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12.xml" ContentType="application/vnd.openxmlformats-officedocument.spreadsheetml.comments+xml"/>
  <Override PartName="/xl/drawings/vmlDrawing1.vml" ContentType="application/vnd.openxmlformats-officedocument.vmlDrawing"/>
  <Override PartName="/xl/drawings/vmlDrawing2.vml" ContentType="application/vnd.openxmlformats-officedocument.vmlDrawing"/>
  <Override PartName="/xl/drawings/drawing1.xml" ContentType="application/vnd.openxmlformats-officedocument.drawing+xml"/>
  <Override PartName="/xl/drawings/vmlDrawing3.vml" ContentType="application/vnd.openxmlformats-officedocument.vmlDrawing"/>
  <Override PartName="/xl/drawings/vmlDrawing4.vml" ContentType="application/vnd.openxmlformats-officedocument.vmlDrawing"/>
  <Override PartName="/xl/pivotCache/pivotCacheDefinition1.xml" ContentType="application/vnd.openxmlformats-officedocument.spreadsheetml.pivotCacheDefinition+xml"/>
  <Override PartName="/xl/pivotCache/pivotCacheRecords2.xml" ContentType="application/vnd.openxmlformats-officedocument.spreadsheetml.pivotCacheRecords+xml"/>
  <Override PartName="/xl/pivotCache/_rels/pivotCacheDefinition3.xml.rels" ContentType="application/vnd.openxmlformats-package.relationships+xml"/>
  <Override PartName="/xl/pivotCache/_rels/pivotCacheDefinition2.xml.rels" ContentType="application/vnd.openxmlformats-package.relationships+xml"/>
  <Override PartName="/xl/pivotCache/_rels/pivotCacheDefinition1.xml.rels" ContentType="application/vnd.openxmlformats-package.relationships+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3.xml" ContentType="application/vnd.openxmlformats-officedocument.spreadsheetml.pivotCacheDefinition+xml"/>
  <Override PartName="/xl/externalLinks/_rels/externalLink1.xml.rels" ContentType="application/vnd.openxmlformats-package.relationships+xml"/>
  <Override PartName="/xl/externalLinks/externalLink1.xml" ContentType="application/vnd.openxmlformats-officedocument.spreadsheetml.externalLink+xml"/>
  <Override PartName="/xl/worksheets/_rels/sheet16.xml.rels" ContentType="application/vnd.openxmlformats-package.relationships+xml"/>
  <Override PartName="/xl/worksheets/_rels/sheet15.xml.rels" ContentType="application/vnd.openxmlformats-package.relationships+xml"/>
  <Override PartName="/xl/worksheets/_rels/sheet4.xml.rels" ContentType="application/vnd.openxmlformats-package.relationships+xml"/>
  <Override PartName="/xl/worksheets/_rels/sheet12.xml.rels" ContentType="application/vnd.openxmlformats-package.relationships+xml"/>
  <Override PartName="/xl/worksheets/_rels/sheet8.xml.rels" ContentType="application/vnd.openxmlformats-package.relationships+xml"/>
  <Override PartName="/xl/worksheets/_rels/sheet14.xml.rels" ContentType="application/vnd.openxmlformats-package.relationships+xml"/>
  <Override PartName="/xl/worksheets/sheet11.xml" ContentType="application/vnd.openxmlformats-officedocument.spreadsheetml.worksheet+xml"/>
  <Override PartName="/xl/worksheets/sheet6.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worksheets/sheet7.xml" ContentType="application/vnd.openxmlformats-officedocument.spreadsheetml.worksheet+xml"/>
  <Override PartName="/xl/worksheets/sheet13.xml" ContentType="application/vnd.openxmlformats-officedocument.spreadsheetml.worksheet+xml"/>
  <Override PartName="/xl/worksheets/sheet8.xml" ContentType="application/vnd.openxmlformats-officedocument.spreadsheetml.worksheet+xml"/>
  <Override PartName="/xl/worksheets/sheet14.xml" ContentType="application/vnd.openxmlformats-officedocument.spreadsheetml.worksheet+xml"/>
  <Override PartName="/xl/worksheets/sheet9.xml" ContentType="application/vnd.openxmlformats-officedocument.spreadsheetml.worksheet+xml"/>
  <Override PartName="/xl/comments16.xml" ContentType="application/vnd.openxmlformats-officedocument.spreadsheetml.comments+xml"/>
  <Override PartName="/xl/styles.xml" ContentType="application/vnd.openxmlformats-officedocument.spreadsheetml.styles+xml"/>
  <Override PartName="/xl/comments15.xml" ContentType="application/vnd.openxmlformats-officedocument.spreadsheetml.comments+xml"/>
  <Override PartName="/xl/sharedStrings.xml" ContentType="application/vnd.openxmlformats-officedocument.spreadsheetml.sharedStrings+xml"/>
  <Override PartName="/xl/pivotTables/_rels/pivotTable3.xml.rels" ContentType="application/vnd.openxmlformats-package.relationships+xml"/>
  <Override PartName="/xl/pivotTables/_rels/pivotTable2.xml.rels" ContentType="application/vnd.openxmlformats-package.relationships+xml"/>
  <Override PartName="/xl/pivotTables/_rels/pivotTable1.xml.rels" ContentType="application/vnd.openxmlformats-package.relationship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8.xml" ContentType="application/vnd.openxmlformats-officedocument.spreadsheetml.comments+xml"/>
  <Override PartName="/xl/theme/theme1.xml" ContentType="application/vnd.openxmlformats-officedocument.theme+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lockWindows="false"/>
  <bookViews>
    <workbookView showHorizontalScroll="true" showVerticalScroll="true" showSheetTabs="true" xWindow="0" yWindow="0" windowWidth="16384" windowHeight="8192" tabRatio="500" firstSheet="0" activeTab="8"/>
  </bookViews>
  <sheets>
    <sheet name="Cover Page" sheetId="1" state="visible" r:id="rId3"/>
    <sheet name="TOC" sheetId="2" state="visible" r:id="rId4"/>
    <sheet name="Summary" sheetId="3" state="visible" r:id="rId5"/>
    <sheet name="Rank" sheetId="4" state="visible" r:id="rId6"/>
    <sheet name="Teachers" sheetId="5" state="visible" r:id="rId7"/>
    <sheet name="Principals" sheetId="6" state="visible" r:id="rId8"/>
    <sheet name="Asst. Principals" sheetId="7" state="visible" r:id="rId9"/>
    <sheet name="Narrative" sheetId="8" state="visible" r:id="rId10"/>
    <sheet name="Starting Teacher Salaries" sheetId="9" state="visible" r:id="rId11"/>
    <sheet name="Avg Teacher Salary by School" sheetId="10" state="visible" r:id="rId12"/>
    <sheet name="Appendix A" sheetId="11" state="visible" r:id="rId13"/>
    <sheet name="Appendix B - Calculations" sheetId="12" state="visible" r:id="rId14"/>
    <sheet name="Source query" sheetId="13" state="hidden" r:id="rId15"/>
    <sheet name="New Pivot Table" sheetId="14" state="hidden" r:id="rId16"/>
    <sheet name="BOD Average Salary by School" sheetId="15" state="hidden" r:id="rId17"/>
    <sheet name="BOD Starting Salary" sheetId="16" state="hidden" r:id="rId18"/>
    <sheet name="Names" sheetId="17" state="hidden" r:id="rId19"/>
  </sheets>
  <externalReferences>
    <externalReference r:id="rId20"/>
  </externalReferences>
  <definedNames>
    <definedName function="false" hidden="false" localSheetId="10" name="_xlnm.Print_Area" vbProcedure="false">'Appendix A'!$A$1:$A$7</definedName>
    <definedName function="false" hidden="false" localSheetId="11" name="_xlnm.Print_Area" vbProcedure="false">'Appendix B - Calculations'!$A$1:$D$56</definedName>
    <definedName function="false" hidden="false" localSheetId="6" name="_xlnm.Print_Area" vbProcedure="false">'Asst. Principals'!$A$1:$G$232</definedName>
    <definedName function="false" hidden="false" localSheetId="6" name="_xlnm.Print_Titles" vbProcedure="false">'Asst. Principals'!$1:$5</definedName>
    <definedName function="false" hidden="false" localSheetId="9" name="_xlnm.Print_Area" vbProcedure="false">'Avg Teacher Salary by School'!$A$1:$E$1867</definedName>
    <definedName function="false" hidden="false" localSheetId="9" name="_xlnm.Print_Titles" vbProcedure="false">'Avg Teacher Salary by School'!$1:$5</definedName>
    <definedName function="false" hidden="false" localSheetId="0" name="_xlnm.Print_Area" vbProcedure="false">'Cover Page'!$A$1:$A$23</definedName>
    <definedName function="false" hidden="false" localSheetId="7" name="_xlnm.Print_Area" vbProcedure="false">Narrative!$A$1:$C$226</definedName>
    <definedName function="false" hidden="false" localSheetId="7" name="_xlnm.Print_Titles" vbProcedure="false">Narrative!$1:$7</definedName>
    <definedName function="false" hidden="true" localSheetId="13" name="_xlnm._FilterDatabase" vbProcedure="false">'New Pivot Table'!$B$1:$D$228</definedName>
    <definedName function="false" hidden="false" localSheetId="5" name="_xlnm.Print_Area" vbProcedure="false">Principals!$A$1:$G$232</definedName>
    <definedName function="false" hidden="false" localSheetId="5" name="_xlnm.Print_Titles" vbProcedure="false">Principals!$1:$5</definedName>
    <definedName function="false" hidden="false" localSheetId="3" name="_xlnm.Print_Area" vbProcedure="false">Rank!$A$1:$C$60</definedName>
    <definedName function="false" hidden="false" localSheetId="3" name="_xlnm.Print_Titles" vbProcedure="false">Rank!$1:$8</definedName>
    <definedName function="false" hidden="false" localSheetId="12" name="_xlnm.Print_Area" vbProcedure="false">'Source query'!$A:$I</definedName>
    <definedName function="false" hidden="false" localSheetId="12" name="_xlnm.Print_Titles" vbProcedure="false">'Source query'!$16:$16</definedName>
    <definedName function="false" hidden="false" localSheetId="8" name="_xlnm.Print_Area" vbProcedure="false">'Starting Teacher Salaries'!$A$1:$E$138</definedName>
    <definedName function="false" hidden="false" localSheetId="8" name="_xlnm.Print_Titles" vbProcedure="false">'Starting Teacher Salaries'!$1:$6</definedName>
    <definedName function="false" hidden="false" localSheetId="2" name="_xlnm.Print_Area" vbProcedure="false">Summary!$A$1:$B$32</definedName>
    <definedName function="false" hidden="false" localSheetId="4" name="_xlnm.Print_Area" vbProcedure="false">Teachers!$A$1:$G$233</definedName>
    <definedName function="false" hidden="false" localSheetId="4" name="_xlnm.Print_Titles" vbProcedure="false">Teachers!$1:$6</definedName>
    <definedName function="false" hidden="false" localSheetId="1" name="_xlnm.Print_Area" vbProcedure="false">TOC!$A$1:$B$40</definedName>
    <definedName function="false" hidden="false" name="_xlfn_IFERROR" vbProcedure="false"/>
    <definedName function="false" hidden="false" localSheetId="0" name="_Toc117411951" vbProcedure="false">'Cover Page'!$A$1</definedName>
    <definedName function="false" hidden="false" localSheetId="0" name="_Toc117411952" vbProcedure="false">'Cover Page'!$A$3</definedName>
    <definedName function="false" hidden="false" localSheetId="3" name="Excel_BuiltIn_Print_Titles" vbProcedure="false">Rank!$A$1:$AMJ$8</definedName>
    <definedName function="false" hidden="false" localSheetId="4" name="Excel_BuiltIn_Print_Titles" vbProcedure="false">Teachers!$A$1:$AMJ$6</definedName>
    <definedName function="false" hidden="false" localSheetId="5" name="Excel_BuiltIn_Print_Titles" vbProcedure="false">Principals!$A$1:$AMJ$5</definedName>
    <definedName function="false" hidden="false" localSheetId="6" name="Excel_BuiltIn_Print_Titles" vbProcedure="false">'Asst. Principals'!$A$1:$AMJ$5</definedName>
    <definedName function="false" hidden="false" localSheetId="7" name="Excel_BuiltIn_Print_Titles" vbProcedure="false">Narrative!$A$1:$AMJ$7</definedName>
    <definedName function="false" hidden="false" localSheetId="8" name="Excel_BuiltIn_Print_Titles" vbProcedure="false">'Starting Teacher Salaries'!$A$1:$AMJ$6</definedName>
    <definedName function="false" hidden="false" localSheetId="9" name="Excel_BuiltIn_Print_Titles" vbProcedure="false">'Avg Teacher Salary by School'!$A$1:$AMJ$5</definedName>
    <definedName function="false" hidden="false" localSheetId="12" name="Excel_BuiltIn_Print_Titles" vbProcedure="false">'Source query'!$A$16:$AMJ$16</definedName>
    <definedName function="false" hidden="false" localSheetId="12" name="Query_from__Oracle" vbProcedure="false">'Source query'!$A$16:$CH$224</definedName>
    <definedName function="false" hidden="false" localSheetId="13" name="Query_from__ORACLE" vbProcedure="false">'New Pivot Table'!$A$1:$D$228</definedName>
    <definedName function="false" hidden="false" localSheetId="13" name="Query_from__ORACLE_1" vbProcedure="false">'New Pivot Table'!$K$1:$P$7640</definedName>
    <definedName function="false" hidden="false" localSheetId="13" name="Query_from__ORACLE_2" vbProcedure="false">'New Pivot Table'!$Y$1:$AD$1219</definedName>
  </definedNames>
  <calcPr iterateCount="100" refMode="A1" iterate="false" iterateDelta="0.001"/>
  <pivotCaches>
    <pivotCache cacheId="1" r:id="rId22"/>
    <pivotCache cacheId="2" r:id="rId23"/>
    <pivotCache cacheId="3" r:id="rId24"/>
  </pivotCaches>
  <extLst>
    <ext xmlns:loext="http://schemas.libreoffice.org/" uri="{7626C862-2A13-11E5-B345-FEFF819CDC9F}">
      <loext:extCalcPr stringRefSyntax="CalcA1ExcelA1"/>
    </ext>
  </extLst>
</workbook>
</file>

<file path=xl/comments8.xml><?xml version="1.0" encoding="utf-8"?>
<comments xmlns="http://schemas.openxmlformats.org/spreadsheetml/2006/main" xmlns:xdr="http://schemas.openxmlformats.org/drawingml/2006/spreadsheetDrawing">
  <authors>
    <author> </author>
  </authors>
  <commentList>
    <comment ref="A1" authorId="0">
      <text>
        <r>
          <rPr>
            <b val="true"/>
            <sz val="8"/>
            <color rgb="FF000000"/>
            <rFont val="Tahoma"/>
            <family val="2"/>
          </rPr>
          <t xml:space="preserve">Shun Qin:
</t>
        </r>
        <r>
          <rPr>
            <sz val="8"/>
            <color rgb="FF000000"/>
            <rFont val="Tahoma"/>
            <family val="2"/>
          </rPr>
          <t xml:space="preserve">To be updated
</t>
        </r>
      </text>
    </comment>
  </commentList>
</comments>
</file>

<file path=xl/comments12.xml><?xml version="1.0" encoding="utf-8"?>
<comments xmlns="http://schemas.openxmlformats.org/spreadsheetml/2006/main" xmlns:xdr="http://schemas.openxmlformats.org/drawingml/2006/spreadsheetDrawing">
  <authors>
    <author> </author>
  </authors>
  <commentList>
    <comment ref="E2" authorId="0">
      <text>
        <r>
          <rPr>
            <b val="true"/>
            <sz val="8"/>
            <color rgb="FF000000"/>
            <rFont val="Tahoma"/>
            <family val="2"/>
          </rPr>
          <t xml:space="preserve">Friese, Laura (DOE):
</t>
        </r>
        <r>
          <rPr>
            <sz val="8"/>
            <color rgb="FF000000"/>
            <rFont val="Tahoma"/>
            <family val="2"/>
          </rPr>
          <t xml:space="preserve">This column checks against the actual pivot table</t>
        </r>
      </text>
    </comment>
    <comment ref="F2" authorId="0">
      <text>
        <r>
          <rPr>
            <b val="true"/>
            <sz val="8"/>
            <color rgb="FF000000"/>
            <rFont val="Tahoma"/>
            <family val="2"/>
          </rPr>
          <t xml:space="preserve">Friese, Laura (DOE):
</t>
        </r>
        <r>
          <rPr>
            <sz val="8"/>
            <color rgb="FF000000"/>
            <rFont val="Tahoma"/>
            <family val="2"/>
          </rPr>
          <t xml:space="preserve">This column checks against the source query tab (for the expenditures) and against the summary tab (for the average salaries)</t>
        </r>
      </text>
    </comment>
  </commentList>
</comments>
</file>

<file path=xl/comments15.xml><?xml version="1.0" encoding="utf-8"?>
<comments xmlns="http://schemas.openxmlformats.org/spreadsheetml/2006/main" xmlns:xdr="http://schemas.openxmlformats.org/drawingml/2006/spreadsheetDrawing">
  <authors>
    <author> </author>
  </authors>
  <commentList>
    <comment ref="B4" authorId="0">
      <text>
        <r>
          <rPr>
            <b val="true"/>
            <sz val="9"/>
            <color rgb="FF000000"/>
            <rFont val="Tahoma"/>
            <family val="2"/>
          </rPr>
          <t xml:space="preserve">Shun Qin:
</t>
        </r>
        <r>
          <rPr>
            <sz val="9"/>
            <color rgb="FF000000"/>
            <rFont val="Tahoma"/>
            <family val="2"/>
          </rPr>
          <t xml:space="preserve">BOD report as of 12-12-2016.</t>
        </r>
      </text>
    </comment>
  </commentList>
</comments>
</file>

<file path=xl/comments16.xml><?xml version="1.0" encoding="utf-8"?>
<comments xmlns="http://schemas.openxmlformats.org/spreadsheetml/2006/main" xmlns:xdr="http://schemas.openxmlformats.org/drawingml/2006/spreadsheetDrawing">
  <authors>
    <author> </author>
  </authors>
  <commentList>
    <comment ref="B4" authorId="0">
      <text>
        <r>
          <rPr>
            <b val="true"/>
            <sz val="9"/>
            <color rgb="FF000000"/>
            <rFont val="Tahoma"/>
            <family val="2"/>
          </rPr>
          <t xml:space="preserve">Shun Qin:
</t>
        </r>
        <r>
          <rPr>
            <sz val="9"/>
            <color rgb="FF000000"/>
            <rFont val="Tahoma"/>
            <family val="2"/>
          </rPr>
          <t xml:space="preserve">BOD report as of 12-12-2016.</t>
        </r>
      </text>
    </comment>
  </commentList>
</comments>
</file>

<file path=xl/sharedStrings.xml><?xml version="1.0" encoding="utf-8"?>
<sst xmlns="http://schemas.openxmlformats.org/spreadsheetml/2006/main" count="5231" uniqueCount="2562">
  <si>
    <t xml:space="preserve">DLAS Document Summary</t>
  </si>
  <si>
    <t xml:space="preserve">2016-2017 Teacher Salary Survey Results</t>
  </si>
  <si>
    <t xml:space="preserve">Author</t>
  </si>
  <si>
    <t xml:space="preserve">Department of Education</t>
  </si>
  <si>
    <t xml:space="preserve">Enabling Authority</t>
  </si>
  <si>
    <t xml:space="preserve">Item 139, paragraph B.12., Chapter 780, 2016 Virginia Acts of Assembly</t>
  </si>
  <si>
    <t xml:space="preserve">Executive Summary</t>
  </si>
  <si>
    <t xml:space="preserve">Item 139, paragraph B.12., Chapter 780, 2016 Virginia Acts of Assembly directs the Superintendent of Public Instruction to provide a report on the status of teacher salaries, by local school division, to the Governor and the Chairmen of the Senate Finance and House Appropriations Committees.  Beginning in 2008-2009, the report also includes information on starting salaries by school division and average teacher salaries by school.  </t>
  </si>
  <si>
    <t xml:space="preserve">Department of Education staff prepared the report based on Annual School Report (ASR) expenditure data submitted by each school division and regional program.  Statewide and school division salary averages were computed for fiscal years 2015 and 2016.  The report shows salary information from fiscal years 2015, 2016, and 2017 for comparative purposes.  Year-to-year percentage change in salary averages is shown for statewide and division data.</t>
  </si>
  <si>
    <t xml:space="preserve">According to these calculations, average salaries are expected to increase for classroom teachers, assistant principals, and principals from fiscal year 2015 to fiscal year 2016.</t>
  </si>
  <si>
    <t xml:space="preserve">Table of Contents</t>
  </si>
  <si>
    <t xml:space="preserve">Statewide Averages - Summary</t>
  </si>
  <si>
    <t xml:space="preserve">Classroom Teacher …………………………………………………………………………………………………</t>
  </si>
  <si>
    <t xml:space="preserve">Page 3</t>
  </si>
  <si>
    <t xml:space="preserve">Principal……………………………………………………………………………………………………...</t>
  </si>
  <si>
    <t xml:space="preserve">Assistant Principal………………………………………………………………………………………………………</t>
  </si>
  <si>
    <t xml:space="preserve">Virginia Teacher Salaries Compared to National and Regional Averages</t>
  </si>
  <si>
    <t xml:space="preserve">Comparison………………………………………………………………………………………………………</t>
  </si>
  <si>
    <t xml:space="preserve">Page 4</t>
  </si>
  <si>
    <t xml:space="preserve">School Division and Regional Program Detail – 
Fiscal Years (FY) 2015, 2016, and 2017</t>
  </si>
  <si>
    <t xml:space="preserve">Classroom Teacher Salaries - FY 2015, 2016, and 2017………………………………………………………………………………………………………</t>
  </si>
  <si>
    <t xml:space="preserve">Page 5</t>
  </si>
  <si>
    <t xml:space="preserve">Principal Salaries - FY 2015, 2016, and 2017………………………………………………………………………………………………………</t>
  </si>
  <si>
    <t xml:space="preserve">Page 9</t>
  </si>
  <si>
    <t xml:space="preserve">Assistant Principal Salaries - FY 2015, 2016, and 2017………………………………………………………………………………………………………</t>
  </si>
  <si>
    <t xml:space="preserve">Page 13</t>
  </si>
  <si>
    <t xml:space="preserve">School Division Narrative on Proposed FY 2017 Salary Actions</t>
  </si>
  <si>
    <t xml:space="preserve">School Division Narrative………………………………………………………………………………………………………</t>
  </si>
  <si>
    <t xml:space="preserve">Page 17</t>
  </si>
  <si>
    <t xml:space="preserve">Classroom Teacher Starting Salaries - FY 2017.…………………………………..</t>
  </si>
  <si>
    <t xml:space="preserve">Page 22</t>
  </si>
  <si>
    <t xml:space="preserve">Average Teacher Salaries by School - FY 2017……………………………………..</t>
  </si>
  <si>
    <t xml:space="preserve">Page 26</t>
  </si>
  <si>
    <t xml:space="preserve">Appendix - A</t>
  </si>
  <si>
    <t xml:space="preserve">Mandate for the Reporting Requirement………………………………………………………………………………………………………</t>
  </si>
  <si>
    <t xml:space="preserve">Page 57</t>
  </si>
  <si>
    <t xml:space="preserve">Appendix - B</t>
  </si>
  <si>
    <t xml:space="preserve">Explanation of Average Salary Calculations ………………………………………</t>
  </si>
  <si>
    <t xml:space="preserve">Page 58</t>
  </si>
  <si>
    <r>
      <rPr>
        <b val="true"/>
        <sz val="14"/>
        <rFont val="Arial"/>
        <family val="2"/>
      </rPr>
      <t xml:space="preserve">Classroom Teacher Salaries</t>
    </r>
    <r>
      <rPr>
        <b val="true"/>
        <vertAlign val="superscript"/>
        <sz val="14"/>
        <rFont val="Arial"/>
        <family val="2"/>
      </rPr>
      <t xml:space="preserve">1</t>
    </r>
  </si>
  <si>
    <t xml:space="preserve">Statewide:</t>
  </si>
  <si>
    <t xml:space="preserve">FY 2015 Actual Average Teacher Salary</t>
  </si>
  <si>
    <r>
      <rPr>
        <sz val="12"/>
        <rFont val="Arial"/>
        <family val="2"/>
      </rPr>
      <t xml:space="preserve">FY 2016 Actual Average Teacher Salary </t>
    </r>
    <r>
      <rPr>
        <vertAlign val="superscript"/>
        <sz val="12"/>
        <rFont val="Arial"/>
        <family val="2"/>
      </rPr>
      <t xml:space="preserve">2</t>
    </r>
  </si>
  <si>
    <r>
      <rPr>
        <sz val="12"/>
        <rFont val="Arial"/>
        <family val="2"/>
      </rPr>
      <t xml:space="preserve">FY 2017 Budgeted Average Teacher Salary </t>
    </r>
    <r>
      <rPr>
        <vertAlign val="superscript"/>
        <sz val="12"/>
        <rFont val="Arial"/>
        <family val="2"/>
      </rPr>
      <t xml:space="preserve">3</t>
    </r>
  </si>
  <si>
    <r>
      <rPr>
        <b val="true"/>
        <sz val="14"/>
        <rFont val="Arial"/>
        <family val="2"/>
      </rPr>
      <t xml:space="preserve">Principal Salaries</t>
    </r>
    <r>
      <rPr>
        <b val="true"/>
        <vertAlign val="superscript"/>
        <sz val="14"/>
        <rFont val="Arial"/>
        <family val="2"/>
      </rPr>
      <t xml:space="preserve">1</t>
    </r>
  </si>
  <si>
    <t xml:space="preserve">FY 2015 Actual Average Principal Salary</t>
  </si>
  <si>
    <r>
      <rPr>
        <sz val="12"/>
        <rFont val="Arial"/>
        <family val="2"/>
      </rPr>
      <t xml:space="preserve">FY 2016 Actual Average Principal Salary </t>
    </r>
    <r>
      <rPr>
        <vertAlign val="superscript"/>
        <sz val="12"/>
        <rFont val="Arial"/>
        <family val="2"/>
      </rPr>
      <t xml:space="preserve">2</t>
    </r>
  </si>
  <si>
    <r>
      <rPr>
        <sz val="12"/>
        <rFont val="Arial"/>
        <family val="2"/>
      </rPr>
      <t xml:space="preserve">FY 2017 Budgeted Average Principal Salary </t>
    </r>
    <r>
      <rPr>
        <vertAlign val="superscript"/>
        <sz val="12"/>
        <rFont val="Arial"/>
        <family val="2"/>
      </rPr>
      <t xml:space="preserve">3</t>
    </r>
  </si>
  <si>
    <r>
      <rPr>
        <b val="true"/>
        <sz val="14"/>
        <rFont val="Arial"/>
        <family val="2"/>
      </rPr>
      <t xml:space="preserve">Assistant Principal Salaries </t>
    </r>
    <r>
      <rPr>
        <b val="true"/>
        <vertAlign val="superscript"/>
        <sz val="14"/>
        <rFont val="Arial"/>
        <family val="2"/>
      </rPr>
      <t xml:space="preserve">1</t>
    </r>
  </si>
  <si>
    <t xml:space="preserve">FY 2015 Actual Average Assistant Principal Salary</t>
  </si>
  <si>
    <r>
      <rPr>
        <sz val="12"/>
        <rFont val="Arial"/>
        <family val="2"/>
      </rPr>
      <t xml:space="preserve">FY 2016 Actual Average Assistant Principal Salary </t>
    </r>
    <r>
      <rPr>
        <vertAlign val="superscript"/>
        <sz val="12"/>
        <rFont val="Arial"/>
        <family val="2"/>
      </rPr>
      <t xml:space="preserve">2</t>
    </r>
  </si>
  <si>
    <r>
      <rPr>
        <sz val="12"/>
        <rFont val="Arial"/>
        <family val="2"/>
      </rPr>
      <t xml:space="preserve">FY 2017 Budgeted Average Assistant Principal Salary </t>
    </r>
    <r>
      <rPr>
        <vertAlign val="superscript"/>
        <sz val="12"/>
        <rFont val="Arial"/>
        <family val="2"/>
      </rPr>
      <t xml:space="preserve">3</t>
    </r>
  </si>
  <si>
    <r>
      <rPr>
        <vertAlign val="superscript"/>
        <sz val="8"/>
        <rFont val="Arial"/>
        <family val="2"/>
      </rPr>
      <t xml:space="preserve">1</t>
    </r>
    <r>
      <rPr>
        <sz val="8"/>
        <rFont val="Arial"/>
        <family val="2"/>
      </rPr>
      <t xml:space="preserve"> Includes school divisions and regional programs.</t>
    </r>
  </si>
  <si>
    <r>
      <rPr>
        <vertAlign val="superscript"/>
        <sz val="8"/>
        <rFont val="Arial"/>
        <family val="2"/>
      </rPr>
      <t xml:space="preserve">2  </t>
    </r>
    <r>
      <rPr>
        <sz val="8"/>
        <rFont val="Arial"/>
        <family val="2"/>
      </rPr>
      <t xml:space="preserve">Based on actual expenditures for salaries divided by the actual number of full-time equivalent (FTE) positions, as reported by school divisions and regional programs on the 2015-2016 Annual School Report and certified by division superintendents.  Averages calculated on the basis of statewide totals.</t>
    </r>
  </si>
  <si>
    <r>
      <rPr>
        <vertAlign val="superscript"/>
        <sz val="8"/>
        <rFont val="Arial"/>
        <family val="2"/>
      </rPr>
      <t xml:space="preserve">3  </t>
    </r>
    <r>
      <rPr>
        <sz val="8"/>
        <rFont val="Arial"/>
        <family val="2"/>
      </rPr>
      <t xml:space="preserve">Based on certification by division superintendents of the average budgeted salary to be provided, as reported by school divisions and regional programs on the 2015-2016 Annual School Report.  Averages calculated on the basis of statewide totals.</t>
    </r>
  </si>
  <si>
    <t xml:space="preserve">Data Excerpted from the National Education Association's (NEA) 
"Rankings of the States 2014 and Estimates of School Statistics 2015" Report</t>
  </si>
  <si>
    <t xml:space="preserve">http://www.nea.org/assets/docs/NEA-Rankings-and-Estimates-2014-2015.pdf</t>
  </si>
  <si>
    <t xml:space="preserve">NOTE:  There is a difference between the average salary used in the NEA report and the average salary as published in the Annual Salary Survey Report.   The NEA Rankings and Estimates average teacher salary includes instructional classroom teachers, substitutes, and homebound instructional teachers.  The average teacher salary that is calculated and published in the Annual Salary Survey Report includes those positions included in the NEA average salary except substitutes, but also includes guidance counselors, librarians, instructional technology positions, and supplemental salary expenditures. The average salary shown below for Virginia is based on the NEA calculation.</t>
  </si>
  <si>
    <t xml:space="preserve">From Rankings &amp; Estimates 2014-2015, Rankings, Table C-11
Average Salaries ($) of Public School Teachers, 2014-15</t>
  </si>
  <si>
    <t xml:space="preserve">Rank</t>
  </si>
  <si>
    <t xml:space="preserve">State </t>
  </si>
  <si>
    <t xml:space="preserve">School Year 2014-2015 Average Salary</t>
  </si>
  <si>
    <t xml:space="preserve">NEW YORK</t>
  </si>
  <si>
    <t xml:space="preserve">DISTRICT OF COLUMBIA</t>
  </si>
  <si>
    <t xml:space="preserve">MASSACHUSETTS</t>
  </si>
  <si>
    <t xml:space="preserve">CALIFORNIA</t>
  </si>
  <si>
    <t xml:space="preserve">CONNECTICUT</t>
  </si>
  <si>
    <t xml:space="preserve">NEW JERSEY</t>
  </si>
  <si>
    <t xml:space="preserve">ALASKA</t>
  </si>
  <si>
    <t xml:space="preserve">RHODE ISLAND</t>
  </si>
  <si>
    <t xml:space="preserve">MARYLAND</t>
  </si>
  <si>
    <t xml:space="preserve">PENNSYLVANIA</t>
  </si>
  <si>
    <t xml:space="preserve">MICHIGAN</t>
  </si>
  <si>
    <t xml:space="preserve">ILLINOIS</t>
  </si>
  <si>
    <t xml:space="preserve">OREGON</t>
  </si>
  <si>
    <t xml:space="preserve">DELAWARE</t>
  </si>
  <si>
    <t xml:space="preserve">NEW HAMPSHIRE</t>
  </si>
  <si>
    <t xml:space="preserve">VERMONT</t>
  </si>
  <si>
    <t xml:space="preserve">UNITED STATES</t>
  </si>
  <si>
    <t xml:space="preserve">WYOMING</t>
  </si>
  <si>
    <t xml:space="preserve">HAWAII</t>
  </si>
  <si>
    <t xml:space="preserve">NEVADA</t>
  </si>
  <si>
    <t xml:space="preserve">MINNESOTA</t>
  </si>
  <si>
    <t xml:space="preserve">OHIO</t>
  </si>
  <si>
    <t xml:space="preserve">WISCONSIN</t>
  </si>
  <si>
    <t xml:space="preserve">IOWA</t>
  </si>
  <si>
    <t xml:space="preserve">GEORGIA</t>
  </si>
  <si>
    <t xml:space="preserve">WASHINGTON</t>
  </si>
  <si>
    <t xml:space="preserve">KENTUCKY</t>
  </si>
  <si>
    <t xml:space="preserve">INDIANA</t>
  </si>
  <si>
    <t xml:space="preserve">TEXAS</t>
  </si>
  <si>
    <t xml:space="preserve">MONTANA</t>
  </si>
  <si>
    <t xml:space="preserve">VIRGINIA</t>
  </si>
  <si>
    <t xml:space="preserve">NEBRASKA</t>
  </si>
  <si>
    <t xml:space="preserve">NORTH DAKOTA</t>
  </si>
  <si>
    <t xml:space="preserve">MAINE</t>
  </si>
  <si>
    <t xml:space="preserve">COLORADO</t>
  </si>
  <si>
    <t xml:space="preserve">FLORIDA</t>
  </si>
  <si>
    <t xml:space="preserve">KANSAS</t>
  </si>
  <si>
    <t xml:space="preserve">ALABAMA</t>
  </si>
  <si>
    <t xml:space="preserve">SOUTH CAROLINA</t>
  </si>
  <si>
    <t xml:space="preserve">TENNESSEE</t>
  </si>
  <si>
    <t xml:space="preserve">LOUISIANA</t>
  </si>
  <si>
    <t xml:space="preserve">ARKANSAS</t>
  </si>
  <si>
    <t xml:space="preserve">NORTH CAROLINA</t>
  </si>
  <si>
    <t xml:space="preserve">MISSOURI</t>
  </si>
  <si>
    <t xml:space="preserve">NEW MEXICO</t>
  </si>
  <si>
    <t xml:space="preserve">UTAH</t>
  </si>
  <si>
    <t xml:space="preserve">WEST VIRGINIA</t>
  </si>
  <si>
    <t xml:space="preserve">ARIZONA</t>
  </si>
  <si>
    <t xml:space="preserve">OKLAHOMA</t>
  </si>
  <si>
    <t xml:space="preserve">IDAHO</t>
  </si>
  <si>
    <t xml:space="preserve">MISSISSIPPI</t>
  </si>
  <si>
    <t xml:space="preserve">SOUTH DAKOTA</t>
  </si>
  <si>
    <t xml:space="preserve">Virginia Department of Education</t>
  </si>
  <si>
    <t xml:space="preserve">Classroom Teacher Salary Survey (including Librarians and Guidance Counselors)</t>
  </si>
  <si>
    <t xml:space="preserve">Division</t>
  </si>
  <si>
    <t xml:space="preserve">Name</t>
  </si>
  <si>
    <t xml:space="preserve">School Divisions</t>
  </si>
  <si>
    <t xml:space="preserve">Counties</t>
  </si>
  <si>
    <t xml:space="preserve">Bedford County Public Schools</t>
  </si>
  <si>
    <t xml:space="preserve">Clarke County Public Schools</t>
  </si>
  <si>
    <r>
      <rPr>
        <sz val="12"/>
        <rFont val="Arial"/>
        <family val="2"/>
      </rPr>
      <t xml:space="preserve">Fairfax County Public Schools</t>
    </r>
    <r>
      <rPr>
        <vertAlign val="superscript"/>
        <sz val="12"/>
        <rFont val="Arial"/>
        <family val="2"/>
      </rPr>
      <t xml:space="preserve">1</t>
    </r>
  </si>
  <si>
    <r>
      <rPr>
        <sz val="12"/>
        <rFont val="Arial"/>
        <family val="2"/>
      </rPr>
      <t xml:space="preserve">Greensville County Public Schools</t>
    </r>
    <r>
      <rPr>
        <vertAlign val="superscript"/>
        <sz val="12"/>
        <rFont val="Arial"/>
        <family val="2"/>
      </rPr>
      <t xml:space="preserve">2</t>
    </r>
  </si>
  <si>
    <t xml:space="preserve">Russell County Public Schools</t>
  </si>
  <si>
    <t xml:space="preserve">Cities</t>
  </si>
  <si>
    <t xml:space="preserve">Norfolk City Public Schools</t>
  </si>
  <si>
    <r>
      <rPr>
        <sz val="12"/>
        <rFont val="Arial"/>
        <family val="2"/>
      </rPr>
      <t xml:space="preserve">Williamsburg Public Schools</t>
    </r>
    <r>
      <rPr>
        <vertAlign val="superscript"/>
        <sz val="12"/>
        <rFont val="Arial"/>
        <family val="2"/>
      </rPr>
      <t xml:space="preserve">3</t>
    </r>
  </si>
  <si>
    <t xml:space="preserve">Towns</t>
  </si>
  <si>
    <r>
      <rPr>
        <b val="true"/>
        <sz val="12"/>
        <color rgb="FF000080"/>
        <rFont val="Arial"/>
        <family val="2"/>
      </rPr>
      <t xml:space="preserve">Average for School Divisions</t>
    </r>
    <r>
      <rPr>
        <b val="true"/>
        <vertAlign val="superscript"/>
        <sz val="12"/>
        <color rgb="FF000080"/>
        <rFont val="Arial"/>
        <family val="2"/>
      </rPr>
      <t xml:space="preserve">4</t>
    </r>
    <r>
      <rPr>
        <b val="true"/>
        <sz val="12"/>
        <color rgb="FF000080"/>
        <rFont val="Arial"/>
        <family val="2"/>
      </rPr>
      <t xml:space="preserve">:</t>
    </r>
  </si>
  <si>
    <t xml:space="preserve">Governor's Schools</t>
  </si>
  <si>
    <t xml:space="preserve">Massanutten Governor's School</t>
  </si>
  <si>
    <r>
      <rPr>
        <b val="true"/>
        <sz val="12"/>
        <color rgb="FF000080"/>
        <rFont val="Arial"/>
        <family val="2"/>
      </rPr>
      <t xml:space="preserve">Average for Governor's Schools</t>
    </r>
    <r>
      <rPr>
        <b val="true"/>
        <vertAlign val="superscript"/>
        <sz val="12"/>
        <color rgb="FF000080"/>
        <rFont val="Arial"/>
        <family val="2"/>
      </rPr>
      <t xml:space="preserve">4</t>
    </r>
    <r>
      <rPr>
        <b val="true"/>
        <sz val="12"/>
        <color rgb="FF000080"/>
        <rFont val="Arial"/>
        <family val="2"/>
      </rPr>
      <t xml:space="preserve">:</t>
    </r>
  </si>
  <si>
    <t xml:space="preserve">Special Education Regional Programs</t>
  </si>
  <si>
    <r>
      <rPr>
        <b val="true"/>
        <sz val="12"/>
        <color rgb="FF000080"/>
        <rFont val="Arial"/>
        <family val="2"/>
      </rPr>
      <t xml:space="preserve">Average for Special Education Programs</t>
    </r>
    <r>
      <rPr>
        <b val="true"/>
        <vertAlign val="superscript"/>
        <sz val="12"/>
        <color rgb="FF000080"/>
        <rFont val="Arial"/>
        <family val="2"/>
      </rPr>
      <t xml:space="preserve">4</t>
    </r>
    <r>
      <rPr>
        <b val="true"/>
        <sz val="12"/>
        <color rgb="FF000080"/>
        <rFont val="Arial"/>
        <family val="2"/>
      </rPr>
      <t xml:space="preserve">:</t>
    </r>
  </si>
  <si>
    <t xml:space="preserve">Vocational Education Regional Programs</t>
  </si>
  <si>
    <t xml:space="preserve">Bridging Communities Career and Technical Center</t>
  </si>
  <si>
    <r>
      <rPr>
        <b val="true"/>
        <sz val="12"/>
        <color rgb="FF000080"/>
        <rFont val="Arial"/>
        <family val="2"/>
      </rPr>
      <t xml:space="preserve">Average for Vocational Education Programs</t>
    </r>
    <r>
      <rPr>
        <b val="true"/>
        <vertAlign val="superscript"/>
        <sz val="12"/>
        <color rgb="FF000080"/>
        <rFont val="Arial"/>
        <family val="2"/>
      </rPr>
      <t xml:space="preserve">4</t>
    </r>
    <r>
      <rPr>
        <b val="true"/>
        <sz val="12"/>
        <color rgb="FF000080"/>
        <rFont val="Arial"/>
        <family val="2"/>
      </rPr>
      <t xml:space="preserve">:</t>
    </r>
  </si>
  <si>
    <t xml:space="preserve">Regional Alternative Education Programs</t>
  </si>
  <si>
    <r>
      <rPr>
        <b val="true"/>
        <sz val="12"/>
        <color rgb="FF000080"/>
        <rFont val="Arial"/>
        <family val="2"/>
      </rPr>
      <t xml:space="preserve">Average for Alternative Education Programs</t>
    </r>
    <r>
      <rPr>
        <b val="true"/>
        <vertAlign val="superscript"/>
        <sz val="12"/>
        <color rgb="FF000080"/>
        <rFont val="Arial"/>
        <family val="2"/>
      </rPr>
      <t xml:space="preserve">4</t>
    </r>
    <r>
      <rPr>
        <b val="true"/>
        <sz val="12"/>
        <color rgb="FF000080"/>
        <rFont val="Arial"/>
        <family val="2"/>
      </rPr>
      <t xml:space="preserve">:</t>
    </r>
  </si>
  <si>
    <r>
      <rPr>
        <b val="true"/>
        <sz val="14"/>
        <color rgb="FF000080"/>
        <rFont val="Arial"/>
        <family val="2"/>
      </rPr>
      <t xml:space="preserve">Statewide Average</t>
    </r>
    <r>
      <rPr>
        <b val="true"/>
        <vertAlign val="superscript"/>
        <sz val="14"/>
        <color rgb="FF000080"/>
        <rFont val="Arial"/>
        <family val="2"/>
      </rPr>
      <t xml:space="preserve">4</t>
    </r>
    <r>
      <rPr>
        <b val="true"/>
        <sz val="14"/>
        <color rgb="FF000080"/>
        <rFont val="Arial"/>
        <family val="2"/>
      </rPr>
      <t xml:space="preserve">: </t>
    </r>
  </si>
  <si>
    <r>
      <rPr>
        <vertAlign val="superscript"/>
        <sz val="12"/>
        <rFont val="Arial"/>
        <family val="2"/>
      </rPr>
      <t xml:space="preserve">1</t>
    </r>
    <r>
      <rPr>
        <sz val="12"/>
        <rFont val="Arial"/>
        <family val="2"/>
      </rPr>
      <t xml:space="preserve">  Data for Fairfax City is reported with Fairfax County.</t>
    </r>
  </si>
  <si>
    <r>
      <rPr>
        <vertAlign val="superscript"/>
        <sz val="12"/>
        <rFont val="Arial"/>
        <family val="2"/>
      </rPr>
      <t xml:space="preserve">2</t>
    </r>
    <r>
      <rPr>
        <sz val="12"/>
        <rFont val="Arial"/>
        <family val="2"/>
      </rPr>
      <t xml:space="preserve">  Data for Emporia City is reported with Greensville County.</t>
    </r>
  </si>
  <si>
    <r>
      <rPr>
        <vertAlign val="superscript"/>
        <sz val="12"/>
        <rFont val="Arial"/>
        <family val="2"/>
      </rPr>
      <t xml:space="preserve">3</t>
    </r>
    <r>
      <rPr>
        <sz val="12"/>
        <rFont val="Arial"/>
        <family val="2"/>
      </rPr>
      <t xml:space="preserve">  Data for James City County is reported with Williamsburg City.</t>
    </r>
  </si>
  <si>
    <r>
      <rPr>
        <vertAlign val="superscript"/>
        <sz val="12"/>
        <rFont val="Arial"/>
        <family val="2"/>
      </rPr>
      <t xml:space="preserve">4</t>
    </r>
    <r>
      <rPr>
        <sz val="12"/>
        <rFont val="Arial"/>
        <family val="2"/>
      </rPr>
      <t xml:space="preserve">  Average calculated on the basis of statewide totals.</t>
    </r>
  </si>
  <si>
    <t xml:space="preserve">Note: DOE staff prepared the report based on Annual School Report (ASR) data submitted by each school division or regional program.</t>
  </si>
  <si>
    <r>
      <rPr>
        <b val="true"/>
        <sz val="12"/>
        <color rgb="FF000080"/>
        <rFont val="Arial"/>
        <family val="2"/>
      </rPr>
      <t xml:space="preserve">Average for Governor's Schools</t>
    </r>
    <r>
      <rPr>
        <b val="true"/>
        <vertAlign val="superscript"/>
        <sz val="12"/>
        <color rgb="FF000080"/>
        <rFont val="Arial"/>
        <family val="2"/>
      </rPr>
      <t xml:space="preserve">5</t>
    </r>
    <r>
      <rPr>
        <b val="true"/>
        <sz val="12"/>
        <color rgb="FF000080"/>
        <rFont val="Arial"/>
        <family val="2"/>
      </rPr>
      <t xml:space="preserve">:</t>
    </r>
  </si>
  <si>
    <r>
      <rPr>
        <b val="true"/>
        <sz val="12"/>
        <color rgb="FF000080"/>
        <rFont val="Arial"/>
        <family val="2"/>
      </rPr>
      <t xml:space="preserve">Average for Special Education Programs</t>
    </r>
    <r>
      <rPr>
        <b val="true"/>
        <vertAlign val="superscript"/>
        <sz val="12"/>
        <color rgb="FF000080"/>
        <rFont val="Arial"/>
        <family val="2"/>
      </rPr>
      <t xml:space="preserve">5</t>
    </r>
    <r>
      <rPr>
        <b val="true"/>
        <sz val="12"/>
        <color rgb="FF000080"/>
        <rFont val="Arial"/>
        <family val="2"/>
      </rPr>
      <t xml:space="preserve">:</t>
    </r>
  </si>
  <si>
    <r>
      <rPr>
        <b val="true"/>
        <sz val="14"/>
        <color rgb="FF000080"/>
        <rFont val="Arial"/>
        <family val="2"/>
      </rPr>
      <t xml:space="preserve">Statewide Average</t>
    </r>
    <r>
      <rPr>
        <b val="true"/>
        <vertAlign val="superscript"/>
        <sz val="11"/>
        <color rgb="FF000080"/>
        <rFont val="Arial"/>
        <family val="2"/>
      </rPr>
      <t xml:space="preserve">4</t>
    </r>
    <r>
      <rPr>
        <b val="true"/>
        <sz val="11"/>
        <rFont val="Arial"/>
        <family val="2"/>
      </rPr>
      <t xml:space="preserve">: </t>
    </r>
  </si>
  <si>
    <r>
      <rPr>
        <vertAlign val="superscript"/>
        <sz val="11"/>
        <rFont val="Arial"/>
        <family val="2"/>
      </rPr>
      <t xml:space="preserve">1</t>
    </r>
    <r>
      <rPr>
        <sz val="11"/>
        <rFont val="Arial"/>
        <family val="2"/>
      </rPr>
      <t xml:space="preserve">  Data for Fairfax City is reported with Fairfax County.</t>
    </r>
  </si>
  <si>
    <r>
      <rPr>
        <vertAlign val="superscript"/>
        <sz val="11"/>
        <rFont val="Arial"/>
        <family val="2"/>
      </rPr>
      <t xml:space="preserve">2</t>
    </r>
    <r>
      <rPr>
        <sz val="11"/>
        <rFont val="Arial"/>
        <family val="2"/>
      </rPr>
      <t xml:space="preserve">  Data for Emporia City is reported with Greensville County.</t>
    </r>
  </si>
  <si>
    <r>
      <rPr>
        <vertAlign val="superscript"/>
        <sz val="11"/>
        <rFont val="Arial"/>
        <family val="2"/>
      </rPr>
      <t xml:space="preserve">3</t>
    </r>
    <r>
      <rPr>
        <sz val="11"/>
        <rFont val="Arial"/>
        <family val="2"/>
      </rPr>
      <t xml:space="preserve">  Data for James City County is reported with Williamsburg City.</t>
    </r>
  </si>
  <si>
    <t xml:space="preserve">The starting salary calculation includes licensed elementary and secondary classroom teachers (regardless of fund source).  Classroom teachers include: regular K-12 education teachers, art, music, physical education, technology, remedial, gifted, mathematics, reading, special education, and ESL teachers. Not included in the calculation are: teacher aides, guidance counselors or librarians.</t>
  </si>
  <si>
    <t xml:space="preserve"> </t>
  </si>
  <si>
    <t xml:space="preserve">Division Name</t>
  </si>
  <si>
    <t xml:space="preserve"> Bachelor's Starting Salary</t>
  </si>
  <si>
    <t xml:space="preserve">Master's Starting Salary</t>
  </si>
  <si>
    <t xml:space="preserve">Doctorate Starting Salary</t>
  </si>
  <si>
    <t xml:space="preserve">Accomack County Public Schools</t>
  </si>
  <si>
    <t xml:space="preserve">Albemarle County Public Schools</t>
  </si>
  <si>
    <t xml:space="preserve">Alleghany County Public Schools</t>
  </si>
  <si>
    <t xml:space="preserve">Amelia County Public Schools</t>
  </si>
  <si>
    <t xml:space="preserve">Amherst County Public Schools</t>
  </si>
  <si>
    <t xml:space="preserve">Appomattox County Public Schools</t>
  </si>
  <si>
    <t xml:space="preserve">Arlington County Public Schools</t>
  </si>
  <si>
    <t xml:space="preserve">Augusta County Public Schools</t>
  </si>
  <si>
    <t xml:space="preserve">Bath County Public Schools</t>
  </si>
  <si>
    <t xml:space="preserve">Bland County Public Schools</t>
  </si>
  <si>
    <t xml:space="preserve">Botetourt County Public Schools</t>
  </si>
  <si>
    <t xml:space="preserve">Brunswick County Public Schools</t>
  </si>
  <si>
    <t xml:space="preserve">Buchanan County Public Schools</t>
  </si>
  <si>
    <t xml:space="preserve">Buckingham County Public Schools</t>
  </si>
  <si>
    <t xml:space="preserve">Campbell County Public Schools</t>
  </si>
  <si>
    <t xml:space="preserve">Caroline County Public Schools</t>
  </si>
  <si>
    <t xml:space="preserve">Carroll County Public Schools</t>
  </si>
  <si>
    <t xml:space="preserve">Charles City County Public Schools</t>
  </si>
  <si>
    <t xml:space="preserve">Charlotte County Public Schools</t>
  </si>
  <si>
    <t xml:space="preserve">Chesterfield County Public Schools</t>
  </si>
  <si>
    <t xml:space="preserve">Craig County Public Schools</t>
  </si>
  <si>
    <t xml:space="preserve">Culpeper County Public Schools</t>
  </si>
  <si>
    <t xml:space="preserve">Cumberland County Public Schools</t>
  </si>
  <si>
    <t xml:space="preserve">Dickenson County Public Schools</t>
  </si>
  <si>
    <t xml:space="preserve">Dinwiddie County Public Schools</t>
  </si>
  <si>
    <t xml:space="preserve">Essex County Public Schools</t>
  </si>
  <si>
    <t xml:space="preserve">Fairfax County Public Schools</t>
  </si>
  <si>
    <t xml:space="preserve">Fauquier County Public Schools</t>
  </si>
  <si>
    <t xml:space="preserve">Floyd County Public Schools</t>
  </si>
  <si>
    <t xml:space="preserve">Fluvanna County Public Schools</t>
  </si>
  <si>
    <t xml:space="preserve">Franklin County Public Schools</t>
  </si>
  <si>
    <t xml:space="preserve">Frederick County Public Schools</t>
  </si>
  <si>
    <t xml:space="preserve">Giles County Public Schools</t>
  </si>
  <si>
    <t xml:space="preserve">Gloucester County Public Schools</t>
  </si>
  <si>
    <t xml:space="preserve">Goochland County Public Schools</t>
  </si>
  <si>
    <t xml:space="preserve">Grayson County Public Schools</t>
  </si>
  <si>
    <t xml:space="preserve">Greene County Public Schools</t>
  </si>
  <si>
    <t xml:space="preserve">Greensville County Public Schools</t>
  </si>
  <si>
    <t xml:space="preserve">Halifax County Public Schools</t>
  </si>
  <si>
    <t xml:space="preserve">Hanover County Public Schools</t>
  </si>
  <si>
    <t xml:space="preserve">Henrico County Public Schools</t>
  </si>
  <si>
    <t xml:space="preserve">Henry County Public Schools</t>
  </si>
  <si>
    <t xml:space="preserve">Highland County Public Schools</t>
  </si>
  <si>
    <t xml:space="preserve">Isle of Wight County Public Schools</t>
  </si>
  <si>
    <t xml:space="preserve">King George County Public Schools</t>
  </si>
  <si>
    <t xml:space="preserve">King and Queen County Public Schools</t>
  </si>
  <si>
    <t xml:space="preserve">King William County Public Schools</t>
  </si>
  <si>
    <t xml:space="preserve">Lancaster County Public Schools</t>
  </si>
  <si>
    <t xml:space="preserve">Lee County Public Schools</t>
  </si>
  <si>
    <t xml:space="preserve">Loudoun County Public Schools</t>
  </si>
  <si>
    <t xml:space="preserve">Louisa County Public Schools</t>
  </si>
  <si>
    <t xml:space="preserve">Lunenburg County Public Schools</t>
  </si>
  <si>
    <t xml:space="preserve">Madison County Public Schools</t>
  </si>
  <si>
    <t xml:space="preserve">Mathews County Public Schools</t>
  </si>
  <si>
    <t xml:space="preserve">Mecklenburg County Public Schools</t>
  </si>
  <si>
    <t xml:space="preserve">Middlesex County Public Schools</t>
  </si>
  <si>
    <t xml:space="preserve">Montgomery County Public Schools</t>
  </si>
  <si>
    <t xml:space="preserve">Nelson County Public Schools</t>
  </si>
  <si>
    <t xml:space="preserve">New Kent County Public Schools</t>
  </si>
  <si>
    <t xml:space="preserve">Northampton County Public Schools</t>
  </si>
  <si>
    <t xml:space="preserve">Northumberland County Public Schools</t>
  </si>
  <si>
    <t xml:space="preserve">Nottoway County Public Schools</t>
  </si>
  <si>
    <t xml:space="preserve">Orange County Public Schools</t>
  </si>
  <si>
    <t xml:space="preserve">Page County Public Schools</t>
  </si>
  <si>
    <t xml:space="preserve">Patrick County Public Schools</t>
  </si>
  <si>
    <t xml:space="preserve">Pittsylvania County Public Schools</t>
  </si>
  <si>
    <t xml:space="preserve">Powhatan County Public Schools</t>
  </si>
  <si>
    <t xml:space="preserve">Prince Edward County Public Schools</t>
  </si>
  <si>
    <t xml:space="preserve">Prince George County Public Schools</t>
  </si>
  <si>
    <t xml:space="preserve">Prince William County Public Schools</t>
  </si>
  <si>
    <t xml:space="preserve">Pulaski County Public Schools</t>
  </si>
  <si>
    <t xml:space="preserve">Rappahannock County Public Schools</t>
  </si>
  <si>
    <t xml:space="preserve">Richmond County Public Schools</t>
  </si>
  <si>
    <t xml:space="preserve">Roanoke County Public Schools</t>
  </si>
  <si>
    <t xml:space="preserve">Rockbridge County Public Schools</t>
  </si>
  <si>
    <t xml:space="preserve">Rockingham County Public Schools</t>
  </si>
  <si>
    <t xml:space="preserve">Scott County Public Schools</t>
  </si>
  <si>
    <t xml:space="preserve">Shenandoah County Public Schools</t>
  </si>
  <si>
    <t xml:space="preserve">Smyth County Public Schools</t>
  </si>
  <si>
    <t xml:space="preserve">Southampton County Public Schools</t>
  </si>
  <si>
    <t xml:space="preserve">Spotsylvania County Public Schools</t>
  </si>
  <si>
    <t xml:space="preserve">Stafford County Public Schools</t>
  </si>
  <si>
    <t xml:space="preserve">Surry County Public Schools</t>
  </si>
  <si>
    <t xml:space="preserve">Sussex County Public Schools</t>
  </si>
  <si>
    <t xml:space="preserve">Tazewell County Public Schools</t>
  </si>
  <si>
    <t xml:space="preserve">Warren County Public Schools</t>
  </si>
  <si>
    <t xml:space="preserve">Washington County Public Schools</t>
  </si>
  <si>
    <t xml:space="preserve">Westmoreland County Public Schools</t>
  </si>
  <si>
    <t xml:space="preserve">Wise County Public Schools</t>
  </si>
  <si>
    <t xml:space="preserve">Wythe County Public Schools</t>
  </si>
  <si>
    <t xml:space="preserve">York County Public Schools</t>
  </si>
  <si>
    <t xml:space="preserve">Alexandria City Public Schools</t>
  </si>
  <si>
    <t xml:space="preserve">Bristol City Public Schools</t>
  </si>
  <si>
    <t xml:space="preserve">Buena Vista City Public Schools</t>
  </si>
  <si>
    <t xml:space="preserve">Charlottesville City Public Schools</t>
  </si>
  <si>
    <t xml:space="preserve">Colonial Heights City Public Schools</t>
  </si>
  <si>
    <t xml:space="preserve">Covington City Public Schools</t>
  </si>
  <si>
    <t xml:space="preserve">Danville City Public Schools</t>
  </si>
  <si>
    <t xml:space="preserve">Falls Church City Public Schools</t>
  </si>
  <si>
    <t xml:space="preserve">Fredericksburg City Public Schools</t>
  </si>
  <si>
    <t xml:space="preserve">Galax City Public Schools</t>
  </si>
  <si>
    <t xml:space="preserve">Hampton City Public Schools</t>
  </si>
  <si>
    <t xml:space="preserve">Harrisonburg City Public Schools</t>
  </si>
  <si>
    <t xml:space="preserve">Hopewell City Public Schools</t>
  </si>
  <si>
    <t xml:space="preserve">Lynchburg City Public Schools</t>
  </si>
  <si>
    <t xml:space="preserve">Martinsville City Public Schools</t>
  </si>
  <si>
    <t xml:space="preserve">Newport News City Public Schools</t>
  </si>
  <si>
    <t xml:space="preserve">Norton City Public Schools</t>
  </si>
  <si>
    <t xml:space="preserve">Petersburg City Public Schools</t>
  </si>
  <si>
    <t xml:space="preserve">Portsmouth City Public Schools</t>
  </si>
  <si>
    <t xml:space="preserve">Radford City Public Schools</t>
  </si>
  <si>
    <t xml:space="preserve">Richmond City Public Schools</t>
  </si>
  <si>
    <t xml:space="preserve">Roanoke City Public Schools</t>
  </si>
  <si>
    <t xml:space="preserve">Staunton City Public Schools</t>
  </si>
  <si>
    <t xml:space="preserve">Suffolk City Public Schools</t>
  </si>
  <si>
    <t xml:space="preserve">Virginia Beach City Public Schools</t>
  </si>
  <si>
    <t xml:space="preserve">Waynesboro City Public Schools</t>
  </si>
  <si>
    <t xml:space="preserve">Williamsburg-James City County Public Schools</t>
  </si>
  <si>
    <t xml:space="preserve">Winchester City Public Schools</t>
  </si>
  <si>
    <t xml:space="preserve">Franklin City Public Schools</t>
  </si>
  <si>
    <t xml:space="preserve">Chesapeake City Public Schools</t>
  </si>
  <si>
    <t xml:space="preserve">Lexington City Public Schools</t>
  </si>
  <si>
    <t xml:space="preserve">Salem City Public Schools</t>
  </si>
  <si>
    <t xml:space="preserve">Poquoson City Public Schools</t>
  </si>
  <si>
    <t xml:space="preserve">Manassas City Public Schools</t>
  </si>
  <si>
    <t xml:space="preserve">Manassas Park City Public Schools</t>
  </si>
  <si>
    <t xml:space="preserve">Colonial Beach Public Schools</t>
  </si>
  <si>
    <t xml:space="preserve">West Point Public Schools</t>
  </si>
  <si>
    <t xml:space="preserve">The average salary calculation includes licensed elementary and secondary classroom teachers (regardless of fund source).  Classroom teachers include: regular K-12 education teachers, art, music, physical education, technology, remedial, gifted, mathematics, reading, special education, and ESL teachers. Not included in the calculation are: teacher aides, guidance counselors or librarians.
To calculate each school’s average salary, the salaries of each teacher who works in the school were summed and divided by the FTE total of all teachers (full-time and part-time) in the school.</t>
  </si>
  <si>
    <t xml:space="preserve">School Number</t>
  </si>
  <si>
    <t xml:space="preserve">School Name</t>
  </si>
  <si>
    <t xml:space="preserve">APPENDIX A</t>
  </si>
  <si>
    <t xml:space="preserve">Mandate for the Reporting Requirement</t>
  </si>
  <si>
    <t xml:space="preserve">Item 139, paragraph B.12., Chapter 780, 2016 Virginia Acts of Assembly </t>
  </si>
  <si>
    <t xml:space="preserve">The Superintendent of Public Instruction shall provide a report annually, no later than the first day of the General Assembly session, on the status of teacher salaries, by local school division, to the Governor and the Chairmen of the Senate Finance and House Appropriations Committees. In addition to information on average salaries by school division and statewide comparisons with other states, the report shall also include information on starting salaries by school division and average teacher salaries by school.</t>
  </si>
  <si>
    <t xml:space="preserve">APPENDIX B</t>
  </si>
  <si>
    <r>
      <rPr>
        <b val="true"/>
        <sz val="14"/>
        <rFont val="Arial"/>
        <family val="2"/>
      </rPr>
      <t xml:space="preserve">Fiscal Year 2016 Average Teacher Salary Calculations:</t>
    </r>
    <r>
      <rPr>
        <b val="true"/>
        <vertAlign val="superscript"/>
        <sz val="14"/>
        <rFont val="Arial"/>
        <family val="2"/>
      </rPr>
      <t xml:space="preserve">1</t>
    </r>
  </si>
  <si>
    <t xml:space="preserve">Error Check 1</t>
  </si>
  <si>
    <t xml:space="preserve">Error Check 2</t>
  </si>
  <si>
    <t xml:space="preserve">Total reported salary and wage expenditures from the following Annual School Report Financial Section (ASRFIN) expenditure categories are summed:</t>
  </si>
  <si>
    <t xml:space="preserve">Expenditure Category</t>
  </si>
  <si>
    <t xml:space="preserve">Function</t>
  </si>
  <si>
    <t xml:space="preserve">Object</t>
  </si>
  <si>
    <t xml:space="preserve">Total Amount</t>
  </si>
  <si>
    <t xml:space="preserve">Classroom Instruction Salaries and Wages</t>
  </si>
  <si>
    <t xml:space="preserve">Classroom Instruction Supplemental Salaries and Wages</t>
  </si>
  <si>
    <t xml:space="preserve">Guidance Services Instructional Salaries and Wages</t>
  </si>
  <si>
    <t xml:space="preserve">Homebound Instruction Salaries and Wages</t>
  </si>
  <si>
    <t xml:space="preserve">Media Services Instructional Salaries and Wages</t>
  </si>
  <si>
    <t xml:space="preserve">Media Services Librarian Salaries and Wages</t>
  </si>
  <si>
    <t xml:space="preserve">Technology Classroom Instruction Salaries and Wages</t>
  </si>
  <si>
    <t xml:space="preserve">Technology Instructional Support Salaries and Wages</t>
  </si>
  <si>
    <t xml:space="preserve">Contingency Reserve Instructional Salaries and Wages</t>
  </si>
  <si>
    <t xml:space="preserve">Contingency Reserve Supplemental Salaries and Wages</t>
  </si>
  <si>
    <t xml:space="preserve">TOTAL:</t>
  </si>
  <si>
    <t xml:space="preserve">Total reported FTEs from the following ASRFIN FTE categories are summed:</t>
  </si>
  <si>
    <t xml:space="preserve">FTE Category</t>
  </si>
  <si>
    <t xml:space="preserve">Instructional Classroom - Teacher</t>
  </si>
  <si>
    <t xml:space="preserve">Guidance Counselors</t>
  </si>
  <si>
    <t xml:space="preserve">Homebound Instructional</t>
  </si>
  <si>
    <t xml:space="preserve">Media Instructional</t>
  </si>
  <si>
    <t xml:space="preserve">Media Librarian</t>
  </si>
  <si>
    <t xml:space="preserve">Technology Classroom Instruction</t>
  </si>
  <si>
    <t xml:space="preserve">Technology Instructional Support</t>
  </si>
  <si>
    <t xml:space="preserve">Contingency Reserve Instructional</t>
  </si>
  <si>
    <t xml:space="preserve">Contingency Reserve Librarian</t>
  </si>
  <si>
    <r>
      <rPr>
        <b val="true"/>
        <sz val="14"/>
        <rFont val="Arial"/>
        <family val="2"/>
      </rPr>
      <t xml:space="preserve">Fiscal Year 2016 Average Principal Salary Calculations:</t>
    </r>
    <r>
      <rPr>
        <b val="true"/>
        <vertAlign val="superscript"/>
        <sz val="14"/>
        <rFont val="Arial"/>
        <family val="2"/>
      </rPr>
      <t xml:space="preserve">1</t>
    </r>
  </si>
  <si>
    <t xml:space="preserve">Office of the Principal, Principal Salaries and Wages</t>
  </si>
  <si>
    <t xml:space="preserve">Contingency Reserve, Principal Salaries and Wages</t>
  </si>
  <si>
    <t xml:space="preserve">Principals</t>
  </si>
  <si>
    <t xml:space="preserve">Contingency Reserve Principals</t>
  </si>
  <si>
    <r>
      <rPr>
        <b val="true"/>
        <sz val="14"/>
        <rFont val="Arial"/>
        <family val="2"/>
      </rPr>
      <t xml:space="preserve">Fiscal Year 2016 Average Assistant Principal Salary Calculations:</t>
    </r>
    <r>
      <rPr>
        <b val="true"/>
        <vertAlign val="superscript"/>
        <sz val="14"/>
        <rFont val="Arial"/>
        <family val="2"/>
      </rPr>
      <t xml:space="preserve">1</t>
    </r>
  </si>
  <si>
    <t xml:space="preserve">Total reported compensation expenditures from the following Annual School Report Financial Section (ASRFIN) expenditure categories are summed:</t>
  </si>
  <si>
    <t xml:space="preserve">Office of the Principal, Assistant Principal Salaries and Wages</t>
  </si>
  <si>
    <t xml:space="preserve">Contingency Reserve, Assistant Principal Salaries and Wages</t>
  </si>
  <si>
    <t xml:space="preserve">Assistant Principals</t>
  </si>
  <si>
    <t xml:space="preserve">Contingency Reserve Assistant Principals</t>
  </si>
  <si>
    <r>
      <rPr>
        <vertAlign val="superscript"/>
        <sz val="10"/>
        <rFont val="Arial"/>
        <family val="2"/>
      </rPr>
      <t xml:space="preserve">1</t>
    </r>
    <r>
      <rPr>
        <sz val="10"/>
        <rFont val="Arial"/>
        <family val="2"/>
      </rPr>
      <t xml:space="preserve"> Includes school divisions and regional programs.</t>
    </r>
  </si>
  <si>
    <t xml:space="preserve">Auto Query - Enter Data Year:</t>
  </si>
  <si>
    <t xml:space="preserve">Check for Errors:</t>
  </si>
  <si>
    <t xml:space="preserve">All Schools</t>
  </si>
  <si>
    <t xml:space="preserve">001-207</t>
  </si>
  <si>
    <t xml:space="preserve">260-277</t>
  </si>
  <si>
    <t xml:space="preserve">Special Education Programs</t>
  </si>
  <si>
    <t xml:space="preserve">280-299</t>
  </si>
  <si>
    <t xml:space="preserve">Vocational Education Programs</t>
  </si>
  <si>
    <t xml:space="preserve">301-311</t>
  </si>
  <si>
    <t xml:space="preserve">Alternative Education Programs</t>
  </si>
  <si>
    <t xml:space="preserve">401-430</t>
  </si>
  <si>
    <t xml:space="preserve">Errors:</t>
  </si>
  <si>
    <t xml:space="preserve">Total</t>
  </si>
  <si>
    <t xml:space="preserve">001-430</t>
  </si>
  <si>
    <t xml:space="preserve">Check</t>
  </si>
  <si>
    <t xml:space="preserve">Actual</t>
  </si>
  <si>
    <t xml:space="preserve">Budget</t>
  </si>
  <si>
    <t xml:space="preserve">Actual </t>
  </si>
  <si>
    <t xml:space="preserve">Teacher</t>
  </si>
  <si>
    <t xml:space="preserve">Principal</t>
  </si>
  <si>
    <t xml:space="preserve">Asst. Principal</t>
  </si>
  <si>
    <t xml:space="preserve">Total Teachers</t>
  </si>
  <si>
    <t xml:space="preserve">Total Librarians</t>
  </si>
  <si>
    <t xml:space="preserve">Total Principals</t>
  </si>
  <si>
    <t xml:space="preserve">Total Assistant Principal</t>
  </si>
  <si>
    <t xml:space="preserve">A. Principal</t>
  </si>
  <si>
    <t xml:space="preserve">Elementary Teacher</t>
  </si>
  <si>
    <t xml:space="preserve">Secondary Teacher</t>
  </si>
  <si>
    <t xml:space="preserve">District Teacher</t>
  </si>
  <si>
    <t xml:space="preserve">Elementary Librarian</t>
  </si>
  <si>
    <t xml:space="preserve">Secondary Librarian</t>
  </si>
  <si>
    <t xml:space="preserve">District Librarian</t>
  </si>
  <si>
    <t xml:space="preserve">Elementary Principal</t>
  </si>
  <si>
    <t xml:space="preserve">Secondary Principal</t>
  </si>
  <si>
    <t xml:space="preserve">District Principal</t>
  </si>
  <si>
    <t xml:space="preserve">Elementary Assistant Principal</t>
  </si>
  <si>
    <t xml:space="preserve">Secondary Assistant Principal</t>
  </si>
  <si>
    <t xml:space="preserve">District Assistant Principal</t>
  </si>
  <si>
    <t xml:space="preserve">Salary</t>
  </si>
  <si>
    <t xml:space="preserve">Compensation</t>
  </si>
  <si>
    <t xml:space="preserve">FTE</t>
  </si>
  <si>
    <t xml:space="preserve">FTE </t>
  </si>
  <si>
    <t xml:space="preserve">Comp</t>
  </si>
  <si>
    <t xml:space="preserve">SI_BEG_SCH_YR</t>
  </si>
  <si>
    <t xml:space="preserve">SI_EDAGENCY_NUM</t>
  </si>
  <si>
    <t xml:space="preserve">SI_ACTION</t>
  </si>
  <si>
    <t xml:space="preserve">SI_A_TCHR_AV_SAL</t>
  </si>
  <si>
    <t xml:space="preserve">SI_B_TCHR_AV_SAL</t>
  </si>
  <si>
    <t xml:space="preserve">SI_A_PRIN_AV_SAL</t>
  </si>
  <si>
    <t xml:space="preserve">SI_B_PRIN_AV_SAL</t>
  </si>
  <si>
    <t xml:space="preserve">SI_A_ASTPRIN_AV_SAL</t>
  </si>
  <si>
    <t xml:space="preserve">SI_B_ASTPRIN_AV_SAL</t>
  </si>
  <si>
    <t xml:space="preserve">SI_A_A_TCHR_COMP</t>
  </si>
  <si>
    <t xml:space="preserve">SI_A_A_TCHR_FTE</t>
  </si>
  <si>
    <t xml:space="preserve">SI_A_A_LIB_FTE</t>
  </si>
  <si>
    <t xml:space="preserve">SI_B_A_TCHR_COMP</t>
  </si>
  <si>
    <t xml:space="preserve">SI_B_A_TCHR_FTE</t>
  </si>
  <si>
    <t xml:space="preserve">SI_B_A_LIB_FTE</t>
  </si>
  <si>
    <t xml:space="preserve">SI_A_A_PRIN_COMP</t>
  </si>
  <si>
    <t xml:space="preserve">SI_A_A_PRIN_FTE</t>
  </si>
  <si>
    <t xml:space="preserve">SI_B_A_PRIN_COMP</t>
  </si>
  <si>
    <t xml:space="preserve">SI_B_A_PRIN_FTE</t>
  </si>
  <si>
    <t xml:space="preserve">SI_A_A_ASTPRIN_COMP</t>
  </si>
  <si>
    <t xml:space="preserve">SI_A_A_ASTPRIN_FTE</t>
  </si>
  <si>
    <t xml:space="preserve">SI_B_A_ASTPRIN_COMP</t>
  </si>
  <si>
    <t xml:space="preserve">SI_B_A_ASTPRIN_FTE</t>
  </si>
  <si>
    <t xml:space="preserve">SI_A_E_TCHR_COMP</t>
  </si>
  <si>
    <t xml:space="preserve">SI_A_S_TCHR_COMP</t>
  </si>
  <si>
    <t xml:space="preserve">SI_A_D_TCHR_COMP</t>
  </si>
  <si>
    <t xml:space="preserve">SI_B_E_TCHR_COMP</t>
  </si>
  <si>
    <t xml:space="preserve">SI_B_S_TCHR_COMP</t>
  </si>
  <si>
    <t xml:space="preserve">SI_B_D_TCHR_COMP</t>
  </si>
  <si>
    <t xml:space="preserve">SI_A_E_TCHR_FTE</t>
  </si>
  <si>
    <t xml:space="preserve">SI_A_S_TCHR_FTE</t>
  </si>
  <si>
    <t xml:space="preserve">SI_A_D_TCHR_FTE</t>
  </si>
  <si>
    <t xml:space="preserve">SI_B_E_TCHR_FTE</t>
  </si>
  <si>
    <t xml:space="preserve">SI_B_S_TCHR_FTE</t>
  </si>
  <si>
    <t xml:space="preserve">SI_B_D_TCHR_FTE</t>
  </si>
  <si>
    <t xml:space="preserve">SI_A_E_LIB_FTE</t>
  </si>
  <si>
    <t xml:space="preserve">SI_A_S_LIB_FTE</t>
  </si>
  <si>
    <t xml:space="preserve">SI_A_D_LIB_FTE</t>
  </si>
  <si>
    <t xml:space="preserve">SI_B_E_LIB_FTE</t>
  </si>
  <si>
    <t xml:space="preserve">SI_B_S_LIB_FTE</t>
  </si>
  <si>
    <t xml:space="preserve">SI_B_D_LIB_FTE</t>
  </si>
  <si>
    <t xml:space="preserve">SI_A_E_PRIN_COMP</t>
  </si>
  <si>
    <t xml:space="preserve">SI_A_S_PRIN_COMP</t>
  </si>
  <si>
    <t xml:space="preserve">SI_A_D_PRIN_COMP</t>
  </si>
  <si>
    <t xml:space="preserve">SI_B_E_PRIN_COMP</t>
  </si>
  <si>
    <t xml:space="preserve">SI_B_S_PRIN_COMP</t>
  </si>
  <si>
    <t xml:space="preserve">SI_B_D_PRIN_COMP</t>
  </si>
  <si>
    <t xml:space="preserve">SI_A_E_PRIN_FTE</t>
  </si>
  <si>
    <t xml:space="preserve">SI_A_S_PRIN_FTE</t>
  </si>
  <si>
    <t xml:space="preserve">SI_A_D_PRIN_FTE</t>
  </si>
  <si>
    <t xml:space="preserve">SI_B_E_PRIN_FTE</t>
  </si>
  <si>
    <t xml:space="preserve">SI_B_S_PRIN_FTE</t>
  </si>
  <si>
    <t xml:space="preserve">SI_B_D_PRIN_FTE</t>
  </si>
  <si>
    <t xml:space="preserve">SI_A_E_ASTPRIN_COMP</t>
  </si>
  <si>
    <t xml:space="preserve">SI_A_S_ASTPRIN_COMP</t>
  </si>
  <si>
    <t xml:space="preserve">SI_A_D_ASTPRIN_COMP</t>
  </si>
  <si>
    <t xml:space="preserve">SI_B_E_ASTPRIN_COMP</t>
  </si>
  <si>
    <t xml:space="preserve">SI_B_S_ASTPRIN_COMP</t>
  </si>
  <si>
    <t xml:space="preserve">SI_B_D_ASTPRIN_COMP</t>
  </si>
  <si>
    <t xml:space="preserve">SI_A_E_ASTPRIN_FTE</t>
  </si>
  <si>
    <t xml:space="preserve">SI_A_S_ASTPRIN_FTE</t>
  </si>
  <si>
    <t xml:space="preserve">SI_A_D_ASTPRIN_FTE</t>
  </si>
  <si>
    <t xml:space="preserve">SI_B_E_ASTPRIN_FTE</t>
  </si>
  <si>
    <t xml:space="preserve">SI_B_S_ASTPRIN_FTE</t>
  </si>
  <si>
    <t xml:space="preserve">SI_B_D_ASTPRIN_FTE</t>
  </si>
  <si>
    <t xml:space="preserve">Teachers were given a salary step increase, which averages 1.34%, plus a 4% cost of living increase for FY 2017. In addition, a $300 per enrolled employee increase in the employer contribution of health insurance was budgeted. Health insurance was put out on RFP and was renewed as a 8% reduction in premiums.</t>
  </si>
  <si>
    <t xml:space="preserve">Average of 2% including step</t>
  </si>
  <si>
    <t xml:space="preserve">1% salary increase (was 2% before the state eliminated the compensation supplement).</t>
  </si>
  <si>
    <t xml:space="preserve">2% increase in salaries</t>
  </si>
  <si>
    <t xml:space="preserve">Amherst County Public Schools implemented the 2% increase effective December 1, 2016, as long as the funds are available through the State Budget.</t>
  </si>
  <si>
    <t xml:space="preserve">We gave all employees a 3% pay increase.</t>
  </si>
  <si>
    <t xml:space="preserve">Step increases are granted to all employees in FY 2017.  The average annual percentage salary increase for teachers is 3.5% for FY2017.</t>
  </si>
  <si>
    <t xml:space="preserve">An average 3% increase in salary was given to each employee for the 2016-2017 school year.</t>
  </si>
  <si>
    <t xml:space="preserve">2% Salary Increase</t>
  </si>
  <si>
    <t xml:space="preserve">2% cost of living adjustment effective December 1, 2016.</t>
  </si>
  <si>
    <t xml:space="preserve">2% STEP INCREASE</t>
  </si>
  <si>
    <t xml:space="preserve">For FY 17, eligible personnel received a salary step increase (2% average) with an additional salary step correction increase (2% average) for those eligible.</t>
  </si>
  <si>
    <t xml:space="preserve">A 3% across the board increase was enacted which was totally funded by the local governing body.</t>
  </si>
  <si>
    <t xml:space="preserve">1% increase in teacher salaries</t>
  </si>
  <si>
    <t xml:space="preserve">2% and years of experience step</t>
  </si>
  <si>
    <t xml:space="preserve">No action taken to improve teacher's salaries</t>
  </si>
  <si>
    <t xml:space="preserve">Step increase and also to put employees on the correct step if they had been frozen in the past.  Sign-on bonuses for new hires.</t>
  </si>
  <si>
    <t xml:space="preserve">All staff were given a 3% plus step pay increase</t>
  </si>
  <si>
    <t xml:space="preserve">Teachers received a step increase plus a 1.1% cost of living adjustment.</t>
  </si>
  <si>
    <t xml:space="preserve">All staff received a 3% salary increase in FY2017</t>
  </si>
  <si>
    <t xml:space="preserve">Clarke County included an average 3% salary increase for teachers in the FY 2017 budget.</t>
  </si>
  <si>
    <t xml:space="preserve">Adjusted Salary Scale to increase salaries.  Percentage increases were higher at the lower step levels. The average salary increase for classroom teachers is 2.89%.</t>
  </si>
  <si>
    <t xml:space="preserve">Step increase and added 7.6% to scale.</t>
  </si>
  <si>
    <t xml:space="preserve">2% Increase effective 12/1, subject to State Budget</t>
  </si>
  <si>
    <t xml:space="preserve">Worked on the Teacher salary scale to eliminate compression issue throughout.  All employees will receive at least a 2% raise.</t>
  </si>
  <si>
    <t xml:space="preserve">2 % Salary increase</t>
  </si>
  <si>
    <t xml:space="preserve">1) Step increase for eligible employees, which is approximately a 2.5% increase</t>
  </si>
  <si>
    <t xml:space="preserve">2% Budget Increase</t>
  </si>
  <si>
    <t xml:space="preserve">An average 2% salary increase was put in place with a minimum 1% increase for all tecahers, plus the pay raise started at the beginning of the Fiscal Year.</t>
  </si>
  <si>
    <t xml:space="preserve">A total of 1.15% increase given for employee portion of VRS transition to be paid by employee.  In addition, a 2% or step increase, whichever is greater, was provided to teachers at the beginning of the contract year.</t>
  </si>
  <si>
    <t xml:space="preserve">Enhanced teacher scale by a 2% annual effective rate without a salary step increase.</t>
  </si>
  <si>
    <t xml:space="preserve">We have budgeted a total of 2% increase in our FY2017 budget.  1% was given in July, with an additional 1% to be given in December with the anticipated state revenue to cover.  Given the current situation with state revenues we are unsure if we will be able to give the additional 1% in December without the state revenues to assist with the cost..</t>
  </si>
  <si>
    <t xml:space="preserve">4% Raise was given to all staff</t>
  </si>
  <si>
    <t xml:space="preserve">All teacher salary steps were increased from 1.2 to 3% depending on how close they were to a regional average. Teachers received a step increase but the step increase had no increase in pay. There is a teacher's strategic compensation bonus budgeted for $80,000.</t>
  </si>
  <si>
    <t xml:space="preserve">Grayson County Public Schools gave each employee a 2% increase in salary plus an increase allotment for health insurance.</t>
  </si>
  <si>
    <t xml:space="preserve">A 3% COLA raise is built into the budget.</t>
  </si>
  <si>
    <t xml:space="preserve">3% increase to all salaried positions</t>
  </si>
  <si>
    <t xml:space="preserve">A two-percent raise was given.</t>
  </si>
  <si>
    <t xml:space="preserve">2% cost of living adjustment</t>
  </si>
  <si>
    <t xml:space="preserve">2.372% increase given across the board effective July 1, 2015</t>
  </si>
  <si>
    <t xml:space="preserve">Adjustments were made to the teacher scale to align salaries with suggestions as an outcome of our salary study.  We decompressed step 0-1 and adjusted years of service corresponding with those steps.  We also adjusted the steps 14-27  with varying percentages of increase to bring our scales closer to market to keep experienced teachers from leaving the system and seeking employement elsewhere.  The average % of salary increase to classroom teachers for FY2017 was 2.54%.</t>
  </si>
  <si>
    <t xml:space="preserve">A step plus 2% pay increase.</t>
  </si>
  <si>
    <t xml:space="preserve">Step increase for teachers - average 2% raise</t>
  </si>
  <si>
    <t xml:space="preserve">Over all average increase of 4% for all teachers.</t>
  </si>
  <si>
    <t xml:space="preserve">The teacher's scale was completely reworked and all teachers were replaced in line with their years of experience.  The average increase was approximately 6% deferred until December.  A small number of teachers were frozen because their salaries exceed the new scale.</t>
  </si>
  <si>
    <t xml:space="preserve">Teachers were given a step + 1.5% increase.  The average total increase is 2.1%</t>
  </si>
  <si>
    <t xml:space="preserve">Salary step scales were adjusted up 3% for cost of living. In addition, teachers received a step increase of 1.5%.</t>
  </si>
  <si>
    <t xml:space="preserve">Teachers received a salary step increase in FY17.</t>
  </si>
  <si>
    <t xml:space="preserve">A salary step increase was given, a 1% increase for fifth phase of VRS Implementation, and a salary scale adjustment on teacher scale was made to make salaries more competitive with other jurisdictions.</t>
  </si>
  <si>
    <t xml:space="preserve">A Step increase is budgeted for FY17</t>
  </si>
  <si>
    <t xml:space="preserve">Step and COL Increase 4.05%</t>
  </si>
  <si>
    <t xml:space="preserve">Step plus one percent</t>
  </si>
  <si>
    <t xml:space="preserve">A 3 percent increase was made to all teacher salaries. A 1% for VRS plus the 2% for VRS Plus that the Governor proposed.</t>
  </si>
  <si>
    <t xml:space="preserve">Salary scales were revamped for fiscal year 2016-17.  The average salary increase was 4%.</t>
  </si>
  <si>
    <t xml:space="preserve">A 3% Cost of Living Increase was given across the board to all staff members.</t>
  </si>
  <si>
    <t xml:space="preserve">Included 3% increase, plus decompression of the teacher scale.  Staff received a range on increases depending on which step they are on and how they were impacted with decompression.</t>
  </si>
  <si>
    <t xml:space="preserve">We were given a step plus .5% scale adjustment.</t>
  </si>
  <si>
    <t xml:space="preserve">2% salary increase</t>
  </si>
  <si>
    <t xml:space="preserve">2% raise given, one salary step increase, and restored a salary step previously missed</t>
  </si>
  <si>
    <t xml:space="preserve">Step increase effective 7/1/16 which equates to an average increase of 1.3%.  Based on the incentive from the state, new salary scales become effective 12/1/16 with an average increase of 0.7%, whereby providing an average increase of 2.0% for teaching position effective by 12/1/16.</t>
  </si>
  <si>
    <t xml:space="preserve">The schoolsystem provided a 2% salary increase as well as a salary step.</t>
  </si>
  <si>
    <t xml:space="preserve">A 2% COLA plus a 1% offset.</t>
  </si>
  <si>
    <t xml:space="preserve">All teachers received a minimum of 2%. In addition, certain steps received a targeted increase above the 2%. The average for all teachers was about 3.1%.</t>
  </si>
  <si>
    <t xml:space="preserve">Based upon the approved conference budget, a 2% salary increase beginning December 1, 2016 has been budgeted for a salary increase.</t>
  </si>
  <si>
    <t xml:space="preserve">2% Increase in FY17</t>
  </si>
  <si>
    <t xml:space="preserve">The school division has provided a pay plan in crease averaging 2.8% for all employees. As well as a 1% offset increase for VRS costs.</t>
  </si>
  <si>
    <t xml:space="preserve">Pulaski County Public Schools adopted a new teacher salary scale with step increases based on years of service and education. All teachers received minimum 2% increase for FY2017.</t>
  </si>
  <si>
    <t xml:space="preserve">2% Increase</t>
  </si>
  <si>
    <t xml:space="preserve">Step increase for teachers plus 1% = overall average increase 2.4%</t>
  </si>
  <si>
    <t xml:space="preserve">All staff was given a 2% cost of living adjstment.  In addition, we had a compensation study during this budget season and have given market adjustments to staff to bring their salaries in line with prevailing market prices, as necessary.  The overall teacher market adjustment averages to 6%.  So approximately 8% total increase for next year.</t>
  </si>
  <si>
    <t xml:space="preserve">Cost of living increase</t>
  </si>
  <si>
    <t xml:space="preserve">2 % salary increase</t>
  </si>
  <si>
    <t xml:space="preserve">A 3.275% raise was budgeted for all employees.  However since state funds were not received for a compensation supplement, employees will only receive a 1.275% increase.</t>
  </si>
  <si>
    <t xml:space="preserve">Step increase or 2% increase</t>
  </si>
  <si>
    <t xml:space="preserve">Step increase plus 1%</t>
  </si>
  <si>
    <t xml:space="preserve">2% increase given to all contract employees.</t>
  </si>
  <si>
    <t xml:space="preserve">Southampton County School Board adopted a revised teacher scale which included an average increase of 4.6%</t>
  </si>
  <si>
    <t xml:space="preserve">2% COLA was approved</t>
  </si>
  <si>
    <t xml:space="preserve">Cost of living increase and pay scale adjustments</t>
  </si>
  <si>
    <t xml:space="preserve">A 2% cost of living adjusment was implemented for FY16-17.</t>
  </si>
  <si>
    <t xml:space="preserve">Cost of living increase of 1.12%.</t>
  </si>
  <si>
    <t xml:space="preserve">In order to meet the state required 2% to obtain funds, we gave two steps and 1.1%.</t>
  </si>
  <si>
    <t xml:space="preserve">3% across-the-board raise.</t>
  </si>
  <si>
    <t xml:space="preserve">Employee salaries were increased 1.5% + step.</t>
  </si>
  <si>
    <t xml:space="preserve">We revised the salary scale where 0 step would become 39,000.00 and there was a 1.5 % increase between each step.</t>
  </si>
  <si>
    <t xml:space="preserve">2% raises</t>
  </si>
  <si>
    <t xml:space="preserve">For FY17, provided a step increase for all eligible classroom teachers.  The step equates to an average increase of 1.4%.  Also, provided all classroom teachers a 0.6% market adjustment.  Combined, the average increase to classroom teachers in FY17 is 2%.</t>
  </si>
  <si>
    <t xml:space="preserve">Provided a step increase to all eligible employees for the 2016-2017 contract year. For those employees at the top of the scale and not eligible for a step increase, a 2% bonus was awarded. The average step increase for professional staff is approximately 2.3%.</t>
  </si>
  <si>
    <t xml:space="preserve">Salary increase of 2% plus step</t>
  </si>
  <si>
    <t xml:space="preserve">Step plus .75% for average increase of 2%</t>
  </si>
  <si>
    <t xml:space="preserve">In FY 2017, a salary step increase was given to adjust teacher salaries (minimum avg. of approx. 2%).</t>
  </si>
  <si>
    <t xml:space="preserve">Adjustment made to provide for VRS employee share pahase-in plus and additional 1%</t>
  </si>
  <si>
    <t xml:space="preserve">2.5% salary increase for all teachers.</t>
  </si>
  <si>
    <t xml:space="preserve">Implemented a recalibrated teacher salary scale that provides an overall average salary increase of 2.0%.</t>
  </si>
  <si>
    <t xml:space="preserve">3% total raise, 2% based on state commitment of funding support, 1% for last year of VRS retirement phase in</t>
  </si>
  <si>
    <t xml:space="preserve">provided an average 2% salary increase for instructional personnel.</t>
  </si>
  <si>
    <t xml:space="preserve">Teachers received an average cost of living increase of 3%. Principals and Assistant Principals received an average cost of living increase of 1%.</t>
  </si>
  <si>
    <t xml:space="preserve">Each employee will receive between a 3-4% salary increase in FY2017</t>
  </si>
  <si>
    <t xml:space="preserve">We provided a 4% cost of living increase.</t>
  </si>
  <si>
    <t xml:space="preserve">We propose to give teachers a 2% salary increase effective December 1, 2016.</t>
  </si>
  <si>
    <t xml:space="preserve">2% raise implemented July 1, 2016</t>
  </si>
  <si>
    <t xml:space="preserve">An across-the-board 3% raise was provided to all employee salary scales.</t>
  </si>
  <si>
    <t xml:space="preserve">2% Increase was budgeted for 2016-2017 teacher salaries.</t>
  </si>
  <si>
    <t xml:space="preserve">2.5% Raise</t>
  </si>
  <si>
    <t xml:space="preserve">Included in the operating budget was funds to implement the first year teacher decompression salary scales and an update to steps on teacher salary scales. Teachers will be placed on new teacher scales according to their total number of completed years of teaching. Each step represents the number of years.</t>
  </si>
  <si>
    <t xml:space="preserve">There was a 2% or step increase in addition to adjustments for certain years of service to better align with comparable districts in an effort to retain high quality teachers.</t>
  </si>
  <si>
    <t xml:space="preserve">average 3% pay increase</t>
  </si>
  <si>
    <t xml:space="preserve">2.4% increase (step raise)</t>
  </si>
  <si>
    <t xml:space="preserve">Two percent raise for all employees plus a 1.34 percent "hold harmless" adjustment for staff to offset the required increase employees must pay into the Virginia Retirement System</t>
  </si>
  <si>
    <t xml:space="preserve">Teachers were provided a 2.2% average teacher increase.</t>
  </si>
  <si>
    <t xml:space="preserve">A modification to the teacher salary scale to eliminate compression and a step increase for teachers and a 1.5% average wage increase for administration and support was included in the FY2017 budget.</t>
  </si>
  <si>
    <t xml:space="preserve">The FY 2017 budget includes an average 2% cost of living salary increase for all WPS employees effective December 1, 2016.</t>
  </si>
  <si>
    <t xml:space="preserve">3% Salary increase</t>
  </si>
  <si>
    <t xml:space="preserve">A 2% Increase</t>
  </si>
  <si>
    <t xml:space="preserve">Teacher salaries were adjusted based on a salary scale study performed by an outside consultant.  Our teacher scale was improved and the average teacher raise was 2.76%</t>
  </si>
  <si>
    <t xml:space="preserve">The FY2017 budget includes transition to a new teacher step pay plan.</t>
  </si>
  <si>
    <t xml:space="preserve">Salary step increase average 1.2%</t>
  </si>
  <si>
    <t xml:space="preserve">Addressed compression with scale shift and bonuses.  Teachers receive a minimum of 2%.  Average of 4% with highest increases to the bottom of the scale to improve position relative to neighboring divisions.</t>
  </si>
  <si>
    <t xml:space="preserve">Salary step increase and then a raise of 2% for approximately 3% total increase.</t>
  </si>
  <si>
    <t xml:space="preserve">West Point School Board will provide a 2% salary and a step increase.</t>
  </si>
  <si>
    <t xml:space="preserve">It is not yet finalized but there may be a 2% raise as of December 1, 2016</t>
  </si>
  <si>
    <t xml:space="preserve">A 2% across-the-board salary increase for teachers was given for FY2017</t>
  </si>
  <si>
    <t xml:space="preserve">All faculty and staff received a 2.5% salary increase for FY17.</t>
  </si>
  <si>
    <t xml:space="preserve">Step increase or 2% cost of living increase</t>
  </si>
  <si>
    <t xml:space="preserve">Teachers received an annual salary averaging 3.2%</t>
  </si>
  <si>
    <t xml:space="preserve">Average of 3% pay increase for 2016-2017, plus addition of two part-time teaching personnel.</t>
  </si>
  <si>
    <t xml:space="preserve">Teacher salaries will be adjusted by 2% for FY 2017</t>
  </si>
  <si>
    <t xml:space="preserve">District salaries were increased 2% to 2.5% in anticipation of Governor's increase for instructional salaries.</t>
  </si>
  <si>
    <t xml:space="preserve">1.5% Salary Increase for all staff FY17</t>
  </si>
  <si>
    <t xml:space="preserve">Cost of living increase of 3% for teachers.</t>
  </si>
  <si>
    <t xml:space="preserve">An average 2 % increase has been budgetd for teachers.</t>
  </si>
  <si>
    <t xml:space="preserve">A 2% increase was given to all teachers.</t>
  </si>
  <si>
    <t xml:space="preserve">The school division has provided a pay plan increase averaging 2.8% for all employees. As well as a 1% offset increase for VRS costs.</t>
  </si>
  <si>
    <t xml:space="preserve">Average 2% salary increase</t>
  </si>
  <si>
    <t xml:space="preserve">Employees will receive a 4% salary increase in FY17.</t>
  </si>
  <si>
    <t xml:space="preserve">Proposed increase, still being discussed and subject to available funding, of 2% effective December 1, 2016</t>
  </si>
  <si>
    <t xml:space="preserve">No action   </t>
  </si>
  <si>
    <t xml:space="preserve">Enhanced teacher salary scale by an annual effective 2% without a salary step increase.</t>
  </si>
  <si>
    <t xml:space="preserve">Teacher salaries were increased by an average of 3.2%</t>
  </si>
  <si>
    <t xml:space="preserve">step increase</t>
  </si>
  <si>
    <t xml:space="preserve">A 3% across-the-board increase was budgeted for FY17.</t>
  </si>
  <si>
    <t xml:space="preserve">2% pay raise</t>
  </si>
  <si>
    <t xml:space="preserve">Three percent average salery increase.</t>
  </si>
  <si>
    <t xml:space="preserve">An across the board raise of 1.5% with the execption of teachers.  Teachers scales were adjusted to market and received an average increase of 2.54%.. Special Population parapros and LPNs and Health Office Assistants received a 5% raise.</t>
  </si>
  <si>
    <t xml:space="preserve">2% increase in teacher scales</t>
  </si>
  <si>
    <t xml:space="preserve">Provided 2% raise in FY 2017</t>
  </si>
  <si>
    <t xml:space="preserve">Provided step increase.  Average salary increase will be approximately 3%.</t>
  </si>
  <si>
    <t xml:space="preserve">Teachers received a 3.2 average pay increase</t>
  </si>
  <si>
    <t xml:space="preserve">Average percentage increase for all employees was 3%</t>
  </si>
  <si>
    <t xml:space="preserve">Teachers were given a flat 2% raise.</t>
  </si>
  <si>
    <t xml:space="preserve">Step increase and 2% raise</t>
  </si>
  <si>
    <t xml:space="preserve">A 3% increase was provided to staff.</t>
  </si>
  <si>
    <t xml:space="preserve">Proposed 2% salary increase, effective December 1, 2016 - not definite.</t>
  </si>
  <si>
    <t xml:space="preserve">NNPS gave a general 3% across the board pay increase.</t>
  </si>
  <si>
    <t xml:space="preserve">2% cost of living raise</t>
  </si>
  <si>
    <t xml:space="preserve">step increase or 2% cost of living increase</t>
  </si>
  <si>
    <t xml:space="preserve">Budgeted a 2.0% average salary increase for classroom teachers.</t>
  </si>
  <si>
    <t xml:space="preserve">A raise of approximately 3.00%</t>
  </si>
  <si>
    <t xml:space="preserve">Merit increase.</t>
  </si>
  <si>
    <t xml:space="preserve">2% cost of living increase and 1% VRS offset</t>
  </si>
  <si>
    <t xml:space="preserve">A 2% increase was provided to all employees, plus a targeted increase based on the region median. The average increase was 2.9%.</t>
  </si>
  <si>
    <t xml:space="preserve">2% plus step salary increase</t>
  </si>
  <si>
    <t xml:space="preserve">Cost of living (2%), Final year of mandated VRS match (1%), and salary scale enhancement (percentage varies based on level of experience).</t>
  </si>
  <si>
    <t xml:space="preserve">3% Salary Increase</t>
  </si>
  <si>
    <t xml:space="preserve">All full-time employees will receive a 1.275% increase to cover the final year of the VRS increase.</t>
  </si>
  <si>
    <t xml:space="preserve">Step Increase and 2% raise</t>
  </si>
  <si>
    <t xml:space="preserve">Teacher were given a 2% increase</t>
  </si>
  <si>
    <t xml:space="preserve">Average 3% salary increase</t>
  </si>
  <si>
    <t xml:space="preserve">1.5% Raise</t>
  </si>
  <si>
    <t xml:space="preserve">All staff were given a 3% plus step increase for 16/17</t>
  </si>
  <si>
    <t xml:space="preserve">All teachers were given at 2% increase in FY2017.</t>
  </si>
  <si>
    <t xml:space="preserve">Step plus .5% scale adjustment</t>
  </si>
  <si>
    <t xml:space="preserve">Step increase or 2%. FY17</t>
  </si>
  <si>
    <t xml:space="preserve">BEG_SCH_YR</t>
  </si>
  <si>
    <t xml:space="preserve">FUNCTION</t>
  </si>
  <si>
    <t xml:space="preserve">OBJECT</t>
  </si>
  <si>
    <t xml:space="preserve">SUM(EXPENDITURES.AMOUNT)</t>
  </si>
  <si>
    <t xml:space="preserve">function-object key</t>
  </si>
  <si>
    <t xml:space="preserve">EDAGENCY_NUM</t>
  </si>
  <si>
    <t xml:space="preserve">COST_CENTER</t>
  </si>
  <si>
    <t xml:space="preserve">NUM_POSITIONS</t>
  </si>
  <si>
    <t xml:space="preserve">func-cctr-obj</t>
  </si>
  <si>
    <t xml:space="preserve">AMOUNT</t>
  </si>
  <si>
    <t xml:space="preserve">Sum of SUM(EXPENDITURES.AMOUNT)</t>
  </si>
  <si>
    <t xml:space="preserve">Sum of NUM_POSITIONS</t>
  </si>
  <si>
    <t xml:space="preserve">Data</t>
  </si>
  <si>
    <t xml:space="preserve">Sum of FTE</t>
  </si>
  <si>
    <t xml:space="preserve">Sum of AMOUNT</t>
  </si>
  <si>
    <t xml:space="preserve">1110 Total</t>
  </si>
  <si>
    <t xml:space="preserve">Total Sum of FTE</t>
  </si>
  <si>
    <t xml:space="preserve">Total Sum of AMOUNT</t>
  </si>
  <si>
    <t xml:space="preserve">1120 Total</t>
  </si>
  <si>
    <t xml:space="preserve">1140 Total</t>
  </si>
  <si>
    <t xml:space="preserve">1150 Total</t>
  </si>
  <si>
    <t xml:space="preserve">1151 Total</t>
  </si>
  <si>
    <t xml:space="preserve">1520 Total</t>
  </si>
  <si>
    <t xml:space="preserve">61100 Total</t>
  </si>
  <si>
    <t xml:space="preserve">61210 Total</t>
  </si>
  <si>
    <t xml:space="preserve">1130 Total</t>
  </si>
  <si>
    <t xml:space="preserve">61220 Total</t>
  </si>
  <si>
    <t xml:space="preserve">61230 Total</t>
  </si>
  <si>
    <t xml:space="preserve">61310 Total</t>
  </si>
  <si>
    <t xml:space="preserve">1122 Total</t>
  </si>
  <si>
    <t xml:space="preserve">61320 Total</t>
  </si>
  <si>
    <t xml:space="preserve">1126 Total</t>
  </si>
  <si>
    <t xml:space="preserve">1127 Total</t>
  </si>
  <si>
    <t xml:space="preserve">61410 Total</t>
  </si>
  <si>
    <t xml:space="preserve">1111 Total</t>
  </si>
  <si>
    <t xml:space="preserve">1112 Total</t>
  </si>
  <si>
    <t xml:space="preserve">1113 Total</t>
  </si>
  <si>
    <t xml:space="preserve">62100 Total</t>
  </si>
  <si>
    <t xml:space="preserve">1131 Total</t>
  </si>
  <si>
    <t xml:space="preserve">1132 Total</t>
  </si>
  <si>
    <t xml:space="preserve">1134 Total</t>
  </si>
  <si>
    <t xml:space="preserve">62200 Total</t>
  </si>
  <si>
    <t xml:space="preserve">1160 Total</t>
  </si>
  <si>
    <t xml:space="preserve">1170 Total</t>
  </si>
  <si>
    <t xml:space="preserve">1190 Total</t>
  </si>
  <si>
    <t xml:space="preserve">63000 Total</t>
  </si>
  <si>
    <t xml:space="preserve">1142 Total</t>
  </si>
  <si>
    <t xml:space="preserve">1180 Total</t>
  </si>
  <si>
    <t xml:space="preserve">64000 Total</t>
  </si>
  <si>
    <t xml:space="preserve">65000 Total</t>
  </si>
  <si>
    <t xml:space="preserve">66000 Total</t>
  </si>
  <si>
    <t xml:space="preserve">68100 Total</t>
  </si>
  <si>
    <t xml:space="preserve">1133 Total</t>
  </si>
  <si>
    <t xml:space="preserve">1141 Total</t>
  </si>
  <si>
    <t xml:space="preserve">68000 Total</t>
  </si>
  <si>
    <t xml:space="preserve">2 Sum</t>
  </si>
  <si>
    <t xml:space="preserve">3 Sum</t>
  </si>
  <si>
    <t xml:space="preserve">9 Sum</t>
  </si>
  <si>
    <t xml:space="preserve">68200 Total</t>
  </si>
  <si>
    <t xml:space="preserve">Grand Total</t>
  </si>
  <si>
    <t xml:space="preserve">A</t>
  </si>
  <si>
    <t xml:space="preserve">B</t>
  </si>
  <si>
    <t xml:space="preserve">C</t>
  </si>
  <si>
    <t xml:space="preserve">D</t>
  </si>
  <si>
    <t xml:space="preserve">E</t>
  </si>
  <si>
    <t xml:space="preserve">Average Teacher Salary for School Year 2016-2017</t>
  </si>
  <si>
    <t xml:space="preserve">  </t>
  </si>
  <si>
    <t xml:space="preserve">  Division Num</t>
  </si>
  <si>
    <t xml:space="preserve">   Division Name</t>
  </si>
  <si>
    <t xml:space="preserve">   School Num</t>
  </si>
  <si>
    <t xml:space="preserve">    School Name</t>
  </si>
  <si>
    <t xml:space="preserve">   Average salary</t>
  </si>
  <si>
    <t xml:space="preserve">key</t>
  </si>
  <si>
    <t xml:space="preserve">salary</t>
  </si>
  <si>
    <t xml:space="preserve">TANGIER COMBINED</t>
  </si>
  <si>
    <t xml:space="preserve">ARCADIA HIGH</t>
  </si>
  <si>
    <t xml:space="preserve">CHINCOTEAGUE HIGH</t>
  </si>
  <si>
    <t xml:space="preserve">PUNGOTEAGUE ELEM</t>
  </si>
  <si>
    <t xml:space="preserve">KEGOTANK ELEM</t>
  </si>
  <si>
    <t xml:space="preserve">NANDUA HIGH</t>
  </si>
  <si>
    <t xml:space="preserve">ACCAWMACKE ELEM</t>
  </si>
  <si>
    <t xml:space="preserve">METOMPKIN ELEM</t>
  </si>
  <si>
    <t xml:space="preserve">NANDUA MIDDLE</t>
  </si>
  <si>
    <t xml:space="preserve">ARCADIA MIDDLE</t>
  </si>
  <si>
    <t xml:space="preserve">CHINCOTEAGUE ELEM</t>
  </si>
  <si>
    <t xml:space="preserve">HOLLYMEAD ELEM</t>
  </si>
  <si>
    <t xml:space="preserve">BROADUS WOOD ELEM</t>
  </si>
  <si>
    <t xml:space="preserve">MORTIMER Y SUTHERLAND MIDDLE</t>
  </si>
  <si>
    <t xml:space="preserve">MONTICELLO HIGH</t>
  </si>
  <si>
    <t xml:space="preserve">BAKER-BUTLER ELEM</t>
  </si>
  <si>
    <t xml:space="preserve">ALBEMARLE COUNTY COMMUNITY PUBLIC CHARTER</t>
  </si>
  <si>
    <t xml:space="preserve">WESTERN ALBEMARLE HIGH</t>
  </si>
  <si>
    <t xml:space="preserve">PAUL H CALE ELEM</t>
  </si>
  <si>
    <t xml:space="preserve">AGNOR-HURT ELEM</t>
  </si>
  <si>
    <t xml:space="preserve">LESLIE H WALTON MIDDLE</t>
  </si>
  <si>
    <t xml:space="preserve">STONY POINT ELEM</t>
  </si>
  <si>
    <t xml:space="preserve">MERIWETHER LEWIS ELEM</t>
  </si>
  <si>
    <t xml:space="preserve">SCOTTSVILLE ELEM</t>
  </si>
  <si>
    <t xml:space="preserve">CROZET ELEM</t>
  </si>
  <si>
    <t xml:space="preserve">MARY CARR GREER ELEM</t>
  </si>
  <si>
    <t xml:space="preserve">RED HILL ELEM</t>
  </si>
  <si>
    <t xml:space="preserve">JACKSON P BURLEY MIDDLE</t>
  </si>
  <si>
    <t xml:space="preserve">ALBEMARLE HIGH</t>
  </si>
  <si>
    <t xml:space="preserve">MURRAY HIGH</t>
  </si>
  <si>
    <t xml:space="preserve">BENJAMIN F YANCEY ELEM</t>
  </si>
  <si>
    <t xml:space="preserve">VIRGINIA L MURRAY ELEM</t>
  </si>
  <si>
    <t xml:space="preserve">STONE ROBINSON ELEM</t>
  </si>
  <si>
    <t xml:space="preserve">WOODBROOK ELEM</t>
  </si>
  <si>
    <t xml:space="preserve">BROWNSVILLE ELEM</t>
  </si>
  <si>
    <t xml:space="preserve">JOSEPH T HENLEY MIDDLE</t>
  </si>
  <si>
    <t xml:space="preserve">JACK JOUETT MIDDLE</t>
  </si>
  <si>
    <t xml:space="preserve">CLIFTON MIDDLE</t>
  </si>
  <si>
    <t xml:space="preserve">MT VIEW ELEM</t>
  </si>
  <si>
    <t xml:space="preserve">CALLAGHAN ELEM</t>
  </si>
  <si>
    <t xml:space="preserve">ALLEGHANY HIGH</t>
  </si>
  <si>
    <t xml:space="preserve">SHARON ELEM</t>
  </si>
  <si>
    <t xml:space="preserve">AMELIA COUNTY HIGH</t>
  </si>
  <si>
    <t xml:space="preserve">AMELIA COUNTY MIDDLE</t>
  </si>
  <si>
    <t xml:space="preserve">AMELIA COUNTY ELEM</t>
  </si>
  <si>
    <t xml:space="preserve">MONELISON MIDDLE</t>
  </si>
  <si>
    <t xml:space="preserve">PLEASANT VIEW ELEM</t>
  </si>
  <si>
    <t xml:space="preserve">MADISON HEIGHTS ELEM</t>
  </si>
  <si>
    <t xml:space="preserve">AMHERST MIDDLE</t>
  </si>
  <si>
    <t xml:space="preserve">TEMPERANCE ELEM</t>
  </si>
  <si>
    <t xml:space="preserve">AMHERST COUNTY HIGH</t>
  </si>
  <si>
    <t xml:space="preserve">ELON ELEM</t>
  </si>
  <si>
    <t xml:space="preserve">CENTRAL ELEM</t>
  </si>
  <si>
    <t xml:space="preserve">AMELON ELEM</t>
  </si>
  <si>
    <t xml:space="preserve">AMHERST ELEM</t>
  </si>
  <si>
    <t xml:space="preserve">APPOMATTOX ELEM</t>
  </si>
  <si>
    <t xml:space="preserve">APPOMATTOX MIDDLE</t>
  </si>
  <si>
    <t xml:space="preserve">APPOMATTOX PRIMARY</t>
  </si>
  <si>
    <t xml:space="preserve">APPOMATTOX COUNTY HIGH</t>
  </si>
  <si>
    <t xml:space="preserve">GLEBE ELEM</t>
  </si>
  <si>
    <t xml:space="preserve">FRANCIS SCOTT KEY ELEM</t>
  </si>
  <si>
    <t xml:space="preserve">BARCROFT ELEM</t>
  </si>
  <si>
    <t xml:space="preserve">HENRY ELEM</t>
  </si>
  <si>
    <t xml:space="preserve">JEFFERSON MIDDLE</t>
  </si>
  <si>
    <t xml:space="preserve">DREW MODEL ELEM</t>
  </si>
  <si>
    <t xml:space="preserve">TUCKAHOE ELEM</t>
  </si>
  <si>
    <t xml:space="preserve">SWANSON MIDDLE</t>
  </si>
  <si>
    <t xml:space="preserve">BARRETT ELEM</t>
  </si>
  <si>
    <t xml:space="preserve">YORKTOWN HIGH</t>
  </si>
  <si>
    <t xml:space="preserve">ABINGDON ELEM</t>
  </si>
  <si>
    <t xml:space="preserve">OAKRIDGE ELEM</t>
  </si>
  <si>
    <t xml:space="preserve">MCKINLEY ELEM</t>
  </si>
  <si>
    <t xml:space="preserve">NOTTINGHAM ELEM</t>
  </si>
  <si>
    <t xml:space="preserve">TAYLOR ELEM</t>
  </si>
  <si>
    <t xml:space="preserve">JAMESTOWN ELEM</t>
  </si>
  <si>
    <t xml:space="preserve">WAKEFIELD HIGH</t>
  </si>
  <si>
    <t xml:space="preserve">LONG BRANCH ELEM</t>
  </si>
  <si>
    <t xml:space="preserve">ARLINGTON TRADITIONAL</t>
  </si>
  <si>
    <t xml:space="preserve">WILLIAMSBURG MIDDLE</t>
  </si>
  <si>
    <t xml:space="preserve">ASHLAWN ELEM</t>
  </si>
  <si>
    <t xml:space="preserve">KENMORE MIDDLE</t>
  </si>
  <si>
    <t xml:space="preserve">RANDOLPH ELEM</t>
  </si>
  <si>
    <t xml:space="preserve">GUNSTON MIDDLE</t>
  </si>
  <si>
    <t xml:space="preserve">ARLINGTON SCIENCE FOCUS</t>
  </si>
  <si>
    <t xml:space="preserve">HOFFMAN-BOSTON ELEM</t>
  </si>
  <si>
    <t xml:space="preserve">CAMPBELL ELEM</t>
  </si>
  <si>
    <t xml:space="preserve">ARLINGTON COMMUNITY HIGH </t>
  </si>
  <si>
    <t xml:space="preserve">CLAREMONT IMMERSION</t>
  </si>
  <si>
    <t xml:space="preserve">DISCOVERY ELEM</t>
  </si>
  <si>
    <t xml:space="preserve">WASHINGTON LEE HIGH</t>
  </si>
  <si>
    <t xml:space="preserve">CARLIN SPRINGS ELEM</t>
  </si>
  <si>
    <t xml:space="preserve">CHURCHVILLE ELEM</t>
  </si>
  <si>
    <t xml:space="preserve">BEVERLEY MANOR ELEM</t>
  </si>
  <si>
    <t xml:space="preserve">BEVERLEY MANOR MIDDLE</t>
  </si>
  <si>
    <t xml:space="preserve">CASSELL ELEM</t>
  </si>
  <si>
    <t xml:space="preserve">CRAIGSVILLE ELEM</t>
  </si>
  <si>
    <t xml:space="preserve">NORTH RIVER ELEM</t>
  </si>
  <si>
    <t xml:space="preserve">STUARTS DRAFT ELEM</t>
  </si>
  <si>
    <t xml:space="preserve">STUARTS DRAFT MIDDLE</t>
  </si>
  <si>
    <t xml:space="preserve">WILSON ELEM</t>
  </si>
  <si>
    <t xml:space="preserve">BUFFALO GAP HIGH</t>
  </si>
  <si>
    <t xml:space="preserve">FT DEFIANCE HIGH</t>
  </si>
  <si>
    <t xml:space="preserve">RIVERHEADS HIGH</t>
  </si>
  <si>
    <t xml:space="preserve">VERONA ELEM</t>
  </si>
  <si>
    <t xml:space="preserve">WILSON MEMORIAL HIGH</t>
  </si>
  <si>
    <t xml:space="preserve">STUARTS DRAFT HIGH</t>
  </si>
  <si>
    <t xml:space="preserve">RIVERHEADS ELEM</t>
  </si>
  <si>
    <t xml:space="preserve">EDWARD G CLYMORE ELEM</t>
  </si>
  <si>
    <t xml:space="preserve">GUY K STUMP ELEM</t>
  </si>
  <si>
    <t xml:space="preserve">WILSON MIDDLE</t>
  </si>
  <si>
    <t xml:space="preserve">S GORDON STEWART MIDDLE</t>
  </si>
  <si>
    <t xml:space="preserve">MILLBORO ELEM</t>
  </si>
  <si>
    <t xml:space="preserve">BATH COUNTY HIGH</t>
  </si>
  <si>
    <t xml:space="preserve">VALLEY ELEM</t>
  </si>
  <si>
    <t xml:space="preserve">OTTER RIVER ELEM</t>
  </si>
  <si>
    <t xml:space="preserve">LIBERTY HIGH</t>
  </si>
  <si>
    <t xml:space="preserve">STAUNTON RIVER HIGH</t>
  </si>
  <si>
    <t xml:space="preserve">STAUNTON RIVER MIDDLE</t>
  </si>
  <si>
    <t xml:space="preserve">BEDFORD PRIMARY</t>
  </si>
  <si>
    <t xml:space="preserve">FOREST MIDDLE</t>
  </si>
  <si>
    <t xml:space="preserve">JEFFERSON FOREST HIGH</t>
  </si>
  <si>
    <t xml:space="preserve">THOMAS JEFFERSON ELEM</t>
  </si>
  <si>
    <t xml:space="preserve">GOODVIEW ELEM</t>
  </si>
  <si>
    <t xml:space="preserve">BOONSBORO ELEM</t>
  </si>
  <si>
    <t xml:space="preserve">MONTVALE ELEM</t>
  </si>
  <si>
    <t xml:space="preserve">BIG ISLAND ELEM</t>
  </si>
  <si>
    <t xml:space="preserve">BEDFORD ELEM</t>
  </si>
  <si>
    <t xml:space="preserve">BEDFORD MIDDLE</t>
  </si>
  <si>
    <t xml:space="preserve">FOREST ELEM</t>
  </si>
  <si>
    <t xml:space="preserve">NEW LONDON ACADEMY ELEM</t>
  </si>
  <si>
    <t xml:space="preserve">STEWARTSVILLE ELEM</t>
  </si>
  <si>
    <t xml:space="preserve">MONETA ELEM</t>
  </si>
  <si>
    <t xml:space="preserve">HUDDLESTON ELEM</t>
  </si>
  <si>
    <t xml:space="preserve">BLAND COUNTY ELEM</t>
  </si>
  <si>
    <t xml:space="preserve">BLAND COUNTY HIGH</t>
  </si>
  <si>
    <t xml:space="preserve">BUCHANAN ELEM</t>
  </si>
  <si>
    <t xml:space="preserve">BRECKINRIDGE ELEM</t>
  </si>
  <si>
    <t xml:space="preserve">EAGLE ROCK ELEM</t>
  </si>
  <si>
    <t xml:space="preserve">CLOVERDALE ELEM</t>
  </si>
  <si>
    <t xml:space="preserve">TROUTVILLE ELEM</t>
  </si>
  <si>
    <t xml:space="preserve">COLONIAL ELEM</t>
  </si>
  <si>
    <t xml:space="preserve">CENTRAL ACADEMY MIDDLE</t>
  </si>
  <si>
    <t xml:space="preserve">JAMES RIVER HIGH</t>
  </si>
  <si>
    <t xml:space="preserve">LORD BOTETOURT HIGH</t>
  </si>
  <si>
    <t xml:space="preserve">READ MOUNTAIN MIDDLE</t>
  </si>
  <si>
    <t xml:space="preserve">GREENFIELD ELEM</t>
  </si>
  <si>
    <t xml:space="preserve">BRUNSWICK HIGH</t>
  </si>
  <si>
    <t xml:space="preserve">JAMES S RUSSELL MIDDLE</t>
  </si>
  <si>
    <t xml:space="preserve">MEHERRIN POWELLTON ELEM</t>
  </si>
  <si>
    <t xml:space="preserve">RED OAK-STURGEON ELEM</t>
  </si>
  <si>
    <t xml:space="preserve">TOTARO ELEM</t>
  </si>
  <si>
    <t xml:space="preserve">COUNCIL HIGH</t>
  </si>
  <si>
    <t xml:space="preserve">HURLEY HIGH</t>
  </si>
  <si>
    <t xml:space="preserve">RIVERVIEW ELEM/MIDDLE</t>
  </si>
  <si>
    <t xml:space="preserve">TWIN VALLEY ELEM/MIDDLE</t>
  </si>
  <si>
    <t xml:space="preserve">TWIN VALLEY HIGH</t>
  </si>
  <si>
    <t xml:space="preserve">HURLEY ELEM/MIDDLE</t>
  </si>
  <si>
    <t xml:space="preserve">JM BEVINS ELEM</t>
  </si>
  <si>
    <t xml:space="preserve">COUNCIL ELEM/MIDDLE</t>
  </si>
  <si>
    <t xml:space="preserve">GRUNDY HIGH</t>
  </si>
  <si>
    <t xml:space="preserve">BUCKINGHAM CO PRE SCH CTR</t>
  </si>
  <si>
    <t xml:space="preserve">BUCKINGHAM COUNTY HIGH</t>
  </si>
  <si>
    <t xml:space="preserve">BUCKINGHAM CO. MIDDLE</t>
  </si>
  <si>
    <t xml:space="preserve">BUCKINGHAM CO PRIMARY</t>
  </si>
  <si>
    <t xml:space="preserve">BUCKINGHAM CO ELEM</t>
  </si>
  <si>
    <t xml:space="preserve">CONCORD ELEM</t>
  </si>
  <si>
    <t xml:space="preserve">BROOKVILLE MIDDLE</t>
  </si>
  <si>
    <t xml:space="preserve">ALTAVISTA HIGH</t>
  </si>
  <si>
    <t xml:space="preserve">RUSTBURG MIDDLE</t>
  </si>
  <si>
    <t xml:space="preserve">RUSTBURG HIGH</t>
  </si>
  <si>
    <t xml:space="preserve">WILLIAM CAMPBELL HIGH</t>
  </si>
  <si>
    <t xml:space="preserve">ALTAVISTA ELEM</t>
  </si>
  <si>
    <t xml:space="preserve">TOMAHAWK ELEM</t>
  </si>
  <si>
    <t xml:space="preserve">BROOKNEAL ELEM</t>
  </si>
  <si>
    <t xml:space="preserve">LEESVILLE ROAD ELEM</t>
  </si>
  <si>
    <t xml:space="preserve">YELLOW BRANCH ELEM</t>
  </si>
  <si>
    <t xml:space="preserve">BROOKVILLE HIGH</t>
  </si>
  <si>
    <t xml:space="preserve">RUSTBURG ELEM</t>
  </si>
  <si>
    <t xml:space="preserve">CAROLINE MIDDLE</t>
  </si>
  <si>
    <t xml:space="preserve">CAROLINE HIGH</t>
  </si>
  <si>
    <t xml:space="preserve">BOWLING GREEN ELEM</t>
  </si>
  <si>
    <t xml:space="preserve">MADISON ELEM</t>
  </si>
  <si>
    <t xml:space="preserve">LEWIS &amp; CLARK ELEM</t>
  </si>
  <si>
    <t xml:space="preserve">ST PAUL</t>
  </si>
  <si>
    <t xml:space="preserve">OAKLAND ELEM</t>
  </si>
  <si>
    <t xml:space="preserve">GLADESBORO ELEM</t>
  </si>
  <si>
    <t xml:space="preserve">LAUREL ELEM</t>
  </si>
  <si>
    <t xml:space="preserve">HILLSVILLE ELEM</t>
  </si>
  <si>
    <t xml:space="preserve">FANCY GAP ELEM</t>
  </si>
  <si>
    <t xml:space="preserve">GLADEVILLE ELEM</t>
  </si>
  <si>
    <t xml:space="preserve">CARROLL COUNTY HIGH</t>
  </si>
  <si>
    <t xml:space="preserve">CARROLL COUNTY MIDDLE</t>
  </si>
  <si>
    <t xml:space="preserve">CHARLES CITY CO HIGH</t>
  </si>
  <si>
    <t xml:space="preserve">CHARLES CITY CO ELEM</t>
  </si>
  <si>
    <t xml:space="preserve">EUREKA ELEM</t>
  </si>
  <si>
    <t xml:space="preserve">CENTRAL MIDDLE</t>
  </si>
  <si>
    <t xml:space="preserve">PHENIX ELEM</t>
  </si>
  <si>
    <t xml:space="preserve">RANDOLPH-HENRY HIGH</t>
  </si>
  <si>
    <t xml:space="preserve">BACON DISTRICT ELEM</t>
  </si>
  <si>
    <t xml:space="preserve">LLOYD C BIRD HIGH</t>
  </si>
  <si>
    <t xml:space="preserve">MATOACA MIDDLE</t>
  </si>
  <si>
    <t xml:space="preserve">BEULAH ELEM</t>
  </si>
  <si>
    <t xml:space="preserve">CLOVER HILL ELEM</t>
  </si>
  <si>
    <t xml:space="preserve">GRANGE HALL ELEM</t>
  </si>
  <si>
    <t xml:space="preserve">BON AIR ELEM</t>
  </si>
  <si>
    <t xml:space="preserve">SWIFT CREEK MIDDLE</t>
  </si>
  <si>
    <t xml:space="preserve">MONACAN HIGH</t>
  </si>
  <si>
    <t xml:space="preserve">W W GORDON ELEM</t>
  </si>
  <si>
    <t xml:space="preserve">CARVER COLLEGE AND CAREER ACADEMY</t>
  </si>
  <si>
    <t xml:space="preserve">EVERGREEN ELEM</t>
  </si>
  <si>
    <t xml:space="preserve">MIDLOTHIAN HIGH</t>
  </si>
  <si>
    <t xml:space="preserve">SWIFT CREEK ELEM</t>
  </si>
  <si>
    <t xml:space="preserve">ETTRICK ELEM</t>
  </si>
  <si>
    <t xml:space="preserve">O B GATES ELEM</t>
  </si>
  <si>
    <t xml:space="preserve">MATOACA ELEM</t>
  </si>
  <si>
    <t xml:space="preserve">PROVIDENCE ELEM</t>
  </si>
  <si>
    <t xml:space="preserve">ENON ELEM</t>
  </si>
  <si>
    <t xml:space="preserve">MIDLOTHIAN MIDDLE</t>
  </si>
  <si>
    <t xml:space="preserve">JACOBS ROAD ELEM</t>
  </si>
  <si>
    <t xml:space="preserve">THELMA CRENSHAW ELEM</t>
  </si>
  <si>
    <t xml:space="preserve">CARVER MIDDLE</t>
  </si>
  <si>
    <t xml:space="preserve">BENSLEY ELEM</t>
  </si>
  <si>
    <t xml:space="preserve">WOOLRIDGE ELEM</t>
  </si>
  <si>
    <t xml:space="preserve">HARROWGATE ELEM</t>
  </si>
  <si>
    <t xml:space="preserve">ECOFF ELEM</t>
  </si>
  <si>
    <t xml:space="preserve">C E CURTIS ELEM</t>
  </si>
  <si>
    <t xml:space="preserve">C C WELLS ELEM</t>
  </si>
  <si>
    <t xml:space="preserve">J G HENING ELEM</t>
  </si>
  <si>
    <t xml:space="preserve">BETTIE WEAVER ELEM</t>
  </si>
  <si>
    <t xml:space="preserve">MATOACA HIGH</t>
  </si>
  <si>
    <t xml:space="preserve">J A CHALKLEY ELEM</t>
  </si>
  <si>
    <t xml:space="preserve">CRESTWOOD ELEM</t>
  </si>
  <si>
    <t xml:space="preserve">MEADOWBROOK HIGH</t>
  </si>
  <si>
    <t xml:space="preserve">FALLING CREEK ELEM</t>
  </si>
  <si>
    <t xml:space="preserve">HOPKINS ROAD ELEM</t>
  </si>
  <si>
    <t xml:space="preserve">MANCHESTER MIDDLE</t>
  </si>
  <si>
    <t xml:space="preserve">THOMAS DALE HIGH</t>
  </si>
  <si>
    <t xml:space="preserve">A M DAVIS ELEM</t>
  </si>
  <si>
    <t xml:space="preserve">BAILEY BRIDGE MIDDLE</t>
  </si>
  <si>
    <t xml:space="preserve">MANCHESTER HIGH</t>
  </si>
  <si>
    <t xml:space="preserve">J B WATKINS ELEM</t>
  </si>
  <si>
    <t xml:space="preserve">BELLWOOD ELEM</t>
  </si>
  <si>
    <t xml:space="preserve">FALLING CREEK MIDDLE</t>
  </si>
  <si>
    <t xml:space="preserve">PROVIDENCE MIDDLE</t>
  </si>
  <si>
    <t xml:space="preserve">REAMS ROAD ELEM</t>
  </si>
  <si>
    <t xml:space="preserve">SALEM CHURCH ELEM</t>
  </si>
  <si>
    <t xml:space="preserve">SALEM CHURCH MIDDLE</t>
  </si>
  <si>
    <t xml:space="preserve">ROBIOUS ELEM</t>
  </si>
  <si>
    <t xml:space="preserve">CLOVER HILL HIGH</t>
  </si>
  <si>
    <t xml:space="preserve">ROBIOUS MIDDLE</t>
  </si>
  <si>
    <t xml:space="preserve">MARGUERITE F CHRISTIAN ELEM</t>
  </si>
  <si>
    <t xml:space="preserve">SPRING RUN ELEM</t>
  </si>
  <si>
    <t xml:space="preserve">COSBY HIGH</t>
  </si>
  <si>
    <t xml:space="preserve">ELIZABETH SCOTT ELEM</t>
  </si>
  <si>
    <t xml:space="preserve">WINTERPOCK ELEM</t>
  </si>
  <si>
    <t xml:space="preserve">ALBERTA SMITH ELEM</t>
  </si>
  <si>
    <t xml:space="preserve">ELIZABETH DAVIS MIDDLE</t>
  </si>
  <si>
    <t xml:space="preserve">TOMAHAWK CREEK MIDDLE </t>
  </si>
  <si>
    <t xml:space="preserve">CLARKE COUNTY HIGH</t>
  </si>
  <si>
    <t xml:space="preserve">BOYCE ELEM</t>
  </si>
  <si>
    <t xml:space="preserve">JOHNSON-WILLIAMS MIDDLE</t>
  </si>
  <si>
    <t xml:space="preserve">D G COOLEY ELEM</t>
  </si>
  <si>
    <t xml:space="preserve">MCCLEARY ELEM</t>
  </si>
  <si>
    <t xml:space="preserve">CRAIG COUNTY HIGH</t>
  </si>
  <si>
    <t xml:space="preserve">PEARL SAMPLE ELEM</t>
  </si>
  <si>
    <t xml:space="preserve">CULPEPER MIDDLE</t>
  </si>
  <si>
    <t xml:space="preserve">A G RICHARDSON ELEM</t>
  </si>
  <si>
    <t xml:space="preserve">YOWELL ELEM</t>
  </si>
  <si>
    <t xml:space="preserve">EMERALD HILL ELEM</t>
  </si>
  <si>
    <t xml:space="preserve">SYCAMORE PARK ELEM</t>
  </si>
  <si>
    <t xml:space="preserve">FARMINGTON ELEM</t>
  </si>
  <si>
    <t xml:space="preserve">CULPEPER COUNTY HIGH</t>
  </si>
  <si>
    <t xml:space="preserve">EASTERN VIEW HIGH</t>
  </si>
  <si>
    <t xml:space="preserve">FLOYD T BINNS MIDDLE</t>
  </si>
  <si>
    <t xml:space="preserve">GALBREATH-MARSHALL BLDG</t>
  </si>
  <si>
    <t xml:space="preserve">CUMBERLAND ELEM</t>
  </si>
  <si>
    <t xml:space="preserve">CUMBERLAND HIGH</t>
  </si>
  <si>
    <t xml:space="preserve">CUMBERLAND MIDDLE</t>
  </si>
  <si>
    <t xml:space="preserve">CLINTWOOD ELEM</t>
  </si>
  <si>
    <t xml:space="preserve">RIDGEVIEW HIGH SCHOOL</t>
  </si>
  <si>
    <t xml:space="preserve">RIDGEVIEW MIDDLE SCHOOL</t>
  </si>
  <si>
    <t xml:space="preserve">ERVINTON ELEM</t>
  </si>
  <si>
    <t xml:space="preserve">SANDLICK ELEM</t>
  </si>
  <si>
    <t xml:space="preserve">SOUTHSIDE ELEM</t>
  </si>
  <si>
    <t xml:space="preserve">SUNNYSIDE ELEM</t>
  </si>
  <si>
    <t xml:space="preserve">MIDWAY ELEM</t>
  </si>
  <si>
    <t xml:space="preserve">DINWIDDIE ELEM</t>
  </si>
  <si>
    <t xml:space="preserve">DINWIDDIE MIDDLE</t>
  </si>
  <si>
    <t xml:space="preserve">DINWIDDIE HIGH</t>
  </si>
  <si>
    <t xml:space="preserve">SUTHERLAND ELEM</t>
  </si>
  <si>
    <t xml:space="preserve">ESSEX HIGH</t>
  </si>
  <si>
    <t xml:space="preserve">ESSEX INT.</t>
  </si>
  <si>
    <t xml:space="preserve">TAPPAHANNOCK ELEM</t>
  </si>
  <si>
    <t xml:space="preserve">CHESTERBROOK ELEM</t>
  </si>
  <si>
    <t xml:space="preserve">LEE HIGH</t>
  </si>
  <si>
    <t xml:space="preserve">PARKLAWN ELEM</t>
  </si>
  <si>
    <t xml:space="preserve">CHURCHILL ROAD ELEM</t>
  </si>
  <si>
    <t xml:space="preserve">MADISON HIGH</t>
  </si>
  <si>
    <t xml:space="preserve">STUART HIGH</t>
  </si>
  <si>
    <t xml:space="preserve">WAYNEWOOD ELEM</t>
  </si>
  <si>
    <t xml:space="preserve">BRADDOCK ELEM</t>
  </si>
  <si>
    <t xml:space="preserve">LOUISE ARCHER ELEM</t>
  </si>
  <si>
    <t xml:space="preserve">FALLS CHURCH HIGH</t>
  </si>
  <si>
    <t xml:space="preserve">LANIER MIDDLE</t>
  </si>
  <si>
    <t xml:space="preserve">IRVING MIDDLE</t>
  </si>
  <si>
    <t xml:space="preserve">POE MIDDLE</t>
  </si>
  <si>
    <t xml:space="preserve">THOREAU MIDDLE</t>
  </si>
  <si>
    <t xml:space="preserve">LONGFELLOW MIDDLE</t>
  </si>
  <si>
    <t xml:space="preserve">TWAIN MIDDLE</t>
  </si>
  <si>
    <t xml:space="preserve">GLASGOW MIDDLE</t>
  </si>
  <si>
    <t xml:space="preserve">COOPER MIDDLE</t>
  </si>
  <si>
    <t xml:space="preserve">VIENNA ELEM</t>
  </si>
  <si>
    <t xml:space="preserve">MARSHALL ROAD ELEM</t>
  </si>
  <si>
    <t xml:space="preserve">MANTUA ELEM</t>
  </si>
  <si>
    <t xml:space="preserve">KEENE MILL ELEM</t>
  </si>
  <si>
    <t xml:space="preserve">HERNDON ELEM</t>
  </si>
  <si>
    <t xml:space="preserve">WOODSON HIGH</t>
  </si>
  <si>
    <t xml:space="preserve">EDISON HIGH</t>
  </si>
  <si>
    <t xml:space="preserve">MARSHALL HIGH</t>
  </si>
  <si>
    <t xml:space="preserve">SANDBURG MIDDLE</t>
  </si>
  <si>
    <t xml:space="preserve">CHANTILLY HIGH</t>
  </si>
  <si>
    <t xml:space="preserve">RAVENSWORTH ELEM</t>
  </si>
  <si>
    <t xml:space="preserve">WASHINGTON MILL ELEM</t>
  </si>
  <si>
    <t xml:space="preserve">HOLLIN MEADOWS ELEM</t>
  </si>
  <si>
    <t xml:space="preserve">STRATFORD LANDING ELEM</t>
  </si>
  <si>
    <t xml:space="preserve">ANNANDALE TERRACE ELEM</t>
  </si>
  <si>
    <t xml:space="preserve">THOMAS JEFFERSON HIGH</t>
  </si>
  <si>
    <t xml:space="preserve">STENWOOD ELEM</t>
  </si>
  <si>
    <t xml:space="preserve">MOSBY WOODS ELEM</t>
  </si>
  <si>
    <t xml:space="preserve">OAKTON ELEM</t>
  </si>
  <si>
    <t xml:space="preserve">LITTLE RUN ELEM</t>
  </si>
  <si>
    <t xml:space="preserve">FROST MIDDLE</t>
  </si>
  <si>
    <t xml:space="preserve">HYBLA VALLEY ELEM</t>
  </si>
  <si>
    <t xml:space="preserve">WEST SPRINGFIELD ELEM</t>
  </si>
  <si>
    <t xml:space="preserve">KINGS PARK ELEM</t>
  </si>
  <si>
    <t xml:space="preserve">FORESTDALE ELEM</t>
  </si>
  <si>
    <t xml:space="preserve">LANGLEY HIGH</t>
  </si>
  <si>
    <t xml:space="preserve">FAIRFAX VILLA ELEM</t>
  </si>
  <si>
    <t xml:space="preserve">ORANGE HUNT ELEM</t>
  </si>
  <si>
    <t xml:space="preserve">GREENBRIAR WEST ELEM</t>
  </si>
  <si>
    <t xml:space="preserve">COLUMBIA ELEM</t>
  </si>
  <si>
    <t xml:space="preserve">HOLMES MIDDLE</t>
  </si>
  <si>
    <t xml:space="preserve">ARMSTRONG ELEM</t>
  </si>
  <si>
    <t xml:space="preserve">UNION MILL ELEM</t>
  </si>
  <si>
    <t xml:space="preserve">WHITMAN MIDDLE</t>
  </si>
  <si>
    <t xml:space="preserve">LAKE ANNE ELEM</t>
  </si>
  <si>
    <t xml:space="preserve">WESTBRIAR ELEM</t>
  </si>
  <si>
    <t xml:space="preserve">CANTERBURY WOODS ELEM</t>
  </si>
  <si>
    <t xml:space="preserve">CUB RUN ELEM</t>
  </si>
  <si>
    <t xml:space="preserve">WEST SPRINGFIELD HIGH</t>
  </si>
  <si>
    <t xml:space="preserve">SPRING HILL ELEM</t>
  </si>
  <si>
    <t xml:space="preserve">FAIRHILL ELEM</t>
  </si>
  <si>
    <t xml:space="preserve">MOUNT VERNON WOODS ELEM</t>
  </si>
  <si>
    <t xml:space="preserve">OLDE CREEK ELEM</t>
  </si>
  <si>
    <t xml:space="preserve">SHREVEWOOD ELEM</t>
  </si>
  <si>
    <t xml:space="preserve">WESTGATE ELEM</t>
  </si>
  <si>
    <t xml:space="preserve">SILVERBROOK ELEM</t>
  </si>
  <si>
    <t xml:space="preserve">CARDINAL FOREST ELEM</t>
  </si>
  <si>
    <t xml:space="preserve">TERRA CENTRE ELEM</t>
  </si>
  <si>
    <t xml:space="preserve">CUNNINGHAM PARK ELEM</t>
  </si>
  <si>
    <t xml:space="preserve">OAKTON HIGH</t>
  </si>
  <si>
    <t xml:space="preserve">BEECH TREE ELEM</t>
  </si>
  <si>
    <t xml:space="preserve">HAYFIELD ELEM</t>
  </si>
  <si>
    <t xml:space="preserve">KILMER MIDDLE</t>
  </si>
  <si>
    <t xml:space="preserve">KILMER CENTER</t>
  </si>
  <si>
    <t xml:space="preserve">ROLLING VALLEY ELEM</t>
  </si>
  <si>
    <t xml:space="preserve">BROOKFIELD ELEM</t>
  </si>
  <si>
    <t xml:space="preserve">HAYFIELD SECONDARY</t>
  </si>
  <si>
    <t xml:space="preserve">WOLFTRAP ELEM</t>
  </si>
  <si>
    <t xml:space="preserve">RIVERSIDE ELEM</t>
  </si>
  <si>
    <t xml:space="preserve">LONDON TOWNE ELEM</t>
  </si>
  <si>
    <t xml:space="preserve">GREENBRIAR EAST ELEM</t>
  </si>
  <si>
    <t xml:space="preserve">LEES CORNER ELEM</t>
  </si>
  <si>
    <t xml:space="preserve">OAK VIEW ELEM</t>
  </si>
  <si>
    <t xml:space="preserve">CLERMONT ELEM</t>
  </si>
  <si>
    <t xml:space="preserve">HUNT VALLEY ELEM</t>
  </si>
  <si>
    <t xml:space="preserve">KINGS GLEN ELEM</t>
  </si>
  <si>
    <t xml:space="preserve">FAIRFAX COUNTY ADULT HIGH</t>
  </si>
  <si>
    <t xml:space="preserve">KEY MIDDLE</t>
  </si>
  <si>
    <t xml:space="preserve">KEY CENTER</t>
  </si>
  <si>
    <t xml:space="preserve">FORT HUNT ELEM</t>
  </si>
  <si>
    <t xml:space="preserve">CAMELOT ELEM</t>
  </si>
  <si>
    <t xml:space="preserve">HUNTERS WOODS ELEM</t>
  </si>
  <si>
    <t xml:space="preserve">ROBINSON SECONDARY</t>
  </si>
  <si>
    <t xml:space="preserve">LAUREL RIDGE ELEM</t>
  </si>
  <si>
    <t xml:space="preserve">HUTCHISON ELEM</t>
  </si>
  <si>
    <t xml:space="preserve">SOUTH LAKES HIGH</t>
  </si>
  <si>
    <t xml:space="preserve">FAIRFAX HIGH</t>
  </si>
  <si>
    <t xml:space="preserve">CENTREVILLE HIGH</t>
  </si>
  <si>
    <t xml:space="preserve">BONNIE BRAE ELEM</t>
  </si>
  <si>
    <t xml:space="preserve">DRANESVILLE ELEM</t>
  </si>
  <si>
    <t xml:space="preserve">CROSSFIELD ELEM</t>
  </si>
  <si>
    <t xml:space="preserve">SANGSTER ELEM</t>
  </si>
  <si>
    <t xml:space="preserve">SARATOGA ELEM</t>
  </si>
  <si>
    <t xml:space="preserve">VIRGINIA RUN ELEM</t>
  </si>
  <si>
    <t xml:space="preserve">WILLOW SPRINGS ELEM</t>
  </si>
  <si>
    <t xml:space="preserve">STONE MIDDLE</t>
  </si>
  <si>
    <t xml:space="preserve">POPLAR TREE ELEM</t>
  </si>
  <si>
    <t xml:space="preserve">CENTRE RIDGE ELEM</t>
  </si>
  <si>
    <t xml:space="preserve">WAPLES MILL ELEM</t>
  </si>
  <si>
    <t xml:space="preserve">DOGWOOD ELEM</t>
  </si>
  <si>
    <t xml:space="preserve">BRYANT ALTERNATIVE HIGH</t>
  </si>
  <si>
    <t xml:space="preserve">ALDRIN ELEM</t>
  </si>
  <si>
    <t xml:space="preserve">DEER PARK ELEM</t>
  </si>
  <si>
    <t xml:space="preserve">CENTREVILLE ELEM</t>
  </si>
  <si>
    <t xml:space="preserve">LANE ELEM</t>
  </si>
  <si>
    <t xml:space="preserve">HALLEY ELEM</t>
  </si>
  <si>
    <t xml:space="preserve">MOUNTAIN VIEW ALTERNATIVE HIGH</t>
  </si>
  <si>
    <t xml:space="preserve">CARSON MIDDLE</t>
  </si>
  <si>
    <t xml:space="preserve">FORT BELVOIR ELEM</t>
  </si>
  <si>
    <t xml:space="preserve">BULL RUN ELEM</t>
  </si>
  <si>
    <t xml:space="preserve">WESTFIELD HIGH</t>
  </si>
  <si>
    <t xml:space="preserve">DANIELS RUN ELEM</t>
  </si>
  <si>
    <t xml:space="preserve">MCNAIR ELEM</t>
  </si>
  <si>
    <t xml:space="preserve">LIBERTY MIDDLE</t>
  </si>
  <si>
    <t xml:space="preserve">COLVIN RUN ELEM</t>
  </si>
  <si>
    <t xml:space="preserve">ISLAND CREEK ELEM</t>
  </si>
  <si>
    <t xml:space="preserve">LORTON STATION ELEM</t>
  </si>
  <si>
    <t xml:space="preserve">POWELL ELEM</t>
  </si>
  <si>
    <t xml:space="preserve">DUNN LORING E C RESOURCE CTR</t>
  </si>
  <si>
    <t xml:space="preserve">SOUTH COUNTY HIGH</t>
  </si>
  <si>
    <t xml:space="preserve">EAGLE VIEW ELEM</t>
  </si>
  <si>
    <t xml:space="preserve">ROCKY RUN E C RESOURCE CTR</t>
  </si>
  <si>
    <t xml:space="preserve">VIRGINIA HILLS E C RESOURCE CTR</t>
  </si>
  <si>
    <t xml:space="preserve">COATES ELEM</t>
  </si>
  <si>
    <t xml:space="preserve">LAUREL HILL ELEM</t>
  </si>
  <si>
    <t xml:space="preserve">MASON CREST ELEM</t>
  </si>
  <si>
    <t xml:space="preserve">SOUTH COUNTY MIDDLE</t>
  </si>
  <si>
    <t xml:space="preserve">PIMMIT EC RESOURCE CTR</t>
  </si>
  <si>
    <t xml:space="preserve">FORT BELVOIR UPPER SCHOOL</t>
  </si>
  <si>
    <t xml:space="preserve">BAILEY'S UPPER ELEMENTARY SCHOOL FOR THE ARTS AND SCIENCES</t>
  </si>
  <si>
    <t xml:space="preserve">TERRASET ELEM</t>
  </si>
  <si>
    <t xml:space="preserve">CLEARVIEW ELEM</t>
  </si>
  <si>
    <t xml:space="preserve">SUNRISE VALLEY ELEM</t>
  </si>
  <si>
    <t xml:space="preserve">FAIRVIEW ELEM</t>
  </si>
  <si>
    <t xml:space="preserve">ROCKY RUN MIDDLE</t>
  </si>
  <si>
    <t xml:space="preserve">HERNDON HIGH</t>
  </si>
  <si>
    <t xml:space="preserve">FRANCONIA ELEM</t>
  </si>
  <si>
    <t xml:space="preserve">HERNDON MIDDLE</t>
  </si>
  <si>
    <t xml:space="preserve">GROVETON ELEM</t>
  </si>
  <si>
    <t xml:space="preserve">HUGHES MIDDLE</t>
  </si>
  <si>
    <t xml:space="preserve">FORESTVILLE ELEM</t>
  </si>
  <si>
    <t xml:space="preserve">WOODLAWN ELEM</t>
  </si>
  <si>
    <t xml:space="preserve">FOX MILL ELEM</t>
  </si>
  <si>
    <t xml:space="preserve">WHITE OAKS ELEM</t>
  </si>
  <si>
    <t xml:space="preserve">MOUNT VERNON HIGH</t>
  </si>
  <si>
    <t xml:space="preserve">OAK HILL ELEM</t>
  </si>
  <si>
    <t xml:space="preserve">FRANKLIN MIDDLE</t>
  </si>
  <si>
    <t xml:space="preserve">NEWINGTON FOREST ELEM</t>
  </si>
  <si>
    <t xml:space="preserve">CHERRY RUN ELEM</t>
  </si>
  <si>
    <t xml:space="preserve">FREEDOM HILL ELEM</t>
  </si>
  <si>
    <t xml:space="preserve">MOUNT EAGLE ELEM</t>
  </si>
  <si>
    <t xml:space="preserve">WEYANOKE ELEM</t>
  </si>
  <si>
    <t xml:space="preserve">GRAHAM ROAD ELEM</t>
  </si>
  <si>
    <t xml:space="preserve">BAILEYS ELEM</t>
  </si>
  <si>
    <t xml:space="preserve">BELLE VIEW ELEM</t>
  </si>
  <si>
    <t xml:space="preserve">GREAT FALLS ELEM</t>
  </si>
  <si>
    <t xml:space="preserve">WESTLAWN ELEM</t>
  </si>
  <si>
    <t xml:space="preserve">WOODLEY HILLS ELEM</t>
  </si>
  <si>
    <t xml:space="preserve">CAMERON ELEM</t>
  </si>
  <si>
    <t xml:space="preserve">GARFIELD ELEM</t>
  </si>
  <si>
    <t xml:space="preserve">WOODBURN ELEM</t>
  </si>
  <si>
    <t xml:space="preserve">ANNANDALE HIGH</t>
  </si>
  <si>
    <t xml:space="preserve">JACKSON MIDDLE</t>
  </si>
  <si>
    <t xml:space="preserve">BUSH HILL ELEM</t>
  </si>
  <si>
    <t xml:space="preserve">GUNSTON ELEM</t>
  </si>
  <si>
    <t xml:space="preserve">FOREST EDGE ELEM</t>
  </si>
  <si>
    <t xml:space="preserve">BUCKNELL ELEM</t>
  </si>
  <si>
    <t xml:space="preserve">SLEEPY HOLLOW ELEM</t>
  </si>
  <si>
    <t xml:space="preserve">BELVEDERE ELEM</t>
  </si>
  <si>
    <t xml:space="preserve">FLINT HILL ELEM</t>
  </si>
  <si>
    <t xml:space="preserve">FLORIS ELEM</t>
  </si>
  <si>
    <t xml:space="preserve">HAYCOCK ELEM</t>
  </si>
  <si>
    <t xml:space="preserve">LEMON ROAD ELEM</t>
  </si>
  <si>
    <t xml:space="preserve">MCLEAN HIGH</t>
  </si>
  <si>
    <t xml:space="preserve">SHERMAN ELEM</t>
  </si>
  <si>
    <t xml:space="preserve">NAVY ELEM</t>
  </si>
  <si>
    <t xml:space="preserve">PINE SPRING ELEM</t>
  </si>
  <si>
    <t xml:space="preserve">TIMBER LANE ELEM</t>
  </si>
  <si>
    <t xml:space="preserve">WAKEFIELD FOREST ELEM</t>
  </si>
  <si>
    <t xml:space="preserve">LYNBROOK ELEM</t>
  </si>
  <si>
    <t xml:space="preserve">LAKE BRADDOCK SECONDARY</t>
  </si>
  <si>
    <t xml:space="preserve">WEST POTOMAC HIGH</t>
  </si>
  <si>
    <t xml:space="preserve">NORTH SPRINGFIELD ELEM</t>
  </si>
  <si>
    <t xml:space="preserve">BREN MAR PARK ELEM</t>
  </si>
  <si>
    <t xml:space="preserve">ROSE HILL ELEM</t>
  </si>
  <si>
    <t xml:space="preserve">SPRINGFIELD ESTATES ELEM</t>
  </si>
  <si>
    <t xml:space="preserve">GLEN FOREST ELEM</t>
  </si>
  <si>
    <t xml:space="preserve">KENT GARDENS ELEM</t>
  </si>
  <si>
    <t xml:space="preserve">DJJ OR SVCS BD SCHOOLS</t>
  </si>
  <si>
    <t xml:space="preserve">MARSHALL MIDDLE</t>
  </si>
  <si>
    <t xml:space="preserve">CLAUDE THOMPSON ELEM</t>
  </si>
  <si>
    <t xml:space="preserve">MARY WALTER ELEM</t>
  </si>
  <si>
    <t xml:space="preserve">GRACE MILLER ELEM</t>
  </si>
  <si>
    <t xml:space="preserve">C. HUNTER RITCHIE ELEM</t>
  </si>
  <si>
    <t xml:space="preserve">KETTLE RUN HIGH SCH</t>
  </si>
  <si>
    <t xml:space="preserve">GREENVILLE ELEM</t>
  </si>
  <si>
    <t xml:space="preserve">CEDAR LEE MIDDLE</t>
  </si>
  <si>
    <t xml:space="preserve">MARGARET M. PIERCE ELEM</t>
  </si>
  <si>
    <t xml:space="preserve">WARRENTON MIDDLE</t>
  </si>
  <si>
    <t xml:space="preserve">W.C. TAYLOR MIDDLE</t>
  </si>
  <si>
    <t xml:space="preserve">FAUQUIER HIGH</t>
  </si>
  <si>
    <t xml:space="preserve">P.B. SMITH ELEM</t>
  </si>
  <si>
    <t xml:space="preserve">C.M. BRADLEY ELEM</t>
  </si>
  <si>
    <t xml:space="preserve">W.G. COLEMAN ELEM</t>
  </si>
  <si>
    <t xml:space="preserve">H.M. PEARSON ELEM</t>
  </si>
  <si>
    <t xml:space="preserve">JAMES G. BRUMFIELD ELEM</t>
  </si>
  <si>
    <t xml:space="preserve">AUBURN MIDDLE</t>
  </si>
  <si>
    <t xml:space="preserve">FLOYD ELEM</t>
  </si>
  <si>
    <t xml:space="preserve">WILLIS ELEM</t>
  </si>
  <si>
    <t xml:space="preserve">INDIAN VALLEY ELEM</t>
  </si>
  <si>
    <t xml:space="preserve">FLOYD COUNTY HIGH</t>
  </si>
  <si>
    <t xml:space="preserve">CHECK ELEM</t>
  </si>
  <si>
    <t xml:space="preserve">FLUVANNA COUNTY HIGH</t>
  </si>
  <si>
    <t xml:space="preserve">CARYSBROOK ELEM</t>
  </si>
  <si>
    <t xml:space="preserve">FLUVANNA MIDDLE</t>
  </si>
  <si>
    <t xml:space="preserve">WEST CENTRAL PRIMARY SCHOOL </t>
  </si>
  <si>
    <t xml:space="preserve">SNOW CREEK ELEM</t>
  </si>
  <si>
    <t xml:space="preserve">FRANKLIN COUNTY HIGH</t>
  </si>
  <si>
    <t xml:space="preserve">BURNT CHIMNEY ELEM</t>
  </si>
  <si>
    <t xml:space="preserve">FERRUM ELEM</t>
  </si>
  <si>
    <t xml:space="preserve">BOONES MILL ELEM</t>
  </si>
  <si>
    <t xml:space="preserve">ROCKY MOUNT ELEM</t>
  </si>
  <si>
    <t xml:space="preserve">GEREAU CTR FOR APL TECH&amp;CAREER EXPL</t>
  </si>
  <si>
    <t xml:space="preserve">DUDLEY ELEM</t>
  </si>
  <si>
    <t xml:space="preserve">BEN. FRANKLIN MIDDLE-WEST</t>
  </si>
  <si>
    <t xml:space="preserve">BEN. FRANKLIN MIDDLE-EAST</t>
  </si>
  <si>
    <t xml:space="preserve">CALLAWAY ELEM</t>
  </si>
  <si>
    <t xml:space="preserve">LEE M. WAID ELEM</t>
  </si>
  <si>
    <t xml:space="preserve">GLADE HILL ELEM</t>
  </si>
  <si>
    <t xml:space="preserve">SONTAG ELEM</t>
  </si>
  <si>
    <t xml:space="preserve">WINDY GAP ELEM</t>
  </si>
  <si>
    <t xml:space="preserve">APPLE PIE RIDGE ELEM</t>
  </si>
  <si>
    <t xml:space="preserve">BASS-HOOVER ELEM</t>
  </si>
  <si>
    <t xml:space="preserve">JAMES WOOD HIGH</t>
  </si>
  <si>
    <t xml:space="preserve">ARMEL ELEM</t>
  </si>
  <si>
    <t xml:space="preserve">MIDDLETOWN ELEM</t>
  </si>
  <si>
    <t xml:space="preserve">GAINESBORO ELEM</t>
  </si>
  <si>
    <t xml:space="preserve">INDIAN HOLLOW ELEM</t>
  </si>
  <si>
    <t xml:space="preserve">STONEWALL ELEM</t>
  </si>
  <si>
    <t xml:space="preserve">JAMES WOOD MIDDLE</t>
  </si>
  <si>
    <t xml:space="preserve">FREDERICK COUNTY MIDDLE</t>
  </si>
  <si>
    <t xml:space="preserve">ROBERT E. AYLOR MIDDLE</t>
  </si>
  <si>
    <t xml:space="preserve">SHERANDO HIGH</t>
  </si>
  <si>
    <t xml:space="preserve">REDBUD RUN ELEM</t>
  </si>
  <si>
    <t xml:space="preserve">ORCHARD VIEW ELEM</t>
  </si>
  <si>
    <t xml:space="preserve">MILLBROOK HIGH</t>
  </si>
  <si>
    <t xml:space="preserve">ADMIRAL RICHARD E. BYRD MIDDLE</t>
  </si>
  <si>
    <t xml:space="preserve">EVENDALE ELEM</t>
  </si>
  <si>
    <t xml:space="preserve">GREENWOOD MILL ELEM</t>
  </si>
  <si>
    <t xml:space="preserve">EASTERN COMBINED</t>
  </si>
  <si>
    <t xml:space="preserve">MACY MCCLAUGHERTY COMBINED</t>
  </si>
  <si>
    <t xml:space="preserve">NARROWS ELEM/MID.</t>
  </si>
  <si>
    <t xml:space="preserve">GILES HIGH</t>
  </si>
  <si>
    <t xml:space="preserve">NARROWS HIGH</t>
  </si>
  <si>
    <t xml:space="preserve">BOTETOURT ELEM</t>
  </si>
  <si>
    <t xml:space="preserve">ACHILLES ELEM</t>
  </si>
  <si>
    <t xml:space="preserve">GLOUCESTER HIGH</t>
  </si>
  <si>
    <t xml:space="preserve">PETSWORTH ELEM</t>
  </si>
  <si>
    <t xml:space="preserve">PEASLEY MIDDLE</t>
  </si>
  <si>
    <t xml:space="preserve">BETHEL ELEM</t>
  </si>
  <si>
    <t xml:space="preserve">PAGE MIDDLE</t>
  </si>
  <si>
    <t xml:space="preserve">BYRD ELEM</t>
  </si>
  <si>
    <t xml:space="preserve">GOOCHLAND HIGH</t>
  </si>
  <si>
    <t xml:space="preserve">GOOCHLAND MIDDLE</t>
  </si>
  <si>
    <t xml:space="preserve">GOOCHLAND ELEM</t>
  </si>
  <si>
    <t xml:space="preserve">INDEPENDENCE MIDDLE</t>
  </si>
  <si>
    <t xml:space="preserve">GRAYSON COUNTY HIGH</t>
  </si>
  <si>
    <t xml:space="preserve">INDEPENDENCE ELEM</t>
  </si>
  <si>
    <t xml:space="preserve">GRAYSON HIGHLANDS</t>
  </si>
  <si>
    <t xml:space="preserve">BAYWOOD ELEM</t>
  </si>
  <si>
    <t xml:space="preserve">FRIES SCHOOL</t>
  </si>
  <si>
    <t xml:space="preserve">NATHANAEL GREENE PRIMARY SCHOOL</t>
  </si>
  <si>
    <t xml:space="preserve">NATHANAEL GREENE ELEM</t>
  </si>
  <si>
    <t xml:space="preserve">RUCKERSVILLE ELEM</t>
  </si>
  <si>
    <t xml:space="preserve">WILLIAM MONROE MIDDLE</t>
  </si>
  <si>
    <t xml:space="preserve">WILLIAM MONROE HIGH</t>
  </si>
  <si>
    <t xml:space="preserve">EDWARD W WYATT MIDDLE</t>
  </si>
  <si>
    <t xml:space="preserve">GREENSVILLE COUNTY HIGH</t>
  </si>
  <si>
    <t xml:space="preserve">BELFIELD ELEM</t>
  </si>
  <si>
    <t xml:space="preserve">GREENSVILLE ELEM</t>
  </si>
  <si>
    <t xml:space="preserve">HALIFAX COUNTY HIGH</t>
  </si>
  <si>
    <t xml:space="preserve">HALIFAX COUNTY MIDDLE</t>
  </si>
  <si>
    <t xml:space="preserve">SYDNOR JENNINGS ELEM</t>
  </si>
  <si>
    <t xml:space="preserve">CLUSTER SPRINGS EARLY LEARNING CTR</t>
  </si>
  <si>
    <t xml:space="preserve">SCOTTSBURG ELEM</t>
  </si>
  <si>
    <t xml:space="preserve">SINAI ELEM</t>
  </si>
  <si>
    <t xml:space="preserve">MEADVILLE ELEM</t>
  </si>
  <si>
    <t xml:space="preserve">CLAYS MILL ELEM</t>
  </si>
  <si>
    <t xml:space="preserve">CLUSTER SPRINGS ELEM</t>
  </si>
  <si>
    <t xml:space="preserve">SOUTH BOSTON ELEM</t>
  </si>
  <si>
    <t xml:space="preserve">SOUTH BOSTON/HALIFAX EARLY LEARNING CTR</t>
  </si>
  <si>
    <t xml:space="preserve">HENRY CLAY ELEM</t>
  </si>
  <si>
    <t xml:space="preserve">JOHN M. GANDY ELEM</t>
  </si>
  <si>
    <t xml:space="preserve">BEAVERDAM ELEM</t>
  </si>
  <si>
    <t xml:space="preserve">KERSEY CREEK ELEM</t>
  </si>
  <si>
    <t xml:space="preserve">LAUREL MEADOW ELEM</t>
  </si>
  <si>
    <t xml:space="preserve">WASHINGTON-HENRY ELEM</t>
  </si>
  <si>
    <t xml:space="preserve">RURAL POINT ELEM</t>
  </si>
  <si>
    <t xml:space="preserve">BATTLEFIELD PARK ELEM</t>
  </si>
  <si>
    <t xml:space="preserve">LEE DAVIS HIGH</t>
  </si>
  <si>
    <t xml:space="preserve">SOUTH ANNA ELEM</t>
  </si>
  <si>
    <t xml:space="preserve">PATRICK HENRY HIGH</t>
  </si>
  <si>
    <t xml:space="preserve">PEARSON'S CORNER ELEM</t>
  </si>
  <si>
    <t xml:space="preserve">MECHANICSVILLE ELEM</t>
  </si>
  <si>
    <t xml:space="preserve">ELMONT ELEM</t>
  </si>
  <si>
    <t xml:space="preserve">STONEWALL JACKSON MIDDLE</t>
  </si>
  <si>
    <t xml:space="preserve">COOL SPRING ELEM</t>
  </si>
  <si>
    <t xml:space="preserve">POLE GREEN ELEM</t>
  </si>
  <si>
    <t xml:space="preserve">OAK KNOLL MIDDLE</t>
  </si>
  <si>
    <t xml:space="preserve">HANOVER HIGH</t>
  </si>
  <si>
    <t xml:space="preserve">CHICKAHOMINY MIDDLE</t>
  </si>
  <si>
    <t xml:space="preserve">ATLEE HIGH</t>
  </si>
  <si>
    <t xml:space="preserve">COLD HARBOR ELEM</t>
  </si>
  <si>
    <t xml:space="preserve">THREE CHOPT ELEM</t>
  </si>
  <si>
    <t xml:space="preserve">HUNGARY CREEK MIDDLE</t>
  </si>
  <si>
    <t xml:space="preserve">DONAHOE ELEM</t>
  </si>
  <si>
    <t xml:space="preserve">ROLFE MIDDLE</t>
  </si>
  <si>
    <t xml:space="preserve">GODWIN HIGH</t>
  </si>
  <si>
    <t xml:space="preserve">GAYTON ELEM</t>
  </si>
  <si>
    <t xml:space="preserve">DEEP RUN HIGH</t>
  </si>
  <si>
    <t xml:space="preserve">HIGHLAND SPRINGS HIGH</t>
  </si>
  <si>
    <t xml:space="preserve">GLEN ALLEN ELEM</t>
  </si>
  <si>
    <t xml:space="preserve">FAIR OAKS ELEM</t>
  </si>
  <si>
    <t xml:space="preserve">MONTROSE ELEM</t>
  </si>
  <si>
    <t xml:space="preserve">SANDSTON ELEM</t>
  </si>
  <si>
    <t xml:space="preserve">SPRINGFIELD PARK ELEM</t>
  </si>
  <si>
    <t xml:space="preserve">RIVERS EDGE ELEM</t>
  </si>
  <si>
    <t xml:space="preserve">L. DOUGLAS WILDER MIDDLE</t>
  </si>
  <si>
    <t xml:space="preserve">GREENWOOD ELEM</t>
  </si>
  <si>
    <t xml:space="preserve">NUCKOLS FARM ELEM</t>
  </si>
  <si>
    <t xml:space="preserve">POCAHONTAS MIDDLE</t>
  </si>
  <si>
    <t xml:space="preserve">VARINA ELEM</t>
  </si>
  <si>
    <t xml:space="preserve">ECHO LAKE ELEM</t>
  </si>
  <si>
    <t xml:space="preserve">TWIN HICKORY ELEM</t>
  </si>
  <si>
    <t xml:space="preserve">ARTHUR ASHE JR. ELEM</t>
  </si>
  <si>
    <t xml:space="preserve">WARD ELEM</t>
  </si>
  <si>
    <t xml:space="preserve">LAKESIDE ELEM</t>
  </si>
  <si>
    <t xml:space="preserve">GLEN LEA ELEM</t>
  </si>
  <si>
    <t xml:space="preserve">MOODY MIDDLE</t>
  </si>
  <si>
    <t xml:space="preserve">CRESTVIEW ELEM</t>
  </si>
  <si>
    <t xml:space="preserve">FREEMAN HIGH</t>
  </si>
  <si>
    <t xml:space="preserve">RATCLIFFE ELEM</t>
  </si>
  <si>
    <t xml:space="preserve">LABURNUM ELEM</t>
  </si>
  <si>
    <t xml:space="preserve">PEMBERTON ELEM</t>
  </si>
  <si>
    <t xml:space="preserve">MEHFOUD ELEM</t>
  </si>
  <si>
    <t xml:space="preserve">BAKER ELEM</t>
  </si>
  <si>
    <t xml:space="preserve">SKIPWITH ELEM</t>
  </si>
  <si>
    <t xml:space="preserve">TREVVETT ELEM</t>
  </si>
  <si>
    <t xml:space="preserve">LONGDALE ELEM</t>
  </si>
  <si>
    <t xml:space="preserve">BROOKLAND MIDDLE</t>
  </si>
  <si>
    <t xml:space="preserve">FAIRFIELD MIDDLE</t>
  </si>
  <si>
    <t xml:space="preserve">TUCKAHOE MIDDLE</t>
  </si>
  <si>
    <t xml:space="preserve">JOHNSON ELEM</t>
  </si>
  <si>
    <t xml:space="preserve">MAYBEURY ELEM</t>
  </si>
  <si>
    <t xml:space="preserve">SEVEN PINES ELEM</t>
  </si>
  <si>
    <t xml:space="preserve">PINCHBECK ELEM</t>
  </si>
  <si>
    <t xml:space="preserve">VARINA HIGH</t>
  </si>
  <si>
    <t xml:space="preserve">CHAMBERLAYNE ELEM</t>
  </si>
  <si>
    <t xml:space="preserve">SHORT PUMP ELEM</t>
  </si>
  <si>
    <t xml:space="preserve">TUCKER HIGH</t>
  </si>
  <si>
    <t xml:space="preserve">HENRICO HIGH</t>
  </si>
  <si>
    <t xml:space="preserve">DAVIS ELEM</t>
  </si>
  <si>
    <t xml:space="preserve">LONGAN ELEM</t>
  </si>
  <si>
    <t xml:space="preserve">HIGHLAND SPRINGS ELEM</t>
  </si>
  <si>
    <t xml:space="preserve">CARVER ELEM</t>
  </si>
  <si>
    <t xml:space="preserve">ADAMS ELEM</t>
  </si>
  <si>
    <t xml:space="preserve">HERMITAGE HIGH</t>
  </si>
  <si>
    <t xml:space="preserve">HOLLADAY ELEM</t>
  </si>
  <si>
    <t xml:space="preserve">QUIOCCASIN MIDDLE SCHOOL</t>
  </si>
  <si>
    <t xml:space="preserve">DUMBARTON ELEM</t>
  </si>
  <si>
    <t xml:space="preserve">SHADY GROVE ELEM</t>
  </si>
  <si>
    <t xml:space="preserve">SHORT PUMP MIDDLE</t>
  </si>
  <si>
    <t xml:space="preserve">KAECHELE ELEM</t>
  </si>
  <si>
    <t xml:space="preserve">RIDGE ELEM</t>
  </si>
  <si>
    <t xml:space="preserve">ELKO MIDDLE</t>
  </si>
  <si>
    <t xml:space="preserve">COLONIAL TRAIL ELEM</t>
  </si>
  <si>
    <t xml:space="preserve">HARVIE ELEM</t>
  </si>
  <si>
    <t xml:space="preserve">HOLMAN MIDDLE </t>
  </si>
  <si>
    <t xml:space="preserve">GLEN ALLEN HIGH</t>
  </si>
  <si>
    <t xml:space="preserve">BASSETT HIGH</t>
  </si>
  <si>
    <t xml:space="preserve">MAGNA VISTA HIGH</t>
  </si>
  <si>
    <t xml:space="preserve">SANVILLE ELEM</t>
  </si>
  <si>
    <t xml:space="preserve">AXTON ELEM</t>
  </si>
  <si>
    <t xml:space="preserve">G.W. CARVER ELEM</t>
  </si>
  <si>
    <t xml:space="preserve">DREWRY MASON ELEM</t>
  </si>
  <si>
    <t xml:space="preserve">CAMPBELL COURT ELEM</t>
  </si>
  <si>
    <t xml:space="preserve">FIELDALE-COLLINSVILLE MIDDLE</t>
  </si>
  <si>
    <t xml:space="preserve">JOHN REDD SMITH ELEM</t>
  </si>
  <si>
    <t xml:space="preserve">COLLINSVILLE PRIMARY</t>
  </si>
  <si>
    <t xml:space="preserve">LAUREL PARK MIDDLE</t>
  </si>
  <si>
    <t xml:space="preserve">RICH ACRES ELEM</t>
  </si>
  <si>
    <t xml:space="preserve">STANLEYTOWN ELEM</t>
  </si>
  <si>
    <t xml:space="preserve">MOUNT OLIVET ELEM</t>
  </si>
  <si>
    <t xml:space="preserve">HIGHLAND ELEM</t>
  </si>
  <si>
    <t xml:space="preserve">HIGHLAND HIGH</t>
  </si>
  <si>
    <t xml:space="preserve">WINDSOR ELEM</t>
  </si>
  <si>
    <t xml:space="preserve">WINDSOR HIGH</t>
  </si>
  <si>
    <t xml:space="preserve">CARRSVILLE ELEM</t>
  </si>
  <si>
    <t xml:space="preserve">HARDY ELEM</t>
  </si>
  <si>
    <t xml:space="preserve">SMITHFIELD HIGH</t>
  </si>
  <si>
    <t xml:space="preserve">CARROLLTON ELEM</t>
  </si>
  <si>
    <t xml:space="preserve">GEORGIE D. TYLER MIDDLE</t>
  </si>
  <si>
    <t xml:space="preserve">WESTSIDE ELEM</t>
  </si>
  <si>
    <t xml:space="preserve">SMITHFIELD MIDDLE</t>
  </si>
  <si>
    <t xml:space="preserve">KING GEORGE MIDDLE</t>
  </si>
  <si>
    <t xml:space="preserve">KING GEORGE ELEM</t>
  </si>
  <si>
    <t xml:space="preserve">KING GEORGE HIGH</t>
  </si>
  <si>
    <t xml:space="preserve">SEALSTON ELEM</t>
  </si>
  <si>
    <t xml:space="preserve">POTOMAC ELEM</t>
  </si>
  <si>
    <t xml:space="preserve">KING &amp; QUEEN ELEM</t>
  </si>
  <si>
    <t xml:space="preserve">CENTRAL HIGH</t>
  </si>
  <si>
    <t xml:space="preserve">LAWSON-MARRIOTT ELEM</t>
  </si>
  <si>
    <t xml:space="preserve">KING WILLIAM HIGH</t>
  </si>
  <si>
    <t xml:space="preserve">HAMILTON HOLMES MIDDLE</t>
  </si>
  <si>
    <t xml:space="preserve">ACQUINTON ELEM</t>
  </si>
  <si>
    <t xml:space="preserve">COOL SPRING PRIMARY</t>
  </si>
  <si>
    <t xml:space="preserve">LANCASTER HIGH</t>
  </si>
  <si>
    <t xml:space="preserve">LANCASTER MIDDLE</t>
  </si>
  <si>
    <t xml:space="preserve">LANCASTER PRIMARY</t>
  </si>
  <si>
    <t xml:space="preserve">DRYDEN ELEM</t>
  </si>
  <si>
    <t xml:space="preserve">ST. CHARLES ELEM</t>
  </si>
  <si>
    <t xml:space="preserve">PENNINGTON MIDDLE</t>
  </si>
  <si>
    <t xml:space="preserve">ELK KNOB ELEM</t>
  </si>
  <si>
    <t xml:space="preserve">JONESVILLE MIDDLE</t>
  </si>
  <si>
    <t xml:space="preserve">FLATWOODS ELEM</t>
  </si>
  <si>
    <t xml:space="preserve">ELYDALE ELEM</t>
  </si>
  <si>
    <t xml:space="preserve">THOMAS WALKER HIGH</t>
  </si>
  <si>
    <t xml:space="preserve">SUGARLAND ELEM</t>
  </si>
  <si>
    <t xml:space="preserve">MADISON'S TRUST ELEM</t>
  </si>
  <si>
    <t xml:space="preserve">TRAILSIDE MIDDLE</t>
  </si>
  <si>
    <t xml:space="preserve">RIVERSIDE HIGH</t>
  </si>
  <si>
    <t xml:space="preserve">ROCK RIDGE HIGH</t>
  </si>
  <si>
    <t xml:space="preserve">HILLSBORO CHARTER ACADEMY</t>
  </si>
  <si>
    <t xml:space="preserve">FREEDOM HIGH</t>
  </si>
  <si>
    <t xml:space="preserve">MIDDLEBURG COMMUNITY CHARTER</t>
  </si>
  <si>
    <t xml:space="preserve">LUCKETTS ELEM</t>
  </si>
  <si>
    <t xml:space="preserve">POTOMAC FALLS HIGH</t>
  </si>
  <si>
    <t xml:space="preserve">ALGONKIAN ELEM</t>
  </si>
  <si>
    <t xml:space="preserve">ASHBURN ELEM</t>
  </si>
  <si>
    <t xml:space="preserve">ROUND HILL ELEM</t>
  </si>
  <si>
    <t xml:space="preserve">EVERGREEN MILL ELEM</t>
  </si>
  <si>
    <t xml:space="preserve">J. LUPTON SIMPSON MIDDLE</t>
  </si>
  <si>
    <t xml:space="preserve">TUSCARORA HIGH</t>
  </si>
  <si>
    <t xml:space="preserve">FARMWELL STATION MIDDLE</t>
  </si>
  <si>
    <t xml:space="preserve">BALL'S BLUFF ELEM</t>
  </si>
  <si>
    <t xml:space="preserve">HAMILTON ELEM</t>
  </si>
  <si>
    <t xml:space="preserve">SANDERS CORNER ELEM</t>
  </si>
  <si>
    <t xml:space="preserve">POTOWMACK ELEM</t>
  </si>
  <si>
    <t xml:space="preserve">NEWTON-LEE ELEM</t>
  </si>
  <si>
    <t xml:space="preserve">SYCOLIN CREEK ELEM</t>
  </si>
  <si>
    <t xml:space="preserve">LINCOLN ELEM</t>
  </si>
  <si>
    <t xml:space="preserve">SENECA RIDGE MIDDLE</t>
  </si>
  <si>
    <t xml:space="preserve">BELMONT STATION ELEM</t>
  </si>
  <si>
    <t xml:space="preserve">DOMINION HIGH</t>
  </si>
  <si>
    <t xml:space="preserve">MERCER MIDDLE</t>
  </si>
  <si>
    <t xml:space="preserve">PINEBROOK ELEM</t>
  </si>
  <si>
    <t xml:space="preserve">STEUART W. WELLER ELEM</t>
  </si>
  <si>
    <t xml:space="preserve">JOHN CHAMPE HS</t>
  </si>
  <si>
    <t xml:space="preserve">MOOREFIELD STATION ELEM</t>
  </si>
  <si>
    <t xml:space="preserve">ROLLING RIDGE ELEM</t>
  </si>
  <si>
    <t xml:space="preserve">HILLSIDE ELEM</t>
  </si>
  <si>
    <t xml:space="preserve">BRIAR WOODS HIGH</t>
  </si>
  <si>
    <t xml:space="preserve">LEGACY ELEM</t>
  </si>
  <si>
    <t xml:space="preserve">BUFFALO TRAIL ELEM</t>
  </si>
  <si>
    <t xml:space="preserve">CARDINAL RIDGE ELEM</t>
  </si>
  <si>
    <t xml:space="preserve">DOMINION TRAIL ELEM</t>
  </si>
  <si>
    <t xml:space="preserve">LOWES ISLAND ELEM</t>
  </si>
  <si>
    <t xml:space="preserve">ALDIE ELEM</t>
  </si>
  <si>
    <t xml:space="preserve">HARPER PARK MIDDLE</t>
  </si>
  <si>
    <t xml:space="preserve">FREDERICK DOUGLASS ELEM</t>
  </si>
  <si>
    <t xml:space="preserve">CREIGHTON'S CORNER ELEM</t>
  </si>
  <si>
    <t xml:space="preserve">ROSA LEE CARTER ELEM</t>
  </si>
  <si>
    <t xml:space="preserve">LIBERTY ELEM</t>
  </si>
  <si>
    <t xml:space="preserve">STONE HILL MIDDLE</t>
  </si>
  <si>
    <t xml:space="preserve">J MICHAEL LUNSFORD MIDDLE</t>
  </si>
  <si>
    <t xml:space="preserve">WOODGROVE HIGH</t>
  </si>
  <si>
    <t xml:space="preserve">PARK VIEW HIGH</t>
  </si>
  <si>
    <t xml:space="preserve">KENNETH W CULBERT ELEM</t>
  </si>
  <si>
    <t xml:space="preserve">ARCOLA ELEM</t>
  </si>
  <si>
    <t xml:space="preserve">BANNEKER ELEM</t>
  </si>
  <si>
    <t xml:space="preserve">LOUDOUN COUNTY HIGH</t>
  </si>
  <si>
    <t xml:space="preserve">LOUDOUN VALLEY HIGH</t>
  </si>
  <si>
    <t xml:space="preserve">STERLING ELEM</t>
  </si>
  <si>
    <t xml:space="preserve">MEADOWLAND ELEM</t>
  </si>
  <si>
    <t xml:space="preserve">WATERFORD ELEM</t>
  </si>
  <si>
    <t xml:space="preserve">CATOCTIN ELEM</t>
  </si>
  <si>
    <t xml:space="preserve">GUILFORD ELEM</t>
  </si>
  <si>
    <t xml:space="preserve">EMERICK ELEM</t>
  </si>
  <si>
    <t xml:space="preserve">BROAD RUN HIGH</t>
  </si>
  <si>
    <t xml:space="preserve">SULLY ELEM</t>
  </si>
  <si>
    <t xml:space="preserve">STERLING MIDDLE</t>
  </si>
  <si>
    <t xml:space="preserve">LOVETTSVILLE ELEM</t>
  </si>
  <si>
    <t xml:space="preserve">BLUE RIDGE MIDDLE</t>
  </si>
  <si>
    <t xml:space="preserve">LEESBURG ELEM</t>
  </si>
  <si>
    <t xml:space="preserve">HORIZON ELEM</t>
  </si>
  <si>
    <t xml:space="preserve">CEDAR LANE ELEM</t>
  </si>
  <si>
    <t xml:space="preserve">STONE BRIDGE HIGH</t>
  </si>
  <si>
    <t xml:space="preserve">LITTLE RIVER ELEM</t>
  </si>
  <si>
    <t xml:space="preserve">SELDENS LANDING ELEM</t>
  </si>
  <si>
    <t xml:space="preserve">EAGLE RIDGE MIDDLE</t>
  </si>
  <si>
    <t xml:space="preserve">COUNTRYSIDE ELEM</t>
  </si>
  <si>
    <t xml:space="preserve">SMART'S MILL MIDDLE</t>
  </si>
  <si>
    <t xml:space="preserve">HERITAGE HIGH</t>
  </si>
  <si>
    <t xml:space="preserve">FRANCES HAZEL REID ELEM</t>
  </si>
  <si>
    <t xml:space="preserve">MILL RUN ELEM</t>
  </si>
  <si>
    <t xml:space="preserve">HARMONY MIDDLE</t>
  </si>
  <si>
    <t xml:space="preserve">RIVER BEND MIDDLE</t>
  </si>
  <si>
    <t xml:space="preserve">BELMONT RIDGE MIDDLE</t>
  </si>
  <si>
    <t xml:space="preserve">JOHN W. TOLBERT JR. ELEM</t>
  </si>
  <si>
    <t xml:space="preserve">HUTCHISON FARM ELEM</t>
  </si>
  <si>
    <t xml:space="preserve">FOREST GROVE ELEM</t>
  </si>
  <si>
    <t xml:space="preserve">MOUNTAIN VIEW ELEM</t>
  </si>
  <si>
    <t xml:space="preserve">LOUISA COUNTY MIDDLE</t>
  </si>
  <si>
    <t xml:space="preserve">LOUISA COUNTY HIGH</t>
  </si>
  <si>
    <t xml:space="preserve">TREVILIANS ELEM</t>
  </si>
  <si>
    <t xml:space="preserve">JOUETT ELEM</t>
  </si>
  <si>
    <t xml:space="preserve">MOSS-NUCKOLS ELEM</t>
  </si>
  <si>
    <t xml:space="preserve">VICTORIA ELEM</t>
  </si>
  <si>
    <t xml:space="preserve">LUNENBURG MIDDLE</t>
  </si>
  <si>
    <t xml:space="preserve">KENBRIDGE ELEM</t>
  </si>
  <si>
    <t xml:space="preserve">WAVERLY YOWELL ELEM</t>
  </si>
  <si>
    <t xml:space="preserve">MADISON COUNTY HIGH</t>
  </si>
  <si>
    <t xml:space="preserve">WILLIAM H. WETSEL MIDDLE</t>
  </si>
  <si>
    <t xml:space="preserve">MADISON PRIMARY</t>
  </si>
  <si>
    <t xml:space="preserve">THOMAS HUNTER MIDDLE</t>
  </si>
  <si>
    <t xml:space="preserve">MATHEWS HIGH</t>
  </si>
  <si>
    <t xml:space="preserve">LEE-JACKSON ELEM</t>
  </si>
  <si>
    <t xml:space="preserve">CLARKSVILLE ELEM</t>
  </si>
  <si>
    <t xml:space="preserve">LACROSSE ELEM</t>
  </si>
  <si>
    <t xml:space="preserve">SOUTH HILL ELEM</t>
  </si>
  <si>
    <t xml:space="preserve">CHASE CITY ELEM</t>
  </si>
  <si>
    <t xml:space="preserve">PARK VIEW MIDDLE</t>
  </si>
  <si>
    <t xml:space="preserve">BLUESTONE MIDDLE</t>
  </si>
  <si>
    <t xml:space="preserve">BLUESTONE  HIGH</t>
  </si>
  <si>
    <t xml:space="preserve">ST. CLARE WALKER MIDDLE</t>
  </si>
  <si>
    <t xml:space="preserve">MIDDLESEX ELEM</t>
  </si>
  <si>
    <t xml:space="preserve">MIDDLESEX HIGH</t>
  </si>
  <si>
    <t xml:space="preserve">HARDING AVENUE ELEM</t>
  </si>
  <si>
    <t xml:space="preserve">PRICES FORK ELEM</t>
  </si>
  <si>
    <t xml:space="preserve">SHAWSVILLE MIDDLE</t>
  </si>
  <si>
    <t xml:space="preserve">EASTERN MONTGOMERY ELEM</t>
  </si>
  <si>
    <t xml:space="preserve">FALLING BRANCH ELEM</t>
  </si>
  <si>
    <t xml:space="preserve">AUBURN HIGH</t>
  </si>
  <si>
    <t xml:space="preserve">CHRISTIANSBURG MIDDLE</t>
  </si>
  <si>
    <t xml:space="preserve">BELVIEW ELEM</t>
  </si>
  <si>
    <t xml:space="preserve">BLACKSBURG MIDDLE</t>
  </si>
  <si>
    <t xml:space="preserve">MARGARET BEEKS ELEM</t>
  </si>
  <si>
    <t xml:space="preserve">CHRISTIANSBURG ELEM</t>
  </si>
  <si>
    <t xml:space="preserve">GILBERT LINKOUS ELEM</t>
  </si>
  <si>
    <t xml:space="preserve">BLACKSBURG HIGH</t>
  </si>
  <si>
    <t xml:space="preserve">CHRISTIANSBURG HIGH</t>
  </si>
  <si>
    <t xml:space="preserve">CHRISTIANSBURG PRIMARY</t>
  </si>
  <si>
    <t xml:space="preserve">KIPPS ELEM</t>
  </si>
  <si>
    <t xml:space="preserve">AUBURN ELEM</t>
  </si>
  <si>
    <t xml:space="preserve">EASTERN MONTGOMERY HIGH</t>
  </si>
  <si>
    <t xml:space="preserve">ROCKFISH RIVER ELEM</t>
  </si>
  <si>
    <t xml:space="preserve">TYE RIVER ELEM</t>
  </si>
  <si>
    <t xml:space="preserve">NELSON COUNTY HIGH</t>
  </si>
  <si>
    <t xml:space="preserve">NELSON MIDDLE</t>
  </si>
  <si>
    <t xml:space="preserve">NEW KENT ELEM</t>
  </si>
  <si>
    <t xml:space="preserve">NEW KENT MIDDLE</t>
  </si>
  <si>
    <t xml:space="preserve">GEORGE W. WATKINS ELEM</t>
  </si>
  <si>
    <t xml:space="preserve">NEW KENT  HIGH</t>
  </si>
  <si>
    <t xml:space="preserve">NORTHAMPTON HIGH</t>
  </si>
  <si>
    <t xml:space="preserve">NORTHAMPTON MIDDLE </t>
  </si>
  <si>
    <t xml:space="preserve">OCCOHANNOCK ELEM</t>
  </si>
  <si>
    <t xml:space="preserve">KIPTOPEKE ELEM</t>
  </si>
  <si>
    <t xml:space="preserve">NORTHUMBERLAND MIDDLE</t>
  </si>
  <si>
    <t xml:space="preserve">NORTHUMBERLAND ELEM</t>
  </si>
  <si>
    <t xml:space="preserve">NORTHUMBERLAND HIGH</t>
  </si>
  <si>
    <t xml:space="preserve">NOTTOWAY INTERMEDIATE</t>
  </si>
  <si>
    <t xml:space="preserve">NOTTOWAY HIGH</t>
  </si>
  <si>
    <t xml:space="preserve">NOTTOWAY MIDDLE</t>
  </si>
  <si>
    <t xml:space="preserve">BURKEVILLE ELEM</t>
  </si>
  <si>
    <t xml:space="preserve">CREWE PRIMARY</t>
  </si>
  <si>
    <t xml:space="preserve">BLACKSTONE PRIMARY</t>
  </si>
  <si>
    <t xml:space="preserve">ORANGE CO. HIGH</t>
  </si>
  <si>
    <t xml:space="preserve">PROSPECT HEIGHTS MIDDLE</t>
  </si>
  <si>
    <t xml:space="preserve">UNIONVILLE ELEM</t>
  </si>
  <si>
    <t xml:space="preserve">GORDON-BARBOUR ELEM</t>
  </si>
  <si>
    <t xml:space="preserve">ORANGE ELEM</t>
  </si>
  <si>
    <t xml:space="preserve">LOCUST GROVE MIDDLE</t>
  </si>
  <si>
    <t xml:space="preserve">LOCUST GROVE ELEM</t>
  </si>
  <si>
    <t xml:space="preserve">LOCUST GROVE PRIMARY SCHOOL</t>
  </si>
  <si>
    <t xml:space="preserve">LIGHTFOOT ELEM</t>
  </si>
  <si>
    <t xml:space="preserve">LURAY HIGH</t>
  </si>
  <si>
    <t xml:space="preserve">STANLEY ELEM</t>
  </si>
  <si>
    <t xml:space="preserve">SHENANDOAH ELEM</t>
  </si>
  <si>
    <t xml:space="preserve">GROVE HILL PRESCHOOL ACADEMY</t>
  </si>
  <si>
    <t xml:space="preserve">LURAY ELEM</t>
  </si>
  <si>
    <t xml:space="preserve">PAGE COUNTY HIGH</t>
  </si>
  <si>
    <t xml:space="preserve">PAGE COUNTY MIDDLE</t>
  </si>
  <si>
    <t xml:space="preserve">LURAY MIDDLE</t>
  </si>
  <si>
    <t xml:space="preserve">SPRINGFIELD ELEM</t>
  </si>
  <si>
    <t xml:space="preserve">MEADOWS OF DAN ELEM</t>
  </si>
  <si>
    <t xml:space="preserve">STUART ELEM</t>
  </si>
  <si>
    <t xml:space="preserve">HARDIN REYNOLDS ELEM</t>
  </si>
  <si>
    <t xml:space="preserve">BLUE RIDGE ELEM</t>
  </si>
  <si>
    <t xml:space="preserve">PATRICK SPRINGS ELEM</t>
  </si>
  <si>
    <t xml:space="preserve">PATRICK COUNTY HIGH</t>
  </si>
  <si>
    <t xml:space="preserve">WOOLWINE ELEM</t>
  </si>
  <si>
    <t xml:space="preserve">DAN RIVER MIDDLE</t>
  </si>
  <si>
    <t xml:space="preserve">TUNSTALL MIDDLE</t>
  </si>
  <si>
    <t xml:space="preserve">CHATHAM MIDDLE</t>
  </si>
  <si>
    <t xml:space="preserve">DAN RIVER HIGH</t>
  </si>
  <si>
    <t xml:space="preserve">KENTUCK ELEM</t>
  </si>
  <si>
    <t xml:space="preserve">GRETNA HIGH</t>
  </si>
  <si>
    <t xml:space="preserve">STONY MILL ELEM</t>
  </si>
  <si>
    <t xml:space="preserve">CHATHAM HIGH</t>
  </si>
  <si>
    <t xml:space="preserve">TUNSTALL HIGH</t>
  </si>
  <si>
    <t xml:space="preserve">UNION HALL ELEM</t>
  </si>
  <si>
    <t xml:space="preserve">MT. AIRY ELEM</t>
  </si>
  <si>
    <t xml:space="preserve">TWIN SPRINGS ELEM</t>
  </si>
  <si>
    <t xml:space="preserve">BROSVILLE ELEM</t>
  </si>
  <si>
    <t xml:space="preserve">GRETNA ELEM</t>
  </si>
  <si>
    <t xml:space="preserve">GRETNA MIDDLE</t>
  </si>
  <si>
    <t xml:space="preserve">JOHN L. HURT ELEM</t>
  </si>
  <si>
    <t xml:space="preserve">CHATHAM ELEM</t>
  </si>
  <si>
    <t xml:space="preserve">POWHATAN HIGH</t>
  </si>
  <si>
    <t xml:space="preserve">POWHATAN ELEM</t>
  </si>
  <si>
    <t xml:space="preserve">POWHATAN JR. HIGH</t>
  </si>
  <si>
    <t xml:space="preserve">FLAT ROCK ELEM</t>
  </si>
  <si>
    <t xml:space="preserve">POCAHONTAS ELEM</t>
  </si>
  <si>
    <t xml:space="preserve">PRINCE EDWARD ELEM</t>
  </si>
  <si>
    <t xml:space="preserve">PRINCE EDWARD MIDDLE</t>
  </si>
  <si>
    <t xml:space="preserve">PRINCE EDWARD COUNTY HIGH</t>
  </si>
  <si>
    <t xml:space="preserve">PRINCE GEORGE HIGH</t>
  </si>
  <si>
    <t xml:space="preserve">N.B. CLEMENTS JUNIOR HIGH</t>
  </si>
  <si>
    <t xml:space="preserve">WILLIAM A. WALTON ELEM</t>
  </si>
  <si>
    <t xml:space="preserve">NORTH ELEM</t>
  </si>
  <si>
    <t xml:space="preserve">SOUTH ELEM</t>
  </si>
  <si>
    <t xml:space="preserve">L.L. BEAZLEY ELEM</t>
  </si>
  <si>
    <t xml:space="preserve">J.E.J. MOORE MIDDLE</t>
  </si>
  <si>
    <t xml:space="preserve">DAVID A. HARRISON ELEM</t>
  </si>
  <si>
    <t xml:space="preserve">PATRIOT HIGH</t>
  </si>
  <si>
    <t xml:space="preserve">PINEY BRANCH ELEM</t>
  </si>
  <si>
    <t xml:space="preserve">ENTERPRISE ELEM</t>
  </si>
  <si>
    <t xml:space="preserve">JOHN F. PATTIE SR. ELEM</t>
  </si>
  <si>
    <t xml:space="preserve">POTOMAC HIGH</t>
  </si>
  <si>
    <t xml:space="preserve">THE NOKESVILLE SCHOOL</t>
  </si>
  <si>
    <t xml:space="preserve">MARTIN LUTHER KING JR. ELEM</t>
  </si>
  <si>
    <t xml:space="preserve">POTOMAC MIDDLE</t>
  </si>
  <si>
    <t xml:space="preserve">LAKE RIDGE ELEM</t>
  </si>
  <si>
    <t xml:space="preserve">WOODBINE PRE-SCHOOL CENTER</t>
  </si>
  <si>
    <t xml:space="preserve">SUDLEY ELEM</t>
  </si>
  <si>
    <t xml:space="preserve">ASHLAND ELEM</t>
  </si>
  <si>
    <t xml:space="preserve">J.W. ALVEY ELEM</t>
  </si>
  <si>
    <t xml:space="preserve">MARY G. PORTER TRADITIONAL</t>
  </si>
  <si>
    <t xml:space="preserve">MARY WILLIAMS ELEM</t>
  </si>
  <si>
    <t xml:space="preserve">HAYMARKET ELEM</t>
  </si>
  <si>
    <t xml:space="preserve">OCCOQUAN ELEM</t>
  </si>
  <si>
    <t xml:space="preserve">SUELLA G. ELLIS ELEM</t>
  </si>
  <si>
    <t xml:space="preserve">DUMFRIES ELEM</t>
  </si>
  <si>
    <t xml:space="preserve">BATTLEFIELD HIGH</t>
  </si>
  <si>
    <t xml:space="preserve">MINNIEVILLE ELEM</t>
  </si>
  <si>
    <t xml:space="preserve">KYLE R. WILSON ELEMENTARY SCHOOL</t>
  </si>
  <si>
    <t xml:space="preserve">RONALD WILSON REAGAN MIDDLE</t>
  </si>
  <si>
    <t xml:space="preserve">SPRINGWOODS ELEM</t>
  </si>
  <si>
    <t xml:space="preserve">A. HENDERSON ELEM</t>
  </si>
  <si>
    <t xml:space="preserve">GLENKIRK ELEM</t>
  </si>
  <si>
    <t xml:space="preserve">YORKSHIRE ELEM</t>
  </si>
  <si>
    <t xml:space="preserve">SAMUEL L. GRAVELY JR. ELEM SCH</t>
  </si>
  <si>
    <t xml:space="preserve">FANNIE W. FITZGERALD ELEM</t>
  </si>
  <si>
    <t xml:space="preserve">HERBERT J. SAUNDERS MIDDLE</t>
  </si>
  <si>
    <t xml:space="preserve">VICTORY ELEM</t>
  </si>
  <si>
    <t xml:space="preserve">ROCKLEDGE ELEM</t>
  </si>
  <si>
    <t xml:space="preserve">TRIANGLE ELEM</t>
  </si>
  <si>
    <t xml:space="preserve">R. DEAN KILBY ELEM</t>
  </si>
  <si>
    <t xml:space="preserve">FEATHERSTONE ELEM</t>
  </si>
  <si>
    <t xml:space="preserve">LOCH LOMOND ELEM</t>
  </si>
  <si>
    <t xml:space="preserve">T CLAY WOOD ELEM</t>
  </si>
  <si>
    <t xml:space="preserve">STONEWALL MIDDLE</t>
  </si>
  <si>
    <t xml:space="preserve">E.H. MARSTELLER MIDDLE</t>
  </si>
  <si>
    <t xml:space="preserve">SIGNAL HILL ELEM</t>
  </si>
  <si>
    <t xml:space="preserve">PARKSIDE MIDDLE</t>
  </si>
  <si>
    <t xml:space="preserve">CHARLES J COLGAN SR HIGH</t>
  </si>
  <si>
    <t xml:space="preserve">GRAHAM PARK MIDDLE</t>
  </si>
  <si>
    <t xml:space="preserve">FRED M. LYNN MIDDLE</t>
  </si>
  <si>
    <t xml:space="preserve">BRENTSVILLE DISTRICT HIGH</t>
  </si>
  <si>
    <t xml:space="preserve">WEST GATE ELEM</t>
  </si>
  <si>
    <t xml:space="preserve">POTOMAC VIEW ELEM</t>
  </si>
  <si>
    <t xml:space="preserve">WOODBRIDGE MIDDLE</t>
  </si>
  <si>
    <t xml:space="preserve">MARUMSCO HILLS ELEM</t>
  </si>
  <si>
    <t xml:space="preserve">ELIZABETH VAUGHAN ELEM</t>
  </si>
  <si>
    <t xml:space="preserve">RIPPON MIDDLE</t>
  </si>
  <si>
    <t xml:space="preserve">WOODBRIDGE HIGH</t>
  </si>
  <si>
    <t xml:space="preserve">BELMONT ELEM</t>
  </si>
  <si>
    <t xml:space="preserve">DALE CITY ELEM</t>
  </si>
  <si>
    <t xml:space="preserve">C.A. SINCLAIR ELEM</t>
  </si>
  <si>
    <t xml:space="preserve">GEORGE G. TYLER ELEM</t>
  </si>
  <si>
    <t xml:space="preserve">GEORGE M. HAMPTON MIDDLE</t>
  </si>
  <si>
    <t xml:space="preserve">COLES ELEM</t>
  </si>
  <si>
    <t xml:space="preserve">BEL AIR ELEM</t>
  </si>
  <si>
    <t xml:space="preserve">STONEWALL JACKSON HIGH</t>
  </si>
  <si>
    <t xml:space="preserve">GAR-FIELD HIGH</t>
  </si>
  <si>
    <t xml:space="preserve">KERRYDALE ELEM</t>
  </si>
  <si>
    <t xml:space="preserve">NEABSCO ELEM</t>
  </si>
  <si>
    <t xml:space="preserve">C.D. HYLTON HIGH</t>
  </si>
  <si>
    <t xml:space="preserve">LAKE RIDGE MIDDLE</t>
  </si>
  <si>
    <t xml:space="preserve">SHARON C. MCAULIFFE ELEM</t>
  </si>
  <si>
    <t xml:space="preserve">WESTRIDGE ELEM</t>
  </si>
  <si>
    <t xml:space="preserve">RIVER OAKS ELEM</t>
  </si>
  <si>
    <t xml:space="preserve">ANTIETAM ELEM</t>
  </si>
  <si>
    <t xml:space="preserve">GEORGE P. MULLEN ELEM</t>
  </si>
  <si>
    <t xml:space="preserve">STUART M. BEVILLE MIDDLE</t>
  </si>
  <si>
    <t xml:space="preserve">THURGOOD MARSHALL ELEM</t>
  </si>
  <si>
    <t xml:space="preserve">OSBOURN PARK HIGH</t>
  </si>
  <si>
    <t xml:space="preserve">MONTCLAIR ELEM</t>
  </si>
  <si>
    <t xml:space="preserve">OLD BRIDGE ELEM</t>
  </si>
  <si>
    <t xml:space="preserve">LEESYLVANIA ELEM</t>
  </si>
  <si>
    <t xml:space="preserve">BENNETT ELEM</t>
  </si>
  <si>
    <t xml:space="preserve">SONNIE PENN ELEM</t>
  </si>
  <si>
    <t xml:space="preserve">BRISTOW RUN ELEM</t>
  </si>
  <si>
    <t xml:space="preserve">FOREST PARK HIGH</t>
  </si>
  <si>
    <t xml:space="preserve">LOUISE A. BENTON MIDDLE</t>
  </si>
  <si>
    <t xml:space="preserve">SWANS CREEK ELEM</t>
  </si>
  <si>
    <t xml:space="preserve">CEDAR POINT ELEM</t>
  </si>
  <si>
    <t xml:space="preserve">BULL RUN MIDDLE</t>
  </si>
  <si>
    <t xml:space="preserve">ROSA PARKS ELEM</t>
  </si>
  <si>
    <t xml:space="preserve">PENNINGTON SCHOOL</t>
  </si>
  <si>
    <t xml:space="preserve">BUCKLAND MILLS ELEM</t>
  </si>
  <si>
    <t xml:space="preserve">GAINESVILLE MIDDLE</t>
  </si>
  <si>
    <t xml:space="preserve">CHRIS YUNG ELEM</t>
  </si>
  <si>
    <t xml:space="preserve">PULASKI COUNTY SR. HIGH</t>
  </si>
  <si>
    <t xml:space="preserve">CRITZER ELEM</t>
  </si>
  <si>
    <t xml:space="preserve">PULASKI ELEM</t>
  </si>
  <si>
    <t xml:space="preserve">SNOWVILLE ELEM</t>
  </si>
  <si>
    <t xml:space="preserve">PULASKI MIDDLE</t>
  </si>
  <si>
    <t xml:space="preserve">RIVERLAWN ELEM</t>
  </si>
  <si>
    <t xml:space="preserve">DUBLIN MIDDLE</t>
  </si>
  <si>
    <t xml:space="preserve">DUBLIN ELEM</t>
  </si>
  <si>
    <t xml:space="preserve">RAPPAHANNOCK CO. HIGH</t>
  </si>
  <si>
    <t xml:space="preserve">RAPPAHANNOCK COUNTY ELEM</t>
  </si>
  <si>
    <t xml:space="preserve">RICHMOND COUNTY ELEM</t>
  </si>
  <si>
    <t xml:space="preserve">RAPPAHANNOCK HIGH</t>
  </si>
  <si>
    <t xml:space="preserve">HIDDEN VALLEY MIDDLE</t>
  </si>
  <si>
    <t xml:space="preserve">BURLINGTON ELEM</t>
  </si>
  <si>
    <t xml:space="preserve">WILLIAM BYRD MIDDLE</t>
  </si>
  <si>
    <t xml:space="preserve">MT. PLEASANT ELEM</t>
  </si>
  <si>
    <t xml:space="preserve">CLEARBROOK ELEM</t>
  </si>
  <si>
    <t xml:space="preserve">FORT LEWIS ELEM</t>
  </si>
  <si>
    <t xml:space="preserve">BACK CREEK ELEM</t>
  </si>
  <si>
    <t xml:space="preserve">CAVE SPRING HIGH</t>
  </si>
  <si>
    <t xml:space="preserve">OAK GROVE ELEM</t>
  </si>
  <si>
    <t xml:space="preserve">GLENVAR ELEM</t>
  </si>
  <si>
    <t xml:space="preserve">PENN FOREST ELEM</t>
  </si>
  <si>
    <t xml:space="preserve">NORTHSIDE HIGH</t>
  </si>
  <si>
    <t xml:space="preserve">MASON'S COVE ELEM</t>
  </si>
  <si>
    <t xml:space="preserve">HERMAN L. HORN ELEM</t>
  </si>
  <si>
    <t xml:space="preserve">CAVE SPRING ELEM</t>
  </si>
  <si>
    <t xml:space="preserve">W.E. CUNDIFF ELEM</t>
  </si>
  <si>
    <t xml:space="preserve">GREEN VALLEY ELEM</t>
  </si>
  <si>
    <t xml:space="preserve">GLENVAR HIGH</t>
  </si>
  <si>
    <t xml:space="preserve">CAVE SPRING MIDDLE</t>
  </si>
  <si>
    <t xml:space="preserve">WILLIAM BYRD HIGH</t>
  </si>
  <si>
    <t xml:space="preserve">NORTHSIDE MIDDLE</t>
  </si>
  <si>
    <t xml:space="preserve">GLEN COVE ELEM</t>
  </si>
  <si>
    <t xml:space="preserve">GLENVAR MIDDLE</t>
  </si>
  <si>
    <t xml:space="preserve">BONSACK ELEM</t>
  </si>
  <si>
    <t xml:space="preserve">HIDDEN VALLEY HIGH</t>
  </si>
  <si>
    <t xml:space="preserve">FAIRFIELD ELEM</t>
  </si>
  <si>
    <t xml:space="preserve">ROCKBRIDGE COUNTY HIGH</t>
  </si>
  <si>
    <t xml:space="preserve">NATURAL BRIDGE ELEM</t>
  </si>
  <si>
    <t xml:space="preserve">MAURY RIVER MIDDLE</t>
  </si>
  <si>
    <t xml:space="preserve">PLAINS ELEM</t>
  </si>
  <si>
    <t xml:space="preserve">JOHN C. MYERS ELEM</t>
  </si>
  <si>
    <t xml:space="preserve">PEAK VIEW ELEM</t>
  </si>
  <si>
    <t xml:space="preserve">SPOTSWOOD HIGH</t>
  </si>
  <si>
    <t xml:space="preserve">LINVILLE-EDOM ELEM</t>
  </si>
  <si>
    <t xml:space="preserve">RIVER BEND ELEM</t>
  </si>
  <si>
    <t xml:space="preserve">EAST ROCKINGHAM HIGH</t>
  </si>
  <si>
    <t xml:space="preserve">ELKTON ELEM</t>
  </si>
  <si>
    <t xml:space="preserve">LACEY SPRING ELEM</t>
  </si>
  <si>
    <t xml:space="preserve">MCGAHEYSVILLE ELEM</t>
  </si>
  <si>
    <t xml:space="preserve">SOUTH RIVER ELEM</t>
  </si>
  <si>
    <t xml:space="preserve">TURNER ASHBY HIGH</t>
  </si>
  <si>
    <t xml:space="preserve">MONTEVIDEO MIDDLE</t>
  </si>
  <si>
    <t xml:space="preserve">BROADWAY HIGH</t>
  </si>
  <si>
    <t xml:space="preserve">WILBUR S. PENCE MIDDLE</t>
  </si>
  <si>
    <t xml:space="preserve">ELKTON MIDDLE</t>
  </si>
  <si>
    <t xml:space="preserve">OTTOBINE ELEM</t>
  </si>
  <si>
    <t xml:space="preserve">FULKS RUN ELEM</t>
  </si>
  <si>
    <t xml:space="preserve">PLEASANT VALLEY ELEM</t>
  </si>
  <si>
    <t xml:space="preserve">J. FRANK HILLYARD MIDDLE</t>
  </si>
  <si>
    <t xml:space="preserve">JOHN W. WAYLAND ELEM</t>
  </si>
  <si>
    <t xml:space="preserve">LEBANON HIGH</t>
  </si>
  <si>
    <t xml:space="preserve">LEBANON PRIMARY</t>
  </si>
  <si>
    <t xml:space="preserve">LEBANON ELEM</t>
  </si>
  <si>
    <t xml:space="preserve">HONAKER HIGH</t>
  </si>
  <si>
    <t xml:space="preserve">BELFAST ELK GARDEN ELEM</t>
  </si>
  <si>
    <t xml:space="preserve">SWORDS CREEK ELEM</t>
  </si>
  <si>
    <t xml:space="preserve">CASTLEWOOD HIGH</t>
  </si>
  <si>
    <t xml:space="preserve">CASTLEWOOD ELEM</t>
  </si>
  <si>
    <t xml:space="preserve">GIVENS ELEM</t>
  </si>
  <si>
    <t xml:space="preserve">COPPER CREEK ELEM</t>
  </si>
  <si>
    <t xml:space="preserve">HONAKER ELEM</t>
  </si>
  <si>
    <t xml:space="preserve">LEBANON MIDDLE</t>
  </si>
  <si>
    <t xml:space="preserve">FORT BLACKMORE PRIMARY</t>
  </si>
  <si>
    <t xml:space="preserve">RYE COVE INTERMEDIATE</t>
  </si>
  <si>
    <t xml:space="preserve">NICKELSVILLE ELEM</t>
  </si>
  <si>
    <t xml:space="preserve">RYE COVE HIGH</t>
  </si>
  <si>
    <t xml:space="preserve">DUNGANNON INTERMEDIATE</t>
  </si>
  <si>
    <t xml:space="preserve">SHOEMAKER ELEM</t>
  </si>
  <si>
    <t xml:space="preserve">HILTON ELEM</t>
  </si>
  <si>
    <t xml:space="preserve">WEBER CITY ELEM</t>
  </si>
  <si>
    <t xml:space="preserve">DUFFIELD-PATTONSVILLE PRIMARY</t>
  </si>
  <si>
    <t xml:space="preserve">GATE CITY HIGH</t>
  </si>
  <si>
    <t xml:space="preserve">GATE CITY MIDDLE</t>
  </si>
  <si>
    <t xml:space="preserve">TWIN SPRINGS HIGH</t>
  </si>
  <si>
    <t xml:space="preserve">YUMA ELEM</t>
  </si>
  <si>
    <t xml:space="preserve">W.W. ROBINSON ELEM</t>
  </si>
  <si>
    <t xml:space="preserve">PETER MUHLENBERG MIDDLE</t>
  </si>
  <si>
    <t xml:space="preserve">NORTH FORK MIDDLE</t>
  </si>
  <si>
    <t xml:space="preserve">SIGNAL KNOB MIDDLE</t>
  </si>
  <si>
    <t xml:space="preserve">STRASBURG HIGH</t>
  </si>
  <si>
    <t xml:space="preserve">SANDY HOOK ELEM</t>
  </si>
  <si>
    <t xml:space="preserve">ASHBY LEE ELEM</t>
  </si>
  <si>
    <t xml:space="preserve">NORTHWOOD MIDDLE</t>
  </si>
  <si>
    <t xml:space="preserve">NORTHWOOD HIGH</t>
  </si>
  <si>
    <t xml:space="preserve">ATKINS ELEM</t>
  </si>
  <si>
    <t xml:space="preserve">CHILHOWIE HIGH</t>
  </si>
  <si>
    <t xml:space="preserve">SUGAR GROVE ELEM</t>
  </si>
  <si>
    <t xml:space="preserve">MARION MIDDLE</t>
  </si>
  <si>
    <t xml:space="preserve">OAK POINT ELEM</t>
  </si>
  <si>
    <t xml:space="preserve">MARION SENIOR HIGH</t>
  </si>
  <si>
    <t xml:space="preserve">MARION ELEM</t>
  </si>
  <si>
    <t xml:space="preserve">RICH VALLEY ELEM</t>
  </si>
  <si>
    <t xml:space="preserve">CHILHOWIE ELEM</t>
  </si>
  <si>
    <t xml:space="preserve">SALTVILLE ELEM</t>
  </si>
  <si>
    <t xml:space="preserve">CHILHOWIE MIDDLE</t>
  </si>
  <si>
    <t xml:space="preserve">NOTTOWAY ELEM</t>
  </si>
  <si>
    <t xml:space="preserve">MEHERRIN ELEM</t>
  </si>
  <si>
    <t xml:space="preserve">SOUTHAMPTON HIGH</t>
  </si>
  <si>
    <t xml:space="preserve">SOUTHAMPTON MIDDLE</t>
  </si>
  <si>
    <t xml:space="preserve">CAPRON ELEM</t>
  </si>
  <si>
    <t xml:space="preserve">RIVERDALE ELEM</t>
  </si>
  <si>
    <t xml:space="preserve">BATTLEFIELD ELEM</t>
  </si>
  <si>
    <t xml:space="preserve">ROBERT E. LEE ELEM</t>
  </si>
  <si>
    <t xml:space="preserve">COURTLAND HIGH</t>
  </si>
  <si>
    <t xml:space="preserve">COURTLAND ELEM</t>
  </si>
  <si>
    <t xml:space="preserve">POST OAK MIDDLE</t>
  </si>
  <si>
    <t xml:space="preserve">LEE HILL ELEM</t>
  </si>
  <si>
    <t xml:space="preserve">SPOTSYLVANIA MIDDLE</t>
  </si>
  <si>
    <t xml:space="preserve">BERKELEY ELEM</t>
  </si>
  <si>
    <t xml:space="preserve">LIVINGSTON ELEM</t>
  </si>
  <si>
    <t xml:space="preserve">SPOTSWOOD ELEM</t>
  </si>
  <si>
    <t xml:space="preserve">SPOTSYLVANIA HIGH</t>
  </si>
  <si>
    <t xml:space="preserve">CHANCELLOR HIGH</t>
  </si>
  <si>
    <t xml:space="preserve">CHANCELLOR MIDDLE</t>
  </si>
  <si>
    <t xml:space="preserve">SMITH STATION ELEM</t>
  </si>
  <si>
    <t xml:space="preserve">CHANCELLOR ELEM</t>
  </si>
  <si>
    <t xml:space="preserve">BROCK ROAD ELEM</t>
  </si>
  <si>
    <t xml:space="preserve">BATTLEFIELD MIDDLE</t>
  </si>
  <si>
    <t xml:space="preserve">COURTHOUSE RD ELEM</t>
  </si>
  <si>
    <t xml:space="preserve">THORNBURG MIDDLE</t>
  </si>
  <si>
    <t xml:space="preserve">RIVERVIEW ELEM</t>
  </si>
  <si>
    <t xml:space="preserve">WILDERNESS ELEM</t>
  </si>
  <si>
    <t xml:space="preserve">NI RIVER MIDDLE</t>
  </si>
  <si>
    <t xml:space="preserve">MASSAPONAX HIGH</t>
  </si>
  <si>
    <t xml:space="preserve">HARRISON ROAD ELEM</t>
  </si>
  <si>
    <t xml:space="preserve">PARKSIDE ELEM</t>
  </si>
  <si>
    <t xml:space="preserve">FREEDOM MIDDLE</t>
  </si>
  <si>
    <t xml:space="preserve">RIVERBEND HIGH</t>
  </si>
  <si>
    <t xml:space="preserve">CEDAR FOREST ELEM</t>
  </si>
  <si>
    <t xml:space="preserve">SALEM ELEM</t>
  </si>
  <si>
    <t xml:space="preserve">EDWARD E. DREW JR. MIDDLE</t>
  </si>
  <si>
    <t xml:space="preserve">STAFFORD ELEM</t>
  </si>
  <si>
    <t xml:space="preserve">STAFFORD MIDDLE</t>
  </si>
  <si>
    <t xml:space="preserve">T. BENTON GAYLE MIDDLE</t>
  </si>
  <si>
    <t xml:space="preserve">STAFFORD SR. HIGH</t>
  </si>
  <si>
    <t xml:space="preserve">FERRY FARM ELEM</t>
  </si>
  <si>
    <t xml:space="preserve">HARTWOOD ELEM</t>
  </si>
  <si>
    <t xml:space="preserve">ANNE E. MONCURE ELEM</t>
  </si>
  <si>
    <t xml:space="preserve">GRAFTON VILLAGE ELEM</t>
  </si>
  <si>
    <t xml:space="preserve">FALMOUTH ELEM</t>
  </si>
  <si>
    <t xml:space="preserve">NORTH STAFFORD HIGH</t>
  </si>
  <si>
    <t xml:space="preserve">PARK RIDGE ELEM</t>
  </si>
  <si>
    <t xml:space="preserve">HAMPTON OAKS ELEM</t>
  </si>
  <si>
    <t xml:space="preserve">ANDREW G. WRIGHT MIDDLE</t>
  </si>
  <si>
    <t xml:space="preserve">GARRISONVILLE ELEM</t>
  </si>
  <si>
    <t xml:space="preserve">BROOKE POINT HIGH</t>
  </si>
  <si>
    <t xml:space="preserve">H.H. POOLE MIDDLE</t>
  </si>
  <si>
    <t xml:space="preserve">WINDING CREEK ELEM</t>
  </si>
  <si>
    <t xml:space="preserve">COLONIAL FORGE HIGH</t>
  </si>
  <si>
    <t xml:space="preserve">ROCKY RUN ELEM</t>
  </si>
  <si>
    <t xml:space="preserve">RODNEY E. THOMPSON MIDDLE</t>
  </si>
  <si>
    <t xml:space="preserve">KATE WALLER BARRETT ELEM</t>
  </si>
  <si>
    <t xml:space="preserve">MARGARET BRENT ELEM</t>
  </si>
  <si>
    <t xml:space="preserve">MOUNTAIN VIEW HIGH</t>
  </si>
  <si>
    <t xml:space="preserve">CONWAY ELEM</t>
  </si>
  <si>
    <t xml:space="preserve">DONALD B. DIXON-LYLE R. SMITH MIDDLE</t>
  </si>
  <si>
    <t xml:space="preserve">ANTHONY BURNS ELEM</t>
  </si>
  <si>
    <t xml:space="preserve">SHIRLEY C. HEIM MIDDLE</t>
  </si>
  <si>
    <t xml:space="preserve">WIDEWATER ELEM</t>
  </si>
  <si>
    <t xml:space="preserve">ROCKHILL ELEM</t>
  </si>
  <si>
    <t xml:space="preserve">SURRY COUNTY HIGH</t>
  </si>
  <si>
    <t xml:space="preserve">SURRY ELEM</t>
  </si>
  <si>
    <t xml:space="preserve">LUTHER P. JACKSON MIDDLE</t>
  </si>
  <si>
    <t xml:space="preserve">SUSSEX CENTRAL HIGH</t>
  </si>
  <si>
    <t xml:space="preserve">SUSSEX CENTRAL MIDDLE</t>
  </si>
  <si>
    <t xml:space="preserve">SUSSEX CENTRAL ELEM</t>
  </si>
  <si>
    <t xml:space="preserve">GRAHAM MIDDLE</t>
  </si>
  <si>
    <t xml:space="preserve">TAZEWELL MIDDLE</t>
  </si>
  <si>
    <t xml:space="preserve">ABBS VALLEY-BOISSEVAIN ELEM</t>
  </si>
  <si>
    <t xml:space="preserve">TAZEWELL ELEM</t>
  </si>
  <si>
    <t xml:space="preserve">NORTH TAZEWELL ELEM</t>
  </si>
  <si>
    <t xml:space="preserve">DUDLEY PRIMARY</t>
  </si>
  <si>
    <t xml:space="preserve">RICHLANDS HIGH</t>
  </si>
  <si>
    <t xml:space="preserve">RICHLANDS ELEM</t>
  </si>
  <si>
    <t xml:space="preserve">RICHLANDS MIDDLE</t>
  </si>
  <si>
    <t xml:space="preserve">CEDAR BLUFF ELEM</t>
  </si>
  <si>
    <t xml:space="preserve">TAZEWELL HIGH</t>
  </si>
  <si>
    <t xml:space="preserve">RAVEN ELEM</t>
  </si>
  <si>
    <t xml:space="preserve">GRAHAM HIGH</t>
  </si>
  <si>
    <t xml:space="preserve">GRAHAM INTERMEDIATE</t>
  </si>
  <si>
    <t xml:space="preserve">SPRINGVILLE ELEM</t>
  </si>
  <si>
    <t xml:space="preserve">E. WILSON MORRISON ELEM</t>
  </si>
  <si>
    <t xml:space="preserve">LESLIE FOX KEYSER ELEM</t>
  </si>
  <si>
    <t xml:space="preserve">WARREN COUNTY HIGH</t>
  </si>
  <si>
    <t xml:space="preserve">RESSIE JEFFRIES ELEM</t>
  </si>
  <si>
    <t xml:space="preserve">SKYLINE HIGH</t>
  </si>
  <si>
    <t xml:space="preserve">WARREN COUNTY MIDDLE</t>
  </si>
  <si>
    <t xml:space="preserve">HILDA J. BARBOUR ELEM</t>
  </si>
  <si>
    <t xml:space="preserve">A.S. RHODES ELEM</t>
  </si>
  <si>
    <t xml:space="preserve">VALLEY INSTITUTE ELEM</t>
  </si>
  <si>
    <t xml:space="preserve">ABINGDON HIGH</t>
  </si>
  <si>
    <t xml:space="preserve">JOHN S. BATTLE HIGH</t>
  </si>
  <si>
    <t xml:space="preserve">HOLSTON HIGH</t>
  </si>
  <si>
    <t xml:space="preserve">HIGH POINT ELEM</t>
  </si>
  <si>
    <t xml:space="preserve">GLADE SPRING MIDDLE</t>
  </si>
  <si>
    <t xml:space="preserve">E.B. STANLEY MIDDLE</t>
  </si>
  <si>
    <t xml:space="preserve">MEADOWVIEW ELEM</t>
  </si>
  <si>
    <t xml:space="preserve">GREENDALE ELEM</t>
  </si>
  <si>
    <t xml:space="preserve">DAMASCUS MIDDLE</t>
  </si>
  <si>
    <t xml:space="preserve">RHEA VALLEY ELEM</t>
  </si>
  <si>
    <t xml:space="preserve">WALLACE MIDDLE</t>
  </si>
  <si>
    <t xml:space="preserve">WATAUGA ELEM</t>
  </si>
  <si>
    <t xml:space="preserve">WASHINGTON &amp; LEE HIGH</t>
  </si>
  <si>
    <t xml:space="preserve">COPLE ELEM</t>
  </si>
  <si>
    <t xml:space="preserve">MONTROSS MIDDLE</t>
  </si>
  <si>
    <t xml:space="preserve">WASHINGTON DISTRICT ELEM</t>
  </si>
  <si>
    <t xml:space="preserve">UNION HIGH</t>
  </si>
  <si>
    <t xml:space="preserve">POWELL VALLEY PRIMARY</t>
  </si>
  <si>
    <t xml:space="preserve">POWELL VALLEY MIDDLE</t>
  </si>
  <si>
    <t xml:space="preserve">WISE PRIMARY</t>
  </si>
  <si>
    <t xml:space="preserve">APPALACHIA ELEM</t>
  </si>
  <si>
    <t xml:space="preserve">L.F. ADDINGTON MIDDLE</t>
  </si>
  <si>
    <t xml:space="preserve">COEBURN MIDDLE</t>
  </si>
  <si>
    <t xml:space="preserve">EASTSIDE HIGH</t>
  </si>
  <si>
    <t xml:space="preserve">COEBURN PRIMARY</t>
  </si>
  <si>
    <t xml:space="preserve">J.W. ADAMS COMBINED</t>
  </si>
  <si>
    <t xml:space="preserve">ST. PAUL ELEM</t>
  </si>
  <si>
    <t xml:space="preserve">MAX MEADOWS ELEM</t>
  </si>
  <si>
    <t xml:space="preserve">FORT CHISWELL MIDDLE</t>
  </si>
  <si>
    <t xml:space="preserve">RURAL RETREAT MIDDLE</t>
  </si>
  <si>
    <t xml:space="preserve">SCOTT MEMORIAL MIDDLE</t>
  </si>
  <si>
    <t xml:space="preserve">SPILLER ELEM</t>
  </si>
  <si>
    <t xml:space="preserve">RURAL RETREAT ELEM</t>
  </si>
  <si>
    <t xml:space="preserve">RURAL RETREAT HIGH</t>
  </si>
  <si>
    <t xml:space="preserve">SPEEDWELL ELEM</t>
  </si>
  <si>
    <t xml:space="preserve">GEORGE WYTHE HIGH</t>
  </si>
  <si>
    <t xml:space="preserve">JACKSON MEMORIAL ELEM</t>
  </si>
  <si>
    <t xml:space="preserve">SHEFFEY ELEM</t>
  </si>
  <si>
    <t xml:space="preserve">FORT CHISWELL HIGH</t>
  </si>
  <si>
    <t xml:space="preserve">MAGRUDER ELEM</t>
  </si>
  <si>
    <t xml:space="preserve">GRAFTON BETHEL ELEM</t>
  </si>
  <si>
    <t xml:space="preserve">DARE ELEM</t>
  </si>
  <si>
    <t xml:space="preserve">SEAFORD ELEM</t>
  </si>
  <si>
    <t xml:space="preserve">BETHEL MANOR ELEM</t>
  </si>
  <si>
    <t xml:space="preserve">TABB MIDDLE</t>
  </si>
  <si>
    <t xml:space="preserve">BRUTON HIGH</t>
  </si>
  <si>
    <t xml:space="preserve">QUEENS LAKE MIDDLE</t>
  </si>
  <si>
    <t xml:space="preserve">YORKTOWN ELEM</t>
  </si>
  <si>
    <t xml:space="preserve">WALLER MILL ELEM</t>
  </si>
  <si>
    <t xml:space="preserve">TABB HIGH</t>
  </si>
  <si>
    <t xml:space="preserve">YORK HIGH</t>
  </si>
  <si>
    <t xml:space="preserve">GRAFTON HIGH</t>
  </si>
  <si>
    <t xml:space="preserve">GRAFTON MIDDLE</t>
  </si>
  <si>
    <t xml:space="preserve">YORK RIVER ACADEMY</t>
  </si>
  <si>
    <t xml:space="preserve">TABB ELEM</t>
  </si>
  <si>
    <t xml:space="preserve">YORKTOWN MIDDLE</t>
  </si>
  <si>
    <t xml:space="preserve">MT. VERNON ELEM</t>
  </si>
  <si>
    <t xml:space="preserve">COVENTRY ELEM</t>
  </si>
  <si>
    <t xml:space="preserve">GEORGE MASON ELEM</t>
  </si>
  <si>
    <t xml:space="preserve">DOUGLAS MACARTHUR ELEM</t>
  </si>
  <si>
    <t xml:space="preserve">CHARLES BARRETT ELEM</t>
  </si>
  <si>
    <t xml:space="preserve">GEORGE WASHINGTON MIDDLE</t>
  </si>
  <si>
    <t xml:space="preserve">FRANCIS C. HAMMOND MIDDLE</t>
  </si>
  <si>
    <t xml:space="preserve">CORA KELLY MAGNET ELEM</t>
  </si>
  <si>
    <t xml:space="preserve">WILLIAM RAMSAY ELEM</t>
  </si>
  <si>
    <t xml:space="preserve">TC WILLIAMS HIGH</t>
  </si>
  <si>
    <t xml:space="preserve">JAMES K POLK ELEM</t>
  </si>
  <si>
    <t xml:space="preserve">JOHN ADAMS ELEM</t>
  </si>
  <si>
    <t xml:space="preserve">MOUNT VERNON ELEM</t>
  </si>
  <si>
    <t xml:space="preserve">SAMUEL W TUCKER ELEM</t>
  </si>
  <si>
    <t xml:space="preserve">PATRICK HENRY ELEM</t>
  </si>
  <si>
    <t xml:space="preserve">MAURY ELEM</t>
  </si>
  <si>
    <t xml:space="preserve">LYLES-CROUCH ELEM</t>
  </si>
  <si>
    <t xml:space="preserve">JEFFERSON-HOUSTON ELEM</t>
  </si>
  <si>
    <t xml:space="preserve">VIRGINIA MIDDLE</t>
  </si>
  <si>
    <t xml:space="preserve">JOSEPH VAN PELT ELEM</t>
  </si>
  <si>
    <t xml:space="preserve">HIGHLAND VIEW ELEM</t>
  </si>
  <si>
    <t xml:space="preserve">STONEWALL JACKSON ELEM</t>
  </si>
  <si>
    <t xml:space="preserve">VIRGINIA HIGH</t>
  </si>
  <si>
    <t xml:space="preserve">WASHINGTON LEE ELEM</t>
  </si>
  <si>
    <t xml:space="preserve">ENDERLY HEIGHTS ELEM</t>
  </si>
  <si>
    <t xml:space="preserve">PARRY MCCLUER MIDDLE</t>
  </si>
  <si>
    <t xml:space="preserve">PARRY MCCLUER HIGH</t>
  </si>
  <si>
    <t xml:space="preserve">FW KLING JR ELEM</t>
  </si>
  <si>
    <t xml:space="preserve">BUFORD MIDDLE</t>
  </si>
  <si>
    <t xml:space="preserve">WALKER UPPER ELEM</t>
  </si>
  <si>
    <t xml:space="preserve">JACKSON-VIA ELEM</t>
  </si>
  <si>
    <t xml:space="preserve">CHARLOTTESVILLE HIGH</t>
  </si>
  <si>
    <t xml:space="preserve">VENABLE ELEM</t>
  </si>
  <si>
    <t xml:space="preserve">CLARK ELEM</t>
  </si>
  <si>
    <t xml:space="preserve">BURNLEY-MORAN ELEM</t>
  </si>
  <si>
    <t xml:space="preserve">GREENBRIER ELEM</t>
  </si>
  <si>
    <t xml:space="preserve">COLONIAL HEIGHTS MIDDLE</t>
  </si>
  <si>
    <t xml:space="preserve">COLONIAL HEIGHTS HIGH</t>
  </si>
  <si>
    <t xml:space="preserve">LAKEVIEW ELEM</t>
  </si>
  <si>
    <t xml:space="preserve">TUSSING ELEM</t>
  </si>
  <si>
    <t xml:space="preserve">EDGEMONT PRIMARY</t>
  </si>
  <si>
    <t xml:space="preserve">COVINGTON HIGH</t>
  </si>
  <si>
    <t xml:space="preserve">JETER-WATSON INTERMEDIATE</t>
  </si>
  <si>
    <t xml:space="preserve">WESTWOOD MIDDLE</t>
  </si>
  <si>
    <t xml:space="preserve">GALILEO MAGNET HIGH</t>
  </si>
  <si>
    <t xml:space="preserve">LANGSTON FOCUS</t>
  </si>
  <si>
    <t xml:space="preserve">G.L.H. JOHNSON ELEM</t>
  </si>
  <si>
    <t xml:space="preserve">FOREST HILLS ELEM</t>
  </si>
  <si>
    <t xml:space="preserve">GROVE PARK PRESCHOOL</t>
  </si>
  <si>
    <t xml:space="preserve">GEORGE WASHINGTON HIGH</t>
  </si>
  <si>
    <t xml:space="preserve">WOODBERRY HILLS ELEM</t>
  </si>
  <si>
    <t xml:space="preserve">PARK AVENUE ELEM</t>
  </si>
  <si>
    <t xml:space="preserve">O. TRENT BONNER MIDDLE</t>
  </si>
  <si>
    <t xml:space="preserve">THE NORTHSIDE PRESCHOOL</t>
  </si>
  <si>
    <t xml:space="preserve">SCHOOLFIELD ELEM</t>
  </si>
  <si>
    <t xml:space="preserve">E. A. GIBSON ELEM</t>
  </si>
  <si>
    <t xml:space="preserve">MT. DANIEL SCHOOL</t>
  </si>
  <si>
    <t xml:space="preserve">GEORGE MASON HIGH</t>
  </si>
  <si>
    <t xml:space="preserve">MARY ELLEN HENDERSON MIDDLE</t>
  </si>
  <si>
    <t xml:space="preserve">JESSIE THACKREY PRESCHOOL</t>
  </si>
  <si>
    <t xml:space="preserve">LAFAYETTE UPPER ELEM</t>
  </si>
  <si>
    <t xml:space="preserve">WALKER-GRANT MIDDLE</t>
  </si>
  <si>
    <t xml:space="preserve">ORIGINAL WALKER-GRANT</t>
  </si>
  <si>
    <t xml:space="preserve">JAMES MONROE HIGH</t>
  </si>
  <si>
    <t xml:space="preserve">HUGH MERCER ELEM</t>
  </si>
  <si>
    <t xml:space="preserve">GALAX ELEM</t>
  </si>
  <si>
    <t xml:space="preserve">GALAX HIGH</t>
  </si>
  <si>
    <t xml:space="preserve">GALAX MIDDLE</t>
  </si>
  <si>
    <t xml:space="preserve">ABERDEEN ELEM</t>
  </si>
  <si>
    <t xml:space="preserve">SAMUEL P. LANGLEY ELEM</t>
  </si>
  <si>
    <t xml:space="preserve">MOTON EARLY CHILDHOOD CENTER</t>
  </si>
  <si>
    <t xml:space="preserve">JANE H. BRYAN ELEM</t>
  </si>
  <si>
    <t xml:space="preserve">ALFRED S. FORREST ELEM</t>
  </si>
  <si>
    <t xml:space="preserve">JOHN B. CARY ELEM</t>
  </si>
  <si>
    <t xml:space="preserve">HAMPTON HIGH</t>
  </si>
  <si>
    <t xml:space="preserve">FRANCIS ASBURY ELEM</t>
  </si>
  <si>
    <t xml:space="preserve">JEFFERSON DAVIS MIDDLE</t>
  </si>
  <si>
    <t xml:space="preserve">KECOUGHTAN HIGH</t>
  </si>
  <si>
    <t xml:space="preserve">BARRON ELEM</t>
  </si>
  <si>
    <t xml:space="preserve">BENJAMIN SYMS MIDDLE</t>
  </si>
  <si>
    <t xml:space="preserve">TUCKER-CAPPS ELEM</t>
  </si>
  <si>
    <t xml:space="preserve">PHILLIPS ELEM</t>
  </si>
  <si>
    <t xml:space="preserve">THOMAS EATON MIDDLE</t>
  </si>
  <si>
    <t xml:space="preserve">PAUL BURBANK ELEM</t>
  </si>
  <si>
    <t xml:space="preserve">CHRISTOPHER C. KRAFT ELEM</t>
  </si>
  <si>
    <t xml:space="preserve">BETHEL HIGH</t>
  </si>
  <si>
    <t xml:space="preserve">JOHN TYLER ELEM</t>
  </si>
  <si>
    <t xml:space="preserve">C. ALTON LINDSAY MIDDLE</t>
  </si>
  <si>
    <t xml:space="preserve">CAPTAIN JOHN SMITH ELEM</t>
  </si>
  <si>
    <t xml:space="preserve">BOOKER ELEM</t>
  </si>
  <si>
    <t xml:space="preserve">LUTHER W. MACHEN ELEM</t>
  </si>
  <si>
    <t xml:space="preserve">PHOEBUS HIGH</t>
  </si>
  <si>
    <t xml:space="preserve">A.W.E. BASSETTE ELEM</t>
  </si>
  <si>
    <t xml:space="preserve">HUNTER B ANDREWS </t>
  </si>
  <si>
    <t xml:space="preserve">GEORGE P PHENIX ELEM</t>
  </si>
  <si>
    <t xml:space="preserve">FRANCIS W. JONES MAGNET MIDDLE</t>
  </si>
  <si>
    <t xml:space="preserve">WILLIAM MASON COOPER ELEM</t>
  </si>
  <si>
    <t xml:space="preserve">SMITHLAND ELEM</t>
  </si>
  <si>
    <t xml:space="preserve">SKYLINE MIDDLE</t>
  </si>
  <si>
    <t xml:space="preserve">HARRISONBURG HIGH</t>
  </si>
  <si>
    <t xml:space="preserve">STONE SPRING ELEM</t>
  </si>
  <si>
    <t xml:space="preserve">WATERMAN ELEM</t>
  </si>
  <si>
    <t xml:space="preserve">KEISTER ELEM</t>
  </si>
  <si>
    <t xml:space="preserve">THOMAS HARRISON MIDDLE</t>
  </si>
  <si>
    <t xml:space="preserve">CARTER G. WOODSON MIDDLE</t>
  </si>
  <si>
    <t xml:space="preserve">HOPEWELL HIGH</t>
  </si>
  <si>
    <t xml:space="preserve">HARRY E. JAMES ELEM</t>
  </si>
  <si>
    <t xml:space="preserve">WOODLAWN PRE-SCHOOL LRNG CTR.</t>
  </si>
  <si>
    <t xml:space="preserve">DUPONT ELEM</t>
  </si>
  <si>
    <t xml:space="preserve">PATRICK COPELAND ELEM</t>
  </si>
  <si>
    <t xml:space="preserve">HERITAGE ELEM</t>
  </si>
  <si>
    <t xml:space="preserve">PAUL LAURENCE DUNBAR MID. FOR INNOV.</t>
  </si>
  <si>
    <t xml:space="preserve">ROBERT S. PAYNE ELEM</t>
  </si>
  <si>
    <t xml:space="preserve">WILLIAM M. BASS ELEM</t>
  </si>
  <si>
    <t xml:space="preserve">E.C. GLASS HIGH</t>
  </si>
  <si>
    <t xml:space="preserve">PERRYMONT ELEM</t>
  </si>
  <si>
    <t xml:space="preserve">BEDFORD HILLS ELEM</t>
  </si>
  <si>
    <t xml:space="preserve">SHEFFIELD ELEM</t>
  </si>
  <si>
    <t xml:space="preserve">PAUL MUNRO ELEM</t>
  </si>
  <si>
    <t xml:space="preserve">SANDUSKY MIDDLE</t>
  </si>
  <si>
    <t xml:space="preserve">LINKHORNE MIDDLE</t>
  </si>
  <si>
    <t xml:space="preserve">LINKHORNE ELEM</t>
  </si>
  <si>
    <t xml:space="preserve">SANDUSKY ELEM</t>
  </si>
  <si>
    <t xml:space="preserve">DEARINGTON ELEM/INNOVATION</t>
  </si>
  <si>
    <t xml:space="preserve">T.C. MILLER ELEM FOR INNOVAT.</t>
  </si>
  <si>
    <t xml:space="preserve">MARTINSVILLE MIDDLE</t>
  </si>
  <si>
    <t xml:space="preserve">MARTINSVILLE HIGH</t>
  </si>
  <si>
    <t xml:space="preserve">ALBERT HARRIS ELEM</t>
  </si>
  <si>
    <t xml:space="preserve">CLEARVIEW EARLY CHILDHOOD CTR.</t>
  </si>
  <si>
    <t xml:space="preserve">WARWICK HIGH</t>
  </si>
  <si>
    <t xml:space="preserve">B.T. WASHINGTON MIDDLE</t>
  </si>
  <si>
    <t xml:space="preserve">NEWSOME PARK ELEM</t>
  </si>
  <si>
    <t xml:space="preserve">LEE HALL ELEM</t>
  </si>
  <si>
    <t xml:space="preserve">HIDENWOOD ELEM</t>
  </si>
  <si>
    <t xml:space="preserve">MENCHVILLE HIGH</t>
  </si>
  <si>
    <t xml:space="preserve">RICHNECK ELEM</t>
  </si>
  <si>
    <t xml:space="preserve">HORACE H. EPES ELEM</t>
  </si>
  <si>
    <t xml:space="preserve">B.C. CHARLES ELEM</t>
  </si>
  <si>
    <t xml:space="preserve">ETHEL M. GILDERSLEEVE MIDDLE</t>
  </si>
  <si>
    <t xml:space="preserve">HOMER L. HINES MIDDLE</t>
  </si>
  <si>
    <t xml:space="preserve">KILN CREEK ELEM</t>
  </si>
  <si>
    <t xml:space="preserve">DISCOVERY STEM ACADEMY</t>
  </si>
  <si>
    <t xml:space="preserve">CRITTENDEN MIDDLE</t>
  </si>
  <si>
    <t xml:space="preserve">WOODSIDE HIGH</t>
  </si>
  <si>
    <t xml:space="preserve">MARY PASSAGE MIDDLE</t>
  </si>
  <si>
    <t xml:space="preserve">DENBIGH EARLY CHILDHOOD CENTER</t>
  </si>
  <si>
    <t xml:space="preserve">ACHIEVABLE DREAM ACADEMY</t>
  </si>
  <si>
    <t xml:space="preserve">ACHIEVABLE DREAM MIDDLE/HIGH</t>
  </si>
  <si>
    <t xml:space="preserve">GENERAL STANFORD ELEM</t>
  </si>
  <si>
    <t xml:space="preserve">GATEWOOD ACADEMY</t>
  </si>
  <si>
    <t xml:space="preserve">LEE HALL EARLY CHILDHOOD CENTER</t>
  </si>
  <si>
    <t xml:space="preserve">WATKINS EARLY CHILDHOOD CENTER</t>
  </si>
  <si>
    <t xml:space="preserve">JOHN MARSHALL EARLY CHILDHOOD CTR</t>
  </si>
  <si>
    <t xml:space="preserve">OLIVER C. GREENWOOD ELEM</t>
  </si>
  <si>
    <t xml:space="preserve">J.M. DOZIER MIDDLE</t>
  </si>
  <si>
    <t xml:space="preserve">L.F. PALMER ELEM</t>
  </si>
  <si>
    <t xml:space="preserve">SEDGEFIELD ELEM</t>
  </si>
  <si>
    <t xml:space="preserve">RICHARD T. YATES ELEM</t>
  </si>
  <si>
    <t xml:space="preserve">DENBIGH HIGH</t>
  </si>
  <si>
    <t xml:space="preserve">T. RYLAND SANFORD ELEM</t>
  </si>
  <si>
    <t xml:space="preserve">JOSEPH H. SAUNDERS ELEM</t>
  </si>
  <si>
    <t xml:space="preserve">R.O. NELSON ELEM</t>
  </si>
  <si>
    <t xml:space="preserve">WILLIS A. JENKINS ELEM</t>
  </si>
  <si>
    <t xml:space="preserve">DAVID A. DUTROW ELEM</t>
  </si>
  <si>
    <t xml:space="preserve">GEORGE J. MCINTOSH ELEM</t>
  </si>
  <si>
    <t xml:space="preserve">HUNTINGTON MIDDLE</t>
  </si>
  <si>
    <t xml:space="preserve">MAURY HIGH</t>
  </si>
  <si>
    <t xml:space="preserve">TANNERS CREEK ELEM</t>
  </si>
  <si>
    <t xml:space="preserve">JAMES MONROE ELEM</t>
  </si>
  <si>
    <t xml:space="preserve">WALTER HERRON TAYLOR ELEM</t>
  </si>
  <si>
    <t xml:space="preserve">ACADEMY FOR DISCOVERY AT LAKEWOOD</t>
  </si>
  <si>
    <t xml:space="preserve">OCEAN VIEW ELEM</t>
  </si>
  <si>
    <t xml:space="preserve">BLAIR MIDDLE</t>
  </si>
  <si>
    <t xml:space="preserve">LARCHMONT ELEM</t>
  </si>
  <si>
    <t xml:space="preserve">CHESTERFIELD ACADEMY ELEM</t>
  </si>
  <si>
    <t xml:space="preserve">BAY VIEW ELEM</t>
  </si>
  <si>
    <t xml:space="preserve">RUFFNER MIDDLE</t>
  </si>
  <si>
    <t xml:space="preserve">GRANBY HIGH</t>
  </si>
  <si>
    <t xml:space="preserve">CAMP ALLEN ELEM</t>
  </si>
  <si>
    <t xml:space="preserve">GRANBY ELEM</t>
  </si>
  <si>
    <t xml:space="preserve">JACOX ELEM</t>
  </si>
  <si>
    <t xml:space="preserve">MARY CALCOTT ELEM</t>
  </si>
  <si>
    <t xml:space="preserve">WILLARD MODEL ELEM</t>
  </si>
  <si>
    <t xml:space="preserve">RICHARD BOWLING ELEM</t>
  </si>
  <si>
    <t xml:space="preserve">SUBURBAN PARK ELEM</t>
  </si>
  <si>
    <t xml:space="preserve">BERKLEY/CAMPOSTELLA EARLY CHILDHOOD CENTER</t>
  </si>
  <si>
    <t xml:space="preserve">LINDENWOOD ELEM</t>
  </si>
  <si>
    <t xml:space="preserve">P.B. YOUNG SR. ELEM</t>
  </si>
  <si>
    <t xml:space="preserve">COLEMAN PLACE ELEM</t>
  </si>
  <si>
    <t xml:space="preserve">CROSSROADS SCHOOL</t>
  </si>
  <si>
    <t xml:space="preserve">NORVIEW MIDDLE</t>
  </si>
  <si>
    <t xml:space="preserve">NORVIEW HIGH</t>
  </si>
  <si>
    <t xml:space="preserve">INGLESIDE ELEM</t>
  </si>
  <si>
    <t xml:space="preserve">NORVIEW ELEM</t>
  </si>
  <si>
    <t xml:space="preserve">OCEANAIR ELEM</t>
  </si>
  <si>
    <t xml:space="preserve">SHERWOOD FOREST ELEM</t>
  </si>
  <si>
    <t xml:space="preserve">LARRYMORE ELEM</t>
  </si>
  <si>
    <t xml:space="preserve">LITTLE CREEK ELEM</t>
  </si>
  <si>
    <t xml:space="preserve">POPLAR HALLS ELEM</t>
  </si>
  <si>
    <t xml:space="preserve">EASTON PRESCHOOL</t>
  </si>
  <si>
    <t xml:space="preserve">FAIRLAWN ELEM</t>
  </si>
  <si>
    <t xml:space="preserve">AZALEA MIDDLE</t>
  </si>
  <si>
    <t xml:space="preserve">SOUTHSIDE STEM ACADEMY AT CAMPOSTELLA </t>
  </si>
  <si>
    <t xml:space="preserve">TIDEWATER PARK ELEM</t>
  </si>
  <si>
    <t xml:space="preserve">LAKE TAYLOR MIDDLE</t>
  </si>
  <si>
    <t xml:space="preserve">TARRALLTON ELEM</t>
  </si>
  <si>
    <t xml:space="preserve">ST. HELENA ELEM</t>
  </si>
  <si>
    <t xml:space="preserve">LAKE TAYLOR HIGH</t>
  </si>
  <si>
    <t xml:space="preserve">SEWELLS POINT ELEM</t>
  </si>
  <si>
    <t xml:space="preserve">WILLOUGHBY ELEM</t>
  </si>
  <si>
    <t xml:space="preserve">BOOKER T. WASHINGTON HIGH</t>
  </si>
  <si>
    <t xml:space="preserve">GHENT SCHOOL</t>
  </si>
  <si>
    <t xml:space="preserve">J.I. BURTON HIGH</t>
  </si>
  <si>
    <t xml:space="preserve">NORTON ELEM</t>
  </si>
  <si>
    <t xml:space="preserve">A.P. HILL ELEM</t>
  </si>
  <si>
    <t xml:space="preserve">PEABODY MIDDLE</t>
  </si>
  <si>
    <t xml:space="preserve">WALNUT HILL ELEM</t>
  </si>
  <si>
    <t xml:space="preserve">WESTVIEW EARLY CHILDHOOD ED. CTR.</t>
  </si>
  <si>
    <t xml:space="preserve">J.E.B. STUART ELEM</t>
  </si>
  <si>
    <t xml:space="preserve">PETERSBURG HIGH</t>
  </si>
  <si>
    <t xml:space="preserve">CRADOCK MIDDLE</t>
  </si>
  <si>
    <t xml:space="preserve">JAMES HURST ELEM</t>
  </si>
  <si>
    <t xml:space="preserve">CHURCHLAND PRIMARY &amp; INTERMEDIATE</t>
  </si>
  <si>
    <t xml:space="preserve">HODGES MANOR ELEM</t>
  </si>
  <si>
    <t xml:space="preserve">WOODROW WILSON HIGH</t>
  </si>
  <si>
    <t xml:space="preserve">BRIGHTON ELEM</t>
  </si>
  <si>
    <t xml:space="preserve">EMILY SPONG PRESCHOOL CENTER</t>
  </si>
  <si>
    <t xml:space="preserve">MOUNT HERMON PRESCHOOL CENTER</t>
  </si>
  <si>
    <t xml:space="preserve">OLIVE BRANCH PRESCHOOL CTR</t>
  </si>
  <si>
    <t xml:space="preserve">DOUGLASS PARK ELEM</t>
  </si>
  <si>
    <t xml:space="preserve">WESTHAVEN ELEM</t>
  </si>
  <si>
    <t xml:space="preserve">I.C. NORCOM HIGH</t>
  </si>
  <si>
    <t xml:space="preserve">SIMONSDALE ELEM</t>
  </si>
  <si>
    <t xml:space="preserve">WM. E. WATERS MIDDLE</t>
  </si>
  <si>
    <t xml:space="preserve">CHURCHLAND MIDDLE</t>
  </si>
  <si>
    <t xml:space="preserve">CHURCHLAND ACADEMY ELEM</t>
  </si>
  <si>
    <t xml:space="preserve">CHURCHLAND PRESCHOOL CTR</t>
  </si>
  <si>
    <t xml:space="preserve">CHURCHLAND HIGH</t>
  </si>
  <si>
    <t xml:space="preserve">PARK VIEW ELEM</t>
  </si>
  <si>
    <t xml:space="preserve">CHURCHLAND ELEM</t>
  </si>
  <si>
    <t xml:space="preserve">BELLE HETH ELEM</t>
  </si>
  <si>
    <t xml:space="preserve">MCHARG ELEM</t>
  </si>
  <si>
    <t xml:space="preserve">RADFORD HIGH</t>
  </si>
  <si>
    <t xml:space="preserve">JOHN N. DALTON INT.</t>
  </si>
  <si>
    <t xml:space="preserve">BELLEVUE ELEM</t>
  </si>
  <si>
    <t xml:space="preserve">BROAD ROCK ELEM</t>
  </si>
  <si>
    <t xml:space="preserve">OVERBY-SHEPPARD ELEM</t>
  </si>
  <si>
    <t xml:space="preserve">ELIZABETH D. REDD ELEM</t>
  </si>
  <si>
    <t xml:space="preserve">E.S.H. GREENE ELEM</t>
  </si>
  <si>
    <t xml:space="preserve">G.H. REID ELEM</t>
  </si>
  <si>
    <t xml:space="preserve">SOUTHAMPTON ELEM</t>
  </si>
  <si>
    <t xml:space="preserve">HUGUENOT HIGH</t>
  </si>
  <si>
    <t xml:space="preserve">ELKHARDT THOMPSON MIDDLE</t>
  </si>
  <si>
    <t xml:space="preserve">J.B. FISHER ELEM</t>
  </si>
  <si>
    <t xml:space="preserve">BLACKWELL ELEM</t>
  </si>
  <si>
    <t xml:space="preserve">J.L. FRANCIS ELEM</t>
  </si>
  <si>
    <t xml:space="preserve">WILLIAM FOX ELEM</t>
  </si>
  <si>
    <t xml:space="preserve">SWANSBORO ELEM</t>
  </si>
  <si>
    <t xml:space="preserve">GINTER PARK ELEM</t>
  </si>
  <si>
    <t xml:space="preserve">ALBERT HILL MIDDLE</t>
  </si>
  <si>
    <t xml:space="preserve">LUCILLE M. BROWN MIDDLE</t>
  </si>
  <si>
    <t xml:space="preserve">LINWOOD HOLTON ELEM</t>
  </si>
  <si>
    <t xml:space="preserve">MILES JONES ELEM</t>
  </si>
  <si>
    <t xml:space="preserve">GEORGE W. CARVER ELEM</t>
  </si>
  <si>
    <t xml:space="preserve">RICHMOND ALTERNATIVE </t>
  </si>
  <si>
    <t xml:space="preserve">PATRICK HENRY SCHOOL OF SCIENCE AND ARTS</t>
  </si>
  <si>
    <t xml:space="preserve">RICHMOND CAREER EDUCATION &amp; EMPLOYMENT (CHARTER SCHOOL)</t>
  </si>
  <si>
    <t xml:space="preserve">OAK GROVE/BELLEMEADE ELEM</t>
  </si>
  <si>
    <t xml:space="preserve">RICHMOND COMMUNITY HIGH</t>
  </si>
  <si>
    <t xml:space="preserve">HENDERSON MIDDLE</t>
  </si>
  <si>
    <t xml:space="preserve">THOMAS C. BOUSHALL MIDDLE</t>
  </si>
  <si>
    <t xml:space="preserve">BINFORD MIDDLE</t>
  </si>
  <si>
    <t xml:space="preserve">SUMMER HILL PRESCHOOL CENTER</t>
  </si>
  <si>
    <t xml:space="preserve">MARY MUNFORD ELEM</t>
  </si>
  <si>
    <t xml:space="preserve">FRANKLIN MILITARY ACADEMY</t>
  </si>
  <si>
    <t xml:space="preserve">WOODVILLE ELEM</t>
  </si>
  <si>
    <t xml:space="preserve">WESTOVER HILLS ELEM</t>
  </si>
  <si>
    <t xml:space="preserve">MAYMONT PRE-K CENTER</t>
  </si>
  <si>
    <t xml:space="preserve">FAIRFIELD COURT ELEM</t>
  </si>
  <si>
    <t xml:space="preserve">JOHN MARSHALL HIGH</t>
  </si>
  <si>
    <t xml:space="preserve">AMELIA STREET SP. ED.</t>
  </si>
  <si>
    <t xml:space="preserve">MARTIN LUTHER KING JR. MIDDLE</t>
  </si>
  <si>
    <t xml:space="preserve">MARTIN LUTHER KING JR EARLY LEARNING CENTER</t>
  </si>
  <si>
    <t xml:space="preserve">CHIMBORAZO ELEM</t>
  </si>
  <si>
    <t xml:space="preserve">ARMSTRONG HIGH</t>
  </si>
  <si>
    <t xml:space="preserve">OPEN HIGH</t>
  </si>
  <si>
    <t xml:space="preserve">HIGHLAND PARK ELEM</t>
  </si>
  <si>
    <t xml:space="preserve">WOODROW WILSON MIDDLE</t>
  </si>
  <si>
    <t xml:space="preserve">CRYSTAL SPRING ELEM</t>
  </si>
  <si>
    <t xml:space="preserve">BRECKINRIDGE MIDDLE</t>
  </si>
  <si>
    <t xml:space="preserve">ROANOKE ACADEMY FOR MATH &amp; SCIENCE ELEM</t>
  </si>
  <si>
    <t xml:space="preserve">PRESTON PARK ELEM</t>
  </si>
  <si>
    <t xml:space="preserve">LUCY ADDISON AEROSPACE MAGNET MIDDLE</t>
  </si>
  <si>
    <t xml:space="preserve">GARDEN CITY ELEM</t>
  </si>
  <si>
    <t xml:space="preserve">GRANDIN COURT ELEM</t>
  </si>
  <si>
    <t xml:space="preserve">LINCOLN TERRACE ELEM</t>
  </si>
  <si>
    <t xml:space="preserve">MONTEREY ELEM</t>
  </si>
  <si>
    <t xml:space="preserve">FISHBURN PARK ELEM</t>
  </si>
  <si>
    <t xml:space="preserve">WILLIAM FLEMING HIGH</t>
  </si>
  <si>
    <t xml:space="preserve">HURT PARK ELEM</t>
  </si>
  <si>
    <t xml:space="preserve">JAMES MADISON MIDDLE</t>
  </si>
  <si>
    <t xml:space="preserve">FALLON PARK ELEM</t>
  </si>
  <si>
    <t xml:space="preserve">MORNINGSIDE ELEM</t>
  </si>
  <si>
    <t xml:space="preserve">VIRGINIA HEIGHTS ELEM</t>
  </si>
  <si>
    <t xml:space="preserve">WASENA ELEM</t>
  </si>
  <si>
    <t xml:space="preserve">SHELBURNE MIDDLE</t>
  </si>
  <si>
    <t xml:space="preserve">ROBERT E. LEE HIGH</t>
  </si>
  <si>
    <t xml:space="preserve">A. R. WARE ELEM</t>
  </si>
  <si>
    <t xml:space="preserve">STAUNTON PRESCHOOL PROGRAMS</t>
  </si>
  <si>
    <t xml:space="preserve">BESSIE WELLER ELEM</t>
  </si>
  <si>
    <t xml:space="preserve">THOMAS C. MCSWAIN ELEM</t>
  </si>
  <si>
    <t xml:space="preserve">ELEPHANT'S FORK ELEM</t>
  </si>
  <si>
    <t xml:space="preserve">NANSEMOND PARKWAY ELEM</t>
  </si>
  <si>
    <t xml:space="preserve">KILBY SHORES ELEM</t>
  </si>
  <si>
    <t xml:space="preserve">NANSEMOND RIVER HIGH</t>
  </si>
  <si>
    <t xml:space="preserve">LAKELAND HIGH</t>
  </si>
  <si>
    <t xml:space="preserve">MACK BENN JR. ELEM</t>
  </si>
  <si>
    <t xml:space="preserve">JOHN F. KENNEDY MIDDLE</t>
  </si>
  <si>
    <t xml:space="preserve">JOHN YEATES MIDDLE</t>
  </si>
  <si>
    <t xml:space="preserve">FOREST GLEN MIDDLE</t>
  </si>
  <si>
    <t xml:space="preserve">NORTHERN SHORES ELEM</t>
  </si>
  <si>
    <t xml:space="preserve">KING'S FORK MIDDLE</t>
  </si>
  <si>
    <t xml:space="preserve">KING'S FORK HIGH</t>
  </si>
  <si>
    <t xml:space="preserve">CREEKSIDE ELEM</t>
  </si>
  <si>
    <t xml:space="preserve">HILLPOINT ELEM</t>
  </si>
  <si>
    <t xml:space="preserve">PIONEER ELEM</t>
  </si>
  <si>
    <t xml:space="preserve">BOOKER T. WASHINGTON ELEM</t>
  </si>
  <si>
    <t xml:space="preserve">DRIVER ELEM</t>
  </si>
  <si>
    <t xml:space="preserve">GREEN RUN HIGH</t>
  </si>
  <si>
    <t xml:space="preserve">THREE OAKS ELEM</t>
  </si>
  <si>
    <t xml:space="preserve">NEW CASTLE ELEM</t>
  </si>
  <si>
    <t xml:space="preserve">LANDSTOWN HIGH</t>
  </si>
  <si>
    <t xml:space="preserve">CORPORATE LANDING ELEM</t>
  </si>
  <si>
    <t xml:space="preserve">GREEN RUN COLLEGIATE</t>
  </si>
  <si>
    <t xml:space="preserve">DIAMOND SPRINGS ELEM</t>
  </si>
  <si>
    <t xml:space="preserve">BAYSIDE 6TH GRADE CAMPUS</t>
  </si>
  <si>
    <t xml:space="preserve">W.T. COOKE ELEM</t>
  </si>
  <si>
    <t xml:space="preserve">VIRGINIA BEACH MIDDLE</t>
  </si>
  <si>
    <t xml:space="preserve">CREEDS ELEM</t>
  </si>
  <si>
    <t xml:space="preserve">BAYSIDE ELEM</t>
  </si>
  <si>
    <t xml:space="preserve">SEATACK ELEM AN ACHIEVABLE DREAM ACADEMY</t>
  </si>
  <si>
    <t xml:space="preserve">FRANK W. COX HIGH</t>
  </si>
  <si>
    <t xml:space="preserve">SHELTON PARK ELEM</t>
  </si>
  <si>
    <t xml:space="preserve">PRINCESS ANNE HIGH</t>
  </si>
  <si>
    <t xml:space="preserve">LINKHORN PARK ELEM</t>
  </si>
  <si>
    <t xml:space="preserve">PRINCESS ANNE ELEM</t>
  </si>
  <si>
    <t xml:space="preserve">THALIA ELEM</t>
  </si>
  <si>
    <t xml:space="preserve">JOHN B. DEY ELEM</t>
  </si>
  <si>
    <t xml:space="preserve">WOODSTOCK ELEM</t>
  </si>
  <si>
    <t xml:space="preserve">CENTERVILLE ELEM</t>
  </si>
  <si>
    <t xml:space="preserve">THOROUGHGOOD ELEM</t>
  </si>
  <si>
    <t xml:space="preserve">KEMPSVILLE MEADOWS ELEM</t>
  </si>
  <si>
    <t xml:space="preserve">KING'S GRANT ELEM</t>
  </si>
  <si>
    <t xml:space="preserve">GREAT NECK MIDDLE</t>
  </si>
  <si>
    <t xml:space="preserve">FLOYD KELLAM HIGH</t>
  </si>
  <si>
    <t xml:space="preserve">KEMPSVILLE ELEM</t>
  </si>
  <si>
    <t xml:space="preserve">LUXFORD ELEM</t>
  </si>
  <si>
    <t xml:space="preserve">WILLIAMS ELEM</t>
  </si>
  <si>
    <t xml:space="preserve">PEMBROKE ELEM</t>
  </si>
  <si>
    <t xml:space="preserve">SALEM MIDDLE</t>
  </si>
  <si>
    <t xml:space="preserve">MALIBU ELEM</t>
  </si>
  <si>
    <t xml:space="preserve">TRANTWOOD ELEM</t>
  </si>
  <si>
    <t xml:space="preserve">LYNNHAVEN ELEM</t>
  </si>
  <si>
    <t xml:space="preserve">BAYSIDE HIGH</t>
  </si>
  <si>
    <t xml:space="preserve">HERMITAGE ELEM</t>
  </si>
  <si>
    <t xml:space="preserve">ARROWHEAD ELEM</t>
  </si>
  <si>
    <t xml:space="preserve">WINDSOR WOODS ELEM</t>
  </si>
  <si>
    <t xml:space="preserve">KINGSTON ELEM</t>
  </si>
  <si>
    <t xml:space="preserve">ALANTON ELEM</t>
  </si>
  <si>
    <t xml:space="preserve">BIRDNECK ELEM</t>
  </si>
  <si>
    <t xml:space="preserve">HOLLAND ELEM</t>
  </si>
  <si>
    <t xml:space="preserve">FIRST COLONIAL HIGH</t>
  </si>
  <si>
    <t xml:space="preserve">KEMPSVILLE HIGH</t>
  </si>
  <si>
    <t xml:space="preserve">BROOKWOOD ELEM</t>
  </si>
  <si>
    <t xml:space="preserve">PLAZA MIDDLE</t>
  </si>
  <si>
    <t xml:space="preserve">PEMBROKE MEADOWS ELEM</t>
  </si>
  <si>
    <t xml:space="preserve">WINDSOR OAKS ELEM</t>
  </si>
  <si>
    <t xml:space="preserve">POINT O' VIEW ELEM</t>
  </si>
  <si>
    <t xml:space="preserve">KEMPSVILLE MIDDLE</t>
  </si>
  <si>
    <t xml:space="preserve">BAYSIDE MIDDLE</t>
  </si>
  <si>
    <t xml:space="preserve">NEWTOWN ELEM</t>
  </si>
  <si>
    <t xml:space="preserve">COLLEGE PARK ELEM</t>
  </si>
  <si>
    <t xml:space="preserve">LYNNHAVEN MIDDLE</t>
  </si>
  <si>
    <t xml:space="preserve">PRINCESS ANNE MIDDLE</t>
  </si>
  <si>
    <t xml:space="preserve">NORTH LANDING ELEM</t>
  </si>
  <si>
    <t xml:space="preserve">GREEN RUN ELEM</t>
  </si>
  <si>
    <t xml:space="preserve">BRANDON MIDDLE</t>
  </si>
  <si>
    <t xml:space="preserve">OLD DONATION SCHOOL</t>
  </si>
  <si>
    <t xml:space="preserve">INDIAN LAKES ELEM</t>
  </si>
  <si>
    <t xml:space="preserve">ROSEMONT ELEM</t>
  </si>
  <si>
    <t xml:space="preserve">PARKWAY ELEM</t>
  </si>
  <si>
    <t xml:space="preserve">ROSEMONT FOREST ELEM</t>
  </si>
  <si>
    <t xml:space="preserve">SALEM HIGH</t>
  </si>
  <si>
    <t xml:space="preserve">GLENWOOD ELEM</t>
  </si>
  <si>
    <t xml:space="preserve">OCEAN LAKES ELEM</t>
  </si>
  <si>
    <t xml:space="preserve">RED MILL ELEM</t>
  </si>
  <si>
    <t xml:space="preserve">TALLWOOD ELEM</t>
  </si>
  <si>
    <t xml:space="preserve">TALLWOOD HIGH</t>
  </si>
  <si>
    <t xml:space="preserve">LANDSTOWN MIDDLE</t>
  </si>
  <si>
    <t xml:space="preserve">LANDSTOWN ELEM</t>
  </si>
  <si>
    <t xml:space="preserve">STRAWBRIDGE ELEM</t>
  </si>
  <si>
    <t xml:space="preserve">OCEAN LAKES HIGH</t>
  </si>
  <si>
    <t xml:space="preserve">LARKSPUR MIDDLE</t>
  </si>
  <si>
    <t xml:space="preserve">CORPORATE LANDING MIDDLE</t>
  </si>
  <si>
    <t xml:space="preserve">CHRISTOPHER FARMS ELEM</t>
  </si>
  <si>
    <t xml:space="preserve">WENONAH ELEM</t>
  </si>
  <si>
    <t xml:space="preserve">WAYNESBORO HIGH</t>
  </si>
  <si>
    <t xml:space="preserve">WAYNE HILLS CTR</t>
  </si>
  <si>
    <t xml:space="preserve">WESTWOOD HILLS ELEM</t>
  </si>
  <si>
    <t xml:space="preserve">KATE COLLINS MIDDLE</t>
  </si>
  <si>
    <t xml:space="preserve">BERKELEY GLENN ELEM</t>
  </si>
  <si>
    <t xml:space="preserve">WILLIAM PERRY ELEM</t>
  </si>
  <si>
    <t xml:space="preserve">MATTHEW WHALEY ELEM</t>
  </si>
  <si>
    <t xml:space="preserve">TOANO MIDDLE</t>
  </si>
  <si>
    <t xml:space="preserve">J BLAINE BLAYTON ELEM</t>
  </si>
  <si>
    <t xml:space="preserve">LOIS HORNSBY MIDDLE</t>
  </si>
  <si>
    <t xml:space="preserve">JAMES RIVER ELEM</t>
  </si>
  <si>
    <t xml:space="preserve">JAMESTOWN HIGH</t>
  </si>
  <si>
    <t xml:space="preserve">STONEHOUSE ELEM</t>
  </si>
  <si>
    <t xml:space="preserve">WARHILL HIGH</t>
  </si>
  <si>
    <t xml:space="preserve">MATOAKA ELEM</t>
  </si>
  <si>
    <t xml:space="preserve">CLARA BYRD BAKER ELEM</t>
  </si>
  <si>
    <t xml:space="preserve">RAWLS BYRD ELEM</t>
  </si>
  <si>
    <t xml:space="preserve">BERKELEY MIDDLE</t>
  </si>
  <si>
    <t xml:space="preserve">NORGE ELEM</t>
  </si>
  <si>
    <t xml:space="preserve">D.J. MONTAGUE ELEM</t>
  </si>
  <si>
    <t xml:space="preserve">LAFAYETTE HIGH</t>
  </si>
  <si>
    <t xml:space="preserve">VIRGINIA AVE. CHARLOTTE DEHART ELEM</t>
  </si>
  <si>
    <t xml:space="preserve">JOHN HANDLEY HIGH</t>
  </si>
  <si>
    <t xml:space="preserve">GARLAND R. QUARLES ELEM</t>
  </si>
  <si>
    <t xml:space="preserve">DANIEL MORGAN MIDDLE</t>
  </si>
  <si>
    <t xml:space="preserve">JOHN KERR ELEM</t>
  </si>
  <si>
    <t xml:space="preserve">S.P. MORTON ELEM</t>
  </si>
  <si>
    <t xml:space="preserve">FRANKLIN HIGH</t>
  </si>
  <si>
    <t xml:space="preserve">JOSEPH P. KING JR. MIDDLE</t>
  </si>
  <si>
    <t xml:space="preserve">OSCAR SMITH MIDDLE</t>
  </si>
  <si>
    <t xml:space="preserve">DEEP CREEK HIGH</t>
  </si>
  <si>
    <t xml:space="preserve">WESTERN BRANCH PRIMARY</t>
  </si>
  <si>
    <t xml:space="preserve">GREAT BRIDGE HIGH</t>
  </si>
  <si>
    <t xml:space="preserve">GREENBRIER PRIMARY</t>
  </si>
  <si>
    <t xml:space="preserve">NORFOLK HIGHLANDS PRIMARY</t>
  </si>
  <si>
    <t xml:space="preserve">RENA B WRIGHT PRIMARY</t>
  </si>
  <si>
    <t xml:space="preserve">DEEP CREEK ELEM</t>
  </si>
  <si>
    <t xml:space="preserve">HICKORY MIDDLE</t>
  </si>
  <si>
    <t xml:space="preserve">HICKORY ELEM</t>
  </si>
  <si>
    <t xml:space="preserve">GEORGE W CARVER INT</t>
  </si>
  <si>
    <t xml:space="preserve">CRESTWOOD MIDDLE</t>
  </si>
  <si>
    <t xml:space="preserve">GREAT BRIDGE MIDDLE</t>
  </si>
  <si>
    <t xml:space="preserve">SOUTHWESTERN ELEM</t>
  </si>
  <si>
    <t xml:space="preserve">DEEP CREEK MIDDLE</t>
  </si>
  <si>
    <t xml:space="preserve">SOUTHEASTERN ELEM</t>
  </si>
  <si>
    <t xml:space="preserve">B M WILLIAMS PRIMARY</t>
  </si>
  <si>
    <t xml:space="preserve">EDWIN W CHITTUM ELEM</t>
  </si>
  <si>
    <t xml:space="preserve">DEEP CREEK CENTRAL ELEM</t>
  </si>
  <si>
    <t xml:space="preserve">GREAT BRIDGE PRIMARY</t>
  </si>
  <si>
    <t xml:space="preserve">CRESTWOOD INTERMEDIATE</t>
  </si>
  <si>
    <t xml:space="preserve">INDIAN RIVER MIDDLE</t>
  </si>
  <si>
    <t xml:space="preserve">G A TREAKLE ELEM</t>
  </si>
  <si>
    <t xml:space="preserve">PORTLOCK PRIMARY</t>
  </si>
  <si>
    <t xml:space="preserve">WESTERN BRANCH MIDDLE</t>
  </si>
  <si>
    <t xml:space="preserve">SPARROW ROAD INTERMEDIATE</t>
  </si>
  <si>
    <t xml:space="preserve">BUTTS ROAD PRIMARY</t>
  </si>
  <si>
    <t xml:space="preserve">OSCAR F SMITH HIGH</t>
  </si>
  <si>
    <t xml:space="preserve">WESTERN BRANCH INT</t>
  </si>
  <si>
    <t xml:space="preserve">GEORGETOWN PRIMARY</t>
  </si>
  <si>
    <t xml:space="preserve">INDIAN RIVER HIGH</t>
  </si>
  <si>
    <t xml:space="preserve">WESTERN BRANCH HIGH</t>
  </si>
  <si>
    <t xml:space="preserve">GREAT BRIDGE INT</t>
  </si>
  <si>
    <t xml:space="preserve">BUTTS ROAD INT</t>
  </si>
  <si>
    <t xml:space="preserve">GREENBRIER INT.</t>
  </si>
  <si>
    <t xml:space="preserve">HICKORY HIGH</t>
  </si>
  <si>
    <t xml:space="preserve">CEDAR ROAD ELEM</t>
  </si>
  <si>
    <t xml:space="preserve">HUGO A OWENS MIDDLE</t>
  </si>
  <si>
    <t xml:space="preserve">GRASSFIELD ELEM</t>
  </si>
  <si>
    <t xml:space="preserve">GRASSFIELD HIGH</t>
  </si>
  <si>
    <t xml:space="preserve">TRUITT INTERMEDIATE</t>
  </si>
  <si>
    <t xml:space="preserve">GREENBRIER MIDDLE</t>
  </si>
  <si>
    <t xml:space="preserve">JOLLIFF MIDDLE</t>
  </si>
  <si>
    <t xml:space="preserve">HARRINGTON WADDELL ELEM</t>
  </si>
  <si>
    <t xml:space="preserve">LYLBURN DOWNING MIDDLE</t>
  </si>
  <si>
    <t xml:space="preserve">ANDREW LEWIS MIDDLE</t>
  </si>
  <si>
    <t xml:space="preserve">WEST SALEM ELEM</t>
  </si>
  <si>
    <t xml:space="preserve">EAST SALEM ELEM</t>
  </si>
  <si>
    <t xml:space="preserve">SOUTH SALEM ELEM</t>
  </si>
  <si>
    <t xml:space="preserve">POQUOSON HIGH</t>
  </si>
  <si>
    <t xml:space="preserve">POQUOSON MIDDLE</t>
  </si>
  <si>
    <t xml:space="preserve">POQUOSON ELEM</t>
  </si>
  <si>
    <t xml:space="preserve">POQUOSON PRIMARY</t>
  </si>
  <si>
    <t xml:space="preserve">WEEMS ELEM</t>
  </si>
  <si>
    <t xml:space="preserve">RICHARD C. HAYDON ELEM</t>
  </si>
  <si>
    <t xml:space="preserve">JENNIE DEAN ELEM</t>
  </si>
  <si>
    <t xml:space="preserve">OSBOURN HIGH</t>
  </si>
  <si>
    <t xml:space="preserve">BALDWIN ELEM</t>
  </si>
  <si>
    <t xml:space="preserve">GEORGE CARR ROUND ELEM</t>
  </si>
  <si>
    <t xml:space="preserve">GRACE E. METZ MIDDLE</t>
  </si>
  <si>
    <t xml:space="preserve">MAYFIELD INTERMEDIATE</t>
  </si>
  <si>
    <t xml:space="preserve">MANASSAS PARK HIGH</t>
  </si>
  <si>
    <t xml:space="preserve">MANASSAS PARK MIDDLE</t>
  </si>
  <si>
    <t xml:space="preserve">MANASSAS PARK ELEM</t>
  </si>
  <si>
    <t xml:space="preserve">COUGAR ELEM</t>
  </si>
  <si>
    <t xml:space="preserve">COLONIAL BEACH HIGH</t>
  </si>
  <si>
    <t xml:space="preserve">COLONIAL BEACH ELEM</t>
  </si>
  <si>
    <t xml:space="preserve">WEST POINT ELEM</t>
  </si>
  <si>
    <t xml:space="preserve">WEST POINT HIGH</t>
  </si>
  <si>
    <t xml:space="preserve">WEST POINT MIDDLE</t>
  </si>
  <si>
    <t xml:space="preserve">Department of Juvenile Justice</t>
  </si>
  <si>
    <t xml:space="preserve">YVONNE B. MILLER HIGH SCHOOL</t>
  </si>
  <si>
    <t xml:space="preserve">  Starting Teacher Salary for School Year 2016-2017</t>
  </si>
  <si>
    <t xml:space="preserve"> Bachelor's Salary</t>
  </si>
  <si>
    <t xml:space="preserve">Master's Salary</t>
  </si>
  <si>
    <t xml:space="preserve">Doctorate Salary</t>
  </si>
  <si>
    <t xml:space="preserve">Number</t>
  </si>
  <si>
    <r>
      <rPr>
        <sz val="8"/>
        <rFont val="Arial"/>
        <family val="2"/>
      </rPr>
      <t xml:space="preserve">Fairfax County Public Schools</t>
    </r>
    <r>
      <rPr>
        <vertAlign val="superscript"/>
        <sz val="8"/>
        <rFont val="Arial"/>
        <family val="2"/>
      </rPr>
      <t xml:space="preserve">1</t>
    </r>
  </si>
  <si>
    <r>
      <rPr>
        <sz val="8"/>
        <rFont val="Arial"/>
        <family val="2"/>
      </rPr>
      <t xml:space="preserve">Greensville County Public Schools</t>
    </r>
    <r>
      <rPr>
        <vertAlign val="superscript"/>
        <sz val="8"/>
        <rFont val="Arial"/>
        <family val="2"/>
      </rPr>
      <t xml:space="preserve">2</t>
    </r>
  </si>
  <si>
    <t xml:space="preserve">Isle Of Wight County Public Schools</t>
  </si>
  <si>
    <t xml:space="preserve">James City County Public Schools</t>
  </si>
  <si>
    <t xml:space="preserve">King And Queen County Public Schools</t>
  </si>
  <si>
    <r>
      <rPr>
        <sz val="8"/>
        <rFont val="Arial"/>
        <family val="0"/>
      </rPr>
      <t xml:space="preserve">Russell County Public Schools</t>
    </r>
    <r>
      <rPr>
        <vertAlign val="superscript"/>
        <sz val="8"/>
        <rFont val="Arial"/>
        <family val="2"/>
      </rPr>
      <t xml:space="preserve">5</t>
    </r>
  </si>
  <si>
    <r>
      <rPr>
        <sz val="8"/>
        <rFont val="Arial"/>
        <family val="2"/>
      </rPr>
      <t xml:space="preserve">Williamsburg Public Schools</t>
    </r>
    <r>
      <rPr>
        <vertAlign val="superscript"/>
        <sz val="8"/>
        <rFont val="Arial"/>
        <family val="2"/>
      </rPr>
      <t xml:space="preserve">3</t>
    </r>
  </si>
  <si>
    <t xml:space="preserve">Fairfax City Public Schools</t>
  </si>
  <si>
    <t xml:space="preserve">Emporia City Public Schools</t>
  </si>
  <si>
    <t xml:space="preserve">Bedford City Public Schools</t>
  </si>
  <si>
    <t xml:space="preserve">Central Virginia Governor's School</t>
  </si>
  <si>
    <t xml:space="preserve">Southwest Virginia Governor's School</t>
  </si>
  <si>
    <t xml:space="preserve">Governor's School For The Arts</t>
  </si>
  <si>
    <t xml:space="preserve">Roanoke Valley Governor's School</t>
  </si>
  <si>
    <t xml:space="preserve">New Horizons Governor's School</t>
  </si>
  <si>
    <t xml:space="preserve">Shenandoah Valley Governor's School</t>
  </si>
  <si>
    <t xml:space="preserve">Governor's School Global Economics/Tech</t>
  </si>
  <si>
    <t xml:space="preserve">Appomattox Regional Governor's School</t>
  </si>
  <si>
    <t xml:space="preserve">A. Linwood Holton Governor's School</t>
  </si>
  <si>
    <t xml:space="preserve">Chesapeake Bay Governor's School</t>
  </si>
  <si>
    <t xml:space="preserve">Commonwealth Governor's School</t>
  </si>
  <si>
    <t xml:space="preserve">Maggie L. Walker Governor's School</t>
  </si>
  <si>
    <t xml:space="preserve">Thomas Jefferson High School</t>
  </si>
  <si>
    <t xml:space="preserve">Blue Ridge Governor's School</t>
  </si>
  <si>
    <t xml:space="preserve">Jackson River Governor's School</t>
  </si>
  <si>
    <t xml:space="preserve">Piedmont Governor's School</t>
  </si>
  <si>
    <t xml:space="preserve">Mountain Vista Governor's School</t>
  </si>
  <si>
    <t xml:space="preserve">Governor's School at Innovation Park</t>
  </si>
  <si>
    <t xml:space="preserve">Cooperative Centers For Exceptional Children</t>
  </si>
  <si>
    <t xml:space="preserve">Middle Peninsula Special Education Program</t>
  </si>
  <si>
    <t xml:space="preserve">Laurel Regional Special Education Center</t>
  </si>
  <si>
    <t xml:space="preserve">Northern Neck Special Education Program</t>
  </si>
  <si>
    <t xml:space="preserve">Northwestern Regional Education Program</t>
  </si>
  <si>
    <t xml:space="preserve">Peninsula Area Cooperative Education Services</t>
  </si>
  <si>
    <t xml:space="preserve">Piedmont Regional Education Program</t>
  </si>
  <si>
    <t xml:space="preserve">Shenandoah Valley Regional Program</t>
  </si>
  <si>
    <t xml:space="preserve">Southeastern Cooperative Educational Program</t>
  </si>
  <si>
    <t xml:space="preserve">N. Virginia Regional Special Education Program</t>
  </si>
  <si>
    <t xml:space="preserve">Henry Co/Martinsville Regional Program</t>
  </si>
  <si>
    <t xml:space="preserve">Roanoke Valley Regional Board</t>
  </si>
  <si>
    <t xml:space="preserve">Charlottesville-Albemarle Vocational-Technical</t>
  </si>
  <si>
    <t xml:space="preserve">Jackson River Technical Center</t>
  </si>
  <si>
    <t xml:space="preserve">Massanutten Technical Center</t>
  </si>
  <si>
    <t xml:space="preserve">Valley Vocational-Technical Center</t>
  </si>
  <si>
    <t xml:space="preserve">New Horizons Regional Education Center</t>
  </si>
  <si>
    <t xml:space="preserve">P. D. Pruden Vocational-Technical Center</t>
  </si>
  <si>
    <t xml:space="preserve">Rowanty Vocational-Technical Center</t>
  </si>
  <si>
    <t xml:space="preserve">Northern Neck Vocational-Technical Center</t>
  </si>
  <si>
    <t xml:space="preserve">Amelia-Nottoway Vocational-Technical Center</t>
  </si>
  <si>
    <t xml:space="preserve">Lynchburg City Secondary Alternative</t>
  </si>
  <si>
    <t xml:space="preserve">Enterprise Academy/Newport News City</t>
  </si>
  <si>
    <t xml:space="preserve">Tidewater Regional Alternative Education</t>
  </si>
  <si>
    <t xml:space="preserve">Regional Alternative Plus Self Project/Roanoke</t>
  </si>
  <si>
    <t xml:space="preserve">Transition Support Resource Center/Fairfax</t>
  </si>
  <si>
    <t xml:space="preserve">Project Return/Fluvanna County</t>
  </si>
  <si>
    <t xml:space="preserve">Behav Disord Youth/Montgomery</t>
  </si>
  <si>
    <t xml:space="preserve">Petersburg Regional Alternative</t>
  </si>
  <si>
    <t xml:space="preserve">Regional Alternative/Pittsylvania Co</t>
  </si>
  <si>
    <t xml:space="preserve">Project Return/Powhatan Co</t>
  </si>
  <si>
    <t xml:space="preserve">Crossroads Alternative/Bristol City</t>
  </si>
  <si>
    <t xml:space="preserve">Metro Richmond Alternative Ed</t>
  </si>
  <si>
    <t xml:space="preserve">Regional Alternative Ed/Stafford Co</t>
  </si>
  <si>
    <t xml:space="preserve">Southside L.I.N.K. Project/Brunswick Co</t>
  </si>
  <si>
    <t xml:space="preserve">Regional Alternative Ed/King William</t>
  </si>
  <si>
    <t xml:space="preserve">New Dominion/Prince William Co</t>
  </si>
  <si>
    <t xml:space="preserve">Project Bridge/Russell Co</t>
  </si>
  <si>
    <t xml:space="preserve">Regional Alternative/Wythe Co</t>
  </si>
  <si>
    <t xml:space="preserve">Piedmont Alternative School</t>
  </si>
  <si>
    <t xml:space="preserve">Northern Neck Regional Alternative Education</t>
  </si>
  <si>
    <t xml:space="preserve">Shenandoah Valley Reg Alternative Ed/Genesis</t>
  </si>
  <si>
    <t xml:space="preserve">Breaking Barriers Alternative Ed/Henry Co</t>
  </si>
  <si>
    <t xml:space="preserve">Carroll/Galax/Joy Ranch Reg Alternative Ed</t>
  </si>
  <si>
    <t xml:space="preserve">Regional Learning Academy/Wise Co</t>
  </si>
  <si>
    <t xml:space="preserve">Regional Community Alternative Ed Continuum</t>
  </si>
  <si>
    <t xml:space="preserve">Project Renew/Northampton Co</t>
  </si>
  <si>
    <t xml:space="preserve">Renaissance/Scott Co</t>
  </si>
  <si>
    <t xml:space="preserve">Regional Alternative Education Center/Buena Vista</t>
  </si>
</sst>
</file>

<file path=xl/styles.xml><?xml version="1.0" encoding="utf-8"?>
<styleSheet xmlns="http://schemas.openxmlformats.org/spreadsheetml/2006/main">
  <numFmts count="19">
    <numFmt numFmtId="164" formatCode="General"/>
    <numFmt numFmtId="165" formatCode="General\ "/>
    <numFmt numFmtId="166" formatCode="#,##0.00"/>
    <numFmt numFmtId="167" formatCode="0.00%"/>
    <numFmt numFmtId="168" formatCode="@"/>
    <numFmt numFmtId="169" formatCode="#,##0"/>
    <numFmt numFmtId="170" formatCode="&quot; $&quot;* #,##0.00\ ;&quot; $&quot;* \(#,##0.00\);&quot; $&quot;* \-#\ ;\ @\ "/>
    <numFmt numFmtId="171" formatCode="\$#,##0\ ;&quot;($&quot;#,##0\)"/>
    <numFmt numFmtId="172" formatCode="0%"/>
    <numFmt numFmtId="173" formatCode="#,##0.00%;\(#,##0.00%&quot;) &quot;"/>
    <numFmt numFmtId="174" formatCode="General"/>
    <numFmt numFmtId="175" formatCode="\ * #,##0.00\ ;\ * \(#,##0.00\);\ * \-#\ ;\ @\ "/>
    <numFmt numFmtId="176" formatCode="\ * #,##0\ ;\ * \(#,##0\);\ * \-#\ ;\ @\ "/>
    <numFmt numFmtId="177" formatCode="\$#,##0\ ;[RED]&quot;($&quot;#,##0\)"/>
    <numFmt numFmtId="178" formatCode="000"/>
    <numFmt numFmtId="179" formatCode="#,##0.00%\ ;[RED]\(#,##0.00%\)"/>
    <numFmt numFmtId="180" formatCode="\ * #,##0.0000\ ;\ * \(#,##0.0000\);\ * \-#\ ;\ @\ "/>
    <numFmt numFmtId="181" formatCode="\$#,##0"/>
    <numFmt numFmtId="182" formatCode="[$-409]#,##0.00\ ;[RED]\(#,##0.00\)"/>
  </numFmts>
  <fonts count="63">
    <font>
      <sz val="8"/>
      <name val="Arial"/>
      <family val="0"/>
    </font>
    <font>
      <sz val="10"/>
      <name val="Arial"/>
      <family val="0"/>
    </font>
    <font>
      <sz val="10"/>
      <name val="Arial"/>
      <family val="0"/>
    </font>
    <font>
      <sz val="10"/>
      <name val="Arial"/>
      <family val="0"/>
    </font>
    <font>
      <sz val="12"/>
      <name val="Arial"/>
      <family val="0"/>
    </font>
    <font>
      <b val="true"/>
      <sz val="14"/>
      <name val="Arial"/>
      <family val="0"/>
    </font>
    <font>
      <sz val="11"/>
      <color rgb="FF000000"/>
      <name val="Calibri"/>
      <family val="2"/>
    </font>
    <font>
      <sz val="24"/>
      <color rgb="FFFFFF00"/>
      <name val="Arial"/>
      <family val="0"/>
    </font>
    <font>
      <sz val="8"/>
      <name val="Arial"/>
      <family val="2"/>
    </font>
    <font>
      <sz val="8"/>
      <color rgb="FFFFFFFF"/>
      <name val="Arial"/>
      <family val="2"/>
    </font>
    <font>
      <sz val="8"/>
      <color rgb="FFFF0000"/>
      <name val="Arial"/>
      <family val="2"/>
    </font>
    <font>
      <b val="true"/>
      <sz val="16"/>
      <name val="Arial"/>
      <family val="2"/>
    </font>
    <font>
      <sz val="8"/>
      <color rgb="FFC0C0C0"/>
      <name val="Arial"/>
      <family val="2"/>
    </font>
    <font>
      <sz val="12"/>
      <name val="Arial"/>
      <family val="2"/>
    </font>
    <font>
      <b val="true"/>
      <sz val="12"/>
      <name val="Arial"/>
      <family val="2"/>
    </font>
    <font>
      <b val="true"/>
      <u val="single"/>
      <sz val="16"/>
      <name val="Arial"/>
      <family val="2"/>
    </font>
    <font>
      <b val="true"/>
      <sz val="14"/>
      <name val="Arial"/>
      <family val="2"/>
    </font>
    <font>
      <b val="true"/>
      <vertAlign val="superscript"/>
      <sz val="14"/>
      <name val="Arial"/>
      <family val="2"/>
    </font>
    <font>
      <vertAlign val="superscript"/>
      <sz val="12"/>
      <name val="Arial"/>
      <family val="2"/>
    </font>
    <font>
      <vertAlign val="superscript"/>
      <sz val="8"/>
      <name val="Arial"/>
      <family val="2"/>
    </font>
    <font>
      <sz val="10"/>
      <name val="Arial"/>
      <family val="2"/>
    </font>
    <font>
      <b val="true"/>
      <sz val="11"/>
      <name val="Arial"/>
      <family val="2"/>
    </font>
    <font>
      <u val="single"/>
      <sz val="8"/>
      <color rgb="FF0000FF"/>
      <name val="Arial"/>
      <family val="2"/>
    </font>
    <font>
      <u val="single"/>
      <sz val="8"/>
      <color rgb="FF0000FF"/>
      <name val="Arial"/>
      <family val="2"/>
    </font>
    <font>
      <b val="true"/>
      <sz val="10"/>
      <name val="Arial"/>
      <family val="2"/>
    </font>
    <font>
      <sz val="11"/>
      <name val="Arial"/>
      <family val="2"/>
    </font>
    <font>
      <b val="true"/>
      <i val="true"/>
      <sz val="14"/>
      <name val="Arial"/>
      <family val="2"/>
    </font>
    <font>
      <i val="true"/>
      <sz val="12"/>
      <name val="Arial"/>
      <family val="2"/>
    </font>
    <font>
      <b val="true"/>
      <sz val="12"/>
      <color rgb="FF000080"/>
      <name val="Arial"/>
      <family val="2"/>
    </font>
    <font>
      <b val="true"/>
      <i val="true"/>
      <sz val="12"/>
      <name val="Arial"/>
      <family val="2"/>
    </font>
    <font>
      <b val="true"/>
      <i val="true"/>
      <sz val="12"/>
      <color rgb="FF000000"/>
      <name val="Arial"/>
      <family val="2"/>
    </font>
    <font>
      <sz val="12"/>
      <color rgb="FF000080"/>
      <name val="Arial"/>
      <family val="2"/>
    </font>
    <font>
      <b val="true"/>
      <vertAlign val="superscript"/>
      <sz val="12"/>
      <color rgb="FF000080"/>
      <name val="Arial"/>
      <family val="2"/>
    </font>
    <font>
      <sz val="11"/>
      <color rgb="FF000080"/>
      <name val="Arial"/>
      <family val="2"/>
    </font>
    <font>
      <b val="true"/>
      <sz val="11"/>
      <color rgb="FF000080"/>
      <name val="Arial"/>
      <family val="2"/>
    </font>
    <font>
      <b val="true"/>
      <sz val="14"/>
      <color rgb="FF000080"/>
      <name val="Arial"/>
      <family val="2"/>
    </font>
    <font>
      <b val="true"/>
      <vertAlign val="superscript"/>
      <sz val="14"/>
      <color rgb="FF000080"/>
      <name val="Arial"/>
      <family val="2"/>
    </font>
    <font>
      <b val="true"/>
      <sz val="11"/>
      <color rgb="FFFF0000"/>
      <name val="Arial"/>
      <family val="2"/>
    </font>
    <font>
      <b val="true"/>
      <vertAlign val="superscript"/>
      <sz val="11"/>
      <color rgb="FF000080"/>
      <name val="Arial"/>
      <family val="2"/>
    </font>
    <font>
      <i val="true"/>
      <sz val="11"/>
      <name val="Arial"/>
      <family val="2"/>
    </font>
    <font>
      <b val="true"/>
      <i val="true"/>
      <sz val="11"/>
      <name val="Arial"/>
      <family val="2"/>
    </font>
    <font>
      <b val="true"/>
      <i val="true"/>
      <sz val="11"/>
      <color rgb="FF000000"/>
      <name val="Arial"/>
      <family val="2"/>
    </font>
    <font>
      <vertAlign val="superscript"/>
      <sz val="11"/>
      <name val="Arial"/>
      <family val="2"/>
    </font>
    <font>
      <b val="true"/>
      <sz val="8"/>
      <color rgb="FF000000"/>
      <name val="Tahoma"/>
      <family val="2"/>
    </font>
    <font>
      <sz val="8"/>
      <color rgb="FF000000"/>
      <name val="Tahoma"/>
      <family val="2"/>
    </font>
    <font>
      <b val="true"/>
      <sz val="8"/>
      <name val="Arial"/>
      <family val="2"/>
    </font>
    <font>
      <b val="true"/>
      <sz val="8"/>
      <color rgb="FF0066CC"/>
      <name val="Arial"/>
      <family val="2"/>
    </font>
    <font>
      <b val="true"/>
      <sz val="10"/>
      <color rgb="FFFF0000"/>
      <name val="Arial"/>
      <family val="2"/>
    </font>
    <font>
      <vertAlign val="superscript"/>
      <sz val="10"/>
      <name val="Arial"/>
      <family val="2"/>
    </font>
    <font>
      <b val="true"/>
      <sz val="8"/>
      <color rgb="FF000000"/>
      <name val="Arial"/>
      <family val="2"/>
    </font>
    <font>
      <b val="true"/>
      <sz val="8"/>
      <color rgb="FFC0C0C0"/>
      <name val="Arial"/>
      <family val="2"/>
    </font>
    <font>
      <b val="true"/>
      <sz val="8"/>
      <color rgb="FFFF0000"/>
      <name val="Arial"/>
      <family val="2"/>
    </font>
    <font>
      <b val="true"/>
      <sz val="8"/>
      <color rgb="FF0000FF"/>
      <name val="Arial"/>
      <family val="2"/>
    </font>
    <font>
      <b val="true"/>
      <sz val="18"/>
      <color rgb="FF800000"/>
      <name val="Arial"/>
      <family val="2"/>
    </font>
    <font>
      <b val="true"/>
      <sz val="8"/>
      <color rgb="FF008000"/>
      <name val="Arial"/>
      <family val="2"/>
    </font>
    <font>
      <i val="true"/>
      <sz val="8"/>
      <name val="Arial"/>
      <family val="2"/>
    </font>
    <font>
      <sz val="8"/>
      <color rgb="FF0000FF"/>
      <name val="Arial"/>
      <family val="2"/>
    </font>
    <font>
      <sz val="10"/>
      <color rgb="FF000000"/>
      <name val="Times New Roman"/>
      <family val="1"/>
    </font>
    <font>
      <sz val="8"/>
      <color rgb="FF000000"/>
      <name val="Arial"/>
      <family val="2"/>
    </font>
    <font>
      <b val="true"/>
      <sz val="9"/>
      <color rgb="FF000000"/>
      <name val="Tahoma"/>
      <family val="2"/>
    </font>
    <font>
      <sz val="9"/>
      <color rgb="FF000000"/>
      <name val="Tahoma"/>
      <family val="2"/>
    </font>
    <font>
      <b val="true"/>
      <sz val="11"/>
      <color rgb="FF000000"/>
      <name val="Calibri"/>
      <family val="2"/>
    </font>
    <font>
      <sz val="12"/>
      <color rgb="FF000000"/>
      <name val="Arial"/>
      <family val="2"/>
    </font>
  </fonts>
  <fills count="11">
    <fill>
      <patternFill patternType="none"/>
    </fill>
    <fill>
      <patternFill patternType="gray125"/>
    </fill>
    <fill>
      <patternFill patternType="solid">
        <fgColor rgb="FFFFFF00"/>
        <bgColor rgb="FFFFFF00"/>
      </patternFill>
    </fill>
    <fill>
      <patternFill patternType="solid">
        <fgColor rgb="FF0000FF"/>
        <bgColor rgb="FF0000FF"/>
      </patternFill>
    </fill>
    <fill>
      <patternFill patternType="solid">
        <fgColor rgb="FFFFFFFF"/>
        <bgColor rgb="FFFFFFCC"/>
      </patternFill>
    </fill>
    <fill>
      <patternFill patternType="solid">
        <fgColor rgb="FFC0C0C0"/>
        <bgColor rgb="FFCCCCFF"/>
      </patternFill>
    </fill>
    <fill>
      <patternFill patternType="solid">
        <fgColor rgb="FFFFFF99"/>
        <bgColor rgb="FFFFFFCC"/>
      </patternFill>
    </fill>
    <fill>
      <patternFill patternType="solid">
        <fgColor rgb="FFCCFFCC"/>
        <bgColor rgb="FFCCFFFF"/>
      </patternFill>
    </fill>
    <fill>
      <patternFill patternType="solid">
        <fgColor rgb="FF33CCCC"/>
        <bgColor rgb="FF00CCFF"/>
      </patternFill>
    </fill>
    <fill>
      <patternFill patternType="solid">
        <fgColor rgb="FFFFCC99"/>
        <bgColor rgb="FFC0C0C0"/>
      </patternFill>
    </fill>
    <fill>
      <patternFill patternType="solid">
        <fgColor rgb="FFCCFFFF"/>
        <bgColor rgb="FFCCFFFF"/>
      </patternFill>
    </fill>
  </fills>
  <borders count="71">
    <border diagonalUp="false" diagonalDown="false">
      <left/>
      <right/>
      <top/>
      <bottom/>
      <diagonal/>
    </border>
    <border diagonalUp="false" diagonalDown="false">
      <left style="thin"/>
      <right style="thin"/>
      <top style="thin"/>
      <bottom style="thin"/>
      <diagonal/>
    </border>
    <border diagonalUp="false" diagonalDown="false">
      <left style="thin"/>
      <right style="thin"/>
      <top style="double"/>
      <bottom style="thin"/>
      <diagonal/>
    </border>
    <border diagonalUp="false" diagonalDown="false">
      <left style="thin">
        <color rgb="FF3D3D3D"/>
      </left>
      <right style="thin">
        <color rgb="FF3D3D3D"/>
      </right>
      <top style="thin">
        <color rgb="FF3D3D3D"/>
      </top>
      <bottom/>
      <diagonal/>
    </border>
    <border diagonalUp="false" diagonalDown="false">
      <left style="thin">
        <color rgb="FF3D3D3D"/>
      </left>
      <right/>
      <top/>
      <bottom/>
      <diagonal/>
    </border>
    <border diagonalUp="false" diagonalDown="false">
      <left/>
      <right style="thin">
        <color rgb="FF3D3D3D"/>
      </right>
      <top/>
      <bottom/>
      <diagonal/>
    </border>
    <border diagonalUp="false" diagonalDown="false">
      <left style="thin">
        <color rgb="FF3D3D3D"/>
      </left>
      <right style="thin">
        <color rgb="FF3D3D3D"/>
      </right>
      <top style="thin">
        <color rgb="FF3D3D3D"/>
      </top>
      <bottom style="thin">
        <color rgb="FF3D3D3D"/>
      </bottom>
      <diagonal/>
    </border>
    <border diagonalUp="false" diagonalDown="false">
      <left style="thin">
        <color rgb="FF3D3D3D"/>
      </left>
      <right style="thin">
        <color rgb="FF3D3D3D"/>
      </right>
      <top style="thin">
        <color rgb="FF3D3D3D"/>
      </top>
      <bottom style="thin">
        <color rgb="FFC0C0C0"/>
      </bottom>
      <diagonal/>
    </border>
    <border diagonalUp="false" diagonalDown="false">
      <left style="thin">
        <color rgb="FF3D3D3D"/>
      </left>
      <right style="thin">
        <color rgb="FF3D3D3D"/>
      </right>
      <top style="thin">
        <color rgb="FFC0C0C0"/>
      </top>
      <bottom style="thin">
        <color rgb="FFC0C0C0"/>
      </bottom>
      <diagonal/>
    </border>
    <border diagonalUp="false" diagonalDown="false">
      <left style="thin">
        <color rgb="FF3D3D3D"/>
      </left>
      <right style="thin">
        <color rgb="FF3D3D3D"/>
      </right>
      <top style="thin">
        <color rgb="FFC0C0C0"/>
      </top>
      <bottom style="thin">
        <color rgb="FF3D3D3D"/>
      </bottom>
      <diagonal/>
    </border>
    <border diagonalUp="false" diagonalDown="false">
      <left style="thin">
        <color rgb="FF3D3D3D"/>
      </left>
      <right/>
      <top style="thin">
        <color rgb="FF3D3D3D"/>
      </top>
      <bottom style="thin">
        <color rgb="FF3D3D3D"/>
      </bottom>
      <diagonal/>
    </border>
    <border diagonalUp="false" diagonalDown="false">
      <left/>
      <right style="thin">
        <color rgb="FF3D3D3D"/>
      </right>
      <top style="thin">
        <color rgb="FF3D3D3D"/>
      </top>
      <bottom style="thin">
        <color rgb="FF3D3D3D"/>
      </bottom>
      <diagonal/>
    </border>
    <border diagonalUp="false" diagonalDown="false">
      <left style="thin">
        <color rgb="FF3D3D3D"/>
      </left>
      <right style="thin">
        <color rgb="FF3D3D3D"/>
      </right>
      <top/>
      <bottom/>
      <diagonal/>
    </border>
    <border diagonalUp="false" diagonalDown="false">
      <left style="thin">
        <color rgb="FF3D3D3D"/>
      </left>
      <right style="thin">
        <color rgb="FF3D3D3D"/>
      </right>
      <top/>
      <bottom style="thin">
        <color rgb="FF3D3D3D"/>
      </bottom>
      <diagonal/>
    </border>
    <border diagonalUp="false" diagonalDown="false">
      <left style="thin">
        <color rgb="FF3D3D3D"/>
      </left>
      <right style="thin">
        <color rgb="FFC0C0C0"/>
      </right>
      <top style="thin">
        <color rgb="FFC0C0C0"/>
      </top>
      <bottom style="thin">
        <color rgb="FFC0C0C0"/>
      </bottom>
      <diagonal/>
    </border>
    <border diagonalUp="false" diagonalDown="false">
      <left style="thin">
        <color rgb="FFC0C0C0"/>
      </left>
      <right style="thin">
        <color rgb="FFC0C0C0"/>
      </right>
      <top style="thin">
        <color rgb="FFC0C0C0"/>
      </top>
      <bottom style="thin">
        <color rgb="FFC0C0C0"/>
      </bottom>
      <diagonal/>
    </border>
    <border diagonalUp="false" diagonalDown="false">
      <left style="thin">
        <color rgb="FFC0C0C0"/>
      </left>
      <right style="thin">
        <color rgb="FF3D3D3D"/>
      </right>
      <top style="thin">
        <color rgb="FFC0C0C0"/>
      </top>
      <bottom style="thin">
        <color rgb="FFC0C0C0"/>
      </bottom>
      <diagonal/>
    </border>
    <border diagonalUp="false" diagonalDown="false">
      <left style="thin">
        <color rgb="FF3D3D3D"/>
      </left>
      <right style="thin">
        <color rgb="FFC0C0C0"/>
      </right>
      <top style="thin">
        <color rgb="FFC0C0C0"/>
      </top>
      <bottom/>
      <diagonal/>
    </border>
    <border diagonalUp="false" diagonalDown="false">
      <left style="thin">
        <color rgb="FFC0C0C0"/>
      </left>
      <right style="thin">
        <color rgb="FFC0C0C0"/>
      </right>
      <top style="thin">
        <color rgb="FFC0C0C0"/>
      </top>
      <bottom/>
      <diagonal/>
    </border>
    <border diagonalUp="false" diagonalDown="false">
      <left style="thin">
        <color rgb="FFC0C0C0"/>
      </left>
      <right style="thin">
        <color rgb="FF3D3D3D"/>
      </right>
      <top style="thin">
        <color rgb="FFC0C0C0"/>
      </top>
      <bottom/>
      <diagonal/>
    </border>
    <border diagonalUp="false" diagonalDown="false">
      <left style="medium">
        <color rgb="FF3D3D3D"/>
      </left>
      <right style="thin">
        <color rgb="FFC0C0C0"/>
      </right>
      <top style="medium">
        <color rgb="FF3D3D3D"/>
      </top>
      <bottom style="medium">
        <color rgb="FF3D3D3D"/>
      </bottom>
      <diagonal/>
    </border>
    <border diagonalUp="false" diagonalDown="false">
      <left style="thin">
        <color rgb="FFC0C0C0"/>
      </left>
      <right style="thin">
        <color rgb="FFC0C0C0"/>
      </right>
      <top style="medium">
        <color rgb="FF3D3D3D"/>
      </top>
      <bottom style="medium">
        <color rgb="FF3D3D3D"/>
      </bottom>
      <diagonal/>
    </border>
    <border diagonalUp="false" diagonalDown="false">
      <left style="thin">
        <color rgb="FFC0C0C0"/>
      </left>
      <right style="medium">
        <color rgb="FF3D3D3D"/>
      </right>
      <top style="medium">
        <color rgb="FF3D3D3D"/>
      </top>
      <bottom style="medium">
        <color rgb="FF3D3D3D"/>
      </bottom>
      <diagonal/>
    </border>
    <border diagonalUp="false" diagonalDown="false">
      <left style="thin">
        <color rgb="FF3D3D3D"/>
      </left>
      <right style="thin">
        <color rgb="FFC0C0C0"/>
      </right>
      <top/>
      <bottom style="thin">
        <color rgb="FFC0C0C0"/>
      </bottom>
      <diagonal/>
    </border>
    <border diagonalUp="false" diagonalDown="false">
      <left style="thin">
        <color rgb="FFC0C0C0"/>
      </left>
      <right style="thin">
        <color rgb="FFC0C0C0"/>
      </right>
      <top/>
      <bottom style="thin">
        <color rgb="FFC0C0C0"/>
      </bottom>
      <diagonal/>
    </border>
    <border diagonalUp="false" diagonalDown="false">
      <left style="thin">
        <color rgb="FFC0C0C0"/>
      </left>
      <right style="thin">
        <color rgb="FF3D3D3D"/>
      </right>
      <top/>
      <bottom style="thin">
        <color rgb="FFC0C0C0"/>
      </bottom>
      <diagonal/>
    </border>
    <border diagonalUp="false" diagonalDown="false">
      <left style="thin">
        <color rgb="FF3D3D3D"/>
      </left>
      <right style="thin">
        <color rgb="FFC0C0C0"/>
      </right>
      <top style="thin">
        <color rgb="FFC0C0C0"/>
      </top>
      <bottom style="thin">
        <color rgb="FF3D3D3D"/>
      </bottom>
      <diagonal/>
    </border>
    <border diagonalUp="false" diagonalDown="false">
      <left style="thin">
        <color rgb="FFC0C0C0"/>
      </left>
      <right style="thin">
        <color rgb="FFC0C0C0"/>
      </right>
      <top style="thin">
        <color rgb="FFC0C0C0"/>
      </top>
      <bottom style="thin">
        <color rgb="FF3D3D3D"/>
      </bottom>
      <diagonal/>
    </border>
    <border diagonalUp="false" diagonalDown="false">
      <left style="thin">
        <color rgb="FFC0C0C0"/>
      </left>
      <right style="thin">
        <color rgb="FF3D3D3D"/>
      </right>
      <top style="thin">
        <color rgb="FFC0C0C0"/>
      </top>
      <bottom style="thin">
        <color rgb="FF3D3D3D"/>
      </bottom>
      <diagonal/>
    </border>
    <border diagonalUp="false" diagonalDown="false">
      <left/>
      <right/>
      <top style="thin">
        <color rgb="FF3D3D3D"/>
      </top>
      <bottom/>
      <diagonal/>
    </border>
    <border diagonalUp="false" diagonalDown="false">
      <left/>
      <right/>
      <top/>
      <bottom style="thin">
        <color rgb="FFC0C0C0"/>
      </bottom>
      <diagonal/>
    </border>
    <border diagonalUp="false" diagonalDown="false">
      <left style="thin">
        <color rgb="FFC0C0C0"/>
      </left>
      <right/>
      <top/>
      <bottom/>
      <diagonal/>
    </border>
    <border diagonalUp="false" diagonalDown="false">
      <left/>
      <right/>
      <top style="thin">
        <color rgb="FFC0C0C0"/>
      </top>
      <bottom style="thin">
        <color rgb="FFC0C0C0"/>
      </bottom>
      <diagonal/>
    </border>
    <border diagonalUp="false" diagonalDown="false">
      <left/>
      <right style="thin">
        <color rgb="FFC0C0C0"/>
      </right>
      <top style="thin">
        <color rgb="FFC0C0C0"/>
      </top>
      <bottom style="thin">
        <color rgb="FFC0C0C0"/>
      </bottom>
      <diagonal/>
    </border>
    <border diagonalUp="false" diagonalDown="false">
      <left style="medium">
        <color rgb="FF3D3D3D"/>
      </left>
      <right style="medium">
        <color rgb="FF3D3D3D"/>
      </right>
      <top style="medium">
        <color rgb="FF3D3D3D"/>
      </top>
      <bottom/>
      <diagonal/>
    </border>
    <border diagonalUp="false" diagonalDown="false">
      <left style="medium">
        <color rgb="FF3D3D3D"/>
      </left>
      <right style="medium">
        <color rgb="FF3D3D3D"/>
      </right>
      <top/>
      <bottom style="medium">
        <color rgb="FF3D3D3D"/>
      </bottom>
      <diagonal/>
    </border>
    <border diagonalUp="false" diagonalDown="false">
      <left style="medium">
        <color rgb="FF3D3D3D"/>
      </left>
      <right style="medium">
        <color rgb="FF3D3D3D"/>
      </right>
      <top style="medium">
        <color rgb="FF3D3D3D"/>
      </top>
      <bottom style="medium">
        <color rgb="FF3D3D3D"/>
      </bottom>
      <diagonal/>
    </border>
    <border diagonalUp="false" diagonalDown="false">
      <left style="thin">
        <color rgb="FF3D3D3D"/>
      </left>
      <right/>
      <top style="thin">
        <color rgb="FF3D3D3D"/>
      </top>
      <bottom style="medium">
        <color rgb="FF3D3D3D"/>
      </bottom>
      <diagonal/>
    </border>
    <border diagonalUp="false" diagonalDown="false">
      <left/>
      <right/>
      <top style="thin">
        <color rgb="FF3D3D3D"/>
      </top>
      <bottom style="medium">
        <color rgb="FF3D3D3D"/>
      </bottom>
      <diagonal/>
    </border>
    <border diagonalUp="false" diagonalDown="false">
      <left/>
      <right style="thin">
        <color rgb="FF3D3D3D"/>
      </right>
      <top style="thin">
        <color rgb="FF3D3D3D"/>
      </top>
      <bottom style="medium">
        <color rgb="FF3D3D3D"/>
      </bottom>
      <diagonal/>
    </border>
    <border diagonalUp="false" diagonalDown="false">
      <left style="thin">
        <color rgb="FF3D3D3D"/>
      </left>
      <right/>
      <top style="medium">
        <color rgb="FF3D3D3D"/>
      </top>
      <bottom/>
      <diagonal/>
    </border>
    <border diagonalUp="false" diagonalDown="false">
      <left/>
      <right/>
      <top style="medium">
        <color rgb="FF3D3D3D"/>
      </top>
      <bottom/>
      <diagonal/>
    </border>
    <border diagonalUp="false" diagonalDown="false">
      <left/>
      <right style="thin">
        <color rgb="FF3D3D3D"/>
      </right>
      <top style="medium">
        <color rgb="FF3D3D3D"/>
      </top>
      <bottom/>
      <diagonal/>
    </border>
    <border diagonalUp="false" diagonalDown="false">
      <left style="thin">
        <color rgb="FF3D3D3D"/>
      </left>
      <right/>
      <top/>
      <bottom style="thin">
        <color rgb="FF3D3D3D"/>
      </bottom>
      <diagonal/>
    </border>
    <border diagonalUp="false" diagonalDown="false">
      <left/>
      <right/>
      <top/>
      <bottom style="thin">
        <color rgb="FF3D3D3D"/>
      </bottom>
      <diagonal/>
    </border>
    <border diagonalUp="false" diagonalDown="false">
      <left/>
      <right style="thin">
        <color rgb="FF3D3D3D"/>
      </right>
      <top/>
      <bottom style="thin">
        <color rgb="FF3D3D3D"/>
      </bottom>
      <diagonal/>
    </border>
    <border diagonalUp="false" diagonalDown="false">
      <left style="medium">
        <color rgb="FF3D3D3D"/>
      </left>
      <right/>
      <top/>
      <bottom/>
      <diagonal/>
    </border>
    <border diagonalUp="false" diagonalDown="false">
      <left/>
      <right style="medium">
        <color rgb="FF3D3D3D"/>
      </right>
      <top/>
      <bottom/>
      <diagonal/>
    </border>
    <border diagonalUp="false" diagonalDown="false">
      <left style="medium">
        <color rgb="FF3D3D3D"/>
      </left>
      <right/>
      <top style="medium">
        <color rgb="FF3D3D3D"/>
      </top>
      <bottom style="medium">
        <color rgb="FF3D3D3D"/>
      </bottom>
      <diagonal/>
    </border>
    <border diagonalUp="false" diagonalDown="false">
      <left/>
      <right/>
      <top style="medium">
        <color rgb="FF3D3D3D"/>
      </top>
      <bottom style="medium">
        <color rgb="FF3D3D3D"/>
      </bottom>
      <diagonal/>
    </border>
    <border diagonalUp="false" diagonalDown="false">
      <left/>
      <right style="medium">
        <color rgb="FF3D3D3D"/>
      </right>
      <top style="medium">
        <color rgb="FF3D3D3D"/>
      </top>
      <bottom style="medium">
        <color rgb="FF3D3D3D"/>
      </bottom>
      <diagonal/>
    </border>
    <border diagonalUp="false" diagonalDown="false">
      <left style="medium">
        <color rgb="FF3D3D3D"/>
      </left>
      <right/>
      <top style="medium">
        <color rgb="FF3D3D3D"/>
      </top>
      <bottom/>
      <diagonal/>
    </border>
    <border diagonalUp="false" diagonalDown="false">
      <left/>
      <right style="medium">
        <color rgb="FF3D3D3D"/>
      </right>
      <top style="medium">
        <color rgb="FF3D3D3D"/>
      </top>
      <bottom/>
      <diagonal/>
    </border>
    <border diagonalUp="false" diagonalDown="false">
      <left style="medium">
        <color rgb="FF3D3D3D"/>
      </left>
      <right/>
      <top/>
      <bottom style="medium">
        <color rgb="FF3D3D3D"/>
      </bottom>
      <diagonal/>
    </border>
    <border diagonalUp="false" diagonalDown="false">
      <left/>
      <right/>
      <top/>
      <bottom style="medium">
        <color rgb="FF3D3D3D"/>
      </bottom>
      <diagonal/>
    </border>
    <border diagonalUp="false" diagonalDown="false">
      <left/>
      <right style="medium">
        <color rgb="FF3D3D3D"/>
      </right>
      <top/>
      <bottom style="medium">
        <color rgb="FF3D3D3D"/>
      </bottom>
      <diagonal/>
    </border>
    <border diagonalUp="false" diagonalDown="false">
      <left/>
      <right style="thin">
        <color rgb="FF3D3D3D"/>
      </right>
      <top style="thin">
        <color rgb="FF3D3D3D"/>
      </top>
      <bottom/>
      <diagonal/>
    </border>
    <border diagonalUp="false" diagonalDown="false">
      <left/>
      <right/>
      <top style="thin">
        <color rgb="FF3D3D3D"/>
      </top>
      <bottom style="thin">
        <color rgb="FF3D3D3D"/>
      </bottom>
      <diagonal/>
    </border>
    <border diagonalUp="false" diagonalDown="false">
      <left style="thin"/>
      <right/>
      <top style="thin"/>
      <bottom/>
      <diagonal/>
    </border>
    <border diagonalUp="false" diagonalDown="false">
      <left style="thin">
        <color rgb="FFFFFFFF"/>
      </left>
      <right/>
      <top style="thin"/>
      <bottom/>
      <diagonal/>
    </border>
    <border diagonalUp="false" diagonalDown="false">
      <left style="thin"/>
      <right style="thin"/>
      <top style="thin"/>
      <bottom/>
      <diagonal/>
    </border>
    <border diagonalUp="false" diagonalDown="false">
      <left style="thin"/>
      <right/>
      <top style="thin">
        <color rgb="FFFFFFFF"/>
      </top>
      <bottom/>
      <diagonal/>
    </border>
    <border diagonalUp="false" diagonalDown="false">
      <left style="thin"/>
      <right/>
      <top/>
      <bottom/>
      <diagonal/>
    </border>
    <border diagonalUp="false" diagonalDown="false">
      <left style="thin"/>
      <right style="thin"/>
      <top/>
      <bottom/>
      <diagonal/>
    </border>
    <border diagonalUp="false" diagonalDown="false">
      <left style="thin"/>
      <right/>
      <top style="thin"/>
      <bottom style="thin"/>
      <diagonal/>
    </border>
    <border diagonalUp="false" diagonalDown="false">
      <left style="thin">
        <color rgb="FFFFFFFF"/>
      </left>
      <right/>
      <top style="thin"/>
      <bottom style="thin"/>
      <diagonal/>
    </border>
    <border diagonalUp="false" diagonalDown="false">
      <left style="thin">
        <color rgb="FFFFFFFF"/>
      </left>
      <right/>
      <top style="thin">
        <color rgb="FFFFFFFF"/>
      </top>
      <bottom/>
      <diagonal/>
    </border>
    <border diagonalUp="false" diagonalDown="false">
      <left style="thin"/>
      <right/>
      <top style="thin">
        <color rgb="FFFFFFFF"/>
      </top>
      <bottom style="thin"/>
      <diagonal/>
    </border>
    <border diagonalUp="false" diagonalDown="false">
      <left style="thin">
        <color rgb="FFFFFFFF"/>
      </left>
      <right/>
      <top style="thin">
        <color rgb="FFFFFFFF"/>
      </top>
      <bottom style="thin"/>
      <diagonal/>
    </border>
    <border diagonalUp="false" diagonalDown="false">
      <left style="thin"/>
      <right/>
      <top/>
      <bottom style="thin"/>
      <diagonal/>
    </border>
    <border diagonalUp="false" diagonalDown="false">
      <left style="thin"/>
      <right style="thin"/>
      <top/>
      <bottom style="thin"/>
      <diagonal/>
    </border>
  </borders>
  <cellStyleXfs count="4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5" fontId="0" fillId="0" borderId="0" applyFont="true" applyBorder="false" applyAlignment="false" applyProtection="false"/>
    <xf numFmtId="41" fontId="1" fillId="0" borderId="0" applyFont="true" applyBorder="false" applyAlignment="false" applyProtection="false"/>
    <xf numFmtId="170" fontId="0" fillId="0" borderId="0" applyFont="true" applyBorder="false" applyAlignment="false" applyProtection="false"/>
    <xf numFmtId="42" fontId="1" fillId="0" borderId="0" applyFont="true" applyBorder="false" applyAlignment="false" applyProtection="false"/>
    <xf numFmtId="172" fontId="0" fillId="0" borderId="0" applyFont="true" applyBorder="false" applyAlignment="false" applyProtection="false"/>
    <xf numFmtId="164" fontId="23"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1" applyFont="true" applyBorder="true" applyAlignment="true" applyProtection="true">
      <alignment horizontal="general" vertical="bottom" textRotation="0" wrapText="false" indent="0" shrinkToFit="false"/>
      <protection locked="true" hidden="false"/>
    </xf>
    <xf numFmtId="164" fontId="5" fillId="2" borderId="1"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5" fontId="4" fillId="0" borderId="0" applyFont="true" applyBorder="true" applyAlignment="true" applyProtection="true">
      <alignment horizontal="general" vertical="bottom" textRotation="0" wrapText="false" indent="0" shrinkToFit="false"/>
      <protection locked="true" hidden="false"/>
    </xf>
    <xf numFmtId="165"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1" applyFont="true" applyBorder="true" applyAlignment="true" applyProtection="true">
      <alignment horizontal="general" vertical="bottom" textRotation="0" wrapText="false" indent="0" shrinkToFit="false"/>
      <protection locked="true" hidden="false"/>
    </xf>
    <xf numFmtId="164" fontId="7" fillId="3" borderId="0" applyFont="true" applyBorder="true" applyAlignment="true" applyProtection="true">
      <alignment horizontal="general" vertical="bottom" textRotation="0" wrapText="false" indent="0" shrinkToFit="false"/>
      <protection locked="true" hidden="false"/>
    </xf>
    <xf numFmtId="164" fontId="5" fillId="0" borderId="2" applyFont="true" applyBorder="true" applyAlignment="true" applyProtection="true">
      <alignment horizontal="general" vertical="bottom" textRotation="0" wrapText="false" indent="0" shrinkToFit="false"/>
      <protection locked="true" hidden="false"/>
    </xf>
    <xf numFmtId="164" fontId="5" fillId="0" borderId="1" applyFont="true" applyBorder="true" applyAlignment="true" applyProtection="true">
      <alignment horizontal="general" vertical="bottom" textRotation="0" wrapText="false" indent="0" shrinkToFit="false"/>
      <protection locked="true" hidden="false"/>
    </xf>
  </cellStyleXfs>
  <cellXfs count="389">
    <xf numFmtId="164" fontId="0" fillId="0" borderId="0" xfId="0" applyFont="fals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center" textRotation="0" wrapText="false" indent="0" shrinkToFit="false"/>
      <protection locked="true" hidden="false"/>
    </xf>
    <xf numFmtId="164" fontId="9" fillId="0" borderId="0" xfId="0" applyFont="true" applyBorder="false" applyAlignment="true" applyProtection="false">
      <alignment horizontal="general" vertical="center" textRotation="0" wrapText="false" indent="0" shrinkToFit="false"/>
      <protection locked="true" hidden="false"/>
    </xf>
    <xf numFmtId="164" fontId="10"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general" vertical="center" textRotation="0" wrapText="false" indent="0" shrinkToFit="false"/>
      <protection locked="true" hidden="false"/>
    </xf>
    <xf numFmtId="164" fontId="12" fillId="0" borderId="0" xfId="0" applyFont="true" applyBorder="false" applyAlignment="true" applyProtection="false">
      <alignment horizontal="general" vertical="center"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true" applyProtection="false">
      <alignment horizontal="general" vertical="center" textRotation="0" wrapText="false" indent="0" shrinkToFit="false"/>
      <protection locked="true" hidden="false"/>
    </xf>
    <xf numFmtId="164" fontId="14" fillId="0" borderId="0" xfId="0" applyFont="true" applyBorder="false" applyAlignment="true" applyProtection="false">
      <alignment horizontal="general" vertical="center" textRotation="0" wrapText="false" indent="0" shrinkToFit="false"/>
      <protection locked="true" hidden="false"/>
    </xf>
    <xf numFmtId="164" fontId="13" fillId="0" borderId="0" xfId="0" applyFont="true" applyBorder="false" applyAlignment="true" applyProtection="false">
      <alignment horizontal="general" vertical="center" textRotation="0" wrapText="true" indent="0" shrinkToFit="false"/>
      <protection locked="true" hidden="false"/>
    </xf>
    <xf numFmtId="164" fontId="13" fillId="0" borderId="0" xfId="0" applyFont="true" applyBorder="false" applyAlignment="true" applyProtection="false">
      <alignment horizontal="left" vertical="center" textRotation="0" wrapText="true" indent="0" shrinkToFit="false"/>
      <protection locked="true" hidden="false"/>
    </xf>
    <xf numFmtId="166" fontId="9" fillId="0" borderId="0" xfId="0" applyFont="true" applyBorder="false" applyAlignment="true" applyProtection="false">
      <alignment horizontal="general" vertical="center" textRotation="0" wrapText="false" indent="0" shrinkToFit="false"/>
      <protection locked="true" hidden="false"/>
    </xf>
    <xf numFmtId="167" fontId="12" fillId="0" borderId="0" xfId="0" applyFont="true" applyBorder="false" applyAlignment="true" applyProtection="false">
      <alignment horizontal="general" vertical="center" textRotation="0" wrapText="false" indent="0" shrinkToFit="false"/>
      <protection locked="true" hidden="false"/>
    </xf>
    <xf numFmtId="168" fontId="12" fillId="0" borderId="0" xfId="0" applyFont="true" applyBorder="false" applyAlignment="false" applyProtection="false">
      <alignment horizontal="general" vertical="bottom" textRotation="0" wrapText="false" indent="0" shrinkToFit="false"/>
      <protection locked="true" hidden="false"/>
    </xf>
    <xf numFmtId="169" fontId="9" fillId="0" borderId="0" xfId="0" applyFont="true" applyBorder="false" applyAlignment="true" applyProtection="false">
      <alignment horizontal="general" vertical="center" textRotation="0" wrapText="false" indent="0" shrinkToFit="false"/>
      <protection locked="true" hidden="false"/>
    </xf>
    <xf numFmtId="164" fontId="8" fillId="0" borderId="0" xfId="0" applyFont="true" applyBorder="false" applyAlignment="true" applyProtection="false">
      <alignment horizontal="left" vertical="center" textRotation="0" wrapText="false" indent="0" shrinkToFit="false"/>
      <protection locked="true" hidden="false"/>
    </xf>
    <xf numFmtId="164" fontId="8"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11" fillId="0" borderId="0" xfId="0" applyFont="true" applyBorder="false" applyAlignment="true" applyProtection="false">
      <alignment horizontal="left" vertical="center" textRotation="0" wrapText="false" indent="0" shrinkToFit="false"/>
      <protection locked="true" hidden="false"/>
    </xf>
    <xf numFmtId="164" fontId="14" fillId="0" borderId="0" xfId="0" applyFont="true" applyBorder="false" applyAlignment="true" applyProtection="false">
      <alignment horizontal="left" vertical="center" textRotation="0" wrapText="false" indent="0" shrinkToFit="false"/>
      <protection locked="true" hidden="false"/>
    </xf>
    <xf numFmtId="164" fontId="13" fillId="0" borderId="0" xfId="0" applyFont="true" applyBorder="false" applyAlignment="true" applyProtection="false">
      <alignment horizontal="left" vertical="center" textRotation="0" wrapText="false" indent="8" shrinkToFit="false"/>
      <protection locked="true" hidden="false"/>
    </xf>
    <xf numFmtId="164" fontId="13" fillId="0" borderId="0" xfId="0" applyFont="true" applyBorder="false" applyAlignment="true" applyProtection="false">
      <alignment horizontal="left" vertical="center" textRotation="0" wrapText="false" indent="0" shrinkToFit="false"/>
      <protection locked="true" hidden="false"/>
    </xf>
    <xf numFmtId="164" fontId="14" fillId="0" borderId="0" xfId="0" applyFont="true" applyBorder="false" applyAlignment="true" applyProtection="false">
      <alignment horizontal="left" vertical="center" textRotation="0" wrapText="true" indent="0" shrinkToFit="false"/>
      <protection locked="true" hidden="false"/>
    </xf>
    <xf numFmtId="164" fontId="8" fillId="0" borderId="0" xfId="0" applyFont="true" applyBorder="false" applyAlignment="true" applyProtection="false">
      <alignment horizontal="left" vertical="center" textRotation="0" wrapText="false" indent="8" shrinkToFit="false"/>
      <protection locked="true" hidden="false"/>
    </xf>
    <xf numFmtId="164" fontId="14" fillId="0" borderId="0" xfId="0" applyFont="true" applyBorder="false" applyAlignment="true" applyProtection="false">
      <alignment horizontal="general" vertical="center" textRotation="0" wrapText="false" indent="0" shrinkToFit="false"/>
      <protection locked="true" hidden="false"/>
    </xf>
    <xf numFmtId="164" fontId="13" fillId="0" borderId="0" xfId="0" applyFont="true" applyBorder="false" applyAlignment="true" applyProtection="false">
      <alignment horizontal="right" vertical="center" textRotation="0" wrapText="false" indent="0" shrinkToFit="false"/>
      <protection locked="true" hidden="false"/>
    </xf>
    <xf numFmtId="164" fontId="13" fillId="0" borderId="0" xfId="0" applyFont="true" applyBorder="false" applyAlignment="true" applyProtection="false">
      <alignment horizontal="general" vertical="center" textRotation="0" wrapText="false" indent="0" shrinkToFit="false"/>
      <protection locked="true" hidden="false"/>
    </xf>
    <xf numFmtId="164" fontId="15" fillId="4" borderId="3" xfId="0" applyFont="true" applyBorder="true" applyAlignment="true" applyProtection="false">
      <alignment horizontal="center" vertical="center" textRotation="0" wrapText="false" indent="0" shrinkToFit="false"/>
      <protection locked="true" hidden="false"/>
    </xf>
    <xf numFmtId="164" fontId="13" fillId="0" borderId="0" xfId="0" applyFont="true" applyBorder="false" applyAlignment="true" applyProtection="false">
      <alignment horizontal="general" vertical="center" textRotation="0" wrapText="false" indent="0" shrinkToFit="false"/>
      <protection locked="true" hidden="false"/>
    </xf>
    <xf numFmtId="164" fontId="14" fillId="4" borderId="4" xfId="0" applyFont="true" applyBorder="true" applyAlignment="true" applyProtection="false">
      <alignment horizontal="center" vertical="center" textRotation="0" wrapText="false" indent="0" shrinkToFit="false"/>
      <protection locked="true" hidden="false"/>
    </xf>
    <xf numFmtId="164" fontId="14" fillId="4" borderId="5" xfId="0" applyFont="true" applyBorder="true" applyAlignment="true" applyProtection="false">
      <alignment horizontal="center" vertical="center" textRotation="0" wrapText="false" indent="0" shrinkToFit="false"/>
      <protection locked="true" hidden="false"/>
    </xf>
    <xf numFmtId="164" fontId="13" fillId="0" borderId="0" xfId="0" applyFont="true" applyBorder="true" applyAlignment="true" applyProtection="false">
      <alignment horizontal="general" vertical="center" textRotation="0" wrapText="false" indent="0" shrinkToFit="false"/>
      <protection locked="true" hidden="false"/>
    </xf>
    <xf numFmtId="164" fontId="16" fillId="0" borderId="6" xfId="0" applyFont="true" applyBorder="true" applyAlignment="true" applyProtection="false">
      <alignment horizontal="center" vertical="center" textRotation="0" wrapText="false" indent="0" shrinkToFit="false"/>
      <protection locked="true" hidden="false"/>
    </xf>
    <xf numFmtId="164" fontId="13" fillId="4" borderId="4" xfId="0" applyFont="true" applyBorder="true" applyAlignment="true" applyProtection="false">
      <alignment horizontal="right" vertical="center" textRotation="0" wrapText="false" indent="0" shrinkToFit="false"/>
      <protection locked="true" hidden="false"/>
    </xf>
    <xf numFmtId="164" fontId="14" fillId="4" borderId="6" xfId="0" applyFont="true" applyBorder="true" applyAlignment="true" applyProtection="false">
      <alignment horizontal="center" vertical="center" textRotation="0" wrapText="false" indent="0" shrinkToFit="false"/>
      <protection locked="true" hidden="false"/>
    </xf>
    <xf numFmtId="164" fontId="13" fillId="0" borderId="7" xfId="0" applyFont="true" applyBorder="true" applyAlignment="true" applyProtection="false">
      <alignment horizontal="right" vertical="center" textRotation="0" wrapText="false" indent="0" shrinkToFit="false"/>
      <protection locked="true" hidden="false"/>
    </xf>
    <xf numFmtId="171" fontId="13" fillId="0" borderId="7" xfId="17" applyFont="true" applyBorder="true" applyAlignment="true" applyProtection="true">
      <alignment horizontal="general" vertical="center" textRotation="0" wrapText="false" indent="0" shrinkToFit="false"/>
      <protection locked="true" hidden="false"/>
    </xf>
    <xf numFmtId="171" fontId="13" fillId="0" borderId="0" xfId="0" applyFont="true" applyBorder="false" applyAlignment="true" applyProtection="false">
      <alignment horizontal="general" vertical="center" textRotation="0" wrapText="false" indent="0" shrinkToFit="false"/>
      <protection locked="true" hidden="false"/>
    </xf>
    <xf numFmtId="164" fontId="13" fillId="0" borderId="8" xfId="0" applyFont="true" applyBorder="true" applyAlignment="true" applyProtection="false">
      <alignment horizontal="right" vertical="center" textRotation="0" wrapText="false" indent="0" shrinkToFit="false"/>
      <protection locked="true" hidden="false"/>
    </xf>
    <xf numFmtId="171" fontId="13" fillId="0" borderId="8" xfId="17" applyFont="true" applyBorder="true" applyAlignment="true" applyProtection="true">
      <alignment horizontal="general" vertical="center" textRotation="0" wrapText="false" indent="0" shrinkToFit="false"/>
      <protection locked="true" hidden="false"/>
    </xf>
    <xf numFmtId="173" fontId="13" fillId="0" borderId="8" xfId="19" applyFont="true" applyBorder="true" applyAlignment="true" applyProtection="true">
      <alignment horizontal="general" vertical="center" textRotation="0" wrapText="false" indent="0" shrinkToFit="false"/>
      <protection locked="true" hidden="false"/>
    </xf>
    <xf numFmtId="174" fontId="13" fillId="0" borderId="9" xfId="0" applyFont="true" applyBorder="true" applyAlignment="true" applyProtection="false">
      <alignment horizontal="right" vertical="center" textRotation="0" wrapText="false" indent="0" shrinkToFit="false"/>
      <protection locked="true" hidden="false"/>
    </xf>
    <xf numFmtId="167" fontId="13" fillId="0" borderId="9" xfId="19" applyFont="true" applyBorder="true" applyAlignment="true" applyProtection="true">
      <alignment horizontal="general" vertical="center" textRotation="0" wrapText="false" indent="0" shrinkToFit="false"/>
      <protection locked="true" hidden="false"/>
    </xf>
    <xf numFmtId="164" fontId="13" fillId="4" borderId="5" xfId="0" applyFont="true" applyBorder="true" applyAlignment="true" applyProtection="false">
      <alignment horizontal="general" vertical="center" textRotation="0" wrapText="false" indent="0" shrinkToFit="false"/>
      <protection locked="true" hidden="false"/>
    </xf>
    <xf numFmtId="173" fontId="13" fillId="0" borderId="9" xfId="19" applyFont="true" applyBorder="true" applyAlignment="true" applyProtection="true">
      <alignment horizontal="general" vertical="center" textRotation="0" wrapText="false" indent="0" shrinkToFit="false"/>
      <protection locked="true" hidden="false"/>
    </xf>
    <xf numFmtId="164" fontId="13" fillId="4" borderId="10" xfId="0" applyFont="true" applyBorder="true" applyAlignment="true" applyProtection="false">
      <alignment horizontal="right" vertical="center" textRotation="0" wrapText="false" indent="0" shrinkToFit="false"/>
      <protection locked="true" hidden="false"/>
    </xf>
    <xf numFmtId="164" fontId="13" fillId="4" borderId="11" xfId="0" applyFont="true" applyBorder="true" applyAlignment="true" applyProtection="false">
      <alignment horizontal="general" vertical="center" textRotation="0" wrapText="false" indent="0" shrinkToFit="false"/>
      <protection locked="true" hidden="false"/>
    </xf>
    <xf numFmtId="164" fontId="13" fillId="0" borderId="0" xfId="0" applyFont="true" applyBorder="true" applyAlignment="true" applyProtection="false">
      <alignment horizontal="general" vertical="center" textRotation="0" wrapText="false" indent="0" shrinkToFit="false"/>
      <protection locked="true" hidden="false"/>
    </xf>
    <xf numFmtId="165" fontId="19" fillId="4" borderId="12" xfId="35" applyFont="true" applyBorder="true" applyAlignment="true" applyProtection="false">
      <alignment horizontal="left" vertical="center" textRotation="0" wrapText="true" indent="0" shrinkToFit="false"/>
      <protection locked="true" hidden="false"/>
    </xf>
    <xf numFmtId="165" fontId="19" fillId="4" borderId="13" xfId="35" applyFont="true" applyBorder="true" applyAlignment="true" applyProtection="false">
      <alignment horizontal="left" vertical="center" textRotation="0" wrapText="true" indent="0" shrinkToFit="false"/>
      <protection locked="true" hidden="false"/>
    </xf>
    <xf numFmtId="165" fontId="20" fillId="0" borderId="0" xfId="34" applyFont="true" applyBorder="true" applyAlignment="true" applyProtection="false">
      <alignment horizontal="center" vertical="center" textRotation="0" wrapText="false" indent="0" shrinkToFit="false"/>
      <protection locked="true" hidden="false"/>
    </xf>
    <xf numFmtId="165" fontId="20" fillId="0" borderId="0" xfId="34" applyFont="true" applyBorder="true" applyAlignment="true" applyProtection="false">
      <alignment horizontal="general" vertical="center" textRotation="0" wrapText="false" indent="0" shrinkToFit="false"/>
      <protection locked="true" hidden="false"/>
    </xf>
    <xf numFmtId="165" fontId="21" fillId="0" borderId="3" xfId="34" applyFont="true" applyBorder="true" applyAlignment="true" applyProtection="false">
      <alignment horizontal="center" vertical="center" textRotation="0" wrapText="true" indent="0" shrinkToFit="false"/>
      <protection locked="true" hidden="false"/>
    </xf>
    <xf numFmtId="165" fontId="22" fillId="0" borderId="13" xfId="20" applyFont="true" applyBorder="true" applyAlignment="true" applyProtection="true">
      <alignment horizontal="center" vertical="center" textRotation="0" wrapText="true" indent="0" shrinkToFit="false"/>
      <protection locked="true" hidden="false"/>
    </xf>
    <xf numFmtId="165" fontId="20" fillId="0" borderId="4" xfId="34" applyFont="true" applyBorder="true" applyAlignment="true" applyProtection="false">
      <alignment horizontal="left" vertical="center" textRotation="0" wrapText="false" indent="0" shrinkToFit="false"/>
      <protection locked="true" hidden="false"/>
    </xf>
    <xf numFmtId="165" fontId="20" fillId="0" borderId="5" xfId="34" applyFont="true" applyBorder="true" applyAlignment="true" applyProtection="false">
      <alignment horizontal="center" vertical="center" textRotation="0" wrapText="false" indent="0" shrinkToFit="false"/>
      <protection locked="true" hidden="false"/>
    </xf>
    <xf numFmtId="165" fontId="8" fillId="0" borderId="6" xfId="34" applyFont="true" applyBorder="true" applyAlignment="true" applyProtection="false">
      <alignment horizontal="left" vertical="center" textRotation="0" wrapText="true" indent="0" shrinkToFit="false"/>
      <protection locked="true" hidden="false"/>
    </xf>
    <xf numFmtId="164" fontId="20" fillId="0" borderId="4" xfId="0" applyFont="true" applyBorder="true" applyAlignment="true" applyProtection="false">
      <alignment horizontal="general" vertical="center" textRotation="0" wrapText="false" indent="0" shrinkToFit="false"/>
      <protection locked="true" hidden="false"/>
    </xf>
    <xf numFmtId="164" fontId="20" fillId="0" borderId="0" xfId="0" applyFont="true" applyBorder="true" applyAlignment="true" applyProtection="false">
      <alignment horizontal="center" vertical="center" textRotation="0" wrapText="false" indent="0" shrinkToFit="false"/>
      <protection locked="true" hidden="false"/>
    </xf>
    <xf numFmtId="164" fontId="20" fillId="0" borderId="5" xfId="0" applyFont="true" applyBorder="true" applyAlignment="true" applyProtection="false">
      <alignment horizontal="center" vertical="center" textRotation="0" wrapText="false" indent="0" shrinkToFit="false"/>
      <protection locked="true" hidden="false"/>
    </xf>
    <xf numFmtId="164" fontId="20" fillId="0" borderId="0" xfId="0" applyFont="true" applyBorder="false" applyAlignment="true" applyProtection="false">
      <alignment horizontal="general" vertical="center" textRotation="0" wrapText="false" indent="0" shrinkToFit="false"/>
      <protection locked="true" hidden="false"/>
    </xf>
    <xf numFmtId="164" fontId="14" fillId="0" borderId="6" xfId="0" applyFont="true" applyBorder="true" applyAlignment="true" applyProtection="false">
      <alignment horizontal="center" vertical="center" textRotation="0" wrapText="true" indent="0" shrinkToFit="false"/>
      <protection locked="true" hidden="false"/>
    </xf>
    <xf numFmtId="165" fontId="20" fillId="0" borderId="0" xfId="0" applyFont="true" applyBorder="false" applyAlignment="true" applyProtection="false">
      <alignment horizontal="general" vertical="center" textRotation="0" wrapText="false" indent="0" shrinkToFit="false"/>
      <protection locked="true" hidden="false"/>
    </xf>
    <xf numFmtId="165" fontId="24" fillId="0" borderId="6" xfId="34" applyFont="true" applyBorder="true" applyAlignment="true" applyProtection="false">
      <alignment horizontal="center" vertical="center" textRotation="0" wrapText="true" indent="0" shrinkToFit="false"/>
      <protection locked="true" hidden="false"/>
    </xf>
    <xf numFmtId="176" fontId="24" fillId="0" borderId="6" xfId="15" applyFont="true" applyBorder="true" applyAlignment="true" applyProtection="true">
      <alignment horizontal="center" vertical="center" textRotation="0" wrapText="true" indent="0" shrinkToFit="false"/>
      <protection locked="true" hidden="false"/>
    </xf>
    <xf numFmtId="165" fontId="24" fillId="0" borderId="0" xfId="34" applyFont="true" applyBorder="true" applyAlignment="true" applyProtection="false">
      <alignment horizontal="general" vertical="center" textRotation="0" wrapText="false" indent="0" shrinkToFit="false"/>
      <protection locked="true" hidden="false"/>
    </xf>
    <xf numFmtId="176" fontId="24" fillId="0" borderId="0" xfId="15" applyFont="true" applyBorder="true" applyAlignment="true" applyProtection="true">
      <alignment horizontal="general" vertical="center" textRotation="0" wrapText="false" indent="0" shrinkToFit="false"/>
      <protection locked="true" hidden="false"/>
    </xf>
    <xf numFmtId="165" fontId="24" fillId="0" borderId="4" xfId="34" applyFont="true" applyBorder="true" applyAlignment="true" applyProtection="false">
      <alignment horizontal="center" vertical="center" textRotation="0" wrapText="false" indent="0" shrinkToFit="false"/>
      <protection locked="true" hidden="false"/>
    </xf>
    <xf numFmtId="165" fontId="24" fillId="0" borderId="0" xfId="34" applyFont="true" applyBorder="true" applyAlignment="true" applyProtection="false">
      <alignment horizontal="center" vertical="center" textRotation="0" wrapText="false" indent="0" shrinkToFit="false"/>
      <protection locked="true" hidden="false"/>
    </xf>
    <xf numFmtId="176" fontId="24" fillId="0" borderId="5" xfId="15" applyFont="true" applyBorder="true" applyAlignment="true" applyProtection="true">
      <alignment horizontal="center" vertical="center" textRotation="0" wrapText="false" indent="0" shrinkToFit="false"/>
      <protection locked="true" hidden="false"/>
    </xf>
    <xf numFmtId="165" fontId="20" fillId="0" borderId="14" xfId="34" applyFont="true" applyBorder="true" applyAlignment="true" applyProtection="false">
      <alignment horizontal="center" vertical="center" textRotation="0" wrapText="false" indent="0" shrinkToFit="false"/>
      <protection locked="true" hidden="false"/>
    </xf>
    <xf numFmtId="165" fontId="20" fillId="0" borderId="15" xfId="34" applyFont="true" applyBorder="true" applyAlignment="true" applyProtection="false">
      <alignment horizontal="general" vertical="center" textRotation="0" wrapText="false" indent="0" shrinkToFit="false"/>
      <protection locked="true" hidden="false"/>
    </xf>
    <xf numFmtId="177" fontId="20" fillId="0" borderId="16" xfId="15" applyFont="true" applyBorder="true" applyAlignment="true" applyProtection="true">
      <alignment horizontal="center" vertical="center" textRotation="0" wrapText="false" indent="0" shrinkToFit="false"/>
      <protection locked="true" hidden="false"/>
    </xf>
    <xf numFmtId="165" fontId="24" fillId="0" borderId="15" xfId="34" applyFont="true" applyBorder="true" applyAlignment="true" applyProtection="false">
      <alignment horizontal="general" vertical="center" textRotation="0" wrapText="false" indent="0" shrinkToFit="false"/>
      <protection locked="true" hidden="false"/>
    </xf>
    <xf numFmtId="177" fontId="24" fillId="0" borderId="16" xfId="15" applyFont="true" applyBorder="true" applyAlignment="true" applyProtection="true">
      <alignment horizontal="center" vertical="center" textRotation="0" wrapText="false" indent="0" shrinkToFit="false"/>
      <protection locked="true" hidden="false"/>
    </xf>
    <xf numFmtId="165" fontId="20" fillId="0" borderId="17" xfId="34" applyFont="true" applyBorder="true" applyAlignment="true" applyProtection="false">
      <alignment horizontal="center" vertical="center" textRotation="0" wrapText="false" indent="0" shrinkToFit="false"/>
      <protection locked="true" hidden="false"/>
    </xf>
    <xf numFmtId="165" fontId="20" fillId="0" borderId="18" xfId="34" applyFont="true" applyBorder="true" applyAlignment="true" applyProtection="false">
      <alignment horizontal="general" vertical="center" textRotation="0" wrapText="false" indent="0" shrinkToFit="false"/>
      <protection locked="true" hidden="false"/>
    </xf>
    <xf numFmtId="177" fontId="20" fillId="0" borderId="19" xfId="15" applyFont="true" applyBorder="true" applyAlignment="true" applyProtection="true">
      <alignment horizontal="center" vertical="center" textRotation="0" wrapText="false" indent="0" shrinkToFit="false"/>
      <protection locked="true" hidden="false"/>
    </xf>
    <xf numFmtId="165" fontId="24" fillId="0" borderId="20" xfId="34" applyFont="true" applyBorder="true" applyAlignment="true" applyProtection="false">
      <alignment horizontal="center" vertical="center" textRotation="0" wrapText="false" indent="0" shrinkToFit="false"/>
      <protection locked="true" hidden="false"/>
    </xf>
    <xf numFmtId="165" fontId="24" fillId="0" borderId="21" xfId="34" applyFont="true" applyBorder="true" applyAlignment="true" applyProtection="false">
      <alignment horizontal="general" vertical="center" textRotation="0" wrapText="false" indent="0" shrinkToFit="false"/>
      <protection locked="true" hidden="false"/>
    </xf>
    <xf numFmtId="177" fontId="24" fillId="0" borderId="22" xfId="15" applyFont="true" applyBorder="true" applyAlignment="true" applyProtection="true">
      <alignment horizontal="center" vertical="center" textRotation="0" wrapText="false" indent="0" shrinkToFit="false"/>
      <protection locked="true" hidden="false"/>
    </xf>
    <xf numFmtId="165" fontId="20" fillId="0" borderId="23" xfId="34" applyFont="true" applyBorder="true" applyAlignment="true" applyProtection="false">
      <alignment horizontal="center" vertical="center" textRotation="0" wrapText="false" indent="0" shrinkToFit="false"/>
      <protection locked="true" hidden="false"/>
    </xf>
    <xf numFmtId="165" fontId="20" fillId="0" borderId="24" xfId="34" applyFont="true" applyBorder="true" applyAlignment="true" applyProtection="false">
      <alignment horizontal="general" vertical="center" textRotation="0" wrapText="false" indent="0" shrinkToFit="false"/>
      <protection locked="true" hidden="false"/>
    </xf>
    <xf numFmtId="177" fontId="20" fillId="0" borderId="25" xfId="15" applyFont="true" applyBorder="true" applyAlignment="true" applyProtection="true">
      <alignment horizontal="center" vertical="center" textRotation="0" wrapText="false" indent="0" shrinkToFit="false"/>
      <protection locked="true" hidden="false"/>
    </xf>
    <xf numFmtId="165" fontId="20" fillId="0" borderId="26" xfId="34" applyFont="true" applyBorder="true" applyAlignment="true" applyProtection="false">
      <alignment horizontal="center" vertical="center" textRotation="0" wrapText="false" indent="0" shrinkToFit="false"/>
      <protection locked="true" hidden="false"/>
    </xf>
    <xf numFmtId="165" fontId="20" fillId="0" borderId="27" xfId="34" applyFont="true" applyBorder="true" applyAlignment="true" applyProtection="false">
      <alignment horizontal="general" vertical="center" textRotation="0" wrapText="false" indent="0" shrinkToFit="false"/>
      <protection locked="true" hidden="false"/>
    </xf>
    <xf numFmtId="177" fontId="20" fillId="0" borderId="28" xfId="15"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78" fontId="25" fillId="0" borderId="0" xfId="0" applyFont="true" applyBorder="false" applyAlignment="true" applyProtection="false">
      <alignment horizontal="center" vertical="center" textRotation="0" wrapText="false" indent="0" shrinkToFit="false"/>
      <protection locked="true" hidden="false"/>
    </xf>
    <xf numFmtId="164" fontId="25" fillId="0" borderId="0" xfId="0" applyFont="true" applyBorder="false" applyAlignment="true" applyProtection="false">
      <alignment horizontal="general" vertical="center" textRotation="0" wrapText="false" indent="0" shrinkToFit="false"/>
      <protection locked="true" hidden="false"/>
    </xf>
    <xf numFmtId="178" fontId="16" fillId="4" borderId="3" xfId="0" applyFont="true" applyBorder="true" applyAlignment="true" applyProtection="false">
      <alignment horizontal="center" vertical="center" textRotation="0" wrapText="false" indent="0" shrinkToFit="false"/>
      <protection locked="true" hidden="false"/>
    </xf>
    <xf numFmtId="178" fontId="26" fillId="4" borderId="12" xfId="0" applyFont="true" applyBorder="true" applyAlignment="true" applyProtection="false">
      <alignment horizontal="center" vertical="center" textRotation="0" wrapText="false" indent="0" shrinkToFit="false"/>
      <protection locked="true" hidden="false"/>
    </xf>
    <xf numFmtId="178" fontId="27" fillId="4" borderId="13" xfId="0" applyFont="true" applyBorder="true" applyAlignment="true" applyProtection="false">
      <alignment horizontal="center" vertical="center" textRotation="0" wrapText="false" indent="0" shrinkToFit="false"/>
      <protection locked="true" hidden="false"/>
    </xf>
    <xf numFmtId="178" fontId="13" fillId="4" borderId="0" xfId="0" applyFont="true" applyBorder="false" applyAlignment="true" applyProtection="false">
      <alignment horizontal="center" vertical="center" textRotation="0" wrapText="false" indent="0" shrinkToFit="false"/>
      <protection locked="true" hidden="false"/>
    </xf>
    <xf numFmtId="178" fontId="25" fillId="4" borderId="0" xfId="0" applyFont="true" applyBorder="false" applyAlignment="true" applyProtection="false">
      <alignment horizontal="center" vertical="center" textRotation="0" wrapText="false" indent="0" shrinkToFit="false"/>
      <protection locked="true" hidden="false"/>
    </xf>
    <xf numFmtId="164" fontId="25" fillId="4" borderId="0" xfId="0" applyFont="true" applyBorder="false" applyAlignment="true" applyProtection="false">
      <alignment horizontal="general" vertical="center" textRotation="0" wrapText="false" indent="0" shrinkToFit="false"/>
      <protection locked="true" hidden="false"/>
    </xf>
    <xf numFmtId="178" fontId="14" fillId="4" borderId="6" xfId="15" applyFont="true" applyBorder="true" applyAlignment="true" applyProtection="true">
      <alignment horizontal="center" vertical="center" textRotation="0" wrapText="false" indent="0" shrinkToFit="false"/>
      <protection locked="true" hidden="false"/>
    </xf>
    <xf numFmtId="174" fontId="14" fillId="0" borderId="6" xfId="0" applyFont="true" applyBorder="true" applyAlignment="true" applyProtection="false">
      <alignment horizontal="center" vertical="center" textRotation="0" wrapText="false" indent="0" shrinkToFit="false"/>
      <protection locked="true" hidden="false"/>
    </xf>
    <xf numFmtId="174" fontId="14" fillId="4" borderId="6" xfId="0" applyFont="true" applyBorder="true" applyAlignment="true" applyProtection="false">
      <alignment horizontal="center" vertical="center" textRotation="0" wrapText="false" indent="0" shrinkToFit="false"/>
      <protection locked="true" hidden="false"/>
    </xf>
    <xf numFmtId="178" fontId="14" fillId="4" borderId="29" xfId="15" applyFont="true" applyBorder="true" applyAlignment="true" applyProtection="true">
      <alignment horizontal="center" vertical="center" textRotation="0" wrapText="false" indent="0" shrinkToFit="false"/>
      <protection locked="true" hidden="false"/>
    </xf>
    <xf numFmtId="164" fontId="14" fillId="0" borderId="29" xfId="0" applyFont="true" applyBorder="true" applyAlignment="true" applyProtection="false">
      <alignment horizontal="center" vertical="center" textRotation="0" wrapText="false" indent="0" shrinkToFit="false"/>
      <protection locked="true" hidden="false"/>
    </xf>
    <xf numFmtId="164" fontId="14" fillId="4" borderId="29" xfId="0" applyFont="true" applyBorder="true" applyAlignment="true" applyProtection="false">
      <alignment horizontal="center" vertical="center" textRotation="0" wrapText="false" indent="0" shrinkToFit="false"/>
      <protection locked="true" hidden="false"/>
    </xf>
    <xf numFmtId="178" fontId="28" fillId="4" borderId="29" xfId="15" applyFont="true" applyBorder="true" applyAlignment="true" applyProtection="true">
      <alignment horizontal="left" vertical="center" textRotation="0" wrapText="false" indent="0" shrinkToFit="false"/>
      <protection locked="true" hidden="false"/>
    </xf>
    <xf numFmtId="178" fontId="29" fillId="4" borderId="0" xfId="15" applyFont="true" applyBorder="true" applyAlignment="true" applyProtection="true">
      <alignment horizontal="left" vertical="center" textRotation="0" wrapText="false" indent="0" shrinkToFit="false"/>
      <protection locked="true" hidden="false"/>
    </xf>
    <xf numFmtId="178" fontId="14" fillId="4" borderId="0" xfId="15" applyFont="true" applyBorder="true" applyAlignment="true" applyProtection="true">
      <alignment horizontal="center" vertical="center" textRotation="0" wrapText="false" indent="0" shrinkToFit="false"/>
      <protection locked="true" hidden="false"/>
    </xf>
    <xf numFmtId="164" fontId="14" fillId="4" borderId="0" xfId="0" applyFont="true" applyBorder="true" applyAlignment="true" applyProtection="false">
      <alignment horizontal="center" vertical="center" textRotation="0" wrapText="false" indent="0" shrinkToFit="false"/>
      <protection locked="true" hidden="false"/>
    </xf>
    <xf numFmtId="178" fontId="13" fillId="0" borderId="15" xfId="15" applyFont="true" applyBorder="true" applyAlignment="true" applyProtection="true">
      <alignment horizontal="center" vertical="center" textRotation="0" wrapText="false" indent="0" shrinkToFit="false"/>
      <protection locked="true" hidden="false"/>
    </xf>
    <xf numFmtId="178" fontId="13" fillId="0" borderId="15" xfId="15" applyFont="true" applyBorder="true" applyAlignment="true" applyProtection="true">
      <alignment horizontal="left" vertical="center" textRotation="0" wrapText="false" indent="0" shrinkToFit="false"/>
      <protection locked="true" hidden="false"/>
    </xf>
    <xf numFmtId="176" fontId="13" fillId="0" borderId="15" xfId="15" applyFont="true" applyBorder="true" applyAlignment="true" applyProtection="true">
      <alignment horizontal="general" vertical="center" textRotation="0" wrapText="false" indent="0" shrinkToFit="false"/>
      <protection locked="true" hidden="false"/>
    </xf>
    <xf numFmtId="179" fontId="13" fillId="0" borderId="15" xfId="19" applyFont="true" applyBorder="true" applyAlignment="true" applyProtection="true">
      <alignment horizontal="general" vertical="center" textRotation="0" wrapText="false" indent="0" shrinkToFit="false"/>
      <protection locked="true" hidden="false"/>
    </xf>
    <xf numFmtId="178" fontId="25" fillId="0" borderId="0" xfId="0" applyFont="true" applyBorder="false" applyAlignment="true" applyProtection="false">
      <alignment horizontal="general" vertical="center" textRotation="0" wrapText="false" indent="0" shrinkToFit="false"/>
      <protection locked="true" hidden="false"/>
    </xf>
    <xf numFmtId="175" fontId="25" fillId="0" borderId="0" xfId="15" applyFont="true" applyBorder="true" applyAlignment="true" applyProtection="true">
      <alignment horizontal="general" vertical="center" textRotation="0" wrapText="false" indent="0" shrinkToFit="false"/>
      <protection locked="true" hidden="false"/>
    </xf>
    <xf numFmtId="178" fontId="30" fillId="4" borderId="15" xfId="15" applyFont="true" applyBorder="true" applyAlignment="true" applyProtection="true">
      <alignment horizontal="center" vertical="center" textRotation="0" wrapText="false" indent="0" shrinkToFit="false"/>
      <protection locked="true" hidden="false"/>
    </xf>
    <xf numFmtId="178" fontId="13" fillId="4" borderId="15" xfId="15" applyFont="true" applyBorder="true" applyAlignment="true" applyProtection="true">
      <alignment horizontal="left" vertical="center" textRotation="0" wrapText="false" indent="0" shrinkToFit="false"/>
      <protection locked="true" hidden="false"/>
    </xf>
    <xf numFmtId="178" fontId="30" fillId="4" borderId="15" xfId="15" applyFont="true" applyBorder="true" applyAlignment="true" applyProtection="true">
      <alignment horizontal="left" vertical="center" textRotation="0" wrapText="false" indent="0" shrinkToFit="false"/>
      <protection locked="true" hidden="false"/>
    </xf>
    <xf numFmtId="178" fontId="31" fillId="4" borderId="0" xfId="15" applyFont="true" applyBorder="true" applyAlignment="true" applyProtection="true">
      <alignment horizontal="center" vertical="center" textRotation="0" wrapText="false" indent="0" shrinkToFit="false"/>
      <protection locked="true" hidden="false"/>
    </xf>
    <xf numFmtId="178" fontId="28" fillId="4" borderId="0" xfId="15" applyFont="true" applyBorder="true" applyAlignment="true" applyProtection="true">
      <alignment horizontal="right" vertical="center" textRotation="0" wrapText="false" indent="0" shrinkToFit="false"/>
      <protection locked="true" hidden="false"/>
    </xf>
    <xf numFmtId="176" fontId="28" fillId="4" borderId="0" xfId="15" applyFont="true" applyBorder="true" applyAlignment="true" applyProtection="true">
      <alignment horizontal="general" vertical="center" textRotation="0" wrapText="false" indent="0" shrinkToFit="false"/>
      <protection locked="true" hidden="false"/>
    </xf>
    <xf numFmtId="179" fontId="28" fillId="4" borderId="0" xfId="19" applyFont="true" applyBorder="true" applyAlignment="true" applyProtection="true">
      <alignment horizontal="general" vertical="center" textRotation="0" wrapText="false" indent="0" shrinkToFit="false"/>
      <protection locked="true" hidden="false"/>
    </xf>
    <xf numFmtId="164" fontId="33" fillId="0" borderId="0" xfId="0" applyFont="true" applyBorder="false" applyAlignment="true" applyProtection="false">
      <alignment horizontal="general" vertical="center" textRotation="0" wrapText="false" indent="0" shrinkToFit="false"/>
      <protection locked="true" hidden="false"/>
    </xf>
    <xf numFmtId="178" fontId="13" fillId="4" borderId="0" xfId="0" applyFont="true" applyBorder="true" applyAlignment="true" applyProtection="false">
      <alignment horizontal="center" vertical="center" textRotation="0" wrapText="false" indent="0" shrinkToFit="false"/>
      <protection locked="true" hidden="false"/>
    </xf>
    <xf numFmtId="176" fontId="13" fillId="4" borderId="0" xfId="15" applyFont="true" applyBorder="true" applyAlignment="true" applyProtection="true">
      <alignment horizontal="general" vertical="center" textRotation="0" wrapText="false" indent="0" shrinkToFit="false"/>
      <protection locked="true" hidden="false"/>
    </xf>
    <xf numFmtId="179" fontId="13" fillId="4" borderId="0" xfId="19" applyFont="true" applyBorder="true" applyAlignment="true" applyProtection="true">
      <alignment horizontal="general" vertical="center" textRotation="0" wrapText="false" indent="0" shrinkToFit="false"/>
      <protection locked="true" hidden="false"/>
    </xf>
    <xf numFmtId="178" fontId="28" fillId="4" borderId="0" xfId="15" applyFont="true" applyBorder="true" applyAlignment="true" applyProtection="true">
      <alignment horizontal="left" vertical="center" textRotation="0" wrapText="false" indent="0" shrinkToFit="false"/>
      <protection locked="true" hidden="false"/>
    </xf>
    <xf numFmtId="178" fontId="13" fillId="4" borderId="0" xfId="15" applyFont="true" applyBorder="true" applyAlignment="true" applyProtection="true">
      <alignment horizontal="left" vertical="center" textRotation="0" wrapText="false" indent="0" shrinkToFit="false"/>
      <protection locked="true" hidden="false"/>
    </xf>
    <xf numFmtId="178" fontId="13" fillId="0" borderId="15" xfId="15" applyFont="true" applyBorder="true" applyAlignment="true" applyProtection="true">
      <alignment horizontal="left" vertical="center" textRotation="0" wrapText="true" indent="0" shrinkToFit="false"/>
      <protection locked="true" hidden="false"/>
    </xf>
    <xf numFmtId="179" fontId="13" fillId="0" borderId="15" xfId="19" applyFont="true" applyBorder="true" applyAlignment="true" applyProtection="true">
      <alignment horizontal="right" vertical="center" textRotation="0" wrapText="false" indent="0" shrinkToFit="false"/>
      <protection locked="true" hidden="false"/>
    </xf>
    <xf numFmtId="164" fontId="34" fillId="0" borderId="0" xfId="0" applyFont="true" applyBorder="false" applyAlignment="true" applyProtection="false">
      <alignment horizontal="general" vertical="center" textRotation="0" wrapText="false" indent="0" shrinkToFit="false"/>
      <protection locked="true" hidden="false"/>
    </xf>
    <xf numFmtId="179" fontId="13" fillId="0" borderId="15" xfId="19" applyFont="true" applyBorder="true" applyAlignment="true" applyProtection="true">
      <alignment horizontal="center" vertical="center" textRotation="0" wrapText="false" indent="0" shrinkToFit="false"/>
      <protection locked="true" hidden="false"/>
    </xf>
    <xf numFmtId="179" fontId="13" fillId="0" borderId="15" xfId="15" applyFont="true" applyBorder="true" applyAlignment="true" applyProtection="true">
      <alignment horizontal="right" vertical="center" textRotation="0" wrapText="false" indent="0" shrinkToFit="false"/>
      <protection locked="true" hidden="false"/>
    </xf>
    <xf numFmtId="178" fontId="25" fillId="4" borderId="0" xfId="0" applyFont="true" applyBorder="true" applyAlignment="true" applyProtection="false">
      <alignment horizontal="center" vertical="center" textRotation="0" wrapText="false" indent="0" shrinkToFit="false"/>
      <protection locked="true" hidden="false"/>
    </xf>
    <xf numFmtId="175" fontId="25" fillId="4" borderId="0" xfId="15" applyFont="true" applyBorder="true" applyAlignment="true" applyProtection="true">
      <alignment horizontal="general" vertical="center" textRotation="0" wrapText="false" indent="0" shrinkToFit="false"/>
      <protection locked="true" hidden="false"/>
    </xf>
    <xf numFmtId="179" fontId="25" fillId="4" borderId="0" xfId="19" applyFont="true" applyBorder="true" applyAlignment="true" applyProtection="true">
      <alignment horizontal="general" vertical="center" textRotation="0" wrapText="false" indent="0" shrinkToFit="false"/>
      <protection locked="true" hidden="false"/>
    </xf>
    <xf numFmtId="178" fontId="34" fillId="4" borderId="0" xfId="15" applyFont="true" applyBorder="true" applyAlignment="true" applyProtection="true">
      <alignment horizontal="left" vertical="center" textRotation="0" wrapText="false" indent="0" shrinkToFit="false"/>
      <protection locked="true" hidden="false"/>
    </xf>
    <xf numFmtId="178" fontId="35" fillId="4" borderId="0" xfId="15" applyFont="true" applyBorder="true" applyAlignment="true" applyProtection="true">
      <alignment horizontal="right" vertical="center" textRotation="0" wrapText="false" indent="0" shrinkToFit="false"/>
      <protection locked="true" hidden="false"/>
    </xf>
    <xf numFmtId="176" fontId="35" fillId="4" borderId="0" xfId="15" applyFont="true" applyBorder="true" applyAlignment="true" applyProtection="true">
      <alignment horizontal="general" vertical="center" textRotation="0" wrapText="false" indent="0" shrinkToFit="false"/>
      <protection locked="true" hidden="false"/>
    </xf>
    <xf numFmtId="179" fontId="35" fillId="4" borderId="0" xfId="19" applyFont="true" applyBorder="true" applyAlignment="true" applyProtection="true">
      <alignment horizontal="general" vertical="center" textRotation="0" wrapText="false" indent="0" shrinkToFit="false"/>
      <protection locked="true" hidden="false"/>
    </xf>
    <xf numFmtId="164" fontId="21" fillId="0" borderId="0" xfId="0" applyFont="true" applyBorder="false" applyAlignment="true" applyProtection="false">
      <alignment horizontal="general" vertical="center" textRotation="0" wrapText="false" indent="0" shrinkToFit="false"/>
      <protection locked="true" hidden="false"/>
    </xf>
    <xf numFmtId="178" fontId="21" fillId="4" borderId="0" xfId="0" applyFont="true" applyBorder="true" applyAlignment="true" applyProtection="false">
      <alignment horizontal="center" vertical="center" textRotation="0" wrapText="false" indent="0" shrinkToFit="false"/>
      <protection locked="true" hidden="false"/>
    </xf>
    <xf numFmtId="178" fontId="21" fillId="4" borderId="0" xfId="0" applyFont="true" applyBorder="true" applyAlignment="true" applyProtection="false">
      <alignment horizontal="right" vertical="center" textRotation="0" wrapText="false" indent="0" shrinkToFit="false"/>
      <protection locked="true" hidden="false"/>
    </xf>
    <xf numFmtId="175" fontId="21" fillId="4" borderId="0" xfId="15" applyFont="true" applyBorder="true" applyAlignment="true" applyProtection="true">
      <alignment horizontal="general" vertical="center" textRotation="0" wrapText="false" indent="0" shrinkToFit="false"/>
      <protection locked="true" hidden="false"/>
    </xf>
    <xf numFmtId="175" fontId="21" fillId="4" borderId="0" xfId="0" applyFont="true" applyBorder="true" applyAlignment="true" applyProtection="false">
      <alignment horizontal="general" vertical="center" textRotation="0" wrapText="false" indent="0" shrinkToFit="false"/>
      <protection locked="true" hidden="false"/>
    </xf>
    <xf numFmtId="179" fontId="21" fillId="4" borderId="0" xfId="19" applyFont="true" applyBorder="true" applyAlignment="true" applyProtection="true">
      <alignment horizontal="general" vertical="center" textRotation="0" wrapText="false" indent="0" shrinkToFit="false"/>
      <protection locked="true" hidden="false"/>
    </xf>
    <xf numFmtId="178" fontId="18" fillId="4" borderId="0" xfId="0" applyFont="true" applyBorder="false" applyAlignment="true" applyProtection="false">
      <alignment horizontal="left" vertical="center" textRotation="0" wrapText="false" indent="0" shrinkToFit="false"/>
      <protection locked="true" hidden="false"/>
    </xf>
    <xf numFmtId="168" fontId="13" fillId="4" borderId="0" xfId="0" applyFont="true" applyBorder="false" applyAlignment="true" applyProtection="false">
      <alignment horizontal="left" vertical="center" textRotation="0" wrapText="false" indent="0" shrinkToFit="false"/>
      <protection locked="true" hidden="false"/>
    </xf>
    <xf numFmtId="164" fontId="8" fillId="0" borderId="0" xfId="0" applyFont="true" applyBorder="false" applyAlignment="true" applyProtection="false">
      <alignment horizontal="general" vertical="center" textRotation="0" wrapText="false" indent="0" shrinkToFit="false"/>
      <protection locked="true" hidden="false"/>
    </xf>
    <xf numFmtId="178" fontId="26" fillId="4" borderId="13" xfId="0" applyFont="true" applyBorder="true" applyAlignment="true" applyProtection="false">
      <alignment horizontal="center" vertical="center" textRotation="0" wrapText="false" indent="0" shrinkToFit="false"/>
      <protection locked="true" hidden="false"/>
    </xf>
    <xf numFmtId="178" fontId="21" fillId="4" borderId="29" xfId="15" applyFont="true" applyBorder="true" applyAlignment="true" applyProtection="true">
      <alignment horizontal="center" vertical="center" textRotation="0" wrapText="false" indent="0" shrinkToFit="false"/>
      <protection locked="true" hidden="false"/>
    </xf>
    <xf numFmtId="164" fontId="21" fillId="0" borderId="29" xfId="0" applyFont="true" applyBorder="true" applyAlignment="true" applyProtection="false">
      <alignment horizontal="center" vertical="center" textRotation="0" wrapText="false" indent="0" shrinkToFit="false"/>
      <protection locked="true" hidden="false"/>
    </xf>
    <xf numFmtId="164" fontId="21" fillId="4" borderId="29" xfId="0" applyFont="true" applyBorder="true" applyAlignment="true" applyProtection="false">
      <alignment horizontal="center" vertical="center" textRotation="0" wrapText="false" indent="0" shrinkToFit="false"/>
      <protection locked="true" hidden="false"/>
    </xf>
    <xf numFmtId="175" fontId="37" fillId="0" borderId="0" xfId="15" applyFont="true" applyBorder="true" applyAlignment="true" applyProtection="true">
      <alignment horizontal="general" vertical="center" textRotation="0" wrapText="false" indent="0" shrinkToFit="false"/>
      <protection locked="true" hidden="false"/>
    </xf>
    <xf numFmtId="178" fontId="30" fillId="4" borderId="0" xfId="15" applyFont="true" applyBorder="true" applyAlignment="true" applyProtection="true">
      <alignment horizontal="center" vertical="center" textRotation="0" wrapText="false" indent="0" shrinkToFit="false"/>
      <protection locked="true" hidden="false"/>
    </xf>
    <xf numFmtId="178" fontId="30" fillId="4" borderId="0" xfId="15" applyFont="true" applyBorder="true" applyAlignment="true" applyProtection="true">
      <alignment horizontal="left" vertical="center" textRotation="0" wrapText="false" indent="0" shrinkToFit="false"/>
      <protection locked="true" hidden="false"/>
    </xf>
    <xf numFmtId="175" fontId="33" fillId="0" borderId="0" xfId="15" applyFont="true" applyBorder="true" applyAlignment="true" applyProtection="true">
      <alignment horizontal="general" vertical="center" textRotation="0" wrapText="false" indent="0" shrinkToFit="false"/>
      <protection locked="true" hidden="false"/>
    </xf>
    <xf numFmtId="178" fontId="28" fillId="4" borderId="30" xfId="15" applyFont="true" applyBorder="true" applyAlignment="true" applyProtection="true">
      <alignment horizontal="left" vertical="center" textRotation="0" wrapText="false" indent="0" shrinkToFit="false"/>
      <protection locked="true" hidden="false"/>
    </xf>
    <xf numFmtId="178" fontId="13" fillId="4" borderId="30" xfId="15" applyFont="true" applyBorder="true" applyAlignment="true" applyProtection="true">
      <alignment horizontal="left" vertical="center" textRotation="0" wrapText="false" indent="0" shrinkToFit="false"/>
      <protection locked="true" hidden="false"/>
    </xf>
    <xf numFmtId="176" fontId="13" fillId="4" borderId="30" xfId="15" applyFont="true" applyBorder="true" applyAlignment="true" applyProtection="true">
      <alignment horizontal="general" vertical="center" textRotation="0" wrapText="false" indent="0" shrinkToFit="false"/>
      <protection locked="true" hidden="false"/>
    </xf>
    <xf numFmtId="179" fontId="13" fillId="4" borderId="30" xfId="19" applyFont="true" applyBorder="true" applyAlignment="true" applyProtection="true">
      <alignment horizontal="general" vertical="center" textRotation="0" wrapText="false" indent="0" shrinkToFit="false"/>
      <protection locked="true" hidden="false"/>
    </xf>
    <xf numFmtId="178" fontId="13" fillId="0" borderId="24" xfId="15" applyFont="true" applyBorder="true" applyAlignment="true" applyProtection="true">
      <alignment horizontal="center" vertical="center" textRotation="0" wrapText="false" indent="0" shrinkToFit="false"/>
      <protection locked="true" hidden="false"/>
    </xf>
    <xf numFmtId="178" fontId="13" fillId="0" borderId="24" xfId="15" applyFont="true" applyBorder="true" applyAlignment="true" applyProtection="true">
      <alignment horizontal="left" vertical="center" textRotation="0" wrapText="false" indent="0" shrinkToFit="false"/>
      <protection locked="true" hidden="false"/>
    </xf>
    <xf numFmtId="176" fontId="13" fillId="0" borderId="24" xfId="15" applyFont="true" applyBorder="true" applyAlignment="true" applyProtection="true">
      <alignment horizontal="general" vertical="center" textRotation="0" wrapText="false" indent="0" shrinkToFit="false"/>
      <protection locked="true" hidden="false"/>
    </xf>
    <xf numFmtId="179" fontId="13" fillId="0" borderId="24" xfId="19" applyFont="true" applyBorder="true" applyAlignment="true" applyProtection="true">
      <alignment horizontal="general" vertical="center" textRotation="0" wrapText="false" indent="0" shrinkToFit="false"/>
      <protection locked="true" hidden="false"/>
    </xf>
    <xf numFmtId="175" fontId="34" fillId="0" borderId="0" xfId="15" applyFont="true" applyBorder="true" applyAlignment="true" applyProtection="true">
      <alignment horizontal="general" vertical="center" textRotation="0" wrapText="false" indent="0" shrinkToFit="false"/>
      <protection locked="true" hidden="false"/>
    </xf>
    <xf numFmtId="176" fontId="13" fillId="0" borderId="15" xfId="15" applyFont="true" applyBorder="true" applyAlignment="true" applyProtection="true">
      <alignment horizontal="right" vertical="center" textRotation="0" wrapText="false" indent="0" shrinkToFit="false"/>
      <protection locked="true" hidden="false"/>
    </xf>
    <xf numFmtId="176" fontId="25" fillId="4" borderId="0" xfId="15" applyFont="true" applyBorder="true" applyAlignment="true" applyProtection="true">
      <alignment horizontal="general" vertical="center" textRotation="0" wrapText="false" indent="0" shrinkToFit="false"/>
      <protection locked="true" hidden="false"/>
    </xf>
    <xf numFmtId="175" fontId="21" fillId="0" borderId="0" xfId="15" applyFont="true" applyBorder="true" applyAlignment="true" applyProtection="true">
      <alignment horizontal="general" vertical="center" textRotation="0" wrapText="false" indent="0" shrinkToFit="false"/>
      <protection locked="true" hidden="false"/>
    </xf>
    <xf numFmtId="174" fontId="14" fillId="4" borderId="12" xfId="0" applyFont="true" applyBorder="true" applyAlignment="true" applyProtection="true">
      <alignment horizontal="center" vertical="center" textRotation="0" wrapText="false" indent="0" shrinkToFit="false"/>
      <protection locked="true" hidden="false"/>
    </xf>
    <xf numFmtId="174" fontId="39" fillId="4" borderId="13" xfId="0" applyFont="true" applyBorder="true" applyAlignment="true" applyProtection="true">
      <alignment horizontal="center" vertical="center" textRotation="0" wrapText="false" indent="0" shrinkToFit="false"/>
      <protection locked="true" hidden="false"/>
    </xf>
    <xf numFmtId="178" fontId="21" fillId="4" borderId="6" xfId="15" applyFont="true" applyBorder="true" applyAlignment="true" applyProtection="true">
      <alignment horizontal="center" vertical="center" textRotation="0" wrapText="false" indent="0" shrinkToFit="false"/>
      <protection locked="true" hidden="false"/>
    </xf>
    <xf numFmtId="174" fontId="21" fillId="4" borderId="6" xfId="0" applyFont="true" applyBorder="true" applyAlignment="true" applyProtection="false">
      <alignment horizontal="center" vertical="center" textRotation="0" wrapText="false" indent="0" shrinkToFit="false"/>
      <protection locked="true" hidden="false"/>
    </xf>
    <xf numFmtId="178" fontId="21" fillId="4" borderId="0" xfId="15" applyFont="true" applyBorder="true" applyAlignment="true" applyProtection="true">
      <alignment horizontal="center" vertical="center" textRotation="0" wrapText="false" indent="0" shrinkToFit="false"/>
      <protection locked="true" hidden="false"/>
    </xf>
    <xf numFmtId="164" fontId="21" fillId="4" borderId="0" xfId="0" applyFont="true" applyBorder="true" applyAlignment="true" applyProtection="false">
      <alignment horizontal="center" vertical="center" textRotation="0" wrapText="false" indent="0" shrinkToFit="false"/>
      <protection locked="true" hidden="false"/>
    </xf>
    <xf numFmtId="178" fontId="40" fillId="4" borderId="0" xfId="15" applyFont="true" applyBorder="true" applyAlignment="true" applyProtection="true">
      <alignment horizontal="left" vertical="center" textRotation="0" wrapText="false" indent="0" shrinkToFit="false"/>
      <protection locked="true" hidden="false"/>
    </xf>
    <xf numFmtId="178" fontId="25" fillId="0" borderId="15" xfId="15" applyFont="true" applyBorder="true" applyAlignment="true" applyProtection="true">
      <alignment horizontal="center" vertical="center" textRotation="0" wrapText="false" indent="0" shrinkToFit="false"/>
      <protection locked="true" hidden="false"/>
    </xf>
    <xf numFmtId="178" fontId="25" fillId="0" borderId="15" xfId="15" applyFont="true" applyBorder="true" applyAlignment="true" applyProtection="true">
      <alignment horizontal="left" vertical="center" textRotation="0" wrapText="false" indent="0" shrinkToFit="false"/>
      <protection locked="true" hidden="false"/>
    </xf>
    <xf numFmtId="174" fontId="25" fillId="0" borderId="15" xfId="15" applyFont="true" applyBorder="true" applyAlignment="true" applyProtection="true">
      <alignment horizontal="general" vertical="center" textRotation="0" wrapText="false" indent="0" shrinkToFit="false"/>
      <protection locked="true" hidden="false"/>
    </xf>
    <xf numFmtId="164" fontId="8" fillId="0" borderId="0" xfId="0" applyFont="true" applyBorder="true" applyAlignment="true" applyProtection="false">
      <alignment horizontal="general" vertical="center" textRotation="0" wrapText="false" indent="0" shrinkToFit="false"/>
      <protection locked="true" hidden="false"/>
    </xf>
    <xf numFmtId="164" fontId="14" fillId="0" borderId="0" xfId="0" applyFont="true" applyBorder="true" applyAlignment="true" applyProtection="true">
      <alignment horizontal="center" vertical="center" textRotation="0" wrapText="false" indent="0" shrinkToFit="false"/>
      <protection locked="true" hidden="false"/>
    </xf>
    <xf numFmtId="164" fontId="39" fillId="0" borderId="0" xfId="0" applyFont="true" applyBorder="true" applyAlignment="true" applyProtection="true">
      <alignment horizontal="center" vertical="center" textRotation="0" wrapText="false" indent="0" shrinkToFit="false"/>
      <protection locked="true" hidden="false"/>
    </xf>
    <xf numFmtId="164" fontId="8" fillId="0" borderId="31" xfId="0" applyFont="true" applyBorder="true" applyAlignment="true" applyProtection="false">
      <alignment horizontal="general" vertical="center" textRotation="0" wrapText="false" indent="0" shrinkToFit="false"/>
      <protection locked="true" hidden="false"/>
    </xf>
    <xf numFmtId="178" fontId="41" fillId="4" borderId="0" xfId="15" applyFont="true" applyBorder="true" applyAlignment="true" applyProtection="true">
      <alignment horizontal="center" vertical="center" textRotation="0" wrapText="false" indent="0" shrinkToFit="false"/>
      <protection locked="true" hidden="false"/>
    </xf>
    <xf numFmtId="178" fontId="25" fillId="4" borderId="0" xfId="15" applyFont="true" applyBorder="true" applyAlignment="true" applyProtection="true">
      <alignment horizontal="left" vertical="center" textRotation="0" wrapText="false" indent="0" shrinkToFit="false"/>
      <protection locked="true" hidden="false"/>
    </xf>
    <xf numFmtId="164" fontId="25" fillId="4" borderId="0" xfId="15" applyFont="true" applyBorder="true" applyAlignment="true" applyProtection="true">
      <alignment horizontal="general" vertical="center" textRotation="0" wrapText="false" indent="0" shrinkToFit="false"/>
      <protection locked="true" hidden="false"/>
    </xf>
    <xf numFmtId="178" fontId="41" fillId="4" borderId="0" xfId="15" applyFont="true" applyBorder="true" applyAlignment="true" applyProtection="true">
      <alignment horizontal="left" vertical="center" textRotation="0" wrapText="false" indent="0" shrinkToFit="false"/>
      <protection locked="true" hidden="false"/>
    </xf>
    <xf numFmtId="176" fontId="27" fillId="0" borderId="32" xfId="15" applyFont="true" applyBorder="true" applyAlignment="true" applyProtection="true">
      <alignment horizontal="general" vertical="center" textRotation="0" wrapText="false" indent="0" shrinkToFit="false"/>
      <protection locked="true" hidden="false"/>
    </xf>
    <xf numFmtId="176" fontId="27" fillId="0" borderId="33" xfId="15" applyFont="true" applyBorder="true" applyAlignment="true" applyProtection="true">
      <alignment horizontal="general" vertical="center" textRotation="0" wrapText="false" indent="0" shrinkToFit="false"/>
      <protection locked="true" hidden="false"/>
    </xf>
    <xf numFmtId="178" fontId="25" fillId="4" borderId="0" xfId="15" applyFont="true" applyBorder="true" applyAlignment="true" applyProtection="true">
      <alignment horizontal="center" vertical="center" textRotation="0" wrapText="false" indent="0" shrinkToFit="false"/>
      <protection locked="true" hidden="false"/>
    </xf>
    <xf numFmtId="178" fontId="42" fillId="4" borderId="0" xfId="0" applyFont="true" applyBorder="false" applyAlignment="true" applyProtection="false">
      <alignment horizontal="left" vertical="center" textRotation="0" wrapText="false" indent="0" shrinkToFit="false"/>
      <protection locked="true" hidden="false"/>
    </xf>
    <xf numFmtId="178" fontId="16" fillId="4" borderId="34" xfId="0" applyFont="true" applyBorder="true" applyAlignment="true" applyProtection="false">
      <alignment horizontal="center" vertical="center" textRotation="0" wrapText="false" indent="0" shrinkToFit="false"/>
      <protection locked="true" hidden="false"/>
    </xf>
    <xf numFmtId="178" fontId="16" fillId="4" borderId="0" xfId="0" applyFont="true" applyBorder="true" applyAlignment="true" applyProtection="false">
      <alignment horizontal="center" vertical="center" textRotation="0" wrapText="false" indent="0" shrinkToFit="false"/>
      <protection locked="true" hidden="false"/>
    </xf>
    <xf numFmtId="178" fontId="29" fillId="4" borderId="35" xfId="0" applyFont="true" applyBorder="true" applyAlignment="true" applyProtection="false">
      <alignment horizontal="center" vertical="center" textRotation="0" wrapText="false" indent="0" shrinkToFit="false"/>
      <protection locked="true" hidden="false"/>
    </xf>
    <xf numFmtId="178" fontId="29" fillId="4" borderId="0" xfId="0" applyFont="true" applyBorder="true" applyAlignment="true" applyProtection="false">
      <alignment horizontal="center" vertical="center" textRotation="0" wrapText="false" indent="0" shrinkToFit="false"/>
      <protection locked="true" hidden="false"/>
    </xf>
    <xf numFmtId="164" fontId="13" fillId="0" borderId="36" xfId="0" applyFont="true" applyBorder="true" applyAlignment="true" applyProtection="false">
      <alignment horizontal="center" vertical="bottom" textRotation="0" wrapText="true" indent="0" shrinkToFit="false"/>
      <protection locked="true" hidden="false"/>
    </xf>
    <xf numFmtId="164" fontId="20" fillId="0" borderId="0" xfId="0" applyFont="true" applyBorder="true" applyAlignment="true" applyProtection="false">
      <alignment horizontal="center" vertical="bottom" textRotation="0" wrapText="false" indent="0" shrinkToFit="false"/>
      <protection locked="true" hidden="false"/>
    </xf>
    <xf numFmtId="164" fontId="45"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true" applyBorder="false" applyAlignment="true" applyProtection="false">
      <alignment horizontal="center" vertical="bottom" textRotation="0" wrapText="false" indent="0" shrinkToFit="false"/>
      <protection locked="true" hidden="false"/>
    </xf>
    <xf numFmtId="164" fontId="14" fillId="0" borderId="37" xfId="0" applyFont="true" applyBorder="true" applyAlignment="false" applyProtection="false">
      <alignment horizontal="general" vertical="bottom" textRotation="0" wrapText="false" indent="0" shrinkToFit="false"/>
      <protection locked="true" hidden="false"/>
    </xf>
    <xf numFmtId="164" fontId="14" fillId="0" borderId="38" xfId="0" applyFont="true" applyBorder="true" applyAlignment="false" applyProtection="false">
      <alignment horizontal="general" vertical="bottom" textRotation="0" wrapText="false" indent="0" shrinkToFit="false"/>
      <protection locked="true" hidden="false"/>
    </xf>
    <xf numFmtId="164" fontId="14" fillId="0" borderId="38" xfId="0" applyFont="true" applyBorder="true" applyAlignment="true" applyProtection="false">
      <alignment horizontal="center" vertical="bottom" textRotation="0" wrapText="true" indent="0" shrinkToFit="false"/>
      <protection locked="true" hidden="false"/>
    </xf>
    <xf numFmtId="164" fontId="14" fillId="0" borderId="39" xfId="0" applyFont="true" applyBorder="true" applyAlignment="true" applyProtection="false">
      <alignment horizontal="center" vertical="bottom" textRotation="0" wrapText="true" indent="0" shrinkToFit="false"/>
      <protection locked="true" hidden="false"/>
    </xf>
    <xf numFmtId="178" fontId="13" fillId="0" borderId="40" xfId="15" applyFont="true" applyBorder="true" applyAlignment="true" applyProtection="true">
      <alignment horizontal="center" vertical="center" textRotation="0" wrapText="false" indent="0" shrinkToFit="false"/>
      <protection locked="true" hidden="false"/>
    </xf>
    <xf numFmtId="164" fontId="13" fillId="0" borderId="41" xfId="0" applyFont="true" applyBorder="true" applyAlignment="false" applyProtection="false">
      <alignment horizontal="general" vertical="bottom" textRotation="0" wrapText="false" indent="0" shrinkToFit="false"/>
      <protection locked="true" hidden="false"/>
    </xf>
    <xf numFmtId="169" fontId="13" fillId="0" borderId="41" xfId="17" applyFont="true" applyBorder="true" applyAlignment="true" applyProtection="true">
      <alignment horizontal="center" vertical="bottom" textRotation="0" wrapText="false" indent="0" shrinkToFit="false"/>
      <protection locked="true" hidden="false"/>
    </xf>
    <xf numFmtId="169" fontId="13" fillId="0" borderId="42" xfId="17" applyFont="true" applyBorder="true" applyAlignment="true" applyProtection="true">
      <alignment horizontal="center" vertical="bottom" textRotation="0" wrapText="false" indent="0" shrinkToFit="false"/>
      <protection locked="true" hidden="false"/>
    </xf>
    <xf numFmtId="178" fontId="13" fillId="0" borderId="4" xfId="15" applyFont="true" applyBorder="true" applyAlignment="true" applyProtection="true">
      <alignment horizontal="center" vertical="center" textRotation="0" wrapText="false" indent="0" shrinkToFit="false"/>
      <protection locked="true" hidden="false"/>
    </xf>
    <xf numFmtId="164" fontId="13" fillId="0" borderId="0" xfId="0" applyFont="true" applyBorder="true" applyAlignment="false" applyProtection="false">
      <alignment horizontal="general" vertical="bottom" textRotation="0" wrapText="false" indent="0" shrinkToFit="false"/>
      <protection locked="true" hidden="false"/>
    </xf>
    <xf numFmtId="169" fontId="13" fillId="0" borderId="0" xfId="17" applyFont="true" applyBorder="true" applyAlignment="true" applyProtection="true">
      <alignment horizontal="center" vertical="bottom" textRotation="0" wrapText="false" indent="0" shrinkToFit="false"/>
      <protection locked="true" hidden="false"/>
    </xf>
    <xf numFmtId="169" fontId="13" fillId="0" borderId="5" xfId="17" applyFont="true" applyBorder="true" applyAlignment="true" applyProtection="true">
      <alignment horizontal="center" vertical="bottom" textRotation="0" wrapText="false" indent="0" shrinkToFit="false"/>
      <protection locked="true" hidden="false"/>
    </xf>
    <xf numFmtId="164" fontId="13" fillId="0" borderId="0" xfId="0" applyFont="true" applyBorder="true" applyAlignment="true" applyProtection="false">
      <alignment horizontal="general" vertical="bottom" textRotation="0" wrapText="true" indent="0" shrinkToFit="false"/>
      <protection locked="true" hidden="false"/>
    </xf>
    <xf numFmtId="178" fontId="13" fillId="0" borderId="43" xfId="15" applyFont="true" applyBorder="true" applyAlignment="true" applyProtection="true">
      <alignment horizontal="center" vertical="center" textRotation="0" wrapText="false" indent="0" shrinkToFit="false"/>
      <protection locked="true" hidden="false"/>
    </xf>
    <xf numFmtId="164" fontId="13" fillId="0" borderId="44" xfId="0" applyFont="true" applyBorder="true" applyAlignment="false" applyProtection="false">
      <alignment horizontal="general" vertical="bottom" textRotation="0" wrapText="false" indent="0" shrinkToFit="false"/>
      <protection locked="true" hidden="false"/>
    </xf>
    <xf numFmtId="169" fontId="13" fillId="0" borderId="44" xfId="17" applyFont="true" applyBorder="true" applyAlignment="true" applyProtection="true">
      <alignment horizontal="center" vertical="bottom" textRotation="0" wrapText="false" indent="0" shrinkToFit="false"/>
      <protection locked="true" hidden="false"/>
    </xf>
    <xf numFmtId="169" fontId="13" fillId="0" borderId="45" xfId="17" applyFont="true" applyBorder="true" applyAlignment="true" applyProtection="true">
      <alignment horizontal="center" vertical="bottom" textRotation="0" wrapText="false" indent="0" shrinkToFit="false"/>
      <protection locked="true" hidden="false"/>
    </xf>
    <xf numFmtId="175" fontId="0" fillId="0" borderId="0" xfId="0" applyFont="false" applyBorder="false" applyAlignment="false" applyProtection="false">
      <alignment horizontal="general" vertical="bottom" textRotation="0" wrapText="false" indent="0" shrinkToFit="false"/>
      <protection locked="true" hidden="false"/>
    </xf>
    <xf numFmtId="164" fontId="13" fillId="0" borderId="36" xfId="0" applyFont="true" applyBorder="true" applyAlignment="true" applyProtection="false">
      <alignment horizontal="left" vertical="center" textRotation="0" wrapText="true" indent="0" shrinkToFit="false"/>
      <protection locked="true" hidden="false"/>
    </xf>
    <xf numFmtId="164" fontId="0" fillId="0" borderId="46"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47" xfId="0" applyFont="false" applyBorder="true" applyAlignment="false" applyProtection="false">
      <alignment horizontal="general" vertical="bottom" textRotation="0" wrapText="false" indent="0" shrinkToFit="false"/>
      <protection locked="true" hidden="false"/>
    </xf>
    <xf numFmtId="164" fontId="14" fillId="0" borderId="48" xfId="0" applyFont="true" applyBorder="true" applyAlignment="true" applyProtection="false">
      <alignment horizontal="center" vertical="bottom" textRotation="0" wrapText="true" indent="0" shrinkToFit="false"/>
      <protection locked="true" hidden="false"/>
    </xf>
    <xf numFmtId="164" fontId="14" fillId="0" borderId="49" xfId="0" applyFont="true" applyBorder="true" applyAlignment="true" applyProtection="false">
      <alignment horizontal="center" vertical="bottom" textRotation="0" wrapText="true" indent="0" shrinkToFit="false"/>
      <protection locked="true" hidden="false"/>
    </xf>
    <xf numFmtId="174" fontId="14" fillId="0" borderId="50" xfId="0" applyFont="true" applyBorder="tru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78" fontId="13" fillId="0" borderId="51" xfId="15" applyFont="true" applyBorder="true" applyAlignment="true" applyProtection="true">
      <alignment horizontal="center" vertical="center" textRotation="0" wrapText="false" indent="0" shrinkToFit="false"/>
      <protection locked="true" hidden="false"/>
    </xf>
    <xf numFmtId="166" fontId="13" fillId="0" borderId="52" xfId="0" applyFont="true" applyBorder="true" applyAlignment="false" applyProtection="false">
      <alignment horizontal="general" vertical="bottom" textRotation="0" wrapText="false" indent="0" shrinkToFit="false"/>
      <protection locked="true" hidden="false"/>
    </xf>
    <xf numFmtId="178" fontId="13" fillId="0" borderId="46" xfId="15" applyFont="true" applyBorder="true" applyAlignment="true" applyProtection="true">
      <alignment horizontal="center" vertical="center" textRotation="0" wrapText="false" indent="0" shrinkToFit="false"/>
      <protection locked="true" hidden="false"/>
    </xf>
    <xf numFmtId="166" fontId="13" fillId="0" borderId="47" xfId="0" applyFont="true" applyBorder="true" applyAlignment="false" applyProtection="false">
      <alignment horizontal="general" vertical="bottom" textRotation="0" wrapText="false" indent="0" shrinkToFit="false"/>
      <protection locked="true" hidden="false"/>
    </xf>
    <xf numFmtId="178" fontId="13" fillId="0" borderId="53" xfId="15" applyFont="true" applyBorder="true" applyAlignment="true" applyProtection="true">
      <alignment horizontal="center" vertical="center" textRotation="0" wrapText="false" indent="0" shrinkToFit="false"/>
      <protection locked="true" hidden="false"/>
    </xf>
    <xf numFmtId="174" fontId="13" fillId="0" borderId="54" xfId="0" applyFont="true" applyBorder="true" applyAlignment="false" applyProtection="false">
      <alignment horizontal="general" vertical="bottom" textRotation="0" wrapText="false" indent="0" shrinkToFit="false"/>
      <protection locked="true" hidden="false"/>
    </xf>
    <xf numFmtId="166" fontId="13" fillId="0" borderId="55" xfId="0" applyFont="true" applyBorder="true" applyAlignment="false" applyProtection="false">
      <alignment horizontal="general" vertical="bottom" textRotation="0" wrapText="false" indent="0" shrinkToFit="false"/>
      <protection locked="true" hidden="false"/>
    </xf>
    <xf numFmtId="180" fontId="0" fillId="0" borderId="0" xfId="0" applyFont="false" applyBorder="false" applyAlignment="false" applyProtection="false">
      <alignment horizontal="general" vertical="bottom" textRotation="0" wrapText="false" indent="0" shrinkToFit="false"/>
      <protection locked="true" hidden="false"/>
    </xf>
    <xf numFmtId="164" fontId="11" fillId="0" borderId="0" xfId="0" applyFont="true" applyBorder="true" applyAlignment="true" applyProtection="false">
      <alignment horizontal="general" vertical="center" textRotation="0" wrapText="false" indent="0" shrinkToFit="false"/>
      <protection locked="true" hidden="false"/>
    </xf>
    <xf numFmtId="164" fontId="16" fillId="0" borderId="0" xfId="0" applyFont="true" applyBorder="false" applyAlignment="true" applyProtection="false">
      <alignment horizontal="general" vertical="center" textRotation="0" wrapText="false" indent="0" shrinkToFit="false"/>
      <protection locked="true" hidden="false"/>
    </xf>
    <xf numFmtId="164" fontId="14" fillId="0" borderId="0" xfId="0" applyFont="true" applyBorder="false" applyAlignment="true" applyProtection="false">
      <alignment horizontal="general" vertical="center" textRotation="0" wrapText="true" indent="0" shrinkToFit="false"/>
      <protection locked="true" hidden="false"/>
    </xf>
    <xf numFmtId="164" fontId="27" fillId="0" borderId="0" xfId="0" applyFont="true" applyBorder="false" applyAlignment="true" applyProtection="false">
      <alignment horizontal="left" vertical="center" textRotation="0" wrapText="true" indent="0" shrinkToFit="false"/>
      <protection locked="true" hidden="false"/>
    </xf>
    <xf numFmtId="164" fontId="0" fillId="0" borderId="0" xfId="0" applyFont="false" applyBorder="true" applyAlignment="true" applyProtection="false">
      <alignment horizontal="general" vertical="center" textRotation="0" wrapText="false" indent="0" shrinkToFit="false"/>
      <protection locked="true" hidden="false"/>
    </xf>
    <xf numFmtId="164" fontId="16" fillId="0" borderId="3" xfId="0" applyFont="true" applyBorder="true" applyAlignment="true" applyProtection="false">
      <alignment horizontal="center" vertical="center" textRotation="0" wrapText="false" indent="0" shrinkToFit="false"/>
      <protection locked="true" hidden="false"/>
    </xf>
    <xf numFmtId="164" fontId="46" fillId="5" borderId="56" xfId="0" applyFont="true" applyBorder="true" applyAlignment="true" applyProtection="false">
      <alignment horizontal="center" vertical="center" textRotation="0" wrapText="false" indent="0" shrinkToFit="false"/>
      <protection locked="true" hidden="false"/>
    </xf>
    <xf numFmtId="164" fontId="46" fillId="5" borderId="3" xfId="0" applyFont="true" applyBorder="true" applyAlignment="true" applyProtection="false">
      <alignment horizontal="center" vertical="center" textRotation="0" wrapText="false" indent="0" shrinkToFit="false"/>
      <protection locked="true" hidden="false"/>
    </xf>
    <xf numFmtId="164" fontId="27" fillId="0" borderId="12" xfId="0" applyFont="true" applyBorder="true" applyAlignment="true" applyProtection="false">
      <alignment horizontal="left" vertical="center" textRotation="0" wrapText="true" indent="0" shrinkToFit="false"/>
      <protection locked="true" hidden="false"/>
    </xf>
    <xf numFmtId="174" fontId="24" fillId="5" borderId="5" xfId="0" applyFont="true" applyBorder="true" applyAlignment="true" applyProtection="false">
      <alignment horizontal="center" vertical="center" textRotation="0" wrapText="false" indent="0" shrinkToFit="false"/>
      <protection locked="true" hidden="false"/>
    </xf>
    <xf numFmtId="174" fontId="24" fillId="5" borderId="12" xfId="0" applyFont="true" applyBorder="true" applyAlignment="true" applyProtection="false">
      <alignment horizontal="center" vertical="center" textRotation="0" wrapText="false" indent="0" shrinkToFit="false"/>
      <protection locked="true" hidden="false"/>
    </xf>
    <xf numFmtId="164" fontId="20" fillId="0" borderId="0" xfId="0" applyFont="true" applyBorder="true" applyAlignment="true" applyProtection="false">
      <alignment horizontal="general" vertical="center" textRotation="0" wrapText="false" indent="0" shrinkToFit="false"/>
      <protection locked="true" hidden="false"/>
    </xf>
    <xf numFmtId="164" fontId="14" fillId="0" borderId="14" xfId="0" applyFont="true" applyBorder="true" applyAlignment="true" applyProtection="false">
      <alignment horizontal="center" vertical="center" textRotation="0" wrapText="false" indent="0" shrinkToFit="false"/>
      <protection locked="true" hidden="false"/>
    </xf>
    <xf numFmtId="164" fontId="14" fillId="0" borderId="15" xfId="0" applyFont="true" applyBorder="true" applyAlignment="true" applyProtection="false">
      <alignment horizontal="center" vertical="center" textRotation="0" wrapText="false" indent="0" shrinkToFit="false"/>
      <protection locked="true" hidden="false"/>
    </xf>
    <xf numFmtId="164" fontId="14" fillId="0" borderId="16" xfId="0" applyFont="true" applyBorder="true" applyAlignment="true" applyProtection="false">
      <alignment horizontal="center" vertical="center" textRotation="0" wrapText="false" indent="0" shrinkToFit="false"/>
      <protection locked="true" hidden="false"/>
    </xf>
    <xf numFmtId="164" fontId="0" fillId="5" borderId="5" xfId="0" applyFont="false" applyBorder="true" applyAlignment="true" applyProtection="false">
      <alignment horizontal="general" vertical="center" textRotation="0" wrapText="false" indent="0" shrinkToFit="false"/>
      <protection locked="true" hidden="false"/>
    </xf>
    <xf numFmtId="164" fontId="0" fillId="5" borderId="12" xfId="0" applyFont="false" applyBorder="true" applyAlignment="true" applyProtection="false">
      <alignment horizontal="general" vertical="center" textRotation="0" wrapText="false" indent="0" shrinkToFit="false"/>
      <protection locked="true" hidden="false"/>
    </xf>
    <xf numFmtId="164" fontId="13" fillId="0" borderId="14" xfId="0" applyFont="true" applyBorder="true" applyAlignment="true" applyProtection="false">
      <alignment horizontal="general" vertical="center" textRotation="0" wrapText="false" indent="0" shrinkToFit="false"/>
      <protection locked="true" hidden="false"/>
    </xf>
    <xf numFmtId="164" fontId="13" fillId="0" borderId="15" xfId="0" applyFont="true" applyBorder="true" applyAlignment="true" applyProtection="false">
      <alignment horizontal="center" vertical="center" textRotation="0" wrapText="false" indent="0" shrinkToFit="false"/>
      <protection locked="true" hidden="false"/>
    </xf>
    <xf numFmtId="175" fontId="13" fillId="0" borderId="16" xfId="15" applyFont="true" applyBorder="true" applyAlignment="true" applyProtection="true">
      <alignment horizontal="general" vertical="center" textRotation="0" wrapText="false" indent="0" shrinkToFit="false"/>
      <protection locked="true" hidden="false"/>
    </xf>
    <xf numFmtId="175" fontId="8" fillId="5" borderId="12" xfId="15" applyFont="true" applyBorder="true" applyAlignment="true" applyProtection="true">
      <alignment horizontal="general" vertical="center" textRotation="0" wrapText="false" indent="0" shrinkToFit="false"/>
      <protection locked="true" hidden="false"/>
    </xf>
    <xf numFmtId="164" fontId="24" fillId="0" borderId="14" xfId="0" applyFont="true" applyBorder="true" applyAlignment="true" applyProtection="false">
      <alignment horizontal="right" vertical="center" textRotation="0" wrapText="true" indent="0" shrinkToFit="false"/>
      <protection locked="true" hidden="false"/>
    </xf>
    <xf numFmtId="175" fontId="24" fillId="0" borderId="16" xfId="15" applyFont="true" applyBorder="true" applyAlignment="true" applyProtection="true">
      <alignment horizontal="general" vertical="center" textRotation="0" wrapText="false" indent="0" shrinkToFit="false"/>
      <protection locked="true" hidden="false"/>
    </xf>
    <xf numFmtId="175" fontId="24" fillId="5" borderId="5" xfId="15" applyFont="true" applyBorder="true" applyAlignment="true" applyProtection="true">
      <alignment horizontal="general" vertical="center" textRotation="0" wrapText="false" indent="0" shrinkToFit="false"/>
      <protection locked="true" hidden="false"/>
    </xf>
    <xf numFmtId="175" fontId="47" fillId="2" borderId="12" xfId="15" applyFont="true" applyBorder="true" applyAlignment="true" applyProtection="true">
      <alignment horizontal="general" vertical="center" textRotation="0" wrapText="false" indent="0" shrinkToFit="false"/>
      <protection locked="true" hidden="false"/>
    </xf>
    <xf numFmtId="164" fontId="24" fillId="5" borderId="5" xfId="0" applyFont="true" applyBorder="true" applyAlignment="true" applyProtection="false">
      <alignment horizontal="center" vertical="center" textRotation="0" wrapText="false" indent="0" shrinkToFit="false"/>
      <protection locked="true" hidden="false"/>
    </xf>
    <xf numFmtId="164" fontId="24" fillId="5" borderId="12" xfId="0" applyFont="true" applyBorder="true" applyAlignment="true" applyProtection="false">
      <alignment horizontal="center" vertical="center" textRotation="0" wrapText="false" indent="0" shrinkToFit="false"/>
      <protection locked="true" hidden="false"/>
    </xf>
    <xf numFmtId="164" fontId="45" fillId="5" borderId="5" xfId="0" applyFont="true" applyBorder="true" applyAlignment="true" applyProtection="false">
      <alignment horizontal="center" vertical="center" textRotation="0" wrapText="false" indent="0" shrinkToFit="false"/>
      <protection locked="true" hidden="false"/>
    </xf>
    <xf numFmtId="164" fontId="45" fillId="5" borderId="12" xfId="0" applyFont="true" applyBorder="true" applyAlignment="true" applyProtection="false">
      <alignment horizontal="center" vertical="center" textRotation="0" wrapText="false" indent="0" shrinkToFit="false"/>
      <protection locked="true" hidden="false"/>
    </xf>
    <xf numFmtId="164" fontId="14" fillId="0" borderId="17" xfId="0" applyFont="true" applyBorder="true" applyAlignment="true" applyProtection="false">
      <alignment horizontal="right" vertical="center" textRotation="0" wrapText="true" indent="0" shrinkToFit="false"/>
      <protection locked="true" hidden="false"/>
    </xf>
    <xf numFmtId="175" fontId="14" fillId="0" borderId="19" xfId="15" applyFont="true" applyBorder="true" applyAlignment="true" applyProtection="true">
      <alignment horizontal="general" vertical="center" textRotation="0" wrapText="false" indent="0" shrinkToFit="false"/>
      <protection locked="true" hidden="false"/>
    </xf>
    <xf numFmtId="175" fontId="24" fillId="5" borderId="12" xfId="15" applyFont="true" applyBorder="true" applyAlignment="true" applyProtection="true">
      <alignment horizontal="general" vertical="center" textRotation="0" wrapText="false" indent="0" shrinkToFit="false"/>
      <protection locked="true" hidden="false"/>
    </xf>
    <xf numFmtId="174" fontId="14" fillId="0" borderId="10" xfId="0" applyFont="true" applyBorder="true" applyAlignment="true" applyProtection="false">
      <alignment horizontal="left" vertical="center" textRotation="0" wrapText="false" indent="0" shrinkToFit="false"/>
      <protection locked="true" hidden="false"/>
    </xf>
    <xf numFmtId="181" fontId="14" fillId="0" borderId="6" xfId="15" applyFont="true" applyBorder="true" applyAlignment="true" applyProtection="true">
      <alignment horizontal="center" vertical="center" textRotation="0" wrapText="false" indent="0" shrinkToFit="false"/>
      <protection locked="true" hidden="false"/>
    </xf>
    <xf numFmtId="171" fontId="24" fillId="5" borderId="12" xfId="15" applyFont="true" applyBorder="true" applyAlignment="true" applyProtection="true">
      <alignment horizontal="general" vertical="center" textRotation="0" wrapText="false" indent="0" shrinkToFit="false"/>
      <protection locked="true" hidden="false"/>
    </xf>
    <xf numFmtId="164" fontId="14" fillId="5" borderId="5" xfId="0" applyFont="true" applyBorder="true" applyAlignment="true" applyProtection="false">
      <alignment horizontal="center" vertical="center" textRotation="0" wrapText="false" indent="0" shrinkToFit="false"/>
      <protection locked="true" hidden="false"/>
    </xf>
    <xf numFmtId="164" fontId="14" fillId="5" borderId="12" xfId="0" applyFont="true" applyBorder="true" applyAlignment="true" applyProtection="false">
      <alignment horizontal="center" vertical="center" textRotation="0" wrapText="false" indent="0" shrinkToFit="false"/>
      <protection locked="true" hidden="false"/>
    </xf>
    <xf numFmtId="164" fontId="20" fillId="5" borderId="5" xfId="0" applyFont="true" applyBorder="true" applyAlignment="true" applyProtection="false">
      <alignment horizontal="center" vertical="center" textRotation="0" wrapText="false" indent="0" shrinkToFit="false"/>
      <protection locked="true" hidden="false"/>
    </xf>
    <xf numFmtId="164" fontId="20" fillId="5" borderId="12" xfId="0" applyFont="true" applyBorder="true" applyAlignment="true" applyProtection="false">
      <alignment horizontal="center" vertical="center" textRotation="0" wrapText="false" indent="0" shrinkToFit="false"/>
      <protection locked="true" hidden="false"/>
    </xf>
    <xf numFmtId="175" fontId="8" fillId="5" borderId="5" xfId="15" applyFont="true" applyBorder="true" applyAlignment="true" applyProtection="true">
      <alignment horizontal="general" vertical="center" textRotation="0" wrapText="false" indent="0" shrinkToFit="false"/>
      <protection locked="true" hidden="false"/>
    </xf>
    <xf numFmtId="175" fontId="14" fillId="0" borderId="16" xfId="15" applyFont="true" applyBorder="true" applyAlignment="true" applyProtection="true">
      <alignment horizontal="general" vertical="center" textRotation="0" wrapText="false" indent="0" shrinkToFit="false"/>
      <protection locked="true" hidden="false"/>
    </xf>
    <xf numFmtId="164" fontId="13" fillId="0" borderId="14" xfId="0" applyFont="true" applyBorder="true" applyAlignment="true" applyProtection="false">
      <alignment horizontal="general" vertical="center" textRotation="0" wrapText="true" indent="0" shrinkToFit="false"/>
      <protection locked="true" hidden="false"/>
    </xf>
    <xf numFmtId="164" fontId="14" fillId="0" borderId="14" xfId="0" applyFont="true" applyBorder="true" applyAlignment="true" applyProtection="false">
      <alignment horizontal="right" vertical="center" textRotation="0" wrapText="true" indent="0" shrinkToFit="false"/>
      <protection locked="true" hidden="false"/>
    </xf>
    <xf numFmtId="175" fontId="14" fillId="0" borderId="16" xfId="0" applyFont="true" applyBorder="true" applyAlignment="true" applyProtection="false">
      <alignment horizontal="general" vertical="center" textRotation="0" wrapText="false" indent="0" shrinkToFit="false"/>
      <protection locked="true" hidden="false"/>
    </xf>
    <xf numFmtId="175" fontId="24" fillId="5" borderId="5" xfId="0" applyFont="true" applyBorder="true" applyAlignment="true" applyProtection="false">
      <alignment horizontal="general" vertical="center" textRotation="0" wrapText="false" indent="0" shrinkToFit="false"/>
      <protection locked="true" hidden="false"/>
    </xf>
    <xf numFmtId="175" fontId="24" fillId="5" borderId="12" xfId="0" applyFont="true" applyBorder="true" applyAlignment="true" applyProtection="false">
      <alignment horizontal="general" vertical="center" textRotation="0" wrapText="false" indent="0" shrinkToFit="false"/>
      <protection locked="true" hidden="false"/>
    </xf>
    <xf numFmtId="164" fontId="48" fillId="0" borderId="6" xfId="0" applyFont="true" applyBorder="true" applyAlignment="true" applyProtection="false">
      <alignment horizontal="general" vertical="center" textRotation="0" wrapText="false" indent="0" shrinkToFit="false"/>
      <protection locked="true" hidden="false"/>
    </xf>
    <xf numFmtId="164" fontId="0" fillId="5" borderId="45" xfId="0" applyFont="false" applyBorder="true" applyAlignment="true" applyProtection="false">
      <alignment horizontal="general" vertical="center" textRotation="0" wrapText="false" indent="0" shrinkToFit="false"/>
      <protection locked="true" hidden="false"/>
    </xf>
    <xf numFmtId="164" fontId="0" fillId="5" borderId="13" xfId="0" applyFont="false" applyBorder="tru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78" fontId="0" fillId="0" borderId="0" xfId="0" applyFont="false" applyBorder="false" applyAlignment="true" applyProtection="false">
      <alignment horizontal="center" vertical="center" textRotation="0" wrapText="false" indent="0" shrinkToFit="false"/>
      <protection locked="true" hidden="false"/>
    </xf>
    <xf numFmtId="168" fontId="0" fillId="0" borderId="0" xfId="0" applyFont="fals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0" fillId="5" borderId="0" xfId="0" applyFont="false" applyBorder="false" applyAlignment="true" applyProtection="false">
      <alignment horizontal="center" vertical="center" textRotation="0" wrapText="false" indent="0" shrinkToFit="false"/>
      <protection locked="true" hidden="false"/>
    </xf>
    <xf numFmtId="175" fontId="0" fillId="0" borderId="0" xfId="15" applyFont="true" applyBorder="true" applyAlignment="true" applyProtection="true">
      <alignment horizontal="general" vertical="center" textRotation="0" wrapText="false" indent="0" shrinkToFit="false"/>
      <protection locked="true" hidden="false"/>
    </xf>
    <xf numFmtId="164" fontId="49" fillId="6" borderId="6" xfId="0" applyFont="true" applyBorder="true" applyAlignment="true" applyProtection="false">
      <alignment horizontal="center" vertical="center" textRotation="0" wrapText="false" indent="0" shrinkToFit="false"/>
      <protection locked="true" hidden="false"/>
    </xf>
    <xf numFmtId="168" fontId="50" fillId="4" borderId="10" xfId="0" applyFont="true" applyBorder="true" applyAlignment="true" applyProtection="false">
      <alignment horizontal="center" vertical="center" textRotation="0" wrapText="false" indent="0" shrinkToFit="false"/>
      <protection locked="true" hidden="false"/>
    </xf>
    <xf numFmtId="175" fontId="51" fillId="4" borderId="11" xfId="0" applyFont="true" applyBorder="true" applyAlignment="true" applyProtection="false">
      <alignment horizontal="right" vertical="center" textRotation="0" wrapText="false" indent="0" shrinkToFit="false"/>
      <protection locked="true" hidden="false"/>
    </xf>
    <xf numFmtId="175" fontId="51" fillId="7" borderId="10" xfId="0" applyFont="true" applyBorder="true" applyAlignment="true" applyProtection="false">
      <alignment horizontal="left" vertical="center" textRotation="0" wrapText="false" indent="0" shrinkToFit="false"/>
      <protection locked="true" hidden="false"/>
    </xf>
    <xf numFmtId="175" fontId="12" fillId="7" borderId="57" xfId="15" applyFont="true" applyBorder="true" applyAlignment="true" applyProtection="true">
      <alignment horizontal="center" vertical="center" textRotation="0" wrapText="false" indent="0" shrinkToFit="false"/>
      <protection locked="true" hidden="false"/>
    </xf>
    <xf numFmtId="175" fontId="12" fillId="7" borderId="11" xfId="15" applyFont="true" applyBorder="true" applyAlignment="true" applyProtection="true">
      <alignment horizontal="center" vertical="center" textRotation="0" wrapText="false" indent="0" shrinkToFit="false"/>
      <protection locked="true" hidden="false"/>
    </xf>
    <xf numFmtId="175" fontId="12" fillId="4" borderId="0" xfId="15" applyFont="true" applyBorder="true" applyAlignment="true" applyProtection="true">
      <alignment horizontal="center" vertical="center" textRotation="0" wrapText="false" indent="0" shrinkToFit="false"/>
      <protection locked="true" hidden="false"/>
    </xf>
    <xf numFmtId="164" fontId="12" fillId="5" borderId="0" xfId="0" applyFont="true" applyBorder="false" applyAlignment="true" applyProtection="false">
      <alignment horizontal="center" vertical="center" textRotation="0" wrapText="false" indent="0" shrinkToFit="false"/>
      <protection locked="true" hidden="false"/>
    </xf>
    <xf numFmtId="175" fontId="12" fillId="0" borderId="0" xfId="15" applyFont="true" applyBorder="true" applyAlignment="true" applyProtection="true">
      <alignment horizontal="center" vertical="center" textRotation="0" wrapText="false" indent="0" shrinkToFit="false"/>
      <protection locked="true" hidden="false"/>
    </xf>
    <xf numFmtId="175" fontId="52" fillId="8" borderId="0" xfId="0" applyFont="true" applyBorder="true" applyAlignment="true" applyProtection="false">
      <alignment horizontal="center" vertical="center" textRotation="0" wrapText="false" indent="0" shrinkToFit="false"/>
      <protection locked="true" hidden="false"/>
    </xf>
    <xf numFmtId="175" fontId="12" fillId="0" borderId="0" xfId="0" applyFont="true" applyBorder="false" applyAlignment="true" applyProtection="false">
      <alignment horizontal="center" vertical="center" textRotation="0" wrapText="false" indent="0" shrinkToFit="false"/>
      <protection locked="true" hidden="false"/>
    </xf>
    <xf numFmtId="164" fontId="12" fillId="0" borderId="0" xfId="0" applyFont="true" applyBorder="false" applyAlignment="true" applyProtection="false">
      <alignment horizontal="center" vertical="center" textRotation="0" wrapText="false" indent="0" shrinkToFit="false"/>
      <protection locked="true" hidden="false"/>
    </xf>
    <xf numFmtId="178" fontId="12" fillId="0" borderId="0" xfId="0" applyFont="true" applyBorder="false" applyAlignment="true" applyProtection="false">
      <alignment horizontal="center" vertical="center" textRotation="0" wrapText="false" indent="0" shrinkToFit="false"/>
      <protection locked="true" hidden="false"/>
    </xf>
    <xf numFmtId="175" fontId="12" fillId="0" borderId="0" xfId="15" applyFont="true" applyBorder="true" applyAlignment="true" applyProtection="true">
      <alignment horizontal="general" vertical="center" textRotation="0" wrapText="false" indent="0" shrinkToFit="false"/>
      <protection locked="true" hidden="false"/>
    </xf>
    <xf numFmtId="164" fontId="53" fillId="6" borderId="6" xfId="0" applyFont="true" applyBorder="true" applyAlignment="true" applyProtection="false">
      <alignment horizontal="center" vertical="center" textRotation="0" wrapText="false" indent="0" shrinkToFit="false"/>
      <protection locked="true" hidden="false"/>
    </xf>
    <xf numFmtId="175" fontId="52" fillId="4" borderId="11" xfId="0" applyFont="true" applyBorder="true" applyAlignment="true" applyProtection="false">
      <alignment horizontal="right" vertical="center" textRotation="0" wrapText="false" indent="0" shrinkToFit="false"/>
      <protection locked="true" hidden="false"/>
    </xf>
    <xf numFmtId="175" fontId="52" fillId="7" borderId="10" xfId="0" applyFont="true" applyBorder="true" applyAlignment="true" applyProtection="false">
      <alignment horizontal="left" vertical="center" textRotation="0" wrapText="false" indent="0" shrinkToFit="false"/>
      <protection locked="true" hidden="false"/>
    </xf>
    <xf numFmtId="164" fontId="12" fillId="4" borderId="0" xfId="0" applyFont="true" applyBorder="false" applyAlignment="true" applyProtection="false">
      <alignment horizontal="center" vertical="center" textRotation="0" wrapText="false" indent="0" shrinkToFit="false"/>
      <protection locked="true" hidden="false"/>
    </xf>
    <xf numFmtId="164" fontId="50" fillId="4" borderId="0" xfId="0" applyFont="true" applyBorder="false" applyAlignment="true" applyProtection="false">
      <alignment horizontal="right" vertical="center" textRotation="0" wrapText="false" indent="0" shrinkToFit="false"/>
      <protection locked="true" hidden="false"/>
    </xf>
    <xf numFmtId="168" fontId="50" fillId="4" borderId="0" xfId="0" applyFont="true" applyBorder="false" applyAlignment="true" applyProtection="false">
      <alignment horizontal="center" vertical="center" textRotation="0" wrapText="false" indent="0" shrinkToFit="false"/>
      <protection locked="true" hidden="false"/>
    </xf>
    <xf numFmtId="175" fontId="54" fillId="4" borderId="0" xfId="0" applyFont="true" applyBorder="false" applyAlignment="true" applyProtection="false">
      <alignment horizontal="right" vertical="center" textRotation="0" wrapText="false" indent="0" shrinkToFit="false"/>
      <protection locked="true" hidden="false"/>
    </xf>
    <xf numFmtId="175" fontId="12" fillId="4" borderId="0" xfId="0" applyFont="true" applyBorder="false" applyAlignment="true" applyProtection="false">
      <alignment horizontal="center" vertical="center" textRotation="0" wrapText="false" indent="0" shrinkToFit="false"/>
      <protection locked="true" hidden="false"/>
    </xf>
    <xf numFmtId="164" fontId="0" fillId="4" borderId="0" xfId="0" applyFont="false" applyBorder="false" applyAlignment="true" applyProtection="false">
      <alignment horizontal="center" vertical="center" textRotation="0" wrapText="false" indent="0" shrinkToFit="false"/>
      <protection locked="true" hidden="false"/>
    </xf>
    <xf numFmtId="164" fontId="0" fillId="4" borderId="0" xfId="0" applyFont="false" applyBorder="false" applyAlignment="true" applyProtection="false">
      <alignment horizontal="general" vertical="center" textRotation="0" wrapText="false" indent="0" shrinkToFit="false"/>
      <protection locked="true" hidden="false"/>
    </xf>
    <xf numFmtId="175" fontId="0" fillId="0" borderId="0" xfId="15" applyFont="true" applyBorder="true" applyAlignment="true" applyProtection="true">
      <alignment horizontal="center" vertical="center" textRotation="0" wrapText="false" indent="0" shrinkToFit="false"/>
      <protection locked="true" hidden="false"/>
    </xf>
    <xf numFmtId="175" fontId="0" fillId="0" borderId="0" xfId="0" applyFont="false" applyBorder="false" applyAlignment="true" applyProtection="false">
      <alignment horizontal="center" vertical="center" textRotation="0" wrapText="false" indent="0" shrinkToFit="false"/>
      <protection locked="true" hidden="false"/>
    </xf>
    <xf numFmtId="164" fontId="8" fillId="0" borderId="6" xfId="0" applyFont="true" applyBorder="true" applyAlignment="true" applyProtection="false">
      <alignment horizontal="right" vertical="center" textRotation="0" wrapText="false" indent="0" shrinkToFit="false"/>
      <protection locked="true" hidden="false"/>
    </xf>
    <xf numFmtId="168" fontId="45" fillId="0" borderId="6" xfId="0" applyFont="true" applyBorder="true" applyAlignment="true" applyProtection="false">
      <alignment horizontal="center" vertical="center" textRotation="0" wrapText="false" indent="0" shrinkToFit="false"/>
      <protection locked="true" hidden="false"/>
    </xf>
    <xf numFmtId="175" fontId="0" fillId="0" borderId="6" xfId="0" applyFont="false" applyBorder="true" applyAlignment="true" applyProtection="false">
      <alignment horizontal="center" vertical="center" textRotation="0" wrapText="false" indent="0" shrinkToFit="false"/>
      <protection locked="true" hidden="false"/>
    </xf>
    <xf numFmtId="175" fontId="0" fillId="0" borderId="6" xfId="15" applyFont="true" applyBorder="true" applyAlignment="true" applyProtection="true">
      <alignment horizontal="center" vertical="center" textRotation="0" wrapText="false" indent="0" shrinkToFit="false"/>
      <protection locked="true" hidden="false"/>
    </xf>
    <xf numFmtId="175" fontId="52" fillId="0" borderId="0" xfId="15" applyFont="true" applyBorder="true" applyAlignment="true" applyProtection="true">
      <alignment horizontal="center" vertical="center" textRotation="0" wrapText="false" indent="0" shrinkToFit="false"/>
      <protection locked="true" hidden="false"/>
    </xf>
    <xf numFmtId="178" fontId="0" fillId="4" borderId="0" xfId="0" applyFont="false" applyBorder="false" applyAlignment="true" applyProtection="false">
      <alignment horizontal="center" vertical="center" textRotation="0" wrapText="false" indent="0" shrinkToFit="false"/>
      <protection locked="true" hidden="false"/>
    </xf>
    <xf numFmtId="168" fontId="0" fillId="4" borderId="0" xfId="0" applyFont="false" applyBorder="false" applyAlignment="true" applyProtection="false">
      <alignment horizontal="general" vertical="center" textRotation="0" wrapText="false" indent="0" shrinkToFit="false"/>
      <protection locked="true" hidden="false"/>
    </xf>
    <xf numFmtId="164" fontId="0" fillId="4" borderId="0" xfId="0" applyFont="false" applyBorder="false" applyAlignment="true" applyProtection="false">
      <alignment horizontal="center" vertical="center" textRotation="0" wrapText="false" indent="0" shrinkToFit="false"/>
      <protection locked="true" hidden="false"/>
    </xf>
    <xf numFmtId="164" fontId="10" fillId="0" borderId="0" xfId="0" applyFont="true" applyBorder="false" applyAlignment="true" applyProtection="false">
      <alignment horizontal="center" vertical="center" textRotation="0" wrapText="true" indent="0" shrinkToFit="false"/>
      <protection locked="true" hidden="false"/>
    </xf>
    <xf numFmtId="164" fontId="55" fillId="4" borderId="0" xfId="0" applyFont="true" applyBorder="false" applyAlignment="true" applyProtection="false">
      <alignment horizontal="right" vertical="center" textRotation="0" wrapText="false" indent="0" shrinkToFit="false"/>
      <protection locked="true" hidden="false"/>
    </xf>
    <xf numFmtId="164" fontId="52" fillId="4" borderId="0" xfId="0" applyFont="true" applyBorder="false" applyAlignment="true" applyProtection="false">
      <alignment horizontal="center" vertical="center" textRotation="0" wrapText="true" indent="0" shrinkToFit="false"/>
      <protection locked="true" hidden="false"/>
    </xf>
    <xf numFmtId="164" fontId="52" fillId="6" borderId="3" xfId="0" applyFont="true" applyBorder="true" applyAlignment="true" applyProtection="false">
      <alignment horizontal="center" vertical="center" textRotation="0" wrapText="true" indent="0" shrinkToFit="false"/>
      <protection locked="true" hidden="false"/>
    </xf>
    <xf numFmtId="164" fontId="49" fillId="9" borderId="3" xfId="0" applyFont="true" applyBorder="true" applyAlignment="true" applyProtection="false">
      <alignment horizontal="center" vertical="center" textRotation="0" wrapText="true" indent="0" shrinkToFit="false"/>
      <protection locked="true" hidden="false"/>
    </xf>
    <xf numFmtId="164" fontId="45" fillId="9" borderId="3" xfId="0" applyFont="true" applyBorder="true" applyAlignment="true" applyProtection="false">
      <alignment horizontal="center" vertical="center" textRotation="0" wrapText="true" indent="0" shrinkToFit="false"/>
      <protection locked="true" hidden="false"/>
    </xf>
    <xf numFmtId="164" fontId="56"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52" fillId="6" borderId="12" xfId="0" applyFont="true" applyBorder="true" applyAlignment="true" applyProtection="false">
      <alignment horizontal="center" vertical="center" textRotation="0" wrapText="true" indent="0" shrinkToFit="false"/>
      <protection locked="true" hidden="false"/>
    </xf>
    <xf numFmtId="164" fontId="49" fillId="9" borderId="12" xfId="0" applyFont="true" applyBorder="true" applyAlignment="true" applyProtection="false">
      <alignment horizontal="center" vertical="center" textRotation="0" wrapText="true" indent="0" shrinkToFit="false"/>
      <protection locked="true" hidden="false"/>
    </xf>
    <xf numFmtId="164" fontId="45" fillId="9" borderId="12" xfId="0" applyFont="true" applyBorder="true" applyAlignment="true" applyProtection="false">
      <alignment horizontal="center" vertical="center" textRotation="0" wrapText="true" indent="0" shrinkToFit="false"/>
      <protection locked="true" hidden="false"/>
    </xf>
    <xf numFmtId="164" fontId="52" fillId="6" borderId="13" xfId="0" applyFont="true" applyBorder="true" applyAlignment="true" applyProtection="false">
      <alignment horizontal="center" vertical="center" textRotation="0" wrapText="true" indent="0" shrinkToFit="false"/>
      <protection locked="true" hidden="false"/>
    </xf>
    <xf numFmtId="164" fontId="49" fillId="9" borderId="13" xfId="0" applyFont="true" applyBorder="true" applyAlignment="true" applyProtection="false">
      <alignment horizontal="center" vertical="center" textRotation="0" wrapText="true" indent="0" shrinkToFit="false"/>
      <protection locked="true" hidden="false"/>
    </xf>
    <xf numFmtId="164" fontId="45" fillId="9" borderId="13"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true" applyAlignment="true" applyProtection="false">
      <alignment horizontal="center" vertical="center" textRotation="0" wrapText="false" indent="0" shrinkToFit="false"/>
      <protection locked="true" hidden="false"/>
    </xf>
    <xf numFmtId="164" fontId="45" fillId="0" borderId="6" xfId="15" applyFont="true" applyBorder="true" applyAlignment="true" applyProtection="true">
      <alignment horizontal="center" vertical="center" textRotation="0" wrapText="true" indent="0" shrinkToFit="false"/>
      <protection locked="true" hidden="false"/>
    </xf>
    <xf numFmtId="178" fontId="45" fillId="0" borderId="6" xfId="15" applyFont="true" applyBorder="true" applyAlignment="true" applyProtection="true">
      <alignment horizontal="center" vertical="center" textRotation="0" wrapText="true" indent="0" shrinkToFit="false"/>
      <protection locked="true" hidden="false"/>
    </xf>
    <xf numFmtId="168" fontId="45" fillId="0" borderId="6" xfId="15" applyFont="true" applyBorder="true" applyAlignment="true" applyProtection="true">
      <alignment horizontal="center" vertical="center" textRotation="0" wrapText="true" indent="0" shrinkToFit="false"/>
      <protection locked="true" hidden="false"/>
    </xf>
    <xf numFmtId="175" fontId="45" fillId="0" borderId="6" xfId="15" applyFont="true" applyBorder="true" applyAlignment="true" applyProtection="true">
      <alignment horizontal="center" vertical="center" textRotation="0" wrapText="true" indent="0" shrinkToFit="false"/>
      <protection locked="true" hidden="false"/>
    </xf>
    <xf numFmtId="175" fontId="45" fillId="5" borderId="29" xfId="15" applyFont="true" applyBorder="true" applyAlignment="true" applyProtection="true">
      <alignment horizontal="center" vertical="center" textRotation="0" wrapText="false" indent="0" shrinkToFit="false"/>
      <protection locked="true" hidden="false"/>
    </xf>
    <xf numFmtId="175" fontId="45" fillId="0" borderId="29" xfId="15" applyFont="true" applyBorder="true" applyAlignment="true" applyProtection="true">
      <alignment horizontal="center" vertical="center" textRotation="0" wrapText="false" indent="0" shrinkToFit="false"/>
      <protection locked="true" hidden="false"/>
    </xf>
    <xf numFmtId="175" fontId="45" fillId="0" borderId="29" xfId="15" applyFont="true" applyBorder="true" applyAlignment="true" applyProtection="true">
      <alignment horizontal="center" vertical="center" textRotation="0" wrapText="true" indent="0" shrinkToFit="false"/>
      <protection locked="true" hidden="false"/>
    </xf>
    <xf numFmtId="164" fontId="0" fillId="0" borderId="0" xfId="15" applyFont="true" applyBorder="true" applyAlignment="true" applyProtection="true">
      <alignment horizontal="center" vertical="center" textRotation="0" wrapText="false" indent="0" shrinkToFit="false"/>
      <protection locked="true" hidden="false"/>
    </xf>
    <xf numFmtId="178" fontId="0" fillId="0" borderId="0" xfId="15" applyFont="true" applyBorder="true" applyAlignment="true" applyProtection="true">
      <alignment horizontal="center" vertical="center" textRotation="0" wrapText="false" indent="0" shrinkToFit="false"/>
      <protection locked="true" hidden="false"/>
    </xf>
    <xf numFmtId="164" fontId="0" fillId="0" borderId="0" xfId="15" applyFont="true" applyBorder="true" applyAlignment="true" applyProtection="true">
      <alignment horizontal="general" vertical="center" textRotation="0" wrapText="false" indent="0" shrinkToFit="false"/>
      <protection locked="true" hidden="false"/>
    </xf>
    <xf numFmtId="175" fontId="0" fillId="5" borderId="0" xfId="15" applyFont="true" applyBorder="true" applyAlignment="true" applyProtection="true">
      <alignment horizontal="general" vertical="center" textRotation="0" wrapText="false" indent="0" shrinkToFit="false"/>
      <protection locked="true" hidden="false"/>
    </xf>
    <xf numFmtId="182" fontId="0" fillId="0" borderId="0" xfId="0" applyFont="fals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82" fontId="45" fillId="0" borderId="0" xfId="0" applyFont="true" applyBorder="false" applyAlignment="false" applyProtection="false">
      <alignment horizontal="general" vertical="bottom" textRotation="0" wrapText="false" indent="0" shrinkToFit="false"/>
      <protection locked="true" hidden="false"/>
    </xf>
    <xf numFmtId="164" fontId="0" fillId="0" borderId="58" xfId="0" applyFont="true" applyBorder="true" applyAlignment="false" applyProtection="false">
      <alignment horizontal="general" vertical="bottom" textRotation="0" wrapText="false" indent="0" shrinkToFit="false"/>
      <protection locked="true" hidden="false"/>
    </xf>
    <xf numFmtId="164" fontId="0" fillId="0" borderId="59" xfId="0" applyFont="false" applyBorder="true" applyAlignment="false" applyProtection="false">
      <alignment horizontal="general" vertical="bottom" textRotation="0" wrapText="false" indent="0" shrinkToFit="false"/>
      <protection locked="true" hidden="false"/>
    </xf>
    <xf numFmtId="164" fontId="0" fillId="0" borderId="60" xfId="0" applyFont="false" applyBorder="true" applyAlignment="false" applyProtection="false">
      <alignment horizontal="general" vertical="bottom" textRotation="0" wrapText="false" indent="0" shrinkToFit="false"/>
      <protection locked="true" hidden="false"/>
    </xf>
    <xf numFmtId="182" fontId="0" fillId="0" borderId="60" xfId="0" applyFont="false" applyBorder="true" applyAlignment="false" applyProtection="false">
      <alignment horizontal="general" vertical="bottom" textRotation="0" wrapText="false" indent="0" shrinkToFit="false"/>
      <protection locked="true" hidden="false"/>
    </xf>
    <xf numFmtId="164" fontId="0" fillId="0" borderId="61" xfId="0" applyFont="false" applyBorder="true" applyAlignment="false" applyProtection="false">
      <alignment horizontal="general" vertical="bottom" textRotation="0" wrapText="false" indent="0" shrinkToFit="false"/>
      <protection locked="true" hidden="false"/>
    </xf>
    <xf numFmtId="164" fontId="0" fillId="0" borderId="62" xfId="0" applyFont="true" applyBorder="true" applyAlignment="false" applyProtection="false">
      <alignment horizontal="general" vertical="bottom" textRotation="0" wrapText="false" indent="0" shrinkToFit="false"/>
      <protection locked="true" hidden="false"/>
    </xf>
    <xf numFmtId="182" fontId="0" fillId="0" borderId="63" xfId="0" applyFont="false" applyBorder="true" applyAlignment="false" applyProtection="false">
      <alignment horizontal="general" vertical="bottom" textRotation="0" wrapText="false" indent="0" shrinkToFit="false"/>
      <protection locked="true" hidden="false"/>
    </xf>
    <xf numFmtId="164" fontId="0" fillId="0" borderId="64" xfId="0" applyFont="true" applyBorder="true" applyAlignment="false" applyProtection="false">
      <alignment horizontal="general" vertical="bottom" textRotation="0" wrapText="false" indent="0" shrinkToFit="false"/>
      <protection locked="true" hidden="false"/>
    </xf>
    <xf numFmtId="164" fontId="0" fillId="0" borderId="65" xfId="0" applyFont="false" applyBorder="true" applyAlignment="false" applyProtection="false">
      <alignment horizontal="general" vertical="bottom" textRotation="0" wrapText="false" indent="0" shrinkToFit="false"/>
      <protection locked="true" hidden="false"/>
    </xf>
    <xf numFmtId="182" fontId="0" fillId="0" borderId="1" xfId="0" applyFont="false" applyBorder="true" applyAlignment="false" applyProtection="false">
      <alignment horizontal="general" vertical="bottom" textRotation="0" wrapText="false" indent="0" shrinkToFit="false"/>
      <protection locked="true" hidden="false"/>
    </xf>
    <xf numFmtId="164" fontId="0" fillId="0" borderId="66" xfId="0" applyFont="false" applyBorder="true" applyAlignment="false" applyProtection="false">
      <alignment horizontal="general" vertical="bottom" textRotation="0" wrapText="false" indent="0" shrinkToFit="false"/>
      <protection locked="true" hidden="false"/>
    </xf>
    <xf numFmtId="164" fontId="0" fillId="0" borderId="67" xfId="0" applyFont="false" applyBorder="true" applyAlignment="false" applyProtection="false">
      <alignment horizontal="general" vertical="bottom" textRotation="0" wrapText="false" indent="0" shrinkToFit="false"/>
      <protection locked="true" hidden="false"/>
    </xf>
    <xf numFmtId="164" fontId="0" fillId="0" borderId="68" xfId="0" applyFont="false" applyBorder="true" applyAlignment="false" applyProtection="false">
      <alignment horizontal="general" vertical="bottom" textRotation="0" wrapText="false" indent="0" shrinkToFit="false"/>
      <protection locked="true" hidden="false"/>
    </xf>
    <xf numFmtId="164" fontId="0" fillId="0" borderId="69" xfId="0" applyFont="true" applyBorder="true" applyAlignment="false" applyProtection="false">
      <alignment horizontal="general" vertical="bottom" textRotation="0" wrapText="false" indent="0" shrinkToFit="false"/>
      <protection locked="true" hidden="false"/>
    </xf>
    <xf numFmtId="182" fontId="0" fillId="0" borderId="70" xfId="0" applyFont="false" applyBorder="tru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82" fontId="8" fillId="0" borderId="0" xfId="0" applyFont="true" applyBorder="false" applyAlignment="false" applyProtection="false">
      <alignment horizontal="general" vertical="bottom" textRotation="0" wrapText="false" indent="0" shrinkToFit="false"/>
      <protection locked="true" hidden="false"/>
    </xf>
    <xf numFmtId="175" fontId="0" fillId="0" borderId="0" xfId="15" applyFont="true" applyBorder="true" applyAlignment="true" applyProtection="true">
      <alignment horizontal="general" vertical="bottom" textRotation="0" wrapText="false" indent="0" shrinkToFit="false"/>
      <protection locked="true" hidden="false"/>
    </xf>
    <xf numFmtId="164" fontId="57" fillId="0" borderId="0" xfId="0" applyFont="true" applyBorder="true" applyAlignment="false" applyProtection="false">
      <alignment horizontal="general" vertical="bottom" textRotation="0" wrapText="false" indent="0" shrinkToFit="false"/>
      <protection locked="true" hidden="false"/>
    </xf>
    <xf numFmtId="164" fontId="45" fillId="10" borderId="0" xfId="0" applyFont="true" applyBorder="false" applyAlignment="true" applyProtection="false">
      <alignment horizontal="center" vertical="bottom" textRotation="0" wrapText="false" indent="0" shrinkToFit="false"/>
      <protection locked="true" hidden="false"/>
    </xf>
    <xf numFmtId="182" fontId="45" fillId="10" borderId="0" xfId="0" applyFont="true" applyBorder="false" applyAlignment="true" applyProtection="false">
      <alignment horizontal="center" vertical="bottom" textRotation="0" wrapText="false" indent="0" shrinkToFit="false"/>
      <protection locked="true" hidden="false"/>
    </xf>
    <xf numFmtId="175" fontId="8" fillId="0" borderId="0" xfId="15" applyFont="true" applyBorder="true" applyAlignment="true" applyProtection="tru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74" fontId="8" fillId="10" borderId="0" xfId="0" applyFont="true" applyBorder="false" applyAlignment="false" applyProtection="false">
      <alignment horizontal="general" vertical="bottom" textRotation="0" wrapText="false" indent="0" shrinkToFit="false"/>
      <protection locked="true" hidden="false"/>
    </xf>
    <xf numFmtId="182" fontId="8" fillId="10" borderId="0" xfId="0" applyFont="true" applyBorder="false" applyAlignment="false" applyProtection="false">
      <alignment horizontal="general" vertical="bottom" textRotation="0" wrapText="false" indent="0" shrinkToFit="false"/>
      <protection locked="true" hidden="false"/>
    </xf>
    <xf numFmtId="164" fontId="58" fillId="0" borderId="0" xfId="0" applyFont="true" applyBorder="false" applyAlignment="false" applyProtection="false">
      <alignment horizontal="general" vertical="bottom" textRotation="0" wrapText="false" indent="0" shrinkToFit="false"/>
      <protection locked="true" hidden="false"/>
    </xf>
    <xf numFmtId="166" fontId="58" fillId="0" borderId="0" xfId="0" applyFont="true" applyBorder="false" applyAlignment="false" applyProtection="false">
      <alignment horizontal="general" vertical="bottom" textRotation="0" wrapText="false" indent="0" shrinkToFit="false"/>
      <protection locked="true" hidden="false"/>
    </xf>
    <xf numFmtId="166" fontId="8"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82" fontId="13" fillId="0" borderId="0" xfId="0" applyFont="true" applyBorder="false" applyAlignment="false" applyProtection="false">
      <alignment horizontal="general" vertical="bottom" textRotation="0" wrapText="false" indent="0" shrinkToFit="false"/>
      <protection locked="true" hidden="false"/>
    </xf>
    <xf numFmtId="164" fontId="61" fillId="0" borderId="0" xfId="0" applyFont="true" applyBorder="true" applyAlignment="false" applyProtection="false">
      <alignment horizontal="general" vertical="bottom" textRotation="0" wrapText="false" indent="0" shrinkToFit="false"/>
      <protection locked="true" hidden="false"/>
    </xf>
    <xf numFmtId="164" fontId="61" fillId="0" borderId="44" xfId="0" applyFont="true" applyBorder="true" applyAlignment="false" applyProtection="false">
      <alignment horizontal="general" vertical="bottom" textRotation="0" wrapText="false" indent="0" shrinkToFit="false"/>
      <protection locked="true" hidden="false"/>
    </xf>
    <xf numFmtId="164" fontId="62" fillId="0" borderId="0" xfId="0" applyFont="true" applyBorder="false" applyAlignment="false" applyProtection="false">
      <alignment horizontal="general" vertical="bottom" textRotation="0" wrapText="false" indent="0" shrinkToFit="false"/>
      <protection locked="true" hidden="false"/>
    </xf>
    <xf numFmtId="166" fontId="62" fillId="0" borderId="0" xfId="0" applyFont="true" applyBorder="false" applyAlignment="false" applyProtection="false">
      <alignment horizontal="general" vertical="bottom" textRotation="0" wrapText="false" indent="0" shrinkToFit="false"/>
      <protection locked="true" hidden="false"/>
    </xf>
    <xf numFmtId="178" fontId="0" fillId="0" borderId="0" xfId="0" applyFont="false" applyBorder="false" applyAlignment="false" applyProtection="false">
      <alignment horizontal="general" vertical="bottom" textRotation="0" wrapText="false" indent="0" shrinkToFit="false"/>
      <protection locked="true" hidden="false"/>
    </xf>
    <xf numFmtId="178" fontId="45" fillId="0" borderId="0" xfId="0" applyFont="true" applyBorder="false" applyAlignment="true" applyProtection="false">
      <alignment horizontal="center" vertical="bottom" textRotation="0" wrapText="false" indent="0" shrinkToFit="false"/>
      <protection locked="true" hidden="false"/>
    </xf>
    <xf numFmtId="164" fontId="45" fillId="0" borderId="0" xfId="0" applyFont="true" applyBorder="false" applyAlignment="true" applyProtection="false">
      <alignment horizontal="center" vertical="bottom" textRotation="0" wrapText="false" indent="0" shrinkToFit="false"/>
      <protection locked="true" hidden="false"/>
    </xf>
    <xf numFmtId="178" fontId="8" fillId="0" borderId="0" xfId="0" applyFont="true" applyBorder="true" applyAlignment="true" applyProtection="true">
      <alignment horizontal="center" vertical="center" textRotation="0" wrapText="false" indent="0" shrinkToFit="false"/>
      <protection locked="false" hidden="false"/>
    </xf>
    <xf numFmtId="164" fontId="8" fillId="0" borderId="0" xfId="0" applyFont="true" applyBorder="true" applyAlignment="true" applyProtection="true">
      <alignment horizontal="general" vertical="center" textRotation="0" wrapText="false" indent="0" shrinkToFit="false"/>
      <protection locked="false" hidden="false"/>
    </xf>
    <xf numFmtId="178" fontId="0" fillId="0" borderId="0" xfId="0" applyFont="false" applyBorder="true" applyAlignment="false" applyProtection="false">
      <alignment horizontal="general" vertical="bottom" textRotation="0" wrapText="false" indent="0" shrinkToFit="false"/>
      <protection locked="true" hidden="false"/>
    </xf>
  </cellXfs>
  <cellStyles count="27">
    <cellStyle name="Normal" xfId="0" builtinId="0"/>
    <cellStyle name="Comma" xfId="15" builtinId="3"/>
    <cellStyle name="Comma [0]" xfId="16" builtinId="6"/>
    <cellStyle name="Currency" xfId="17" builtinId="4"/>
    <cellStyle name="Currency [0]" xfId="18" builtinId="7"/>
    <cellStyle name="Percent" xfId="19" builtinId="5"/>
    <cellStyle name="Custom - Style8" xfId="21"/>
    <cellStyle name="Data   - Style2" xfId="22"/>
    <cellStyle name="Labels - Style3" xfId="23"/>
    <cellStyle name="Normal - Style1" xfId="24"/>
    <cellStyle name="Normal - Style2" xfId="25"/>
    <cellStyle name="Normal - Style3" xfId="26"/>
    <cellStyle name="Normal - Style4" xfId="27"/>
    <cellStyle name="Normal - Style5" xfId="28"/>
    <cellStyle name="Normal - Style6" xfId="29"/>
    <cellStyle name="Normal - Style7" xfId="30"/>
    <cellStyle name="Normal - Style8" xfId="31"/>
    <cellStyle name="Normal 2" xfId="32"/>
    <cellStyle name="Normal 3" xfId="33"/>
    <cellStyle name="Normal_Rankings 2001" xfId="34"/>
    <cellStyle name="Normal_Teacher Summary Sheet 2000" xfId="35"/>
    <cellStyle name="Reset  - Style7" xfId="36"/>
    <cellStyle name="Table  - Style6" xfId="37"/>
    <cellStyle name="Title  - Style1" xfId="38"/>
    <cellStyle name="TotCol - Style5" xfId="39"/>
    <cellStyle name="TotRow - Style4" xfId="40"/>
    <cellStyle name="*unknown*" xfId="20" builtinId="8"/>
  </cellStyles>
  <dxfs count="18">
    <dxf>
      <font>
        <name val="Arial"/>
        <family val="0"/>
        <sz val="8"/>
      </font>
      <fill>
        <patternFill>
          <bgColor rgb="FFFFFFCC"/>
        </patternFill>
      </fill>
    </dxf>
    <dxf>
      <font>
        <name val="Arial"/>
        <family val="0"/>
        <sz val="8"/>
      </font>
      <fill>
        <patternFill>
          <bgColor rgb="FFFFFFCC"/>
        </patternFill>
      </fill>
    </dxf>
    <dxf>
      <font>
        <name val="Arial"/>
        <family val="0"/>
        <sz val="8"/>
      </font>
      <fill>
        <patternFill>
          <bgColor rgb="FFFFFFCC"/>
        </patternFill>
      </fill>
    </dxf>
    <dxf>
      <font>
        <name val="Arial"/>
        <family val="0"/>
        <sz val="8"/>
      </font>
      <fill>
        <patternFill>
          <bgColor rgb="FFFFFFCC"/>
        </patternFill>
      </fill>
    </dxf>
    <dxf>
      <font>
        <name val="Arial"/>
        <family val="0"/>
        <sz val="8"/>
      </font>
      <fill>
        <patternFill>
          <bgColor rgb="FFFFFFCC"/>
        </patternFill>
      </fill>
    </dxf>
    <dxf>
      <font>
        <name val="Arial"/>
        <family val="0"/>
        <sz val="8"/>
      </font>
      <fill>
        <patternFill>
          <bgColor rgb="FF008000"/>
        </patternFill>
      </fill>
    </dxf>
    <dxf>
      <font>
        <name val="Arial"/>
        <family val="0"/>
        <sz val="8"/>
      </font>
      <fill>
        <patternFill>
          <bgColor rgb="FFFFFF99"/>
        </patternFill>
      </fill>
      <border diagonalUp="false" diagonalDown="false">
        <left style="thin">
          <color rgb="FFFF0000"/>
        </left>
        <right style="thin">
          <color rgb="FFFF0000"/>
        </right>
        <top style="thin">
          <color rgb="FFFF0000"/>
        </top>
        <bottom style="thin">
          <color rgb="FFFF0000"/>
        </bottom>
        <diagonal/>
      </border>
    </dxf>
    <dxf>
      <font>
        <name val="Arial"/>
        <family val="0"/>
        <sz val="8"/>
      </font>
      <fill>
        <patternFill>
          <bgColor rgb="FFFFFF99"/>
        </patternFill>
      </fill>
      <border diagonalUp="false" diagonalDown="false">
        <left style="thin">
          <color rgb="FFFF0000"/>
        </left>
        <right style="thin">
          <color rgb="FFFF0000"/>
        </right>
        <top style="thin">
          <color rgb="FFFF0000"/>
        </top>
        <bottom style="thin">
          <color rgb="FFFF0000"/>
        </bottom>
        <diagonal/>
      </border>
    </dxf>
    <dxf>
      <fill>
        <patternFill patternType="solid">
          <bgColor rgb="FF000000"/>
        </patternFill>
      </fill>
    </dxf>
    <dxf>
      <fill>
        <patternFill patternType="solid">
          <fgColor rgb="FFFF0000"/>
          <bgColor rgb="FF000000"/>
        </patternFill>
      </fill>
    </dxf>
    <dxf>
      <font>
        <name val="Arial"/>
        <family val="0"/>
        <sz val="8"/>
      </font>
      <fill>
        <patternFill>
          <bgColor rgb="FFCCFFCC"/>
        </patternFill>
      </fill>
    </dxf>
    <dxf>
      <font>
        <name val="Arial"/>
        <family val="0"/>
        <sz val="8"/>
      </font>
      <fill>
        <patternFill>
          <bgColor rgb="FFFFCC00"/>
        </patternFill>
      </fill>
    </dxf>
    <dxf>
      <font>
        <name val="Arial"/>
        <family val="0"/>
        <sz val="8"/>
      </font>
      <fill>
        <patternFill>
          <bgColor rgb="FFFFFF00"/>
        </patternFill>
      </fill>
    </dxf>
    <dxf>
      <font>
        <name val="Arial"/>
        <family val="0"/>
        <sz val="8"/>
      </font>
      <fill>
        <patternFill>
          <bgColor rgb="FFCCFFCC"/>
        </patternFill>
      </fill>
    </dxf>
    <dxf>
      <font>
        <name val="Arial"/>
        <family val="0"/>
        <sz val="8"/>
      </font>
      <fill>
        <patternFill>
          <bgColor rgb="FFFFCC00"/>
        </patternFill>
      </fill>
    </dxf>
    <dxf>
      <font>
        <name val="Arial"/>
        <family val="0"/>
        <sz val="8"/>
      </font>
      <fill>
        <patternFill>
          <bgColor rgb="FFFFFF00"/>
        </patternFill>
      </fill>
    </dxf>
    <dxf>
      <font>
        <name val="Arial"/>
        <family val="0"/>
        <sz val="8"/>
      </font>
      <fill>
        <patternFill>
          <bgColor rgb="FFCCFFCC"/>
        </patternFill>
      </fill>
    </dxf>
    <dxf>
      <font>
        <name val="Arial"/>
        <family val="0"/>
        <sz val="8"/>
      </font>
      <fill>
        <patternFill>
          <bgColor rgb="FFFFCC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D3D3D"/>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worksheet" Target="worksheets/sheet16.xml"/><Relationship Id="rId19" Type="http://schemas.openxmlformats.org/officeDocument/2006/relationships/worksheet" Target="worksheets/sheet17.xml"/><Relationship Id="rId20" Type="http://schemas.openxmlformats.org/officeDocument/2006/relationships/externalLink" Target="externalLinks/externalLink1.xml"/><Relationship Id="rId21" Type="http://schemas.openxmlformats.org/officeDocument/2006/relationships/sharedStrings" Target="sharedStrings.xml"/><Relationship Id="rId22" Type="http://schemas.openxmlformats.org/officeDocument/2006/relationships/pivotCacheDefinition" Target="pivotCache/pivotCacheDefinition1.xml"/><Relationship Id="rId23" Type="http://schemas.openxmlformats.org/officeDocument/2006/relationships/pivotCacheDefinition" Target="pivotCache/pivotCacheDefinition2.xml"/><Relationship Id="rId24" Type="http://schemas.openxmlformats.org/officeDocument/2006/relationships/pivotCacheDefinition" Target="pivotCache/pivotCacheDefinition3.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externalLinks/_rels/externalLink1.xml.rels><?xml version="1.0" encoding="UTF-8"?>
<Relationships xmlns="http://schemas.openxmlformats.org/package/2006/relationships"><Relationship Id="rId1" Type="http://schemas.openxmlformats.org/officeDocument/2006/relationships/externalLinkPath" Target="../../../../C:/DIRECT%20AID/DLAS%20Report%20Submissions/Salary%20Survey/Salary%20Survey%20FY%202016/Work%20Files/Latest%20FY%202016%20Salary%20Survey%20(with%20queries).xls"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Teachers"/>
      <sheetName val="Principals"/>
      <sheetName val="Asst. Principals"/>
    </sheetNames>
    <sheetDataSet>
      <sheetData sheetId="0"/>
      <sheetData sheetId="1"/>
      <sheetData sheetId="2"/>
    </sheetDataSet>
  </externalBook>
</externalLink>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_rels/pivotCacheDefinition2.xml.rels><?xml version="1.0" encoding="UTF-8"?>
<Relationships xmlns="http://schemas.openxmlformats.org/package/2006/relationships"><Relationship Id="rId1" Type="http://schemas.openxmlformats.org/officeDocument/2006/relationships/pivotCacheRecords" Target="pivotCacheRecords2.xml"/>
</Relationships>
</file>

<file path=xl/pivotCache/_rels/pivotCacheDefinition3.xml.rels><?xml version="1.0" encoding="UTF-8"?>
<Relationships xmlns="http://schemas.openxmlformats.org/package/2006/relationships"><Relationship Id="rId1" Type="http://schemas.openxmlformats.org/officeDocument/2006/relationships/pivotCacheRecords" Target="pivotCacheRecords3.xml"/>
</Relationships>
</file>

<file path=xl/pivotCache/pivotCacheDefinition1.xml><?xml version="1.0" encoding="utf-8"?>
<pivotCacheDefinition xmlns="http://schemas.openxmlformats.org/spreadsheetml/2006/main" xmlns:r="http://schemas.openxmlformats.org/officeDocument/2006/relationships" r:id="rId1" recordCount="1218" createdVersion="3">
  <cacheSource type="worksheet">
    <worksheetSource ref="AA1:AD1219" sheet="New Pivot Table"/>
  </cacheSource>
  <cacheFields count="4">
    <cacheField name="FUNCTION" numFmtId="0">
      <sharedItems containsSemiMixedTypes="0" containsString="0" containsNumber="1" containsInteger="1" minValue="68100" maxValue="68200" count="2">
        <n v="68100"/>
        <n v="68200"/>
      </sharedItems>
    </cacheField>
    <cacheField name="COST_CENTER" numFmtId="0">
      <sharedItems containsSemiMixedTypes="0" containsString="0" containsNumber="1" containsInteger="1" minValue="2" maxValue="9" count="3">
        <n v="2"/>
        <n v="3"/>
        <n v="9"/>
      </sharedItems>
    </cacheField>
    <cacheField name="AMOUNT" numFmtId="0">
      <sharedItems containsSemiMixedTypes="0" containsString="0" containsNumber="1" minValue="0" maxValue="13845187.48" count="234">
        <n v="0"/>
        <n v="2491.5"/>
        <n v="2491.85"/>
        <n v="2607.88"/>
        <n v="6815.28"/>
        <n v="11118"/>
        <n v="11709.81"/>
        <n v="12055.26"/>
        <n v="12285"/>
        <n v="15090.58"/>
        <n v="16019.84"/>
        <n v="17439"/>
        <n v="18086.25"/>
        <n v="18543"/>
        <n v="19018.98"/>
        <n v="19459.92"/>
        <n v="20400"/>
        <n v="21449.66"/>
        <n v="24264.31"/>
        <n v="25082.4"/>
        <n v="25893"/>
        <n v="26887.5"/>
        <n v="27860"/>
        <n v="31516.24"/>
        <n v="31675.41"/>
        <n v="31750.2"/>
        <n v="31753.39"/>
        <n v="31957.19"/>
        <n v="35554.2"/>
        <n v="36154.19"/>
        <n v="36165.78"/>
        <n v="36183.84"/>
        <n v="37495.5"/>
        <n v="39096.88"/>
        <n v="39600"/>
        <n v="40586.72"/>
        <n v="40631.34"/>
        <n v="40776"/>
        <n v="41286.5"/>
        <n v="43200"/>
        <n v="43549.32"/>
        <n v="44082"/>
        <n v="44712.73"/>
        <n v="44739.96"/>
        <n v="45266.7"/>
        <n v="46530.61"/>
        <n v="46818.11"/>
        <n v="46818.12"/>
        <n v="47697.66"/>
        <n v="48058.54"/>
        <n v="48408"/>
        <n v="48668"/>
        <n v="48900.96"/>
        <n v="48994"/>
        <n v="49000.8"/>
        <n v="49332.96"/>
        <n v="49595"/>
        <n v="50114.44"/>
        <n v="50234.04"/>
        <n v="50326"/>
        <n v="50340.25"/>
        <n v="50736.92"/>
        <n v="51355"/>
        <n v="51892.76"/>
        <n v="52290.96"/>
        <n v="52657"/>
        <n v="53709.96"/>
        <n v="53778.99"/>
        <n v="54400"/>
        <n v="54407"/>
        <n v="55163.54"/>
        <n v="56205.97"/>
        <n v="57268.3"/>
        <n v="57561"/>
        <n v="59060"/>
        <n v="60006.18"/>
        <n v="60675"/>
        <n v="61261.96"/>
        <n v="63462.54"/>
        <n v="64030.84"/>
        <n v="66165.61"/>
        <n v="66457.05"/>
        <n v="67166.64"/>
        <n v="67363.14"/>
        <n v="68240.84"/>
        <n v="68458"/>
        <n v="68605.31"/>
        <n v="68840.84"/>
        <n v="69008.04"/>
        <n v="69491.04"/>
        <n v="69648"/>
        <n v="69649.52"/>
        <n v="70348.33"/>
        <n v="71126.46"/>
        <n v="72053.32"/>
        <n v="72470.68"/>
        <n v="73338"/>
        <n v="74389.58"/>
        <n v="76359.28"/>
        <n v="77644.38"/>
        <n v="77978.5"/>
        <n v="83499"/>
        <n v="83785.59"/>
        <n v="86845.53"/>
        <n v="90770.67"/>
        <n v="93663"/>
        <n v="94931.32"/>
        <n v="96175.04"/>
        <n v="97012"/>
        <n v="97920"/>
        <n v="97953.74"/>
        <n v="101429.09"/>
        <n v="101582.04"/>
        <n v="101761"/>
        <n v="102055.89"/>
        <n v="102709"/>
        <n v="103275"/>
        <n v="103636.23"/>
        <n v="104504.53"/>
        <n v="108563.04"/>
        <n v="108574"/>
        <n v="109036.28"/>
        <n v="109062"/>
        <n v="111224"/>
        <n v="111584.38"/>
        <n v="112911.76"/>
        <n v="114015.12"/>
        <n v="114641.41"/>
        <n v="120582.22"/>
        <n v="121817.32"/>
        <n v="122099"/>
        <n v="122169.16"/>
        <n v="125255"/>
        <n v="126801.19"/>
        <n v="134470.08"/>
        <n v="137853"/>
        <n v="138877.08"/>
        <n v="140580.89"/>
        <n v="140995.74"/>
        <n v="141823.63"/>
        <n v="143098.92"/>
        <n v="147112.11"/>
        <n v="153097.67"/>
        <n v="160376.76"/>
        <n v="160910"/>
        <n v="163166.08"/>
        <n v="163281.36"/>
        <n v="163281.37"/>
        <n v="163988.27"/>
        <n v="164856"/>
        <n v="172376.04"/>
        <n v="172960.08"/>
        <n v="174144"/>
        <n v="179234.75"/>
        <n v="181569.84"/>
        <n v="183296.42"/>
        <n v="183930.81"/>
        <n v="192330.66"/>
        <n v="193097.51"/>
        <n v="195748.05"/>
        <n v="198370.27"/>
        <n v="202639.55"/>
        <n v="205248.35"/>
        <n v="212956.01"/>
        <n v="220755.55"/>
        <n v="236115.05"/>
        <n v="241645.44"/>
        <n v="244671.06"/>
        <n v="249964.42"/>
        <n v="250945.02"/>
        <n v="252504.04"/>
        <n v="260381.5"/>
        <n v="261216"/>
        <n v="269481.72"/>
        <n v="269481.73"/>
        <n v="277742.73"/>
        <n v="282266.12"/>
        <n v="289502.35"/>
        <n v="295127.28"/>
        <n v="306140.78"/>
        <n v="317620.08"/>
        <n v="324630.33"/>
        <n v="330453"/>
        <n v="333896.61"/>
        <n v="333896.62"/>
        <n v="335550.04"/>
        <n v="347289.67"/>
        <n v="362476.14"/>
        <n v="376197"/>
        <n v="390436.04"/>
        <n v="391496.1"/>
        <n v="401494.03"/>
        <n v="402025.26"/>
        <n v="404245.89"/>
        <n v="410496.69"/>
        <n v="420061.31"/>
        <n v="425748.68"/>
        <n v="454495.31"/>
        <n v="464219.63"/>
        <n v="475012.83"/>
        <n v="502023.52"/>
        <n v="503539.83"/>
        <n v="508431.26"/>
        <n v="600137.87"/>
        <n v="607465.29"/>
        <n v="617424.69"/>
        <n v="629668.17"/>
        <n v="644966.4"/>
        <n v="647377.91"/>
        <n v="659064.86"/>
        <n v="760264.97"/>
        <n v="798027.88"/>
        <n v="800648.61"/>
        <n v="804986.44"/>
        <n v="809980.42"/>
        <n v="825605.9"/>
        <n v="828082.33"/>
        <n v="960017.59"/>
        <n v="1195937.17"/>
        <n v="1254814.52"/>
        <n v="1465621.07"/>
        <n v="1535495.56"/>
        <n v="1535495.57"/>
        <n v="1634865.79"/>
        <n v="1742431"/>
        <n v="2010998.54"/>
        <n v="2136813.35"/>
        <n v="2449505.08"/>
        <n v="3524299.31"/>
        <n v="3903703.05"/>
        <n v="5018976.8"/>
        <n v="5486067.33"/>
        <n v="5609302.25"/>
        <n v="13845187.48"/>
      </sharedItems>
    </cacheField>
    <cacheField name="FTE" numFmtId="0">
      <sharedItems containsSemiMixedTypes="0" containsString="0" containsNumber="1" minValue="0" maxValue="169.34" count="119">
        <n v="0"/>
        <n v="0.05"/>
        <n v="0.12"/>
        <n v="0.25"/>
        <n v="0.3"/>
        <n v="0.32"/>
        <n v="0.34"/>
        <n v="0.35"/>
        <n v="0.36"/>
        <n v="0.38"/>
        <n v="0.41"/>
        <n v="0.42"/>
        <n v="0.5"/>
        <n v="0.59"/>
        <n v="0.6"/>
        <n v="0.62"/>
        <n v="0.63"/>
        <n v="0.67"/>
        <n v="0.7"/>
        <n v="0.71"/>
        <n v="0.75"/>
        <n v="0.76"/>
        <n v="1"/>
        <n v="1.05"/>
        <n v="1.08"/>
        <n v="1.1"/>
        <n v="1.12"/>
        <n v="1.13"/>
        <n v="1.15"/>
        <n v="1.17"/>
        <n v="1.18"/>
        <n v="1.2"/>
        <n v="1.29"/>
        <n v="1.3"/>
        <n v="1.33"/>
        <n v="1.5"/>
        <n v="1.6"/>
        <n v="1.66"/>
        <n v="1.67"/>
        <n v="1.7"/>
        <n v="1.83"/>
        <n v="1.9"/>
        <n v="1.94"/>
        <n v="2"/>
        <n v="2.05"/>
        <n v="2.15"/>
        <n v="2.25"/>
        <n v="2.39"/>
        <n v="2.4"/>
        <n v="2.61"/>
        <n v="2.75"/>
        <n v="2.86"/>
        <n v="3"/>
        <n v="3.04"/>
        <n v="3.05"/>
        <n v="3.08"/>
        <n v="3.3"/>
        <n v="3.4"/>
        <n v="3.5"/>
        <n v="3.54"/>
        <n v="3.6"/>
        <n v="3.96"/>
        <n v="3.99"/>
        <n v="4"/>
        <n v="4.15"/>
        <n v="4.32"/>
        <n v="4.37"/>
        <n v="4.5"/>
        <n v="4.86"/>
        <n v="5"/>
        <n v="5.21"/>
        <n v="5.25"/>
        <n v="5.4"/>
        <n v="6"/>
        <n v="6.14"/>
        <n v="6.35"/>
        <n v="6.48"/>
        <n v="6.5"/>
        <n v="7"/>
        <n v="7.08"/>
        <n v="7.34"/>
        <n v="7.4"/>
        <n v="7.91"/>
        <n v="8"/>
        <n v="8.11"/>
        <n v="8.17"/>
        <n v="8.26"/>
        <n v="8.5"/>
        <n v="9"/>
        <n v="9.09"/>
        <n v="9.32"/>
        <n v="9.82"/>
        <n v="10.05"/>
        <n v="10.44"/>
        <n v="10.63"/>
        <n v="10.83"/>
        <n v="11.28"/>
        <n v="11.63"/>
        <n v="13"/>
        <n v="14"/>
        <n v="16.14"/>
        <n v="16.6"/>
        <n v="17.13"/>
        <n v="19.37"/>
        <n v="19.61"/>
        <n v="22.4"/>
        <n v="24.34"/>
        <n v="24.35"/>
        <n v="26.5"/>
        <n v="27"/>
        <n v="29.37"/>
        <n v="31.98"/>
        <n v="48.37"/>
        <n v="56.76"/>
        <n v="62.08"/>
        <n v="66.35"/>
        <n v="80.84"/>
        <n v="105.87"/>
        <n v="169.34"/>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recordCount="227" createdVersion="3">
  <cacheSource type="worksheet">
    <worksheetSource ref="B1:D228" sheet="New Pivot Table"/>
  </cacheSource>
  <cacheFields count="3">
    <cacheField name="FUNCTION" numFmtId="0">
      <sharedItems containsSemiMixedTypes="0" containsString="0" containsNumber="1" containsInteger="1" minValue="61100" maxValue="68200" count="7">
        <n v="61100"/>
        <n v="61210"/>
        <n v="61230"/>
        <n v="61320"/>
        <n v="61410"/>
        <n v="68100"/>
        <n v="68200"/>
      </sharedItems>
    </cacheField>
    <cacheField name="OBJECT" numFmtId="0">
      <sharedItems containsSemiMixedTypes="0" containsString="0" containsNumber="1" containsInteger="1" minValue="1110" maxValue="9000" count="53">
        <n v="1110"/>
        <n v="1120"/>
        <n v="1122"/>
        <n v="1126"/>
        <n v="1127"/>
        <n v="1133"/>
        <n v="1140"/>
        <n v="1141"/>
        <n v="1150"/>
        <n v="1151"/>
        <n v="1520"/>
        <n v="1620"/>
        <n v="1650"/>
        <n v="1660"/>
        <n v="2100"/>
        <n v="2210"/>
        <n v="2220"/>
        <n v="2300"/>
        <n v="2400"/>
        <n v="2500"/>
        <n v="2510"/>
        <n v="2600"/>
        <n v="2700"/>
        <n v="2750"/>
        <n v="2800"/>
        <n v="3000"/>
        <n v="3100"/>
        <n v="3200"/>
        <n v="3810"/>
        <n v="3820"/>
        <n v="3830"/>
        <n v="4000"/>
        <n v="5001"/>
        <n v="5200"/>
        <n v="5400"/>
        <n v="5500"/>
        <n v="5800"/>
        <n v="6000"/>
        <n v="6020"/>
        <n v="6030"/>
        <n v="6040"/>
        <n v="6050"/>
        <n v="6060"/>
        <n v="7000"/>
        <n v="8100"/>
        <n v="8110"/>
        <n v="8120"/>
        <n v="8130"/>
        <n v="8200"/>
        <n v="8210"/>
        <n v="8220"/>
        <n v="8230"/>
        <n v="9000"/>
      </sharedItems>
    </cacheField>
    <cacheField name="SUM(EXPENDITURES.AMOUNT)" numFmtId="0">
      <sharedItems containsSemiMixedTypes="0" containsString="0" containsNumber="1" minValue="-146140.4" maxValue="5154313703.79" count="227">
        <n v="-146140.4"/>
        <n v="16.23"/>
        <n v="230.13"/>
        <n v="302.97"/>
        <n v="304.48"/>
        <n v="676.54"/>
        <n v="1040.35"/>
        <n v="1111.35"/>
        <n v="1395.37"/>
        <n v="2000"/>
        <n v="2115.98"/>
        <n v="2450.3"/>
        <n v="4500"/>
        <n v="4653.94"/>
        <n v="6000"/>
        <n v="6117.47"/>
        <n v="6996.86"/>
        <n v="7839.93"/>
        <n v="8884"/>
        <n v="12367.06"/>
        <n v="12500"/>
        <n v="13645.31"/>
        <n v="13662.59"/>
        <n v="14270.17"/>
        <n v="14871.99"/>
        <n v="16580.45"/>
        <n v="18313.65"/>
        <n v="19257"/>
        <n v="20000"/>
        <n v="20369.25"/>
        <n v="20549.79"/>
        <n v="20828.44"/>
        <n v="22000"/>
        <n v="26110.44"/>
        <n v="27500.67"/>
        <n v="30054.21"/>
        <n v="36051.89"/>
        <n v="38952.13"/>
        <n v="49169.94"/>
        <n v="50836.52"/>
        <n v="52388.19"/>
        <n v="52997.77"/>
        <n v="53245.1"/>
        <n v="53534.33"/>
        <n v="55696.68"/>
        <n v="57500"/>
        <n v="67497.07"/>
        <n v="70404"/>
        <n v="85471.83"/>
        <n v="85522.06"/>
        <n v="87497"/>
        <n v="93164.66"/>
        <n v="93414.66"/>
        <n v="97715.1"/>
        <n v="99199.77"/>
        <n v="109113.12"/>
        <n v="122821.25"/>
        <n v="143628.43"/>
        <n v="148679.46"/>
        <n v="163927.51"/>
        <n v="168868.78"/>
        <n v="201006"/>
        <n v="207175.2"/>
        <n v="214231.08"/>
        <n v="217708.57"/>
        <n v="244188.95"/>
        <n v="246137.07"/>
        <n v="249396.4"/>
        <n v="267052.76"/>
        <n v="277934.86"/>
        <n v="286729.11"/>
        <n v="292304.2"/>
        <n v="297104.56"/>
        <n v="311763.91"/>
        <n v="317694.1"/>
        <n v="323143.89"/>
        <n v="324916.5"/>
        <n v="344328.69"/>
        <n v="344726.55"/>
        <n v="351114.29"/>
        <n v="374882.56"/>
        <n v="378971.58"/>
        <n v="433847.34"/>
        <n v="508831.92"/>
        <n v="521312.33"/>
        <n v="525646.07"/>
        <n v="579795.92"/>
        <n v="602515.38"/>
        <n v="631374.23"/>
        <n v="656366.17"/>
        <n v="674681.35"/>
        <n v="677925.86"/>
        <n v="684310.44"/>
        <n v="684918.93"/>
        <n v="711975.81"/>
        <n v="748548.51"/>
        <n v="752904.91"/>
        <n v="768115.21"/>
        <n v="770545.79"/>
        <n v="814505.28"/>
        <n v="868019.13"/>
        <n v="875074.76"/>
        <n v="880806.53"/>
        <n v="946683.59"/>
        <n v="978228.08"/>
        <n v="1096149.67"/>
        <n v="1139473.47"/>
        <n v="1152632.5"/>
        <n v="1190141.63"/>
        <n v="1201794.83"/>
        <n v="1205833.59"/>
        <n v="1230271.8"/>
        <n v="1332735.8"/>
        <n v="1376911.99"/>
        <n v="1389322.64"/>
        <n v="1401666.77"/>
        <n v="1465848.25"/>
        <n v="1513608.94"/>
        <n v="1554955.29"/>
        <n v="1638170.75"/>
        <n v="1659204.85"/>
        <n v="1690823.19"/>
        <n v="1734423.05"/>
        <n v="1737076.94"/>
        <n v="1895464.54"/>
        <n v="2017690.05"/>
        <n v="2078149.88"/>
        <n v="2117974.27"/>
        <n v="2155037.67"/>
        <n v="2213213.78"/>
        <n v="2435031.6"/>
        <n v="2547319.53"/>
        <n v="2604152.86"/>
        <n v="2833065.66"/>
        <n v="2836011.5"/>
        <n v="2875256.49"/>
        <n v="2911976.95"/>
        <n v="2919421.29"/>
        <n v="3012892.16"/>
        <n v="3044727.64"/>
        <n v="3048853.45"/>
        <n v="3233560.76"/>
        <n v="3287631.42"/>
        <n v="3568127.04"/>
        <n v="3862662.78"/>
        <n v="3983983.1"/>
        <n v="4349673.7"/>
        <n v="4915337.84"/>
        <n v="4930679.28"/>
        <n v="5012833.11"/>
        <n v="5281074.34"/>
        <n v="5301268.58"/>
        <n v="6047753.23"/>
        <n v="6172569.21"/>
        <n v="6509558.2"/>
        <n v="6565598.1"/>
        <n v="6640793.23"/>
        <n v="6959215.2"/>
        <n v="7150788.04"/>
        <n v="7271782.44"/>
        <n v="7318443.87"/>
        <n v="7552588.34"/>
        <n v="7576845.2"/>
        <n v="8217701.51"/>
        <n v="8515538.07"/>
        <n v="8684114.44"/>
        <n v="9112452.63"/>
        <n v="9496911.96"/>
        <n v="10132366.65"/>
        <n v="10427859.49"/>
        <n v="10478171.31"/>
        <n v="10590308.14"/>
        <n v="10787249.86"/>
        <n v="11937783.04"/>
        <n v="12641193.06"/>
        <n v="13400778.46"/>
        <n v="13532191.9"/>
        <n v="13955581.22"/>
        <n v="14011553.39"/>
        <n v="15039039.51"/>
        <n v="15087622.31"/>
        <n v="15105811.83"/>
        <n v="16791562.73"/>
        <n v="18546155.74"/>
        <n v="18957666.59"/>
        <n v="19270166.81"/>
        <n v="19440621.19"/>
        <n v="19528214.21"/>
        <n v="19706853.99"/>
        <n v="20785811.04"/>
        <n v="21094979.34"/>
        <n v="21255029.17"/>
        <n v="21955874.88"/>
        <n v="22410973.45"/>
        <n v="26262099.89"/>
        <n v="27167147.28"/>
        <n v="31784134.56"/>
        <n v="33051160.37"/>
        <n v="33908954.09"/>
        <n v="44539973.29"/>
        <n v="45752717.35"/>
        <n v="55347651.36"/>
        <n v="55744170.59"/>
        <n v="58130435.77"/>
        <n v="60200023.36"/>
        <n v="60818212.16"/>
        <n v="61552464.92"/>
        <n v="74343913.94"/>
        <n v="77389941.87"/>
        <n v="80867724.45"/>
        <n v="93506202.08"/>
        <n v="96384210.82"/>
        <n v="107747598.32"/>
        <n v="112798693.13"/>
        <n v="117957964.3"/>
        <n v="122378791.19"/>
        <n v="132703764.52"/>
        <n v="187634997.47"/>
        <n v="193888146.98"/>
        <n v="212065602.24"/>
        <n v="229705164.12"/>
        <n v="254175257.66"/>
        <n v="413365036.46"/>
        <n v="425703970.36"/>
        <n v="700919798.09"/>
        <n v="793170713.89"/>
        <n v="5154313703.79"/>
      </sharedItems>
    </cacheField>
  </cacheFields>
</pivotCacheDefinition>
</file>

<file path=xl/pivotCache/pivotCacheDefinition3.xml><?xml version="1.0" encoding="utf-8"?>
<pivotCacheDefinition xmlns="http://schemas.openxmlformats.org/spreadsheetml/2006/main" xmlns:r="http://schemas.openxmlformats.org/officeDocument/2006/relationships" r:id="rId1" recordCount="7639" createdVersion="3">
  <cacheSource type="worksheet">
    <worksheetSource ref="L1:P7640" sheet="New Pivot Table"/>
  </cacheSource>
  <cacheFields count="5">
    <cacheField name="EDAGENCY_NUM" numFmtId="0">
      <sharedItems containsSemiMixedTypes="0" containsString="0" containsNumber="1" containsInteger="1" minValue="1" maxValue="431" count="201">
        <n v="1"/>
        <n v="2"/>
        <n v="3"/>
        <n v="4"/>
        <n v="5"/>
        <n v="6"/>
        <n v="7"/>
        <n v="8"/>
        <n v="9"/>
        <n v="10"/>
        <n v="11"/>
        <n v="12"/>
        <n v="13"/>
        <n v="14"/>
        <n v="15"/>
        <n v="16"/>
        <n v="17"/>
        <n v="18"/>
        <n v="19"/>
        <n v="20"/>
        <n v="21"/>
        <n v="22"/>
        <n v="23"/>
        <n v="24"/>
        <n v="25"/>
        <n v="26"/>
        <n v="27"/>
        <n v="28"/>
        <n v="29"/>
        <n v="30"/>
        <n v="31"/>
        <n v="32"/>
        <n v="33"/>
        <n v="34"/>
        <n v="35"/>
        <n v="36"/>
        <n v="37"/>
        <n v="38"/>
        <n v="39"/>
        <n v="40"/>
        <n v="41"/>
        <n v="42"/>
        <n v="43"/>
        <n v="44"/>
        <n v="45"/>
        <n v="46"/>
        <n v="48"/>
        <n v="49"/>
        <n v="50"/>
        <n v="51"/>
        <n v="52"/>
        <n v="53"/>
        <n v="54"/>
        <n v="55"/>
        <n v="56"/>
        <n v="57"/>
        <n v="58"/>
        <n v="59"/>
        <n v="60"/>
        <n v="62"/>
        <n v="63"/>
        <n v="65"/>
        <n v="66"/>
        <n v="67"/>
        <n v="68"/>
        <n v="69"/>
        <n v="70"/>
        <n v="71"/>
        <n v="72"/>
        <n v="73"/>
        <n v="74"/>
        <n v="75"/>
        <n v="77"/>
        <n v="78"/>
        <n v="79"/>
        <n v="80"/>
        <n v="81"/>
        <n v="82"/>
        <n v="83"/>
        <n v="84"/>
        <n v="85"/>
        <n v="86"/>
        <n v="87"/>
        <n v="88"/>
        <n v="89"/>
        <n v="90"/>
        <n v="91"/>
        <n v="92"/>
        <n v="93"/>
        <n v="94"/>
        <n v="95"/>
        <n v="96"/>
        <n v="97"/>
        <n v="98"/>
        <n v="101"/>
        <n v="102"/>
        <n v="103"/>
        <n v="104"/>
        <n v="106"/>
        <n v="107"/>
        <n v="108"/>
        <n v="109"/>
        <n v="110"/>
        <n v="111"/>
        <n v="112"/>
        <n v="113"/>
        <n v="114"/>
        <n v="115"/>
        <n v="116"/>
        <n v="117"/>
        <n v="118"/>
        <n v="119"/>
        <n v="120"/>
        <n v="121"/>
        <n v="122"/>
        <n v="123"/>
        <n v="124"/>
        <n v="126"/>
        <n v="127"/>
        <n v="128"/>
        <n v="130"/>
        <n v="131"/>
        <n v="132"/>
        <n v="134"/>
        <n v="135"/>
        <n v="136"/>
        <n v="137"/>
        <n v="139"/>
        <n v="142"/>
        <n v="143"/>
        <n v="144"/>
        <n v="202"/>
        <n v="207"/>
        <n v="260"/>
        <n v="261"/>
        <n v="262"/>
        <n v="263"/>
        <n v="264"/>
        <n v="265"/>
        <n v="266"/>
        <n v="267"/>
        <n v="268"/>
        <n v="269"/>
        <n v="270"/>
        <n v="272"/>
        <n v="273"/>
        <n v="274"/>
        <n v="275"/>
        <n v="276"/>
        <n v="277"/>
        <n v="278"/>
        <n v="280"/>
        <n v="281"/>
        <n v="282"/>
        <n v="283"/>
        <n v="284"/>
        <n v="285"/>
        <n v="286"/>
        <n v="287"/>
        <n v="288"/>
        <n v="290"/>
        <n v="292"/>
        <n v="299"/>
        <n v="301"/>
        <n v="302"/>
        <n v="304"/>
        <n v="306"/>
        <n v="307"/>
        <n v="308"/>
        <n v="309"/>
        <n v="310"/>
        <n v="311"/>
        <n v="313"/>
        <n v="401"/>
        <n v="402"/>
        <n v="403"/>
        <n v="404"/>
        <n v="405"/>
        <n v="406"/>
        <n v="407"/>
        <n v="408"/>
        <n v="409"/>
        <n v="410"/>
        <n v="411"/>
        <n v="412"/>
        <n v="413"/>
        <n v="414"/>
        <n v="415"/>
        <n v="416"/>
        <n v="417"/>
        <n v="418"/>
        <n v="420"/>
        <n v="421"/>
        <n v="422"/>
        <n v="423"/>
        <n v="424"/>
        <n v="426"/>
        <n v="427"/>
        <n v="428"/>
        <n v="429"/>
        <n v="431"/>
      </sharedItems>
    </cacheField>
    <cacheField name="COST_CENTER" numFmtId="0">
      <sharedItems containsSemiMixedTypes="0" containsString="0" containsNumber="1" containsInteger="1" minValue="2" maxValue="9" count="3">
        <n v="2"/>
        <n v="3"/>
        <n v="9"/>
      </sharedItems>
    </cacheField>
    <cacheField name="FUNCTION" numFmtId="0">
      <sharedItems containsSemiMixedTypes="0" containsString="0" containsNumber="1" containsInteger="1" minValue="61100" maxValue="68000" count="14">
        <n v="61100"/>
        <n v="61210"/>
        <n v="61220"/>
        <n v="61230"/>
        <n v="61310"/>
        <n v="61320"/>
        <n v="61410"/>
        <n v="62100"/>
        <n v="62200"/>
        <n v="63000"/>
        <n v="64000"/>
        <n v="65000"/>
        <n v="66000"/>
        <n v="68000"/>
      </sharedItems>
    </cacheField>
    <cacheField name="OBJECT" numFmtId="0">
      <sharedItems containsSemiMixedTypes="0" containsString="0" containsNumber="1" containsInteger="1" minValue="1110" maxValue="1520" count="23">
        <n v="1110"/>
        <n v="1111"/>
        <n v="1112"/>
        <n v="1113"/>
        <n v="1120"/>
        <n v="1122"/>
        <n v="1126"/>
        <n v="1127"/>
        <n v="1130"/>
        <n v="1131"/>
        <n v="1132"/>
        <n v="1133"/>
        <n v="1134"/>
        <n v="1140"/>
        <n v="1141"/>
        <n v="1142"/>
        <n v="1150"/>
        <n v="1151"/>
        <n v="1160"/>
        <n v="1170"/>
        <n v="1180"/>
        <n v="1190"/>
        <n v="1520"/>
      </sharedItems>
    </cacheField>
    <cacheField name="NUM_POSITIONS" numFmtId="0">
      <sharedItems containsSemiMixedTypes="0" containsString="0" containsNumber="1" minValue="0.01" maxValue="8753.47" count="1823">
        <n v="0.01"/>
        <n v="0.02"/>
        <n v="0.03"/>
        <n v="0.04"/>
        <n v="0.05"/>
        <n v="0.06"/>
        <n v="0.07"/>
        <n v="0.08"/>
        <n v="0.09"/>
        <n v="0.1"/>
        <n v="0.11"/>
        <n v="0.12"/>
        <n v="0.13"/>
        <n v="0.14"/>
        <n v="0.15"/>
        <n v="0.16"/>
        <n v="0.17"/>
        <n v="0.18"/>
        <n v="0.19"/>
        <n v="0.2"/>
        <n v="0.21"/>
        <n v="0.22"/>
        <n v="0.23"/>
        <n v="0.24"/>
        <n v="0.25"/>
        <n v="0.26"/>
        <n v="0.27"/>
        <n v="0.28"/>
        <n v="0.29"/>
        <n v="0.3"/>
        <n v="0.31"/>
        <n v="0.32"/>
        <n v="0.33"/>
        <n v="0.34"/>
        <n v="0.35"/>
        <n v="0.36"/>
        <n v="0.37"/>
        <n v="0.38"/>
        <n v="0.39"/>
        <n v="0.4"/>
        <n v="0.41"/>
        <n v="0.42"/>
        <n v="0.43"/>
        <n v="0.44"/>
        <n v="0.45"/>
        <n v="0.46"/>
        <n v="0.47"/>
        <n v="0.48"/>
        <n v="0.49"/>
        <n v="0.5"/>
        <n v="0.51"/>
        <n v="0.52"/>
        <n v="0.53"/>
        <n v="0.54"/>
        <n v="0.55"/>
        <n v="0.56"/>
        <n v="0.57"/>
        <n v="0.58"/>
        <n v="0.59"/>
        <n v="0.6"/>
        <n v="0.61"/>
        <n v="0.62"/>
        <n v="0.63"/>
        <n v="0.64"/>
        <n v="0.65"/>
        <n v="0.66"/>
        <n v="0.67"/>
        <n v="0.68"/>
        <n v="0.69"/>
        <n v="0.7"/>
        <n v="0.71"/>
        <n v="0.72"/>
        <n v="0.73"/>
        <n v="0.74"/>
        <n v="0.75"/>
        <n v="0.76"/>
        <n v="0.77"/>
        <n v="0.78"/>
        <n v="0.79"/>
        <n v="0.8"/>
        <n v="0.82"/>
        <n v="0.83"/>
        <n v="0.84"/>
        <n v="0.85"/>
        <n v="0.86"/>
        <n v="0.87"/>
        <n v="0.9"/>
        <n v="0.91"/>
        <n v="0.92"/>
        <n v="0.93"/>
        <n v="0.94"/>
        <n v="0.95"/>
        <n v="0.96"/>
        <n v="0.97"/>
        <n v="0.98"/>
        <n v="0.99"/>
        <n v="1"/>
        <n v="1.01"/>
        <n v="1.02"/>
        <n v="1.03"/>
        <n v="1.04"/>
        <n v="1.05"/>
        <n v="1.06"/>
        <n v="1.07"/>
        <n v="1.08"/>
        <n v="1.09"/>
        <n v="1.1"/>
        <n v="1.11"/>
        <n v="1.12"/>
        <n v="1.13"/>
        <n v="1.14"/>
        <n v="1.15"/>
        <n v="1.16"/>
        <n v="1.17"/>
        <n v="1.18"/>
        <n v="1.19"/>
        <n v="1.2"/>
        <n v="1.21"/>
        <n v="1.22"/>
        <n v="1.23"/>
        <n v="1.24"/>
        <n v="1.25"/>
        <n v="1.26"/>
        <n v="1.27"/>
        <n v="1.3"/>
        <n v="1.31"/>
        <n v="1.32"/>
        <n v="1.33"/>
        <n v="1.34"/>
        <n v="1.35"/>
        <n v="1.36"/>
        <n v="1.38"/>
        <n v="1.4"/>
        <n v="1.41"/>
        <n v="1.42"/>
        <n v="1.43"/>
        <n v="1.44"/>
        <n v="1.45"/>
        <n v="1.48"/>
        <n v="1.49"/>
        <n v="1.5"/>
        <n v="1.52"/>
        <n v="1.53"/>
        <n v="1.54"/>
        <n v="1.55"/>
        <n v="1.56"/>
        <n v="1.57"/>
        <n v="1.58"/>
        <n v="1.59"/>
        <n v="1.6"/>
        <n v="1.62"/>
        <n v="1.64"/>
        <n v="1.65"/>
        <n v="1.66"/>
        <n v="1.67"/>
        <n v="1.7"/>
        <n v="1.71"/>
        <n v="1.72"/>
        <n v="1.74"/>
        <n v="1.75"/>
        <n v="1.78"/>
        <n v="1.8"/>
        <n v="1.81"/>
        <n v="1.83"/>
        <n v="1.84"/>
        <n v="1.85"/>
        <n v="1.86"/>
        <n v="1.87"/>
        <n v="1.88"/>
        <n v="1.9"/>
        <n v="1.91"/>
        <n v="1.92"/>
        <n v="1.95"/>
        <n v="1.96"/>
        <n v="1.97"/>
        <n v="1.98"/>
        <n v="1.99"/>
        <n v="2"/>
        <n v="2.01"/>
        <n v="2.03"/>
        <n v="2.04"/>
        <n v="2.05"/>
        <n v="2.07"/>
        <n v="2.08"/>
        <n v="2.09"/>
        <n v="2.1"/>
        <n v="2.11"/>
        <n v="2.13"/>
        <n v="2.14"/>
        <n v="2.15"/>
        <n v="2.16"/>
        <n v="2.17"/>
        <n v="2.18"/>
        <n v="2.19"/>
        <n v="2.2"/>
        <n v="2.22"/>
        <n v="2.23"/>
        <n v="2.25"/>
        <n v="2.26"/>
        <n v="2.27"/>
        <n v="2.28"/>
        <n v="2.29"/>
        <n v="2.3"/>
        <n v="2.31"/>
        <n v="2.32"/>
        <n v="2.33"/>
        <n v="2.34"/>
        <n v="2.35"/>
        <n v="2.36"/>
        <n v="2.38"/>
        <n v="2.4"/>
        <n v="2.42"/>
        <n v="2.45"/>
        <n v="2.46"/>
        <n v="2.48"/>
        <n v="2.49"/>
        <n v="2.5"/>
        <n v="2.52"/>
        <n v="2.53"/>
        <n v="2.55"/>
        <n v="2.56"/>
        <n v="2.57"/>
        <n v="2.58"/>
        <n v="2.6"/>
        <n v="2.61"/>
        <n v="2.63"/>
        <n v="2.64"/>
        <n v="2.65"/>
        <n v="2.66"/>
        <n v="2.67"/>
        <n v="2.69"/>
        <n v="2.7"/>
        <n v="2.71"/>
        <n v="2.72"/>
        <n v="2.73"/>
        <n v="2.74"/>
        <n v="2.75"/>
        <n v="2.77"/>
        <n v="2.78"/>
        <n v="2.79"/>
        <n v="2.8"/>
        <n v="2.83"/>
        <n v="2.84"/>
        <n v="2.85"/>
        <n v="2.87"/>
        <n v="2.88"/>
        <n v="2.9"/>
        <n v="2.92"/>
        <n v="2.93"/>
        <n v="2.94"/>
        <n v="2.95"/>
        <n v="2.96"/>
        <n v="2.98"/>
        <n v="2.99"/>
        <n v="3"/>
        <n v="3.01"/>
        <n v="3.02"/>
        <n v="3.03"/>
        <n v="3.04"/>
        <n v="3.05"/>
        <n v="3.06"/>
        <n v="3.07"/>
        <n v="3.08"/>
        <n v="3.09"/>
        <n v="3.1"/>
        <n v="3.11"/>
        <n v="3.13"/>
        <n v="3.14"/>
        <n v="3.15"/>
        <n v="3.2"/>
        <n v="3.22"/>
        <n v="3.24"/>
        <n v="3.25"/>
        <n v="3.26"/>
        <n v="3.27"/>
        <n v="3.28"/>
        <n v="3.29"/>
        <n v="3.3"/>
        <n v="3.31"/>
        <n v="3.32"/>
        <n v="3.33"/>
        <n v="3.34"/>
        <n v="3.35"/>
        <n v="3.36"/>
        <n v="3.38"/>
        <n v="3.39"/>
        <n v="3.4"/>
        <n v="3.41"/>
        <n v="3.44"/>
        <n v="3.45"/>
        <n v="3.47"/>
        <n v="3.48"/>
        <n v="3.5"/>
        <n v="3.51"/>
        <n v="3.52"/>
        <n v="3.53"/>
        <n v="3.55"/>
        <n v="3.56"/>
        <n v="3.57"/>
        <n v="3.58"/>
        <n v="3.6"/>
        <n v="3.61"/>
        <n v="3.64"/>
        <n v="3.66"/>
        <n v="3.67"/>
        <n v="3.68"/>
        <n v="3.69"/>
        <n v="3.7"/>
        <n v="3.72"/>
        <n v="3.74"/>
        <n v="3.75"/>
        <n v="3.76"/>
        <n v="3.77"/>
        <n v="3.79"/>
        <n v="3.8"/>
        <n v="3.81"/>
        <n v="3.82"/>
        <n v="3.85"/>
        <n v="3.86"/>
        <n v="3.87"/>
        <n v="3.89"/>
        <n v="3.9"/>
        <n v="3.92"/>
        <n v="3.93"/>
        <n v="3.95"/>
        <n v="3.99"/>
        <n v="4"/>
        <n v="4.02"/>
        <n v="4.04"/>
        <n v="4.05"/>
        <n v="4.07"/>
        <n v="4.08"/>
        <n v="4.1"/>
        <n v="4.12"/>
        <n v="4.13"/>
        <n v="4.15"/>
        <n v="4.16"/>
        <n v="4.2"/>
        <n v="4.22"/>
        <n v="4.25"/>
        <n v="4.28"/>
        <n v="4.29"/>
        <n v="4.3"/>
        <n v="4.31"/>
        <n v="4.32"/>
        <n v="4.33"/>
        <n v="4.34"/>
        <n v="4.35"/>
        <n v="4.37"/>
        <n v="4.4"/>
        <n v="4.41"/>
        <n v="4.42"/>
        <n v="4.44"/>
        <n v="4.46"/>
        <n v="4.5"/>
        <n v="4.52"/>
        <n v="4.54"/>
        <n v="4.55"/>
        <n v="4.57"/>
        <n v="4.59"/>
        <n v="4.6"/>
        <n v="4.62"/>
        <n v="4.63"/>
        <n v="4.64"/>
        <n v="4.65"/>
        <n v="4.66"/>
        <n v="4.67"/>
        <n v="4.69"/>
        <n v="4.7"/>
        <n v="4.71"/>
        <n v="4.74"/>
        <n v="4.75"/>
        <n v="4.79"/>
        <n v="4.8"/>
        <n v="4.83"/>
        <n v="4.84"/>
        <n v="4.85"/>
        <n v="4.89"/>
        <n v="4.9"/>
        <n v="4.91"/>
        <n v="4.93"/>
        <n v="4.94"/>
        <n v="4.95"/>
        <n v="4.99"/>
        <n v="5"/>
        <n v="5.02"/>
        <n v="5.04"/>
        <n v="5.05"/>
        <n v="5.06"/>
        <n v="5.09"/>
        <n v="5.1"/>
        <n v="5.11"/>
        <n v="5.13"/>
        <n v="5.14"/>
        <n v="5.15"/>
        <n v="5.2"/>
        <n v="5.23"/>
        <n v="5.25"/>
        <n v="5.26"/>
        <n v="5.28"/>
        <n v="5.29"/>
        <n v="5.3"/>
        <n v="5.32"/>
        <n v="5.33"/>
        <n v="5.34"/>
        <n v="5.35"/>
        <n v="5.37"/>
        <n v="5.4"/>
        <n v="5.42"/>
        <n v="5.43"/>
        <n v="5.45"/>
        <n v="5.49"/>
        <n v="5.5"/>
        <n v="5.53"/>
        <n v="5.58"/>
        <n v="5.61"/>
        <n v="5.63"/>
        <n v="5.67"/>
        <n v="5.68"/>
        <n v="5.69"/>
        <n v="5.7"/>
        <n v="5.71"/>
        <n v="5.75"/>
        <n v="5.76"/>
        <n v="5.79"/>
        <n v="5.82"/>
        <n v="5.85"/>
        <n v="5.86"/>
        <n v="5.89"/>
        <n v="5.9"/>
        <n v="5.92"/>
        <n v="5.93"/>
        <n v="5.96"/>
        <n v="6"/>
        <n v="6.01"/>
        <n v="6.02"/>
        <n v="6.04"/>
        <n v="6.05"/>
        <n v="6.06"/>
        <n v="6.08"/>
        <n v="6.09"/>
        <n v="6.1"/>
        <n v="6.18"/>
        <n v="6.2"/>
        <n v="6.23"/>
        <n v="6.25"/>
        <n v="6.26"/>
        <n v="6.3"/>
        <n v="6.31"/>
        <n v="6.32"/>
        <n v="6.33"/>
        <n v="6.34"/>
        <n v="6.36"/>
        <n v="6.38"/>
        <n v="6.4"/>
        <n v="6.42"/>
        <n v="6.45"/>
        <n v="6.47"/>
        <n v="6.49"/>
        <n v="6.5"/>
        <n v="6.52"/>
        <n v="6.56"/>
        <n v="6.57"/>
        <n v="6.6"/>
        <n v="6.63"/>
        <n v="6.66"/>
        <n v="6.67"/>
        <n v="6.68"/>
        <n v="6.7"/>
        <n v="6.72"/>
        <n v="6.74"/>
        <n v="6.75"/>
        <n v="6.79"/>
        <n v="6.8"/>
        <n v="6.82"/>
        <n v="6.83"/>
        <n v="6.85"/>
        <n v="6.86"/>
        <n v="6.88"/>
        <n v="6.9"/>
        <n v="6.92"/>
        <n v="6.93"/>
        <n v="6.94"/>
        <n v="6.95"/>
        <n v="6.96"/>
        <n v="6.98"/>
        <n v="6.99"/>
        <n v="7"/>
        <n v="7.02"/>
        <n v="7.07"/>
        <n v="7.1"/>
        <n v="7.17"/>
        <n v="7.18"/>
        <n v="7.19"/>
        <n v="7.2"/>
        <n v="7.21"/>
        <n v="7.22"/>
        <n v="7.24"/>
        <n v="7.25"/>
        <n v="7.26"/>
        <n v="7.3"/>
        <n v="7.31"/>
        <n v="7.32"/>
        <n v="7.38"/>
        <n v="7.4"/>
        <n v="7.46"/>
        <n v="7.5"/>
        <n v="7.51"/>
        <n v="7.52"/>
        <n v="7.53"/>
        <n v="7.56"/>
        <n v="7.57"/>
        <n v="7.6"/>
        <n v="7.62"/>
        <n v="7.63"/>
        <n v="7.66"/>
        <n v="7.7"/>
        <n v="7.74"/>
        <n v="7.75"/>
        <n v="7.8"/>
        <n v="7.81"/>
        <n v="7.83"/>
        <n v="7.84"/>
        <n v="7.86"/>
        <n v="7.87"/>
        <n v="7.9"/>
        <n v="7.93"/>
        <n v="8"/>
        <n v="8.03"/>
        <n v="8.08"/>
        <n v="8.09"/>
        <n v="8.1"/>
        <n v="8.11"/>
        <n v="8.12"/>
        <n v="8.14"/>
        <n v="8.15"/>
        <n v="8.18"/>
        <n v="8.24"/>
        <n v="8.25"/>
        <n v="8.27"/>
        <n v="8.31"/>
        <n v="8.32"/>
        <n v="8.33"/>
        <n v="8.34"/>
        <n v="8.35"/>
        <n v="8.37"/>
        <n v="8.39"/>
        <n v="8.45"/>
        <n v="8.47"/>
        <n v="8.48"/>
        <n v="8.5"/>
        <n v="8.54"/>
        <n v="8.6"/>
        <n v="8.62"/>
        <n v="8.65"/>
        <n v="8.66"/>
        <n v="8.68"/>
        <n v="8.69"/>
        <n v="8.7"/>
        <n v="8.75"/>
        <n v="8.79"/>
        <n v="8.82"/>
        <n v="8.83"/>
        <n v="8.84"/>
        <n v="8.85"/>
        <n v="8.86"/>
        <n v="8.89"/>
        <n v="8.94"/>
        <n v="8.97"/>
        <n v="8.99"/>
        <n v="9"/>
        <n v="9.01"/>
        <n v="9.04"/>
        <n v="9.05"/>
        <n v="9.06"/>
        <n v="9.07"/>
        <n v="9.08"/>
        <n v="9.12"/>
        <n v="9.13"/>
        <n v="9.14"/>
        <n v="9.15"/>
        <n v="9.16"/>
        <n v="9.18"/>
        <n v="9.2"/>
        <n v="9.23"/>
        <n v="9.25"/>
        <n v="9.27"/>
        <n v="9.32"/>
        <n v="9.34"/>
        <n v="9.4"/>
        <n v="9.41"/>
        <n v="9.43"/>
        <n v="9.5"/>
        <n v="9.51"/>
        <n v="9.52"/>
        <n v="9.55"/>
        <n v="9.56"/>
        <n v="9.58"/>
        <n v="9.59"/>
        <n v="9.6"/>
        <n v="9.67"/>
        <n v="9.68"/>
        <n v="9.69"/>
        <n v="9.7"/>
        <n v="9.73"/>
        <n v="9.74"/>
        <n v="9.75"/>
        <n v="9.76"/>
        <n v="9.78"/>
        <n v="9.8"/>
        <n v="9.82"/>
        <n v="9.9"/>
        <n v="9.93"/>
        <n v="9.95"/>
        <n v="9.96"/>
        <n v="10"/>
        <n v="10.01"/>
        <n v="10.04"/>
        <n v="10.09"/>
        <n v="10.1"/>
        <n v="10.15"/>
        <n v="10.17"/>
        <n v="10.2"/>
        <n v="10.22"/>
        <n v="10.25"/>
        <n v="10.27"/>
        <n v="10.29"/>
        <n v="10.3"/>
        <n v="10.31"/>
        <n v="10.35"/>
        <n v="10.38"/>
        <n v="10.39"/>
        <n v="10.45"/>
        <n v="10.47"/>
        <n v="10.48"/>
        <n v="10.5"/>
        <n v="10.52"/>
        <n v="10.57"/>
        <n v="10.58"/>
        <n v="10.6"/>
        <n v="10.67"/>
        <n v="10.68"/>
        <n v="10.7"/>
        <n v="10.71"/>
        <n v="10.73"/>
        <n v="10.74"/>
        <n v="10.75"/>
        <n v="10.78"/>
        <n v="10.8"/>
        <n v="10.83"/>
        <n v="10.86"/>
        <n v="10.9"/>
        <n v="10.93"/>
        <n v="10.94"/>
        <n v="11"/>
        <n v="11.05"/>
        <n v="11.06"/>
        <n v="11.07"/>
        <n v="11.09"/>
        <n v="11.11"/>
        <n v="11.15"/>
        <n v="11.16"/>
        <n v="11.25"/>
        <n v="11.3"/>
        <n v="11.33"/>
        <n v="11.34"/>
        <n v="11.37"/>
        <n v="11.38"/>
        <n v="11.39"/>
        <n v="11.4"/>
        <n v="11.44"/>
        <n v="11.45"/>
        <n v="11.46"/>
        <n v="11.49"/>
        <n v="11.5"/>
        <n v="11.51"/>
        <n v="11.53"/>
        <n v="11.54"/>
        <n v="11.55"/>
        <n v="11.56"/>
        <n v="11.58"/>
        <n v="11.63"/>
        <n v="11.65"/>
        <n v="11.67"/>
        <n v="11.68"/>
        <n v="11.69"/>
        <n v="11.7"/>
        <n v="11.75"/>
        <n v="11.87"/>
        <n v="11.9"/>
        <n v="11.94"/>
        <n v="12"/>
        <n v="12.01"/>
        <n v="12.02"/>
        <n v="12.05"/>
        <n v="12.09"/>
        <n v="12.1"/>
        <n v="12.11"/>
        <n v="12.19"/>
        <n v="12.25"/>
        <n v="12.26"/>
        <n v="12.29"/>
        <n v="12.3"/>
        <n v="12.31"/>
        <n v="12.32"/>
        <n v="12.4"/>
        <n v="12.42"/>
        <n v="12.47"/>
        <n v="12.48"/>
        <n v="12.49"/>
        <n v="12.5"/>
        <n v="12.56"/>
        <n v="12.64"/>
        <n v="12.66"/>
        <n v="12.68"/>
        <n v="12.71"/>
        <n v="12.75"/>
        <n v="12.78"/>
        <n v="12.8"/>
        <n v="12.87"/>
        <n v="12.89"/>
        <n v="12.9"/>
        <n v="12.95"/>
        <n v="12.96"/>
        <n v="13"/>
        <n v="13.04"/>
        <n v="13.14"/>
        <n v="13.18"/>
        <n v="13.2"/>
        <n v="13.21"/>
        <n v="13.23"/>
        <n v="13.25"/>
        <n v="13.29"/>
        <n v="13.3"/>
        <n v="13.33"/>
        <n v="13.35"/>
        <n v="13.37"/>
        <n v="13.38"/>
        <n v="13.46"/>
        <n v="13.48"/>
        <n v="13.5"/>
        <n v="13.53"/>
        <n v="13.55"/>
        <n v="13.59"/>
        <n v="13.6"/>
        <n v="13.64"/>
        <n v="13.65"/>
        <n v="13.67"/>
        <n v="13.69"/>
        <n v="13.71"/>
        <n v="13.72"/>
        <n v="13.73"/>
        <n v="13.75"/>
        <n v="13.81"/>
        <n v="13.82"/>
        <n v="13.85"/>
        <n v="13.92"/>
        <n v="13.94"/>
        <n v="13.95"/>
        <n v="13.97"/>
        <n v="14"/>
        <n v="14.08"/>
        <n v="14.17"/>
        <n v="14.28"/>
        <n v="14.3"/>
        <n v="14.32"/>
        <n v="14.34"/>
        <n v="14.37"/>
        <n v="14.4"/>
        <n v="14.41"/>
        <n v="14.47"/>
        <n v="14.48"/>
        <n v="14.5"/>
        <n v="14.52"/>
        <n v="14.61"/>
        <n v="14.65"/>
        <n v="14.7"/>
        <n v="14.72"/>
        <n v="14.74"/>
        <n v="14.75"/>
        <n v="14.78"/>
        <n v="14.8"/>
        <n v="14.89"/>
        <n v="14.9"/>
        <n v="14.94"/>
        <n v="15"/>
        <n v="15.01"/>
        <n v="15.04"/>
        <n v="15.05"/>
        <n v="15.07"/>
        <n v="15.19"/>
        <n v="15.2"/>
        <n v="15.21"/>
        <n v="15.24"/>
        <n v="15.25"/>
        <n v="15.26"/>
        <n v="15.3"/>
        <n v="15.33"/>
        <n v="15.38"/>
        <n v="15.45"/>
        <n v="15.5"/>
        <n v="15.6"/>
        <n v="15.61"/>
        <n v="15.62"/>
        <n v="15.63"/>
        <n v="15.7"/>
        <n v="15.72"/>
        <n v="15.75"/>
        <n v="15.83"/>
        <n v="15.86"/>
        <n v="15.87"/>
        <n v="15.9"/>
        <n v="15.98"/>
        <n v="15.99"/>
        <n v="16"/>
        <n v="16.03"/>
        <n v="16.06"/>
        <n v="16.1"/>
        <n v="16.13"/>
        <n v="16.15"/>
        <n v="16.2"/>
        <n v="16.29"/>
        <n v="16.3"/>
        <n v="16.4"/>
        <n v="16.41"/>
        <n v="16.46"/>
        <n v="16.49"/>
        <n v="16.5"/>
        <n v="16.55"/>
        <n v="16.56"/>
        <n v="16.6"/>
        <n v="16.62"/>
        <n v="16.64"/>
        <n v="16.7"/>
        <n v="16.75"/>
        <n v="16.77"/>
        <n v="16.79"/>
        <n v="16.8"/>
        <n v="16.88"/>
        <n v="16.9"/>
        <n v="16.95"/>
        <n v="16.96"/>
        <n v="16.98"/>
        <n v="17"/>
        <n v="17.08"/>
        <n v="17.11"/>
        <n v="17.14"/>
        <n v="17.16"/>
        <n v="17.26"/>
        <n v="17.3"/>
        <n v="17.34"/>
        <n v="17.42"/>
        <n v="17.43"/>
        <n v="17.5"/>
        <n v="17.53"/>
        <n v="17.62"/>
        <n v="17.7"/>
        <n v="17.71"/>
        <n v="17.74"/>
        <n v="17.75"/>
        <n v="17.76"/>
        <n v="17.78"/>
        <n v="17.88"/>
        <n v="17.89"/>
        <n v="17.92"/>
        <n v="18"/>
        <n v="18.08"/>
        <n v="18.13"/>
        <n v="18.16"/>
        <n v="18.28"/>
        <n v="18.33"/>
        <n v="18.34"/>
        <n v="18.49"/>
        <n v="18.61"/>
        <n v="18.65"/>
        <n v="18.66"/>
        <n v="18.68"/>
        <n v="18.76"/>
        <n v="18.78"/>
        <n v="18.81"/>
        <n v="18.86"/>
        <n v="18.92"/>
        <n v="18.97"/>
        <n v="19"/>
        <n v="19.08"/>
        <n v="19.13"/>
        <n v="19.18"/>
        <n v="19.2"/>
        <n v="19.24"/>
        <n v="19.25"/>
        <n v="19.28"/>
        <n v="19.33"/>
        <n v="19.34"/>
        <n v="19.42"/>
        <n v="19.49"/>
        <n v="19.5"/>
        <n v="19.61"/>
        <n v="19.62"/>
        <n v="19.65"/>
        <n v="19.74"/>
        <n v="19.76"/>
        <n v="19.84"/>
        <n v="19.86"/>
        <n v="19.93"/>
        <n v="19.95"/>
        <n v="20"/>
        <n v="20.07"/>
        <n v="20.14"/>
        <n v="20.19"/>
        <n v="20.2"/>
        <n v="20.21"/>
        <n v="20.32"/>
        <n v="20.33"/>
        <n v="20.36"/>
        <n v="20.37"/>
        <n v="20.38"/>
        <n v="20.39"/>
        <n v="20.4"/>
        <n v="20.42"/>
        <n v="20.44"/>
        <n v="20.45"/>
        <n v="20.49"/>
        <n v="20.5"/>
        <n v="20.65"/>
        <n v="20.66"/>
        <n v="20.69"/>
        <n v="20.75"/>
        <n v="20.84"/>
        <n v="20.86"/>
        <n v="20.87"/>
        <n v="20.88"/>
        <n v="21"/>
        <n v="21.01"/>
        <n v="21.11"/>
        <n v="21.17"/>
        <n v="21.2"/>
        <n v="21.26"/>
        <n v="21.28"/>
        <n v="21.31"/>
        <n v="21.34"/>
        <n v="21.5"/>
        <n v="21.67"/>
        <n v="21.69"/>
        <n v="21.75"/>
        <n v="21.77"/>
        <n v="21.8"/>
        <n v="21.9"/>
        <n v="21.91"/>
        <n v="21.93"/>
        <n v="22"/>
        <n v="22.05"/>
        <n v="22.07"/>
        <n v="22.12"/>
        <n v="22.16"/>
        <n v="22.19"/>
        <n v="22.27"/>
        <n v="22.31"/>
        <n v="22.4"/>
        <n v="22.5"/>
        <n v="22.55"/>
        <n v="22.6"/>
        <n v="22.71"/>
        <n v="22.75"/>
        <n v="22.77"/>
        <n v="22.8"/>
        <n v="22.83"/>
        <n v="22.85"/>
        <n v="22.96"/>
        <n v="22.98"/>
        <n v="23"/>
        <n v="23.2"/>
        <n v="23.25"/>
        <n v="23.38"/>
        <n v="23.44"/>
        <n v="23.5"/>
        <n v="23.66"/>
        <n v="23.73"/>
        <n v="23.76"/>
        <n v="23.77"/>
        <n v="23.8"/>
        <n v="23.94"/>
        <n v="23.99"/>
        <n v="24"/>
        <n v="24.03"/>
        <n v="24.1"/>
        <n v="24.11"/>
        <n v="24.17"/>
        <n v="24.29"/>
        <n v="24.33"/>
        <n v="24.38"/>
        <n v="24.4"/>
        <n v="24.47"/>
        <n v="24.5"/>
        <n v="24.53"/>
        <n v="24.61"/>
        <n v="24.64"/>
        <n v="24.75"/>
        <n v="24.77"/>
        <n v="24.78"/>
        <n v="24.87"/>
        <n v="24.88"/>
        <n v="24.9"/>
        <n v="24.91"/>
        <n v="25"/>
        <n v="25.02"/>
        <n v="25.15"/>
        <n v="25.17"/>
        <n v="25.26"/>
        <n v="25.32"/>
        <n v="25.38"/>
        <n v="25.49"/>
        <n v="25.51"/>
        <n v="25.57"/>
        <n v="25.6"/>
        <n v="25.75"/>
        <n v="25.98"/>
        <n v="26"/>
        <n v="26.01"/>
        <n v="26.02"/>
        <n v="26.04"/>
        <n v="26.1"/>
        <n v="26.24"/>
        <n v="26.35"/>
        <n v="26.43"/>
        <n v="26.45"/>
        <n v="26.5"/>
        <n v="26.66"/>
        <n v="26.72"/>
        <n v="26.78"/>
        <n v="26.8"/>
        <n v="27"/>
        <n v="27.1"/>
        <n v="27.12"/>
        <n v="27.14"/>
        <n v="27.33"/>
        <n v="27.5"/>
        <n v="27.57"/>
        <n v="27.66"/>
        <n v="27.68"/>
        <n v="27.69"/>
        <n v="27.7"/>
        <n v="27.76"/>
        <n v="27.85"/>
        <n v="27.89"/>
        <n v="27.93"/>
        <n v="28"/>
        <n v="28.19"/>
        <n v="28.25"/>
        <n v="28.26"/>
        <n v="28.33"/>
        <n v="28.37"/>
        <n v="28.4"/>
        <n v="28.41"/>
        <n v="28.6"/>
        <n v="28.64"/>
        <n v="28.7"/>
        <n v="28.75"/>
        <n v="28.83"/>
        <n v="28.89"/>
        <n v="28.9"/>
        <n v="29"/>
        <n v="29.2"/>
        <n v="29.36"/>
        <n v="29.39"/>
        <n v="29.43"/>
        <n v="29.46"/>
        <n v="29.47"/>
        <n v="29.6"/>
        <n v="29.81"/>
        <n v="29.85"/>
        <n v="29.86"/>
        <n v="30"/>
        <n v="30.05"/>
        <n v="30.08"/>
        <n v="30.2"/>
        <n v="30.35"/>
        <n v="30.48"/>
        <n v="30.5"/>
        <n v="30.52"/>
        <n v="30.76"/>
        <n v="30.88"/>
        <n v="31"/>
        <n v="31.05"/>
        <n v="31.13"/>
        <n v="31.37"/>
        <n v="31.49"/>
        <n v="31.5"/>
        <n v="31.53"/>
        <n v="31.73"/>
        <n v="31.84"/>
        <n v="31.87"/>
        <n v="32"/>
        <n v="32.06"/>
        <n v="32.24"/>
        <n v="32.29"/>
        <n v="32.36"/>
        <n v="32.43"/>
        <n v="32.48"/>
        <n v="32.5"/>
        <n v="32.57"/>
        <n v="32.65"/>
        <n v="32.73"/>
        <n v="32.74"/>
        <n v="32.86"/>
        <n v="32.93"/>
        <n v="33"/>
        <n v="33.25"/>
        <n v="33.33"/>
        <n v="33.34"/>
        <n v="33.4"/>
        <n v="33.58"/>
        <n v="33.7"/>
        <n v="33.77"/>
        <n v="33.84"/>
        <n v="34"/>
        <n v="34.1"/>
        <n v="34.18"/>
        <n v="34.26"/>
        <n v="34.32"/>
        <n v="34.48"/>
        <n v="34.5"/>
        <n v="34.54"/>
        <n v="34.58"/>
        <n v="34.68"/>
        <n v="34.79"/>
        <n v="34.85"/>
        <n v="34.88"/>
        <n v="35"/>
        <n v="35.02"/>
        <n v="35.15"/>
        <n v="35.2"/>
        <n v="35.34"/>
        <n v="35.37"/>
        <n v="35.5"/>
        <n v="35.56"/>
        <n v="35.6"/>
        <n v="35.65"/>
        <n v="35.85"/>
        <n v="35.87"/>
        <n v="35.89"/>
        <n v="35.94"/>
        <n v="36"/>
        <n v="36.18"/>
        <n v="36.19"/>
        <n v="36.21"/>
        <n v="36.25"/>
        <n v="36.31"/>
        <n v="36.5"/>
        <n v="36.73"/>
        <n v="36.85"/>
        <n v="36.93"/>
        <n v="37"/>
        <n v="37.02"/>
        <n v="37.13"/>
        <n v="37.2"/>
        <n v="37.21"/>
        <n v="37.33"/>
        <n v="37.34"/>
        <n v="37.36"/>
        <n v="37.4"/>
        <n v="37.48"/>
        <n v="37.6"/>
        <n v="38"/>
        <n v="38.05"/>
        <n v="38.11"/>
        <n v="38.25"/>
        <n v="38.26"/>
        <n v="38.28"/>
        <n v="38.35"/>
        <n v="38.5"/>
        <n v="38.52"/>
        <n v="38.58"/>
        <n v="38.59"/>
        <n v="38.7"/>
        <n v="39"/>
        <n v="39.06"/>
        <n v="39.12"/>
        <n v="39.17"/>
        <n v="39.18"/>
        <n v="39.24"/>
        <n v="39.5"/>
        <n v="39.61"/>
        <n v="39.62"/>
        <n v="39.64"/>
        <n v="39.7"/>
        <n v="39.84"/>
        <n v="39.89"/>
        <n v="40"/>
        <n v="40.24"/>
        <n v="40.53"/>
        <n v="40.79"/>
        <n v="40.83"/>
        <n v="40.9"/>
        <n v="41"/>
        <n v="41.42"/>
        <n v="41.5"/>
        <n v="41.52"/>
        <n v="41.63"/>
        <n v="41.71"/>
        <n v="41.87"/>
        <n v="42"/>
        <n v="42.23"/>
        <n v="42.43"/>
        <n v="42.5"/>
        <n v="42.62"/>
        <n v="42.7"/>
        <n v="42.78"/>
        <n v="42.9"/>
        <n v="42.92"/>
        <n v="42.95"/>
        <n v="43"/>
        <n v="43.02"/>
        <n v="43.13"/>
        <n v="43.28"/>
        <n v="43.4"/>
        <n v="43.5"/>
        <n v="43.59"/>
        <n v="44"/>
        <n v="44.1"/>
        <n v="44.5"/>
        <n v="44.77"/>
        <n v="44.95"/>
        <n v="45"/>
        <n v="45.42"/>
        <n v="45.5"/>
        <n v="45.53"/>
        <n v="45.74"/>
        <n v="45.94"/>
        <n v="46"/>
        <n v="46.04"/>
        <n v="46.19"/>
        <n v="46.3"/>
        <n v="46.5"/>
        <n v="46.55"/>
        <n v="46.67"/>
        <n v="46.77"/>
        <n v="46.8"/>
        <n v="46.81"/>
        <n v="46.88"/>
        <n v="46.91"/>
        <n v="47"/>
        <n v="47.08"/>
        <n v="47.12"/>
        <n v="47.14"/>
        <n v="47.15"/>
        <n v="47.17"/>
        <n v="47.23"/>
        <n v="47.24"/>
        <n v="47.5"/>
        <n v="47.78"/>
        <n v="47.82"/>
        <n v="48"/>
        <n v="48.31"/>
        <n v="48.69"/>
        <n v="48.7"/>
        <n v="48.88"/>
        <n v="48.92"/>
        <n v="49"/>
        <n v="49.14"/>
        <n v="49.49"/>
        <n v="49.95"/>
        <n v="50"/>
        <n v="50.25"/>
        <n v="50.5"/>
        <n v="50.59"/>
        <n v="50.7"/>
        <n v="50.89"/>
        <n v="51"/>
        <n v="51.26"/>
        <n v="51.35"/>
        <n v="51.5"/>
        <n v="51.6"/>
        <n v="51.63"/>
        <n v="51.7"/>
        <n v="51.74"/>
        <n v="51.77"/>
        <n v="52"/>
        <n v="52.08"/>
        <n v="52.5"/>
        <n v="53"/>
        <n v="53.01"/>
        <n v="53.27"/>
        <n v="53.5"/>
        <n v="53.52"/>
        <n v="53.67"/>
        <n v="53.86"/>
        <n v="54"/>
        <n v="54.16"/>
        <n v="54.31"/>
        <n v="55"/>
        <n v="55.1"/>
        <n v="55.15"/>
        <n v="55.4"/>
        <n v="55.56"/>
        <n v="56"/>
        <n v="56.1"/>
        <n v="56.19"/>
        <n v="56.47"/>
        <n v="56.5"/>
        <n v="56.63"/>
        <n v="56.81"/>
        <n v="57"/>
        <n v="57.1"/>
        <n v="57.23"/>
        <n v="57.25"/>
        <n v="57.3"/>
        <n v="57.52"/>
        <n v="57.58"/>
        <n v="57.6"/>
        <n v="57.63"/>
        <n v="57.89"/>
        <n v="58"/>
        <n v="58.02"/>
        <n v="58.52"/>
        <n v="58.6"/>
        <n v="58.73"/>
        <n v="58.9"/>
        <n v="58.98"/>
        <n v="59"/>
        <n v="59.19"/>
        <n v="59.21"/>
        <n v="59.31"/>
        <n v="59.51"/>
        <n v="59.62"/>
        <n v="59.91"/>
        <n v="60"/>
        <n v="60.5"/>
        <n v="60.58"/>
        <n v="60.62"/>
        <n v="60.63"/>
        <n v="60.86"/>
        <n v="60.9"/>
        <n v="61"/>
        <n v="61.06"/>
        <n v="61.24"/>
        <n v="61.38"/>
        <n v="61.4"/>
        <n v="61.77"/>
        <n v="61.87"/>
        <n v="61.99"/>
        <n v="62"/>
        <n v="62.2"/>
        <n v="62.21"/>
        <n v="62.4"/>
        <n v="62.5"/>
        <n v="62.58"/>
        <n v="63"/>
        <n v="63.09"/>
        <n v="63.47"/>
        <n v="63.5"/>
        <n v="64"/>
        <n v="64.07"/>
        <n v="64.2"/>
        <n v="64.51"/>
        <n v="64.78"/>
        <n v="64.87"/>
        <n v="65"/>
        <n v="65.37"/>
        <n v="65.42"/>
        <n v="65.68"/>
        <n v="65.88"/>
        <n v="66.22"/>
        <n v="66.3"/>
        <n v="66.33"/>
        <n v="66.36"/>
        <n v="66.5"/>
        <n v="66.8"/>
        <n v="67.05"/>
        <n v="67.18"/>
        <n v="67.49"/>
        <n v="67.74"/>
        <n v="68"/>
        <n v="68.27"/>
        <n v="68.33"/>
        <n v="68.5"/>
        <n v="68.65"/>
        <n v="69"/>
        <n v="69.35"/>
        <n v="69.4"/>
        <n v="69.8"/>
        <n v="70"/>
        <n v="70.25"/>
        <n v="70.33"/>
        <n v="71"/>
        <n v="71.62"/>
        <n v="71.71"/>
        <n v="72"/>
        <n v="72.28"/>
        <n v="72.4"/>
        <n v="72.49"/>
        <n v="72.81"/>
        <n v="73"/>
        <n v="73.5"/>
        <n v="73.7"/>
        <n v="73.8"/>
        <n v="73.9"/>
        <n v="74"/>
        <n v="74.5"/>
        <n v="74.64"/>
        <n v="75"/>
        <n v="75.69"/>
        <n v="75.79"/>
        <n v="75.87"/>
        <n v="76.12"/>
        <n v="76.34"/>
        <n v="76.92"/>
        <n v="77"/>
        <n v="77.82"/>
        <n v="77.87"/>
        <n v="78.46"/>
        <n v="78.5"/>
        <n v="78.9"/>
        <n v="79"/>
        <n v="79.2"/>
        <n v="79.41"/>
        <n v="79.5"/>
        <n v="79.62"/>
        <n v="80"/>
        <n v="80.08"/>
        <n v="80.14"/>
        <n v="80.2"/>
        <n v="80.24"/>
        <n v="80.36"/>
        <n v="80.6"/>
        <n v="80.8"/>
        <n v="81"/>
        <n v="81.15"/>
        <n v="81.5"/>
        <n v="81.78"/>
        <n v="82"/>
        <n v="82.25"/>
        <n v="82.33"/>
        <n v="82.36"/>
        <n v="83"/>
        <n v="83.5"/>
        <n v="83.52"/>
        <n v="83.6"/>
        <n v="83.95"/>
        <n v="84"/>
        <n v="84.14"/>
        <n v="84.38"/>
        <n v="84.71"/>
        <n v="84.85"/>
        <n v="85"/>
        <n v="85.2"/>
        <n v="85.58"/>
        <n v="86"/>
        <n v="86.43"/>
        <n v="87"/>
        <n v="87.16"/>
        <n v="87.22"/>
        <n v="87.31"/>
        <n v="87.45"/>
        <n v="87.81"/>
        <n v="88"/>
        <n v="88.01"/>
        <n v="88.3"/>
        <n v="88.78"/>
        <n v="88.79"/>
        <n v="89"/>
        <n v="89.19"/>
        <n v="89.54"/>
        <n v="89.6"/>
        <n v="89.91"/>
        <n v="90"/>
        <n v="90.1"/>
        <n v="90.63"/>
        <n v="90.91"/>
        <n v="91"/>
        <n v="91.78"/>
        <n v="92"/>
        <n v="92.89"/>
        <n v="93"/>
        <n v="94"/>
        <n v="94.5"/>
        <n v="95"/>
        <n v="95.01"/>
        <n v="95.2"/>
        <n v="95.8"/>
        <n v="95.95"/>
        <n v="96"/>
        <n v="96.17"/>
        <n v="96.55"/>
        <n v="96.75"/>
        <n v="96.95"/>
        <n v="97"/>
        <n v="97.03"/>
        <n v="97.85"/>
        <n v="98.17"/>
        <n v="98.45"/>
        <n v="99"/>
        <n v="99.25"/>
        <n v="99.71"/>
        <n v="100"/>
        <n v="100.26"/>
        <n v="101"/>
        <n v="102"/>
        <n v="102.11"/>
        <n v="104"/>
        <n v="104.36"/>
        <n v="104.38"/>
        <n v="104.55"/>
        <n v="104.67"/>
        <n v="105"/>
        <n v="105.21"/>
        <n v="105.37"/>
        <n v="105.93"/>
        <n v="106"/>
        <n v="106.08"/>
        <n v="106.5"/>
        <n v="107"/>
        <n v="107.5"/>
        <n v="107.92"/>
        <n v="108"/>
        <n v="108.52"/>
        <n v="109"/>
        <n v="109.03"/>
        <n v="110"/>
        <n v="111"/>
        <n v="111.41"/>
        <n v="111.78"/>
        <n v="112.4"/>
        <n v="112.5"/>
        <n v="113"/>
        <n v="113.5"/>
        <n v="113.58"/>
        <n v="114"/>
        <n v="114.28"/>
        <n v="114.4"/>
        <n v="114.72"/>
        <n v="115"/>
        <n v="115.18"/>
        <n v="115.6"/>
        <n v="115.88"/>
        <n v="116"/>
        <n v="116.1"/>
        <n v="116.31"/>
        <n v="117"/>
        <n v="117.64"/>
        <n v="117.9"/>
        <n v="118"/>
        <n v="118.01"/>
        <n v="118.12"/>
        <n v="118.32"/>
        <n v="119"/>
        <n v="119.21"/>
        <n v="119.3"/>
        <n v="120"/>
        <n v="120.59"/>
        <n v="121"/>
        <n v="121.79"/>
        <n v="122"/>
        <n v="122.5"/>
        <n v="122.63"/>
        <n v="123"/>
        <n v="123.16"/>
        <n v="123.75"/>
        <n v="125"/>
        <n v="126"/>
        <n v="126.74"/>
        <n v="127.49"/>
        <n v="127.79"/>
        <n v="128"/>
        <n v="131.23"/>
        <n v="131.5"/>
        <n v="131.69"/>
        <n v="132"/>
        <n v="132.31"/>
        <n v="132.5"/>
        <n v="134"/>
        <n v="135.07"/>
        <n v="135.46"/>
        <n v="137"/>
        <n v="137.53"/>
        <n v="138"/>
        <n v="138.9"/>
        <n v="139.55"/>
        <n v="139.69"/>
        <n v="140.17"/>
        <n v="142"/>
        <n v="142.56"/>
        <n v="143.6"/>
        <n v="145.99"/>
        <n v="146"/>
        <n v="147.07"/>
        <n v="147.66"/>
        <n v="148"/>
        <n v="150"/>
        <n v="150.74"/>
        <n v="152"/>
        <n v="153"/>
        <n v="153.94"/>
        <n v="154"/>
        <n v="154.24"/>
        <n v="155.77"/>
        <n v="156.04"/>
        <n v="156.5"/>
        <n v="157.11"/>
        <n v="157.25"/>
        <n v="157.48"/>
        <n v="157.5"/>
        <n v="157.53"/>
        <n v="157.72"/>
        <n v="157.8"/>
        <n v="157.9"/>
        <n v="159"/>
        <n v="160.54"/>
        <n v="160.61"/>
        <n v="160.81"/>
        <n v="161.57"/>
        <n v="161.63"/>
        <n v="162"/>
        <n v="162.09"/>
        <n v="162.88"/>
        <n v="163.55"/>
        <n v="164"/>
        <n v="165"/>
        <n v="165.14"/>
        <n v="165.51"/>
        <n v="166"/>
        <n v="167.88"/>
        <n v="169"/>
        <n v="169.4"/>
        <n v="170"/>
        <n v="170.07"/>
        <n v="171.37"/>
        <n v="171.8"/>
        <n v="174.28"/>
        <n v="174.54"/>
        <n v="174.62"/>
        <n v="178"/>
        <n v="179.12"/>
        <n v="181.53"/>
        <n v="183"/>
        <n v="183.5"/>
        <n v="183.98"/>
        <n v="185"/>
        <n v="185.11"/>
        <n v="189.48"/>
        <n v="189.85"/>
        <n v="190"/>
        <n v="190.02"/>
        <n v="191.09"/>
        <n v="193"/>
        <n v="193.03"/>
        <n v="193.37"/>
        <n v="194"/>
        <n v="194.71"/>
        <n v="196.73"/>
        <n v="199"/>
        <n v="199.03"/>
        <n v="199.28"/>
        <n v="199.66"/>
        <n v="200.24"/>
        <n v="201.06"/>
        <n v="202.21"/>
        <n v="202.6"/>
        <n v="203.21"/>
        <n v="203.25"/>
        <n v="203.89"/>
        <n v="204"/>
        <n v="205"/>
        <n v="205.74"/>
        <n v="207.28"/>
        <n v="207.7"/>
        <n v="208"/>
        <n v="208.31"/>
        <n v="209.43"/>
        <n v="210.42"/>
        <n v="210.88"/>
        <n v="212"/>
        <n v="215"/>
        <n v="215.22"/>
        <n v="217"/>
        <n v="218"/>
        <n v="219.5"/>
        <n v="220"/>
        <n v="220.8"/>
        <n v="220.81"/>
        <n v="221.01"/>
        <n v="223"/>
        <n v="223.1"/>
        <n v="225"/>
        <n v="226"/>
        <n v="229.41"/>
        <n v="230.2"/>
        <n v="231"/>
        <n v="231.37"/>
        <n v="231.67"/>
        <n v="232.3"/>
        <n v="235.85"/>
        <n v="238"/>
        <n v="238.35"/>
        <n v="239.13"/>
        <n v="239.76"/>
        <n v="240.12"/>
        <n v="241.44"/>
        <n v="243"/>
        <n v="243.7"/>
        <n v="245"/>
        <n v="252"/>
        <n v="253"/>
        <n v="254.83"/>
        <n v="255"/>
        <n v="257"/>
        <n v="261.1"/>
        <n v="268.53"/>
        <n v="269"/>
        <n v="275"/>
        <n v="276.44"/>
        <n v="288.56"/>
        <n v="290.5"/>
        <n v="293.5"/>
        <n v="296.21"/>
        <n v="302.87"/>
        <n v="305.79"/>
        <n v="306.13"/>
        <n v="309"/>
        <n v="310"/>
        <n v="314.8"/>
        <n v="323.45"/>
        <n v="338.5"/>
        <n v="341.22"/>
        <n v="342"/>
        <n v="342.94"/>
        <n v="345.85"/>
        <n v="349.06"/>
        <n v="350"/>
        <n v="351.76"/>
        <n v="357.82"/>
        <n v="361.59"/>
        <n v="362.01"/>
        <n v="364.91"/>
        <n v="365.63"/>
        <n v="367.8"/>
        <n v="370.2"/>
        <n v="373.44"/>
        <n v="373.6"/>
        <n v="374.24"/>
        <n v="380.3"/>
        <n v="380.7"/>
        <n v="383.66"/>
        <n v="384.07"/>
        <n v="389.99"/>
        <n v="392.38"/>
        <n v="396.84"/>
        <n v="399"/>
        <n v="400"/>
        <n v="412.06"/>
        <n v="415.22"/>
        <n v="422.56"/>
        <n v="423.64"/>
        <n v="423.72"/>
        <n v="448.49"/>
        <n v="456.48"/>
        <n v="457.43"/>
        <n v="460.47"/>
        <n v="468.9"/>
        <n v="469.1"/>
        <n v="474.22"/>
        <n v="491.76"/>
        <n v="502.94"/>
        <n v="503.45"/>
        <n v="509.65"/>
        <n v="515.03"/>
        <n v="530.15"/>
        <n v="533.7"/>
        <n v="541.01"/>
        <n v="546.47"/>
        <n v="549.12"/>
        <n v="564.9"/>
        <n v="573.79"/>
        <n v="574.08"/>
        <n v="587.68"/>
        <n v="611.41"/>
        <n v="613.73"/>
        <n v="628.01"/>
        <n v="629.32"/>
        <n v="635"/>
        <n v="635.31"/>
        <n v="637.66"/>
        <n v="642.97"/>
        <n v="645.57"/>
        <n v="660.31"/>
        <n v="670.1"/>
        <n v="688.8"/>
        <n v="698.71"/>
        <n v="713"/>
        <n v="714.13"/>
        <n v="730.99"/>
        <n v="763.22"/>
        <n v="791.37"/>
        <n v="821"/>
        <n v="842.3"/>
        <n v="874.16"/>
        <n v="885.46"/>
        <n v="887.01"/>
        <n v="894.34"/>
        <n v="938.11"/>
        <n v="954.5"/>
        <n v="992.21"/>
        <n v="1029.22"/>
        <n v="1117.36"/>
        <n v="1227.1"/>
        <n v="1264.88"/>
        <n v="1349.62"/>
        <n v="1412.16"/>
        <n v="1605.5"/>
        <n v="1629.61"/>
        <n v="1640.87"/>
        <n v="1676.47"/>
        <n v="1878.38"/>
        <n v="1906.48"/>
        <n v="1997.02"/>
        <n v="2169.45"/>
        <n v="2261.69"/>
        <n v="2269.39"/>
        <n v="2416.84"/>
        <n v="2894.63"/>
        <n v="3327.08"/>
        <n v="3601.86"/>
        <n v="5508.07"/>
        <n v="8753.47"/>
      </sharedItems>
    </cacheField>
  </cacheFields>
</pivotCacheDefinition>
</file>

<file path=xl/pivotCache/pivotCacheRecords1.xml><?xml version="1.0" encoding="utf-8"?>
<pivotCacheRecords xmlns="http://schemas.openxmlformats.org/spreadsheetml/2006/main" xmlns:r="http://schemas.openxmlformats.org/officeDocument/2006/relationships" count="1218">
  <r>
    <x v="0"/>
    <x v="0"/>
    <x v="104"/>
    <x v="43"/>
  </r>
  <r>
    <x v="0"/>
    <x v="1"/>
    <x v="204"/>
    <x v="98"/>
  </r>
  <r>
    <x v="1"/>
    <x v="2"/>
    <x v="0"/>
    <x v="0"/>
  </r>
  <r>
    <x v="1"/>
    <x v="0"/>
    <x v="86"/>
    <x v="35"/>
  </r>
  <r>
    <x v="1"/>
    <x v="1"/>
    <x v="86"/>
    <x v="35"/>
  </r>
  <r>
    <x v="0"/>
    <x v="2"/>
    <x v="0"/>
    <x v="0"/>
  </r>
  <r>
    <x v="0"/>
    <x v="1"/>
    <x v="190"/>
    <x v="79"/>
  </r>
  <r>
    <x v="0"/>
    <x v="2"/>
    <x v="159"/>
    <x v="59"/>
  </r>
  <r>
    <x v="0"/>
    <x v="0"/>
    <x v="189"/>
    <x v="79"/>
  </r>
  <r>
    <x v="1"/>
    <x v="1"/>
    <x v="0"/>
    <x v="0"/>
  </r>
  <r>
    <x v="1"/>
    <x v="2"/>
    <x v="0"/>
    <x v="0"/>
  </r>
  <r>
    <x v="1"/>
    <x v="0"/>
    <x v="0"/>
    <x v="0"/>
  </r>
  <r>
    <x v="0"/>
    <x v="0"/>
    <x v="65"/>
    <x v="22"/>
  </r>
  <r>
    <x v="0"/>
    <x v="1"/>
    <x v="73"/>
    <x v="22"/>
  </r>
  <r>
    <x v="1"/>
    <x v="2"/>
    <x v="0"/>
    <x v="0"/>
  </r>
  <r>
    <x v="1"/>
    <x v="0"/>
    <x v="0"/>
    <x v="0"/>
  </r>
  <r>
    <x v="1"/>
    <x v="1"/>
    <x v="0"/>
    <x v="0"/>
  </r>
  <r>
    <x v="0"/>
    <x v="2"/>
    <x v="0"/>
    <x v="0"/>
  </r>
  <r>
    <x v="1"/>
    <x v="1"/>
    <x v="0"/>
    <x v="0"/>
  </r>
  <r>
    <x v="1"/>
    <x v="2"/>
    <x v="0"/>
    <x v="0"/>
  </r>
  <r>
    <x v="1"/>
    <x v="0"/>
    <x v="0"/>
    <x v="0"/>
  </r>
  <r>
    <x v="0"/>
    <x v="1"/>
    <x v="0"/>
    <x v="0"/>
  </r>
  <r>
    <x v="0"/>
    <x v="2"/>
    <x v="0"/>
    <x v="0"/>
  </r>
  <r>
    <x v="0"/>
    <x v="0"/>
    <x v="0"/>
    <x v="0"/>
  </r>
  <r>
    <x v="0"/>
    <x v="0"/>
    <x v="115"/>
    <x v="43"/>
  </r>
  <r>
    <x v="0"/>
    <x v="1"/>
    <x v="62"/>
    <x v="22"/>
  </r>
  <r>
    <x v="1"/>
    <x v="2"/>
    <x v="0"/>
    <x v="0"/>
  </r>
  <r>
    <x v="1"/>
    <x v="0"/>
    <x v="0"/>
    <x v="0"/>
  </r>
  <r>
    <x v="1"/>
    <x v="1"/>
    <x v="0"/>
    <x v="0"/>
  </r>
  <r>
    <x v="0"/>
    <x v="2"/>
    <x v="0"/>
    <x v="0"/>
  </r>
  <r>
    <x v="0"/>
    <x v="0"/>
    <x v="38"/>
    <x v="22"/>
  </r>
  <r>
    <x v="0"/>
    <x v="1"/>
    <x v="128"/>
    <x v="52"/>
  </r>
  <r>
    <x v="1"/>
    <x v="2"/>
    <x v="0"/>
    <x v="0"/>
  </r>
  <r>
    <x v="1"/>
    <x v="0"/>
    <x v="54"/>
    <x v="22"/>
  </r>
  <r>
    <x v="1"/>
    <x v="1"/>
    <x v="5"/>
    <x v="3"/>
  </r>
  <r>
    <x v="0"/>
    <x v="2"/>
    <x v="0"/>
    <x v="0"/>
  </r>
  <r>
    <x v="0"/>
    <x v="0"/>
    <x v="226"/>
    <x v="105"/>
  </r>
  <r>
    <x v="0"/>
    <x v="1"/>
    <x v="217"/>
    <x v="92"/>
  </r>
  <r>
    <x v="1"/>
    <x v="2"/>
    <x v="0"/>
    <x v="0"/>
  </r>
  <r>
    <x v="1"/>
    <x v="0"/>
    <x v="143"/>
    <x v="38"/>
  </r>
  <r>
    <x v="1"/>
    <x v="1"/>
    <x v="94"/>
    <x v="21"/>
  </r>
  <r>
    <x v="0"/>
    <x v="2"/>
    <x v="0"/>
    <x v="0"/>
  </r>
  <r>
    <x v="0"/>
    <x v="0"/>
    <x v="0"/>
    <x v="0"/>
  </r>
  <r>
    <x v="0"/>
    <x v="1"/>
    <x v="0"/>
    <x v="0"/>
  </r>
  <r>
    <x v="1"/>
    <x v="2"/>
    <x v="185"/>
    <x v="78"/>
  </r>
  <r>
    <x v="1"/>
    <x v="0"/>
    <x v="0"/>
    <x v="0"/>
  </r>
  <r>
    <x v="1"/>
    <x v="1"/>
    <x v="0"/>
    <x v="0"/>
  </r>
  <r>
    <x v="0"/>
    <x v="2"/>
    <x v="0"/>
    <x v="0"/>
  </r>
  <r>
    <x v="0"/>
    <x v="0"/>
    <x v="0"/>
    <x v="0"/>
  </r>
  <r>
    <x v="0"/>
    <x v="1"/>
    <x v="0"/>
    <x v="0"/>
  </r>
  <r>
    <x v="1"/>
    <x v="2"/>
    <x v="0"/>
    <x v="0"/>
  </r>
  <r>
    <x v="1"/>
    <x v="0"/>
    <x v="0"/>
    <x v="0"/>
  </r>
  <r>
    <x v="1"/>
    <x v="1"/>
    <x v="0"/>
    <x v="0"/>
  </r>
  <r>
    <x v="0"/>
    <x v="2"/>
    <x v="0"/>
    <x v="0"/>
  </r>
  <r>
    <x v="0"/>
    <x v="0"/>
    <x v="148"/>
    <x v="57"/>
  </r>
  <r>
    <x v="0"/>
    <x v="1"/>
    <x v="212"/>
    <x v="101"/>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161"/>
    <x v="58"/>
  </r>
  <r>
    <x v="1"/>
    <x v="1"/>
    <x v="103"/>
    <x v="35"/>
  </r>
  <r>
    <x v="0"/>
    <x v="2"/>
    <x v="0"/>
    <x v="0"/>
  </r>
  <r>
    <x v="0"/>
    <x v="0"/>
    <x v="0"/>
    <x v="0"/>
  </r>
  <r>
    <x v="0"/>
    <x v="1"/>
    <x v="0"/>
    <x v="0"/>
  </r>
  <r>
    <x v="1"/>
    <x v="2"/>
    <x v="123"/>
    <x v="43"/>
  </r>
  <r>
    <x v="1"/>
    <x v="0"/>
    <x v="0"/>
    <x v="0"/>
  </r>
  <r>
    <x v="1"/>
    <x v="1"/>
    <x v="0"/>
    <x v="0"/>
  </r>
  <r>
    <x v="0"/>
    <x v="2"/>
    <x v="0"/>
    <x v="0"/>
  </r>
  <r>
    <x v="0"/>
    <x v="0"/>
    <x v="133"/>
    <x v="63"/>
  </r>
  <r>
    <x v="0"/>
    <x v="1"/>
    <x v="82"/>
    <x v="43"/>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139"/>
    <x v="52"/>
  </r>
  <r>
    <x v="1"/>
    <x v="2"/>
    <x v="180"/>
    <x v="69"/>
  </r>
  <r>
    <x v="1"/>
    <x v="0"/>
    <x v="0"/>
    <x v="0"/>
  </r>
  <r>
    <x v="1"/>
    <x v="1"/>
    <x v="0"/>
    <x v="0"/>
  </r>
  <r>
    <x v="0"/>
    <x v="2"/>
    <x v="0"/>
    <x v="0"/>
  </r>
  <r>
    <x v="0"/>
    <x v="0"/>
    <x v="0"/>
    <x v="0"/>
  </r>
  <r>
    <x v="0"/>
    <x v="1"/>
    <x v="0"/>
    <x v="0"/>
  </r>
  <r>
    <x v="1"/>
    <x v="2"/>
    <x v="0"/>
    <x v="0"/>
  </r>
  <r>
    <x v="1"/>
    <x v="0"/>
    <x v="0"/>
    <x v="0"/>
  </r>
  <r>
    <x v="1"/>
    <x v="1"/>
    <x v="0"/>
    <x v="0"/>
  </r>
  <r>
    <x v="0"/>
    <x v="2"/>
    <x v="0"/>
    <x v="0"/>
  </r>
  <r>
    <x v="0"/>
    <x v="1"/>
    <x v="0"/>
    <x v="0"/>
  </r>
  <r>
    <x v="0"/>
    <x v="2"/>
    <x v="0"/>
    <x v="0"/>
  </r>
  <r>
    <x v="0"/>
    <x v="0"/>
    <x v="136"/>
    <x v="55"/>
  </r>
  <r>
    <x v="1"/>
    <x v="1"/>
    <x v="0"/>
    <x v="0"/>
  </r>
  <r>
    <x v="1"/>
    <x v="2"/>
    <x v="101"/>
    <x v="22"/>
  </r>
  <r>
    <x v="1"/>
    <x v="0"/>
    <x v="0"/>
    <x v="0"/>
  </r>
  <r>
    <x v="0"/>
    <x v="0"/>
    <x v="0"/>
    <x v="0"/>
  </r>
  <r>
    <x v="0"/>
    <x v="1"/>
    <x v="0"/>
    <x v="0"/>
  </r>
  <r>
    <x v="1"/>
    <x v="2"/>
    <x v="0"/>
    <x v="0"/>
  </r>
  <r>
    <x v="1"/>
    <x v="0"/>
    <x v="0"/>
    <x v="0"/>
  </r>
  <r>
    <x v="1"/>
    <x v="1"/>
    <x v="0"/>
    <x v="0"/>
  </r>
  <r>
    <x v="0"/>
    <x v="2"/>
    <x v="53"/>
    <x v="22"/>
  </r>
  <r>
    <x v="0"/>
    <x v="0"/>
    <x v="0"/>
    <x v="0"/>
  </r>
  <r>
    <x v="0"/>
    <x v="1"/>
    <x v="0"/>
    <x v="0"/>
  </r>
  <r>
    <x v="1"/>
    <x v="2"/>
    <x v="0"/>
    <x v="0"/>
  </r>
  <r>
    <x v="1"/>
    <x v="0"/>
    <x v="0"/>
    <x v="0"/>
  </r>
  <r>
    <x v="1"/>
    <x v="1"/>
    <x v="0"/>
    <x v="0"/>
  </r>
  <r>
    <x v="0"/>
    <x v="2"/>
    <x v="55"/>
    <x v="35"/>
  </r>
  <r>
    <x v="0"/>
    <x v="0"/>
    <x v="167"/>
    <x v="61"/>
  </r>
  <r>
    <x v="0"/>
    <x v="1"/>
    <x v="203"/>
    <x v="94"/>
  </r>
  <r>
    <x v="1"/>
    <x v="2"/>
    <x v="166"/>
    <x v="63"/>
  </r>
  <r>
    <x v="1"/>
    <x v="0"/>
    <x v="218"/>
    <x v="103"/>
  </r>
  <r>
    <x v="1"/>
    <x v="1"/>
    <x v="205"/>
    <x v="93"/>
  </r>
  <r>
    <x v="0"/>
    <x v="2"/>
    <x v="209"/>
    <x v="98"/>
  </r>
  <r>
    <x v="0"/>
    <x v="1"/>
    <x v="26"/>
    <x v="17"/>
  </r>
  <r>
    <x v="0"/>
    <x v="2"/>
    <x v="0"/>
    <x v="0"/>
  </r>
  <r>
    <x v="0"/>
    <x v="0"/>
    <x v="80"/>
    <x v="34"/>
  </r>
  <r>
    <x v="1"/>
    <x v="1"/>
    <x v="0"/>
    <x v="0"/>
  </r>
  <r>
    <x v="1"/>
    <x v="2"/>
    <x v="0"/>
    <x v="0"/>
  </r>
  <r>
    <x v="1"/>
    <x v="0"/>
    <x v="0"/>
    <x v="0"/>
  </r>
  <r>
    <x v="0"/>
    <x v="0"/>
    <x v="14"/>
    <x v="12"/>
  </r>
  <r>
    <x v="0"/>
    <x v="1"/>
    <x v="0"/>
    <x v="0"/>
  </r>
  <r>
    <x v="1"/>
    <x v="2"/>
    <x v="0"/>
    <x v="0"/>
  </r>
  <r>
    <x v="1"/>
    <x v="0"/>
    <x v="0"/>
    <x v="0"/>
  </r>
  <r>
    <x v="1"/>
    <x v="1"/>
    <x v="71"/>
    <x v="22"/>
  </r>
  <r>
    <x v="0"/>
    <x v="2"/>
    <x v="0"/>
    <x v="0"/>
  </r>
  <r>
    <x v="1"/>
    <x v="1"/>
    <x v="0"/>
    <x v="0"/>
  </r>
  <r>
    <x v="1"/>
    <x v="2"/>
    <x v="0"/>
    <x v="0"/>
  </r>
  <r>
    <x v="1"/>
    <x v="0"/>
    <x v="0"/>
    <x v="0"/>
  </r>
  <r>
    <x v="0"/>
    <x v="1"/>
    <x v="130"/>
    <x v="43"/>
  </r>
  <r>
    <x v="0"/>
    <x v="2"/>
    <x v="0"/>
    <x v="0"/>
  </r>
  <r>
    <x v="0"/>
    <x v="0"/>
    <x v="182"/>
    <x v="83"/>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1"/>
    <x v="0"/>
    <x v="0"/>
    <x v="0"/>
  </r>
  <r>
    <x v="1"/>
    <x v="1"/>
    <x v="0"/>
    <x v="0"/>
  </r>
  <r>
    <x v="0"/>
    <x v="2"/>
    <x v="0"/>
    <x v="0"/>
  </r>
  <r>
    <x v="0"/>
    <x v="0"/>
    <x v="137"/>
    <x v="52"/>
  </r>
  <r>
    <x v="0"/>
    <x v="1"/>
    <x v="105"/>
    <x v="43"/>
  </r>
  <r>
    <x v="1"/>
    <x v="2"/>
    <x v="0"/>
    <x v="0"/>
  </r>
  <r>
    <x v="0"/>
    <x v="0"/>
    <x v="0"/>
    <x v="0"/>
  </r>
  <r>
    <x v="0"/>
    <x v="1"/>
    <x v="0"/>
    <x v="0"/>
  </r>
  <r>
    <x v="1"/>
    <x v="2"/>
    <x v="0"/>
    <x v="0"/>
  </r>
  <r>
    <x v="1"/>
    <x v="0"/>
    <x v="0"/>
    <x v="0"/>
  </r>
  <r>
    <x v="1"/>
    <x v="1"/>
    <x v="0"/>
    <x v="0"/>
  </r>
  <r>
    <x v="0"/>
    <x v="2"/>
    <x v="52"/>
    <x v="22"/>
  </r>
  <r>
    <x v="0"/>
    <x v="0"/>
    <x v="233"/>
    <x v="118"/>
  </r>
  <r>
    <x v="0"/>
    <x v="1"/>
    <x v="231"/>
    <x v="115"/>
  </r>
  <r>
    <x v="1"/>
    <x v="2"/>
    <x v="0"/>
    <x v="0"/>
  </r>
  <r>
    <x v="1"/>
    <x v="0"/>
    <x v="211"/>
    <x v="90"/>
  </r>
  <r>
    <x v="1"/>
    <x v="1"/>
    <x v="214"/>
    <x v="91"/>
  </r>
  <r>
    <x v="0"/>
    <x v="2"/>
    <x v="0"/>
    <x v="0"/>
  </r>
  <r>
    <x v="0"/>
    <x v="0"/>
    <x v="206"/>
    <x v="95"/>
  </r>
  <r>
    <x v="0"/>
    <x v="1"/>
    <x v="199"/>
    <x v="85"/>
  </r>
  <r>
    <x v="1"/>
    <x v="2"/>
    <x v="0"/>
    <x v="0"/>
  </r>
  <r>
    <x v="1"/>
    <x v="0"/>
    <x v="0"/>
    <x v="0"/>
  </r>
  <r>
    <x v="1"/>
    <x v="1"/>
    <x v="0"/>
    <x v="0"/>
  </r>
  <r>
    <x v="0"/>
    <x v="2"/>
    <x v="0"/>
    <x v="0"/>
  </r>
  <r>
    <x v="0"/>
    <x v="0"/>
    <x v="0"/>
    <x v="0"/>
  </r>
  <r>
    <x v="0"/>
    <x v="1"/>
    <x v="0"/>
    <x v="0"/>
  </r>
  <r>
    <x v="1"/>
    <x v="2"/>
    <x v="0"/>
    <x v="0"/>
  </r>
  <r>
    <x v="1"/>
    <x v="0"/>
    <x v="0"/>
    <x v="0"/>
  </r>
  <r>
    <x v="1"/>
    <x v="1"/>
    <x v="0"/>
    <x v="0"/>
  </r>
  <r>
    <x v="0"/>
    <x v="2"/>
    <x v="37"/>
    <x v="22"/>
  </r>
  <r>
    <x v="0"/>
    <x v="0"/>
    <x v="0"/>
    <x v="0"/>
  </r>
  <r>
    <x v="0"/>
    <x v="1"/>
    <x v="0"/>
    <x v="0"/>
  </r>
  <r>
    <x v="1"/>
    <x v="2"/>
    <x v="0"/>
    <x v="0"/>
  </r>
  <r>
    <x v="1"/>
    <x v="0"/>
    <x v="0"/>
    <x v="0"/>
  </r>
  <r>
    <x v="1"/>
    <x v="1"/>
    <x v="0"/>
    <x v="0"/>
  </r>
  <r>
    <x v="0"/>
    <x v="2"/>
    <x v="151"/>
    <x v="52"/>
  </r>
  <r>
    <x v="0"/>
    <x v="0"/>
    <x v="81"/>
    <x v="33"/>
  </r>
  <r>
    <x v="0"/>
    <x v="1"/>
    <x v="29"/>
    <x v="18"/>
  </r>
  <r>
    <x v="1"/>
    <x v="2"/>
    <x v="0"/>
    <x v="0"/>
  </r>
  <r>
    <x v="1"/>
    <x v="0"/>
    <x v="0"/>
    <x v="0"/>
  </r>
  <r>
    <x v="1"/>
    <x v="1"/>
    <x v="0"/>
    <x v="0"/>
  </r>
  <r>
    <x v="0"/>
    <x v="2"/>
    <x v="0"/>
    <x v="0"/>
  </r>
  <r>
    <x v="0"/>
    <x v="2"/>
    <x v="0"/>
    <x v="0"/>
  </r>
  <r>
    <x v="1"/>
    <x v="0"/>
    <x v="198"/>
    <x v="84"/>
  </r>
  <r>
    <x v="0"/>
    <x v="1"/>
    <x v="0"/>
    <x v="0"/>
  </r>
  <r>
    <x v="1"/>
    <x v="2"/>
    <x v="0"/>
    <x v="0"/>
  </r>
  <r>
    <x v="0"/>
    <x v="0"/>
    <x v="0"/>
    <x v="0"/>
  </r>
  <r>
    <x v="1"/>
    <x v="1"/>
    <x v="168"/>
    <x v="66"/>
  </r>
  <r>
    <x v="0"/>
    <x v="0"/>
    <x v="0"/>
    <x v="0"/>
  </r>
  <r>
    <x v="0"/>
    <x v="1"/>
    <x v="42"/>
    <x v="22"/>
  </r>
  <r>
    <x v="1"/>
    <x v="2"/>
    <x v="13"/>
    <x v="12"/>
  </r>
  <r>
    <x v="1"/>
    <x v="0"/>
    <x v="57"/>
    <x v="22"/>
  </r>
  <r>
    <x v="1"/>
    <x v="1"/>
    <x v="58"/>
    <x v="22"/>
  </r>
  <r>
    <x v="0"/>
    <x v="2"/>
    <x v="164"/>
    <x v="71"/>
  </r>
  <r>
    <x v="0"/>
    <x v="1"/>
    <x v="0"/>
    <x v="0"/>
  </r>
  <r>
    <x v="0"/>
    <x v="2"/>
    <x v="0"/>
    <x v="0"/>
  </r>
  <r>
    <x v="0"/>
    <x v="0"/>
    <x v="0"/>
    <x v="0"/>
  </r>
  <r>
    <x v="1"/>
    <x v="1"/>
    <x v="112"/>
    <x v="43"/>
  </r>
  <r>
    <x v="1"/>
    <x v="2"/>
    <x v="89"/>
    <x v="22"/>
  </r>
  <r>
    <x v="1"/>
    <x v="0"/>
    <x v="119"/>
    <x v="43"/>
  </r>
  <r>
    <x v="0"/>
    <x v="0"/>
    <x v="0"/>
    <x v="0"/>
  </r>
  <r>
    <x v="0"/>
    <x v="1"/>
    <x v="0"/>
    <x v="0"/>
  </r>
  <r>
    <x v="1"/>
    <x v="2"/>
    <x v="0"/>
    <x v="0"/>
  </r>
  <r>
    <x v="1"/>
    <x v="0"/>
    <x v="44"/>
    <x v="22"/>
  </r>
  <r>
    <x v="1"/>
    <x v="1"/>
    <x v="51"/>
    <x v="22"/>
  </r>
  <r>
    <x v="0"/>
    <x v="2"/>
    <x v="0"/>
    <x v="0"/>
  </r>
  <r>
    <x v="0"/>
    <x v="0"/>
    <x v="46"/>
    <x v="26"/>
  </r>
  <r>
    <x v="0"/>
    <x v="1"/>
    <x v="47"/>
    <x v="27"/>
  </r>
  <r>
    <x v="1"/>
    <x v="2"/>
    <x v="0"/>
    <x v="0"/>
  </r>
  <r>
    <x v="1"/>
    <x v="0"/>
    <x v="0"/>
    <x v="0"/>
  </r>
  <r>
    <x v="1"/>
    <x v="1"/>
    <x v="0"/>
    <x v="0"/>
  </r>
  <r>
    <x v="0"/>
    <x v="2"/>
    <x v="0"/>
    <x v="0"/>
  </r>
  <r>
    <x v="0"/>
    <x v="0"/>
    <x v="100"/>
    <x v="35"/>
  </r>
  <r>
    <x v="0"/>
    <x v="1"/>
    <x v="50"/>
    <x v="22"/>
  </r>
  <r>
    <x v="1"/>
    <x v="2"/>
    <x v="0"/>
    <x v="0"/>
  </r>
  <r>
    <x v="1"/>
    <x v="0"/>
    <x v="0"/>
    <x v="0"/>
  </r>
  <r>
    <x v="1"/>
    <x v="1"/>
    <x v="0"/>
    <x v="0"/>
  </r>
  <r>
    <x v="0"/>
    <x v="2"/>
    <x v="21"/>
    <x v="12"/>
  </r>
  <r>
    <x v="0"/>
    <x v="0"/>
    <x v="48"/>
    <x v="22"/>
  </r>
  <r>
    <x v="0"/>
    <x v="1"/>
    <x v="36"/>
    <x v="22"/>
  </r>
  <r>
    <x v="1"/>
    <x v="2"/>
    <x v="0"/>
    <x v="0"/>
  </r>
  <r>
    <x v="1"/>
    <x v="0"/>
    <x v="0"/>
    <x v="0"/>
  </r>
  <r>
    <x v="1"/>
    <x v="1"/>
    <x v="0"/>
    <x v="0"/>
  </r>
  <r>
    <x v="0"/>
    <x v="2"/>
    <x v="0"/>
    <x v="0"/>
  </r>
  <r>
    <x v="0"/>
    <x v="0"/>
    <x v="0"/>
    <x v="0"/>
  </r>
  <r>
    <x v="0"/>
    <x v="1"/>
    <x v="0"/>
    <x v="0"/>
  </r>
  <r>
    <x v="1"/>
    <x v="2"/>
    <x v="0"/>
    <x v="0"/>
  </r>
  <r>
    <x v="1"/>
    <x v="0"/>
    <x v="0"/>
    <x v="0"/>
  </r>
  <r>
    <x v="1"/>
    <x v="1"/>
    <x v="0"/>
    <x v="0"/>
  </r>
  <r>
    <x v="0"/>
    <x v="2"/>
    <x v="0"/>
    <x v="0"/>
  </r>
  <r>
    <x v="0"/>
    <x v="0"/>
    <x v="172"/>
    <x v="72"/>
  </r>
  <r>
    <x v="0"/>
    <x v="1"/>
    <x v="152"/>
    <x v="60"/>
  </r>
  <r>
    <x v="1"/>
    <x v="2"/>
    <x v="0"/>
    <x v="0"/>
  </r>
  <r>
    <x v="1"/>
    <x v="0"/>
    <x v="0"/>
    <x v="0"/>
  </r>
  <r>
    <x v="1"/>
    <x v="1"/>
    <x v="0"/>
    <x v="0"/>
  </r>
  <r>
    <x v="0"/>
    <x v="2"/>
    <x v="0"/>
    <x v="0"/>
  </r>
  <r>
    <x v="0"/>
    <x v="1"/>
    <x v="0"/>
    <x v="0"/>
  </r>
  <r>
    <x v="0"/>
    <x v="2"/>
    <x v="0"/>
    <x v="0"/>
  </r>
  <r>
    <x v="0"/>
    <x v="0"/>
    <x v="0"/>
    <x v="0"/>
  </r>
  <r>
    <x v="1"/>
    <x v="1"/>
    <x v="0"/>
    <x v="0"/>
  </r>
  <r>
    <x v="1"/>
    <x v="2"/>
    <x v="0"/>
    <x v="0"/>
  </r>
  <r>
    <x v="1"/>
    <x v="0"/>
    <x v="0"/>
    <x v="0"/>
  </r>
  <r>
    <x v="0"/>
    <x v="0"/>
    <x v="0"/>
    <x v="0"/>
  </r>
  <r>
    <x v="0"/>
    <x v="1"/>
    <x v="0"/>
    <x v="0"/>
  </r>
  <r>
    <x v="1"/>
    <x v="2"/>
    <x v="93"/>
    <x v="22"/>
  </r>
  <r>
    <x v="1"/>
    <x v="0"/>
    <x v="153"/>
    <x v="63"/>
  </r>
  <r>
    <x v="1"/>
    <x v="1"/>
    <x v="75"/>
    <x v="43"/>
  </r>
  <r>
    <x v="0"/>
    <x v="2"/>
    <x v="0"/>
    <x v="0"/>
  </r>
  <r>
    <x v="0"/>
    <x v="0"/>
    <x v="0"/>
    <x v="0"/>
  </r>
  <r>
    <x v="0"/>
    <x v="1"/>
    <x v="0"/>
    <x v="0"/>
  </r>
  <r>
    <x v="1"/>
    <x v="2"/>
    <x v="0"/>
    <x v="0"/>
  </r>
  <r>
    <x v="1"/>
    <x v="0"/>
    <x v="0"/>
    <x v="0"/>
  </r>
  <r>
    <x v="1"/>
    <x v="1"/>
    <x v="0"/>
    <x v="0"/>
  </r>
  <r>
    <x v="0"/>
    <x v="2"/>
    <x v="0"/>
    <x v="0"/>
  </r>
  <r>
    <x v="0"/>
    <x v="0"/>
    <x v="142"/>
    <x v="49"/>
  </r>
  <r>
    <x v="0"/>
    <x v="1"/>
    <x v="127"/>
    <x v="47"/>
  </r>
  <r>
    <x v="1"/>
    <x v="2"/>
    <x v="0"/>
    <x v="0"/>
  </r>
  <r>
    <x v="1"/>
    <x v="0"/>
    <x v="0"/>
    <x v="0"/>
  </r>
  <r>
    <x v="1"/>
    <x v="1"/>
    <x v="0"/>
    <x v="0"/>
  </r>
  <r>
    <x v="0"/>
    <x v="2"/>
    <x v="0"/>
    <x v="0"/>
  </r>
  <r>
    <x v="0"/>
    <x v="0"/>
    <x v="0"/>
    <x v="0"/>
  </r>
  <r>
    <x v="0"/>
    <x v="1"/>
    <x v="0"/>
    <x v="0"/>
  </r>
  <r>
    <x v="1"/>
    <x v="2"/>
    <x v="0"/>
    <x v="0"/>
  </r>
  <r>
    <x v="1"/>
    <x v="0"/>
    <x v="0"/>
    <x v="0"/>
  </r>
  <r>
    <x v="1"/>
    <x v="1"/>
    <x v="0"/>
    <x v="0"/>
  </r>
  <r>
    <x v="0"/>
    <x v="2"/>
    <x v="0"/>
    <x v="0"/>
  </r>
  <r>
    <x v="0"/>
    <x v="0"/>
    <x v="122"/>
    <x v="43"/>
  </r>
  <r>
    <x v="0"/>
    <x v="1"/>
    <x v="145"/>
    <x v="52"/>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59"/>
    <x v="22"/>
  </r>
  <r>
    <x v="1"/>
    <x v="1"/>
    <x v="90"/>
    <x v="22"/>
  </r>
  <r>
    <x v="0"/>
    <x v="2"/>
    <x v="0"/>
    <x v="0"/>
  </r>
  <r>
    <x v="0"/>
    <x v="0"/>
    <x v="0"/>
    <x v="0"/>
  </r>
  <r>
    <x v="0"/>
    <x v="1"/>
    <x v="0"/>
    <x v="0"/>
  </r>
  <r>
    <x v="1"/>
    <x v="2"/>
    <x v="0"/>
    <x v="0"/>
  </r>
  <r>
    <x v="1"/>
    <x v="0"/>
    <x v="0"/>
    <x v="0"/>
  </r>
  <r>
    <x v="1"/>
    <x v="1"/>
    <x v="0"/>
    <x v="0"/>
  </r>
  <r>
    <x v="0"/>
    <x v="2"/>
    <x v="0"/>
    <x v="0"/>
  </r>
  <r>
    <x v="0"/>
    <x v="0"/>
    <x v="0"/>
    <x v="0"/>
  </r>
  <r>
    <x v="0"/>
    <x v="1"/>
    <x v="0"/>
    <x v="0"/>
  </r>
  <r>
    <x v="1"/>
    <x v="2"/>
    <x v="170"/>
    <x v="67"/>
  </r>
  <r>
    <x v="1"/>
    <x v="0"/>
    <x v="0"/>
    <x v="0"/>
  </r>
  <r>
    <x v="1"/>
    <x v="1"/>
    <x v="0"/>
    <x v="0"/>
  </r>
  <r>
    <x v="0"/>
    <x v="2"/>
    <x v="0"/>
    <x v="0"/>
  </r>
  <r>
    <x v="0"/>
    <x v="0"/>
    <x v="232"/>
    <x v="117"/>
  </r>
  <r>
    <x v="0"/>
    <x v="1"/>
    <x v="227"/>
    <x v="112"/>
  </r>
  <r>
    <x v="1"/>
    <x v="2"/>
    <x v="0"/>
    <x v="0"/>
  </r>
  <r>
    <x v="1"/>
    <x v="0"/>
    <x v="0"/>
    <x v="0"/>
  </r>
  <r>
    <x v="1"/>
    <x v="1"/>
    <x v="0"/>
    <x v="0"/>
  </r>
  <r>
    <x v="0"/>
    <x v="2"/>
    <x v="0"/>
    <x v="0"/>
  </r>
  <r>
    <x v="0"/>
    <x v="0"/>
    <x v="129"/>
    <x v="50"/>
  </r>
  <r>
    <x v="0"/>
    <x v="1"/>
    <x v="160"/>
    <x v="64"/>
  </r>
  <r>
    <x v="1"/>
    <x v="2"/>
    <x v="0"/>
    <x v="0"/>
  </r>
  <r>
    <x v="1"/>
    <x v="0"/>
    <x v="0"/>
    <x v="0"/>
  </r>
  <r>
    <x v="1"/>
    <x v="1"/>
    <x v="0"/>
    <x v="0"/>
  </r>
  <r>
    <x v="0"/>
    <x v="2"/>
    <x v="0"/>
    <x v="0"/>
  </r>
  <r>
    <x v="0"/>
    <x v="1"/>
    <x v="0"/>
    <x v="0"/>
  </r>
  <r>
    <x v="0"/>
    <x v="0"/>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174"/>
    <x v="69"/>
  </r>
  <r>
    <x v="1"/>
    <x v="1"/>
    <x v="173"/>
    <x v="69"/>
  </r>
  <r>
    <x v="0"/>
    <x v="2"/>
    <x v="0"/>
    <x v="0"/>
  </r>
  <r>
    <x v="0"/>
    <x v="0"/>
    <x v="0"/>
    <x v="0"/>
  </r>
  <r>
    <x v="0"/>
    <x v="1"/>
    <x v="0"/>
    <x v="0"/>
  </r>
  <r>
    <x v="0"/>
    <x v="2"/>
    <x v="0"/>
    <x v="0"/>
  </r>
  <r>
    <x v="1"/>
    <x v="0"/>
    <x v="0"/>
    <x v="0"/>
  </r>
  <r>
    <x v="1"/>
    <x v="1"/>
    <x v="0"/>
    <x v="0"/>
  </r>
  <r>
    <x v="1"/>
    <x v="2"/>
    <x v="0"/>
    <x v="0"/>
  </r>
  <r>
    <x v="0"/>
    <x v="0"/>
    <x v="0"/>
    <x v="0"/>
  </r>
  <r>
    <x v="0"/>
    <x v="1"/>
    <x v="0"/>
    <x v="0"/>
  </r>
  <r>
    <x v="1"/>
    <x v="2"/>
    <x v="0"/>
    <x v="0"/>
  </r>
  <r>
    <x v="1"/>
    <x v="0"/>
    <x v="183"/>
    <x v="69"/>
  </r>
  <r>
    <x v="1"/>
    <x v="1"/>
    <x v="184"/>
    <x v="69"/>
  </r>
  <r>
    <x v="0"/>
    <x v="2"/>
    <x v="0"/>
    <x v="0"/>
  </r>
  <r>
    <x v="0"/>
    <x v="0"/>
    <x v="18"/>
    <x v="12"/>
  </r>
  <r>
    <x v="0"/>
    <x v="1"/>
    <x v="18"/>
    <x v="12"/>
  </r>
  <r>
    <x v="1"/>
    <x v="2"/>
    <x v="125"/>
    <x v="43"/>
  </r>
  <r>
    <x v="1"/>
    <x v="0"/>
    <x v="0"/>
    <x v="0"/>
  </r>
  <r>
    <x v="1"/>
    <x v="1"/>
    <x v="0"/>
    <x v="0"/>
  </r>
  <r>
    <x v="0"/>
    <x v="2"/>
    <x v="0"/>
    <x v="0"/>
  </r>
  <r>
    <x v="0"/>
    <x v="0"/>
    <x v="99"/>
    <x v="37"/>
  </r>
  <r>
    <x v="0"/>
    <x v="1"/>
    <x v="9"/>
    <x v="6"/>
  </r>
  <r>
    <x v="1"/>
    <x v="2"/>
    <x v="0"/>
    <x v="0"/>
  </r>
  <r>
    <x v="1"/>
    <x v="0"/>
    <x v="79"/>
    <x v="32"/>
  </r>
  <r>
    <x v="1"/>
    <x v="1"/>
    <x v="28"/>
    <x v="19"/>
  </r>
  <r>
    <x v="0"/>
    <x v="2"/>
    <x v="0"/>
    <x v="0"/>
  </r>
  <r>
    <x v="0"/>
    <x v="0"/>
    <x v="25"/>
    <x v="15"/>
  </r>
  <r>
    <x v="0"/>
    <x v="1"/>
    <x v="15"/>
    <x v="9"/>
  </r>
  <r>
    <x v="1"/>
    <x v="2"/>
    <x v="0"/>
    <x v="0"/>
  </r>
  <r>
    <x v="1"/>
    <x v="0"/>
    <x v="0"/>
    <x v="0"/>
  </r>
  <r>
    <x v="1"/>
    <x v="1"/>
    <x v="0"/>
    <x v="0"/>
  </r>
  <r>
    <x v="0"/>
    <x v="2"/>
    <x v="0"/>
    <x v="0"/>
  </r>
  <r>
    <x v="0"/>
    <x v="0"/>
    <x v="0"/>
    <x v="0"/>
  </r>
  <r>
    <x v="0"/>
    <x v="1"/>
    <x v="0"/>
    <x v="0"/>
  </r>
  <r>
    <x v="1"/>
    <x v="2"/>
    <x v="0"/>
    <x v="0"/>
  </r>
  <r>
    <x v="1"/>
    <x v="0"/>
    <x v="0"/>
    <x v="0"/>
  </r>
  <r>
    <x v="1"/>
    <x v="1"/>
    <x v="0"/>
    <x v="0"/>
  </r>
  <r>
    <x v="0"/>
    <x v="2"/>
    <x v="66"/>
    <x v="22"/>
  </r>
  <r>
    <x v="0"/>
    <x v="0"/>
    <x v="0"/>
    <x v="0"/>
  </r>
  <r>
    <x v="0"/>
    <x v="1"/>
    <x v="0"/>
    <x v="0"/>
  </r>
  <r>
    <x v="1"/>
    <x v="2"/>
    <x v="88"/>
    <x v="25"/>
  </r>
  <r>
    <x v="1"/>
    <x v="0"/>
    <x v="0"/>
    <x v="0"/>
  </r>
  <r>
    <x v="1"/>
    <x v="1"/>
    <x v="0"/>
    <x v="0"/>
  </r>
  <r>
    <x v="0"/>
    <x v="2"/>
    <x v="0"/>
    <x v="0"/>
  </r>
  <r>
    <x v="0"/>
    <x v="0"/>
    <x v="43"/>
    <x v="22"/>
  </r>
  <r>
    <x v="0"/>
    <x v="1"/>
    <x v="150"/>
    <x v="63"/>
  </r>
  <r>
    <x v="1"/>
    <x v="2"/>
    <x v="0"/>
    <x v="0"/>
  </r>
  <r>
    <x v="1"/>
    <x v="0"/>
    <x v="0"/>
    <x v="0"/>
  </r>
  <r>
    <x v="1"/>
    <x v="1"/>
    <x v="0"/>
    <x v="0"/>
  </r>
  <r>
    <x v="0"/>
    <x v="2"/>
    <x v="0"/>
    <x v="0"/>
  </r>
  <r>
    <x v="0"/>
    <x v="0"/>
    <x v="0"/>
    <x v="0"/>
  </r>
  <r>
    <x v="0"/>
    <x v="1"/>
    <x v="0"/>
    <x v="0"/>
  </r>
  <r>
    <x v="1"/>
    <x v="2"/>
    <x v="0"/>
    <x v="0"/>
  </r>
  <r>
    <x v="1"/>
    <x v="0"/>
    <x v="0"/>
    <x v="0"/>
  </r>
  <r>
    <x v="1"/>
    <x v="1"/>
    <x v="0"/>
    <x v="0"/>
  </r>
  <r>
    <x v="0"/>
    <x v="2"/>
    <x v="171"/>
    <x v="78"/>
  </r>
  <r>
    <x v="0"/>
    <x v="0"/>
    <x v="155"/>
    <x v="76"/>
  </r>
  <r>
    <x v="0"/>
    <x v="1"/>
    <x v="49"/>
    <x v="39"/>
  </r>
  <r>
    <x v="1"/>
    <x v="2"/>
    <x v="0"/>
    <x v="0"/>
  </r>
  <r>
    <x v="1"/>
    <x v="0"/>
    <x v="0"/>
    <x v="0"/>
  </r>
  <r>
    <x v="1"/>
    <x v="1"/>
    <x v="0"/>
    <x v="0"/>
  </r>
  <r>
    <x v="0"/>
    <x v="2"/>
    <x v="0"/>
    <x v="0"/>
  </r>
  <r>
    <x v="0"/>
    <x v="0"/>
    <x v="0"/>
    <x v="0"/>
  </r>
  <r>
    <x v="0"/>
    <x v="1"/>
    <x v="0"/>
    <x v="0"/>
  </r>
  <r>
    <x v="1"/>
    <x v="2"/>
    <x v="0"/>
    <x v="0"/>
  </r>
  <r>
    <x v="1"/>
    <x v="0"/>
    <x v="0"/>
    <x v="0"/>
  </r>
  <r>
    <x v="1"/>
    <x v="1"/>
    <x v="0"/>
    <x v="0"/>
  </r>
  <r>
    <x v="0"/>
    <x v="2"/>
    <x v="188"/>
    <x v="81"/>
  </r>
  <r>
    <x v="0"/>
    <x v="0"/>
    <x v="0"/>
    <x v="0"/>
  </r>
  <r>
    <x v="0"/>
    <x v="1"/>
    <x v="0"/>
    <x v="0"/>
  </r>
  <r>
    <x v="1"/>
    <x v="2"/>
    <x v="76"/>
    <x v="31"/>
  </r>
  <r>
    <x v="1"/>
    <x v="0"/>
    <x v="0"/>
    <x v="0"/>
  </r>
  <r>
    <x v="1"/>
    <x v="1"/>
    <x v="0"/>
    <x v="0"/>
  </r>
  <r>
    <x v="0"/>
    <x v="2"/>
    <x v="0"/>
    <x v="0"/>
  </r>
  <r>
    <x v="0"/>
    <x v="2"/>
    <x v="0"/>
    <x v="0"/>
  </r>
  <r>
    <x v="1"/>
    <x v="0"/>
    <x v="0"/>
    <x v="0"/>
  </r>
  <r>
    <x v="0"/>
    <x v="1"/>
    <x v="41"/>
    <x v="22"/>
  </r>
  <r>
    <x v="1"/>
    <x v="2"/>
    <x v="0"/>
    <x v="0"/>
  </r>
  <r>
    <x v="0"/>
    <x v="0"/>
    <x v="83"/>
    <x v="42"/>
  </r>
  <r>
    <x v="1"/>
    <x v="1"/>
    <x v="0"/>
    <x v="0"/>
  </r>
  <r>
    <x v="0"/>
    <x v="0"/>
    <x v="197"/>
    <x v="83"/>
  </r>
  <r>
    <x v="0"/>
    <x v="1"/>
    <x v="193"/>
    <x v="78"/>
  </r>
  <r>
    <x v="1"/>
    <x v="2"/>
    <x v="0"/>
    <x v="0"/>
  </r>
  <r>
    <x v="1"/>
    <x v="0"/>
    <x v="0"/>
    <x v="0"/>
  </r>
  <r>
    <x v="1"/>
    <x v="1"/>
    <x v="0"/>
    <x v="0"/>
  </r>
  <r>
    <x v="0"/>
    <x v="2"/>
    <x v="0"/>
    <x v="0"/>
  </r>
  <r>
    <x v="0"/>
    <x v="0"/>
    <x v="34"/>
    <x v="16"/>
  </r>
  <r>
    <x v="0"/>
    <x v="1"/>
    <x v="16"/>
    <x v="5"/>
  </r>
  <r>
    <x v="1"/>
    <x v="2"/>
    <x v="0"/>
    <x v="0"/>
  </r>
  <r>
    <x v="1"/>
    <x v="0"/>
    <x v="229"/>
    <x v="114"/>
  </r>
  <r>
    <x v="1"/>
    <x v="1"/>
    <x v="225"/>
    <x v="111"/>
  </r>
  <r>
    <x v="0"/>
    <x v="2"/>
    <x v="0"/>
    <x v="0"/>
  </r>
  <r>
    <x v="0"/>
    <x v="0"/>
    <x v="124"/>
    <x v="48"/>
  </r>
  <r>
    <x v="0"/>
    <x v="1"/>
    <x v="97"/>
    <x v="36"/>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4"/>
    <x v="2"/>
  </r>
  <r>
    <x v="0"/>
    <x v="0"/>
    <x v="162"/>
    <x v="61"/>
  </r>
  <r>
    <x v="0"/>
    <x v="1"/>
    <x v="194"/>
    <x v="82"/>
  </r>
  <r>
    <x v="1"/>
    <x v="2"/>
    <x v="0"/>
    <x v="0"/>
  </r>
  <r>
    <x v="1"/>
    <x v="0"/>
    <x v="0"/>
    <x v="0"/>
  </r>
  <r>
    <x v="1"/>
    <x v="1"/>
    <x v="0"/>
    <x v="0"/>
  </r>
  <r>
    <x v="0"/>
    <x v="2"/>
    <x v="0"/>
    <x v="0"/>
  </r>
  <r>
    <x v="0"/>
    <x v="0"/>
    <x v="0"/>
    <x v="0"/>
  </r>
  <r>
    <x v="0"/>
    <x v="1"/>
    <x v="0"/>
    <x v="0"/>
  </r>
  <r>
    <x v="1"/>
    <x v="2"/>
    <x v="0"/>
    <x v="0"/>
  </r>
  <r>
    <x v="1"/>
    <x v="0"/>
    <x v="0"/>
    <x v="0"/>
  </r>
  <r>
    <x v="1"/>
    <x v="1"/>
    <x v="0"/>
    <x v="0"/>
  </r>
  <r>
    <x v="0"/>
    <x v="2"/>
    <x v="0"/>
    <x v="0"/>
  </r>
  <r>
    <x v="0"/>
    <x v="0"/>
    <x v="207"/>
    <x v="99"/>
  </r>
  <r>
    <x v="0"/>
    <x v="1"/>
    <x v="186"/>
    <x v="78"/>
  </r>
  <r>
    <x v="1"/>
    <x v="2"/>
    <x v="140"/>
    <x v="43"/>
  </r>
  <r>
    <x v="1"/>
    <x v="0"/>
    <x v="0"/>
    <x v="0"/>
  </r>
  <r>
    <x v="1"/>
    <x v="1"/>
    <x v="0"/>
    <x v="0"/>
  </r>
  <r>
    <x v="0"/>
    <x v="2"/>
    <x v="0"/>
    <x v="0"/>
  </r>
  <r>
    <x v="1"/>
    <x v="1"/>
    <x v="0"/>
    <x v="0"/>
  </r>
  <r>
    <x v="1"/>
    <x v="2"/>
    <x v="141"/>
    <x v="52"/>
  </r>
  <r>
    <x v="1"/>
    <x v="0"/>
    <x v="0"/>
    <x v="0"/>
  </r>
  <r>
    <x v="0"/>
    <x v="1"/>
    <x v="163"/>
    <x v="69"/>
  </r>
  <r>
    <x v="0"/>
    <x v="2"/>
    <x v="0"/>
    <x v="0"/>
  </r>
  <r>
    <x v="0"/>
    <x v="0"/>
    <x v="0"/>
    <x v="0"/>
  </r>
  <r>
    <x v="0"/>
    <x v="0"/>
    <x v="116"/>
    <x v="43"/>
  </r>
  <r>
    <x v="0"/>
    <x v="1"/>
    <x v="68"/>
    <x v="22"/>
  </r>
  <r>
    <x v="1"/>
    <x v="2"/>
    <x v="0"/>
    <x v="0"/>
  </r>
  <r>
    <x v="1"/>
    <x v="0"/>
    <x v="0"/>
    <x v="0"/>
  </r>
  <r>
    <x v="1"/>
    <x v="1"/>
    <x v="0"/>
    <x v="0"/>
  </r>
  <r>
    <x v="0"/>
    <x v="2"/>
    <x v="0"/>
    <x v="0"/>
  </r>
  <r>
    <x v="0"/>
    <x v="0"/>
    <x v="0"/>
    <x v="0"/>
  </r>
  <r>
    <x v="0"/>
    <x v="1"/>
    <x v="0"/>
    <x v="0"/>
  </r>
  <r>
    <x v="1"/>
    <x v="2"/>
    <x v="0"/>
    <x v="0"/>
  </r>
  <r>
    <x v="1"/>
    <x v="0"/>
    <x v="0"/>
    <x v="0"/>
  </r>
  <r>
    <x v="1"/>
    <x v="1"/>
    <x v="0"/>
    <x v="0"/>
  </r>
  <r>
    <x v="0"/>
    <x v="2"/>
    <x v="0"/>
    <x v="0"/>
  </r>
  <r>
    <x v="1"/>
    <x v="2"/>
    <x v="0"/>
    <x v="0"/>
  </r>
  <r>
    <x v="0"/>
    <x v="0"/>
    <x v="110"/>
    <x v="45"/>
  </r>
  <r>
    <x v="1"/>
    <x v="1"/>
    <x v="0"/>
    <x v="0"/>
  </r>
  <r>
    <x v="0"/>
    <x v="2"/>
    <x v="0"/>
    <x v="0"/>
  </r>
  <r>
    <x v="1"/>
    <x v="0"/>
    <x v="0"/>
    <x v="0"/>
  </r>
  <r>
    <x v="0"/>
    <x v="1"/>
    <x v="72"/>
    <x v="28"/>
  </r>
  <r>
    <x v="0"/>
    <x v="0"/>
    <x v="39"/>
    <x v="22"/>
  </r>
  <r>
    <x v="0"/>
    <x v="1"/>
    <x v="77"/>
    <x v="22"/>
  </r>
  <r>
    <x v="1"/>
    <x v="2"/>
    <x v="0"/>
    <x v="0"/>
  </r>
  <r>
    <x v="1"/>
    <x v="0"/>
    <x v="0"/>
    <x v="0"/>
  </r>
  <r>
    <x v="1"/>
    <x v="1"/>
    <x v="0"/>
    <x v="0"/>
  </r>
  <r>
    <x v="0"/>
    <x v="2"/>
    <x v="0"/>
    <x v="0"/>
  </r>
  <r>
    <x v="0"/>
    <x v="0"/>
    <x v="0"/>
    <x v="0"/>
  </r>
  <r>
    <x v="0"/>
    <x v="1"/>
    <x v="0"/>
    <x v="0"/>
  </r>
  <r>
    <x v="1"/>
    <x v="2"/>
    <x v="219"/>
    <x v="104"/>
  </r>
  <r>
    <x v="1"/>
    <x v="0"/>
    <x v="0"/>
    <x v="0"/>
  </r>
  <r>
    <x v="1"/>
    <x v="1"/>
    <x v="0"/>
    <x v="0"/>
  </r>
  <r>
    <x v="0"/>
    <x v="2"/>
    <x v="0"/>
    <x v="0"/>
  </r>
  <r>
    <x v="0"/>
    <x v="0"/>
    <x v="222"/>
    <x v="107"/>
  </r>
  <r>
    <x v="0"/>
    <x v="1"/>
    <x v="221"/>
    <x v="106"/>
  </r>
  <r>
    <x v="1"/>
    <x v="2"/>
    <x v="0"/>
    <x v="0"/>
  </r>
  <r>
    <x v="1"/>
    <x v="0"/>
    <x v="0"/>
    <x v="0"/>
  </r>
  <r>
    <x v="1"/>
    <x v="1"/>
    <x v="0"/>
    <x v="0"/>
  </r>
  <r>
    <x v="0"/>
    <x v="2"/>
    <x v="0"/>
    <x v="0"/>
  </r>
  <r>
    <x v="0"/>
    <x v="0"/>
    <x v="0"/>
    <x v="0"/>
  </r>
  <r>
    <x v="0"/>
    <x v="1"/>
    <x v="0"/>
    <x v="0"/>
  </r>
  <r>
    <x v="1"/>
    <x v="2"/>
    <x v="0"/>
    <x v="0"/>
  </r>
  <r>
    <x v="1"/>
    <x v="0"/>
    <x v="0"/>
    <x v="0"/>
  </r>
  <r>
    <x v="1"/>
    <x v="1"/>
    <x v="0"/>
    <x v="0"/>
  </r>
  <r>
    <x v="0"/>
    <x v="2"/>
    <x v="0"/>
    <x v="0"/>
  </r>
  <r>
    <x v="0"/>
    <x v="0"/>
    <x v="31"/>
    <x v="13"/>
  </r>
  <r>
    <x v="0"/>
    <x v="1"/>
    <x v="19"/>
    <x v="10"/>
  </r>
  <r>
    <x v="1"/>
    <x v="2"/>
    <x v="0"/>
    <x v="0"/>
  </r>
  <r>
    <x v="1"/>
    <x v="0"/>
    <x v="0"/>
    <x v="0"/>
  </r>
  <r>
    <x v="1"/>
    <x v="1"/>
    <x v="0"/>
    <x v="0"/>
  </r>
  <r>
    <x v="0"/>
    <x v="2"/>
    <x v="0"/>
    <x v="0"/>
  </r>
  <r>
    <x v="0"/>
    <x v="0"/>
    <x v="0"/>
    <x v="0"/>
  </r>
  <r>
    <x v="0"/>
    <x v="1"/>
    <x v="33"/>
    <x v="31"/>
  </r>
  <r>
    <x v="1"/>
    <x v="2"/>
    <x v="0"/>
    <x v="0"/>
  </r>
  <r>
    <x v="1"/>
    <x v="0"/>
    <x v="0"/>
    <x v="0"/>
  </r>
  <r>
    <x v="1"/>
    <x v="1"/>
    <x v="0"/>
    <x v="0"/>
  </r>
  <r>
    <x v="0"/>
    <x v="2"/>
    <x v="0"/>
    <x v="0"/>
  </r>
  <r>
    <x v="0"/>
    <x v="0"/>
    <x v="134"/>
    <x v="54"/>
  </r>
  <r>
    <x v="0"/>
    <x v="1"/>
    <x v="107"/>
    <x v="43"/>
  </r>
  <r>
    <x v="1"/>
    <x v="2"/>
    <x v="0"/>
    <x v="0"/>
  </r>
  <r>
    <x v="1"/>
    <x v="0"/>
    <x v="0"/>
    <x v="0"/>
  </r>
  <r>
    <x v="1"/>
    <x v="1"/>
    <x v="0"/>
    <x v="0"/>
  </r>
  <r>
    <x v="0"/>
    <x v="2"/>
    <x v="0"/>
    <x v="0"/>
  </r>
  <r>
    <x v="0"/>
    <x v="0"/>
    <x v="144"/>
    <x v="63"/>
  </r>
  <r>
    <x v="0"/>
    <x v="1"/>
    <x v="102"/>
    <x v="43"/>
  </r>
  <r>
    <x v="1"/>
    <x v="2"/>
    <x v="0"/>
    <x v="0"/>
  </r>
  <r>
    <x v="1"/>
    <x v="0"/>
    <x v="0"/>
    <x v="0"/>
  </r>
  <r>
    <x v="1"/>
    <x v="1"/>
    <x v="0"/>
    <x v="0"/>
  </r>
  <r>
    <x v="0"/>
    <x v="2"/>
    <x v="0"/>
    <x v="0"/>
  </r>
  <r>
    <x v="0"/>
    <x v="0"/>
    <x v="0"/>
    <x v="0"/>
  </r>
  <r>
    <x v="0"/>
    <x v="1"/>
    <x v="0"/>
    <x v="0"/>
  </r>
  <r>
    <x v="1"/>
    <x v="2"/>
    <x v="0"/>
    <x v="0"/>
  </r>
  <r>
    <x v="1"/>
    <x v="0"/>
    <x v="0"/>
    <x v="0"/>
  </r>
  <r>
    <x v="1"/>
    <x v="1"/>
    <x v="0"/>
    <x v="0"/>
  </r>
  <r>
    <x v="0"/>
    <x v="2"/>
    <x v="0"/>
    <x v="0"/>
  </r>
  <r>
    <x v="0"/>
    <x v="0"/>
    <x v="147"/>
    <x v="63"/>
  </r>
  <r>
    <x v="0"/>
    <x v="1"/>
    <x v="146"/>
    <x v="63"/>
  </r>
  <r>
    <x v="1"/>
    <x v="2"/>
    <x v="0"/>
    <x v="0"/>
  </r>
  <r>
    <x v="1"/>
    <x v="0"/>
    <x v="0"/>
    <x v="0"/>
  </r>
  <r>
    <x v="1"/>
    <x v="1"/>
    <x v="0"/>
    <x v="0"/>
  </r>
  <r>
    <x v="0"/>
    <x v="2"/>
    <x v="0"/>
    <x v="0"/>
  </r>
  <r>
    <x v="0"/>
    <x v="0"/>
    <x v="0"/>
    <x v="0"/>
  </r>
  <r>
    <x v="0"/>
    <x v="1"/>
    <x v="0"/>
    <x v="0"/>
  </r>
  <r>
    <x v="1"/>
    <x v="2"/>
    <x v="0"/>
    <x v="0"/>
  </r>
  <r>
    <x v="1"/>
    <x v="0"/>
    <x v="0"/>
    <x v="0"/>
  </r>
  <r>
    <x v="1"/>
    <x v="1"/>
    <x v="0"/>
    <x v="0"/>
  </r>
  <r>
    <x v="0"/>
    <x v="2"/>
    <x v="157"/>
    <x v="63"/>
  </r>
  <r>
    <x v="0"/>
    <x v="0"/>
    <x v="191"/>
    <x v="89"/>
  </r>
  <r>
    <x v="0"/>
    <x v="1"/>
    <x v="200"/>
    <x v="96"/>
  </r>
  <r>
    <x v="1"/>
    <x v="2"/>
    <x v="0"/>
    <x v="0"/>
  </r>
  <r>
    <x v="1"/>
    <x v="0"/>
    <x v="0"/>
    <x v="0"/>
  </r>
  <r>
    <x v="1"/>
    <x v="1"/>
    <x v="0"/>
    <x v="0"/>
  </r>
  <r>
    <x v="0"/>
    <x v="2"/>
    <x v="0"/>
    <x v="0"/>
  </r>
  <r>
    <x v="0"/>
    <x v="0"/>
    <x v="0"/>
    <x v="0"/>
  </r>
  <r>
    <x v="0"/>
    <x v="1"/>
    <x v="0"/>
    <x v="0"/>
  </r>
  <r>
    <x v="0"/>
    <x v="2"/>
    <x v="0"/>
    <x v="0"/>
  </r>
  <r>
    <x v="1"/>
    <x v="0"/>
    <x v="213"/>
    <x v="88"/>
  </r>
  <r>
    <x v="1"/>
    <x v="1"/>
    <x v="210"/>
    <x v="87"/>
  </r>
  <r>
    <x v="1"/>
    <x v="2"/>
    <x v="0"/>
    <x v="0"/>
  </r>
  <r>
    <x v="0"/>
    <x v="0"/>
    <x v="74"/>
    <x v="22"/>
  </r>
  <r>
    <x v="0"/>
    <x v="1"/>
    <x v="120"/>
    <x v="43"/>
  </r>
  <r>
    <x v="0"/>
    <x v="2"/>
    <x v="0"/>
    <x v="0"/>
  </r>
  <r>
    <x v="1"/>
    <x v="0"/>
    <x v="0"/>
    <x v="0"/>
  </r>
  <r>
    <x v="1"/>
    <x v="1"/>
    <x v="0"/>
    <x v="0"/>
  </r>
  <r>
    <x v="1"/>
    <x v="2"/>
    <x v="0"/>
    <x v="0"/>
  </r>
  <r>
    <x v="0"/>
    <x v="0"/>
    <x v="30"/>
    <x v="20"/>
  </r>
  <r>
    <x v="0"/>
    <x v="1"/>
    <x v="7"/>
    <x v="3"/>
  </r>
  <r>
    <x v="0"/>
    <x v="2"/>
    <x v="0"/>
    <x v="0"/>
  </r>
  <r>
    <x v="1"/>
    <x v="0"/>
    <x v="0"/>
    <x v="0"/>
  </r>
  <r>
    <x v="1"/>
    <x v="1"/>
    <x v="0"/>
    <x v="0"/>
  </r>
  <r>
    <x v="1"/>
    <x v="2"/>
    <x v="0"/>
    <x v="0"/>
  </r>
  <r>
    <x v="0"/>
    <x v="2"/>
    <x v="0"/>
    <x v="0"/>
  </r>
  <r>
    <x v="1"/>
    <x v="0"/>
    <x v="121"/>
    <x v="45"/>
  </r>
  <r>
    <x v="1"/>
    <x v="1"/>
    <x v="111"/>
    <x v="43"/>
  </r>
  <r>
    <x v="1"/>
    <x v="2"/>
    <x v="0"/>
    <x v="0"/>
  </r>
  <r>
    <x v="0"/>
    <x v="0"/>
    <x v="0"/>
    <x v="0"/>
  </r>
  <r>
    <x v="0"/>
    <x v="1"/>
    <x v="0"/>
    <x v="0"/>
  </r>
  <r>
    <x v="0"/>
    <x v="0"/>
    <x v="0"/>
    <x v="0"/>
  </r>
  <r>
    <x v="0"/>
    <x v="1"/>
    <x v="0"/>
    <x v="0"/>
  </r>
  <r>
    <x v="0"/>
    <x v="2"/>
    <x v="0"/>
    <x v="0"/>
  </r>
  <r>
    <x v="1"/>
    <x v="0"/>
    <x v="84"/>
    <x v="22"/>
  </r>
  <r>
    <x v="1"/>
    <x v="1"/>
    <x v="87"/>
    <x v="22"/>
  </r>
  <r>
    <x v="1"/>
    <x v="2"/>
    <x v="0"/>
    <x v="0"/>
  </r>
  <r>
    <x v="0"/>
    <x v="0"/>
    <x v="0"/>
    <x v="0"/>
  </r>
  <r>
    <x v="0"/>
    <x v="1"/>
    <x v="0"/>
    <x v="0"/>
  </r>
  <r>
    <x v="0"/>
    <x v="2"/>
    <x v="0"/>
    <x v="0"/>
  </r>
  <r>
    <x v="1"/>
    <x v="0"/>
    <x v="0"/>
    <x v="0"/>
  </r>
  <r>
    <x v="1"/>
    <x v="1"/>
    <x v="0"/>
    <x v="0"/>
  </r>
  <r>
    <x v="1"/>
    <x v="2"/>
    <x v="0"/>
    <x v="0"/>
  </r>
  <r>
    <x v="0"/>
    <x v="0"/>
    <x v="0"/>
    <x v="0"/>
  </r>
  <r>
    <x v="0"/>
    <x v="1"/>
    <x v="0"/>
    <x v="0"/>
  </r>
  <r>
    <x v="0"/>
    <x v="2"/>
    <x v="0"/>
    <x v="0"/>
  </r>
  <r>
    <x v="1"/>
    <x v="0"/>
    <x v="0"/>
    <x v="0"/>
  </r>
  <r>
    <x v="1"/>
    <x v="1"/>
    <x v="0"/>
    <x v="0"/>
  </r>
  <r>
    <x v="1"/>
    <x v="2"/>
    <x v="156"/>
    <x v="62"/>
  </r>
  <r>
    <x v="0"/>
    <x v="0"/>
    <x v="154"/>
    <x v="44"/>
  </r>
  <r>
    <x v="0"/>
    <x v="1"/>
    <x v="126"/>
    <x v="31"/>
  </r>
  <r>
    <x v="0"/>
    <x v="2"/>
    <x v="0"/>
    <x v="0"/>
  </r>
  <r>
    <x v="1"/>
    <x v="0"/>
    <x v="0"/>
    <x v="0"/>
  </r>
  <r>
    <x v="1"/>
    <x v="1"/>
    <x v="0"/>
    <x v="0"/>
  </r>
  <r>
    <x v="1"/>
    <x v="2"/>
    <x v="0"/>
    <x v="0"/>
  </r>
  <r>
    <x v="0"/>
    <x v="0"/>
    <x v="0"/>
    <x v="0"/>
  </r>
  <r>
    <x v="0"/>
    <x v="1"/>
    <x v="0"/>
    <x v="0"/>
  </r>
  <r>
    <x v="0"/>
    <x v="2"/>
    <x v="0"/>
    <x v="0"/>
  </r>
  <r>
    <x v="1"/>
    <x v="0"/>
    <x v="192"/>
    <x v="87"/>
  </r>
  <r>
    <x v="1"/>
    <x v="1"/>
    <x v="108"/>
    <x v="43"/>
  </r>
  <r>
    <x v="1"/>
    <x v="2"/>
    <x v="0"/>
    <x v="0"/>
  </r>
  <r>
    <x v="0"/>
    <x v="0"/>
    <x v="85"/>
    <x v="39"/>
  </r>
  <r>
    <x v="0"/>
    <x v="1"/>
    <x v="63"/>
    <x v="24"/>
  </r>
  <r>
    <x v="0"/>
    <x v="2"/>
    <x v="0"/>
    <x v="0"/>
  </r>
  <r>
    <x v="1"/>
    <x v="0"/>
    <x v="8"/>
    <x v="4"/>
  </r>
  <r>
    <x v="1"/>
    <x v="1"/>
    <x v="0"/>
    <x v="0"/>
  </r>
  <r>
    <x v="1"/>
    <x v="2"/>
    <x v="27"/>
    <x v="14"/>
  </r>
  <r>
    <x v="0"/>
    <x v="0"/>
    <x v="178"/>
    <x v="74"/>
  </r>
  <r>
    <x v="0"/>
    <x v="1"/>
    <x v="215"/>
    <x v="102"/>
  </r>
  <r>
    <x v="0"/>
    <x v="2"/>
    <x v="179"/>
    <x v="75"/>
  </r>
  <r>
    <x v="1"/>
    <x v="0"/>
    <x v="0"/>
    <x v="0"/>
  </r>
  <r>
    <x v="1"/>
    <x v="1"/>
    <x v="0"/>
    <x v="0"/>
  </r>
  <r>
    <x v="1"/>
    <x v="2"/>
    <x v="135"/>
    <x v="51"/>
  </r>
  <r>
    <x v="0"/>
    <x v="0"/>
    <x v="0"/>
    <x v="0"/>
  </r>
  <r>
    <x v="0"/>
    <x v="1"/>
    <x v="0"/>
    <x v="0"/>
  </r>
  <r>
    <x v="0"/>
    <x v="2"/>
    <x v="91"/>
    <x v="35"/>
  </r>
  <r>
    <x v="1"/>
    <x v="0"/>
    <x v="0"/>
    <x v="0"/>
  </r>
  <r>
    <x v="1"/>
    <x v="1"/>
    <x v="0"/>
    <x v="0"/>
  </r>
  <r>
    <x v="1"/>
    <x v="2"/>
    <x v="177"/>
    <x v="77"/>
  </r>
  <r>
    <x v="0"/>
    <x v="0"/>
    <x v="149"/>
    <x v="56"/>
  </r>
  <r>
    <x v="0"/>
    <x v="1"/>
    <x v="61"/>
    <x v="23"/>
  </r>
  <r>
    <x v="0"/>
    <x v="2"/>
    <x v="0"/>
    <x v="0"/>
  </r>
  <r>
    <x v="1"/>
    <x v="0"/>
    <x v="0"/>
    <x v="0"/>
  </r>
  <r>
    <x v="1"/>
    <x v="1"/>
    <x v="0"/>
    <x v="0"/>
  </r>
  <r>
    <x v="1"/>
    <x v="2"/>
    <x v="0"/>
    <x v="0"/>
  </r>
  <r>
    <x v="0"/>
    <x v="0"/>
    <x v="195"/>
    <x v="80"/>
  </r>
  <r>
    <x v="0"/>
    <x v="1"/>
    <x v="106"/>
    <x v="37"/>
  </r>
  <r>
    <x v="0"/>
    <x v="2"/>
    <x v="0"/>
    <x v="0"/>
  </r>
  <r>
    <x v="1"/>
    <x v="0"/>
    <x v="0"/>
    <x v="0"/>
  </r>
  <r>
    <x v="1"/>
    <x v="1"/>
    <x v="0"/>
    <x v="0"/>
  </r>
  <r>
    <x v="1"/>
    <x v="2"/>
    <x v="0"/>
    <x v="0"/>
  </r>
  <r>
    <x v="0"/>
    <x v="0"/>
    <x v="11"/>
    <x v="22"/>
  </r>
  <r>
    <x v="0"/>
    <x v="1"/>
    <x v="0"/>
    <x v="0"/>
  </r>
  <r>
    <x v="0"/>
    <x v="2"/>
    <x v="0"/>
    <x v="0"/>
  </r>
  <r>
    <x v="1"/>
    <x v="0"/>
    <x v="60"/>
    <x v="22"/>
  </r>
  <r>
    <x v="1"/>
    <x v="1"/>
    <x v="12"/>
    <x v="11"/>
  </r>
  <r>
    <x v="1"/>
    <x v="2"/>
    <x v="132"/>
    <x v="43"/>
  </r>
  <r>
    <x v="0"/>
    <x v="1"/>
    <x v="0"/>
    <x v="0"/>
  </r>
  <r>
    <x v="0"/>
    <x v="2"/>
    <x v="0"/>
    <x v="0"/>
  </r>
  <r>
    <x v="1"/>
    <x v="0"/>
    <x v="0"/>
    <x v="0"/>
  </r>
  <r>
    <x v="1"/>
    <x v="1"/>
    <x v="0"/>
    <x v="0"/>
  </r>
  <r>
    <x v="1"/>
    <x v="2"/>
    <x v="224"/>
    <x v="109"/>
  </r>
  <r>
    <x v="0"/>
    <x v="0"/>
    <x v="0"/>
    <x v="0"/>
  </r>
  <r>
    <x v="0"/>
    <x v="0"/>
    <x v="0"/>
    <x v="0"/>
  </r>
  <r>
    <x v="0"/>
    <x v="1"/>
    <x v="0"/>
    <x v="0"/>
  </r>
  <r>
    <x v="0"/>
    <x v="2"/>
    <x v="0"/>
    <x v="0"/>
  </r>
  <r>
    <x v="1"/>
    <x v="0"/>
    <x v="0"/>
    <x v="0"/>
  </r>
  <r>
    <x v="1"/>
    <x v="1"/>
    <x v="0"/>
    <x v="0"/>
  </r>
  <r>
    <x v="1"/>
    <x v="2"/>
    <x v="0"/>
    <x v="0"/>
  </r>
  <r>
    <x v="1"/>
    <x v="1"/>
    <x v="0"/>
    <x v="0"/>
  </r>
  <r>
    <x v="1"/>
    <x v="2"/>
    <x v="0"/>
    <x v="0"/>
  </r>
  <r>
    <x v="0"/>
    <x v="0"/>
    <x v="1"/>
    <x v="1"/>
  </r>
  <r>
    <x v="0"/>
    <x v="1"/>
    <x v="2"/>
    <x v="1"/>
  </r>
  <r>
    <x v="0"/>
    <x v="2"/>
    <x v="0"/>
    <x v="0"/>
  </r>
  <r>
    <x v="1"/>
    <x v="0"/>
    <x v="0"/>
    <x v="0"/>
  </r>
  <r>
    <x v="0"/>
    <x v="1"/>
    <x v="0"/>
    <x v="0"/>
  </r>
  <r>
    <x v="0"/>
    <x v="2"/>
    <x v="131"/>
    <x v="46"/>
  </r>
  <r>
    <x v="1"/>
    <x v="0"/>
    <x v="0"/>
    <x v="0"/>
  </r>
  <r>
    <x v="1"/>
    <x v="1"/>
    <x v="0"/>
    <x v="0"/>
  </r>
  <r>
    <x v="1"/>
    <x v="2"/>
    <x v="0"/>
    <x v="0"/>
  </r>
  <r>
    <x v="0"/>
    <x v="0"/>
    <x v="0"/>
    <x v="0"/>
  </r>
  <r>
    <x v="1"/>
    <x v="1"/>
    <x v="0"/>
    <x v="0"/>
  </r>
  <r>
    <x v="1"/>
    <x v="2"/>
    <x v="0"/>
    <x v="0"/>
  </r>
  <r>
    <x v="1"/>
    <x v="0"/>
    <x v="0"/>
    <x v="0"/>
  </r>
  <r>
    <x v="0"/>
    <x v="2"/>
    <x v="0"/>
    <x v="0"/>
  </r>
  <r>
    <x v="0"/>
    <x v="1"/>
    <x v="169"/>
    <x v="67"/>
  </r>
  <r>
    <x v="0"/>
    <x v="0"/>
    <x v="187"/>
    <x v="77"/>
  </r>
  <r>
    <x v="0"/>
    <x v="0"/>
    <x v="0"/>
    <x v="0"/>
  </r>
  <r>
    <x v="0"/>
    <x v="1"/>
    <x v="0"/>
    <x v="0"/>
  </r>
  <r>
    <x v="0"/>
    <x v="2"/>
    <x v="0"/>
    <x v="0"/>
  </r>
  <r>
    <x v="1"/>
    <x v="0"/>
    <x v="113"/>
    <x v="43"/>
  </r>
  <r>
    <x v="1"/>
    <x v="1"/>
    <x v="69"/>
    <x v="22"/>
  </r>
  <r>
    <x v="1"/>
    <x v="2"/>
    <x v="0"/>
    <x v="0"/>
  </r>
  <r>
    <x v="1"/>
    <x v="1"/>
    <x v="0"/>
    <x v="0"/>
  </r>
  <r>
    <x v="1"/>
    <x v="2"/>
    <x v="0"/>
    <x v="0"/>
  </r>
  <r>
    <x v="1"/>
    <x v="0"/>
    <x v="0"/>
    <x v="0"/>
  </r>
  <r>
    <x v="0"/>
    <x v="2"/>
    <x v="0"/>
    <x v="0"/>
  </r>
  <r>
    <x v="0"/>
    <x v="1"/>
    <x v="0"/>
    <x v="0"/>
  </r>
  <r>
    <x v="0"/>
    <x v="0"/>
    <x v="0"/>
    <x v="0"/>
  </r>
  <r>
    <x v="0"/>
    <x v="0"/>
    <x v="0"/>
    <x v="0"/>
  </r>
  <r>
    <x v="0"/>
    <x v="1"/>
    <x v="0"/>
    <x v="0"/>
  </r>
  <r>
    <x v="0"/>
    <x v="2"/>
    <x v="0"/>
    <x v="0"/>
  </r>
  <r>
    <x v="1"/>
    <x v="0"/>
    <x v="0"/>
    <x v="0"/>
  </r>
  <r>
    <x v="1"/>
    <x v="1"/>
    <x v="0"/>
    <x v="0"/>
  </r>
  <r>
    <x v="1"/>
    <x v="2"/>
    <x v="0"/>
    <x v="0"/>
  </r>
  <r>
    <x v="1"/>
    <x v="1"/>
    <x v="0"/>
    <x v="0"/>
  </r>
  <r>
    <x v="1"/>
    <x v="2"/>
    <x v="0"/>
    <x v="0"/>
  </r>
  <r>
    <x v="1"/>
    <x v="0"/>
    <x v="0"/>
    <x v="0"/>
  </r>
  <r>
    <x v="0"/>
    <x v="2"/>
    <x v="64"/>
    <x v="22"/>
  </r>
  <r>
    <x v="0"/>
    <x v="1"/>
    <x v="70"/>
    <x v="30"/>
  </r>
  <r>
    <x v="0"/>
    <x v="0"/>
    <x v="158"/>
    <x v="65"/>
  </r>
  <r>
    <x v="1"/>
    <x v="1"/>
    <x v="0"/>
    <x v="0"/>
  </r>
  <r>
    <x v="1"/>
    <x v="0"/>
    <x v="0"/>
    <x v="0"/>
  </r>
  <r>
    <x v="0"/>
    <x v="2"/>
    <x v="78"/>
    <x v="22"/>
  </r>
  <r>
    <x v="0"/>
    <x v="1"/>
    <x v="220"/>
    <x v="108"/>
  </r>
  <r>
    <x v="0"/>
    <x v="0"/>
    <x v="196"/>
    <x v="87"/>
  </r>
  <r>
    <x v="1"/>
    <x v="2"/>
    <x v="96"/>
    <x v="22"/>
  </r>
  <r>
    <x v="0"/>
    <x v="1"/>
    <x v="0"/>
    <x v="0"/>
  </r>
  <r>
    <x v="0"/>
    <x v="2"/>
    <x v="0"/>
    <x v="0"/>
  </r>
  <r>
    <x v="1"/>
    <x v="0"/>
    <x v="230"/>
    <x v="116"/>
  </r>
  <r>
    <x v="1"/>
    <x v="1"/>
    <x v="228"/>
    <x v="113"/>
  </r>
  <r>
    <x v="1"/>
    <x v="2"/>
    <x v="201"/>
    <x v="73"/>
  </r>
  <r>
    <x v="0"/>
    <x v="0"/>
    <x v="0"/>
    <x v="0"/>
  </r>
  <r>
    <x v="0"/>
    <x v="0"/>
    <x v="117"/>
    <x v="44"/>
  </r>
  <r>
    <x v="0"/>
    <x v="1"/>
    <x v="56"/>
    <x v="22"/>
  </r>
  <r>
    <x v="0"/>
    <x v="2"/>
    <x v="0"/>
    <x v="0"/>
  </r>
  <r>
    <x v="1"/>
    <x v="0"/>
    <x v="0"/>
    <x v="0"/>
  </r>
  <r>
    <x v="1"/>
    <x v="1"/>
    <x v="0"/>
    <x v="0"/>
  </r>
  <r>
    <x v="1"/>
    <x v="2"/>
    <x v="0"/>
    <x v="0"/>
  </r>
  <r>
    <x v="1"/>
    <x v="1"/>
    <x v="24"/>
    <x v="10"/>
  </r>
  <r>
    <x v="1"/>
    <x v="0"/>
    <x v="45"/>
    <x v="13"/>
  </r>
  <r>
    <x v="0"/>
    <x v="2"/>
    <x v="0"/>
    <x v="0"/>
  </r>
  <r>
    <x v="0"/>
    <x v="1"/>
    <x v="176"/>
    <x v="68"/>
  </r>
  <r>
    <x v="0"/>
    <x v="0"/>
    <x v="216"/>
    <x v="100"/>
  </r>
  <r>
    <x v="1"/>
    <x v="2"/>
    <x v="0"/>
    <x v="0"/>
  </r>
  <r>
    <x v="1"/>
    <x v="1"/>
    <x v="0"/>
    <x v="0"/>
  </r>
  <r>
    <x v="1"/>
    <x v="0"/>
    <x v="0"/>
    <x v="0"/>
  </r>
  <r>
    <x v="0"/>
    <x v="2"/>
    <x v="0"/>
    <x v="0"/>
  </r>
  <r>
    <x v="0"/>
    <x v="1"/>
    <x v="23"/>
    <x v="12"/>
  </r>
  <r>
    <x v="0"/>
    <x v="0"/>
    <x v="181"/>
    <x v="70"/>
  </r>
  <r>
    <x v="1"/>
    <x v="2"/>
    <x v="0"/>
    <x v="0"/>
  </r>
  <r>
    <x v="1"/>
    <x v="1"/>
    <x v="0"/>
    <x v="0"/>
  </r>
  <r>
    <x v="1"/>
    <x v="2"/>
    <x v="0"/>
    <x v="0"/>
  </r>
  <r>
    <x v="0"/>
    <x v="0"/>
    <x v="0"/>
    <x v="0"/>
  </r>
  <r>
    <x v="0"/>
    <x v="1"/>
    <x v="0"/>
    <x v="0"/>
  </r>
  <r>
    <x v="0"/>
    <x v="2"/>
    <x v="0"/>
    <x v="0"/>
  </r>
  <r>
    <x v="1"/>
    <x v="0"/>
    <x v="0"/>
    <x v="0"/>
  </r>
  <r>
    <x v="0"/>
    <x v="0"/>
    <x v="0"/>
    <x v="0"/>
  </r>
  <r>
    <x v="1"/>
    <x v="1"/>
    <x v="0"/>
    <x v="0"/>
  </r>
  <r>
    <x v="1"/>
    <x v="0"/>
    <x v="0"/>
    <x v="0"/>
  </r>
  <r>
    <x v="0"/>
    <x v="2"/>
    <x v="0"/>
    <x v="0"/>
  </r>
  <r>
    <x v="0"/>
    <x v="1"/>
    <x v="22"/>
    <x v="12"/>
  </r>
  <r>
    <x v="1"/>
    <x v="2"/>
    <x v="114"/>
    <x v="43"/>
  </r>
  <r>
    <x v="1"/>
    <x v="2"/>
    <x v="0"/>
    <x v="0"/>
  </r>
  <r>
    <x v="0"/>
    <x v="0"/>
    <x v="223"/>
    <x v="110"/>
  </r>
  <r>
    <x v="0"/>
    <x v="1"/>
    <x v="208"/>
    <x v="97"/>
  </r>
  <r>
    <x v="0"/>
    <x v="2"/>
    <x v="0"/>
    <x v="0"/>
  </r>
  <r>
    <x v="1"/>
    <x v="0"/>
    <x v="0"/>
    <x v="0"/>
  </r>
  <r>
    <x v="1"/>
    <x v="1"/>
    <x v="0"/>
    <x v="0"/>
  </r>
  <r>
    <x v="0"/>
    <x v="0"/>
    <x v="0"/>
    <x v="0"/>
  </r>
  <r>
    <x v="1"/>
    <x v="2"/>
    <x v="0"/>
    <x v="0"/>
  </r>
  <r>
    <x v="1"/>
    <x v="1"/>
    <x v="0"/>
    <x v="0"/>
  </r>
  <r>
    <x v="1"/>
    <x v="0"/>
    <x v="95"/>
    <x v="22"/>
  </r>
  <r>
    <x v="0"/>
    <x v="2"/>
    <x v="0"/>
    <x v="0"/>
  </r>
  <r>
    <x v="0"/>
    <x v="1"/>
    <x v="0"/>
    <x v="0"/>
  </r>
  <r>
    <x v="0"/>
    <x v="0"/>
    <x v="0"/>
    <x v="0"/>
  </r>
  <r>
    <x v="0"/>
    <x v="1"/>
    <x v="0"/>
    <x v="0"/>
  </r>
  <r>
    <x v="0"/>
    <x v="2"/>
    <x v="0"/>
    <x v="0"/>
  </r>
  <r>
    <x v="1"/>
    <x v="0"/>
    <x v="0"/>
    <x v="0"/>
  </r>
  <r>
    <x v="1"/>
    <x v="2"/>
    <x v="0"/>
    <x v="0"/>
  </r>
  <r>
    <x v="1"/>
    <x v="1"/>
    <x v="0"/>
    <x v="0"/>
  </r>
  <r>
    <x v="0"/>
    <x v="0"/>
    <x v="98"/>
    <x v="34"/>
  </r>
  <r>
    <x v="0"/>
    <x v="1"/>
    <x v="35"/>
    <x v="17"/>
  </r>
  <r>
    <x v="0"/>
    <x v="2"/>
    <x v="0"/>
    <x v="0"/>
  </r>
  <r>
    <x v="1"/>
    <x v="0"/>
    <x v="0"/>
    <x v="0"/>
  </r>
  <r>
    <x v="1"/>
    <x v="1"/>
    <x v="0"/>
    <x v="0"/>
  </r>
  <r>
    <x v="1"/>
    <x v="2"/>
    <x v="0"/>
    <x v="0"/>
  </r>
  <r>
    <x v="1"/>
    <x v="2"/>
    <x v="0"/>
    <x v="0"/>
  </r>
  <r>
    <x v="1"/>
    <x v="1"/>
    <x v="0"/>
    <x v="0"/>
  </r>
  <r>
    <x v="1"/>
    <x v="0"/>
    <x v="0"/>
    <x v="0"/>
  </r>
  <r>
    <x v="0"/>
    <x v="2"/>
    <x v="0"/>
    <x v="0"/>
  </r>
  <r>
    <x v="0"/>
    <x v="0"/>
    <x v="118"/>
    <x v="40"/>
  </r>
  <r>
    <x v="0"/>
    <x v="1"/>
    <x v="67"/>
    <x v="29"/>
  </r>
  <r>
    <x v="1"/>
    <x v="2"/>
    <x v="0"/>
    <x v="0"/>
  </r>
  <r>
    <x v="1"/>
    <x v="1"/>
    <x v="165"/>
    <x v="53"/>
  </r>
  <r>
    <x v="1"/>
    <x v="0"/>
    <x v="202"/>
    <x v="78"/>
  </r>
  <r>
    <x v="0"/>
    <x v="2"/>
    <x v="0"/>
    <x v="0"/>
  </r>
  <r>
    <x v="0"/>
    <x v="1"/>
    <x v="0"/>
    <x v="0"/>
  </r>
  <r>
    <x v="0"/>
    <x v="0"/>
    <x v="0"/>
    <x v="0"/>
  </r>
  <r>
    <x v="1"/>
    <x v="2"/>
    <x v="0"/>
    <x v="0"/>
  </r>
  <r>
    <x v="0"/>
    <x v="0"/>
    <x v="175"/>
    <x v="86"/>
  </r>
  <r>
    <x v="0"/>
    <x v="1"/>
    <x v="6"/>
    <x v="7"/>
  </r>
  <r>
    <x v="0"/>
    <x v="2"/>
    <x v="0"/>
    <x v="0"/>
  </r>
  <r>
    <x v="1"/>
    <x v="0"/>
    <x v="109"/>
    <x v="22"/>
  </r>
  <r>
    <x v="1"/>
    <x v="1"/>
    <x v="138"/>
    <x v="41"/>
  </r>
  <r>
    <x v="0"/>
    <x v="0"/>
    <x v="32"/>
    <x v="12"/>
  </r>
  <r>
    <x v="0"/>
    <x v="1"/>
    <x v="32"/>
    <x v="12"/>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1"/>
    <x v="1"/>
    <x v="0"/>
    <x v="0"/>
  </r>
  <r>
    <x v="1"/>
    <x v="2"/>
    <x v="0"/>
    <x v="0"/>
  </r>
  <r>
    <x v="1"/>
    <x v="0"/>
    <x v="0"/>
    <x v="0"/>
  </r>
  <r>
    <x v="0"/>
    <x v="1"/>
    <x v="0"/>
    <x v="0"/>
  </r>
  <r>
    <x v="0"/>
    <x v="2"/>
    <x v="0"/>
    <x v="0"/>
  </r>
  <r>
    <x v="0"/>
    <x v="0"/>
    <x v="0"/>
    <x v="0"/>
  </r>
  <r>
    <x v="0"/>
    <x v="0"/>
    <x v="0"/>
    <x v="0"/>
  </r>
  <r>
    <x v="0"/>
    <x v="1"/>
    <x v="0"/>
    <x v="0"/>
  </r>
  <r>
    <x v="1"/>
    <x v="2"/>
    <x v="0"/>
    <x v="0"/>
  </r>
  <r>
    <x v="1"/>
    <x v="0"/>
    <x v="0"/>
    <x v="0"/>
  </r>
  <r>
    <x v="1"/>
    <x v="1"/>
    <x v="0"/>
    <x v="0"/>
  </r>
  <r>
    <x v="0"/>
    <x v="2"/>
    <x v="0"/>
    <x v="0"/>
  </r>
  <r>
    <x v="0"/>
    <x v="2"/>
    <x v="0"/>
    <x v="0"/>
  </r>
  <r>
    <x v="1"/>
    <x v="0"/>
    <x v="0"/>
    <x v="0"/>
  </r>
  <r>
    <x v="0"/>
    <x v="1"/>
    <x v="0"/>
    <x v="0"/>
  </r>
  <r>
    <x v="1"/>
    <x v="2"/>
    <x v="0"/>
    <x v="0"/>
  </r>
  <r>
    <x v="0"/>
    <x v="0"/>
    <x v="0"/>
    <x v="0"/>
  </r>
  <r>
    <x v="1"/>
    <x v="1"/>
    <x v="0"/>
    <x v="0"/>
  </r>
  <r>
    <x v="0"/>
    <x v="1"/>
    <x v="92"/>
    <x v="22"/>
  </r>
  <r>
    <x v="0"/>
    <x v="2"/>
    <x v="0"/>
    <x v="0"/>
  </r>
  <r>
    <x v="0"/>
    <x v="0"/>
    <x v="0"/>
    <x v="0"/>
  </r>
  <r>
    <x v="1"/>
    <x v="1"/>
    <x v="0"/>
    <x v="0"/>
  </r>
  <r>
    <x v="1"/>
    <x v="2"/>
    <x v="0"/>
    <x v="0"/>
  </r>
  <r>
    <x v="1"/>
    <x v="0"/>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0"/>
    <x v="2"/>
    <x v="0"/>
    <x v="0"/>
  </r>
  <r>
    <x v="1"/>
    <x v="0"/>
    <x v="0"/>
    <x v="0"/>
  </r>
  <r>
    <x v="1"/>
    <x v="1"/>
    <x v="0"/>
    <x v="0"/>
  </r>
  <r>
    <x v="1"/>
    <x v="2"/>
    <x v="0"/>
    <x v="0"/>
  </r>
  <r>
    <x v="1"/>
    <x v="1"/>
    <x v="0"/>
    <x v="0"/>
  </r>
  <r>
    <x v="1"/>
    <x v="0"/>
    <x v="0"/>
    <x v="0"/>
  </r>
  <r>
    <x v="0"/>
    <x v="2"/>
    <x v="0"/>
    <x v="0"/>
  </r>
  <r>
    <x v="0"/>
    <x v="1"/>
    <x v="0"/>
    <x v="0"/>
  </r>
  <r>
    <x v="0"/>
    <x v="0"/>
    <x v="0"/>
    <x v="0"/>
  </r>
  <r>
    <x v="1"/>
    <x v="2"/>
    <x v="0"/>
    <x v="0"/>
  </r>
  <r>
    <x v="1"/>
    <x v="2"/>
    <x v="0"/>
    <x v="0"/>
  </r>
  <r>
    <x v="1"/>
    <x v="1"/>
    <x v="0"/>
    <x v="0"/>
  </r>
  <r>
    <x v="1"/>
    <x v="0"/>
    <x v="0"/>
    <x v="0"/>
  </r>
  <r>
    <x v="0"/>
    <x v="2"/>
    <x v="0"/>
    <x v="0"/>
  </r>
  <r>
    <x v="0"/>
    <x v="1"/>
    <x v="0"/>
    <x v="0"/>
  </r>
  <r>
    <x v="0"/>
    <x v="0"/>
    <x v="0"/>
    <x v="0"/>
  </r>
  <r>
    <x v="1"/>
    <x v="1"/>
    <x v="3"/>
    <x v="1"/>
  </r>
  <r>
    <x v="1"/>
    <x v="0"/>
    <x v="10"/>
    <x v="4"/>
  </r>
  <r>
    <x v="0"/>
    <x v="2"/>
    <x v="0"/>
    <x v="0"/>
  </r>
  <r>
    <x v="0"/>
    <x v="1"/>
    <x v="0"/>
    <x v="0"/>
  </r>
  <r>
    <x v="0"/>
    <x v="0"/>
    <x v="0"/>
    <x v="0"/>
  </r>
  <r>
    <x v="1"/>
    <x v="2"/>
    <x v="0"/>
    <x v="0"/>
  </r>
  <r>
    <x v="1"/>
    <x v="2"/>
    <x v="0"/>
    <x v="0"/>
  </r>
  <r>
    <x v="0"/>
    <x v="0"/>
    <x v="0"/>
    <x v="0"/>
  </r>
  <r>
    <x v="0"/>
    <x v="1"/>
    <x v="0"/>
    <x v="0"/>
  </r>
  <r>
    <x v="0"/>
    <x v="2"/>
    <x v="0"/>
    <x v="0"/>
  </r>
  <r>
    <x v="1"/>
    <x v="1"/>
    <x v="0"/>
    <x v="0"/>
  </r>
  <r>
    <x v="1"/>
    <x v="0"/>
    <x v="0"/>
    <x v="0"/>
  </r>
  <r>
    <x v="1"/>
    <x v="2"/>
    <x v="0"/>
    <x v="0"/>
  </r>
  <r>
    <x v="1"/>
    <x v="1"/>
    <x v="0"/>
    <x v="0"/>
  </r>
  <r>
    <x v="1"/>
    <x v="0"/>
    <x v="0"/>
    <x v="0"/>
  </r>
  <r>
    <x v="0"/>
    <x v="2"/>
    <x v="0"/>
    <x v="0"/>
  </r>
  <r>
    <x v="0"/>
    <x v="1"/>
    <x v="0"/>
    <x v="0"/>
  </r>
  <r>
    <x v="0"/>
    <x v="0"/>
    <x v="0"/>
    <x v="0"/>
  </r>
  <r>
    <x v="1"/>
    <x v="2"/>
    <x v="0"/>
    <x v="0"/>
  </r>
  <r>
    <x v="1"/>
    <x v="1"/>
    <x v="0"/>
    <x v="0"/>
  </r>
  <r>
    <x v="1"/>
    <x v="0"/>
    <x v="0"/>
    <x v="0"/>
  </r>
  <r>
    <x v="0"/>
    <x v="2"/>
    <x v="0"/>
    <x v="0"/>
  </r>
  <r>
    <x v="0"/>
    <x v="1"/>
    <x v="0"/>
    <x v="0"/>
  </r>
  <r>
    <x v="0"/>
    <x v="0"/>
    <x v="0"/>
    <x v="0"/>
  </r>
  <r>
    <x v="1"/>
    <x v="2"/>
    <x v="0"/>
    <x v="0"/>
  </r>
  <r>
    <x v="0"/>
    <x v="0"/>
    <x v="0"/>
    <x v="0"/>
  </r>
  <r>
    <x v="1"/>
    <x v="1"/>
    <x v="0"/>
    <x v="0"/>
  </r>
  <r>
    <x v="1"/>
    <x v="0"/>
    <x v="0"/>
    <x v="0"/>
  </r>
  <r>
    <x v="0"/>
    <x v="2"/>
    <x v="0"/>
    <x v="0"/>
  </r>
  <r>
    <x v="0"/>
    <x v="1"/>
    <x v="0"/>
    <x v="0"/>
  </r>
  <r>
    <x v="0"/>
    <x v="2"/>
    <x v="0"/>
    <x v="0"/>
  </r>
  <r>
    <x v="0"/>
    <x v="1"/>
    <x v="0"/>
    <x v="0"/>
  </r>
  <r>
    <x v="1"/>
    <x v="0"/>
    <x v="0"/>
    <x v="0"/>
  </r>
  <r>
    <x v="1"/>
    <x v="1"/>
    <x v="0"/>
    <x v="0"/>
  </r>
  <r>
    <x v="1"/>
    <x v="2"/>
    <x v="0"/>
    <x v="0"/>
  </r>
  <r>
    <x v="0"/>
    <x v="0"/>
    <x v="0"/>
    <x v="0"/>
  </r>
  <r>
    <x v="1"/>
    <x v="1"/>
    <x v="0"/>
    <x v="0"/>
  </r>
  <r>
    <x v="1"/>
    <x v="2"/>
    <x v="0"/>
    <x v="0"/>
  </r>
  <r>
    <x v="1"/>
    <x v="0"/>
    <x v="0"/>
    <x v="0"/>
  </r>
  <r>
    <x v="0"/>
    <x v="0"/>
    <x v="0"/>
    <x v="0"/>
  </r>
  <r>
    <x v="0"/>
    <x v="1"/>
    <x v="0"/>
    <x v="0"/>
  </r>
  <r>
    <x v="0"/>
    <x v="2"/>
    <x v="0"/>
    <x v="0"/>
  </r>
  <r>
    <x v="1"/>
    <x v="1"/>
    <x v="0"/>
    <x v="0"/>
  </r>
  <r>
    <x v="1"/>
    <x v="0"/>
    <x v="0"/>
    <x v="0"/>
  </r>
  <r>
    <x v="0"/>
    <x v="0"/>
    <x v="0"/>
    <x v="0"/>
  </r>
  <r>
    <x v="0"/>
    <x v="1"/>
    <x v="0"/>
    <x v="0"/>
  </r>
  <r>
    <x v="0"/>
    <x v="2"/>
    <x v="0"/>
    <x v="0"/>
  </r>
  <r>
    <x v="1"/>
    <x v="2"/>
    <x v="0"/>
    <x v="0"/>
  </r>
  <r>
    <x v="1"/>
    <x v="2"/>
    <x v="0"/>
    <x v="0"/>
  </r>
  <r>
    <x v="0"/>
    <x v="0"/>
    <x v="0"/>
    <x v="0"/>
  </r>
  <r>
    <x v="0"/>
    <x v="1"/>
    <x v="0"/>
    <x v="0"/>
  </r>
  <r>
    <x v="0"/>
    <x v="2"/>
    <x v="0"/>
    <x v="0"/>
  </r>
  <r>
    <x v="1"/>
    <x v="0"/>
    <x v="0"/>
    <x v="0"/>
  </r>
  <r>
    <x v="1"/>
    <x v="1"/>
    <x v="0"/>
    <x v="0"/>
  </r>
  <r>
    <x v="1"/>
    <x v="2"/>
    <x v="0"/>
    <x v="0"/>
  </r>
  <r>
    <x v="1"/>
    <x v="1"/>
    <x v="0"/>
    <x v="0"/>
  </r>
  <r>
    <x v="1"/>
    <x v="0"/>
    <x v="0"/>
    <x v="0"/>
  </r>
  <r>
    <x v="0"/>
    <x v="2"/>
    <x v="0"/>
    <x v="0"/>
  </r>
  <r>
    <x v="0"/>
    <x v="1"/>
    <x v="0"/>
    <x v="0"/>
  </r>
  <r>
    <x v="0"/>
    <x v="0"/>
    <x v="0"/>
    <x v="0"/>
  </r>
  <r>
    <x v="1"/>
    <x v="2"/>
    <x v="0"/>
    <x v="0"/>
  </r>
  <r>
    <x v="1"/>
    <x v="1"/>
    <x v="0"/>
    <x v="0"/>
  </r>
  <r>
    <x v="1"/>
    <x v="0"/>
    <x v="0"/>
    <x v="0"/>
  </r>
  <r>
    <x v="0"/>
    <x v="2"/>
    <x v="0"/>
    <x v="0"/>
  </r>
  <r>
    <x v="0"/>
    <x v="0"/>
    <x v="0"/>
    <x v="0"/>
  </r>
  <r>
    <x v="0"/>
    <x v="1"/>
    <x v="0"/>
    <x v="0"/>
  </r>
  <r>
    <x v="0"/>
    <x v="0"/>
    <x v="0"/>
    <x v="0"/>
  </r>
  <r>
    <x v="0"/>
    <x v="1"/>
    <x v="0"/>
    <x v="0"/>
  </r>
  <r>
    <x v="0"/>
    <x v="2"/>
    <x v="0"/>
    <x v="0"/>
  </r>
  <r>
    <x v="1"/>
    <x v="1"/>
    <x v="0"/>
    <x v="0"/>
  </r>
  <r>
    <x v="1"/>
    <x v="0"/>
    <x v="0"/>
    <x v="0"/>
  </r>
  <r>
    <x v="1"/>
    <x v="2"/>
    <x v="0"/>
    <x v="0"/>
  </r>
  <r>
    <x v="0"/>
    <x v="0"/>
    <x v="0"/>
    <x v="0"/>
  </r>
  <r>
    <x v="0"/>
    <x v="1"/>
    <x v="0"/>
    <x v="0"/>
  </r>
  <r>
    <x v="1"/>
    <x v="2"/>
    <x v="0"/>
    <x v="0"/>
  </r>
  <r>
    <x v="1"/>
    <x v="0"/>
    <x v="0"/>
    <x v="0"/>
  </r>
  <r>
    <x v="1"/>
    <x v="1"/>
    <x v="0"/>
    <x v="0"/>
  </r>
  <r>
    <x v="0"/>
    <x v="2"/>
    <x v="0"/>
    <x v="0"/>
  </r>
  <r>
    <x v="0"/>
    <x v="0"/>
    <x v="0"/>
    <x v="0"/>
  </r>
  <r>
    <x v="0"/>
    <x v="1"/>
    <x v="0"/>
    <x v="0"/>
  </r>
  <r>
    <x v="0"/>
    <x v="2"/>
    <x v="0"/>
    <x v="0"/>
  </r>
  <r>
    <x v="1"/>
    <x v="0"/>
    <x v="0"/>
    <x v="0"/>
  </r>
  <r>
    <x v="1"/>
    <x v="1"/>
    <x v="0"/>
    <x v="0"/>
  </r>
  <r>
    <x v="1"/>
    <x v="2"/>
    <x v="0"/>
    <x v="0"/>
  </r>
  <r>
    <x v="0"/>
    <x v="1"/>
    <x v="0"/>
    <x v="0"/>
  </r>
  <r>
    <x v="0"/>
    <x v="0"/>
    <x v="0"/>
    <x v="0"/>
  </r>
  <r>
    <x v="0"/>
    <x v="2"/>
    <x v="0"/>
    <x v="0"/>
  </r>
  <r>
    <x v="1"/>
    <x v="2"/>
    <x v="0"/>
    <x v="0"/>
  </r>
  <r>
    <x v="1"/>
    <x v="1"/>
    <x v="0"/>
    <x v="0"/>
  </r>
  <r>
    <x v="1"/>
    <x v="0"/>
    <x v="0"/>
    <x v="0"/>
  </r>
  <r>
    <x v="1"/>
    <x v="1"/>
    <x v="0"/>
    <x v="0"/>
  </r>
  <r>
    <x v="1"/>
    <x v="0"/>
    <x v="0"/>
    <x v="0"/>
  </r>
  <r>
    <x v="0"/>
    <x v="2"/>
    <x v="0"/>
    <x v="0"/>
  </r>
  <r>
    <x v="0"/>
    <x v="1"/>
    <x v="0"/>
    <x v="0"/>
  </r>
  <r>
    <x v="0"/>
    <x v="0"/>
    <x v="0"/>
    <x v="0"/>
  </r>
  <r>
    <x v="1"/>
    <x v="2"/>
    <x v="0"/>
    <x v="0"/>
  </r>
  <r>
    <x v="0"/>
    <x v="0"/>
    <x v="0"/>
    <x v="0"/>
  </r>
  <r>
    <x v="0"/>
    <x v="1"/>
    <x v="0"/>
    <x v="0"/>
  </r>
  <r>
    <x v="1"/>
    <x v="2"/>
    <x v="0"/>
    <x v="0"/>
  </r>
  <r>
    <x v="1"/>
    <x v="0"/>
    <x v="0"/>
    <x v="0"/>
  </r>
  <r>
    <x v="1"/>
    <x v="1"/>
    <x v="0"/>
    <x v="0"/>
  </r>
  <r>
    <x v="0"/>
    <x v="2"/>
    <x v="0"/>
    <x v="0"/>
  </r>
  <r>
    <x v="1"/>
    <x v="1"/>
    <x v="0"/>
    <x v="0"/>
  </r>
  <r>
    <x v="1"/>
    <x v="0"/>
    <x v="0"/>
    <x v="0"/>
  </r>
  <r>
    <x v="0"/>
    <x v="0"/>
    <x v="0"/>
    <x v="0"/>
  </r>
  <r>
    <x v="0"/>
    <x v="1"/>
    <x v="0"/>
    <x v="0"/>
  </r>
  <r>
    <x v="0"/>
    <x v="2"/>
    <x v="0"/>
    <x v="0"/>
  </r>
  <r>
    <x v="1"/>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20"/>
    <x v="12"/>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1"/>
    <x v="1"/>
    <x v="0"/>
    <x v="0"/>
  </r>
  <r>
    <x v="1"/>
    <x v="2"/>
    <x v="0"/>
    <x v="0"/>
  </r>
  <r>
    <x v="1"/>
    <x v="0"/>
    <x v="0"/>
    <x v="0"/>
  </r>
  <r>
    <x v="0"/>
    <x v="1"/>
    <x v="0"/>
    <x v="0"/>
  </r>
  <r>
    <x v="0"/>
    <x v="2"/>
    <x v="0"/>
    <x v="0"/>
  </r>
  <r>
    <x v="0"/>
    <x v="0"/>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0"/>
    <x v="2"/>
    <x v="0"/>
    <x v="0"/>
  </r>
  <r>
    <x v="1"/>
    <x v="0"/>
    <x v="0"/>
    <x v="0"/>
  </r>
  <r>
    <x v="1"/>
    <x v="1"/>
    <x v="0"/>
    <x v="0"/>
  </r>
  <r>
    <x v="1"/>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40"/>
    <x v="19"/>
  </r>
  <r>
    <x v="1"/>
    <x v="1"/>
    <x v="17"/>
    <x v="8"/>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0"/>
    <x v="0"/>
    <x v="0"/>
    <x v="0"/>
  </r>
  <r>
    <x v="0"/>
    <x v="1"/>
    <x v="0"/>
    <x v="0"/>
  </r>
  <r>
    <x v="1"/>
    <x v="2"/>
    <x v="0"/>
    <x v="0"/>
  </r>
  <r>
    <x v="1"/>
    <x v="0"/>
    <x v="0"/>
    <x v="0"/>
  </r>
  <r>
    <x v="1"/>
    <x v="1"/>
    <x v="0"/>
    <x v="0"/>
  </r>
  <r>
    <x v="0"/>
    <x v="2"/>
    <x v="0"/>
    <x v="0"/>
  </r>
  <r>
    <x v="1"/>
    <x v="0"/>
    <x v="0"/>
    <x v="0"/>
  </r>
  <r>
    <x v="1"/>
    <x v="1"/>
    <x v="0"/>
    <x v="0"/>
  </r>
  <r>
    <x v="0"/>
    <x v="2"/>
    <x v="0"/>
    <x v="0"/>
  </r>
  <r>
    <x v="0"/>
    <x v="0"/>
    <x v="0"/>
    <x v="0"/>
  </r>
  <r>
    <x v="0"/>
    <x v="1"/>
    <x v="0"/>
    <x v="0"/>
  </r>
  <r>
    <x v="1"/>
    <x v="2"/>
    <x v="0"/>
    <x v="0"/>
  </r>
</pivotCacheRecords>
</file>

<file path=xl/pivotCache/pivotCacheRecords2.xml><?xml version="1.0" encoding="utf-8"?>
<pivotCacheRecords xmlns="http://schemas.openxmlformats.org/spreadsheetml/2006/main" xmlns:r="http://schemas.openxmlformats.org/officeDocument/2006/relationships" count="227">
  <r>
    <x v="0"/>
    <x v="1"/>
    <x v="226"/>
  </r>
  <r>
    <x v="0"/>
    <x v="9"/>
    <x v="222"/>
  </r>
  <r>
    <x v="0"/>
    <x v="10"/>
    <x v="215"/>
  </r>
  <r>
    <x v="0"/>
    <x v="11"/>
    <x v="211"/>
  </r>
  <r>
    <x v="0"/>
    <x v="12"/>
    <x v="149"/>
  </r>
  <r>
    <x v="0"/>
    <x v="13"/>
    <x v="108"/>
  </r>
  <r>
    <x v="0"/>
    <x v="14"/>
    <x v="223"/>
  </r>
  <r>
    <x v="0"/>
    <x v="15"/>
    <x v="224"/>
  </r>
  <r>
    <x v="0"/>
    <x v="16"/>
    <x v="208"/>
  </r>
  <r>
    <x v="0"/>
    <x v="17"/>
    <x v="225"/>
  </r>
  <r>
    <x v="0"/>
    <x v="18"/>
    <x v="206"/>
  </r>
  <r>
    <x v="0"/>
    <x v="19"/>
    <x v="141"/>
  </r>
  <r>
    <x v="0"/>
    <x v="20"/>
    <x v="118"/>
  </r>
  <r>
    <x v="0"/>
    <x v="21"/>
    <x v="116"/>
  </r>
  <r>
    <x v="0"/>
    <x v="22"/>
    <x v="192"/>
  </r>
  <r>
    <x v="0"/>
    <x v="23"/>
    <x v="203"/>
  </r>
  <r>
    <x v="0"/>
    <x v="24"/>
    <x v="216"/>
  </r>
  <r>
    <x v="0"/>
    <x v="25"/>
    <x v="210"/>
  </r>
  <r>
    <x v="0"/>
    <x v="26"/>
    <x v="145"/>
  </r>
  <r>
    <x v="0"/>
    <x v="27"/>
    <x v="190"/>
  </r>
  <r>
    <x v="0"/>
    <x v="28"/>
    <x v="221"/>
  </r>
  <r>
    <x v="0"/>
    <x v="29"/>
    <x v="18"/>
  </r>
  <r>
    <x v="0"/>
    <x v="30"/>
    <x v="146"/>
  </r>
  <r>
    <x v="0"/>
    <x v="31"/>
    <x v="136"/>
  </r>
  <r>
    <x v="0"/>
    <x v="33"/>
    <x v="113"/>
  </r>
  <r>
    <x v="0"/>
    <x v="34"/>
    <x v="158"/>
  </r>
  <r>
    <x v="0"/>
    <x v="35"/>
    <x v="170"/>
  </r>
  <r>
    <x v="0"/>
    <x v="36"/>
    <x v="173"/>
  </r>
  <r>
    <x v="0"/>
    <x v="37"/>
    <x v="201"/>
  </r>
  <r>
    <x v="0"/>
    <x v="38"/>
    <x v="205"/>
  </r>
  <r>
    <x v="0"/>
    <x v="39"/>
    <x v="212"/>
  </r>
  <r>
    <x v="0"/>
    <x v="43"/>
    <x v="213"/>
  </r>
  <r>
    <x v="0"/>
    <x v="44"/>
    <x v="166"/>
  </r>
  <r>
    <x v="0"/>
    <x v="48"/>
    <x v="168"/>
  </r>
  <r>
    <x v="0"/>
    <x v="52"/>
    <x v="114"/>
  </r>
  <r>
    <x v="1"/>
    <x v="0"/>
    <x v="160"/>
  </r>
  <r>
    <x v="1"/>
    <x v="1"/>
    <x v="220"/>
  </r>
  <r>
    <x v="1"/>
    <x v="6"/>
    <x v="147"/>
  </r>
  <r>
    <x v="1"/>
    <x v="8"/>
    <x v="193"/>
  </r>
  <r>
    <x v="1"/>
    <x v="10"/>
    <x v="78"/>
  </r>
  <r>
    <x v="1"/>
    <x v="11"/>
    <x v="91"/>
  </r>
  <r>
    <x v="1"/>
    <x v="12"/>
    <x v="51"/>
  </r>
  <r>
    <x v="1"/>
    <x v="13"/>
    <x v="9"/>
  </r>
  <r>
    <x v="1"/>
    <x v="14"/>
    <x v="187"/>
  </r>
  <r>
    <x v="1"/>
    <x v="15"/>
    <x v="198"/>
  </r>
  <r>
    <x v="1"/>
    <x v="16"/>
    <x v="138"/>
  </r>
  <r>
    <x v="1"/>
    <x v="17"/>
    <x v="197"/>
  </r>
  <r>
    <x v="1"/>
    <x v="18"/>
    <x v="134"/>
  </r>
  <r>
    <x v="1"/>
    <x v="19"/>
    <x v="58"/>
  </r>
  <r>
    <x v="1"/>
    <x v="20"/>
    <x v="43"/>
  </r>
  <r>
    <x v="1"/>
    <x v="21"/>
    <x v="34"/>
  </r>
  <r>
    <x v="1"/>
    <x v="22"/>
    <x v="102"/>
  </r>
  <r>
    <x v="1"/>
    <x v="23"/>
    <x v="132"/>
  </r>
  <r>
    <x v="1"/>
    <x v="24"/>
    <x v="155"/>
  </r>
  <r>
    <x v="1"/>
    <x v="25"/>
    <x v="122"/>
  </r>
  <r>
    <x v="1"/>
    <x v="27"/>
    <x v="79"/>
  </r>
  <r>
    <x v="1"/>
    <x v="28"/>
    <x v="27"/>
  </r>
  <r>
    <x v="1"/>
    <x v="31"/>
    <x v="66"/>
  </r>
  <r>
    <x v="1"/>
    <x v="33"/>
    <x v="33"/>
  </r>
  <r>
    <x v="1"/>
    <x v="34"/>
    <x v="41"/>
  </r>
  <r>
    <x v="1"/>
    <x v="35"/>
    <x v="73"/>
  </r>
  <r>
    <x v="1"/>
    <x v="36"/>
    <x v="83"/>
  </r>
  <r>
    <x v="1"/>
    <x v="37"/>
    <x v="111"/>
  </r>
  <r>
    <x v="1"/>
    <x v="38"/>
    <x v="36"/>
  </r>
  <r>
    <x v="1"/>
    <x v="39"/>
    <x v="101"/>
  </r>
  <r>
    <x v="1"/>
    <x v="44"/>
    <x v="16"/>
  </r>
  <r>
    <x v="1"/>
    <x v="48"/>
    <x v="56"/>
  </r>
  <r>
    <x v="1"/>
    <x v="52"/>
    <x v="6"/>
  </r>
  <r>
    <x v="2"/>
    <x v="0"/>
    <x v="65"/>
  </r>
  <r>
    <x v="2"/>
    <x v="1"/>
    <x v="178"/>
  </r>
  <r>
    <x v="2"/>
    <x v="8"/>
    <x v="70"/>
  </r>
  <r>
    <x v="2"/>
    <x v="11"/>
    <x v="44"/>
  </r>
  <r>
    <x v="2"/>
    <x v="14"/>
    <x v="105"/>
  </r>
  <r>
    <x v="2"/>
    <x v="15"/>
    <x v="64"/>
  </r>
  <r>
    <x v="2"/>
    <x v="16"/>
    <x v="38"/>
  </r>
  <r>
    <x v="2"/>
    <x v="17"/>
    <x v="69"/>
  </r>
  <r>
    <x v="2"/>
    <x v="18"/>
    <x v="29"/>
  </r>
  <r>
    <x v="2"/>
    <x v="19"/>
    <x v="10"/>
  </r>
  <r>
    <x v="2"/>
    <x v="20"/>
    <x v="8"/>
  </r>
  <r>
    <x v="2"/>
    <x v="21"/>
    <x v="7"/>
  </r>
  <r>
    <x v="2"/>
    <x v="22"/>
    <x v="49"/>
  </r>
  <r>
    <x v="2"/>
    <x v="23"/>
    <x v="25"/>
  </r>
  <r>
    <x v="2"/>
    <x v="24"/>
    <x v="57"/>
  </r>
  <r>
    <x v="2"/>
    <x v="25"/>
    <x v="63"/>
  </r>
  <r>
    <x v="2"/>
    <x v="27"/>
    <x v="45"/>
  </r>
  <r>
    <x v="2"/>
    <x v="28"/>
    <x v="15"/>
  </r>
  <r>
    <x v="2"/>
    <x v="31"/>
    <x v="5"/>
  </r>
  <r>
    <x v="2"/>
    <x v="33"/>
    <x v="3"/>
  </r>
  <r>
    <x v="2"/>
    <x v="35"/>
    <x v="68"/>
  </r>
  <r>
    <x v="2"/>
    <x v="36"/>
    <x v="2"/>
  </r>
  <r>
    <x v="2"/>
    <x v="37"/>
    <x v="22"/>
  </r>
  <r>
    <x v="2"/>
    <x v="39"/>
    <x v="23"/>
  </r>
  <r>
    <x v="3"/>
    <x v="0"/>
    <x v="103"/>
  </r>
  <r>
    <x v="3"/>
    <x v="1"/>
    <x v="144"/>
  </r>
  <r>
    <x v="3"/>
    <x v="2"/>
    <x v="214"/>
  </r>
  <r>
    <x v="3"/>
    <x v="6"/>
    <x v="148"/>
  </r>
  <r>
    <x v="3"/>
    <x v="8"/>
    <x v="184"/>
  </r>
  <r>
    <x v="3"/>
    <x v="11"/>
    <x v="77"/>
  </r>
  <r>
    <x v="3"/>
    <x v="12"/>
    <x v="59"/>
  </r>
  <r>
    <x v="3"/>
    <x v="13"/>
    <x v="12"/>
  </r>
  <r>
    <x v="3"/>
    <x v="14"/>
    <x v="172"/>
  </r>
  <r>
    <x v="3"/>
    <x v="15"/>
    <x v="188"/>
  </r>
  <r>
    <x v="3"/>
    <x v="16"/>
    <x v="104"/>
  </r>
  <r>
    <x v="3"/>
    <x v="17"/>
    <x v="185"/>
  </r>
  <r>
    <x v="3"/>
    <x v="18"/>
    <x v="121"/>
  </r>
  <r>
    <x v="3"/>
    <x v="19"/>
    <x v="52"/>
  </r>
  <r>
    <x v="3"/>
    <x v="20"/>
    <x v="26"/>
  </r>
  <r>
    <x v="3"/>
    <x v="21"/>
    <x v="31"/>
  </r>
  <r>
    <x v="3"/>
    <x v="22"/>
    <x v="85"/>
  </r>
  <r>
    <x v="3"/>
    <x v="23"/>
    <x v="115"/>
  </r>
  <r>
    <x v="3"/>
    <x v="24"/>
    <x v="139"/>
  </r>
  <r>
    <x v="3"/>
    <x v="25"/>
    <x v="120"/>
  </r>
  <r>
    <x v="3"/>
    <x v="27"/>
    <x v="61"/>
  </r>
  <r>
    <x v="3"/>
    <x v="28"/>
    <x v="30"/>
  </r>
  <r>
    <x v="3"/>
    <x v="31"/>
    <x v="13"/>
  </r>
  <r>
    <x v="3"/>
    <x v="33"/>
    <x v="37"/>
  </r>
  <r>
    <x v="3"/>
    <x v="34"/>
    <x v="35"/>
  </r>
  <r>
    <x v="3"/>
    <x v="35"/>
    <x v="48"/>
  </r>
  <r>
    <x v="3"/>
    <x v="36"/>
    <x v="53"/>
  </r>
  <r>
    <x v="3"/>
    <x v="37"/>
    <x v="153"/>
  </r>
  <r>
    <x v="3"/>
    <x v="38"/>
    <x v="117"/>
  </r>
  <r>
    <x v="3"/>
    <x v="39"/>
    <x v="162"/>
  </r>
  <r>
    <x v="3"/>
    <x v="44"/>
    <x v="62"/>
  </r>
  <r>
    <x v="3"/>
    <x v="48"/>
    <x v="54"/>
  </r>
  <r>
    <x v="3"/>
    <x v="52"/>
    <x v="4"/>
  </r>
  <r>
    <x v="4"/>
    <x v="3"/>
    <x v="218"/>
  </r>
  <r>
    <x v="4"/>
    <x v="4"/>
    <x v="219"/>
  </r>
  <r>
    <x v="4"/>
    <x v="6"/>
    <x v="181"/>
  </r>
  <r>
    <x v="4"/>
    <x v="8"/>
    <x v="217"/>
  </r>
  <r>
    <x v="4"/>
    <x v="11"/>
    <x v="119"/>
  </r>
  <r>
    <x v="4"/>
    <x v="13"/>
    <x v="32"/>
  </r>
  <r>
    <x v="4"/>
    <x v="14"/>
    <x v="199"/>
  </r>
  <r>
    <x v="4"/>
    <x v="15"/>
    <x v="209"/>
  </r>
  <r>
    <x v="4"/>
    <x v="16"/>
    <x v="143"/>
  </r>
  <r>
    <x v="4"/>
    <x v="17"/>
    <x v="207"/>
  </r>
  <r>
    <x v="4"/>
    <x v="18"/>
    <x v="156"/>
  </r>
  <r>
    <x v="4"/>
    <x v="19"/>
    <x v="75"/>
  </r>
  <r>
    <x v="4"/>
    <x v="20"/>
    <x v="46"/>
  </r>
  <r>
    <x v="4"/>
    <x v="21"/>
    <x v="40"/>
  </r>
  <r>
    <x v="4"/>
    <x v="22"/>
    <x v="124"/>
  </r>
  <r>
    <x v="4"/>
    <x v="23"/>
    <x v="152"/>
  </r>
  <r>
    <x v="4"/>
    <x v="24"/>
    <x v="182"/>
  </r>
  <r>
    <x v="4"/>
    <x v="25"/>
    <x v="137"/>
  </r>
  <r>
    <x v="4"/>
    <x v="28"/>
    <x v="1"/>
  </r>
  <r>
    <x v="4"/>
    <x v="31"/>
    <x v="130"/>
  </r>
  <r>
    <x v="4"/>
    <x v="33"/>
    <x v="110"/>
  </r>
  <r>
    <x v="4"/>
    <x v="34"/>
    <x v="151"/>
  </r>
  <r>
    <x v="4"/>
    <x v="35"/>
    <x v="107"/>
  </r>
  <r>
    <x v="4"/>
    <x v="36"/>
    <x v="84"/>
  </r>
  <r>
    <x v="4"/>
    <x v="37"/>
    <x v="163"/>
  </r>
  <r>
    <x v="4"/>
    <x v="44"/>
    <x v="87"/>
  </r>
  <r>
    <x v="4"/>
    <x v="48"/>
    <x v="80"/>
  </r>
  <r>
    <x v="4"/>
    <x v="52"/>
    <x v="97"/>
  </r>
  <r>
    <x v="5"/>
    <x v="0"/>
    <x v="123"/>
  </r>
  <r>
    <x v="5"/>
    <x v="1"/>
    <x v="204"/>
  </r>
  <r>
    <x v="5"/>
    <x v="5"/>
    <x v="92"/>
  </r>
  <r>
    <x v="5"/>
    <x v="7"/>
    <x v="169"/>
  </r>
  <r>
    <x v="5"/>
    <x v="8"/>
    <x v="82"/>
  </r>
  <r>
    <x v="5"/>
    <x v="11"/>
    <x v="60"/>
  </r>
  <r>
    <x v="5"/>
    <x v="12"/>
    <x v="20"/>
  </r>
  <r>
    <x v="5"/>
    <x v="14"/>
    <x v="150"/>
  </r>
  <r>
    <x v="5"/>
    <x v="15"/>
    <x v="167"/>
  </r>
  <r>
    <x v="5"/>
    <x v="16"/>
    <x v="89"/>
  </r>
  <r>
    <x v="5"/>
    <x v="17"/>
    <x v="171"/>
  </r>
  <r>
    <x v="5"/>
    <x v="18"/>
    <x v="96"/>
  </r>
  <r>
    <x v="5"/>
    <x v="19"/>
    <x v="42"/>
  </r>
  <r>
    <x v="5"/>
    <x v="20"/>
    <x v="19"/>
  </r>
  <r>
    <x v="5"/>
    <x v="21"/>
    <x v="21"/>
  </r>
  <r>
    <x v="5"/>
    <x v="22"/>
    <x v="71"/>
  </r>
  <r>
    <x v="5"/>
    <x v="23"/>
    <x v="93"/>
  </r>
  <r>
    <x v="5"/>
    <x v="24"/>
    <x v="129"/>
  </r>
  <r>
    <x v="5"/>
    <x v="25"/>
    <x v="174"/>
  </r>
  <r>
    <x v="5"/>
    <x v="27"/>
    <x v="99"/>
  </r>
  <r>
    <x v="5"/>
    <x v="31"/>
    <x v="11"/>
  </r>
  <r>
    <x v="5"/>
    <x v="32"/>
    <x v="159"/>
  </r>
  <r>
    <x v="5"/>
    <x v="33"/>
    <x v="88"/>
  </r>
  <r>
    <x v="5"/>
    <x v="34"/>
    <x v="133"/>
  </r>
  <r>
    <x v="5"/>
    <x v="35"/>
    <x v="72"/>
  </r>
  <r>
    <x v="5"/>
    <x v="36"/>
    <x v="76"/>
  </r>
  <r>
    <x v="5"/>
    <x v="37"/>
    <x v="176"/>
  </r>
  <r>
    <x v="5"/>
    <x v="40"/>
    <x v="194"/>
  </r>
  <r>
    <x v="5"/>
    <x v="41"/>
    <x v="200"/>
  </r>
  <r>
    <x v="5"/>
    <x v="42"/>
    <x v="127"/>
  </r>
  <r>
    <x v="5"/>
    <x v="45"/>
    <x v="189"/>
  </r>
  <r>
    <x v="5"/>
    <x v="46"/>
    <x v="98"/>
  </r>
  <r>
    <x v="5"/>
    <x v="47"/>
    <x v="67"/>
  </r>
  <r>
    <x v="5"/>
    <x v="49"/>
    <x v="191"/>
  </r>
  <r>
    <x v="5"/>
    <x v="50"/>
    <x v="135"/>
  </r>
  <r>
    <x v="5"/>
    <x v="51"/>
    <x v="47"/>
  </r>
  <r>
    <x v="5"/>
    <x v="52"/>
    <x v="142"/>
  </r>
  <r>
    <x v="6"/>
    <x v="0"/>
    <x v="154"/>
  </r>
  <r>
    <x v="6"/>
    <x v="1"/>
    <x v="196"/>
  </r>
  <r>
    <x v="6"/>
    <x v="5"/>
    <x v="183"/>
  </r>
  <r>
    <x v="6"/>
    <x v="7"/>
    <x v="202"/>
  </r>
  <r>
    <x v="6"/>
    <x v="8"/>
    <x v="128"/>
  </r>
  <r>
    <x v="6"/>
    <x v="11"/>
    <x v="81"/>
  </r>
  <r>
    <x v="6"/>
    <x v="12"/>
    <x v="28"/>
  </r>
  <r>
    <x v="6"/>
    <x v="13"/>
    <x v="14"/>
  </r>
  <r>
    <x v="6"/>
    <x v="14"/>
    <x v="164"/>
  </r>
  <r>
    <x v="6"/>
    <x v="15"/>
    <x v="180"/>
  </r>
  <r>
    <x v="6"/>
    <x v="16"/>
    <x v="95"/>
  </r>
  <r>
    <x v="6"/>
    <x v="17"/>
    <x v="177"/>
  </r>
  <r>
    <x v="6"/>
    <x v="18"/>
    <x v="109"/>
  </r>
  <r>
    <x v="6"/>
    <x v="19"/>
    <x v="39"/>
  </r>
  <r>
    <x v="6"/>
    <x v="20"/>
    <x v="24"/>
  </r>
  <r>
    <x v="6"/>
    <x v="21"/>
    <x v="17"/>
  </r>
  <r>
    <x v="6"/>
    <x v="22"/>
    <x v="74"/>
  </r>
  <r>
    <x v="6"/>
    <x v="23"/>
    <x v="106"/>
  </r>
  <r>
    <x v="6"/>
    <x v="24"/>
    <x v="140"/>
  </r>
  <r>
    <x v="6"/>
    <x v="25"/>
    <x v="195"/>
  </r>
  <r>
    <x v="6"/>
    <x v="27"/>
    <x v="94"/>
  </r>
  <r>
    <x v="6"/>
    <x v="31"/>
    <x v="90"/>
  </r>
  <r>
    <x v="6"/>
    <x v="32"/>
    <x v="157"/>
  </r>
  <r>
    <x v="6"/>
    <x v="33"/>
    <x v="131"/>
  </r>
  <r>
    <x v="6"/>
    <x v="34"/>
    <x v="100"/>
  </r>
  <r>
    <x v="6"/>
    <x v="35"/>
    <x v="86"/>
  </r>
  <r>
    <x v="6"/>
    <x v="36"/>
    <x v="55"/>
  </r>
  <r>
    <x v="6"/>
    <x v="37"/>
    <x v="179"/>
  </r>
  <r>
    <x v="6"/>
    <x v="40"/>
    <x v="175"/>
  </r>
  <r>
    <x v="6"/>
    <x v="41"/>
    <x v="186"/>
  </r>
  <r>
    <x v="6"/>
    <x v="42"/>
    <x v="112"/>
  </r>
  <r>
    <x v="6"/>
    <x v="45"/>
    <x v="161"/>
  </r>
  <r>
    <x v="6"/>
    <x v="46"/>
    <x v="126"/>
  </r>
  <r>
    <x v="6"/>
    <x v="49"/>
    <x v="165"/>
  </r>
  <r>
    <x v="6"/>
    <x v="50"/>
    <x v="125"/>
  </r>
  <r>
    <x v="6"/>
    <x v="51"/>
    <x v="50"/>
  </r>
  <r>
    <x v="6"/>
    <x v="52"/>
    <x v="0"/>
  </r>
</pivotCacheRecords>
</file>

<file path=xl/pivotCache/pivotCacheRecords3.xml><?xml version="1.0" encoding="utf-8"?>
<pivotCacheRecords xmlns="http://schemas.openxmlformats.org/spreadsheetml/2006/main" xmlns:r="http://schemas.openxmlformats.org/officeDocument/2006/relationships" count="7639">
  <r>
    <x v="0"/>
    <x v="0"/>
    <x v="0"/>
    <x v="4"/>
    <x v="1707"/>
  </r>
  <r>
    <x v="0"/>
    <x v="0"/>
    <x v="0"/>
    <x v="17"/>
    <x v="1406"/>
  </r>
  <r>
    <x v="0"/>
    <x v="0"/>
    <x v="0"/>
    <x v="22"/>
    <x v="1320"/>
  </r>
  <r>
    <x v="0"/>
    <x v="0"/>
    <x v="1"/>
    <x v="0"/>
    <x v="49"/>
  </r>
  <r>
    <x v="0"/>
    <x v="0"/>
    <x v="1"/>
    <x v="4"/>
    <x v="464"/>
  </r>
  <r>
    <x v="0"/>
    <x v="0"/>
    <x v="1"/>
    <x v="16"/>
    <x v="96"/>
  </r>
  <r>
    <x v="0"/>
    <x v="0"/>
    <x v="3"/>
    <x v="4"/>
    <x v="235"/>
  </r>
  <r>
    <x v="0"/>
    <x v="0"/>
    <x v="4"/>
    <x v="0"/>
    <x v="408"/>
  </r>
  <r>
    <x v="0"/>
    <x v="0"/>
    <x v="4"/>
    <x v="4"/>
    <x v="66"/>
  </r>
  <r>
    <x v="0"/>
    <x v="0"/>
    <x v="4"/>
    <x v="13"/>
    <x v="412"/>
  </r>
  <r>
    <x v="0"/>
    <x v="0"/>
    <x v="4"/>
    <x v="16"/>
    <x v="254"/>
  </r>
  <r>
    <x v="0"/>
    <x v="0"/>
    <x v="5"/>
    <x v="5"/>
    <x v="482"/>
  </r>
  <r>
    <x v="0"/>
    <x v="0"/>
    <x v="6"/>
    <x v="6"/>
    <x v="497"/>
  </r>
  <r>
    <x v="0"/>
    <x v="0"/>
    <x v="6"/>
    <x v="7"/>
    <x v="416"/>
  </r>
  <r>
    <x v="0"/>
    <x v="0"/>
    <x v="6"/>
    <x v="16"/>
    <x v="654"/>
  </r>
  <r>
    <x v="0"/>
    <x v="1"/>
    <x v="0"/>
    <x v="4"/>
    <x v="1564"/>
  </r>
  <r>
    <x v="0"/>
    <x v="1"/>
    <x v="0"/>
    <x v="17"/>
    <x v="615"/>
  </r>
  <r>
    <x v="0"/>
    <x v="1"/>
    <x v="0"/>
    <x v="22"/>
    <x v="798"/>
  </r>
  <r>
    <x v="0"/>
    <x v="1"/>
    <x v="1"/>
    <x v="0"/>
    <x v="49"/>
  </r>
  <r>
    <x v="0"/>
    <x v="1"/>
    <x v="1"/>
    <x v="4"/>
    <x v="479"/>
  </r>
  <r>
    <x v="0"/>
    <x v="1"/>
    <x v="3"/>
    <x v="4"/>
    <x v="10"/>
  </r>
  <r>
    <x v="0"/>
    <x v="1"/>
    <x v="4"/>
    <x v="0"/>
    <x v="127"/>
  </r>
  <r>
    <x v="0"/>
    <x v="1"/>
    <x v="4"/>
    <x v="13"/>
    <x v="74"/>
  </r>
  <r>
    <x v="0"/>
    <x v="1"/>
    <x v="4"/>
    <x v="16"/>
    <x v="177"/>
  </r>
  <r>
    <x v="0"/>
    <x v="1"/>
    <x v="5"/>
    <x v="5"/>
    <x v="297"/>
  </r>
  <r>
    <x v="0"/>
    <x v="1"/>
    <x v="6"/>
    <x v="6"/>
    <x v="311"/>
  </r>
  <r>
    <x v="0"/>
    <x v="1"/>
    <x v="6"/>
    <x v="7"/>
    <x v="406"/>
  </r>
  <r>
    <x v="0"/>
    <x v="1"/>
    <x v="6"/>
    <x v="16"/>
    <x v="402"/>
  </r>
  <r>
    <x v="0"/>
    <x v="2"/>
    <x v="0"/>
    <x v="4"/>
    <x v="570"/>
  </r>
  <r>
    <x v="0"/>
    <x v="2"/>
    <x v="0"/>
    <x v="13"/>
    <x v="527"/>
  </r>
  <r>
    <x v="0"/>
    <x v="2"/>
    <x v="7"/>
    <x v="1"/>
    <x v="570"/>
  </r>
  <r>
    <x v="0"/>
    <x v="2"/>
    <x v="7"/>
    <x v="2"/>
    <x v="96"/>
  </r>
  <r>
    <x v="0"/>
    <x v="2"/>
    <x v="7"/>
    <x v="3"/>
    <x v="96"/>
  </r>
  <r>
    <x v="0"/>
    <x v="2"/>
    <x v="7"/>
    <x v="8"/>
    <x v="254"/>
  </r>
  <r>
    <x v="0"/>
    <x v="2"/>
    <x v="7"/>
    <x v="16"/>
    <x v="487"/>
  </r>
  <r>
    <x v="0"/>
    <x v="2"/>
    <x v="8"/>
    <x v="0"/>
    <x v="79"/>
  </r>
  <r>
    <x v="0"/>
    <x v="2"/>
    <x v="8"/>
    <x v="8"/>
    <x v="177"/>
  </r>
  <r>
    <x v="0"/>
    <x v="2"/>
    <x v="8"/>
    <x v="9"/>
    <x v="615"/>
  </r>
  <r>
    <x v="0"/>
    <x v="2"/>
    <x v="8"/>
    <x v="10"/>
    <x v="177"/>
  </r>
  <r>
    <x v="0"/>
    <x v="2"/>
    <x v="9"/>
    <x v="0"/>
    <x v="96"/>
  </r>
  <r>
    <x v="0"/>
    <x v="2"/>
    <x v="9"/>
    <x v="13"/>
    <x v="570"/>
  </r>
  <r>
    <x v="0"/>
    <x v="2"/>
    <x v="9"/>
    <x v="16"/>
    <x v="96"/>
  </r>
  <r>
    <x v="0"/>
    <x v="2"/>
    <x v="9"/>
    <x v="18"/>
    <x v="326"/>
  </r>
  <r>
    <x v="0"/>
    <x v="2"/>
    <x v="9"/>
    <x v="19"/>
    <x v="1472"/>
  </r>
  <r>
    <x v="0"/>
    <x v="2"/>
    <x v="10"/>
    <x v="0"/>
    <x v="177"/>
  </r>
  <r>
    <x v="0"/>
    <x v="2"/>
    <x v="10"/>
    <x v="13"/>
    <x v="254"/>
  </r>
  <r>
    <x v="0"/>
    <x v="2"/>
    <x v="10"/>
    <x v="16"/>
    <x v="96"/>
  </r>
  <r>
    <x v="0"/>
    <x v="2"/>
    <x v="10"/>
    <x v="18"/>
    <x v="487"/>
  </r>
  <r>
    <x v="0"/>
    <x v="2"/>
    <x v="10"/>
    <x v="20"/>
    <x v="326"/>
  </r>
  <r>
    <x v="0"/>
    <x v="2"/>
    <x v="10"/>
    <x v="21"/>
    <x v="1151"/>
  </r>
  <r>
    <x v="0"/>
    <x v="2"/>
    <x v="11"/>
    <x v="0"/>
    <x v="691"/>
  </r>
  <r>
    <x v="0"/>
    <x v="2"/>
    <x v="11"/>
    <x v="16"/>
    <x v="177"/>
  </r>
  <r>
    <x v="0"/>
    <x v="2"/>
    <x v="11"/>
    <x v="20"/>
    <x v="1301"/>
  </r>
  <r>
    <x v="0"/>
    <x v="2"/>
    <x v="13"/>
    <x v="0"/>
    <x v="49"/>
  </r>
  <r>
    <x v="0"/>
    <x v="2"/>
    <x v="13"/>
    <x v="4"/>
    <x v="865"/>
  </r>
  <r>
    <x v="0"/>
    <x v="2"/>
    <x v="13"/>
    <x v="14"/>
    <x v="433"/>
  </r>
  <r>
    <x v="1"/>
    <x v="0"/>
    <x v="0"/>
    <x v="4"/>
    <x v="1786"/>
  </r>
  <r>
    <x v="1"/>
    <x v="0"/>
    <x v="0"/>
    <x v="17"/>
    <x v="1672"/>
  </r>
  <r>
    <x v="1"/>
    <x v="0"/>
    <x v="0"/>
    <x v="22"/>
    <x v="1326"/>
  </r>
  <r>
    <x v="1"/>
    <x v="0"/>
    <x v="1"/>
    <x v="4"/>
    <x v="979"/>
  </r>
  <r>
    <x v="1"/>
    <x v="0"/>
    <x v="1"/>
    <x v="16"/>
    <x v="295"/>
  </r>
  <r>
    <x v="1"/>
    <x v="0"/>
    <x v="3"/>
    <x v="4"/>
    <x v="98"/>
  </r>
  <r>
    <x v="1"/>
    <x v="0"/>
    <x v="4"/>
    <x v="0"/>
    <x v="794"/>
  </r>
  <r>
    <x v="1"/>
    <x v="0"/>
    <x v="4"/>
    <x v="4"/>
    <x v="732"/>
  </r>
  <r>
    <x v="1"/>
    <x v="0"/>
    <x v="4"/>
    <x v="13"/>
    <x v="321"/>
  </r>
  <r>
    <x v="1"/>
    <x v="0"/>
    <x v="4"/>
    <x v="16"/>
    <x v="458"/>
  </r>
  <r>
    <x v="1"/>
    <x v="0"/>
    <x v="5"/>
    <x v="4"/>
    <x v="483"/>
  </r>
  <r>
    <x v="1"/>
    <x v="0"/>
    <x v="5"/>
    <x v="5"/>
    <x v="642"/>
  </r>
  <r>
    <x v="1"/>
    <x v="0"/>
    <x v="5"/>
    <x v="16"/>
    <x v="74"/>
  </r>
  <r>
    <x v="1"/>
    <x v="0"/>
    <x v="6"/>
    <x v="6"/>
    <x v="881"/>
  </r>
  <r>
    <x v="1"/>
    <x v="0"/>
    <x v="6"/>
    <x v="7"/>
    <x v="709"/>
  </r>
  <r>
    <x v="1"/>
    <x v="0"/>
    <x v="6"/>
    <x v="16"/>
    <x v="1225"/>
  </r>
  <r>
    <x v="1"/>
    <x v="1"/>
    <x v="0"/>
    <x v="4"/>
    <x v="1752"/>
  </r>
  <r>
    <x v="1"/>
    <x v="1"/>
    <x v="0"/>
    <x v="17"/>
    <x v="1405"/>
  </r>
  <r>
    <x v="1"/>
    <x v="1"/>
    <x v="0"/>
    <x v="22"/>
    <x v="1148"/>
  </r>
  <r>
    <x v="1"/>
    <x v="1"/>
    <x v="1"/>
    <x v="0"/>
    <x v="277"/>
  </r>
  <r>
    <x v="1"/>
    <x v="1"/>
    <x v="1"/>
    <x v="4"/>
    <x v="983"/>
  </r>
  <r>
    <x v="1"/>
    <x v="1"/>
    <x v="1"/>
    <x v="16"/>
    <x v="584"/>
  </r>
  <r>
    <x v="1"/>
    <x v="1"/>
    <x v="2"/>
    <x v="8"/>
    <x v="135"/>
  </r>
  <r>
    <x v="1"/>
    <x v="1"/>
    <x v="3"/>
    <x v="4"/>
    <x v="112"/>
  </r>
  <r>
    <x v="1"/>
    <x v="1"/>
    <x v="4"/>
    <x v="0"/>
    <x v="619"/>
  </r>
  <r>
    <x v="1"/>
    <x v="1"/>
    <x v="4"/>
    <x v="4"/>
    <x v="427"/>
  </r>
  <r>
    <x v="1"/>
    <x v="1"/>
    <x v="4"/>
    <x v="13"/>
    <x v="221"/>
  </r>
  <r>
    <x v="1"/>
    <x v="1"/>
    <x v="4"/>
    <x v="16"/>
    <x v="322"/>
  </r>
  <r>
    <x v="1"/>
    <x v="1"/>
    <x v="5"/>
    <x v="4"/>
    <x v="207"/>
  </r>
  <r>
    <x v="1"/>
    <x v="1"/>
    <x v="5"/>
    <x v="5"/>
    <x v="454"/>
  </r>
  <r>
    <x v="1"/>
    <x v="1"/>
    <x v="5"/>
    <x v="16"/>
    <x v="194"/>
  </r>
  <r>
    <x v="1"/>
    <x v="1"/>
    <x v="6"/>
    <x v="6"/>
    <x v="430"/>
  </r>
  <r>
    <x v="1"/>
    <x v="1"/>
    <x v="6"/>
    <x v="7"/>
    <x v="679"/>
  </r>
  <r>
    <x v="1"/>
    <x v="1"/>
    <x v="6"/>
    <x v="16"/>
    <x v="991"/>
  </r>
  <r>
    <x v="1"/>
    <x v="2"/>
    <x v="0"/>
    <x v="4"/>
    <x v="384"/>
  </r>
  <r>
    <x v="1"/>
    <x v="2"/>
    <x v="0"/>
    <x v="16"/>
    <x v="27"/>
  </r>
  <r>
    <x v="1"/>
    <x v="2"/>
    <x v="7"/>
    <x v="0"/>
    <x v="379"/>
  </r>
  <r>
    <x v="1"/>
    <x v="2"/>
    <x v="7"/>
    <x v="1"/>
    <x v="487"/>
  </r>
  <r>
    <x v="1"/>
    <x v="2"/>
    <x v="7"/>
    <x v="2"/>
    <x v="96"/>
  </r>
  <r>
    <x v="1"/>
    <x v="2"/>
    <x v="7"/>
    <x v="3"/>
    <x v="96"/>
  </r>
  <r>
    <x v="1"/>
    <x v="2"/>
    <x v="7"/>
    <x v="8"/>
    <x v="649"/>
  </r>
  <r>
    <x v="1"/>
    <x v="2"/>
    <x v="7"/>
    <x v="13"/>
    <x v="14"/>
  </r>
  <r>
    <x v="1"/>
    <x v="2"/>
    <x v="7"/>
    <x v="16"/>
    <x v="792"/>
  </r>
  <r>
    <x v="1"/>
    <x v="2"/>
    <x v="8"/>
    <x v="0"/>
    <x v="26"/>
  </r>
  <r>
    <x v="1"/>
    <x v="2"/>
    <x v="8"/>
    <x v="9"/>
    <x v="982"/>
  </r>
  <r>
    <x v="1"/>
    <x v="2"/>
    <x v="8"/>
    <x v="10"/>
    <x v="669"/>
  </r>
  <r>
    <x v="1"/>
    <x v="2"/>
    <x v="8"/>
    <x v="16"/>
    <x v="54"/>
  </r>
  <r>
    <x v="1"/>
    <x v="2"/>
    <x v="9"/>
    <x v="8"/>
    <x v="337"/>
  </r>
  <r>
    <x v="1"/>
    <x v="2"/>
    <x v="9"/>
    <x v="13"/>
    <x v="326"/>
  </r>
  <r>
    <x v="1"/>
    <x v="2"/>
    <x v="9"/>
    <x v="16"/>
    <x v="403"/>
  </r>
  <r>
    <x v="1"/>
    <x v="2"/>
    <x v="9"/>
    <x v="19"/>
    <x v="1657"/>
  </r>
  <r>
    <x v="1"/>
    <x v="2"/>
    <x v="9"/>
    <x v="21"/>
    <x v="812"/>
  </r>
  <r>
    <x v="1"/>
    <x v="2"/>
    <x v="10"/>
    <x v="8"/>
    <x v="371"/>
  </r>
  <r>
    <x v="1"/>
    <x v="2"/>
    <x v="10"/>
    <x v="16"/>
    <x v="312"/>
  </r>
  <r>
    <x v="1"/>
    <x v="2"/>
    <x v="10"/>
    <x v="18"/>
    <x v="1171"/>
  </r>
  <r>
    <x v="1"/>
    <x v="2"/>
    <x v="10"/>
    <x v="21"/>
    <x v="1555"/>
  </r>
  <r>
    <x v="1"/>
    <x v="2"/>
    <x v="11"/>
    <x v="0"/>
    <x v="398"/>
  </r>
  <r>
    <x v="1"/>
    <x v="2"/>
    <x v="11"/>
    <x v="16"/>
    <x v="308"/>
  </r>
  <r>
    <x v="1"/>
    <x v="2"/>
    <x v="11"/>
    <x v="21"/>
    <x v="1497"/>
  </r>
  <r>
    <x v="1"/>
    <x v="2"/>
    <x v="12"/>
    <x v="0"/>
    <x v="15"/>
  </r>
  <r>
    <x v="1"/>
    <x v="2"/>
    <x v="13"/>
    <x v="0"/>
    <x v="49"/>
  </r>
  <r>
    <x v="1"/>
    <x v="2"/>
    <x v="13"/>
    <x v="4"/>
    <x v="857"/>
  </r>
  <r>
    <x v="1"/>
    <x v="2"/>
    <x v="13"/>
    <x v="14"/>
    <x v="969"/>
  </r>
  <r>
    <x v="2"/>
    <x v="0"/>
    <x v="0"/>
    <x v="4"/>
    <x v="1500"/>
  </r>
  <r>
    <x v="2"/>
    <x v="0"/>
    <x v="0"/>
    <x v="17"/>
    <x v="1038"/>
  </r>
  <r>
    <x v="2"/>
    <x v="0"/>
    <x v="0"/>
    <x v="22"/>
    <x v="485"/>
  </r>
  <r>
    <x v="2"/>
    <x v="0"/>
    <x v="1"/>
    <x v="4"/>
    <x v="290"/>
  </r>
  <r>
    <x v="2"/>
    <x v="0"/>
    <x v="1"/>
    <x v="16"/>
    <x v="66"/>
  </r>
  <r>
    <x v="2"/>
    <x v="0"/>
    <x v="2"/>
    <x v="4"/>
    <x v="41"/>
  </r>
  <r>
    <x v="2"/>
    <x v="0"/>
    <x v="3"/>
    <x v="4"/>
    <x v="59"/>
  </r>
  <r>
    <x v="2"/>
    <x v="0"/>
    <x v="4"/>
    <x v="4"/>
    <x v="24"/>
  </r>
  <r>
    <x v="2"/>
    <x v="0"/>
    <x v="5"/>
    <x v="5"/>
    <x v="177"/>
  </r>
  <r>
    <x v="2"/>
    <x v="0"/>
    <x v="6"/>
    <x v="6"/>
    <x v="304"/>
  </r>
  <r>
    <x v="2"/>
    <x v="0"/>
    <x v="6"/>
    <x v="7"/>
    <x v="206"/>
  </r>
  <r>
    <x v="2"/>
    <x v="0"/>
    <x v="6"/>
    <x v="16"/>
    <x v="379"/>
  </r>
  <r>
    <x v="2"/>
    <x v="1"/>
    <x v="0"/>
    <x v="4"/>
    <x v="1384"/>
  </r>
  <r>
    <x v="2"/>
    <x v="1"/>
    <x v="0"/>
    <x v="17"/>
    <x v="765"/>
  </r>
  <r>
    <x v="2"/>
    <x v="1"/>
    <x v="0"/>
    <x v="22"/>
    <x v="392"/>
  </r>
  <r>
    <x v="2"/>
    <x v="1"/>
    <x v="1"/>
    <x v="4"/>
    <x v="295"/>
  </r>
  <r>
    <x v="2"/>
    <x v="1"/>
    <x v="1"/>
    <x v="16"/>
    <x v="127"/>
  </r>
  <r>
    <x v="2"/>
    <x v="1"/>
    <x v="1"/>
    <x v="22"/>
    <x v="8"/>
  </r>
  <r>
    <x v="2"/>
    <x v="1"/>
    <x v="2"/>
    <x v="4"/>
    <x v="57"/>
  </r>
  <r>
    <x v="2"/>
    <x v="1"/>
    <x v="3"/>
    <x v="4"/>
    <x v="97"/>
  </r>
  <r>
    <x v="2"/>
    <x v="1"/>
    <x v="5"/>
    <x v="5"/>
    <x v="177"/>
  </r>
  <r>
    <x v="2"/>
    <x v="1"/>
    <x v="6"/>
    <x v="6"/>
    <x v="127"/>
  </r>
  <r>
    <x v="2"/>
    <x v="1"/>
    <x v="6"/>
    <x v="7"/>
    <x v="303"/>
  </r>
  <r>
    <x v="2"/>
    <x v="1"/>
    <x v="6"/>
    <x v="16"/>
    <x v="372"/>
  </r>
  <r>
    <x v="2"/>
    <x v="2"/>
    <x v="0"/>
    <x v="4"/>
    <x v="137"/>
  </r>
  <r>
    <x v="2"/>
    <x v="2"/>
    <x v="7"/>
    <x v="0"/>
    <x v="376"/>
  </r>
  <r>
    <x v="2"/>
    <x v="2"/>
    <x v="7"/>
    <x v="1"/>
    <x v="487"/>
  </r>
  <r>
    <x v="2"/>
    <x v="2"/>
    <x v="7"/>
    <x v="2"/>
    <x v="96"/>
  </r>
  <r>
    <x v="2"/>
    <x v="2"/>
    <x v="7"/>
    <x v="8"/>
    <x v="1"/>
  </r>
  <r>
    <x v="2"/>
    <x v="2"/>
    <x v="7"/>
    <x v="16"/>
    <x v="433"/>
  </r>
  <r>
    <x v="2"/>
    <x v="2"/>
    <x v="8"/>
    <x v="8"/>
    <x v="268"/>
  </r>
  <r>
    <x v="2"/>
    <x v="2"/>
    <x v="8"/>
    <x v="9"/>
    <x v="466"/>
  </r>
  <r>
    <x v="2"/>
    <x v="2"/>
    <x v="8"/>
    <x v="10"/>
    <x v="96"/>
  </r>
  <r>
    <x v="2"/>
    <x v="2"/>
    <x v="8"/>
    <x v="16"/>
    <x v="74"/>
  </r>
  <r>
    <x v="2"/>
    <x v="2"/>
    <x v="9"/>
    <x v="0"/>
    <x v="49"/>
  </r>
  <r>
    <x v="2"/>
    <x v="2"/>
    <x v="9"/>
    <x v="16"/>
    <x v="96"/>
  </r>
  <r>
    <x v="2"/>
    <x v="2"/>
    <x v="9"/>
    <x v="18"/>
    <x v="216"/>
  </r>
  <r>
    <x v="2"/>
    <x v="2"/>
    <x v="9"/>
    <x v="19"/>
    <x v="1217"/>
  </r>
  <r>
    <x v="2"/>
    <x v="2"/>
    <x v="10"/>
    <x v="0"/>
    <x v="49"/>
  </r>
  <r>
    <x v="2"/>
    <x v="2"/>
    <x v="10"/>
    <x v="18"/>
    <x v="412"/>
  </r>
  <r>
    <x v="2"/>
    <x v="2"/>
    <x v="10"/>
    <x v="20"/>
    <x v="83"/>
  </r>
  <r>
    <x v="2"/>
    <x v="2"/>
    <x v="10"/>
    <x v="21"/>
    <x v="942"/>
  </r>
  <r>
    <x v="2"/>
    <x v="2"/>
    <x v="11"/>
    <x v="0"/>
    <x v="96"/>
  </r>
  <r>
    <x v="2"/>
    <x v="2"/>
    <x v="11"/>
    <x v="21"/>
    <x v="936"/>
  </r>
  <r>
    <x v="2"/>
    <x v="2"/>
    <x v="13"/>
    <x v="4"/>
    <x v="177"/>
  </r>
  <r>
    <x v="2"/>
    <x v="2"/>
    <x v="13"/>
    <x v="14"/>
    <x v="79"/>
  </r>
  <r>
    <x v="3"/>
    <x v="0"/>
    <x v="0"/>
    <x v="22"/>
    <x v="691"/>
  </r>
  <r>
    <x v="3"/>
    <x v="0"/>
    <x v="1"/>
    <x v="4"/>
    <x v="187"/>
  </r>
  <r>
    <x v="3"/>
    <x v="0"/>
    <x v="1"/>
    <x v="22"/>
    <x v="19"/>
  </r>
  <r>
    <x v="3"/>
    <x v="0"/>
    <x v="3"/>
    <x v="4"/>
    <x v="39"/>
  </r>
  <r>
    <x v="3"/>
    <x v="0"/>
    <x v="4"/>
    <x v="4"/>
    <x v="29"/>
  </r>
  <r>
    <x v="3"/>
    <x v="0"/>
    <x v="5"/>
    <x v="5"/>
    <x v="150"/>
  </r>
  <r>
    <x v="3"/>
    <x v="0"/>
    <x v="5"/>
    <x v="16"/>
    <x v="96"/>
  </r>
  <r>
    <x v="3"/>
    <x v="0"/>
    <x v="6"/>
    <x v="6"/>
    <x v="154"/>
  </r>
  <r>
    <x v="3"/>
    <x v="0"/>
    <x v="6"/>
    <x v="7"/>
    <x v="154"/>
  </r>
  <r>
    <x v="3"/>
    <x v="0"/>
    <x v="6"/>
    <x v="16"/>
    <x v="280"/>
  </r>
  <r>
    <x v="3"/>
    <x v="1"/>
    <x v="0"/>
    <x v="4"/>
    <x v="1234"/>
  </r>
  <r>
    <x v="3"/>
    <x v="1"/>
    <x v="0"/>
    <x v="17"/>
    <x v="683"/>
  </r>
  <r>
    <x v="3"/>
    <x v="1"/>
    <x v="0"/>
    <x v="22"/>
    <x v="691"/>
  </r>
  <r>
    <x v="3"/>
    <x v="1"/>
    <x v="1"/>
    <x v="4"/>
    <x v="229"/>
  </r>
  <r>
    <x v="3"/>
    <x v="1"/>
    <x v="3"/>
    <x v="4"/>
    <x v="96"/>
  </r>
  <r>
    <x v="3"/>
    <x v="1"/>
    <x v="5"/>
    <x v="5"/>
    <x v="127"/>
  </r>
  <r>
    <x v="3"/>
    <x v="1"/>
    <x v="6"/>
    <x v="6"/>
    <x v="127"/>
  </r>
  <r>
    <x v="3"/>
    <x v="1"/>
    <x v="6"/>
    <x v="7"/>
    <x v="127"/>
  </r>
  <r>
    <x v="3"/>
    <x v="1"/>
    <x v="6"/>
    <x v="16"/>
    <x v="229"/>
  </r>
  <r>
    <x v="3"/>
    <x v="2"/>
    <x v="0"/>
    <x v="4"/>
    <x v="116"/>
  </r>
  <r>
    <x v="3"/>
    <x v="2"/>
    <x v="0"/>
    <x v="13"/>
    <x v="96"/>
  </r>
  <r>
    <x v="3"/>
    <x v="2"/>
    <x v="0"/>
    <x v="17"/>
    <x v="121"/>
  </r>
  <r>
    <x v="3"/>
    <x v="2"/>
    <x v="4"/>
    <x v="4"/>
    <x v="194"/>
  </r>
  <r>
    <x v="3"/>
    <x v="2"/>
    <x v="7"/>
    <x v="1"/>
    <x v="384"/>
  </r>
  <r>
    <x v="3"/>
    <x v="2"/>
    <x v="7"/>
    <x v="2"/>
    <x v="96"/>
  </r>
  <r>
    <x v="3"/>
    <x v="2"/>
    <x v="7"/>
    <x v="3"/>
    <x v="96"/>
  </r>
  <r>
    <x v="3"/>
    <x v="2"/>
    <x v="7"/>
    <x v="16"/>
    <x v="487"/>
  </r>
  <r>
    <x v="3"/>
    <x v="2"/>
    <x v="8"/>
    <x v="8"/>
    <x v="59"/>
  </r>
  <r>
    <x v="3"/>
    <x v="2"/>
    <x v="8"/>
    <x v="9"/>
    <x v="177"/>
  </r>
  <r>
    <x v="3"/>
    <x v="2"/>
    <x v="8"/>
    <x v="12"/>
    <x v="96"/>
  </r>
  <r>
    <x v="3"/>
    <x v="2"/>
    <x v="9"/>
    <x v="0"/>
    <x v="86"/>
  </r>
  <r>
    <x v="3"/>
    <x v="2"/>
    <x v="9"/>
    <x v="16"/>
    <x v="159"/>
  </r>
  <r>
    <x v="3"/>
    <x v="2"/>
    <x v="9"/>
    <x v="19"/>
    <x v="1200"/>
  </r>
  <r>
    <x v="3"/>
    <x v="2"/>
    <x v="10"/>
    <x v="0"/>
    <x v="59"/>
  </r>
  <r>
    <x v="3"/>
    <x v="2"/>
    <x v="10"/>
    <x v="18"/>
    <x v="527"/>
  </r>
  <r>
    <x v="3"/>
    <x v="2"/>
    <x v="10"/>
    <x v="20"/>
    <x v="14"/>
  </r>
  <r>
    <x v="3"/>
    <x v="2"/>
    <x v="11"/>
    <x v="18"/>
    <x v="254"/>
  </r>
  <r>
    <x v="3"/>
    <x v="2"/>
    <x v="11"/>
    <x v="20"/>
    <x v="59"/>
  </r>
  <r>
    <x v="3"/>
    <x v="2"/>
    <x v="11"/>
    <x v="21"/>
    <x v="433"/>
  </r>
  <r>
    <x v="3"/>
    <x v="2"/>
    <x v="13"/>
    <x v="14"/>
    <x v="177"/>
  </r>
  <r>
    <x v="3"/>
    <x v="0"/>
    <x v="0"/>
    <x v="4"/>
    <x v="1363"/>
  </r>
  <r>
    <x v="3"/>
    <x v="0"/>
    <x v="0"/>
    <x v="17"/>
    <x v="912"/>
  </r>
  <r>
    <x v="4"/>
    <x v="0"/>
    <x v="0"/>
    <x v="4"/>
    <x v="1670"/>
  </r>
  <r>
    <x v="4"/>
    <x v="0"/>
    <x v="0"/>
    <x v="17"/>
    <x v="1228"/>
  </r>
  <r>
    <x v="4"/>
    <x v="0"/>
    <x v="0"/>
    <x v="22"/>
    <x v="953"/>
  </r>
  <r>
    <x v="4"/>
    <x v="0"/>
    <x v="1"/>
    <x v="4"/>
    <x v="384"/>
  </r>
  <r>
    <x v="4"/>
    <x v="0"/>
    <x v="1"/>
    <x v="22"/>
    <x v="14"/>
  </r>
  <r>
    <x v="4"/>
    <x v="0"/>
    <x v="2"/>
    <x v="4"/>
    <x v="96"/>
  </r>
  <r>
    <x v="4"/>
    <x v="0"/>
    <x v="3"/>
    <x v="4"/>
    <x v="49"/>
  </r>
  <r>
    <x v="4"/>
    <x v="0"/>
    <x v="4"/>
    <x v="0"/>
    <x v="49"/>
  </r>
  <r>
    <x v="4"/>
    <x v="0"/>
    <x v="4"/>
    <x v="4"/>
    <x v="216"/>
  </r>
  <r>
    <x v="4"/>
    <x v="0"/>
    <x v="4"/>
    <x v="16"/>
    <x v="236"/>
  </r>
  <r>
    <x v="4"/>
    <x v="0"/>
    <x v="5"/>
    <x v="5"/>
    <x v="412"/>
  </r>
  <r>
    <x v="4"/>
    <x v="0"/>
    <x v="5"/>
    <x v="16"/>
    <x v="49"/>
  </r>
  <r>
    <x v="4"/>
    <x v="0"/>
    <x v="6"/>
    <x v="6"/>
    <x v="433"/>
  </r>
  <r>
    <x v="4"/>
    <x v="0"/>
    <x v="6"/>
    <x v="7"/>
    <x v="177"/>
  </r>
  <r>
    <x v="4"/>
    <x v="0"/>
    <x v="6"/>
    <x v="16"/>
    <x v="527"/>
  </r>
  <r>
    <x v="4"/>
    <x v="1"/>
    <x v="0"/>
    <x v="4"/>
    <x v="1592"/>
  </r>
  <r>
    <x v="4"/>
    <x v="1"/>
    <x v="0"/>
    <x v="17"/>
    <x v="996"/>
  </r>
  <r>
    <x v="4"/>
    <x v="1"/>
    <x v="0"/>
    <x v="22"/>
    <x v="726"/>
  </r>
  <r>
    <x v="4"/>
    <x v="1"/>
    <x v="1"/>
    <x v="4"/>
    <x v="570"/>
  </r>
  <r>
    <x v="4"/>
    <x v="1"/>
    <x v="1"/>
    <x v="16"/>
    <x v="384"/>
  </r>
  <r>
    <x v="4"/>
    <x v="1"/>
    <x v="1"/>
    <x v="22"/>
    <x v="0"/>
  </r>
  <r>
    <x v="4"/>
    <x v="1"/>
    <x v="2"/>
    <x v="4"/>
    <x v="96"/>
  </r>
  <r>
    <x v="4"/>
    <x v="1"/>
    <x v="3"/>
    <x v="4"/>
    <x v="615"/>
  </r>
  <r>
    <x v="4"/>
    <x v="1"/>
    <x v="4"/>
    <x v="0"/>
    <x v="49"/>
  </r>
  <r>
    <x v="4"/>
    <x v="1"/>
    <x v="4"/>
    <x v="4"/>
    <x v="216"/>
  </r>
  <r>
    <x v="4"/>
    <x v="1"/>
    <x v="4"/>
    <x v="16"/>
    <x v="272"/>
  </r>
  <r>
    <x v="4"/>
    <x v="1"/>
    <x v="5"/>
    <x v="5"/>
    <x v="254"/>
  </r>
  <r>
    <x v="4"/>
    <x v="1"/>
    <x v="5"/>
    <x v="16"/>
    <x v="292"/>
  </r>
  <r>
    <x v="4"/>
    <x v="1"/>
    <x v="6"/>
    <x v="6"/>
    <x v="254"/>
  </r>
  <r>
    <x v="4"/>
    <x v="1"/>
    <x v="6"/>
    <x v="7"/>
    <x v="384"/>
  </r>
  <r>
    <x v="4"/>
    <x v="1"/>
    <x v="6"/>
    <x v="16"/>
    <x v="433"/>
  </r>
  <r>
    <x v="4"/>
    <x v="2"/>
    <x v="0"/>
    <x v="0"/>
    <x v="121"/>
  </r>
  <r>
    <x v="4"/>
    <x v="2"/>
    <x v="0"/>
    <x v="4"/>
    <x v="1003"/>
  </r>
  <r>
    <x v="4"/>
    <x v="2"/>
    <x v="0"/>
    <x v="13"/>
    <x v="384"/>
  </r>
  <r>
    <x v="4"/>
    <x v="2"/>
    <x v="0"/>
    <x v="16"/>
    <x v="197"/>
  </r>
  <r>
    <x v="4"/>
    <x v="2"/>
    <x v="0"/>
    <x v="22"/>
    <x v="74"/>
  </r>
  <r>
    <x v="4"/>
    <x v="2"/>
    <x v="7"/>
    <x v="1"/>
    <x v="487"/>
  </r>
  <r>
    <x v="4"/>
    <x v="2"/>
    <x v="7"/>
    <x v="2"/>
    <x v="96"/>
  </r>
  <r>
    <x v="4"/>
    <x v="2"/>
    <x v="7"/>
    <x v="3"/>
    <x v="96"/>
  </r>
  <r>
    <x v="4"/>
    <x v="2"/>
    <x v="7"/>
    <x v="8"/>
    <x v="140"/>
  </r>
  <r>
    <x v="4"/>
    <x v="2"/>
    <x v="7"/>
    <x v="16"/>
    <x v="384"/>
  </r>
  <r>
    <x v="4"/>
    <x v="2"/>
    <x v="8"/>
    <x v="8"/>
    <x v="384"/>
  </r>
  <r>
    <x v="4"/>
    <x v="2"/>
    <x v="8"/>
    <x v="9"/>
    <x v="254"/>
  </r>
  <r>
    <x v="4"/>
    <x v="2"/>
    <x v="8"/>
    <x v="10"/>
    <x v="254"/>
  </r>
  <r>
    <x v="4"/>
    <x v="2"/>
    <x v="8"/>
    <x v="13"/>
    <x v="487"/>
  </r>
  <r>
    <x v="4"/>
    <x v="2"/>
    <x v="9"/>
    <x v="0"/>
    <x v="49"/>
  </r>
  <r>
    <x v="4"/>
    <x v="2"/>
    <x v="9"/>
    <x v="8"/>
    <x v="96"/>
  </r>
  <r>
    <x v="4"/>
    <x v="2"/>
    <x v="9"/>
    <x v="16"/>
    <x v="140"/>
  </r>
  <r>
    <x v="4"/>
    <x v="2"/>
    <x v="9"/>
    <x v="18"/>
    <x v="326"/>
  </r>
  <r>
    <x v="4"/>
    <x v="2"/>
    <x v="9"/>
    <x v="19"/>
    <x v="1386"/>
  </r>
  <r>
    <x v="4"/>
    <x v="2"/>
    <x v="10"/>
    <x v="0"/>
    <x v="49"/>
  </r>
  <r>
    <x v="4"/>
    <x v="2"/>
    <x v="10"/>
    <x v="16"/>
    <x v="96"/>
  </r>
  <r>
    <x v="4"/>
    <x v="2"/>
    <x v="10"/>
    <x v="18"/>
    <x v="487"/>
  </r>
  <r>
    <x v="4"/>
    <x v="2"/>
    <x v="10"/>
    <x v="21"/>
    <x v="1120"/>
  </r>
  <r>
    <x v="4"/>
    <x v="2"/>
    <x v="11"/>
    <x v="0"/>
    <x v="96"/>
  </r>
  <r>
    <x v="4"/>
    <x v="2"/>
    <x v="11"/>
    <x v="16"/>
    <x v="96"/>
  </r>
  <r>
    <x v="4"/>
    <x v="2"/>
    <x v="11"/>
    <x v="18"/>
    <x v="96"/>
  </r>
  <r>
    <x v="4"/>
    <x v="2"/>
    <x v="11"/>
    <x v="21"/>
    <x v="1222"/>
  </r>
  <r>
    <x v="4"/>
    <x v="2"/>
    <x v="13"/>
    <x v="0"/>
    <x v="96"/>
  </r>
  <r>
    <x v="4"/>
    <x v="2"/>
    <x v="13"/>
    <x v="4"/>
    <x v="254"/>
  </r>
  <r>
    <x v="4"/>
    <x v="2"/>
    <x v="13"/>
    <x v="14"/>
    <x v="326"/>
  </r>
  <r>
    <x v="4"/>
    <x v="2"/>
    <x v="13"/>
    <x v="16"/>
    <x v="96"/>
  </r>
  <r>
    <x v="5"/>
    <x v="0"/>
    <x v="0"/>
    <x v="4"/>
    <x v="1503"/>
  </r>
  <r>
    <x v="5"/>
    <x v="0"/>
    <x v="0"/>
    <x v="17"/>
    <x v="1071"/>
  </r>
  <r>
    <x v="5"/>
    <x v="0"/>
    <x v="0"/>
    <x v="22"/>
    <x v="785"/>
  </r>
  <r>
    <x v="5"/>
    <x v="0"/>
    <x v="1"/>
    <x v="4"/>
    <x v="229"/>
  </r>
  <r>
    <x v="5"/>
    <x v="0"/>
    <x v="1"/>
    <x v="16"/>
    <x v="66"/>
  </r>
  <r>
    <x v="5"/>
    <x v="0"/>
    <x v="2"/>
    <x v="8"/>
    <x v="49"/>
  </r>
  <r>
    <x v="5"/>
    <x v="0"/>
    <x v="3"/>
    <x v="4"/>
    <x v="24"/>
  </r>
  <r>
    <x v="5"/>
    <x v="0"/>
    <x v="4"/>
    <x v="0"/>
    <x v="140"/>
  </r>
  <r>
    <x v="5"/>
    <x v="0"/>
    <x v="4"/>
    <x v="16"/>
    <x v="32"/>
  </r>
  <r>
    <x v="5"/>
    <x v="0"/>
    <x v="5"/>
    <x v="5"/>
    <x v="229"/>
  </r>
  <r>
    <x v="5"/>
    <x v="0"/>
    <x v="6"/>
    <x v="6"/>
    <x v="229"/>
  </r>
  <r>
    <x v="5"/>
    <x v="0"/>
    <x v="6"/>
    <x v="7"/>
    <x v="161"/>
  </r>
  <r>
    <x v="5"/>
    <x v="0"/>
    <x v="6"/>
    <x v="16"/>
    <x v="538"/>
  </r>
  <r>
    <x v="5"/>
    <x v="1"/>
    <x v="0"/>
    <x v="4"/>
    <x v="1376"/>
  </r>
  <r>
    <x v="5"/>
    <x v="1"/>
    <x v="0"/>
    <x v="17"/>
    <x v="384"/>
  </r>
  <r>
    <x v="5"/>
    <x v="1"/>
    <x v="0"/>
    <x v="22"/>
    <x v="326"/>
  </r>
  <r>
    <x v="5"/>
    <x v="1"/>
    <x v="1"/>
    <x v="4"/>
    <x v="280"/>
  </r>
  <r>
    <x v="5"/>
    <x v="1"/>
    <x v="1"/>
    <x v="16"/>
    <x v="140"/>
  </r>
  <r>
    <x v="5"/>
    <x v="1"/>
    <x v="2"/>
    <x v="8"/>
    <x v="49"/>
  </r>
  <r>
    <x v="5"/>
    <x v="1"/>
    <x v="3"/>
    <x v="4"/>
    <x v="96"/>
  </r>
  <r>
    <x v="5"/>
    <x v="1"/>
    <x v="4"/>
    <x v="0"/>
    <x v="96"/>
  </r>
  <r>
    <x v="5"/>
    <x v="1"/>
    <x v="4"/>
    <x v="4"/>
    <x v="140"/>
  </r>
  <r>
    <x v="5"/>
    <x v="1"/>
    <x v="4"/>
    <x v="16"/>
    <x v="32"/>
  </r>
  <r>
    <x v="5"/>
    <x v="1"/>
    <x v="5"/>
    <x v="5"/>
    <x v="127"/>
  </r>
  <r>
    <x v="5"/>
    <x v="1"/>
    <x v="6"/>
    <x v="6"/>
    <x v="127"/>
  </r>
  <r>
    <x v="5"/>
    <x v="1"/>
    <x v="6"/>
    <x v="7"/>
    <x v="280"/>
  </r>
  <r>
    <x v="5"/>
    <x v="1"/>
    <x v="6"/>
    <x v="16"/>
    <x v="304"/>
  </r>
  <r>
    <x v="5"/>
    <x v="2"/>
    <x v="0"/>
    <x v="4"/>
    <x v="384"/>
  </r>
  <r>
    <x v="5"/>
    <x v="2"/>
    <x v="0"/>
    <x v="17"/>
    <x v="177"/>
  </r>
  <r>
    <x v="5"/>
    <x v="2"/>
    <x v="7"/>
    <x v="0"/>
    <x v="140"/>
  </r>
  <r>
    <x v="5"/>
    <x v="2"/>
    <x v="7"/>
    <x v="1"/>
    <x v="384"/>
  </r>
  <r>
    <x v="5"/>
    <x v="2"/>
    <x v="7"/>
    <x v="2"/>
    <x v="96"/>
  </r>
  <r>
    <x v="5"/>
    <x v="2"/>
    <x v="7"/>
    <x v="16"/>
    <x v="433"/>
  </r>
  <r>
    <x v="5"/>
    <x v="2"/>
    <x v="8"/>
    <x v="9"/>
    <x v="335"/>
  </r>
  <r>
    <x v="5"/>
    <x v="2"/>
    <x v="9"/>
    <x v="0"/>
    <x v="96"/>
  </r>
  <r>
    <x v="5"/>
    <x v="2"/>
    <x v="9"/>
    <x v="18"/>
    <x v="205"/>
  </r>
  <r>
    <x v="5"/>
    <x v="2"/>
    <x v="9"/>
    <x v="19"/>
    <x v="1279"/>
  </r>
  <r>
    <x v="5"/>
    <x v="2"/>
    <x v="9"/>
    <x v="21"/>
    <x v="140"/>
  </r>
  <r>
    <x v="5"/>
    <x v="2"/>
    <x v="10"/>
    <x v="18"/>
    <x v="292"/>
  </r>
  <r>
    <x v="5"/>
    <x v="2"/>
    <x v="10"/>
    <x v="20"/>
    <x v="216"/>
  </r>
  <r>
    <x v="5"/>
    <x v="2"/>
    <x v="10"/>
    <x v="21"/>
    <x v="865"/>
  </r>
  <r>
    <x v="5"/>
    <x v="2"/>
    <x v="11"/>
    <x v="0"/>
    <x v="4"/>
  </r>
  <r>
    <x v="5"/>
    <x v="2"/>
    <x v="11"/>
    <x v="16"/>
    <x v="96"/>
  </r>
  <r>
    <x v="5"/>
    <x v="2"/>
    <x v="11"/>
    <x v="19"/>
    <x v="326"/>
  </r>
  <r>
    <x v="5"/>
    <x v="2"/>
    <x v="11"/>
    <x v="20"/>
    <x v="785"/>
  </r>
  <r>
    <x v="5"/>
    <x v="2"/>
    <x v="13"/>
    <x v="0"/>
    <x v="96"/>
  </r>
  <r>
    <x v="5"/>
    <x v="2"/>
    <x v="13"/>
    <x v="4"/>
    <x v="397"/>
  </r>
  <r>
    <x v="5"/>
    <x v="2"/>
    <x v="13"/>
    <x v="14"/>
    <x v="254"/>
  </r>
  <r>
    <x v="6"/>
    <x v="2"/>
    <x v="9"/>
    <x v="19"/>
    <x v="1660"/>
  </r>
  <r>
    <x v="6"/>
    <x v="2"/>
    <x v="10"/>
    <x v="0"/>
    <x v="707"/>
  </r>
  <r>
    <x v="6"/>
    <x v="2"/>
    <x v="10"/>
    <x v="8"/>
    <x v="264"/>
  </r>
  <r>
    <x v="6"/>
    <x v="2"/>
    <x v="10"/>
    <x v="13"/>
    <x v="296"/>
  </r>
  <r>
    <x v="6"/>
    <x v="2"/>
    <x v="10"/>
    <x v="15"/>
    <x v="96"/>
  </r>
  <r>
    <x v="6"/>
    <x v="2"/>
    <x v="10"/>
    <x v="16"/>
    <x v="371"/>
  </r>
  <r>
    <x v="6"/>
    <x v="2"/>
    <x v="10"/>
    <x v="18"/>
    <x v="1343"/>
  </r>
  <r>
    <x v="6"/>
    <x v="2"/>
    <x v="10"/>
    <x v="21"/>
    <x v="1697"/>
  </r>
  <r>
    <x v="6"/>
    <x v="2"/>
    <x v="11"/>
    <x v="0"/>
    <x v="1123"/>
  </r>
  <r>
    <x v="6"/>
    <x v="2"/>
    <x v="11"/>
    <x v="8"/>
    <x v="1542"/>
  </r>
  <r>
    <x v="6"/>
    <x v="2"/>
    <x v="11"/>
    <x v="13"/>
    <x v="144"/>
  </r>
  <r>
    <x v="6"/>
    <x v="2"/>
    <x v="11"/>
    <x v="16"/>
    <x v="1287"/>
  </r>
  <r>
    <x v="6"/>
    <x v="2"/>
    <x v="11"/>
    <x v="18"/>
    <x v="116"/>
  </r>
  <r>
    <x v="6"/>
    <x v="2"/>
    <x v="11"/>
    <x v="19"/>
    <x v="1099"/>
  </r>
  <r>
    <x v="6"/>
    <x v="2"/>
    <x v="11"/>
    <x v="21"/>
    <x v="1498"/>
  </r>
  <r>
    <x v="6"/>
    <x v="2"/>
    <x v="12"/>
    <x v="0"/>
    <x v="498"/>
  </r>
  <r>
    <x v="6"/>
    <x v="2"/>
    <x v="12"/>
    <x v="8"/>
    <x v="205"/>
  </r>
  <r>
    <x v="6"/>
    <x v="2"/>
    <x v="12"/>
    <x v="16"/>
    <x v="86"/>
  </r>
  <r>
    <x v="6"/>
    <x v="2"/>
    <x v="13"/>
    <x v="0"/>
    <x v="592"/>
  </r>
  <r>
    <x v="6"/>
    <x v="2"/>
    <x v="13"/>
    <x v="4"/>
    <x v="1126"/>
  </r>
  <r>
    <x v="6"/>
    <x v="2"/>
    <x v="13"/>
    <x v="11"/>
    <x v="931"/>
  </r>
  <r>
    <x v="6"/>
    <x v="2"/>
    <x v="13"/>
    <x v="14"/>
    <x v="678"/>
  </r>
  <r>
    <x v="6"/>
    <x v="0"/>
    <x v="0"/>
    <x v="4"/>
    <x v="1810"/>
  </r>
  <r>
    <x v="6"/>
    <x v="0"/>
    <x v="0"/>
    <x v="17"/>
    <x v="1709"/>
  </r>
  <r>
    <x v="6"/>
    <x v="0"/>
    <x v="0"/>
    <x v="22"/>
    <x v="1296"/>
  </r>
  <r>
    <x v="6"/>
    <x v="0"/>
    <x v="1"/>
    <x v="0"/>
    <x v="286"/>
  </r>
  <r>
    <x v="6"/>
    <x v="0"/>
    <x v="1"/>
    <x v="4"/>
    <x v="1205"/>
  </r>
  <r>
    <x v="6"/>
    <x v="0"/>
    <x v="1"/>
    <x v="16"/>
    <x v="349"/>
  </r>
  <r>
    <x v="6"/>
    <x v="0"/>
    <x v="2"/>
    <x v="4"/>
    <x v="566"/>
  </r>
  <r>
    <x v="6"/>
    <x v="0"/>
    <x v="2"/>
    <x v="8"/>
    <x v="1054"/>
  </r>
  <r>
    <x v="6"/>
    <x v="0"/>
    <x v="2"/>
    <x v="16"/>
    <x v="674"/>
  </r>
  <r>
    <x v="6"/>
    <x v="0"/>
    <x v="3"/>
    <x v="4"/>
    <x v="110"/>
  </r>
  <r>
    <x v="6"/>
    <x v="0"/>
    <x v="4"/>
    <x v="0"/>
    <x v="589"/>
  </r>
  <r>
    <x v="6"/>
    <x v="0"/>
    <x v="4"/>
    <x v="4"/>
    <x v="1466"/>
  </r>
  <r>
    <x v="6"/>
    <x v="0"/>
    <x v="4"/>
    <x v="16"/>
    <x v="1447"/>
  </r>
  <r>
    <x v="6"/>
    <x v="0"/>
    <x v="5"/>
    <x v="0"/>
    <x v="277"/>
  </r>
  <r>
    <x v="6"/>
    <x v="0"/>
    <x v="5"/>
    <x v="4"/>
    <x v="645"/>
  </r>
  <r>
    <x v="6"/>
    <x v="0"/>
    <x v="5"/>
    <x v="5"/>
    <x v="1084"/>
  </r>
  <r>
    <x v="6"/>
    <x v="0"/>
    <x v="5"/>
    <x v="13"/>
    <x v="597"/>
  </r>
  <r>
    <x v="6"/>
    <x v="0"/>
    <x v="5"/>
    <x v="16"/>
    <x v="1146"/>
  </r>
  <r>
    <x v="6"/>
    <x v="0"/>
    <x v="6"/>
    <x v="6"/>
    <x v="1051"/>
  </r>
  <r>
    <x v="6"/>
    <x v="0"/>
    <x v="6"/>
    <x v="7"/>
    <x v="1134"/>
  </r>
  <r>
    <x v="6"/>
    <x v="0"/>
    <x v="6"/>
    <x v="13"/>
    <x v="15"/>
  </r>
  <r>
    <x v="6"/>
    <x v="0"/>
    <x v="6"/>
    <x v="16"/>
    <x v="1424"/>
  </r>
  <r>
    <x v="6"/>
    <x v="1"/>
    <x v="0"/>
    <x v="4"/>
    <x v="1789"/>
  </r>
  <r>
    <x v="6"/>
    <x v="1"/>
    <x v="0"/>
    <x v="17"/>
    <x v="895"/>
  </r>
  <r>
    <x v="6"/>
    <x v="1"/>
    <x v="0"/>
    <x v="22"/>
    <x v="519"/>
  </r>
  <r>
    <x v="6"/>
    <x v="1"/>
    <x v="1"/>
    <x v="0"/>
    <x v="390"/>
  </r>
  <r>
    <x v="6"/>
    <x v="1"/>
    <x v="1"/>
    <x v="4"/>
    <x v="1107"/>
  </r>
  <r>
    <x v="6"/>
    <x v="1"/>
    <x v="1"/>
    <x v="16"/>
    <x v="744"/>
  </r>
  <r>
    <x v="6"/>
    <x v="1"/>
    <x v="2"/>
    <x v="8"/>
    <x v="177"/>
  </r>
  <r>
    <x v="6"/>
    <x v="1"/>
    <x v="4"/>
    <x v="0"/>
    <x v="648"/>
  </r>
  <r>
    <x v="6"/>
    <x v="1"/>
    <x v="4"/>
    <x v="4"/>
    <x v="1411"/>
  </r>
  <r>
    <x v="6"/>
    <x v="1"/>
    <x v="4"/>
    <x v="13"/>
    <x v="96"/>
  </r>
  <r>
    <x v="6"/>
    <x v="1"/>
    <x v="4"/>
    <x v="16"/>
    <x v="1147"/>
  </r>
  <r>
    <x v="6"/>
    <x v="1"/>
    <x v="5"/>
    <x v="0"/>
    <x v="1"/>
  </r>
  <r>
    <x v="6"/>
    <x v="1"/>
    <x v="5"/>
    <x v="4"/>
    <x v="1"/>
  </r>
  <r>
    <x v="6"/>
    <x v="1"/>
    <x v="5"/>
    <x v="5"/>
    <x v="537"/>
  </r>
  <r>
    <x v="6"/>
    <x v="1"/>
    <x v="5"/>
    <x v="16"/>
    <x v="380"/>
  </r>
  <r>
    <x v="6"/>
    <x v="1"/>
    <x v="6"/>
    <x v="6"/>
    <x v="500"/>
  </r>
  <r>
    <x v="6"/>
    <x v="1"/>
    <x v="6"/>
    <x v="7"/>
    <x v="820"/>
  </r>
  <r>
    <x v="6"/>
    <x v="1"/>
    <x v="6"/>
    <x v="13"/>
    <x v="259"/>
  </r>
  <r>
    <x v="6"/>
    <x v="1"/>
    <x v="6"/>
    <x v="16"/>
    <x v="1166"/>
  </r>
  <r>
    <x v="6"/>
    <x v="2"/>
    <x v="0"/>
    <x v="0"/>
    <x v="654"/>
  </r>
  <r>
    <x v="6"/>
    <x v="2"/>
    <x v="0"/>
    <x v="4"/>
    <x v="1596"/>
  </r>
  <r>
    <x v="6"/>
    <x v="2"/>
    <x v="0"/>
    <x v="13"/>
    <x v="32"/>
  </r>
  <r>
    <x v="6"/>
    <x v="2"/>
    <x v="0"/>
    <x v="16"/>
    <x v="935"/>
  </r>
  <r>
    <x v="6"/>
    <x v="2"/>
    <x v="0"/>
    <x v="17"/>
    <x v="342"/>
  </r>
  <r>
    <x v="6"/>
    <x v="2"/>
    <x v="0"/>
    <x v="22"/>
    <x v="83"/>
  </r>
  <r>
    <x v="6"/>
    <x v="2"/>
    <x v="4"/>
    <x v="0"/>
    <x v="39"/>
  </r>
  <r>
    <x v="6"/>
    <x v="2"/>
    <x v="4"/>
    <x v="4"/>
    <x v="214"/>
  </r>
  <r>
    <x v="6"/>
    <x v="2"/>
    <x v="4"/>
    <x v="16"/>
    <x v="1"/>
  </r>
  <r>
    <x v="6"/>
    <x v="2"/>
    <x v="7"/>
    <x v="0"/>
    <x v="691"/>
  </r>
  <r>
    <x v="6"/>
    <x v="2"/>
    <x v="7"/>
    <x v="1"/>
    <x v="384"/>
  </r>
  <r>
    <x v="6"/>
    <x v="2"/>
    <x v="7"/>
    <x v="2"/>
    <x v="96"/>
  </r>
  <r>
    <x v="6"/>
    <x v="2"/>
    <x v="7"/>
    <x v="3"/>
    <x v="433"/>
  </r>
  <r>
    <x v="6"/>
    <x v="2"/>
    <x v="7"/>
    <x v="8"/>
    <x v="990"/>
  </r>
  <r>
    <x v="6"/>
    <x v="2"/>
    <x v="7"/>
    <x v="13"/>
    <x v="326"/>
  </r>
  <r>
    <x v="6"/>
    <x v="2"/>
    <x v="7"/>
    <x v="16"/>
    <x v="1161"/>
  </r>
  <r>
    <x v="6"/>
    <x v="2"/>
    <x v="8"/>
    <x v="0"/>
    <x v="185"/>
  </r>
  <r>
    <x v="6"/>
    <x v="2"/>
    <x v="8"/>
    <x v="8"/>
    <x v="337"/>
  </r>
  <r>
    <x v="6"/>
    <x v="2"/>
    <x v="8"/>
    <x v="10"/>
    <x v="1055"/>
  </r>
  <r>
    <x v="6"/>
    <x v="2"/>
    <x v="8"/>
    <x v="16"/>
    <x v="292"/>
  </r>
  <r>
    <x v="6"/>
    <x v="2"/>
    <x v="9"/>
    <x v="0"/>
    <x v="384"/>
  </r>
  <r>
    <x v="6"/>
    <x v="2"/>
    <x v="9"/>
    <x v="13"/>
    <x v="384"/>
  </r>
  <r>
    <x v="6"/>
    <x v="2"/>
    <x v="9"/>
    <x v="16"/>
    <x v="177"/>
  </r>
  <r>
    <x v="7"/>
    <x v="0"/>
    <x v="0"/>
    <x v="4"/>
    <x v="1754"/>
  </r>
  <r>
    <x v="7"/>
    <x v="0"/>
    <x v="0"/>
    <x v="17"/>
    <x v="1520"/>
  </r>
  <r>
    <x v="7"/>
    <x v="0"/>
    <x v="0"/>
    <x v="22"/>
    <x v="1142"/>
  </r>
  <r>
    <x v="7"/>
    <x v="0"/>
    <x v="1"/>
    <x v="4"/>
    <x v="890"/>
  </r>
  <r>
    <x v="7"/>
    <x v="0"/>
    <x v="1"/>
    <x v="16"/>
    <x v="226"/>
  </r>
  <r>
    <x v="7"/>
    <x v="0"/>
    <x v="2"/>
    <x v="8"/>
    <x v="277"/>
  </r>
  <r>
    <x v="7"/>
    <x v="0"/>
    <x v="3"/>
    <x v="4"/>
    <x v="5"/>
  </r>
  <r>
    <x v="7"/>
    <x v="0"/>
    <x v="4"/>
    <x v="4"/>
    <x v="545"/>
  </r>
  <r>
    <x v="7"/>
    <x v="0"/>
    <x v="4"/>
    <x v="16"/>
    <x v="353"/>
  </r>
  <r>
    <x v="7"/>
    <x v="0"/>
    <x v="5"/>
    <x v="5"/>
    <x v="745"/>
  </r>
  <r>
    <x v="7"/>
    <x v="0"/>
    <x v="5"/>
    <x v="16"/>
    <x v="277"/>
  </r>
  <r>
    <x v="7"/>
    <x v="0"/>
    <x v="6"/>
    <x v="6"/>
    <x v="750"/>
  </r>
  <r>
    <x v="7"/>
    <x v="0"/>
    <x v="6"/>
    <x v="7"/>
    <x v="500"/>
  </r>
  <r>
    <x v="7"/>
    <x v="0"/>
    <x v="6"/>
    <x v="16"/>
    <x v="937"/>
  </r>
  <r>
    <x v="7"/>
    <x v="1"/>
    <x v="0"/>
    <x v="4"/>
    <x v="1714"/>
  </r>
  <r>
    <x v="7"/>
    <x v="1"/>
    <x v="0"/>
    <x v="17"/>
    <x v="998"/>
  </r>
  <r>
    <x v="7"/>
    <x v="1"/>
    <x v="0"/>
    <x v="22"/>
    <x v="841"/>
  </r>
  <r>
    <x v="7"/>
    <x v="1"/>
    <x v="1"/>
    <x v="4"/>
    <x v="806"/>
  </r>
  <r>
    <x v="7"/>
    <x v="1"/>
    <x v="1"/>
    <x v="16"/>
    <x v="452"/>
  </r>
  <r>
    <x v="7"/>
    <x v="1"/>
    <x v="2"/>
    <x v="8"/>
    <x v="155"/>
  </r>
  <r>
    <x v="7"/>
    <x v="1"/>
    <x v="3"/>
    <x v="4"/>
    <x v="53"/>
  </r>
  <r>
    <x v="7"/>
    <x v="1"/>
    <x v="4"/>
    <x v="4"/>
    <x v="252"/>
  </r>
  <r>
    <x v="7"/>
    <x v="1"/>
    <x v="4"/>
    <x v="16"/>
    <x v="180"/>
  </r>
  <r>
    <x v="7"/>
    <x v="1"/>
    <x v="5"/>
    <x v="5"/>
    <x v="452"/>
  </r>
  <r>
    <x v="7"/>
    <x v="1"/>
    <x v="5"/>
    <x v="16"/>
    <x v="468"/>
  </r>
  <r>
    <x v="7"/>
    <x v="1"/>
    <x v="6"/>
    <x v="6"/>
    <x v="452"/>
  </r>
  <r>
    <x v="7"/>
    <x v="1"/>
    <x v="6"/>
    <x v="7"/>
    <x v="776"/>
  </r>
  <r>
    <x v="7"/>
    <x v="1"/>
    <x v="6"/>
    <x v="16"/>
    <x v="777"/>
  </r>
  <r>
    <x v="7"/>
    <x v="2"/>
    <x v="0"/>
    <x v="4"/>
    <x v="1192"/>
  </r>
  <r>
    <x v="7"/>
    <x v="2"/>
    <x v="0"/>
    <x v="17"/>
    <x v="1016"/>
  </r>
  <r>
    <x v="7"/>
    <x v="2"/>
    <x v="0"/>
    <x v="22"/>
    <x v="302"/>
  </r>
  <r>
    <x v="7"/>
    <x v="2"/>
    <x v="4"/>
    <x v="4"/>
    <x v="351"/>
  </r>
  <r>
    <x v="7"/>
    <x v="2"/>
    <x v="4"/>
    <x v="13"/>
    <x v="384"/>
  </r>
  <r>
    <x v="7"/>
    <x v="2"/>
    <x v="4"/>
    <x v="16"/>
    <x v="206"/>
  </r>
  <r>
    <x v="7"/>
    <x v="2"/>
    <x v="7"/>
    <x v="1"/>
    <x v="487"/>
  </r>
  <r>
    <x v="7"/>
    <x v="2"/>
    <x v="7"/>
    <x v="2"/>
    <x v="96"/>
  </r>
  <r>
    <x v="7"/>
    <x v="2"/>
    <x v="7"/>
    <x v="3"/>
    <x v="113"/>
  </r>
  <r>
    <x v="7"/>
    <x v="2"/>
    <x v="7"/>
    <x v="8"/>
    <x v="254"/>
  </r>
  <r>
    <x v="7"/>
    <x v="2"/>
    <x v="7"/>
    <x v="16"/>
    <x v="570"/>
  </r>
  <r>
    <x v="7"/>
    <x v="2"/>
    <x v="8"/>
    <x v="8"/>
    <x v="177"/>
  </r>
  <r>
    <x v="7"/>
    <x v="2"/>
    <x v="8"/>
    <x v="9"/>
    <x v="825"/>
  </r>
  <r>
    <x v="7"/>
    <x v="2"/>
    <x v="8"/>
    <x v="10"/>
    <x v="384"/>
  </r>
  <r>
    <x v="7"/>
    <x v="2"/>
    <x v="8"/>
    <x v="12"/>
    <x v="433"/>
  </r>
  <r>
    <x v="7"/>
    <x v="2"/>
    <x v="9"/>
    <x v="8"/>
    <x v="326"/>
  </r>
  <r>
    <x v="7"/>
    <x v="2"/>
    <x v="9"/>
    <x v="13"/>
    <x v="507"/>
  </r>
  <r>
    <x v="7"/>
    <x v="2"/>
    <x v="9"/>
    <x v="16"/>
    <x v="117"/>
  </r>
  <r>
    <x v="7"/>
    <x v="2"/>
    <x v="9"/>
    <x v="18"/>
    <x v="562"/>
  </r>
  <r>
    <x v="7"/>
    <x v="2"/>
    <x v="9"/>
    <x v="19"/>
    <x v="1669"/>
  </r>
  <r>
    <x v="7"/>
    <x v="2"/>
    <x v="10"/>
    <x v="8"/>
    <x v="202"/>
  </r>
  <r>
    <x v="7"/>
    <x v="2"/>
    <x v="10"/>
    <x v="16"/>
    <x v="96"/>
  </r>
  <r>
    <x v="7"/>
    <x v="2"/>
    <x v="10"/>
    <x v="18"/>
    <x v="944"/>
  </r>
  <r>
    <x v="7"/>
    <x v="2"/>
    <x v="10"/>
    <x v="21"/>
    <x v="1368"/>
  </r>
  <r>
    <x v="7"/>
    <x v="2"/>
    <x v="11"/>
    <x v="8"/>
    <x v="96"/>
  </r>
  <r>
    <x v="7"/>
    <x v="2"/>
    <x v="11"/>
    <x v="16"/>
    <x v="96"/>
  </r>
  <r>
    <x v="7"/>
    <x v="2"/>
    <x v="11"/>
    <x v="21"/>
    <x v="1512"/>
  </r>
  <r>
    <x v="7"/>
    <x v="2"/>
    <x v="13"/>
    <x v="4"/>
    <x v="487"/>
  </r>
  <r>
    <x v="7"/>
    <x v="2"/>
    <x v="13"/>
    <x v="11"/>
    <x v="96"/>
  </r>
  <r>
    <x v="7"/>
    <x v="2"/>
    <x v="13"/>
    <x v="14"/>
    <x v="785"/>
  </r>
  <r>
    <x v="7"/>
    <x v="2"/>
    <x v="13"/>
    <x v="16"/>
    <x v="354"/>
  </r>
  <r>
    <x v="8"/>
    <x v="0"/>
    <x v="0"/>
    <x v="4"/>
    <x v="1160"/>
  </r>
  <r>
    <x v="8"/>
    <x v="0"/>
    <x v="0"/>
    <x v="17"/>
    <x v="615"/>
  </r>
  <r>
    <x v="8"/>
    <x v="0"/>
    <x v="0"/>
    <x v="22"/>
    <x v="316"/>
  </r>
  <r>
    <x v="8"/>
    <x v="0"/>
    <x v="1"/>
    <x v="0"/>
    <x v="66"/>
  </r>
  <r>
    <x v="8"/>
    <x v="0"/>
    <x v="1"/>
    <x v="4"/>
    <x v="149"/>
  </r>
  <r>
    <x v="8"/>
    <x v="0"/>
    <x v="1"/>
    <x v="13"/>
    <x v="145"/>
  </r>
  <r>
    <x v="8"/>
    <x v="0"/>
    <x v="3"/>
    <x v="4"/>
    <x v="2"/>
  </r>
  <r>
    <x v="8"/>
    <x v="0"/>
    <x v="4"/>
    <x v="0"/>
    <x v="79"/>
  </r>
  <r>
    <x v="8"/>
    <x v="0"/>
    <x v="4"/>
    <x v="16"/>
    <x v="158"/>
  </r>
  <r>
    <x v="8"/>
    <x v="0"/>
    <x v="5"/>
    <x v="5"/>
    <x v="96"/>
  </r>
  <r>
    <x v="8"/>
    <x v="0"/>
    <x v="6"/>
    <x v="6"/>
    <x v="177"/>
  </r>
  <r>
    <x v="8"/>
    <x v="0"/>
    <x v="6"/>
    <x v="16"/>
    <x v="254"/>
  </r>
  <r>
    <x v="8"/>
    <x v="1"/>
    <x v="0"/>
    <x v="4"/>
    <x v="990"/>
  </r>
  <r>
    <x v="8"/>
    <x v="1"/>
    <x v="0"/>
    <x v="17"/>
    <x v="397"/>
  </r>
  <r>
    <x v="8"/>
    <x v="1"/>
    <x v="0"/>
    <x v="22"/>
    <x v="285"/>
  </r>
  <r>
    <x v="8"/>
    <x v="1"/>
    <x v="1"/>
    <x v="0"/>
    <x v="32"/>
  </r>
  <r>
    <x v="8"/>
    <x v="1"/>
    <x v="1"/>
    <x v="4"/>
    <x v="132"/>
  </r>
  <r>
    <x v="8"/>
    <x v="1"/>
    <x v="1"/>
    <x v="16"/>
    <x v="96"/>
  </r>
  <r>
    <x v="8"/>
    <x v="1"/>
    <x v="3"/>
    <x v="4"/>
    <x v="9"/>
  </r>
  <r>
    <x v="8"/>
    <x v="1"/>
    <x v="4"/>
    <x v="0"/>
    <x v="39"/>
  </r>
  <r>
    <x v="8"/>
    <x v="1"/>
    <x v="4"/>
    <x v="16"/>
    <x v="84"/>
  </r>
  <r>
    <x v="8"/>
    <x v="1"/>
    <x v="5"/>
    <x v="5"/>
    <x v="96"/>
  </r>
  <r>
    <x v="8"/>
    <x v="1"/>
    <x v="6"/>
    <x v="6"/>
    <x v="96"/>
  </r>
  <r>
    <x v="8"/>
    <x v="1"/>
    <x v="6"/>
    <x v="16"/>
    <x v="177"/>
  </r>
  <r>
    <x v="8"/>
    <x v="2"/>
    <x v="0"/>
    <x v="4"/>
    <x v="106"/>
  </r>
  <r>
    <x v="8"/>
    <x v="2"/>
    <x v="7"/>
    <x v="1"/>
    <x v="384"/>
  </r>
  <r>
    <x v="8"/>
    <x v="2"/>
    <x v="7"/>
    <x v="2"/>
    <x v="96"/>
  </r>
  <r>
    <x v="8"/>
    <x v="2"/>
    <x v="7"/>
    <x v="8"/>
    <x v="96"/>
  </r>
  <r>
    <x v="8"/>
    <x v="2"/>
    <x v="7"/>
    <x v="16"/>
    <x v="96"/>
  </r>
  <r>
    <x v="8"/>
    <x v="2"/>
    <x v="8"/>
    <x v="9"/>
    <x v="140"/>
  </r>
  <r>
    <x v="8"/>
    <x v="2"/>
    <x v="9"/>
    <x v="8"/>
    <x v="96"/>
  </r>
  <r>
    <x v="8"/>
    <x v="2"/>
    <x v="9"/>
    <x v="16"/>
    <x v="39"/>
  </r>
  <r>
    <x v="8"/>
    <x v="2"/>
    <x v="9"/>
    <x v="18"/>
    <x v="96"/>
  </r>
  <r>
    <x v="8"/>
    <x v="2"/>
    <x v="9"/>
    <x v="19"/>
    <x v="724"/>
  </r>
  <r>
    <x v="8"/>
    <x v="2"/>
    <x v="10"/>
    <x v="8"/>
    <x v="96"/>
  </r>
  <r>
    <x v="8"/>
    <x v="2"/>
    <x v="10"/>
    <x v="21"/>
    <x v="599"/>
  </r>
  <r>
    <x v="8"/>
    <x v="2"/>
    <x v="11"/>
    <x v="8"/>
    <x v="79"/>
  </r>
  <r>
    <x v="8"/>
    <x v="2"/>
    <x v="11"/>
    <x v="21"/>
    <x v="606"/>
  </r>
  <r>
    <x v="8"/>
    <x v="2"/>
    <x v="13"/>
    <x v="14"/>
    <x v="197"/>
  </r>
  <r>
    <x v="9"/>
    <x v="2"/>
    <x v="13"/>
    <x v="11"/>
    <x v="254"/>
  </r>
  <r>
    <x v="9"/>
    <x v="2"/>
    <x v="13"/>
    <x v="14"/>
    <x v="706"/>
  </r>
  <r>
    <x v="9"/>
    <x v="0"/>
    <x v="0"/>
    <x v="4"/>
    <x v="1751"/>
  </r>
  <r>
    <x v="9"/>
    <x v="0"/>
    <x v="0"/>
    <x v="17"/>
    <x v="1560"/>
  </r>
  <r>
    <x v="9"/>
    <x v="0"/>
    <x v="0"/>
    <x v="22"/>
    <x v="1073"/>
  </r>
  <r>
    <x v="9"/>
    <x v="0"/>
    <x v="1"/>
    <x v="0"/>
    <x v="21"/>
  </r>
  <r>
    <x v="9"/>
    <x v="0"/>
    <x v="1"/>
    <x v="4"/>
    <x v="842"/>
  </r>
  <r>
    <x v="9"/>
    <x v="0"/>
    <x v="3"/>
    <x v="4"/>
    <x v="317"/>
  </r>
  <r>
    <x v="9"/>
    <x v="0"/>
    <x v="4"/>
    <x v="0"/>
    <x v="456"/>
  </r>
  <r>
    <x v="9"/>
    <x v="0"/>
    <x v="4"/>
    <x v="4"/>
    <x v="887"/>
  </r>
  <r>
    <x v="9"/>
    <x v="0"/>
    <x v="4"/>
    <x v="13"/>
    <x v="32"/>
  </r>
  <r>
    <x v="9"/>
    <x v="0"/>
    <x v="4"/>
    <x v="16"/>
    <x v="269"/>
  </r>
  <r>
    <x v="9"/>
    <x v="0"/>
    <x v="5"/>
    <x v="5"/>
    <x v="721"/>
  </r>
  <r>
    <x v="9"/>
    <x v="0"/>
    <x v="5"/>
    <x v="13"/>
    <x v="96"/>
  </r>
  <r>
    <x v="9"/>
    <x v="0"/>
    <x v="6"/>
    <x v="6"/>
    <x v="816"/>
  </r>
  <r>
    <x v="9"/>
    <x v="0"/>
    <x v="6"/>
    <x v="7"/>
    <x v="398"/>
  </r>
  <r>
    <x v="9"/>
    <x v="0"/>
    <x v="6"/>
    <x v="16"/>
    <x v="1074"/>
  </r>
  <r>
    <x v="9"/>
    <x v="1"/>
    <x v="0"/>
    <x v="4"/>
    <x v="1720"/>
  </r>
  <r>
    <x v="9"/>
    <x v="1"/>
    <x v="0"/>
    <x v="17"/>
    <x v="1268"/>
  </r>
  <r>
    <x v="9"/>
    <x v="1"/>
    <x v="0"/>
    <x v="22"/>
    <x v="956"/>
  </r>
  <r>
    <x v="9"/>
    <x v="1"/>
    <x v="1"/>
    <x v="0"/>
    <x v="13"/>
  </r>
  <r>
    <x v="9"/>
    <x v="1"/>
    <x v="1"/>
    <x v="4"/>
    <x v="837"/>
  </r>
  <r>
    <x v="9"/>
    <x v="1"/>
    <x v="1"/>
    <x v="13"/>
    <x v="254"/>
  </r>
  <r>
    <x v="9"/>
    <x v="1"/>
    <x v="1"/>
    <x v="16"/>
    <x v="210"/>
  </r>
  <r>
    <x v="9"/>
    <x v="1"/>
    <x v="4"/>
    <x v="0"/>
    <x v="358"/>
  </r>
  <r>
    <x v="9"/>
    <x v="1"/>
    <x v="4"/>
    <x v="4"/>
    <x v="777"/>
  </r>
  <r>
    <x v="9"/>
    <x v="1"/>
    <x v="4"/>
    <x v="13"/>
    <x v="19"/>
  </r>
  <r>
    <x v="9"/>
    <x v="1"/>
    <x v="4"/>
    <x v="16"/>
    <x v="199"/>
  </r>
  <r>
    <x v="9"/>
    <x v="1"/>
    <x v="5"/>
    <x v="5"/>
    <x v="508"/>
  </r>
  <r>
    <x v="9"/>
    <x v="1"/>
    <x v="5"/>
    <x v="13"/>
    <x v="211"/>
  </r>
  <r>
    <x v="9"/>
    <x v="1"/>
    <x v="6"/>
    <x v="6"/>
    <x v="383"/>
  </r>
  <r>
    <x v="9"/>
    <x v="1"/>
    <x v="6"/>
    <x v="7"/>
    <x v="541"/>
  </r>
  <r>
    <x v="9"/>
    <x v="1"/>
    <x v="6"/>
    <x v="16"/>
    <x v="855"/>
  </r>
  <r>
    <x v="9"/>
    <x v="2"/>
    <x v="0"/>
    <x v="4"/>
    <x v="918"/>
  </r>
  <r>
    <x v="9"/>
    <x v="2"/>
    <x v="0"/>
    <x v="16"/>
    <x v="49"/>
  </r>
  <r>
    <x v="9"/>
    <x v="2"/>
    <x v="0"/>
    <x v="17"/>
    <x v="475"/>
  </r>
  <r>
    <x v="9"/>
    <x v="2"/>
    <x v="4"/>
    <x v="4"/>
    <x v="445"/>
  </r>
  <r>
    <x v="9"/>
    <x v="2"/>
    <x v="4"/>
    <x v="13"/>
    <x v="177"/>
  </r>
  <r>
    <x v="9"/>
    <x v="2"/>
    <x v="4"/>
    <x v="16"/>
    <x v="49"/>
  </r>
  <r>
    <x v="9"/>
    <x v="2"/>
    <x v="7"/>
    <x v="1"/>
    <x v="487"/>
  </r>
  <r>
    <x v="9"/>
    <x v="2"/>
    <x v="7"/>
    <x v="2"/>
    <x v="96"/>
  </r>
  <r>
    <x v="9"/>
    <x v="2"/>
    <x v="7"/>
    <x v="3"/>
    <x v="177"/>
  </r>
  <r>
    <x v="9"/>
    <x v="2"/>
    <x v="7"/>
    <x v="8"/>
    <x v="326"/>
  </r>
  <r>
    <x v="9"/>
    <x v="2"/>
    <x v="7"/>
    <x v="16"/>
    <x v="570"/>
  </r>
  <r>
    <x v="9"/>
    <x v="2"/>
    <x v="8"/>
    <x v="0"/>
    <x v="96"/>
  </r>
  <r>
    <x v="9"/>
    <x v="2"/>
    <x v="8"/>
    <x v="8"/>
    <x v="103"/>
  </r>
  <r>
    <x v="9"/>
    <x v="2"/>
    <x v="8"/>
    <x v="9"/>
    <x v="997"/>
  </r>
  <r>
    <x v="9"/>
    <x v="2"/>
    <x v="8"/>
    <x v="10"/>
    <x v="487"/>
  </r>
  <r>
    <x v="9"/>
    <x v="2"/>
    <x v="8"/>
    <x v="16"/>
    <x v="278"/>
  </r>
  <r>
    <x v="9"/>
    <x v="2"/>
    <x v="9"/>
    <x v="0"/>
    <x v="96"/>
  </r>
  <r>
    <x v="9"/>
    <x v="2"/>
    <x v="9"/>
    <x v="8"/>
    <x v="96"/>
  </r>
  <r>
    <x v="9"/>
    <x v="2"/>
    <x v="9"/>
    <x v="16"/>
    <x v="140"/>
  </r>
  <r>
    <x v="9"/>
    <x v="2"/>
    <x v="9"/>
    <x v="18"/>
    <x v="538"/>
  </r>
  <r>
    <x v="9"/>
    <x v="2"/>
    <x v="9"/>
    <x v="19"/>
    <x v="1614"/>
  </r>
  <r>
    <x v="9"/>
    <x v="2"/>
    <x v="9"/>
    <x v="21"/>
    <x v="853"/>
  </r>
  <r>
    <x v="9"/>
    <x v="2"/>
    <x v="10"/>
    <x v="0"/>
    <x v="177"/>
  </r>
  <r>
    <x v="9"/>
    <x v="2"/>
    <x v="10"/>
    <x v="16"/>
    <x v="96"/>
  </r>
  <r>
    <x v="9"/>
    <x v="2"/>
    <x v="10"/>
    <x v="18"/>
    <x v="811"/>
  </r>
  <r>
    <x v="9"/>
    <x v="2"/>
    <x v="10"/>
    <x v="21"/>
    <x v="1440"/>
  </r>
  <r>
    <x v="9"/>
    <x v="2"/>
    <x v="11"/>
    <x v="0"/>
    <x v="96"/>
  </r>
  <r>
    <x v="9"/>
    <x v="2"/>
    <x v="11"/>
    <x v="8"/>
    <x v="81"/>
  </r>
  <r>
    <x v="9"/>
    <x v="2"/>
    <x v="11"/>
    <x v="16"/>
    <x v="106"/>
  </r>
  <r>
    <x v="9"/>
    <x v="2"/>
    <x v="11"/>
    <x v="19"/>
    <x v="1492"/>
  </r>
  <r>
    <x v="9"/>
    <x v="2"/>
    <x v="12"/>
    <x v="0"/>
    <x v="96"/>
  </r>
  <r>
    <x v="9"/>
    <x v="2"/>
    <x v="13"/>
    <x v="0"/>
    <x v="96"/>
  </r>
  <r>
    <x v="9"/>
    <x v="2"/>
    <x v="13"/>
    <x v="4"/>
    <x v="905"/>
  </r>
  <r>
    <x v="10"/>
    <x v="0"/>
    <x v="0"/>
    <x v="4"/>
    <x v="1174"/>
  </r>
  <r>
    <x v="10"/>
    <x v="0"/>
    <x v="0"/>
    <x v="17"/>
    <x v="603"/>
  </r>
  <r>
    <x v="10"/>
    <x v="0"/>
    <x v="0"/>
    <x v="22"/>
    <x v="269"/>
  </r>
  <r>
    <x v="10"/>
    <x v="0"/>
    <x v="1"/>
    <x v="0"/>
    <x v="96"/>
  </r>
  <r>
    <x v="10"/>
    <x v="0"/>
    <x v="3"/>
    <x v="4"/>
    <x v="29"/>
  </r>
  <r>
    <x v="10"/>
    <x v="0"/>
    <x v="5"/>
    <x v="5"/>
    <x v="96"/>
  </r>
  <r>
    <x v="10"/>
    <x v="0"/>
    <x v="6"/>
    <x v="6"/>
    <x v="96"/>
  </r>
  <r>
    <x v="10"/>
    <x v="1"/>
    <x v="0"/>
    <x v="17"/>
    <x v="96"/>
  </r>
  <r>
    <x v="10"/>
    <x v="1"/>
    <x v="0"/>
    <x v="22"/>
    <x v="443"/>
  </r>
  <r>
    <x v="10"/>
    <x v="1"/>
    <x v="1"/>
    <x v="4"/>
    <x v="79"/>
  </r>
  <r>
    <x v="10"/>
    <x v="1"/>
    <x v="3"/>
    <x v="4"/>
    <x v="96"/>
  </r>
  <r>
    <x v="10"/>
    <x v="1"/>
    <x v="4"/>
    <x v="0"/>
    <x v="177"/>
  </r>
  <r>
    <x v="10"/>
    <x v="1"/>
    <x v="4"/>
    <x v="16"/>
    <x v="49"/>
  </r>
  <r>
    <x v="10"/>
    <x v="1"/>
    <x v="5"/>
    <x v="5"/>
    <x v="116"/>
  </r>
  <r>
    <x v="10"/>
    <x v="1"/>
    <x v="6"/>
    <x v="6"/>
    <x v="149"/>
  </r>
  <r>
    <x v="10"/>
    <x v="1"/>
    <x v="6"/>
    <x v="16"/>
    <x v="132"/>
  </r>
  <r>
    <x v="10"/>
    <x v="2"/>
    <x v="0"/>
    <x v="4"/>
    <x v="24"/>
  </r>
  <r>
    <x v="10"/>
    <x v="2"/>
    <x v="7"/>
    <x v="0"/>
    <x v="14"/>
  </r>
  <r>
    <x v="10"/>
    <x v="2"/>
    <x v="7"/>
    <x v="1"/>
    <x v="326"/>
  </r>
  <r>
    <x v="10"/>
    <x v="2"/>
    <x v="7"/>
    <x v="2"/>
    <x v="116"/>
  </r>
  <r>
    <x v="10"/>
    <x v="2"/>
    <x v="7"/>
    <x v="8"/>
    <x v="121"/>
  </r>
  <r>
    <x v="10"/>
    <x v="2"/>
    <x v="7"/>
    <x v="16"/>
    <x v="106"/>
  </r>
  <r>
    <x v="10"/>
    <x v="2"/>
    <x v="8"/>
    <x v="8"/>
    <x v="116"/>
  </r>
  <r>
    <x v="10"/>
    <x v="2"/>
    <x v="8"/>
    <x v="9"/>
    <x v="185"/>
  </r>
  <r>
    <x v="10"/>
    <x v="2"/>
    <x v="9"/>
    <x v="19"/>
    <x v="865"/>
  </r>
  <r>
    <x v="10"/>
    <x v="2"/>
    <x v="9"/>
    <x v="21"/>
    <x v="216"/>
  </r>
  <r>
    <x v="10"/>
    <x v="2"/>
    <x v="10"/>
    <x v="18"/>
    <x v="216"/>
  </r>
  <r>
    <x v="10"/>
    <x v="2"/>
    <x v="10"/>
    <x v="20"/>
    <x v="487"/>
  </r>
  <r>
    <x v="10"/>
    <x v="2"/>
    <x v="11"/>
    <x v="19"/>
    <x v="527"/>
  </r>
  <r>
    <x v="10"/>
    <x v="2"/>
    <x v="13"/>
    <x v="0"/>
    <x v="96"/>
  </r>
  <r>
    <x v="10"/>
    <x v="2"/>
    <x v="13"/>
    <x v="14"/>
    <x v="96"/>
  </r>
  <r>
    <x v="10"/>
    <x v="0"/>
    <x v="6"/>
    <x v="16"/>
    <x v="96"/>
  </r>
  <r>
    <x v="10"/>
    <x v="1"/>
    <x v="0"/>
    <x v="4"/>
    <x v="1071"/>
  </r>
  <r>
    <x v="11"/>
    <x v="0"/>
    <x v="0"/>
    <x v="4"/>
    <x v="1670"/>
  </r>
  <r>
    <x v="11"/>
    <x v="0"/>
    <x v="0"/>
    <x v="17"/>
    <x v="1251"/>
  </r>
  <r>
    <x v="11"/>
    <x v="0"/>
    <x v="0"/>
    <x v="22"/>
    <x v="724"/>
  </r>
  <r>
    <x v="11"/>
    <x v="0"/>
    <x v="1"/>
    <x v="4"/>
    <x v="527"/>
  </r>
  <r>
    <x v="11"/>
    <x v="0"/>
    <x v="1"/>
    <x v="16"/>
    <x v="96"/>
  </r>
  <r>
    <x v="11"/>
    <x v="0"/>
    <x v="1"/>
    <x v="22"/>
    <x v="0"/>
  </r>
  <r>
    <x v="11"/>
    <x v="0"/>
    <x v="3"/>
    <x v="4"/>
    <x v="44"/>
  </r>
  <r>
    <x v="11"/>
    <x v="0"/>
    <x v="4"/>
    <x v="0"/>
    <x v="326"/>
  </r>
  <r>
    <x v="11"/>
    <x v="0"/>
    <x v="4"/>
    <x v="4"/>
    <x v="96"/>
  </r>
  <r>
    <x v="11"/>
    <x v="0"/>
    <x v="4"/>
    <x v="16"/>
    <x v="96"/>
  </r>
  <r>
    <x v="11"/>
    <x v="0"/>
    <x v="5"/>
    <x v="5"/>
    <x v="527"/>
  </r>
  <r>
    <x v="11"/>
    <x v="0"/>
    <x v="6"/>
    <x v="6"/>
    <x v="527"/>
  </r>
  <r>
    <x v="11"/>
    <x v="0"/>
    <x v="6"/>
    <x v="7"/>
    <x v="177"/>
  </r>
  <r>
    <x v="11"/>
    <x v="0"/>
    <x v="6"/>
    <x v="16"/>
    <x v="570"/>
  </r>
  <r>
    <x v="11"/>
    <x v="1"/>
    <x v="0"/>
    <x v="4"/>
    <x v="1589"/>
  </r>
  <r>
    <x v="11"/>
    <x v="1"/>
    <x v="0"/>
    <x v="17"/>
    <x v="865"/>
  </r>
  <r>
    <x v="11"/>
    <x v="1"/>
    <x v="0"/>
    <x v="22"/>
    <x v="570"/>
  </r>
  <r>
    <x v="11"/>
    <x v="1"/>
    <x v="1"/>
    <x v="4"/>
    <x v="527"/>
  </r>
  <r>
    <x v="11"/>
    <x v="1"/>
    <x v="1"/>
    <x v="16"/>
    <x v="254"/>
  </r>
  <r>
    <x v="11"/>
    <x v="1"/>
    <x v="1"/>
    <x v="22"/>
    <x v="6"/>
  </r>
  <r>
    <x v="11"/>
    <x v="1"/>
    <x v="3"/>
    <x v="4"/>
    <x v="96"/>
  </r>
  <r>
    <x v="11"/>
    <x v="1"/>
    <x v="4"/>
    <x v="0"/>
    <x v="254"/>
  </r>
  <r>
    <x v="11"/>
    <x v="1"/>
    <x v="4"/>
    <x v="16"/>
    <x v="96"/>
  </r>
  <r>
    <x v="11"/>
    <x v="1"/>
    <x v="5"/>
    <x v="5"/>
    <x v="254"/>
  </r>
  <r>
    <x v="11"/>
    <x v="1"/>
    <x v="5"/>
    <x v="16"/>
    <x v="159"/>
  </r>
  <r>
    <x v="11"/>
    <x v="1"/>
    <x v="6"/>
    <x v="6"/>
    <x v="384"/>
  </r>
  <r>
    <x v="11"/>
    <x v="1"/>
    <x v="6"/>
    <x v="7"/>
    <x v="326"/>
  </r>
  <r>
    <x v="11"/>
    <x v="1"/>
    <x v="6"/>
    <x v="16"/>
    <x v="527"/>
  </r>
  <r>
    <x v="11"/>
    <x v="2"/>
    <x v="0"/>
    <x v="4"/>
    <x v="310"/>
  </r>
  <r>
    <x v="11"/>
    <x v="2"/>
    <x v="0"/>
    <x v="17"/>
    <x v="177"/>
  </r>
  <r>
    <x v="11"/>
    <x v="2"/>
    <x v="0"/>
    <x v="22"/>
    <x v="8"/>
  </r>
  <r>
    <x v="11"/>
    <x v="2"/>
    <x v="7"/>
    <x v="0"/>
    <x v="177"/>
  </r>
  <r>
    <x v="11"/>
    <x v="2"/>
    <x v="7"/>
    <x v="1"/>
    <x v="384"/>
  </r>
  <r>
    <x v="11"/>
    <x v="2"/>
    <x v="7"/>
    <x v="2"/>
    <x v="96"/>
  </r>
  <r>
    <x v="11"/>
    <x v="2"/>
    <x v="7"/>
    <x v="3"/>
    <x v="96"/>
  </r>
  <r>
    <x v="11"/>
    <x v="2"/>
    <x v="7"/>
    <x v="16"/>
    <x v="527"/>
  </r>
  <r>
    <x v="11"/>
    <x v="2"/>
    <x v="8"/>
    <x v="8"/>
    <x v="96"/>
  </r>
  <r>
    <x v="11"/>
    <x v="2"/>
    <x v="8"/>
    <x v="9"/>
    <x v="615"/>
  </r>
  <r>
    <x v="11"/>
    <x v="2"/>
    <x v="8"/>
    <x v="10"/>
    <x v="254"/>
  </r>
  <r>
    <x v="11"/>
    <x v="2"/>
    <x v="9"/>
    <x v="8"/>
    <x v="96"/>
  </r>
  <r>
    <x v="11"/>
    <x v="2"/>
    <x v="9"/>
    <x v="16"/>
    <x v="177"/>
  </r>
  <r>
    <x v="11"/>
    <x v="2"/>
    <x v="9"/>
    <x v="18"/>
    <x v="384"/>
  </r>
  <r>
    <x v="11"/>
    <x v="2"/>
    <x v="9"/>
    <x v="19"/>
    <x v="1346"/>
  </r>
  <r>
    <x v="11"/>
    <x v="2"/>
    <x v="9"/>
    <x v="21"/>
    <x v="724"/>
  </r>
  <r>
    <x v="11"/>
    <x v="2"/>
    <x v="10"/>
    <x v="0"/>
    <x v="96"/>
  </r>
  <r>
    <x v="11"/>
    <x v="2"/>
    <x v="10"/>
    <x v="18"/>
    <x v="384"/>
  </r>
  <r>
    <x v="11"/>
    <x v="2"/>
    <x v="10"/>
    <x v="20"/>
    <x v="1240"/>
  </r>
  <r>
    <x v="11"/>
    <x v="2"/>
    <x v="11"/>
    <x v="8"/>
    <x v="96"/>
  </r>
  <r>
    <x v="11"/>
    <x v="2"/>
    <x v="11"/>
    <x v="16"/>
    <x v="96"/>
  </r>
  <r>
    <x v="11"/>
    <x v="2"/>
    <x v="11"/>
    <x v="19"/>
    <x v="1016"/>
  </r>
  <r>
    <x v="11"/>
    <x v="2"/>
    <x v="13"/>
    <x v="0"/>
    <x v="96"/>
  </r>
  <r>
    <x v="11"/>
    <x v="2"/>
    <x v="13"/>
    <x v="4"/>
    <x v="384"/>
  </r>
  <r>
    <x v="11"/>
    <x v="2"/>
    <x v="13"/>
    <x v="14"/>
    <x v="433"/>
  </r>
  <r>
    <x v="12"/>
    <x v="0"/>
    <x v="0"/>
    <x v="4"/>
    <x v="1386"/>
  </r>
  <r>
    <x v="12"/>
    <x v="0"/>
    <x v="0"/>
    <x v="17"/>
    <x v="1045"/>
  </r>
  <r>
    <x v="12"/>
    <x v="0"/>
    <x v="0"/>
    <x v="22"/>
    <x v="254"/>
  </r>
  <r>
    <x v="12"/>
    <x v="0"/>
    <x v="1"/>
    <x v="4"/>
    <x v="96"/>
  </r>
  <r>
    <x v="12"/>
    <x v="0"/>
    <x v="3"/>
    <x v="4"/>
    <x v="29"/>
  </r>
  <r>
    <x v="12"/>
    <x v="0"/>
    <x v="4"/>
    <x v="0"/>
    <x v="49"/>
  </r>
  <r>
    <x v="12"/>
    <x v="0"/>
    <x v="4"/>
    <x v="4"/>
    <x v="326"/>
  </r>
  <r>
    <x v="12"/>
    <x v="0"/>
    <x v="4"/>
    <x v="16"/>
    <x v="326"/>
  </r>
  <r>
    <x v="12"/>
    <x v="0"/>
    <x v="5"/>
    <x v="5"/>
    <x v="254"/>
  </r>
  <r>
    <x v="12"/>
    <x v="0"/>
    <x v="6"/>
    <x v="6"/>
    <x v="254"/>
  </r>
  <r>
    <x v="12"/>
    <x v="0"/>
    <x v="6"/>
    <x v="16"/>
    <x v="254"/>
  </r>
  <r>
    <x v="12"/>
    <x v="1"/>
    <x v="0"/>
    <x v="4"/>
    <x v="1429"/>
  </r>
  <r>
    <x v="12"/>
    <x v="1"/>
    <x v="0"/>
    <x v="17"/>
    <x v="843"/>
  </r>
  <r>
    <x v="12"/>
    <x v="1"/>
    <x v="0"/>
    <x v="22"/>
    <x v="373"/>
  </r>
  <r>
    <x v="12"/>
    <x v="1"/>
    <x v="1"/>
    <x v="4"/>
    <x v="292"/>
  </r>
  <r>
    <x v="12"/>
    <x v="1"/>
    <x v="1"/>
    <x v="16"/>
    <x v="177"/>
  </r>
  <r>
    <x v="12"/>
    <x v="1"/>
    <x v="3"/>
    <x v="4"/>
    <x v="96"/>
  </r>
  <r>
    <x v="12"/>
    <x v="1"/>
    <x v="4"/>
    <x v="0"/>
    <x v="49"/>
  </r>
  <r>
    <x v="12"/>
    <x v="1"/>
    <x v="4"/>
    <x v="4"/>
    <x v="254"/>
  </r>
  <r>
    <x v="12"/>
    <x v="1"/>
    <x v="4"/>
    <x v="16"/>
    <x v="216"/>
  </r>
  <r>
    <x v="12"/>
    <x v="1"/>
    <x v="5"/>
    <x v="5"/>
    <x v="254"/>
  </r>
  <r>
    <x v="12"/>
    <x v="1"/>
    <x v="6"/>
    <x v="6"/>
    <x v="177"/>
  </r>
  <r>
    <x v="12"/>
    <x v="1"/>
    <x v="6"/>
    <x v="7"/>
    <x v="177"/>
  </r>
  <r>
    <x v="12"/>
    <x v="1"/>
    <x v="6"/>
    <x v="16"/>
    <x v="326"/>
  </r>
  <r>
    <x v="12"/>
    <x v="2"/>
    <x v="0"/>
    <x v="4"/>
    <x v="570"/>
  </r>
  <r>
    <x v="12"/>
    <x v="2"/>
    <x v="0"/>
    <x v="17"/>
    <x v="384"/>
  </r>
  <r>
    <x v="12"/>
    <x v="2"/>
    <x v="7"/>
    <x v="1"/>
    <x v="384"/>
  </r>
  <r>
    <x v="12"/>
    <x v="2"/>
    <x v="7"/>
    <x v="2"/>
    <x v="96"/>
  </r>
  <r>
    <x v="12"/>
    <x v="2"/>
    <x v="7"/>
    <x v="8"/>
    <x v="96"/>
  </r>
  <r>
    <x v="12"/>
    <x v="2"/>
    <x v="7"/>
    <x v="16"/>
    <x v="254"/>
  </r>
  <r>
    <x v="12"/>
    <x v="2"/>
    <x v="8"/>
    <x v="8"/>
    <x v="34"/>
  </r>
  <r>
    <x v="12"/>
    <x v="2"/>
    <x v="8"/>
    <x v="9"/>
    <x v="216"/>
  </r>
  <r>
    <x v="12"/>
    <x v="2"/>
    <x v="8"/>
    <x v="16"/>
    <x v="96"/>
  </r>
  <r>
    <x v="12"/>
    <x v="2"/>
    <x v="9"/>
    <x v="0"/>
    <x v="96"/>
  </r>
  <r>
    <x v="12"/>
    <x v="2"/>
    <x v="9"/>
    <x v="16"/>
    <x v="96"/>
  </r>
  <r>
    <x v="12"/>
    <x v="2"/>
    <x v="9"/>
    <x v="18"/>
    <x v="326"/>
  </r>
  <r>
    <x v="12"/>
    <x v="2"/>
    <x v="9"/>
    <x v="19"/>
    <x v="1318"/>
  </r>
  <r>
    <x v="12"/>
    <x v="2"/>
    <x v="9"/>
    <x v="21"/>
    <x v="49"/>
  </r>
  <r>
    <x v="12"/>
    <x v="2"/>
    <x v="10"/>
    <x v="0"/>
    <x v="96"/>
  </r>
  <r>
    <x v="12"/>
    <x v="2"/>
    <x v="10"/>
    <x v="18"/>
    <x v="487"/>
  </r>
  <r>
    <x v="12"/>
    <x v="2"/>
    <x v="10"/>
    <x v="21"/>
    <x v="905"/>
  </r>
  <r>
    <x v="12"/>
    <x v="2"/>
    <x v="11"/>
    <x v="0"/>
    <x v="96"/>
  </r>
  <r>
    <x v="12"/>
    <x v="2"/>
    <x v="11"/>
    <x v="21"/>
    <x v="883"/>
  </r>
  <r>
    <x v="12"/>
    <x v="2"/>
    <x v="13"/>
    <x v="0"/>
    <x v="96"/>
  </r>
  <r>
    <x v="12"/>
    <x v="2"/>
    <x v="13"/>
    <x v="14"/>
    <x v="177"/>
  </r>
  <r>
    <x v="12"/>
    <x v="2"/>
    <x v="13"/>
    <x v="16"/>
    <x v="177"/>
  </r>
  <r>
    <x v="12"/>
    <x v="2"/>
    <x v="13"/>
    <x v="4"/>
    <x v="177"/>
  </r>
  <r>
    <x v="13"/>
    <x v="0"/>
    <x v="0"/>
    <x v="22"/>
    <x v="905"/>
  </r>
  <r>
    <x v="13"/>
    <x v="0"/>
    <x v="1"/>
    <x v="4"/>
    <x v="326"/>
  </r>
  <r>
    <x v="13"/>
    <x v="0"/>
    <x v="3"/>
    <x v="4"/>
    <x v="197"/>
  </r>
  <r>
    <x v="13"/>
    <x v="0"/>
    <x v="4"/>
    <x v="0"/>
    <x v="24"/>
  </r>
  <r>
    <x v="13"/>
    <x v="0"/>
    <x v="4"/>
    <x v="4"/>
    <x v="527"/>
  </r>
  <r>
    <x v="13"/>
    <x v="0"/>
    <x v="4"/>
    <x v="13"/>
    <x v="14"/>
  </r>
  <r>
    <x v="13"/>
    <x v="0"/>
    <x v="5"/>
    <x v="5"/>
    <x v="177"/>
  </r>
  <r>
    <x v="13"/>
    <x v="0"/>
    <x v="6"/>
    <x v="6"/>
    <x v="384"/>
  </r>
  <r>
    <x v="13"/>
    <x v="0"/>
    <x v="6"/>
    <x v="7"/>
    <x v="96"/>
  </r>
  <r>
    <x v="13"/>
    <x v="0"/>
    <x v="6"/>
    <x v="16"/>
    <x v="487"/>
  </r>
  <r>
    <x v="13"/>
    <x v="1"/>
    <x v="0"/>
    <x v="4"/>
    <x v="1475"/>
  </r>
  <r>
    <x v="13"/>
    <x v="1"/>
    <x v="0"/>
    <x v="17"/>
    <x v="785"/>
  </r>
  <r>
    <x v="13"/>
    <x v="1"/>
    <x v="0"/>
    <x v="22"/>
    <x v="710"/>
  </r>
  <r>
    <x v="13"/>
    <x v="1"/>
    <x v="1"/>
    <x v="4"/>
    <x v="326"/>
  </r>
  <r>
    <x v="13"/>
    <x v="1"/>
    <x v="3"/>
    <x v="4"/>
    <x v="121"/>
  </r>
  <r>
    <x v="13"/>
    <x v="1"/>
    <x v="4"/>
    <x v="0"/>
    <x v="59"/>
  </r>
  <r>
    <x v="13"/>
    <x v="1"/>
    <x v="4"/>
    <x v="4"/>
    <x v="843"/>
  </r>
  <r>
    <x v="13"/>
    <x v="1"/>
    <x v="4"/>
    <x v="16"/>
    <x v="14"/>
  </r>
  <r>
    <x v="13"/>
    <x v="1"/>
    <x v="5"/>
    <x v="5"/>
    <x v="326"/>
  </r>
  <r>
    <x v="13"/>
    <x v="1"/>
    <x v="6"/>
    <x v="6"/>
    <x v="384"/>
  </r>
  <r>
    <x v="13"/>
    <x v="1"/>
    <x v="6"/>
    <x v="16"/>
    <x v="487"/>
  </r>
  <r>
    <x v="13"/>
    <x v="2"/>
    <x v="0"/>
    <x v="4"/>
    <x v="384"/>
  </r>
  <r>
    <x v="13"/>
    <x v="2"/>
    <x v="0"/>
    <x v="13"/>
    <x v="16"/>
  </r>
  <r>
    <x v="13"/>
    <x v="2"/>
    <x v="0"/>
    <x v="17"/>
    <x v="292"/>
  </r>
  <r>
    <x v="13"/>
    <x v="2"/>
    <x v="0"/>
    <x v="22"/>
    <x v="1"/>
  </r>
  <r>
    <x v="13"/>
    <x v="2"/>
    <x v="7"/>
    <x v="0"/>
    <x v="3"/>
  </r>
  <r>
    <x v="13"/>
    <x v="2"/>
    <x v="7"/>
    <x v="1"/>
    <x v="487"/>
  </r>
  <r>
    <x v="13"/>
    <x v="2"/>
    <x v="7"/>
    <x v="2"/>
    <x v="96"/>
  </r>
  <r>
    <x v="13"/>
    <x v="2"/>
    <x v="7"/>
    <x v="3"/>
    <x v="49"/>
  </r>
  <r>
    <x v="13"/>
    <x v="2"/>
    <x v="7"/>
    <x v="8"/>
    <x v="326"/>
  </r>
  <r>
    <x v="13"/>
    <x v="2"/>
    <x v="7"/>
    <x v="16"/>
    <x v="159"/>
  </r>
  <r>
    <x v="13"/>
    <x v="2"/>
    <x v="8"/>
    <x v="8"/>
    <x v="459"/>
  </r>
  <r>
    <x v="13"/>
    <x v="2"/>
    <x v="8"/>
    <x v="9"/>
    <x v="527"/>
  </r>
  <r>
    <x v="13"/>
    <x v="2"/>
    <x v="9"/>
    <x v="8"/>
    <x v="74"/>
  </r>
  <r>
    <x v="13"/>
    <x v="2"/>
    <x v="9"/>
    <x v="16"/>
    <x v="197"/>
  </r>
  <r>
    <x v="13"/>
    <x v="2"/>
    <x v="9"/>
    <x v="18"/>
    <x v="384"/>
  </r>
  <r>
    <x v="13"/>
    <x v="0"/>
    <x v="0"/>
    <x v="4"/>
    <x v="1551"/>
  </r>
  <r>
    <x v="13"/>
    <x v="0"/>
    <x v="0"/>
    <x v="17"/>
    <x v="1071"/>
  </r>
  <r>
    <x v="13"/>
    <x v="2"/>
    <x v="9"/>
    <x v="19"/>
    <x v="1301"/>
  </r>
  <r>
    <x v="13"/>
    <x v="2"/>
    <x v="10"/>
    <x v="16"/>
    <x v="96"/>
  </r>
  <r>
    <x v="13"/>
    <x v="2"/>
    <x v="10"/>
    <x v="18"/>
    <x v="550"/>
  </r>
  <r>
    <x v="13"/>
    <x v="2"/>
    <x v="10"/>
    <x v="21"/>
    <x v="1261"/>
  </r>
  <r>
    <x v="13"/>
    <x v="2"/>
    <x v="11"/>
    <x v="0"/>
    <x v="140"/>
  </r>
  <r>
    <x v="13"/>
    <x v="2"/>
    <x v="11"/>
    <x v="21"/>
    <x v="1200"/>
  </r>
  <r>
    <x v="13"/>
    <x v="2"/>
    <x v="13"/>
    <x v="0"/>
    <x v="140"/>
  </r>
  <r>
    <x v="13"/>
    <x v="2"/>
    <x v="13"/>
    <x v="4"/>
    <x v="433"/>
  </r>
  <r>
    <x v="13"/>
    <x v="2"/>
    <x v="13"/>
    <x v="14"/>
    <x v="254"/>
  </r>
  <r>
    <x v="14"/>
    <x v="0"/>
    <x v="0"/>
    <x v="4"/>
    <x v="1485"/>
  </r>
  <r>
    <x v="14"/>
    <x v="0"/>
    <x v="0"/>
    <x v="17"/>
    <x v="1217"/>
  </r>
  <r>
    <x v="14"/>
    <x v="0"/>
    <x v="0"/>
    <x v="22"/>
    <x v="865"/>
  </r>
  <r>
    <x v="14"/>
    <x v="0"/>
    <x v="1"/>
    <x v="4"/>
    <x v="254"/>
  </r>
  <r>
    <x v="14"/>
    <x v="0"/>
    <x v="1"/>
    <x v="16"/>
    <x v="159"/>
  </r>
  <r>
    <x v="14"/>
    <x v="0"/>
    <x v="1"/>
    <x v="22"/>
    <x v="3"/>
  </r>
  <r>
    <x v="14"/>
    <x v="0"/>
    <x v="3"/>
    <x v="4"/>
    <x v="9"/>
  </r>
  <r>
    <x v="14"/>
    <x v="0"/>
    <x v="4"/>
    <x v="0"/>
    <x v="132"/>
  </r>
  <r>
    <x v="14"/>
    <x v="0"/>
    <x v="4"/>
    <x v="16"/>
    <x v="177"/>
  </r>
  <r>
    <x v="14"/>
    <x v="0"/>
    <x v="5"/>
    <x v="5"/>
    <x v="254"/>
  </r>
  <r>
    <x v="14"/>
    <x v="0"/>
    <x v="6"/>
    <x v="6"/>
    <x v="254"/>
  </r>
  <r>
    <x v="14"/>
    <x v="0"/>
    <x v="6"/>
    <x v="7"/>
    <x v="254"/>
  </r>
  <r>
    <x v="14"/>
    <x v="0"/>
    <x v="6"/>
    <x v="16"/>
    <x v="433"/>
  </r>
  <r>
    <x v="14"/>
    <x v="1"/>
    <x v="0"/>
    <x v="4"/>
    <x v="1371"/>
  </r>
  <r>
    <x v="14"/>
    <x v="1"/>
    <x v="0"/>
    <x v="17"/>
    <x v="814"/>
  </r>
  <r>
    <x v="14"/>
    <x v="1"/>
    <x v="0"/>
    <x v="22"/>
    <x v="527"/>
  </r>
  <r>
    <x v="14"/>
    <x v="1"/>
    <x v="1"/>
    <x v="4"/>
    <x v="177"/>
  </r>
  <r>
    <x v="14"/>
    <x v="1"/>
    <x v="1"/>
    <x v="16"/>
    <x v="96"/>
  </r>
  <r>
    <x v="14"/>
    <x v="1"/>
    <x v="3"/>
    <x v="4"/>
    <x v="49"/>
  </r>
  <r>
    <x v="14"/>
    <x v="1"/>
    <x v="4"/>
    <x v="0"/>
    <x v="96"/>
  </r>
  <r>
    <x v="14"/>
    <x v="1"/>
    <x v="4"/>
    <x v="16"/>
    <x v="96"/>
  </r>
  <r>
    <x v="14"/>
    <x v="1"/>
    <x v="5"/>
    <x v="5"/>
    <x v="96"/>
  </r>
  <r>
    <x v="14"/>
    <x v="1"/>
    <x v="6"/>
    <x v="6"/>
    <x v="177"/>
  </r>
  <r>
    <x v="14"/>
    <x v="1"/>
    <x v="6"/>
    <x v="7"/>
    <x v="177"/>
  </r>
  <r>
    <x v="14"/>
    <x v="1"/>
    <x v="6"/>
    <x v="16"/>
    <x v="254"/>
  </r>
  <r>
    <x v="14"/>
    <x v="2"/>
    <x v="0"/>
    <x v="4"/>
    <x v="518"/>
  </r>
  <r>
    <x v="14"/>
    <x v="2"/>
    <x v="0"/>
    <x v="16"/>
    <x v="19"/>
  </r>
  <r>
    <x v="14"/>
    <x v="2"/>
    <x v="0"/>
    <x v="17"/>
    <x v="691"/>
  </r>
  <r>
    <x v="14"/>
    <x v="2"/>
    <x v="0"/>
    <x v="22"/>
    <x v="155"/>
  </r>
  <r>
    <x v="14"/>
    <x v="2"/>
    <x v="7"/>
    <x v="0"/>
    <x v="177"/>
  </r>
  <r>
    <x v="14"/>
    <x v="2"/>
    <x v="7"/>
    <x v="1"/>
    <x v="487"/>
  </r>
  <r>
    <x v="14"/>
    <x v="2"/>
    <x v="7"/>
    <x v="2"/>
    <x v="96"/>
  </r>
  <r>
    <x v="14"/>
    <x v="2"/>
    <x v="7"/>
    <x v="8"/>
    <x v="24"/>
  </r>
  <r>
    <x v="14"/>
    <x v="2"/>
    <x v="7"/>
    <x v="16"/>
    <x v="384"/>
  </r>
  <r>
    <x v="14"/>
    <x v="2"/>
    <x v="8"/>
    <x v="10"/>
    <x v="96"/>
  </r>
  <r>
    <x v="14"/>
    <x v="2"/>
    <x v="9"/>
    <x v="13"/>
    <x v="326"/>
  </r>
  <r>
    <x v="14"/>
    <x v="2"/>
    <x v="9"/>
    <x v="16"/>
    <x v="54"/>
  </r>
  <r>
    <x v="14"/>
    <x v="2"/>
    <x v="9"/>
    <x v="19"/>
    <x v="1332"/>
  </r>
  <r>
    <x v="14"/>
    <x v="2"/>
    <x v="10"/>
    <x v="8"/>
    <x v="96"/>
  </r>
  <r>
    <x v="14"/>
    <x v="2"/>
    <x v="10"/>
    <x v="16"/>
    <x v="49"/>
  </r>
  <r>
    <x v="14"/>
    <x v="2"/>
    <x v="10"/>
    <x v="20"/>
    <x v="254"/>
  </r>
  <r>
    <x v="14"/>
    <x v="2"/>
    <x v="11"/>
    <x v="19"/>
    <x v="1045"/>
  </r>
  <r>
    <x v="14"/>
    <x v="2"/>
    <x v="11"/>
    <x v="20"/>
    <x v="216"/>
  </r>
  <r>
    <x v="14"/>
    <x v="2"/>
    <x v="13"/>
    <x v="0"/>
    <x v="96"/>
  </r>
  <r>
    <x v="14"/>
    <x v="2"/>
    <x v="13"/>
    <x v="14"/>
    <x v="433"/>
  </r>
  <r>
    <x v="15"/>
    <x v="0"/>
    <x v="0"/>
    <x v="4"/>
    <x v="1719"/>
  </r>
  <r>
    <x v="15"/>
    <x v="0"/>
    <x v="0"/>
    <x v="17"/>
    <x v="1534"/>
  </r>
  <r>
    <x v="15"/>
    <x v="0"/>
    <x v="0"/>
    <x v="22"/>
    <x v="1066"/>
  </r>
  <r>
    <x v="15"/>
    <x v="0"/>
    <x v="1"/>
    <x v="4"/>
    <x v="487"/>
  </r>
  <r>
    <x v="15"/>
    <x v="0"/>
    <x v="3"/>
    <x v="4"/>
    <x v="96"/>
  </r>
  <r>
    <x v="15"/>
    <x v="0"/>
    <x v="4"/>
    <x v="0"/>
    <x v="254"/>
  </r>
  <r>
    <x v="15"/>
    <x v="0"/>
    <x v="4"/>
    <x v="4"/>
    <x v="254"/>
  </r>
  <r>
    <x v="15"/>
    <x v="0"/>
    <x v="4"/>
    <x v="16"/>
    <x v="326"/>
  </r>
  <r>
    <x v="15"/>
    <x v="0"/>
    <x v="5"/>
    <x v="5"/>
    <x v="487"/>
  </r>
  <r>
    <x v="15"/>
    <x v="0"/>
    <x v="5"/>
    <x v="16"/>
    <x v="487"/>
  </r>
  <r>
    <x v="15"/>
    <x v="0"/>
    <x v="6"/>
    <x v="6"/>
    <x v="487"/>
  </r>
  <r>
    <x v="15"/>
    <x v="0"/>
    <x v="6"/>
    <x v="7"/>
    <x v="487"/>
  </r>
  <r>
    <x v="15"/>
    <x v="0"/>
    <x v="6"/>
    <x v="16"/>
    <x v="498"/>
  </r>
  <r>
    <x v="15"/>
    <x v="1"/>
    <x v="0"/>
    <x v="4"/>
    <x v="1691"/>
  </r>
  <r>
    <x v="15"/>
    <x v="1"/>
    <x v="0"/>
    <x v="17"/>
    <x v="384"/>
  </r>
  <r>
    <x v="15"/>
    <x v="1"/>
    <x v="0"/>
    <x v="22"/>
    <x v="1216"/>
  </r>
  <r>
    <x v="15"/>
    <x v="1"/>
    <x v="1"/>
    <x v="0"/>
    <x v="433"/>
  </r>
  <r>
    <x v="15"/>
    <x v="1"/>
    <x v="1"/>
    <x v="4"/>
    <x v="760"/>
  </r>
  <r>
    <x v="15"/>
    <x v="1"/>
    <x v="1"/>
    <x v="13"/>
    <x v="96"/>
  </r>
  <r>
    <x v="15"/>
    <x v="1"/>
    <x v="2"/>
    <x v="8"/>
    <x v="96"/>
  </r>
  <r>
    <x v="15"/>
    <x v="1"/>
    <x v="3"/>
    <x v="4"/>
    <x v="459"/>
  </r>
  <r>
    <x v="15"/>
    <x v="1"/>
    <x v="4"/>
    <x v="0"/>
    <x v="254"/>
  </r>
  <r>
    <x v="15"/>
    <x v="1"/>
    <x v="4"/>
    <x v="4"/>
    <x v="254"/>
  </r>
  <r>
    <x v="15"/>
    <x v="1"/>
    <x v="4"/>
    <x v="16"/>
    <x v="326"/>
  </r>
  <r>
    <x v="15"/>
    <x v="1"/>
    <x v="5"/>
    <x v="5"/>
    <x v="433"/>
  </r>
  <r>
    <x v="15"/>
    <x v="1"/>
    <x v="5"/>
    <x v="16"/>
    <x v="254"/>
  </r>
  <r>
    <x v="15"/>
    <x v="1"/>
    <x v="6"/>
    <x v="6"/>
    <x v="487"/>
  </r>
  <r>
    <x v="15"/>
    <x v="1"/>
    <x v="6"/>
    <x v="7"/>
    <x v="691"/>
  </r>
  <r>
    <x v="15"/>
    <x v="1"/>
    <x v="6"/>
    <x v="16"/>
    <x v="1029"/>
  </r>
  <r>
    <x v="15"/>
    <x v="2"/>
    <x v="0"/>
    <x v="4"/>
    <x v="982"/>
  </r>
  <r>
    <x v="15"/>
    <x v="2"/>
    <x v="0"/>
    <x v="17"/>
    <x v="728"/>
  </r>
  <r>
    <x v="15"/>
    <x v="2"/>
    <x v="0"/>
    <x v="22"/>
    <x v="205"/>
  </r>
  <r>
    <x v="15"/>
    <x v="2"/>
    <x v="7"/>
    <x v="0"/>
    <x v="96"/>
  </r>
  <r>
    <x v="15"/>
    <x v="2"/>
    <x v="7"/>
    <x v="1"/>
    <x v="487"/>
  </r>
  <r>
    <x v="15"/>
    <x v="2"/>
    <x v="7"/>
    <x v="2"/>
    <x v="96"/>
  </r>
  <r>
    <x v="15"/>
    <x v="2"/>
    <x v="7"/>
    <x v="3"/>
    <x v="96"/>
  </r>
  <r>
    <x v="15"/>
    <x v="2"/>
    <x v="7"/>
    <x v="8"/>
    <x v="96"/>
  </r>
  <r>
    <x v="15"/>
    <x v="2"/>
    <x v="7"/>
    <x v="16"/>
    <x v="705"/>
  </r>
  <r>
    <x v="15"/>
    <x v="2"/>
    <x v="8"/>
    <x v="0"/>
    <x v="177"/>
  </r>
  <r>
    <x v="15"/>
    <x v="2"/>
    <x v="8"/>
    <x v="8"/>
    <x v="527"/>
  </r>
  <r>
    <x v="15"/>
    <x v="2"/>
    <x v="8"/>
    <x v="9"/>
    <x v="760"/>
  </r>
  <r>
    <x v="15"/>
    <x v="2"/>
    <x v="8"/>
    <x v="10"/>
    <x v="326"/>
  </r>
  <r>
    <x v="15"/>
    <x v="2"/>
    <x v="9"/>
    <x v="0"/>
    <x v="96"/>
  </r>
  <r>
    <x v="15"/>
    <x v="2"/>
    <x v="9"/>
    <x v="16"/>
    <x v="177"/>
  </r>
  <r>
    <x v="15"/>
    <x v="2"/>
    <x v="9"/>
    <x v="18"/>
    <x v="487"/>
  </r>
  <r>
    <x v="15"/>
    <x v="2"/>
    <x v="9"/>
    <x v="19"/>
    <x v="1478"/>
  </r>
  <r>
    <x v="15"/>
    <x v="2"/>
    <x v="9"/>
    <x v="21"/>
    <x v="981"/>
  </r>
  <r>
    <x v="15"/>
    <x v="2"/>
    <x v="10"/>
    <x v="0"/>
    <x v="177"/>
  </r>
  <r>
    <x v="15"/>
    <x v="2"/>
    <x v="10"/>
    <x v="16"/>
    <x v="96"/>
  </r>
  <r>
    <x v="15"/>
    <x v="2"/>
    <x v="10"/>
    <x v="18"/>
    <x v="487"/>
  </r>
  <r>
    <x v="15"/>
    <x v="2"/>
    <x v="10"/>
    <x v="21"/>
    <x v="1426"/>
  </r>
  <r>
    <x v="15"/>
    <x v="2"/>
    <x v="11"/>
    <x v="8"/>
    <x v="96"/>
  </r>
  <r>
    <x v="15"/>
    <x v="2"/>
    <x v="11"/>
    <x v="16"/>
    <x v="177"/>
  </r>
  <r>
    <x v="15"/>
    <x v="2"/>
    <x v="11"/>
    <x v="19"/>
    <x v="1439"/>
  </r>
  <r>
    <x v="15"/>
    <x v="2"/>
    <x v="13"/>
    <x v="0"/>
    <x v="106"/>
  </r>
  <r>
    <x v="15"/>
    <x v="2"/>
    <x v="13"/>
    <x v="4"/>
    <x v="527"/>
  </r>
  <r>
    <x v="15"/>
    <x v="2"/>
    <x v="13"/>
    <x v="11"/>
    <x v="326"/>
  </r>
  <r>
    <x v="15"/>
    <x v="2"/>
    <x v="13"/>
    <x v="14"/>
    <x v="570"/>
  </r>
  <r>
    <x v="15"/>
    <x v="2"/>
    <x v="13"/>
    <x v="16"/>
    <x v="177"/>
  </r>
  <r>
    <x v="16"/>
    <x v="0"/>
    <x v="4"/>
    <x v="13"/>
    <x v="24"/>
  </r>
  <r>
    <x v="16"/>
    <x v="0"/>
    <x v="4"/>
    <x v="16"/>
    <x v="289"/>
  </r>
  <r>
    <x v="16"/>
    <x v="0"/>
    <x v="5"/>
    <x v="5"/>
    <x v="339"/>
  </r>
  <r>
    <x v="16"/>
    <x v="0"/>
    <x v="6"/>
    <x v="6"/>
    <x v="292"/>
  </r>
  <r>
    <x v="16"/>
    <x v="0"/>
    <x v="6"/>
    <x v="7"/>
    <x v="339"/>
  </r>
  <r>
    <x v="16"/>
    <x v="0"/>
    <x v="6"/>
    <x v="16"/>
    <x v="570"/>
  </r>
  <r>
    <x v="16"/>
    <x v="1"/>
    <x v="0"/>
    <x v="4"/>
    <x v="1510"/>
  </r>
  <r>
    <x v="16"/>
    <x v="1"/>
    <x v="0"/>
    <x v="17"/>
    <x v="843"/>
  </r>
  <r>
    <x v="16"/>
    <x v="1"/>
    <x v="0"/>
    <x v="22"/>
    <x v="843"/>
  </r>
  <r>
    <x v="16"/>
    <x v="1"/>
    <x v="1"/>
    <x v="4"/>
    <x v="433"/>
  </r>
  <r>
    <x v="16"/>
    <x v="1"/>
    <x v="2"/>
    <x v="0"/>
    <x v="96"/>
  </r>
  <r>
    <x v="16"/>
    <x v="1"/>
    <x v="3"/>
    <x v="4"/>
    <x v="121"/>
  </r>
  <r>
    <x v="16"/>
    <x v="1"/>
    <x v="4"/>
    <x v="0"/>
    <x v="254"/>
  </r>
  <r>
    <x v="16"/>
    <x v="1"/>
    <x v="4"/>
    <x v="4"/>
    <x v="487"/>
  </r>
  <r>
    <x v="16"/>
    <x v="1"/>
    <x v="4"/>
    <x v="13"/>
    <x v="49"/>
  </r>
  <r>
    <x v="16"/>
    <x v="1"/>
    <x v="4"/>
    <x v="16"/>
    <x v="412"/>
  </r>
  <r>
    <x v="16"/>
    <x v="1"/>
    <x v="5"/>
    <x v="4"/>
    <x v="140"/>
  </r>
  <r>
    <x v="16"/>
    <x v="1"/>
    <x v="6"/>
    <x v="6"/>
    <x v="159"/>
  </r>
  <r>
    <x v="16"/>
    <x v="1"/>
    <x v="6"/>
    <x v="7"/>
    <x v="376"/>
  </r>
  <r>
    <x v="16"/>
    <x v="1"/>
    <x v="6"/>
    <x v="13"/>
    <x v="433"/>
  </r>
  <r>
    <x v="16"/>
    <x v="2"/>
    <x v="0"/>
    <x v="4"/>
    <x v="487"/>
  </r>
  <r>
    <x v="16"/>
    <x v="2"/>
    <x v="0"/>
    <x v="13"/>
    <x v="254"/>
  </r>
  <r>
    <x v="16"/>
    <x v="2"/>
    <x v="4"/>
    <x v="4"/>
    <x v="159"/>
  </r>
  <r>
    <x v="16"/>
    <x v="2"/>
    <x v="7"/>
    <x v="0"/>
    <x v="254"/>
  </r>
  <r>
    <x v="16"/>
    <x v="2"/>
    <x v="7"/>
    <x v="1"/>
    <x v="433"/>
  </r>
  <r>
    <x v="16"/>
    <x v="2"/>
    <x v="7"/>
    <x v="2"/>
    <x v="96"/>
  </r>
  <r>
    <x v="16"/>
    <x v="2"/>
    <x v="7"/>
    <x v="13"/>
    <x v="254"/>
  </r>
  <r>
    <x v="16"/>
    <x v="2"/>
    <x v="7"/>
    <x v="16"/>
    <x v="140"/>
  </r>
  <r>
    <x v="16"/>
    <x v="2"/>
    <x v="8"/>
    <x v="9"/>
    <x v="384"/>
  </r>
  <r>
    <x v="16"/>
    <x v="2"/>
    <x v="8"/>
    <x v="10"/>
    <x v="177"/>
  </r>
  <r>
    <x v="16"/>
    <x v="2"/>
    <x v="9"/>
    <x v="0"/>
    <x v="96"/>
  </r>
  <r>
    <x v="16"/>
    <x v="2"/>
    <x v="9"/>
    <x v="16"/>
    <x v="140"/>
  </r>
  <r>
    <x v="16"/>
    <x v="2"/>
    <x v="9"/>
    <x v="18"/>
    <x v="433"/>
  </r>
  <r>
    <x v="16"/>
    <x v="2"/>
    <x v="9"/>
    <x v="19"/>
    <x v="1473"/>
  </r>
  <r>
    <x v="16"/>
    <x v="2"/>
    <x v="10"/>
    <x v="0"/>
    <x v="96"/>
  </r>
  <r>
    <x v="16"/>
    <x v="2"/>
    <x v="10"/>
    <x v="16"/>
    <x v="121"/>
  </r>
  <r>
    <x v="16"/>
    <x v="2"/>
    <x v="10"/>
    <x v="18"/>
    <x v="592"/>
  </r>
  <r>
    <x v="16"/>
    <x v="2"/>
    <x v="10"/>
    <x v="21"/>
    <x v="1098"/>
  </r>
  <r>
    <x v="16"/>
    <x v="2"/>
    <x v="11"/>
    <x v="0"/>
    <x v="96"/>
  </r>
  <r>
    <x v="16"/>
    <x v="2"/>
    <x v="11"/>
    <x v="16"/>
    <x v="96"/>
  </r>
  <r>
    <x v="16"/>
    <x v="2"/>
    <x v="11"/>
    <x v="20"/>
    <x v="1127"/>
  </r>
  <r>
    <x v="16"/>
    <x v="2"/>
    <x v="13"/>
    <x v="14"/>
    <x v="615"/>
  </r>
  <r>
    <x v="16"/>
    <x v="0"/>
    <x v="0"/>
    <x v="4"/>
    <x v="1615"/>
  </r>
  <r>
    <x v="16"/>
    <x v="0"/>
    <x v="0"/>
    <x v="17"/>
    <x v="1279"/>
  </r>
  <r>
    <x v="16"/>
    <x v="0"/>
    <x v="0"/>
    <x v="22"/>
    <x v="615"/>
  </r>
  <r>
    <x v="16"/>
    <x v="0"/>
    <x v="1"/>
    <x v="4"/>
    <x v="433"/>
  </r>
  <r>
    <x v="16"/>
    <x v="0"/>
    <x v="2"/>
    <x v="0"/>
    <x v="91"/>
  </r>
  <r>
    <x v="16"/>
    <x v="0"/>
    <x v="4"/>
    <x v="0"/>
    <x v="339"/>
  </r>
  <r>
    <x v="16"/>
    <x v="0"/>
    <x v="4"/>
    <x v="4"/>
    <x v="445"/>
  </r>
  <r>
    <x v="17"/>
    <x v="0"/>
    <x v="0"/>
    <x v="4"/>
    <x v="1588"/>
  </r>
  <r>
    <x v="17"/>
    <x v="0"/>
    <x v="0"/>
    <x v="17"/>
    <x v="1122"/>
  </r>
  <r>
    <x v="17"/>
    <x v="0"/>
    <x v="0"/>
    <x v="22"/>
    <x v="691"/>
  </r>
  <r>
    <x v="17"/>
    <x v="0"/>
    <x v="1"/>
    <x v="4"/>
    <x v="354"/>
  </r>
  <r>
    <x v="17"/>
    <x v="0"/>
    <x v="1"/>
    <x v="16"/>
    <x v="2"/>
  </r>
  <r>
    <x v="17"/>
    <x v="0"/>
    <x v="2"/>
    <x v="8"/>
    <x v="49"/>
  </r>
  <r>
    <x v="17"/>
    <x v="0"/>
    <x v="3"/>
    <x v="4"/>
    <x v="57"/>
  </r>
  <r>
    <x v="17"/>
    <x v="0"/>
    <x v="4"/>
    <x v="0"/>
    <x v="21"/>
  </r>
  <r>
    <x v="17"/>
    <x v="0"/>
    <x v="4"/>
    <x v="4"/>
    <x v="366"/>
  </r>
  <r>
    <x v="17"/>
    <x v="0"/>
    <x v="4"/>
    <x v="13"/>
    <x v="814"/>
  </r>
  <r>
    <x v="17"/>
    <x v="0"/>
    <x v="4"/>
    <x v="16"/>
    <x v="347"/>
  </r>
  <r>
    <x v="17"/>
    <x v="0"/>
    <x v="5"/>
    <x v="5"/>
    <x v="433"/>
  </r>
  <r>
    <x v="17"/>
    <x v="0"/>
    <x v="5"/>
    <x v="16"/>
    <x v="96"/>
  </r>
  <r>
    <x v="17"/>
    <x v="0"/>
    <x v="6"/>
    <x v="6"/>
    <x v="487"/>
  </r>
  <r>
    <x v="17"/>
    <x v="0"/>
    <x v="6"/>
    <x v="7"/>
    <x v="96"/>
  </r>
  <r>
    <x v="17"/>
    <x v="0"/>
    <x v="6"/>
    <x v="16"/>
    <x v="615"/>
  </r>
  <r>
    <x v="17"/>
    <x v="1"/>
    <x v="0"/>
    <x v="4"/>
    <x v="1620"/>
  </r>
  <r>
    <x v="17"/>
    <x v="1"/>
    <x v="0"/>
    <x v="17"/>
    <x v="771"/>
  </r>
  <r>
    <x v="17"/>
    <x v="1"/>
    <x v="0"/>
    <x v="22"/>
    <x v="838"/>
  </r>
  <r>
    <x v="17"/>
    <x v="1"/>
    <x v="1"/>
    <x v="4"/>
    <x v="527"/>
  </r>
  <r>
    <x v="17"/>
    <x v="1"/>
    <x v="1"/>
    <x v="16"/>
    <x v="177"/>
  </r>
  <r>
    <x v="17"/>
    <x v="1"/>
    <x v="2"/>
    <x v="8"/>
    <x v="49"/>
  </r>
  <r>
    <x v="17"/>
    <x v="1"/>
    <x v="3"/>
    <x v="4"/>
    <x v="132"/>
  </r>
  <r>
    <x v="17"/>
    <x v="1"/>
    <x v="4"/>
    <x v="4"/>
    <x v="264"/>
  </r>
  <r>
    <x v="17"/>
    <x v="1"/>
    <x v="4"/>
    <x v="16"/>
    <x v="210"/>
  </r>
  <r>
    <x v="17"/>
    <x v="1"/>
    <x v="5"/>
    <x v="5"/>
    <x v="177"/>
  </r>
  <r>
    <x v="17"/>
    <x v="1"/>
    <x v="5"/>
    <x v="16"/>
    <x v="177"/>
  </r>
  <r>
    <x v="17"/>
    <x v="1"/>
    <x v="6"/>
    <x v="6"/>
    <x v="177"/>
  </r>
  <r>
    <x v="17"/>
    <x v="1"/>
    <x v="6"/>
    <x v="7"/>
    <x v="384"/>
  </r>
  <r>
    <x v="17"/>
    <x v="1"/>
    <x v="6"/>
    <x v="16"/>
    <x v="412"/>
  </r>
  <r>
    <x v="17"/>
    <x v="2"/>
    <x v="0"/>
    <x v="4"/>
    <x v="642"/>
  </r>
  <r>
    <x v="17"/>
    <x v="2"/>
    <x v="0"/>
    <x v="13"/>
    <x v="296"/>
  </r>
  <r>
    <x v="17"/>
    <x v="2"/>
    <x v="0"/>
    <x v="16"/>
    <x v="23"/>
  </r>
  <r>
    <x v="17"/>
    <x v="2"/>
    <x v="7"/>
    <x v="1"/>
    <x v="384"/>
  </r>
  <r>
    <x v="17"/>
    <x v="2"/>
    <x v="7"/>
    <x v="2"/>
    <x v="96"/>
  </r>
  <r>
    <x v="17"/>
    <x v="2"/>
    <x v="7"/>
    <x v="8"/>
    <x v="96"/>
  </r>
  <r>
    <x v="17"/>
    <x v="2"/>
    <x v="7"/>
    <x v="16"/>
    <x v="384"/>
  </r>
  <r>
    <x v="17"/>
    <x v="2"/>
    <x v="8"/>
    <x v="9"/>
    <x v="527"/>
  </r>
  <r>
    <x v="17"/>
    <x v="2"/>
    <x v="8"/>
    <x v="10"/>
    <x v="216"/>
  </r>
  <r>
    <x v="17"/>
    <x v="2"/>
    <x v="8"/>
    <x v="13"/>
    <x v="231"/>
  </r>
  <r>
    <x v="17"/>
    <x v="2"/>
    <x v="8"/>
    <x v="16"/>
    <x v="49"/>
  </r>
  <r>
    <x v="17"/>
    <x v="2"/>
    <x v="9"/>
    <x v="0"/>
    <x v="59"/>
  </r>
  <r>
    <x v="17"/>
    <x v="2"/>
    <x v="9"/>
    <x v="16"/>
    <x v="98"/>
  </r>
  <r>
    <x v="17"/>
    <x v="2"/>
    <x v="9"/>
    <x v="18"/>
    <x v="292"/>
  </r>
  <r>
    <x v="17"/>
    <x v="2"/>
    <x v="9"/>
    <x v="19"/>
    <x v="1465"/>
  </r>
  <r>
    <x v="17"/>
    <x v="2"/>
    <x v="9"/>
    <x v="21"/>
    <x v="627"/>
  </r>
  <r>
    <x v="17"/>
    <x v="2"/>
    <x v="10"/>
    <x v="0"/>
    <x v="96"/>
  </r>
  <r>
    <x v="17"/>
    <x v="2"/>
    <x v="10"/>
    <x v="16"/>
    <x v="96"/>
  </r>
  <r>
    <x v="17"/>
    <x v="2"/>
    <x v="10"/>
    <x v="18"/>
    <x v="96"/>
  </r>
  <r>
    <x v="17"/>
    <x v="2"/>
    <x v="10"/>
    <x v="20"/>
    <x v="498"/>
  </r>
  <r>
    <x v="17"/>
    <x v="2"/>
    <x v="10"/>
    <x v="21"/>
    <x v="1177"/>
  </r>
  <r>
    <x v="17"/>
    <x v="2"/>
    <x v="11"/>
    <x v="16"/>
    <x v="96"/>
  </r>
  <r>
    <x v="17"/>
    <x v="2"/>
    <x v="11"/>
    <x v="20"/>
    <x v="1213"/>
  </r>
  <r>
    <x v="17"/>
    <x v="2"/>
    <x v="11"/>
    <x v="21"/>
    <x v="177"/>
  </r>
  <r>
    <x v="17"/>
    <x v="2"/>
    <x v="13"/>
    <x v="4"/>
    <x v="331"/>
  </r>
  <r>
    <x v="17"/>
    <x v="2"/>
    <x v="13"/>
    <x v="11"/>
    <x v="96"/>
  </r>
  <r>
    <x v="17"/>
    <x v="2"/>
    <x v="13"/>
    <x v="14"/>
    <x v="337"/>
  </r>
  <r>
    <x v="18"/>
    <x v="0"/>
    <x v="0"/>
    <x v="4"/>
    <x v="1116"/>
  </r>
  <r>
    <x v="18"/>
    <x v="0"/>
    <x v="0"/>
    <x v="17"/>
    <x v="527"/>
  </r>
  <r>
    <x v="18"/>
    <x v="0"/>
    <x v="1"/>
    <x v="4"/>
    <x v="97"/>
  </r>
  <r>
    <x v="18"/>
    <x v="0"/>
    <x v="4"/>
    <x v="0"/>
    <x v="88"/>
  </r>
  <r>
    <x v="18"/>
    <x v="0"/>
    <x v="4"/>
    <x v="16"/>
    <x v="52"/>
  </r>
  <r>
    <x v="18"/>
    <x v="0"/>
    <x v="5"/>
    <x v="5"/>
    <x v="96"/>
  </r>
  <r>
    <x v="18"/>
    <x v="0"/>
    <x v="6"/>
    <x v="6"/>
    <x v="112"/>
  </r>
  <r>
    <x v="18"/>
    <x v="0"/>
    <x v="6"/>
    <x v="7"/>
    <x v="96"/>
  </r>
  <r>
    <x v="18"/>
    <x v="0"/>
    <x v="6"/>
    <x v="16"/>
    <x v="177"/>
  </r>
  <r>
    <x v="18"/>
    <x v="1"/>
    <x v="0"/>
    <x v="4"/>
    <x v="1154"/>
  </r>
  <r>
    <x v="18"/>
    <x v="1"/>
    <x v="0"/>
    <x v="17"/>
    <x v="254"/>
  </r>
  <r>
    <x v="18"/>
    <x v="1"/>
    <x v="1"/>
    <x v="4"/>
    <x v="96"/>
  </r>
  <r>
    <x v="18"/>
    <x v="1"/>
    <x v="1"/>
    <x v="16"/>
    <x v="97"/>
  </r>
  <r>
    <x v="18"/>
    <x v="1"/>
    <x v="2"/>
    <x v="8"/>
    <x v="96"/>
  </r>
  <r>
    <x v="18"/>
    <x v="1"/>
    <x v="4"/>
    <x v="0"/>
    <x v="80"/>
  </r>
  <r>
    <x v="18"/>
    <x v="1"/>
    <x v="4"/>
    <x v="16"/>
    <x v="46"/>
  </r>
  <r>
    <x v="18"/>
    <x v="1"/>
    <x v="5"/>
    <x v="5"/>
    <x v="96"/>
  </r>
  <r>
    <x v="18"/>
    <x v="1"/>
    <x v="6"/>
    <x v="6"/>
    <x v="96"/>
  </r>
  <r>
    <x v="18"/>
    <x v="1"/>
    <x v="6"/>
    <x v="7"/>
    <x v="96"/>
  </r>
  <r>
    <x v="18"/>
    <x v="1"/>
    <x v="6"/>
    <x v="16"/>
    <x v="190"/>
  </r>
  <r>
    <x v="18"/>
    <x v="2"/>
    <x v="0"/>
    <x v="4"/>
    <x v="181"/>
  </r>
  <r>
    <x v="18"/>
    <x v="2"/>
    <x v="0"/>
    <x v="17"/>
    <x v="177"/>
  </r>
  <r>
    <x v="18"/>
    <x v="2"/>
    <x v="7"/>
    <x v="1"/>
    <x v="384"/>
  </r>
  <r>
    <x v="18"/>
    <x v="2"/>
    <x v="7"/>
    <x v="2"/>
    <x v="96"/>
  </r>
  <r>
    <x v="18"/>
    <x v="2"/>
    <x v="7"/>
    <x v="8"/>
    <x v="177"/>
  </r>
  <r>
    <x v="18"/>
    <x v="2"/>
    <x v="7"/>
    <x v="16"/>
    <x v="254"/>
  </r>
  <r>
    <x v="18"/>
    <x v="2"/>
    <x v="8"/>
    <x v="9"/>
    <x v="182"/>
  </r>
  <r>
    <x v="18"/>
    <x v="2"/>
    <x v="8"/>
    <x v="10"/>
    <x v="96"/>
  </r>
  <r>
    <x v="18"/>
    <x v="2"/>
    <x v="9"/>
    <x v="8"/>
    <x v="93"/>
  </r>
  <r>
    <x v="18"/>
    <x v="2"/>
    <x v="9"/>
    <x v="18"/>
    <x v="188"/>
  </r>
  <r>
    <x v="18"/>
    <x v="2"/>
    <x v="9"/>
    <x v="19"/>
    <x v="775"/>
  </r>
  <r>
    <x v="18"/>
    <x v="2"/>
    <x v="9"/>
    <x v="21"/>
    <x v="149"/>
  </r>
  <r>
    <x v="18"/>
    <x v="2"/>
    <x v="10"/>
    <x v="8"/>
    <x v="49"/>
  </r>
  <r>
    <x v="18"/>
    <x v="2"/>
    <x v="10"/>
    <x v="15"/>
    <x v="29"/>
  </r>
  <r>
    <x v="18"/>
    <x v="2"/>
    <x v="10"/>
    <x v="18"/>
    <x v="197"/>
  </r>
  <r>
    <x v="18"/>
    <x v="2"/>
    <x v="11"/>
    <x v="8"/>
    <x v="167"/>
  </r>
  <r>
    <x v="18"/>
    <x v="2"/>
    <x v="11"/>
    <x v="20"/>
    <x v="411"/>
  </r>
  <r>
    <x v="18"/>
    <x v="2"/>
    <x v="13"/>
    <x v="4"/>
    <x v="96"/>
  </r>
  <r>
    <x v="19"/>
    <x v="0"/>
    <x v="0"/>
    <x v="4"/>
    <x v="1434"/>
  </r>
  <r>
    <x v="19"/>
    <x v="0"/>
    <x v="0"/>
    <x v="17"/>
    <x v="969"/>
  </r>
  <r>
    <x v="19"/>
    <x v="0"/>
    <x v="0"/>
    <x v="22"/>
    <x v="216"/>
  </r>
  <r>
    <x v="19"/>
    <x v="0"/>
    <x v="1"/>
    <x v="4"/>
    <x v="96"/>
  </r>
  <r>
    <x v="19"/>
    <x v="0"/>
    <x v="3"/>
    <x v="4"/>
    <x v="49"/>
  </r>
  <r>
    <x v="19"/>
    <x v="0"/>
    <x v="4"/>
    <x v="0"/>
    <x v="177"/>
  </r>
  <r>
    <x v="19"/>
    <x v="0"/>
    <x v="5"/>
    <x v="5"/>
    <x v="254"/>
  </r>
  <r>
    <x v="19"/>
    <x v="0"/>
    <x v="5"/>
    <x v="13"/>
    <x v="96"/>
  </r>
  <r>
    <x v="19"/>
    <x v="0"/>
    <x v="6"/>
    <x v="6"/>
    <x v="254"/>
  </r>
  <r>
    <x v="19"/>
    <x v="0"/>
    <x v="6"/>
    <x v="7"/>
    <x v="96"/>
  </r>
  <r>
    <x v="19"/>
    <x v="0"/>
    <x v="6"/>
    <x v="16"/>
    <x v="384"/>
  </r>
  <r>
    <x v="19"/>
    <x v="1"/>
    <x v="0"/>
    <x v="4"/>
    <x v="1304"/>
  </r>
  <r>
    <x v="19"/>
    <x v="1"/>
    <x v="0"/>
    <x v="17"/>
    <x v="615"/>
  </r>
  <r>
    <x v="19"/>
    <x v="1"/>
    <x v="0"/>
    <x v="22"/>
    <x v="354"/>
  </r>
  <r>
    <x v="19"/>
    <x v="1"/>
    <x v="1"/>
    <x v="4"/>
    <x v="197"/>
  </r>
  <r>
    <x v="19"/>
    <x v="1"/>
    <x v="1"/>
    <x v="16"/>
    <x v="96"/>
  </r>
  <r>
    <x v="19"/>
    <x v="1"/>
    <x v="2"/>
    <x v="0"/>
    <x v="91"/>
  </r>
  <r>
    <x v="19"/>
    <x v="1"/>
    <x v="3"/>
    <x v="4"/>
    <x v="164"/>
  </r>
  <r>
    <x v="19"/>
    <x v="1"/>
    <x v="4"/>
    <x v="0"/>
    <x v="74"/>
  </r>
  <r>
    <x v="19"/>
    <x v="1"/>
    <x v="4"/>
    <x v="4"/>
    <x v="96"/>
  </r>
  <r>
    <x v="19"/>
    <x v="1"/>
    <x v="5"/>
    <x v="5"/>
    <x v="121"/>
  </r>
  <r>
    <x v="19"/>
    <x v="1"/>
    <x v="5"/>
    <x v="13"/>
    <x v="96"/>
  </r>
  <r>
    <x v="19"/>
    <x v="1"/>
    <x v="6"/>
    <x v="6"/>
    <x v="140"/>
  </r>
  <r>
    <x v="19"/>
    <x v="1"/>
    <x v="6"/>
    <x v="7"/>
    <x v="177"/>
  </r>
  <r>
    <x v="19"/>
    <x v="1"/>
    <x v="6"/>
    <x v="16"/>
    <x v="326"/>
  </r>
  <r>
    <x v="19"/>
    <x v="2"/>
    <x v="0"/>
    <x v="0"/>
    <x v="11"/>
  </r>
  <r>
    <x v="19"/>
    <x v="2"/>
    <x v="0"/>
    <x v="4"/>
    <x v="433"/>
  </r>
  <r>
    <x v="19"/>
    <x v="2"/>
    <x v="0"/>
    <x v="13"/>
    <x v="292"/>
  </r>
  <r>
    <x v="19"/>
    <x v="2"/>
    <x v="0"/>
    <x v="16"/>
    <x v="18"/>
  </r>
  <r>
    <x v="19"/>
    <x v="2"/>
    <x v="0"/>
    <x v="22"/>
    <x v="29"/>
  </r>
  <r>
    <x v="19"/>
    <x v="2"/>
    <x v="4"/>
    <x v="4"/>
    <x v="177"/>
  </r>
  <r>
    <x v="19"/>
    <x v="2"/>
    <x v="4"/>
    <x v="13"/>
    <x v="121"/>
  </r>
  <r>
    <x v="19"/>
    <x v="2"/>
    <x v="7"/>
    <x v="1"/>
    <x v="487"/>
  </r>
  <r>
    <x v="19"/>
    <x v="2"/>
    <x v="7"/>
    <x v="2"/>
    <x v="96"/>
  </r>
  <r>
    <x v="19"/>
    <x v="2"/>
    <x v="7"/>
    <x v="16"/>
    <x v="216"/>
  </r>
  <r>
    <x v="19"/>
    <x v="2"/>
    <x v="8"/>
    <x v="9"/>
    <x v="371"/>
  </r>
  <r>
    <x v="19"/>
    <x v="2"/>
    <x v="9"/>
    <x v="16"/>
    <x v="74"/>
  </r>
  <r>
    <x v="19"/>
    <x v="2"/>
    <x v="9"/>
    <x v="18"/>
    <x v="197"/>
  </r>
  <r>
    <x v="19"/>
    <x v="2"/>
    <x v="9"/>
    <x v="19"/>
    <x v="1262"/>
  </r>
  <r>
    <x v="19"/>
    <x v="2"/>
    <x v="10"/>
    <x v="0"/>
    <x v="96"/>
  </r>
  <r>
    <x v="19"/>
    <x v="2"/>
    <x v="10"/>
    <x v="18"/>
    <x v="397"/>
  </r>
  <r>
    <x v="19"/>
    <x v="2"/>
    <x v="11"/>
    <x v="0"/>
    <x v="69"/>
  </r>
  <r>
    <x v="19"/>
    <x v="2"/>
    <x v="11"/>
    <x v="16"/>
    <x v="96"/>
  </r>
  <r>
    <x v="19"/>
    <x v="2"/>
    <x v="11"/>
    <x v="21"/>
    <x v="905"/>
  </r>
  <r>
    <x v="19"/>
    <x v="2"/>
    <x v="13"/>
    <x v="0"/>
    <x v="83"/>
  </r>
  <r>
    <x v="19"/>
    <x v="2"/>
    <x v="13"/>
    <x v="4"/>
    <x v="140"/>
  </r>
  <r>
    <x v="19"/>
    <x v="2"/>
    <x v="13"/>
    <x v="14"/>
    <x v="433"/>
  </r>
  <r>
    <x v="20"/>
    <x v="2"/>
    <x v="9"/>
    <x v="0"/>
    <x v="487"/>
  </r>
  <r>
    <x v="20"/>
    <x v="2"/>
    <x v="9"/>
    <x v="13"/>
    <x v="942"/>
  </r>
  <r>
    <x v="20"/>
    <x v="2"/>
    <x v="9"/>
    <x v="16"/>
    <x v="447"/>
  </r>
  <r>
    <x v="20"/>
    <x v="2"/>
    <x v="9"/>
    <x v="19"/>
    <x v="1775"/>
  </r>
  <r>
    <x v="20"/>
    <x v="2"/>
    <x v="10"/>
    <x v="0"/>
    <x v="839"/>
  </r>
  <r>
    <x v="20"/>
    <x v="2"/>
    <x v="10"/>
    <x v="8"/>
    <x v="155"/>
  </r>
  <r>
    <x v="20"/>
    <x v="2"/>
    <x v="10"/>
    <x v="15"/>
    <x v="814"/>
  </r>
  <r>
    <x v="20"/>
    <x v="2"/>
    <x v="10"/>
    <x v="16"/>
    <x v="691"/>
  </r>
  <r>
    <x v="20"/>
    <x v="2"/>
    <x v="10"/>
    <x v="18"/>
    <x v="1580"/>
  </r>
  <r>
    <x v="20"/>
    <x v="2"/>
    <x v="10"/>
    <x v="20"/>
    <x v="605"/>
  </r>
  <r>
    <x v="20"/>
    <x v="2"/>
    <x v="10"/>
    <x v="21"/>
    <x v="1627"/>
  </r>
  <r>
    <x v="20"/>
    <x v="2"/>
    <x v="11"/>
    <x v="0"/>
    <x v="552"/>
  </r>
  <r>
    <x v="20"/>
    <x v="2"/>
    <x v="11"/>
    <x v="8"/>
    <x v="326"/>
  </r>
  <r>
    <x v="20"/>
    <x v="0"/>
    <x v="0"/>
    <x v="4"/>
    <x v="1817"/>
  </r>
  <r>
    <x v="20"/>
    <x v="0"/>
    <x v="0"/>
    <x v="17"/>
    <x v="1768"/>
  </r>
  <r>
    <x v="20"/>
    <x v="0"/>
    <x v="0"/>
    <x v="22"/>
    <x v="1631"/>
  </r>
  <r>
    <x v="20"/>
    <x v="0"/>
    <x v="1"/>
    <x v="0"/>
    <x v="144"/>
  </r>
  <r>
    <x v="20"/>
    <x v="0"/>
    <x v="1"/>
    <x v="4"/>
    <x v="1409"/>
  </r>
  <r>
    <x v="20"/>
    <x v="0"/>
    <x v="1"/>
    <x v="16"/>
    <x v="640"/>
  </r>
  <r>
    <x v="20"/>
    <x v="0"/>
    <x v="2"/>
    <x v="4"/>
    <x v="692"/>
  </r>
  <r>
    <x v="20"/>
    <x v="0"/>
    <x v="2"/>
    <x v="16"/>
    <x v="96"/>
  </r>
  <r>
    <x v="20"/>
    <x v="0"/>
    <x v="3"/>
    <x v="4"/>
    <x v="608"/>
  </r>
  <r>
    <x v="20"/>
    <x v="0"/>
    <x v="4"/>
    <x v="0"/>
    <x v="570"/>
  </r>
  <r>
    <x v="20"/>
    <x v="0"/>
    <x v="4"/>
    <x v="4"/>
    <x v="951"/>
  </r>
  <r>
    <x v="20"/>
    <x v="0"/>
    <x v="4"/>
    <x v="13"/>
    <x v="326"/>
  </r>
  <r>
    <x v="20"/>
    <x v="0"/>
    <x v="4"/>
    <x v="16"/>
    <x v="720"/>
  </r>
  <r>
    <x v="20"/>
    <x v="0"/>
    <x v="5"/>
    <x v="4"/>
    <x v="66"/>
  </r>
  <r>
    <x v="20"/>
    <x v="0"/>
    <x v="5"/>
    <x v="5"/>
    <x v="1302"/>
  </r>
  <r>
    <x v="20"/>
    <x v="0"/>
    <x v="5"/>
    <x v="13"/>
    <x v="1060"/>
  </r>
  <r>
    <x v="20"/>
    <x v="0"/>
    <x v="5"/>
    <x v="16"/>
    <x v="640"/>
  </r>
  <r>
    <x v="20"/>
    <x v="0"/>
    <x v="6"/>
    <x v="6"/>
    <x v="1189"/>
  </r>
  <r>
    <x v="20"/>
    <x v="0"/>
    <x v="6"/>
    <x v="7"/>
    <x v="1364"/>
  </r>
  <r>
    <x v="20"/>
    <x v="0"/>
    <x v="6"/>
    <x v="13"/>
    <x v="903"/>
  </r>
  <r>
    <x v="20"/>
    <x v="0"/>
    <x v="6"/>
    <x v="16"/>
    <x v="1568"/>
  </r>
  <r>
    <x v="20"/>
    <x v="1"/>
    <x v="0"/>
    <x v="4"/>
    <x v="1809"/>
  </r>
  <r>
    <x v="20"/>
    <x v="1"/>
    <x v="0"/>
    <x v="17"/>
    <x v="1677"/>
  </r>
  <r>
    <x v="20"/>
    <x v="2"/>
    <x v="11"/>
    <x v="16"/>
    <x v="390"/>
  </r>
  <r>
    <x v="20"/>
    <x v="2"/>
    <x v="11"/>
    <x v="21"/>
    <x v="1684"/>
  </r>
  <r>
    <x v="20"/>
    <x v="2"/>
    <x v="13"/>
    <x v="0"/>
    <x v="326"/>
  </r>
  <r>
    <x v="20"/>
    <x v="2"/>
    <x v="13"/>
    <x v="4"/>
    <x v="1336"/>
  </r>
  <r>
    <x v="20"/>
    <x v="2"/>
    <x v="13"/>
    <x v="11"/>
    <x v="1308"/>
  </r>
  <r>
    <x v="20"/>
    <x v="2"/>
    <x v="13"/>
    <x v="14"/>
    <x v="1040"/>
  </r>
  <r>
    <x v="20"/>
    <x v="2"/>
    <x v="13"/>
    <x v="16"/>
    <x v="264"/>
  </r>
  <r>
    <x v="20"/>
    <x v="1"/>
    <x v="0"/>
    <x v="22"/>
    <x v="1521"/>
  </r>
  <r>
    <x v="20"/>
    <x v="1"/>
    <x v="1"/>
    <x v="0"/>
    <x v="75"/>
  </r>
  <r>
    <x v="20"/>
    <x v="1"/>
    <x v="1"/>
    <x v="4"/>
    <x v="1441"/>
  </r>
  <r>
    <x v="20"/>
    <x v="1"/>
    <x v="1"/>
    <x v="16"/>
    <x v="891"/>
  </r>
  <r>
    <x v="20"/>
    <x v="1"/>
    <x v="2"/>
    <x v="4"/>
    <x v="692"/>
  </r>
  <r>
    <x v="20"/>
    <x v="1"/>
    <x v="2"/>
    <x v="16"/>
    <x v="96"/>
  </r>
  <r>
    <x v="20"/>
    <x v="1"/>
    <x v="3"/>
    <x v="4"/>
    <x v="608"/>
  </r>
  <r>
    <x v="20"/>
    <x v="1"/>
    <x v="4"/>
    <x v="0"/>
    <x v="635"/>
  </r>
  <r>
    <x v="20"/>
    <x v="1"/>
    <x v="4"/>
    <x v="4"/>
    <x v="960"/>
  </r>
  <r>
    <x v="20"/>
    <x v="1"/>
    <x v="4"/>
    <x v="13"/>
    <x v="177"/>
  </r>
  <r>
    <x v="20"/>
    <x v="1"/>
    <x v="4"/>
    <x v="16"/>
    <x v="685"/>
  </r>
  <r>
    <x v="20"/>
    <x v="1"/>
    <x v="5"/>
    <x v="4"/>
    <x v="32"/>
  </r>
  <r>
    <x v="20"/>
    <x v="1"/>
    <x v="5"/>
    <x v="5"/>
    <x v="1026"/>
  </r>
  <r>
    <x v="20"/>
    <x v="1"/>
    <x v="5"/>
    <x v="16"/>
    <x v="797"/>
  </r>
  <r>
    <x v="20"/>
    <x v="1"/>
    <x v="6"/>
    <x v="6"/>
    <x v="819"/>
  </r>
  <r>
    <x v="20"/>
    <x v="1"/>
    <x v="6"/>
    <x v="7"/>
    <x v="1357"/>
  </r>
  <r>
    <x v="20"/>
    <x v="1"/>
    <x v="6"/>
    <x v="13"/>
    <x v="1292"/>
  </r>
  <r>
    <x v="20"/>
    <x v="1"/>
    <x v="6"/>
    <x v="16"/>
    <x v="1334"/>
  </r>
  <r>
    <x v="20"/>
    <x v="2"/>
    <x v="0"/>
    <x v="4"/>
    <x v="1463"/>
  </r>
  <r>
    <x v="20"/>
    <x v="2"/>
    <x v="0"/>
    <x v="13"/>
    <x v="1062"/>
  </r>
  <r>
    <x v="20"/>
    <x v="2"/>
    <x v="0"/>
    <x v="22"/>
    <x v="121"/>
  </r>
  <r>
    <x v="20"/>
    <x v="2"/>
    <x v="4"/>
    <x v="0"/>
    <x v="106"/>
  </r>
  <r>
    <x v="20"/>
    <x v="2"/>
    <x v="4"/>
    <x v="4"/>
    <x v="544"/>
  </r>
  <r>
    <x v="20"/>
    <x v="2"/>
    <x v="4"/>
    <x v="16"/>
    <x v="491"/>
  </r>
  <r>
    <x v="20"/>
    <x v="2"/>
    <x v="7"/>
    <x v="0"/>
    <x v="883"/>
  </r>
  <r>
    <x v="20"/>
    <x v="2"/>
    <x v="7"/>
    <x v="1"/>
    <x v="384"/>
  </r>
  <r>
    <x v="20"/>
    <x v="2"/>
    <x v="7"/>
    <x v="2"/>
    <x v="96"/>
  </r>
  <r>
    <x v="20"/>
    <x v="2"/>
    <x v="7"/>
    <x v="3"/>
    <x v="231"/>
  </r>
  <r>
    <x v="20"/>
    <x v="2"/>
    <x v="7"/>
    <x v="8"/>
    <x v="1110"/>
  </r>
  <r>
    <x v="20"/>
    <x v="2"/>
    <x v="7"/>
    <x v="16"/>
    <x v="1118"/>
  </r>
  <r>
    <x v="20"/>
    <x v="2"/>
    <x v="8"/>
    <x v="9"/>
    <x v="853"/>
  </r>
  <r>
    <x v="20"/>
    <x v="2"/>
    <x v="8"/>
    <x v="10"/>
    <x v="1105"/>
  </r>
  <r>
    <x v="20"/>
    <x v="2"/>
    <x v="8"/>
    <x v="13"/>
    <x v="1324"/>
  </r>
  <r>
    <x v="20"/>
    <x v="2"/>
    <x v="8"/>
    <x v="16"/>
    <x v="96"/>
  </r>
  <r>
    <x v="21"/>
    <x v="0"/>
    <x v="0"/>
    <x v="4"/>
    <x v="1450"/>
  </r>
  <r>
    <x v="21"/>
    <x v="0"/>
    <x v="0"/>
    <x v="17"/>
    <x v="1024"/>
  </r>
  <r>
    <x v="21"/>
    <x v="0"/>
    <x v="0"/>
    <x v="22"/>
    <x v="662"/>
  </r>
  <r>
    <x v="21"/>
    <x v="0"/>
    <x v="1"/>
    <x v="4"/>
    <x v="309"/>
  </r>
  <r>
    <x v="21"/>
    <x v="0"/>
    <x v="1"/>
    <x v="16"/>
    <x v="66"/>
  </r>
  <r>
    <x v="21"/>
    <x v="0"/>
    <x v="2"/>
    <x v="8"/>
    <x v="96"/>
  </r>
  <r>
    <x v="21"/>
    <x v="0"/>
    <x v="3"/>
    <x v="4"/>
    <x v="4"/>
  </r>
  <r>
    <x v="21"/>
    <x v="0"/>
    <x v="4"/>
    <x v="0"/>
    <x v="102"/>
  </r>
  <r>
    <x v="21"/>
    <x v="0"/>
    <x v="4"/>
    <x v="4"/>
    <x v="14"/>
  </r>
  <r>
    <x v="21"/>
    <x v="0"/>
    <x v="4"/>
    <x v="16"/>
    <x v="61"/>
  </r>
  <r>
    <x v="21"/>
    <x v="0"/>
    <x v="5"/>
    <x v="5"/>
    <x v="190"/>
  </r>
  <r>
    <x v="21"/>
    <x v="0"/>
    <x v="5"/>
    <x v="13"/>
    <x v="72"/>
  </r>
  <r>
    <x v="21"/>
    <x v="0"/>
    <x v="6"/>
    <x v="6"/>
    <x v="229"/>
  </r>
  <r>
    <x v="21"/>
    <x v="0"/>
    <x v="6"/>
    <x v="7"/>
    <x v="224"/>
  </r>
  <r>
    <x v="21"/>
    <x v="0"/>
    <x v="6"/>
    <x v="16"/>
    <x v="400"/>
  </r>
  <r>
    <x v="21"/>
    <x v="1"/>
    <x v="0"/>
    <x v="4"/>
    <x v="1359"/>
  </r>
  <r>
    <x v="21"/>
    <x v="1"/>
    <x v="0"/>
    <x v="17"/>
    <x v="623"/>
  </r>
  <r>
    <x v="21"/>
    <x v="1"/>
    <x v="0"/>
    <x v="22"/>
    <x v="298"/>
  </r>
  <r>
    <x v="21"/>
    <x v="1"/>
    <x v="1"/>
    <x v="4"/>
    <x v="220"/>
  </r>
  <r>
    <x v="21"/>
    <x v="1"/>
    <x v="1"/>
    <x v="16"/>
    <x v="127"/>
  </r>
  <r>
    <x v="21"/>
    <x v="1"/>
    <x v="3"/>
    <x v="4"/>
    <x v="20"/>
  </r>
  <r>
    <x v="21"/>
    <x v="1"/>
    <x v="4"/>
    <x v="16"/>
    <x v="53"/>
  </r>
  <r>
    <x v="21"/>
    <x v="1"/>
    <x v="5"/>
    <x v="5"/>
    <x v="107"/>
  </r>
  <r>
    <x v="21"/>
    <x v="1"/>
    <x v="5"/>
    <x v="13"/>
    <x v="32"/>
  </r>
  <r>
    <x v="21"/>
    <x v="1"/>
    <x v="6"/>
    <x v="6"/>
    <x v="127"/>
  </r>
  <r>
    <x v="21"/>
    <x v="1"/>
    <x v="6"/>
    <x v="7"/>
    <x v="211"/>
  </r>
  <r>
    <x v="21"/>
    <x v="1"/>
    <x v="6"/>
    <x v="16"/>
    <x v="303"/>
  </r>
  <r>
    <x v="21"/>
    <x v="2"/>
    <x v="0"/>
    <x v="4"/>
    <x v="143"/>
  </r>
  <r>
    <x v="21"/>
    <x v="2"/>
    <x v="0"/>
    <x v="17"/>
    <x v="239"/>
  </r>
  <r>
    <x v="21"/>
    <x v="2"/>
    <x v="0"/>
    <x v="22"/>
    <x v="16"/>
  </r>
  <r>
    <x v="21"/>
    <x v="2"/>
    <x v="7"/>
    <x v="0"/>
    <x v="140"/>
  </r>
  <r>
    <x v="21"/>
    <x v="2"/>
    <x v="7"/>
    <x v="1"/>
    <x v="384"/>
  </r>
  <r>
    <x v="21"/>
    <x v="2"/>
    <x v="7"/>
    <x v="2"/>
    <x v="96"/>
  </r>
  <r>
    <x v="21"/>
    <x v="2"/>
    <x v="7"/>
    <x v="8"/>
    <x v="3"/>
  </r>
  <r>
    <x v="21"/>
    <x v="2"/>
    <x v="7"/>
    <x v="16"/>
    <x v="236"/>
  </r>
  <r>
    <x v="21"/>
    <x v="2"/>
    <x v="8"/>
    <x v="0"/>
    <x v="7"/>
  </r>
  <r>
    <x v="21"/>
    <x v="2"/>
    <x v="8"/>
    <x v="9"/>
    <x v="260"/>
  </r>
  <r>
    <x v="21"/>
    <x v="2"/>
    <x v="8"/>
    <x v="10"/>
    <x v="108"/>
  </r>
  <r>
    <x v="21"/>
    <x v="2"/>
    <x v="9"/>
    <x v="0"/>
    <x v="49"/>
  </r>
  <r>
    <x v="21"/>
    <x v="2"/>
    <x v="9"/>
    <x v="13"/>
    <x v="106"/>
  </r>
  <r>
    <x v="21"/>
    <x v="2"/>
    <x v="9"/>
    <x v="16"/>
    <x v="110"/>
  </r>
  <r>
    <x v="21"/>
    <x v="2"/>
    <x v="9"/>
    <x v="19"/>
    <x v="1039"/>
  </r>
  <r>
    <x v="21"/>
    <x v="2"/>
    <x v="9"/>
    <x v="21"/>
    <x v="106"/>
  </r>
  <r>
    <x v="21"/>
    <x v="2"/>
    <x v="10"/>
    <x v="0"/>
    <x v="54"/>
  </r>
  <r>
    <x v="21"/>
    <x v="2"/>
    <x v="10"/>
    <x v="13"/>
    <x v="261"/>
  </r>
  <r>
    <x v="21"/>
    <x v="2"/>
    <x v="10"/>
    <x v="15"/>
    <x v="204"/>
  </r>
  <r>
    <x v="21"/>
    <x v="2"/>
    <x v="10"/>
    <x v="16"/>
    <x v="60"/>
  </r>
  <r>
    <x v="21"/>
    <x v="2"/>
    <x v="11"/>
    <x v="21"/>
    <x v="734"/>
  </r>
  <r>
    <x v="21"/>
    <x v="2"/>
    <x v="13"/>
    <x v="0"/>
    <x v="96"/>
  </r>
  <r>
    <x v="21"/>
    <x v="2"/>
    <x v="13"/>
    <x v="4"/>
    <x v="177"/>
  </r>
  <r>
    <x v="21"/>
    <x v="2"/>
    <x v="13"/>
    <x v="14"/>
    <x v="568"/>
  </r>
  <r>
    <x v="21"/>
    <x v="1"/>
    <x v="4"/>
    <x v="0"/>
    <x v="69"/>
  </r>
  <r>
    <x v="21"/>
    <x v="1"/>
    <x v="4"/>
    <x v="4"/>
    <x v="11"/>
  </r>
  <r>
    <x v="22"/>
    <x v="0"/>
    <x v="0"/>
    <x v="22"/>
    <x v="367"/>
  </r>
  <r>
    <x v="22"/>
    <x v="0"/>
    <x v="1"/>
    <x v="4"/>
    <x v="96"/>
  </r>
  <r>
    <x v="22"/>
    <x v="0"/>
    <x v="4"/>
    <x v="0"/>
    <x v="96"/>
  </r>
  <r>
    <x v="22"/>
    <x v="0"/>
    <x v="5"/>
    <x v="5"/>
    <x v="96"/>
  </r>
  <r>
    <x v="22"/>
    <x v="0"/>
    <x v="6"/>
    <x v="6"/>
    <x v="96"/>
  </r>
  <r>
    <x v="22"/>
    <x v="0"/>
    <x v="6"/>
    <x v="7"/>
    <x v="66"/>
  </r>
  <r>
    <x v="22"/>
    <x v="0"/>
    <x v="6"/>
    <x v="16"/>
    <x v="140"/>
  </r>
  <r>
    <x v="22"/>
    <x v="1"/>
    <x v="0"/>
    <x v="4"/>
    <x v="959"/>
  </r>
  <r>
    <x v="22"/>
    <x v="1"/>
    <x v="0"/>
    <x v="17"/>
    <x v="487"/>
  </r>
  <r>
    <x v="22"/>
    <x v="1"/>
    <x v="0"/>
    <x v="22"/>
    <x v="282"/>
  </r>
  <r>
    <x v="22"/>
    <x v="1"/>
    <x v="1"/>
    <x v="4"/>
    <x v="96"/>
  </r>
  <r>
    <x v="22"/>
    <x v="1"/>
    <x v="4"/>
    <x v="0"/>
    <x v="121"/>
  </r>
  <r>
    <x v="22"/>
    <x v="1"/>
    <x v="5"/>
    <x v="5"/>
    <x v="96"/>
  </r>
  <r>
    <x v="22"/>
    <x v="1"/>
    <x v="6"/>
    <x v="6"/>
    <x v="96"/>
  </r>
  <r>
    <x v="22"/>
    <x v="1"/>
    <x v="6"/>
    <x v="7"/>
    <x v="32"/>
  </r>
  <r>
    <x v="22"/>
    <x v="1"/>
    <x v="6"/>
    <x v="16"/>
    <x v="140"/>
  </r>
  <r>
    <x v="22"/>
    <x v="2"/>
    <x v="0"/>
    <x v="4"/>
    <x v="96"/>
  </r>
  <r>
    <x v="22"/>
    <x v="2"/>
    <x v="0"/>
    <x v="17"/>
    <x v="15"/>
  </r>
  <r>
    <x v="22"/>
    <x v="2"/>
    <x v="7"/>
    <x v="1"/>
    <x v="384"/>
  </r>
  <r>
    <x v="22"/>
    <x v="2"/>
    <x v="7"/>
    <x v="2"/>
    <x v="96"/>
  </r>
  <r>
    <x v="22"/>
    <x v="2"/>
    <x v="7"/>
    <x v="16"/>
    <x v="254"/>
  </r>
  <r>
    <x v="22"/>
    <x v="2"/>
    <x v="8"/>
    <x v="9"/>
    <x v="96"/>
  </r>
  <r>
    <x v="22"/>
    <x v="2"/>
    <x v="8"/>
    <x v="10"/>
    <x v="96"/>
  </r>
  <r>
    <x v="22"/>
    <x v="2"/>
    <x v="9"/>
    <x v="0"/>
    <x v="62"/>
  </r>
  <r>
    <x v="22"/>
    <x v="2"/>
    <x v="9"/>
    <x v="19"/>
    <x v="654"/>
  </r>
  <r>
    <x v="22"/>
    <x v="2"/>
    <x v="10"/>
    <x v="0"/>
    <x v="36"/>
  </r>
  <r>
    <x v="22"/>
    <x v="2"/>
    <x v="10"/>
    <x v="15"/>
    <x v="96"/>
  </r>
  <r>
    <x v="22"/>
    <x v="2"/>
    <x v="10"/>
    <x v="20"/>
    <x v="420"/>
  </r>
  <r>
    <x v="22"/>
    <x v="2"/>
    <x v="11"/>
    <x v="0"/>
    <x v="96"/>
  </r>
  <r>
    <x v="22"/>
    <x v="2"/>
    <x v="11"/>
    <x v="21"/>
    <x v="512"/>
  </r>
  <r>
    <x v="22"/>
    <x v="2"/>
    <x v="13"/>
    <x v="4"/>
    <x v="140"/>
  </r>
  <r>
    <x v="22"/>
    <x v="2"/>
    <x v="13"/>
    <x v="14"/>
    <x v="96"/>
  </r>
  <r>
    <x v="22"/>
    <x v="0"/>
    <x v="0"/>
    <x v="4"/>
    <x v="1088"/>
  </r>
  <r>
    <x v="22"/>
    <x v="0"/>
    <x v="0"/>
    <x v="17"/>
    <x v="384"/>
  </r>
  <r>
    <x v="23"/>
    <x v="2"/>
    <x v="10"/>
    <x v="16"/>
    <x v="96"/>
  </r>
  <r>
    <x v="23"/>
    <x v="2"/>
    <x v="10"/>
    <x v="18"/>
    <x v="724"/>
  </r>
  <r>
    <x v="23"/>
    <x v="2"/>
    <x v="10"/>
    <x v="20"/>
    <x v="570"/>
  </r>
  <r>
    <x v="23"/>
    <x v="2"/>
    <x v="10"/>
    <x v="21"/>
    <x v="1332"/>
  </r>
  <r>
    <x v="23"/>
    <x v="2"/>
    <x v="11"/>
    <x v="0"/>
    <x v="96"/>
  </r>
  <r>
    <x v="23"/>
    <x v="2"/>
    <x v="11"/>
    <x v="16"/>
    <x v="177"/>
  </r>
  <r>
    <x v="23"/>
    <x v="2"/>
    <x v="11"/>
    <x v="19"/>
    <x v="1276"/>
  </r>
  <r>
    <x v="23"/>
    <x v="2"/>
    <x v="12"/>
    <x v="8"/>
    <x v="34"/>
  </r>
  <r>
    <x v="23"/>
    <x v="2"/>
    <x v="13"/>
    <x v="0"/>
    <x v="96"/>
  </r>
  <r>
    <x v="23"/>
    <x v="2"/>
    <x v="13"/>
    <x v="4"/>
    <x v="615"/>
  </r>
  <r>
    <x v="23"/>
    <x v="2"/>
    <x v="13"/>
    <x v="11"/>
    <x v="615"/>
  </r>
  <r>
    <x v="23"/>
    <x v="0"/>
    <x v="0"/>
    <x v="4"/>
    <x v="1746"/>
  </r>
  <r>
    <x v="23"/>
    <x v="0"/>
    <x v="0"/>
    <x v="17"/>
    <x v="1572"/>
  </r>
  <r>
    <x v="23"/>
    <x v="0"/>
    <x v="0"/>
    <x v="22"/>
    <x v="1081"/>
  </r>
  <r>
    <x v="23"/>
    <x v="0"/>
    <x v="1"/>
    <x v="4"/>
    <x v="710"/>
  </r>
  <r>
    <x v="23"/>
    <x v="0"/>
    <x v="2"/>
    <x v="4"/>
    <x v="254"/>
  </r>
  <r>
    <x v="23"/>
    <x v="0"/>
    <x v="4"/>
    <x v="4"/>
    <x v="615"/>
  </r>
  <r>
    <x v="23"/>
    <x v="0"/>
    <x v="4"/>
    <x v="16"/>
    <x v="132"/>
  </r>
  <r>
    <x v="23"/>
    <x v="0"/>
    <x v="5"/>
    <x v="5"/>
    <x v="527"/>
  </r>
  <r>
    <x v="23"/>
    <x v="0"/>
    <x v="5"/>
    <x v="13"/>
    <x v="433"/>
  </r>
  <r>
    <x v="23"/>
    <x v="0"/>
    <x v="6"/>
    <x v="6"/>
    <x v="527"/>
  </r>
  <r>
    <x v="23"/>
    <x v="0"/>
    <x v="6"/>
    <x v="7"/>
    <x v="615"/>
  </r>
  <r>
    <x v="23"/>
    <x v="0"/>
    <x v="6"/>
    <x v="16"/>
    <x v="922"/>
  </r>
  <r>
    <x v="23"/>
    <x v="1"/>
    <x v="0"/>
    <x v="4"/>
    <x v="1664"/>
  </r>
  <r>
    <x v="23"/>
    <x v="1"/>
    <x v="0"/>
    <x v="17"/>
    <x v="969"/>
  </r>
  <r>
    <x v="23"/>
    <x v="1"/>
    <x v="0"/>
    <x v="22"/>
    <x v="905"/>
  </r>
  <r>
    <x v="23"/>
    <x v="1"/>
    <x v="1"/>
    <x v="4"/>
    <x v="615"/>
  </r>
  <r>
    <x v="23"/>
    <x v="1"/>
    <x v="2"/>
    <x v="4"/>
    <x v="177"/>
  </r>
  <r>
    <x v="23"/>
    <x v="1"/>
    <x v="3"/>
    <x v="4"/>
    <x v="216"/>
  </r>
  <r>
    <x v="23"/>
    <x v="1"/>
    <x v="4"/>
    <x v="4"/>
    <x v="354"/>
  </r>
  <r>
    <x v="23"/>
    <x v="1"/>
    <x v="4"/>
    <x v="13"/>
    <x v="49"/>
  </r>
  <r>
    <x v="23"/>
    <x v="1"/>
    <x v="4"/>
    <x v="16"/>
    <x v="371"/>
  </r>
  <r>
    <x v="23"/>
    <x v="1"/>
    <x v="5"/>
    <x v="5"/>
    <x v="177"/>
  </r>
  <r>
    <x v="23"/>
    <x v="1"/>
    <x v="5"/>
    <x v="13"/>
    <x v="177"/>
  </r>
  <r>
    <x v="23"/>
    <x v="1"/>
    <x v="6"/>
    <x v="6"/>
    <x v="177"/>
  </r>
  <r>
    <x v="23"/>
    <x v="1"/>
    <x v="6"/>
    <x v="7"/>
    <x v="433"/>
  </r>
  <r>
    <x v="23"/>
    <x v="1"/>
    <x v="6"/>
    <x v="16"/>
    <x v="654"/>
  </r>
  <r>
    <x v="23"/>
    <x v="2"/>
    <x v="0"/>
    <x v="4"/>
    <x v="570"/>
  </r>
  <r>
    <x v="23"/>
    <x v="2"/>
    <x v="0"/>
    <x v="17"/>
    <x v="433"/>
  </r>
  <r>
    <x v="23"/>
    <x v="2"/>
    <x v="0"/>
    <x v="22"/>
    <x v="96"/>
  </r>
  <r>
    <x v="23"/>
    <x v="2"/>
    <x v="7"/>
    <x v="1"/>
    <x v="487"/>
  </r>
  <r>
    <x v="23"/>
    <x v="2"/>
    <x v="7"/>
    <x v="2"/>
    <x v="96"/>
  </r>
  <r>
    <x v="23"/>
    <x v="2"/>
    <x v="7"/>
    <x v="3"/>
    <x v="254"/>
  </r>
  <r>
    <x v="23"/>
    <x v="2"/>
    <x v="7"/>
    <x v="8"/>
    <x v="140"/>
  </r>
  <r>
    <x v="23"/>
    <x v="2"/>
    <x v="7"/>
    <x v="13"/>
    <x v="39"/>
  </r>
  <r>
    <x v="23"/>
    <x v="2"/>
    <x v="7"/>
    <x v="16"/>
    <x v="550"/>
  </r>
  <r>
    <x v="23"/>
    <x v="2"/>
    <x v="8"/>
    <x v="9"/>
    <x v="615"/>
  </r>
  <r>
    <x v="23"/>
    <x v="2"/>
    <x v="8"/>
    <x v="10"/>
    <x v="412"/>
  </r>
  <r>
    <x v="23"/>
    <x v="2"/>
    <x v="8"/>
    <x v="13"/>
    <x v="433"/>
  </r>
  <r>
    <x v="23"/>
    <x v="2"/>
    <x v="8"/>
    <x v="16"/>
    <x v="177"/>
  </r>
  <r>
    <x v="23"/>
    <x v="2"/>
    <x v="9"/>
    <x v="0"/>
    <x v="96"/>
  </r>
  <r>
    <x v="23"/>
    <x v="2"/>
    <x v="9"/>
    <x v="8"/>
    <x v="96"/>
  </r>
  <r>
    <x v="23"/>
    <x v="2"/>
    <x v="9"/>
    <x v="16"/>
    <x v="140"/>
  </r>
  <r>
    <x v="23"/>
    <x v="2"/>
    <x v="9"/>
    <x v="18"/>
    <x v="354"/>
  </r>
  <r>
    <x v="23"/>
    <x v="2"/>
    <x v="9"/>
    <x v="19"/>
    <x v="1551"/>
  </r>
  <r>
    <x v="23"/>
    <x v="2"/>
    <x v="10"/>
    <x v="0"/>
    <x v="96"/>
  </r>
  <r>
    <x v="23"/>
    <x v="2"/>
    <x v="10"/>
    <x v="8"/>
    <x v="96"/>
  </r>
  <r>
    <x v="23"/>
    <x v="2"/>
    <x v="10"/>
    <x v="15"/>
    <x v="354"/>
  </r>
  <r>
    <x v="24"/>
    <x v="0"/>
    <x v="0"/>
    <x v="4"/>
    <x v="1350"/>
  </r>
  <r>
    <x v="24"/>
    <x v="0"/>
    <x v="0"/>
    <x v="17"/>
    <x v="883"/>
  </r>
  <r>
    <x v="24"/>
    <x v="0"/>
    <x v="0"/>
    <x v="22"/>
    <x v="905"/>
  </r>
  <r>
    <x v="24"/>
    <x v="0"/>
    <x v="1"/>
    <x v="4"/>
    <x v="121"/>
  </r>
  <r>
    <x v="24"/>
    <x v="0"/>
    <x v="3"/>
    <x v="4"/>
    <x v="49"/>
  </r>
  <r>
    <x v="24"/>
    <x v="0"/>
    <x v="4"/>
    <x v="4"/>
    <x v="181"/>
  </r>
  <r>
    <x v="24"/>
    <x v="0"/>
    <x v="5"/>
    <x v="5"/>
    <x v="96"/>
  </r>
  <r>
    <x v="24"/>
    <x v="0"/>
    <x v="6"/>
    <x v="6"/>
    <x v="177"/>
  </r>
  <r>
    <x v="24"/>
    <x v="0"/>
    <x v="6"/>
    <x v="7"/>
    <x v="111"/>
  </r>
  <r>
    <x v="24"/>
    <x v="0"/>
    <x v="6"/>
    <x v="16"/>
    <x v="216"/>
  </r>
  <r>
    <x v="24"/>
    <x v="1"/>
    <x v="0"/>
    <x v="4"/>
    <x v="1210"/>
  </r>
  <r>
    <x v="24"/>
    <x v="1"/>
    <x v="0"/>
    <x v="17"/>
    <x v="140"/>
  </r>
  <r>
    <x v="24"/>
    <x v="1"/>
    <x v="0"/>
    <x v="22"/>
    <x v="785"/>
  </r>
  <r>
    <x v="24"/>
    <x v="1"/>
    <x v="1"/>
    <x v="4"/>
    <x v="197"/>
  </r>
  <r>
    <x v="24"/>
    <x v="1"/>
    <x v="1"/>
    <x v="16"/>
    <x v="111"/>
  </r>
  <r>
    <x v="24"/>
    <x v="1"/>
    <x v="3"/>
    <x v="4"/>
    <x v="177"/>
  </r>
  <r>
    <x v="24"/>
    <x v="1"/>
    <x v="5"/>
    <x v="5"/>
    <x v="96"/>
  </r>
  <r>
    <x v="24"/>
    <x v="1"/>
    <x v="6"/>
    <x v="6"/>
    <x v="96"/>
  </r>
  <r>
    <x v="24"/>
    <x v="1"/>
    <x v="6"/>
    <x v="7"/>
    <x v="121"/>
  </r>
  <r>
    <x v="24"/>
    <x v="1"/>
    <x v="6"/>
    <x v="16"/>
    <x v="227"/>
  </r>
  <r>
    <x v="24"/>
    <x v="2"/>
    <x v="0"/>
    <x v="4"/>
    <x v="760"/>
  </r>
  <r>
    <x v="24"/>
    <x v="2"/>
    <x v="0"/>
    <x v="17"/>
    <x v="236"/>
  </r>
  <r>
    <x v="24"/>
    <x v="2"/>
    <x v="0"/>
    <x v="22"/>
    <x v="4"/>
  </r>
  <r>
    <x v="24"/>
    <x v="2"/>
    <x v="4"/>
    <x v="0"/>
    <x v="69"/>
  </r>
  <r>
    <x v="24"/>
    <x v="2"/>
    <x v="4"/>
    <x v="16"/>
    <x v="9"/>
  </r>
  <r>
    <x v="24"/>
    <x v="2"/>
    <x v="7"/>
    <x v="0"/>
    <x v="433"/>
  </r>
  <r>
    <x v="24"/>
    <x v="2"/>
    <x v="7"/>
    <x v="1"/>
    <x v="384"/>
  </r>
  <r>
    <x v="24"/>
    <x v="2"/>
    <x v="7"/>
    <x v="2"/>
    <x v="96"/>
  </r>
  <r>
    <x v="24"/>
    <x v="2"/>
    <x v="7"/>
    <x v="3"/>
    <x v="96"/>
  </r>
  <r>
    <x v="24"/>
    <x v="2"/>
    <x v="7"/>
    <x v="16"/>
    <x v="326"/>
  </r>
  <r>
    <x v="24"/>
    <x v="2"/>
    <x v="8"/>
    <x v="9"/>
    <x v="149"/>
  </r>
  <r>
    <x v="24"/>
    <x v="2"/>
    <x v="8"/>
    <x v="10"/>
    <x v="96"/>
  </r>
  <r>
    <x v="24"/>
    <x v="2"/>
    <x v="8"/>
    <x v="12"/>
    <x v="96"/>
  </r>
  <r>
    <x v="24"/>
    <x v="2"/>
    <x v="9"/>
    <x v="0"/>
    <x v="121"/>
  </r>
  <r>
    <x v="24"/>
    <x v="2"/>
    <x v="9"/>
    <x v="13"/>
    <x v="74"/>
  </r>
  <r>
    <x v="24"/>
    <x v="2"/>
    <x v="9"/>
    <x v="18"/>
    <x v="326"/>
  </r>
  <r>
    <x v="24"/>
    <x v="2"/>
    <x v="9"/>
    <x v="19"/>
    <x v="1105"/>
  </r>
  <r>
    <x v="24"/>
    <x v="2"/>
    <x v="10"/>
    <x v="21"/>
    <x v="760"/>
  </r>
  <r>
    <x v="24"/>
    <x v="2"/>
    <x v="11"/>
    <x v="0"/>
    <x v="96"/>
  </r>
  <r>
    <x v="24"/>
    <x v="2"/>
    <x v="11"/>
    <x v="21"/>
    <x v="905"/>
  </r>
  <r>
    <x v="24"/>
    <x v="2"/>
    <x v="13"/>
    <x v="0"/>
    <x v="231"/>
  </r>
  <r>
    <x v="25"/>
    <x v="0"/>
    <x v="0"/>
    <x v="4"/>
    <x v="1554"/>
  </r>
  <r>
    <x v="25"/>
    <x v="0"/>
    <x v="0"/>
    <x v="17"/>
    <x v="487"/>
  </r>
  <r>
    <x v="25"/>
    <x v="0"/>
    <x v="0"/>
    <x v="22"/>
    <x v="1332"/>
  </r>
  <r>
    <x v="25"/>
    <x v="0"/>
    <x v="1"/>
    <x v="4"/>
    <x v="326"/>
  </r>
  <r>
    <x v="25"/>
    <x v="0"/>
    <x v="3"/>
    <x v="4"/>
    <x v="29"/>
  </r>
  <r>
    <x v="25"/>
    <x v="0"/>
    <x v="4"/>
    <x v="4"/>
    <x v="216"/>
  </r>
  <r>
    <x v="25"/>
    <x v="0"/>
    <x v="5"/>
    <x v="5"/>
    <x v="326"/>
  </r>
  <r>
    <x v="25"/>
    <x v="0"/>
    <x v="6"/>
    <x v="6"/>
    <x v="354"/>
  </r>
  <r>
    <x v="25"/>
    <x v="0"/>
    <x v="6"/>
    <x v="7"/>
    <x v="354"/>
  </r>
  <r>
    <x v="25"/>
    <x v="0"/>
    <x v="6"/>
    <x v="16"/>
    <x v="384"/>
  </r>
  <r>
    <x v="25"/>
    <x v="1"/>
    <x v="0"/>
    <x v="4"/>
    <x v="1318"/>
  </r>
  <r>
    <x v="25"/>
    <x v="1"/>
    <x v="0"/>
    <x v="17"/>
    <x v="433"/>
  </r>
  <r>
    <x v="25"/>
    <x v="1"/>
    <x v="0"/>
    <x v="22"/>
    <x v="785"/>
  </r>
  <r>
    <x v="25"/>
    <x v="1"/>
    <x v="1"/>
    <x v="4"/>
    <x v="177"/>
  </r>
  <r>
    <x v="25"/>
    <x v="1"/>
    <x v="3"/>
    <x v="4"/>
    <x v="49"/>
  </r>
  <r>
    <x v="25"/>
    <x v="1"/>
    <x v="4"/>
    <x v="4"/>
    <x v="216"/>
  </r>
  <r>
    <x v="25"/>
    <x v="1"/>
    <x v="5"/>
    <x v="4"/>
    <x v="177"/>
  </r>
  <r>
    <x v="25"/>
    <x v="1"/>
    <x v="6"/>
    <x v="6"/>
    <x v="96"/>
  </r>
  <r>
    <x v="25"/>
    <x v="1"/>
    <x v="6"/>
    <x v="7"/>
    <x v="254"/>
  </r>
  <r>
    <x v="25"/>
    <x v="1"/>
    <x v="6"/>
    <x v="16"/>
    <x v="254"/>
  </r>
  <r>
    <x v="25"/>
    <x v="2"/>
    <x v="0"/>
    <x v="4"/>
    <x v="433"/>
  </r>
  <r>
    <x v="25"/>
    <x v="2"/>
    <x v="0"/>
    <x v="17"/>
    <x v="216"/>
  </r>
  <r>
    <x v="25"/>
    <x v="2"/>
    <x v="0"/>
    <x v="22"/>
    <x v="433"/>
  </r>
  <r>
    <x v="25"/>
    <x v="2"/>
    <x v="7"/>
    <x v="1"/>
    <x v="384"/>
  </r>
  <r>
    <x v="25"/>
    <x v="2"/>
    <x v="7"/>
    <x v="2"/>
    <x v="96"/>
  </r>
  <r>
    <x v="25"/>
    <x v="2"/>
    <x v="7"/>
    <x v="8"/>
    <x v="177"/>
  </r>
  <r>
    <x v="25"/>
    <x v="2"/>
    <x v="7"/>
    <x v="16"/>
    <x v="384"/>
  </r>
  <r>
    <x v="25"/>
    <x v="2"/>
    <x v="8"/>
    <x v="8"/>
    <x v="254"/>
  </r>
  <r>
    <x v="25"/>
    <x v="2"/>
    <x v="8"/>
    <x v="9"/>
    <x v="433"/>
  </r>
  <r>
    <x v="25"/>
    <x v="2"/>
    <x v="9"/>
    <x v="8"/>
    <x v="49"/>
  </r>
  <r>
    <x v="25"/>
    <x v="2"/>
    <x v="9"/>
    <x v="16"/>
    <x v="49"/>
  </r>
  <r>
    <x v="25"/>
    <x v="2"/>
    <x v="9"/>
    <x v="18"/>
    <x v="254"/>
  </r>
  <r>
    <x v="25"/>
    <x v="2"/>
    <x v="9"/>
    <x v="19"/>
    <x v="1228"/>
  </r>
  <r>
    <x v="25"/>
    <x v="2"/>
    <x v="10"/>
    <x v="8"/>
    <x v="49"/>
  </r>
  <r>
    <x v="25"/>
    <x v="2"/>
    <x v="10"/>
    <x v="16"/>
    <x v="49"/>
  </r>
  <r>
    <x v="25"/>
    <x v="2"/>
    <x v="10"/>
    <x v="20"/>
    <x v="433"/>
  </r>
  <r>
    <x v="25"/>
    <x v="2"/>
    <x v="10"/>
    <x v="21"/>
    <x v="1030"/>
  </r>
  <r>
    <x v="25"/>
    <x v="2"/>
    <x v="11"/>
    <x v="8"/>
    <x v="74"/>
  </r>
  <r>
    <x v="25"/>
    <x v="2"/>
    <x v="11"/>
    <x v="16"/>
    <x v="412"/>
  </r>
  <r>
    <x v="25"/>
    <x v="2"/>
    <x v="11"/>
    <x v="21"/>
    <x v="883"/>
  </r>
  <r>
    <x v="25"/>
    <x v="2"/>
    <x v="13"/>
    <x v="14"/>
    <x v="254"/>
  </r>
  <r>
    <x v="26"/>
    <x v="0"/>
    <x v="0"/>
    <x v="4"/>
    <x v="1634"/>
  </r>
  <r>
    <x v="26"/>
    <x v="0"/>
    <x v="0"/>
    <x v="17"/>
    <x v="1217"/>
  </r>
  <r>
    <x v="26"/>
    <x v="0"/>
    <x v="0"/>
    <x v="22"/>
    <x v="865"/>
  </r>
  <r>
    <x v="26"/>
    <x v="0"/>
    <x v="1"/>
    <x v="4"/>
    <x v="506"/>
  </r>
  <r>
    <x v="26"/>
    <x v="0"/>
    <x v="1"/>
    <x v="16"/>
    <x v="65"/>
  </r>
  <r>
    <x v="26"/>
    <x v="0"/>
    <x v="2"/>
    <x v="8"/>
    <x v="96"/>
  </r>
  <r>
    <x v="26"/>
    <x v="0"/>
    <x v="3"/>
    <x v="4"/>
    <x v="49"/>
  </r>
  <r>
    <x v="26"/>
    <x v="0"/>
    <x v="4"/>
    <x v="0"/>
    <x v="292"/>
  </r>
  <r>
    <x v="26"/>
    <x v="0"/>
    <x v="4"/>
    <x v="16"/>
    <x v="216"/>
  </r>
  <r>
    <x v="26"/>
    <x v="0"/>
    <x v="5"/>
    <x v="5"/>
    <x v="433"/>
  </r>
  <r>
    <x v="26"/>
    <x v="0"/>
    <x v="5"/>
    <x v="16"/>
    <x v="74"/>
  </r>
  <r>
    <x v="26"/>
    <x v="0"/>
    <x v="6"/>
    <x v="6"/>
    <x v="420"/>
  </r>
  <r>
    <x v="26"/>
    <x v="0"/>
    <x v="6"/>
    <x v="7"/>
    <x v="292"/>
  </r>
  <r>
    <x v="26"/>
    <x v="0"/>
    <x v="6"/>
    <x v="16"/>
    <x v="714"/>
  </r>
  <r>
    <x v="26"/>
    <x v="1"/>
    <x v="0"/>
    <x v="4"/>
    <x v="1568"/>
  </r>
  <r>
    <x v="26"/>
    <x v="1"/>
    <x v="0"/>
    <x v="17"/>
    <x v="760"/>
  </r>
  <r>
    <x v="26"/>
    <x v="1"/>
    <x v="0"/>
    <x v="22"/>
    <x v="772"/>
  </r>
  <r>
    <x v="26"/>
    <x v="1"/>
    <x v="1"/>
    <x v="4"/>
    <x v="433"/>
  </r>
  <r>
    <x v="26"/>
    <x v="1"/>
    <x v="1"/>
    <x v="16"/>
    <x v="128"/>
  </r>
  <r>
    <x v="26"/>
    <x v="1"/>
    <x v="2"/>
    <x v="8"/>
    <x v="96"/>
  </r>
  <r>
    <x v="26"/>
    <x v="1"/>
    <x v="3"/>
    <x v="4"/>
    <x v="177"/>
  </r>
  <r>
    <x v="26"/>
    <x v="1"/>
    <x v="4"/>
    <x v="0"/>
    <x v="292"/>
  </r>
  <r>
    <x v="26"/>
    <x v="1"/>
    <x v="4"/>
    <x v="4"/>
    <x v="96"/>
  </r>
  <r>
    <x v="26"/>
    <x v="1"/>
    <x v="4"/>
    <x v="16"/>
    <x v="216"/>
  </r>
  <r>
    <x v="26"/>
    <x v="1"/>
    <x v="5"/>
    <x v="5"/>
    <x v="254"/>
  </r>
  <r>
    <x v="26"/>
    <x v="1"/>
    <x v="5"/>
    <x v="16"/>
    <x v="96"/>
  </r>
  <r>
    <x v="26"/>
    <x v="1"/>
    <x v="6"/>
    <x v="6"/>
    <x v="124"/>
  </r>
  <r>
    <x v="26"/>
    <x v="1"/>
    <x v="6"/>
    <x v="7"/>
    <x v="326"/>
  </r>
  <r>
    <x v="26"/>
    <x v="1"/>
    <x v="6"/>
    <x v="16"/>
    <x v="449"/>
  </r>
  <r>
    <x v="26"/>
    <x v="2"/>
    <x v="0"/>
    <x v="4"/>
    <x v="272"/>
  </r>
  <r>
    <x v="26"/>
    <x v="2"/>
    <x v="0"/>
    <x v="17"/>
    <x v="177"/>
  </r>
  <r>
    <x v="26"/>
    <x v="2"/>
    <x v="7"/>
    <x v="0"/>
    <x v="177"/>
  </r>
  <r>
    <x v="26"/>
    <x v="2"/>
    <x v="7"/>
    <x v="1"/>
    <x v="384"/>
  </r>
  <r>
    <x v="26"/>
    <x v="2"/>
    <x v="7"/>
    <x v="2"/>
    <x v="96"/>
  </r>
  <r>
    <x v="26"/>
    <x v="2"/>
    <x v="7"/>
    <x v="8"/>
    <x v="177"/>
  </r>
  <r>
    <x v="26"/>
    <x v="2"/>
    <x v="7"/>
    <x v="16"/>
    <x v="384"/>
  </r>
  <r>
    <x v="26"/>
    <x v="2"/>
    <x v="8"/>
    <x v="8"/>
    <x v="177"/>
  </r>
  <r>
    <x v="26"/>
    <x v="2"/>
    <x v="8"/>
    <x v="9"/>
    <x v="487"/>
  </r>
  <r>
    <x v="26"/>
    <x v="2"/>
    <x v="8"/>
    <x v="10"/>
    <x v="254"/>
  </r>
  <r>
    <x v="26"/>
    <x v="2"/>
    <x v="9"/>
    <x v="0"/>
    <x v="177"/>
  </r>
  <r>
    <x v="26"/>
    <x v="2"/>
    <x v="9"/>
    <x v="16"/>
    <x v="177"/>
  </r>
  <r>
    <x v="26"/>
    <x v="2"/>
    <x v="9"/>
    <x v="18"/>
    <x v="433"/>
  </r>
  <r>
    <x v="26"/>
    <x v="2"/>
    <x v="9"/>
    <x v="19"/>
    <x v="1399"/>
  </r>
  <r>
    <x v="26"/>
    <x v="2"/>
    <x v="10"/>
    <x v="0"/>
    <x v="96"/>
  </r>
  <r>
    <x v="26"/>
    <x v="2"/>
    <x v="10"/>
    <x v="16"/>
    <x v="96"/>
  </r>
  <r>
    <x v="26"/>
    <x v="2"/>
    <x v="10"/>
    <x v="18"/>
    <x v="654"/>
  </r>
  <r>
    <x v="26"/>
    <x v="2"/>
    <x v="10"/>
    <x v="21"/>
    <x v="724"/>
  </r>
  <r>
    <x v="26"/>
    <x v="2"/>
    <x v="11"/>
    <x v="0"/>
    <x v="96"/>
  </r>
  <r>
    <x v="26"/>
    <x v="2"/>
    <x v="11"/>
    <x v="8"/>
    <x v="527"/>
  </r>
  <r>
    <x v="26"/>
    <x v="2"/>
    <x v="11"/>
    <x v="21"/>
    <x v="1190"/>
  </r>
  <r>
    <x v="26"/>
    <x v="2"/>
    <x v="13"/>
    <x v="0"/>
    <x v="177"/>
  </r>
  <r>
    <x v="26"/>
    <x v="2"/>
    <x v="13"/>
    <x v="4"/>
    <x v="384"/>
  </r>
  <r>
    <x v="26"/>
    <x v="2"/>
    <x v="13"/>
    <x v="14"/>
    <x v="487"/>
  </r>
  <r>
    <x v="27"/>
    <x v="0"/>
    <x v="0"/>
    <x v="4"/>
    <x v="1430"/>
  </r>
  <r>
    <x v="27"/>
    <x v="0"/>
    <x v="0"/>
    <x v="17"/>
    <x v="931"/>
  </r>
  <r>
    <x v="27"/>
    <x v="0"/>
    <x v="0"/>
    <x v="22"/>
    <x v="455"/>
  </r>
  <r>
    <x v="27"/>
    <x v="0"/>
    <x v="1"/>
    <x v="4"/>
    <x v="177"/>
  </r>
  <r>
    <x v="27"/>
    <x v="0"/>
    <x v="3"/>
    <x v="4"/>
    <x v="10"/>
  </r>
  <r>
    <x v="27"/>
    <x v="0"/>
    <x v="4"/>
    <x v="0"/>
    <x v="96"/>
  </r>
  <r>
    <x v="27"/>
    <x v="0"/>
    <x v="4"/>
    <x v="4"/>
    <x v="44"/>
  </r>
  <r>
    <x v="27"/>
    <x v="0"/>
    <x v="4"/>
    <x v="16"/>
    <x v="96"/>
  </r>
  <r>
    <x v="27"/>
    <x v="0"/>
    <x v="5"/>
    <x v="5"/>
    <x v="177"/>
  </r>
  <r>
    <x v="27"/>
    <x v="0"/>
    <x v="6"/>
    <x v="6"/>
    <x v="177"/>
  </r>
  <r>
    <x v="27"/>
    <x v="0"/>
    <x v="6"/>
    <x v="7"/>
    <x v="177"/>
  </r>
  <r>
    <x v="27"/>
    <x v="0"/>
    <x v="6"/>
    <x v="16"/>
    <x v="326"/>
  </r>
  <r>
    <x v="27"/>
    <x v="1"/>
    <x v="0"/>
    <x v="4"/>
    <x v="1145"/>
  </r>
  <r>
    <x v="27"/>
    <x v="1"/>
    <x v="0"/>
    <x v="17"/>
    <x v="326"/>
  </r>
  <r>
    <x v="27"/>
    <x v="1"/>
    <x v="0"/>
    <x v="22"/>
    <x v="270"/>
  </r>
  <r>
    <x v="27"/>
    <x v="1"/>
    <x v="1"/>
    <x v="4"/>
    <x v="177"/>
  </r>
  <r>
    <x v="27"/>
    <x v="1"/>
    <x v="3"/>
    <x v="4"/>
    <x v="40"/>
  </r>
  <r>
    <x v="27"/>
    <x v="1"/>
    <x v="4"/>
    <x v="0"/>
    <x v="96"/>
  </r>
  <r>
    <x v="27"/>
    <x v="1"/>
    <x v="5"/>
    <x v="5"/>
    <x v="96"/>
  </r>
  <r>
    <x v="27"/>
    <x v="1"/>
    <x v="6"/>
    <x v="6"/>
    <x v="96"/>
  </r>
  <r>
    <x v="27"/>
    <x v="1"/>
    <x v="6"/>
    <x v="7"/>
    <x v="96"/>
  </r>
  <r>
    <x v="27"/>
    <x v="1"/>
    <x v="6"/>
    <x v="16"/>
    <x v="254"/>
  </r>
  <r>
    <x v="27"/>
    <x v="2"/>
    <x v="0"/>
    <x v="4"/>
    <x v="312"/>
  </r>
  <r>
    <x v="27"/>
    <x v="2"/>
    <x v="0"/>
    <x v="16"/>
    <x v="14"/>
  </r>
  <r>
    <x v="27"/>
    <x v="2"/>
    <x v="0"/>
    <x v="17"/>
    <x v="197"/>
  </r>
  <r>
    <x v="27"/>
    <x v="2"/>
    <x v="0"/>
    <x v="22"/>
    <x v="49"/>
  </r>
  <r>
    <x v="27"/>
    <x v="2"/>
    <x v="7"/>
    <x v="0"/>
    <x v="177"/>
  </r>
  <r>
    <x v="27"/>
    <x v="2"/>
    <x v="7"/>
    <x v="1"/>
    <x v="384"/>
  </r>
  <r>
    <x v="27"/>
    <x v="2"/>
    <x v="7"/>
    <x v="2"/>
    <x v="96"/>
  </r>
  <r>
    <x v="27"/>
    <x v="2"/>
    <x v="7"/>
    <x v="16"/>
    <x v="177"/>
  </r>
  <r>
    <x v="27"/>
    <x v="2"/>
    <x v="8"/>
    <x v="9"/>
    <x v="254"/>
  </r>
  <r>
    <x v="27"/>
    <x v="2"/>
    <x v="8"/>
    <x v="10"/>
    <x v="96"/>
  </r>
  <r>
    <x v="27"/>
    <x v="2"/>
    <x v="9"/>
    <x v="8"/>
    <x v="96"/>
  </r>
  <r>
    <x v="27"/>
    <x v="2"/>
    <x v="9"/>
    <x v="18"/>
    <x v="177"/>
  </r>
  <r>
    <x v="27"/>
    <x v="2"/>
    <x v="9"/>
    <x v="19"/>
    <x v="1114"/>
  </r>
  <r>
    <x v="27"/>
    <x v="2"/>
    <x v="9"/>
    <x v="21"/>
    <x v="121"/>
  </r>
  <r>
    <x v="27"/>
    <x v="2"/>
    <x v="10"/>
    <x v="8"/>
    <x v="96"/>
  </r>
  <r>
    <x v="27"/>
    <x v="2"/>
    <x v="10"/>
    <x v="18"/>
    <x v="96"/>
  </r>
  <r>
    <x v="27"/>
    <x v="2"/>
    <x v="11"/>
    <x v="18"/>
    <x v="326"/>
  </r>
  <r>
    <x v="27"/>
    <x v="2"/>
    <x v="11"/>
    <x v="21"/>
    <x v="615"/>
  </r>
  <r>
    <x v="27"/>
    <x v="2"/>
    <x v="13"/>
    <x v="0"/>
    <x v="96"/>
  </r>
  <r>
    <x v="27"/>
    <x v="2"/>
    <x v="13"/>
    <x v="4"/>
    <x v="96"/>
  </r>
  <r>
    <x v="27"/>
    <x v="2"/>
    <x v="13"/>
    <x v="14"/>
    <x v="159"/>
  </r>
  <r>
    <x v="28"/>
    <x v="2"/>
    <x v="7"/>
    <x v="3"/>
    <x v="487"/>
  </r>
  <r>
    <x v="28"/>
    <x v="2"/>
    <x v="7"/>
    <x v="8"/>
    <x v="1543"/>
  </r>
  <r>
    <x v="28"/>
    <x v="2"/>
    <x v="7"/>
    <x v="13"/>
    <x v="1138"/>
  </r>
  <r>
    <x v="28"/>
    <x v="2"/>
    <x v="7"/>
    <x v="16"/>
    <x v="1442"/>
  </r>
  <r>
    <x v="28"/>
    <x v="2"/>
    <x v="8"/>
    <x v="0"/>
    <x v="96"/>
  </r>
  <r>
    <x v="28"/>
    <x v="2"/>
    <x v="8"/>
    <x v="8"/>
    <x v="1375"/>
  </r>
  <r>
    <x v="28"/>
    <x v="2"/>
    <x v="8"/>
    <x v="10"/>
    <x v="1607"/>
  </r>
  <r>
    <x v="28"/>
    <x v="2"/>
    <x v="8"/>
    <x v="13"/>
    <x v="1765"/>
  </r>
  <r>
    <x v="28"/>
    <x v="2"/>
    <x v="8"/>
    <x v="16"/>
    <x v="181"/>
  </r>
  <r>
    <x v="28"/>
    <x v="2"/>
    <x v="9"/>
    <x v="0"/>
    <x v="527"/>
  </r>
  <r>
    <x v="28"/>
    <x v="2"/>
    <x v="9"/>
    <x v="8"/>
    <x v="1244"/>
  </r>
  <r>
    <x v="28"/>
    <x v="2"/>
    <x v="9"/>
    <x v="13"/>
    <x v="905"/>
  </r>
  <r>
    <x v="28"/>
    <x v="2"/>
    <x v="9"/>
    <x v="16"/>
    <x v="983"/>
  </r>
  <r>
    <x v="28"/>
    <x v="2"/>
    <x v="9"/>
    <x v="19"/>
    <x v="1811"/>
  </r>
  <r>
    <x v="28"/>
    <x v="2"/>
    <x v="10"/>
    <x v="0"/>
    <x v="949"/>
  </r>
  <r>
    <x v="28"/>
    <x v="2"/>
    <x v="10"/>
    <x v="8"/>
    <x v="1248"/>
  </r>
  <r>
    <x v="28"/>
    <x v="2"/>
    <x v="10"/>
    <x v="13"/>
    <x v="1245"/>
  </r>
  <r>
    <x v="28"/>
    <x v="2"/>
    <x v="10"/>
    <x v="15"/>
    <x v="1112"/>
  </r>
  <r>
    <x v="28"/>
    <x v="2"/>
    <x v="10"/>
    <x v="16"/>
    <x v="1005"/>
  </r>
  <r>
    <x v="28"/>
    <x v="2"/>
    <x v="10"/>
    <x v="18"/>
    <x v="1750"/>
  </r>
  <r>
    <x v="28"/>
    <x v="2"/>
    <x v="10"/>
    <x v="21"/>
    <x v="1805"/>
  </r>
  <r>
    <x v="28"/>
    <x v="2"/>
    <x v="11"/>
    <x v="0"/>
    <x v="384"/>
  </r>
  <r>
    <x v="28"/>
    <x v="2"/>
    <x v="11"/>
    <x v="8"/>
    <x v="785"/>
  </r>
  <r>
    <x v="28"/>
    <x v="2"/>
    <x v="11"/>
    <x v="13"/>
    <x v="354"/>
  </r>
  <r>
    <x v="28"/>
    <x v="2"/>
    <x v="11"/>
    <x v="16"/>
    <x v="439"/>
  </r>
  <r>
    <x v="28"/>
    <x v="2"/>
    <x v="11"/>
    <x v="18"/>
    <x v="724"/>
  </r>
  <r>
    <x v="28"/>
    <x v="2"/>
    <x v="11"/>
    <x v="21"/>
    <x v="1801"/>
  </r>
  <r>
    <x v="28"/>
    <x v="2"/>
    <x v="12"/>
    <x v="0"/>
    <x v="615"/>
  </r>
  <r>
    <x v="28"/>
    <x v="2"/>
    <x v="12"/>
    <x v="8"/>
    <x v="1504"/>
  </r>
  <r>
    <x v="28"/>
    <x v="2"/>
    <x v="12"/>
    <x v="16"/>
    <x v="437"/>
  </r>
  <r>
    <x v="28"/>
    <x v="2"/>
    <x v="13"/>
    <x v="0"/>
    <x v="1172"/>
  </r>
  <r>
    <x v="28"/>
    <x v="2"/>
    <x v="13"/>
    <x v="4"/>
    <x v="1702"/>
  </r>
  <r>
    <x v="28"/>
    <x v="2"/>
    <x v="13"/>
    <x v="11"/>
    <x v="1595"/>
  </r>
  <r>
    <x v="28"/>
    <x v="2"/>
    <x v="13"/>
    <x v="14"/>
    <x v="1731"/>
  </r>
  <r>
    <x v="28"/>
    <x v="2"/>
    <x v="13"/>
    <x v="16"/>
    <x v="894"/>
  </r>
  <r>
    <x v="28"/>
    <x v="0"/>
    <x v="0"/>
    <x v="4"/>
    <x v="1822"/>
  </r>
  <r>
    <x v="28"/>
    <x v="0"/>
    <x v="0"/>
    <x v="17"/>
    <x v="1815"/>
  </r>
  <r>
    <x v="28"/>
    <x v="0"/>
    <x v="0"/>
    <x v="22"/>
    <x v="1791"/>
  </r>
  <r>
    <x v="28"/>
    <x v="0"/>
    <x v="1"/>
    <x v="0"/>
    <x v="362"/>
  </r>
  <r>
    <x v="28"/>
    <x v="0"/>
    <x v="1"/>
    <x v="4"/>
    <x v="1713"/>
  </r>
  <r>
    <x v="28"/>
    <x v="0"/>
    <x v="1"/>
    <x v="13"/>
    <x v="1010"/>
  </r>
  <r>
    <x v="28"/>
    <x v="0"/>
    <x v="1"/>
    <x v="16"/>
    <x v="851"/>
  </r>
  <r>
    <x v="28"/>
    <x v="0"/>
    <x v="1"/>
    <x v="22"/>
    <x v="25"/>
  </r>
  <r>
    <x v="28"/>
    <x v="0"/>
    <x v="2"/>
    <x v="0"/>
    <x v="64"/>
  </r>
  <r>
    <x v="28"/>
    <x v="0"/>
    <x v="2"/>
    <x v="8"/>
    <x v="1456"/>
  </r>
  <r>
    <x v="28"/>
    <x v="0"/>
    <x v="2"/>
    <x v="16"/>
    <x v="64"/>
  </r>
  <r>
    <x v="28"/>
    <x v="0"/>
    <x v="3"/>
    <x v="4"/>
    <x v="375"/>
  </r>
  <r>
    <x v="28"/>
    <x v="0"/>
    <x v="3"/>
    <x v="16"/>
    <x v="46"/>
  </r>
  <r>
    <x v="28"/>
    <x v="0"/>
    <x v="4"/>
    <x v="0"/>
    <x v="1003"/>
  </r>
  <r>
    <x v="28"/>
    <x v="0"/>
    <x v="4"/>
    <x v="4"/>
    <x v="1655"/>
  </r>
  <r>
    <x v="28"/>
    <x v="0"/>
    <x v="4"/>
    <x v="13"/>
    <x v="1535"/>
  </r>
  <r>
    <x v="28"/>
    <x v="0"/>
    <x v="4"/>
    <x v="16"/>
    <x v="1272"/>
  </r>
  <r>
    <x v="28"/>
    <x v="0"/>
    <x v="5"/>
    <x v="0"/>
    <x v="49"/>
  </r>
  <r>
    <x v="28"/>
    <x v="0"/>
    <x v="5"/>
    <x v="4"/>
    <x v="96"/>
  </r>
  <r>
    <x v="28"/>
    <x v="0"/>
    <x v="5"/>
    <x v="5"/>
    <x v="1622"/>
  </r>
  <r>
    <x v="28"/>
    <x v="0"/>
    <x v="5"/>
    <x v="13"/>
    <x v="489"/>
  </r>
  <r>
    <x v="28"/>
    <x v="0"/>
    <x v="5"/>
    <x v="16"/>
    <x v="485"/>
  </r>
  <r>
    <x v="28"/>
    <x v="0"/>
    <x v="6"/>
    <x v="6"/>
    <x v="1590"/>
  </r>
  <r>
    <x v="28"/>
    <x v="0"/>
    <x v="6"/>
    <x v="7"/>
    <x v="1694"/>
  </r>
  <r>
    <x v="28"/>
    <x v="0"/>
    <x v="6"/>
    <x v="13"/>
    <x v="823"/>
  </r>
  <r>
    <x v="28"/>
    <x v="0"/>
    <x v="6"/>
    <x v="16"/>
    <x v="1784"/>
  </r>
  <r>
    <x v="28"/>
    <x v="1"/>
    <x v="0"/>
    <x v="4"/>
    <x v="1821"/>
  </r>
  <r>
    <x v="28"/>
    <x v="1"/>
    <x v="0"/>
    <x v="17"/>
    <x v="1764"/>
  </r>
  <r>
    <x v="28"/>
    <x v="1"/>
    <x v="0"/>
    <x v="22"/>
    <x v="1758"/>
  </r>
  <r>
    <x v="28"/>
    <x v="1"/>
    <x v="1"/>
    <x v="0"/>
    <x v="392"/>
  </r>
  <r>
    <x v="28"/>
    <x v="1"/>
    <x v="1"/>
    <x v="4"/>
    <x v="1742"/>
  </r>
  <r>
    <x v="28"/>
    <x v="1"/>
    <x v="1"/>
    <x v="13"/>
    <x v="1259"/>
  </r>
  <r>
    <x v="28"/>
    <x v="1"/>
    <x v="1"/>
    <x v="16"/>
    <x v="1339"/>
  </r>
  <r>
    <x v="28"/>
    <x v="1"/>
    <x v="1"/>
    <x v="22"/>
    <x v="25"/>
  </r>
  <r>
    <x v="28"/>
    <x v="1"/>
    <x v="2"/>
    <x v="0"/>
    <x v="34"/>
  </r>
  <r>
    <x v="28"/>
    <x v="1"/>
    <x v="2"/>
    <x v="8"/>
    <x v="1370"/>
  </r>
  <r>
    <x v="28"/>
    <x v="1"/>
    <x v="2"/>
    <x v="16"/>
    <x v="34"/>
  </r>
  <r>
    <x v="28"/>
    <x v="1"/>
    <x v="3"/>
    <x v="4"/>
    <x v="915"/>
  </r>
  <r>
    <x v="28"/>
    <x v="1"/>
    <x v="3"/>
    <x v="16"/>
    <x v="252"/>
  </r>
  <r>
    <x v="28"/>
    <x v="1"/>
    <x v="4"/>
    <x v="0"/>
    <x v="1282"/>
  </r>
  <r>
    <x v="28"/>
    <x v="1"/>
    <x v="4"/>
    <x v="4"/>
    <x v="1598"/>
  </r>
  <r>
    <x v="28"/>
    <x v="1"/>
    <x v="4"/>
    <x v="13"/>
    <x v="1437"/>
  </r>
  <r>
    <x v="28"/>
    <x v="1"/>
    <x v="4"/>
    <x v="16"/>
    <x v="1499"/>
  </r>
  <r>
    <x v="28"/>
    <x v="1"/>
    <x v="5"/>
    <x v="0"/>
    <x v="49"/>
  </r>
  <r>
    <x v="28"/>
    <x v="1"/>
    <x v="5"/>
    <x v="4"/>
    <x v="177"/>
  </r>
  <r>
    <x v="28"/>
    <x v="1"/>
    <x v="5"/>
    <x v="5"/>
    <x v="1388"/>
  </r>
  <r>
    <x v="28"/>
    <x v="1"/>
    <x v="5"/>
    <x v="13"/>
    <x v="511"/>
  </r>
  <r>
    <x v="28"/>
    <x v="1"/>
    <x v="5"/>
    <x v="16"/>
    <x v="485"/>
  </r>
  <r>
    <x v="28"/>
    <x v="1"/>
    <x v="6"/>
    <x v="6"/>
    <x v="1217"/>
  </r>
  <r>
    <x v="28"/>
    <x v="1"/>
    <x v="6"/>
    <x v="7"/>
    <x v="1618"/>
  </r>
  <r>
    <x v="28"/>
    <x v="1"/>
    <x v="6"/>
    <x v="13"/>
    <x v="1187"/>
  </r>
  <r>
    <x v="28"/>
    <x v="1"/>
    <x v="6"/>
    <x v="16"/>
    <x v="1681"/>
  </r>
  <r>
    <x v="28"/>
    <x v="2"/>
    <x v="0"/>
    <x v="4"/>
    <x v="1738"/>
  </r>
  <r>
    <x v="28"/>
    <x v="2"/>
    <x v="0"/>
    <x v="13"/>
    <x v="697"/>
  </r>
  <r>
    <x v="28"/>
    <x v="2"/>
    <x v="0"/>
    <x v="16"/>
    <x v="1089"/>
  </r>
  <r>
    <x v="28"/>
    <x v="2"/>
    <x v="0"/>
    <x v="17"/>
    <x v="1571"/>
  </r>
  <r>
    <x v="28"/>
    <x v="2"/>
    <x v="0"/>
    <x v="22"/>
    <x v="660"/>
  </r>
  <r>
    <x v="28"/>
    <x v="2"/>
    <x v="4"/>
    <x v="0"/>
    <x v="177"/>
  </r>
  <r>
    <x v="28"/>
    <x v="2"/>
    <x v="4"/>
    <x v="4"/>
    <x v="910"/>
  </r>
  <r>
    <x v="28"/>
    <x v="2"/>
    <x v="4"/>
    <x v="13"/>
    <x v="1058"/>
  </r>
  <r>
    <x v="28"/>
    <x v="2"/>
    <x v="4"/>
    <x v="16"/>
    <x v="882"/>
  </r>
  <r>
    <x v="28"/>
    <x v="2"/>
    <x v="7"/>
    <x v="0"/>
    <x v="1180"/>
  </r>
  <r>
    <x v="28"/>
    <x v="2"/>
    <x v="7"/>
    <x v="1"/>
    <x v="691"/>
  </r>
  <r>
    <x v="28"/>
    <x v="2"/>
    <x v="7"/>
    <x v="2"/>
    <x v="96"/>
  </r>
  <r>
    <x v="29"/>
    <x v="2"/>
    <x v="11"/>
    <x v="21"/>
    <x v="1546"/>
  </r>
  <r>
    <x v="29"/>
    <x v="2"/>
    <x v="13"/>
    <x v="0"/>
    <x v="326"/>
  </r>
  <r>
    <x v="29"/>
    <x v="2"/>
    <x v="13"/>
    <x v="4"/>
    <x v="883"/>
  </r>
  <r>
    <x v="29"/>
    <x v="2"/>
    <x v="13"/>
    <x v="14"/>
    <x v="724"/>
  </r>
  <r>
    <x v="29"/>
    <x v="2"/>
    <x v="13"/>
    <x v="16"/>
    <x v="96"/>
  </r>
  <r>
    <x v="29"/>
    <x v="0"/>
    <x v="0"/>
    <x v="4"/>
    <x v="1760"/>
  </r>
  <r>
    <x v="29"/>
    <x v="0"/>
    <x v="0"/>
    <x v="17"/>
    <x v="1573"/>
  </r>
  <r>
    <x v="29"/>
    <x v="0"/>
    <x v="0"/>
    <x v="22"/>
    <x v="1179"/>
  </r>
  <r>
    <x v="29"/>
    <x v="0"/>
    <x v="1"/>
    <x v="4"/>
    <x v="818"/>
  </r>
  <r>
    <x v="29"/>
    <x v="0"/>
    <x v="1"/>
    <x v="16"/>
    <x v="222"/>
  </r>
  <r>
    <x v="29"/>
    <x v="0"/>
    <x v="2"/>
    <x v="8"/>
    <x v="177"/>
  </r>
  <r>
    <x v="29"/>
    <x v="0"/>
    <x v="2"/>
    <x v="16"/>
    <x v="177"/>
  </r>
  <r>
    <x v="29"/>
    <x v="0"/>
    <x v="3"/>
    <x v="4"/>
    <x v="196"/>
  </r>
  <r>
    <x v="29"/>
    <x v="0"/>
    <x v="4"/>
    <x v="0"/>
    <x v="577"/>
  </r>
  <r>
    <x v="29"/>
    <x v="0"/>
    <x v="4"/>
    <x v="4"/>
    <x v="121"/>
  </r>
  <r>
    <x v="29"/>
    <x v="0"/>
    <x v="4"/>
    <x v="13"/>
    <x v="64"/>
  </r>
  <r>
    <x v="29"/>
    <x v="0"/>
    <x v="4"/>
    <x v="16"/>
    <x v="341"/>
  </r>
  <r>
    <x v="29"/>
    <x v="0"/>
    <x v="5"/>
    <x v="0"/>
    <x v="69"/>
  </r>
  <r>
    <x v="29"/>
    <x v="0"/>
    <x v="5"/>
    <x v="5"/>
    <x v="818"/>
  </r>
  <r>
    <x v="29"/>
    <x v="0"/>
    <x v="5"/>
    <x v="13"/>
    <x v="637"/>
  </r>
  <r>
    <x v="29"/>
    <x v="0"/>
    <x v="6"/>
    <x v="6"/>
    <x v="755"/>
  </r>
  <r>
    <x v="29"/>
    <x v="0"/>
    <x v="6"/>
    <x v="7"/>
    <x v="755"/>
  </r>
  <r>
    <x v="29"/>
    <x v="0"/>
    <x v="6"/>
    <x v="16"/>
    <x v="1076"/>
  </r>
  <r>
    <x v="29"/>
    <x v="1"/>
    <x v="0"/>
    <x v="4"/>
    <x v="1745"/>
  </r>
  <r>
    <x v="29"/>
    <x v="1"/>
    <x v="0"/>
    <x v="17"/>
    <x v="1348"/>
  </r>
  <r>
    <x v="29"/>
    <x v="1"/>
    <x v="0"/>
    <x v="22"/>
    <x v="1067"/>
  </r>
  <r>
    <x v="29"/>
    <x v="1"/>
    <x v="1"/>
    <x v="0"/>
    <x v="254"/>
  </r>
  <r>
    <x v="29"/>
    <x v="1"/>
    <x v="1"/>
    <x v="4"/>
    <x v="810"/>
  </r>
  <r>
    <x v="29"/>
    <x v="1"/>
    <x v="1"/>
    <x v="16"/>
    <x v="680"/>
  </r>
  <r>
    <x v="29"/>
    <x v="1"/>
    <x v="2"/>
    <x v="8"/>
    <x v="326"/>
  </r>
  <r>
    <x v="29"/>
    <x v="1"/>
    <x v="2"/>
    <x v="16"/>
    <x v="177"/>
  </r>
  <r>
    <x v="29"/>
    <x v="1"/>
    <x v="3"/>
    <x v="4"/>
    <x v="86"/>
  </r>
  <r>
    <x v="29"/>
    <x v="1"/>
    <x v="4"/>
    <x v="0"/>
    <x v="478"/>
  </r>
  <r>
    <x v="29"/>
    <x v="1"/>
    <x v="4"/>
    <x v="4"/>
    <x v="81"/>
  </r>
  <r>
    <x v="29"/>
    <x v="1"/>
    <x v="4"/>
    <x v="13"/>
    <x v="42"/>
  </r>
  <r>
    <x v="29"/>
    <x v="1"/>
    <x v="4"/>
    <x v="16"/>
    <x v="271"/>
  </r>
  <r>
    <x v="29"/>
    <x v="1"/>
    <x v="5"/>
    <x v="5"/>
    <x v="535"/>
  </r>
  <r>
    <x v="29"/>
    <x v="1"/>
    <x v="5"/>
    <x v="13"/>
    <x v="42"/>
  </r>
  <r>
    <x v="29"/>
    <x v="1"/>
    <x v="5"/>
    <x v="16"/>
    <x v="177"/>
  </r>
  <r>
    <x v="29"/>
    <x v="1"/>
    <x v="6"/>
    <x v="6"/>
    <x v="394"/>
  </r>
  <r>
    <x v="29"/>
    <x v="1"/>
    <x v="6"/>
    <x v="7"/>
    <x v="660"/>
  </r>
  <r>
    <x v="29"/>
    <x v="1"/>
    <x v="6"/>
    <x v="16"/>
    <x v="1004"/>
  </r>
  <r>
    <x v="29"/>
    <x v="2"/>
    <x v="0"/>
    <x v="4"/>
    <x v="384"/>
  </r>
  <r>
    <x v="29"/>
    <x v="2"/>
    <x v="0"/>
    <x v="16"/>
    <x v="4"/>
  </r>
  <r>
    <x v="29"/>
    <x v="2"/>
    <x v="0"/>
    <x v="17"/>
    <x v="254"/>
  </r>
  <r>
    <x v="29"/>
    <x v="2"/>
    <x v="7"/>
    <x v="1"/>
    <x v="384"/>
  </r>
  <r>
    <x v="29"/>
    <x v="2"/>
    <x v="7"/>
    <x v="2"/>
    <x v="96"/>
  </r>
  <r>
    <x v="29"/>
    <x v="2"/>
    <x v="7"/>
    <x v="3"/>
    <x v="254"/>
  </r>
  <r>
    <x v="29"/>
    <x v="2"/>
    <x v="7"/>
    <x v="8"/>
    <x v="202"/>
  </r>
  <r>
    <x v="29"/>
    <x v="2"/>
    <x v="7"/>
    <x v="13"/>
    <x v="326"/>
  </r>
  <r>
    <x v="29"/>
    <x v="2"/>
    <x v="7"/>
    <x v="16"/>
    <x v="326"/>
  </r>
  <r>
    <x v="29"/>
    <x v="2"/>
    <x v="8"/>
    <x v="0"/>
    <x v="96"/>
  </r>
  <r>
    <x v="29"/>
    <x v="2"/>
    <x v="8"/>
    <x v="8"/>
    <x v="982"/>
  </r>
  <r>
    <x v="29"/>
    <x v="2"/>
    <x v="8"/>
    <x v="9"/>
    <x v="905"/>
  </r>
  <r>
    <x v="29"/>
    <x v="2"/>
    <x v="8"/>
    <x v="10"/>
    <x v="527"/>
  </r>
  <r>
    <x v="29"/>
    <x v="2"/>
    <x v="9"/>
    <x v="0"/>
    <x v="96"/>
  </r>
  <r>
    <x v="29"/>
    <x v="2"/>
    <x v="9"/>
    <x v="8"/>
    <x v="177"/>
  </r>
  <r>
    <x v="29"/>
    <x v="2"/>
    <x v="9"/>
    <x v="13"/>
    <x v="254"/>
  </r>
  <r>
    <x v="29"/>
    <x v="2"/>
    <x v="9"/>
    <x v="16"/>
    <x v="326"/>
  </r>
  <r>
    <x v="29"/>
    <x v="2"/>
    <x v="9"/>
    <x v="19"/>
    <x v="1643"/>
  </r>
  <r>
    <x v="29"/>
    <x v="2"/>
    <x v="9"/>
    <x v="21"/>
    <x v="216"/>
  </r>
  <r>
    <x v="29"/>
    <x v="2"/>
    <x v="10"/>
    <x v="0"/>
    <x v="149"/>
  </r>
  <r>
    <x v="29"/>
    <x v="2"/>
    <x v="10"/>
    <x v="8"/>
    <x v="177"/>
  </r>
  <r>
    <x v="29"/>
    <x v="2"/>
    <x v="10"/>
    <x v="13"/>
    <x v="96"/>
  </r>
  <r>
    <x v="29"/>
    <x v="2"/>
    <x v="10"/>
    <x v="16"/>
    <x v="177"/>
  </r>
  <r>
    <x v="29"/>
    <x v="2"/>
    <x v="10"/>
    <x v="20"/>
    <x v="1511"/>
  </r>
  <r>
    <x v="29"/>
    <x v="2"/>
    <x v="11"/>
    <x v="0"/>
    <x v="96"/>
  </r>
  <r>
    <x v="29"/>
    <x v="2"/>
    <x v="11"/>
    <x v="13"/>
    <x v="96"/>
  </r>
  <r>
    <x v="29"/>
    <x v="2"/>
    <x v="11"/>
    <x v="16"/>
    <x v="177"/>
  </r>
  <r>
    <x v="30"/>
    <x v="2"/>
    <x v="8"/>
    <x v="9"/>
    <x v="326"/>
  </r>
  <r>
    <x v="30"/>
    <x v="2"/>
    <x v="8"/>
    <x v="10"/>
    <x v="96"/>
  </r>
  <r>
    <x v="30"/>
    <x v="2"/>
    <x v="9"/>
    <x v="0"/>
    <x v="115"/>
  </r>
  <r>
    <x v="30"/>
    <x v="2"/>
    <x v="9"/>
    <x v="16"/>
    <x v="68"/>
  </r>
  <r>
    <x v="30"/>
    <x v="2"/>
    <x v="9"/>
    <x v="18"/>
    <x v="283"/>
  </r>
  <r>
    <x v="30"/>
    <x v="2"/>
    <x v="9"/>
    <x v="19"/>
    <x v="1273"/>
  </r>
  <r>
    <x v="30"/>
    <x v="2"/>
    <x v="10"/>
    <x v="0"/>
    <x v="96"/>
  </r>
  <r>
    <x v="30"/>
    <x v="2"/>
    <x v="10"/>
    <x v="16"/>
    <x v="43"/>
  </r>
  <r>
    <x v="30"/>
    <x v="2"/>
    <x v="10"/>
    <x v="18"/>
    <x v="505"/>
  </r>
  <r>
    <x v="30"/>
    <x v="2"/>
    <x v="10"/>
    <x v="20"/>
    <x v="155"/>
  </r>
  <r>
    <x v="30"/>
    <x v="2"/>
    <x v="10"/>
    <x v="21"/>
    <x v="893"/>
  </r>
  <r>
    <x v="30"/>
    <x v="2"/>
    <x v="11"/>
    <x v="16"/>
    <x v="96"/>
  </r>
  <r>
    <x v="30"/>
    <x v="2"/>
    <x v="11"/>
    <x v="20"/>
    <x v="1031"/>
  </r>
  <r>
    <x v="30"/>
    <x v="2"/>
    <x v="13"/>
    <x v="0"/>
    <x v="183"/>
  </r>
  <r>
    <x v="30"/>
    <x v="2"/>
    <x v="13"/>
    <x v="4"/>
    <x v="96"/>
  </r>
  <r>
    <x v="30"/>
    <x v="2"/>
    <x v="13"/>
    <x v="14"/>
    <x v="570"/>
  </r>
  <r>
    <x v="30"/>
    <x v="2"/>
    <x v="13"/>
    <x v="16"/>
    <x v="177"/>
  </r>
  <r>
    <x v="30"/>
    <x v="0"/>
    <x v="0"/>
    <x v="22"/>
    <x v="572"/>
  </r>
  <r>
    <x v="30"/>
    <x v="0"/>
    <x v="0"/>
    <x v="4"/>
    <x v="1477"/>
  </r>
  <r>
    <x v="30"/>
    <x v="0"/>
    <x v="0"/>
    <x v="17"/>
    <x v="1104"/>
  </r>
  <r>
    <x v="30"/>
    <x v="0"/>
    <x v="1"/>
    <x v="4"/>
    <x v="254"/>
  </r>
  <r>
    <x v="30"/>
    <x v="0"/>
    <x v="1"/>
    <x v="22"/>
    <x v="3"/>
  </r>
  <r>
    <x v="30"/>
    <x v="0"/>
    <x v="2"/>
    <x v="0"/>
    <x v="59"/>
  </r>
  <r>
    <x v="30"/>
    <x v="0"/>
    <x v="2"/>
    <x v="16"/>
    <x v="64"/>
  </r>
  <r>
    <x v="30"/>
    <x v="0"/>
    <x v="3"/>
    <x v="4"/>
    <x v="6"/>
  </r>
  <r>
    <x v="30"/>
    <x v="0"/>
    <x v="4"/>
    <x v="0"/>
    <x v="34"/>
  </r>
  <r>
    <x v="30"/>
    <x v="0"/>
    <x v="4"/>
    <x v="16"/>
    <x v="61"/>
  </r>
  <r>
    <x v="30"/>
    <x v="0"/>
    <x v="5"/>
    <x v="5"/>
    <x v="326"/>
  </r>
  <r>
    <x v="30"/>
    <x v="0"/>
    <x v="6"/>
    <x v="6"/>
    <x v="326"/>
  </r>
  <r>
    <x v="30"/>
    <x v="0"/>
    <x v="6"/>
    <x v="7"/>
    <x v="96"/>
  </r>
  <r>
    <x v="30"/>
    <x v="0"/>
    <x v="6"/>
    <x v="16"/>
    <x v="488"/>
  </r>
  <r>
    <x v="30"/>
    <x v="1"/>
    <x v="0"/>
    <x v="4"/>
    <x v="1291"/>
  </r>
  <r>
    <x v="30"/>
    <x v="1"/>
    <x v="0"/>
    <x v="17"/>
    <x v="632"/>
  </r>
  <r>
    <x v="30"/>
    <x v="1"/>
    <x v="0"/>
    <x v="22"/>
    <x v="267"/>
  </r>
  <r>
    <x v="30"/>
    <x v="1"/>
    <x v="1"/>
    <x v="4"/>
    <x v="177"/>
  </r>
  <r>
    <x v="30"/>
    <x v="1"/>
    <x v="1"/>
    <x v="16"/>
    <x v="106"/>
  </r>
  <r>
    <x v="30"/>
    <x v="1"/>
    <x v="1"/>
    <x v="22"/>
    <x v="1"/>
  </r>
  <r>
    <x v="30"/>
    <x v="1"/>
    <x v="2"/>
    <x v="0"/>
    <x v="39"/>
  </r>
  <r>
    <x v="30"/>
    <x v="1"/>
    <x v="2"/>
    <x v="16"/>
    <x v="45"/>
  </r>
  <r>
    <x v="30"/>
    <x v="1"/>
    <x v="3"/>
    <x v="4"/>
    <x v="16"/>
  </r>
  <r>
    <x v="30"/>
    <x v="1"/>
    <x v="4"/>
    <x v="0"/>
    <x v="29"/>
  </r>
  <r>
    <x v="30"/>
    <x v="1"/>
    <x v="4"/>
    <x v="16"/>
    <x v="41"/>
  </r>
  <r>
    <x v="30"/>
    <x v="1"/>
    <x v="5"/>
    <x v="5"/>
    <x v="96"/>
  </r>
  <r>
    <x v="30"/>
    <x v="1"/>
    <x v="5"/>
    <x v="13"/>
    <x v="96"/>
  </r>
  <r>
    <x v="30"/>
    <x v="1"/>
    <x v="6"/>
    <x v="6"/>
    <x v="96"/>
  </r>
  <r>
    <x v="30"/>
    <x v="1"/>
    <x v="6"/>
    <x v="7"/>
    <x v="177"/>
  </r>
  <r>
    <x v="30"/>
    <x v="1"/>
    <x v="6"/>
    <x v="16"/>
    <x v="263"/>
  </r>
  <r>
    <x v="30"/>
    <x v="2"/>
    <x v="0"/>
    <x v="0"/>
    <x v="34"/>
  </r>
  <r>
    <x v="30"/>
    <x v="2"/>
    <x v="0"/>
    <x v="4"/>
    <x v="299"/>
  </r>
  <r>
    <x v="30"/>
    <x v="2"/>
    <x v="0"/>
    <x v="17"/>
    <x v="207"/>
  </r>
  <r>
    <x v="30"/>
    <x v="2"/>
    <x v="0"/>
    <x v="22"/>
    <x v="17"/>
  </r>
  <r>
    <x v="30"/>
    <x v="2"/>
    <x v="7"/>
    <x v="1"/>
    <x v="384"/>
  </r>
  <r>
    <x v="30"/>
    <x v="2"/>
    <x v="7"/>
    <x v="2"/>
    <x v="96"/>
  </r>
  <r>
    <x v="30"/>
    <x v="2"/>
    <x v="7"/>
    <x v="16"/>
    <x v="417"/>
  </r>
  <r>
    <x v="30"/>
    <x v="2"/>
    <x v="8"/>
    <x v="8"/>
    <x v="11"/>
  </r>
  <r>
    <x v="31"/>
    <x v="0"/>
    <x v="0"/>
    <x v="4"/>
    <x v="1586"/>
  </r>
  <r>
    <x v="31"/>
    <x v="0"/>
    <x v="0"/>
    <x v="17"/>
    <x v="1267"/>
  </r>
  <r>
    <x v="31"/>
    <x v="0"/>
    <x v="0"/>
    <x v="22"/>
    <x v="674"/>
  </r>
  <r>
    <x v="31"/>
    <x v="0"/>
    <x v="1"/>
    <x v="4"/>
    <x v="433"/>
  </r>
  <r>
    <x v="31"/>
    <x v="0"/>
    <x v="2"/>
    <x v="4"/>
    <x v="49"/>
  </r>
  <r>
    <x v="31"/>
    <x v="0"/>
    <x v="3"/>
    <x v="4"/>
    <x v="19"/>
  </r>
  <r>
    <x v="31"/>
    <x v="0"/>
    <x v="4"/>
    <x v="0"/>
    <x v="177"/>
  </r>
  <r>
    <x v="31"/>
    <x v="0"/>
    <x v="4"/>
    <x v="4"/>
    <x v="140"/>
  </r>
  <r>
    <x v="31"/>
    <x v="0"/>
    <x v="4"/>
    <x v="16"/>
    <x v="42"/>
  </r>
  <r>
    <x v="31"/>
    <x v="0"/>
    <x v="5"/>
    <x v="5"/>
    <x v="326"/>
  </r>
  <r>
    <x v="31"/>
    <x v="0"/>
    <x v="6"/>
    <x v="6"/>
    <x v="326"/>
  </r>
  <r>
    <x v="31"/>
    <x v="0"/>
    <x v="6"/>
    <x v="7"/>
    <x v="254"/>
  </r>
  <r>
    <x v="31"/>
    <x v="0"/>
    <x v="6"/>
    <x v="16"/>
    <x v="527"/>
  </r>
  <r>
    <x v="31"/>
    <x v="1"/>
    <x v="0"/>
    <x v="4"/>
    <x v="1495"/>
  </r>
  <r>
    <x v="31"/>
    <x v="1"/>
    <x v="0"/>
    <x v="17"/>
    <x v="724"/>
  </r>
  <r>
    <x v="31"/>
    <x v="1"/>
    <x v="0"/>
    <x v="22"/>
    <x v="506"/>
  </r>
  <r>
    <x v="31"/>
    <x v="1"/>
    <x v="1"/>
    <x v="4"/>
    <x v="384"/>
  </r>
  <r>
    <x v="31"/>
    <x v="1"/>
    <x v="1"/>
    <x v="16"/>
    <x v="96"/>
  </r>
  <r>
    <x v="31"/>
    <x v="1"/>
    <x v="2"/>
    <x v="4"/>
    <x v="49"/>
  </r>
  <r>
    <x v="31"/>
    <x v="1"/>
    <x v="3"/>
    <x v="4"/>
    <x v="121"/>
  </r>
  <r>
    <x v="31"/>
    <x v="1"/>
    <x v="4"/>
    <x v="0"/>
    <x v="177"/>
  </r>
  <r>
    <x v="31"/>
    <x v="1"/>
    <x v="4"/>
    <x v="4"/>
    <x v="96"/>
  </r>
  <r>
    <x v="31"/>
    <x v="1"/>
    <x v="4"/>
    <x v="16"/>
    <x v="34"/>
  </r>
  <r>
    <x v="31"/>
    <x v="1"/>
    <x v="5"/>
    <x v="5"/>
    <x v="177"/>
  </r>
  <r>
    <x v="31"/>
    <x v="1"/>
    <x v="6"/>
    <x v="6"/>
    <x v="96"/>
  </r>
  <r>
    <x v="31"/>
    <x v="1"/>
    <x v="6"/>
    <x v="7"/>
    <x v="326"/>
  </r>
  <r>
    <x v="31"/>
    <x v="1"/>
    <x v="6"/>
    <x v="16"/>
    <x v="254"/>
  </r>
  <r>
    <x v="31"/>
    <x v="2"/>
    <x v="0"/>
    <x v="4"/>
    <x v="412"/>
  </r>
  <r>
    <x v="31"/>
    <x v="2"/>
    <x v="0"/>
    <x v="17"/>
    <x v="292"/>
  </r>
  <r>
    <x v="31"/>
    <x v="2"/>
    <x v="4"/>
    <x v="0"/>
    <x v="96"/>
  </r>
  <r>
    <x v="31"/>
    <x v="2"/>
    <x v="4"/>
    <x v="16"/>
    <x v="29"/>
  </r>
  <r>
    <x v="31"/>
    <x v="2"/>
    <x v="7"/>
    <x v="0"/>
    <x v="96"/>
  </r>
  <r>
    <x v="31"/>
    <x v="2"/>
    <x v="7"/>
    <x v="1"/>
    <x v="384"/>
  </r>
  <r>
    <x v="31"/>
    <x v="2"/>
    <x v="7"/>
    <x v="2"/>
    <x v="96"/>
  </r>
  <r>
    <x v="31"/>
    <x v="2"/>
    <x v="7"/>
    <x v="3"/>
    <x v="96"/>
  </r>
  <r>
    <x v="31"/>
    <x v="2"/>
    <x v="7"/>
    <x v="8"/>
    <x v="11"/>
  </r>
  <r>
    <x v="31"/>
    <x v="2"/>
    <x v="7"/>
    <x v="16"/>
    <x v="471"/>
  </r>
  <r>
    <x v="31"/>
    <x v="2"/>
    <x v="8"/>
    <x v="9"/>
    <x v="384"/>
  </r>
  <r>
    <x v="31"/>
    <x v="2"/>
    <x v="8"/>
    <x v="10"/>
    <x v="254"/>
  </r>
  <r>
    <x v="31"/>
    <x v="2"/>
    <x v="9"/>
    <x v="0"/>
    <x v="177"/>
  </r>
  <r>
    <x v="31"/>
    <x v="2"/>
    <x v="9"/>
    <x v="18"/>
    <x v="326"/>
  </r>
  <r>
    <x v="31"/>
    <x v="2"/>
    <x v="9"/>
    <x v="19"/>
    <x v="1210"/>
  </r>
  <r>
    <x v="31"/>
    <x v="2"/>
    <x v="10"/>
    <x v="16"/>
    <x v="96"/>
  </r>
  <r>
    <x v="31"/>
    <x v="2"/>
    <x v="10"/>
    <x v="18"/>
    <x v="487"/>
  </r>
  <r>
    <x v="31"/>
    <x v="2"/>
    <x v="10"/>
    <x v="20"/>
    <x v="1045"/>
  </r>
  <r>
    <x v="31"/>
    <x v="2"/>
    <x v="11"/>
    <x v="0"/>
    <x v="96"/>
  </r>
  <r>
    <x v="31"/>
    <x v="2"/>
    <x v="11"/>
    <x v="16"/>
    <x v="74"/>
  </r>
  <r>
    <x v="31"/>
    <x v="2"/>
    <x v="11"/>
    <x v="18"/>
    <x v="834"/>
  </r>
  <r>
    <x v="31"/>
    <x v="2"/>
    <x v="13"/>
    <x v="0"/>
    <x v="96"/>
  </r>
  <r>
    <x v="31"/>
    <x v="2"/>
    <x v="13"/>
    <x v="4"/>
    <x v="254"/>
  </r>
  <r>
    <x v="31"/>
    <x v="2"/>
    <x v="13"/>
    <x v="14"/>
    <x v="412"/>
  </r>
  <r>
    <x v="32"/>
    <x v="0"/>
    <x v="0"/>
    <x v="4"/>
    <x v="1728"/>
  </r>
  <r>
    <x v="32"/>
    <x v="0"/>
    <x v="0"/>
    <x v="17"/>
    <x v="1536"/>
  </r>
  <r>
    <x v="32"/>
    <x v="0"/>
    <x v="0"/>
    <x v="22"/>
    <x v="1153"/>
  </r>
  <r>
    <x v="32"/>
    <x v="0"/>
    <x v="1"/>
    <x v="4"/>
    <x v="805"/>
  </r>
  <r>
    <x v="32"/>
    <x v="0"/>
    <x v="2"/>
    <x v="4"/>
    <x v="185"/>
  </r>
  <r>
    <x v="32"/>
    <x v="0"/>
    <x v="3"/>
    <x v="4"/>
    <x v="116"/>
  </r>
  <r>
    <x v="32"/>
    <x v="0"/>
    <x v="4"/>
    <x v="0"/>
    <x v="254"/>
  </r>
  <r>
    <x v="32"/>
    <x v="0"/>
    <x v="4"/>
    <x v="4"/>
    <x v="326"/>
  </r>
  <r>
    <x v="32"/>
    <x v="0"/>
    <x v="4"/>
    <x v="13"/>
    <x v="106"/>
  </r>
  <r>
    <x v="32"/>
    <x v="0"/>
    <x v="4"/>
    <x v="16"/>
    <x v="443"/>
  </r>
  <r>
    <x v="32"/>
    <x v="0"/>
    <x v="5"/>
    <x v="5"/>
    <x v="740"/>
  </r>
  <r>
    <x v="32"/>
    <x v="0"/>
    <x v="6"/>
    <x v="6"/>
    <x v="747"/>
  </r>
  <r>
    <x v="32"/>
    <x v="0"/>
    <x v="6"/>
    <x v="7"/>
    <x v="124"/>
  </r>
  <r>
    <x v="32"/>
    <x v="0"/>
    <x v="6"/>
    <x v="16"/>
    <x v="1008"/>
  </r>
  <r>
    <x v="32"/>
    <x v="1"/>
    <x v="0"/>
    <x v="4"/>
    <x v="1662"/>
  </r>
  <r>
    <x v="32"/>
    <x v="1"/>
    <x v="0"/>
    <x v="17"/>
    <x v="1013"/>
  </r>
  <r>
    <x v="32"/>
    <x v="1"/>
    <x v="0"/>
    <x v="22"/>
    <x v="632"/>
  </r>
  <r>
    <x v="32"/>
    <x v="1"/>
    <x v="1"/>
    <x v="4"/>
    <x v="592"/>
  </r>
  <r>
    <x v="32"/>
    <x v="1"/>
    <x v="2"/>
    <x v="0"/>
    <x v="96"/>
  </r>
  <r>
    <x v="32"/>
    <x v="1"/>
    <x v="3"/>
    <x v="4"/>
    <x v="240"/>
  </r>
  <r>
    <x v="32"/>
    <x v="1"/>
    <x v="4"/>
    <x v="0"/>
    <x v="254"/>
  </r>
  <r>
    <x v="32"/>
    <x v="1"/>
    <x v="4"/>
    <x v="4"/>
    <x v="79"/>
  </r>
  <r>
    <x v="32"/>
    <x v="1"/>
    <x v="4"/>
    <x v="13"/>
    <x v="132"/>
  </r>
  <r>
    <x v="32"/>
    <x v="1"/>
    <x v="4"/>
    <x v="16"/>
    <x v="495"/>
  </r>
  <r>
    <x v="32"/>
    <x v="1"/>
    <x v="5"/>
    <x v="5"/>
    <x v="216"/>
  </r>
  <r>
    <x v="32"/>
    <x v="1"/>
    <x v="6"/>
    <x v="6"/>
    <x v="506"/>
  </r>
  <r>
    <x v="32"/>
    <x v="1"/>
    <x v="6"/>
    <x v="7"/>
    <x v="459"/>
  </r>
  <r>
    <x v="32"/>
    <x v="1"/>
    <x v="6"/>
    <x v="16"/>
    <x v="901"/>
  </r>
  <r>
    <x v="32"/>
    <x v="2"/>
    <x v="0"/>
    <x v="4"/>
    <x v="1030"/>
  </r>
  <r>
    <x v="32"/>
    <x v="2"/>
    <x v="0"/>
    <x v="13"/>
    <x v="13"/>
  </r>
  <r>
    <x v="32"/>
    <x v="2"/>
    <x v="0"/>
    <x v="16"/>
    <x v="137"/>
  </r>
  <r>
    <x v="32"/>
    <x v="2"/>
    <x v="0"/>
    <x v="17"/>
    <x v="856"/>
  </r>
  <r>
    <x v="32"/>
    <x v="2"/>
    <x v="0"/>
    <x v="22"/>
    <x v="264"/>
  </r>
  <r>
    <x v="32"/>
    <x v="2"/>
    <x v="4"/>
    <x v="0"/>
    <x v="96"/>
  </r>
  <r>
    <x v="32"/>
    <x v="2"/>
    <x v="4"/>
    <x v="4"/>
    <x v="124"/>
  </r>
  <r>
    <x v="32"/>
    <x v="2"/>
    <x v="4"/>
    <x v="16"/>
    <x v="96"/>
  </r>
  <r>
    <x v="32"/>
    <x v="2"/>
    <x v="7"/>
    <x v="0"/>
    <x v="106"/>
  </r>
  <r>
    <x v="32"/>
    <x v="2"/>
    <x v="7"/>
    <x v="1"/>
    <x v="527"/>
  </r>
  <r>
    <x v="32"/>
    <x v="2"/>
    <x v="7"/>
    <x v="2"/>
    <x v="96"/>
  </r>
  <r>
    <x v="32"/>
    <x v="2"/>
    <x v="7"/>
    <x v="3"/>
    <x v="96"/>
  </r>
  <r>
    <x v="32"/>
    <x v="2"/>
    <x v="7"/>
    <x v="8"/>
    <x v="177"/>
  </r>
  <r>
    <x v="32"/>
    <x v="2"/>
    <x v="7"/>
    <x v="13"/>
    <x v="121"/>
  </r>
  <r>
    <x v="32"/>
    <x v="2"/>
    <x v="7"/>
    <x v="16"/>
    <x v="487"/>
  </r>
  <r>
    <x v="32"/>
    <x v="2"/>
    <x v="8"/>
    <x v="9"/>
    <x v="969"/>
  </r>
  <r>
    <x v="32"/>
    <x v="2"/>
    <x v="8"/>
    <x v="10"/>
    <x v="326"/>
  </r>
  <r>
    <x v="32"/>
    <x v="2"/>
    <x v="9"/>
    <x v="0"/>
    <x v="292"/>
  </r>
  <r>
    <x v="32"/>
    <x v="2"/>
    <x v="9"/>
    <x v="13"/>
    <x v="1021"/>
  </r>
  <r>
    <x v="32"/>
    <x v="2"/>
    <x v="9"/>
    <x v="16"/>
    <x v="103"/>
  </r>
  <r>
    <x v="32"/>
    <x v="2"/>
    <x v="9"/>
    <x v="18"/>
    <x v="581"/>
  </r>
  <r>
    <x v="32"/>
    <x v="2"/>
    <x v="9"/>
    <x v="19"/>
    <x v="1628"/>
  </r>
  <r>
    <x v="32"/>
    <x v="2"/>
    <x v="10"/>
    <x v="0"/>
    <x v="216"/>
  </r>
  <r>
    <x v="32"/>
    <x v="2"/>
    <x v="10"/>
    <x v="15"/>
    <x v="365"/>
  </r>
  <r>
    <x v="32"/>
    <x v="2"/>
    <x v="10"/>
    <x v="16"/>
    <x v="96"/>
  </r>
  <r>
    <x v="32"/>
    <x v="2"/>
    <x v="10"/>
    <x v="18"/>
    <x v="843"/>
  </r>
  <r>
    <x v="32"/>
    <x v="2"/>
    <x v="10"/>
    <x v="21"/>
    <x v="1322"/>
  </r>
  <r>
    <x v="32"/>
    <x v="2"/>
    <x v="11"/>
    <x v="8"/>
    <x v="149"/>
  </r>
  <r>
    <x v="32"/>
    <x v="2"/>
    <x v="11"/>
    <x v="13"/>
    <x v="96"/>
  </r>
  <r>
    <x v="32"/>
    <x v="2"/>
    <x v="11"/>
    <x v="16"/>
    <x v="106"/>
  </r>
  <r>
    <x v="32"/>
    <x v="2"/>
    <x v="11"/>
    <x v="21"/>
    <x v="1421"/>
  </r>
  <r>
    <x v="32"/>
    <x v="2"/>
    <x v="13"/>
    <x v="0"/>
    <x v="96"/>
  </r>
  <r>
    <x v="32"/>
    <x v="2"/>
    <x v="13"/>
    <x v="4"/>
    <x v="177"/>
  </r>
  <r>
    <x v="32"/>
    <x v="2"/>
    <x v="13"/>
    <x v="14"/>
    <x v="640"/>
  </r>
  <r>
    <x v="32"/>
    <x v="2"/>
    <x v="13"/>
    <x v="16"/>
    <x v="201"/>
  </r>
  <r>
    <x v="33"/>
    <x v="2"/>
    <x v="10"/>
    <x v="21"/>
    <x v="1481"/>
  </r>
  <r>
    <x v="33"/>
    <x v="2"/>
    <x v="11"/>
    <x v="0"/>
    <x v="96"/>
  </r>
  <r>
    <x v="33"/>
    <x v="2"/>
    <x v="11"/>
    <x v="8"/>
    <x v="96"/>
  </r>
  <r>
    <x v="33"/>
    <x v="2"/>
    <x v="11"/>
    <x v="16"/>
    <x v="51"/>
  </r>
  <r>
    <x v="33"/>
    <x v="2"/>
    <x v="11"/>
    <x v="21"/>
    <x v="1453"/>
  </r>
  <r>
    <x v="33"/>
    <x v="2"/>
    <x v="12"/>
    <x v="8"/>
    <x v="49"/>
  </r>
  <r>
    <x v="33"/>
    <x v="2"/>
    <x v="13"/>
    <x v="0"/>
    <x v="96"/>
  </r>
  <r>
    <x v="33"/>
    <x v="2"/>
    <x v="13"/>
    <x v="4"/>
    <x v="708"/>
  </r>
  <r>
    <x v="33"/>
    <x v="2"/>
    <x v="13"/>
    <x v="11"/>
    <x v="520"/>
  </r>
  <r>
    <x v="33"/>
    <x v="2"/>
    <x v="13"/>
    <x v="14"/>
    <x v="978"/>
  </r>
  <r>
    <x v="33"/>
    <x v="2"/>
    <x v="13"/>
    <x v="16"/>
    <x v="197"/>
  </r>
  <r>
    <x v="33"/>
    <x v="0"/>
    <x v="0"/>
    <x v="4"/>
    <x v="1772"/>
  </r>
  <r>
    <x v="33"/>
    <x v="0"/>
    <x v="0"/>
    <x v="17"/>
    <x v="1608"/>
  </r>
  <r>
    <x v="33"/>
    <x v="0"/>
    <x v="0"/>
    <x v="22"/>
    <x v="1321"/>
  </r>
  <r>
    <x v="33"/>
    <x v="0"/>
    <x v="1"/>
    <x v="4"/>
    <x v="902"/>
  </r>
  <r>
    <x v="33"/>
    <x v="0"/>
    <x v="1"/>
    <x v="16"/>
    <x v="298"/>
  </r>
  <r>
    <x v="33"/>
    <x v="0"/>
    <x v="1"/>
    <x v="22"/>
    <x v="3"/>
  </r>
  <r>
    <x v="33"/>
    <x v="0"/>
    <x v="2"/>
    <x v="4"/>
    <x v="64"/>
  </r>
  <r>
    <x v="33"/>
    <x v="0"/>
    <x v="2"/>
    <x v="8"/>
    <x v="393"/>
  </r>
  <r>
    <x v="33"/>
    <x v="0"/>
    <x v="2"/>
    <x v="16"/>
    <x v="96"/>
  </r>
  <r>
    <x v="33"/>
    <x v="0"/>
    <x v="3"/>
    <x v="4"/>
    <x v="3"/>
  </r>
  <r>
    <x v="33"/>
    <x v="0"/>
    <x v="4"/>
    <x v="0"/>
    <x v="366"/>
  </r>
  <r>
    <x v="33"/>
    <x v="0"/>
    <x v="4"/>
    <x v="4"/>
    <x v="1019"/>
  </r>
  <r>
    <x v="33"/>
    <x v="0"/>
    <x v="4"/>
    <x v="16"/>
    <x v="500"/>
  </r>
  <r>
    <x v="33"/>
    <x v="0"/>
    <x v="5"/>
    <x v="4"/>
    <x v="26"/>
  </r>
  <r>
    <x v="33"/>
    <x v="0"/>
    <x v="5"/>
    <x v="5"/>
    <x v="697"/>
  </r>
  <r>
    <x v="33"/>
    <x v="0"/>
    <x v="5"/>
    <x v="13"/>
    <x v="24"/>
  </r>
  <r>
    <x v="33"/>
    <x v="0"/>
    <x v="5"/>
    <x v="16"/>
    <x v="693"/>
  </r>
  <r>
    <x v="33"/>
    <x v="0"/>
    <x v="6"/>
    <x v="6"/>
    <x v="742"/>
  </r>
  <r>
    <x v="33"/>
    <x v="0"/>
    <x v="6"/>
    <x v="7"/>
    <x v="860"/>
  </r>
  <r>
    <x v="33"/>
    <x v="0"/>
    <x v="6"/>
    <x v="16"/>
    <x v="1194"/>
  </r>
  <r>
    <x v="33"/>
    <x v="1"/>
    <x v="0"/>
    <x v="4"/>
    <x v="1749"/>
  </r>
  <r>
    <x v="33"/>
    <x v="1"/>
    <x v="0"/>
    <x v="17"/>
    <x v="1183"/>
  </r>
  <r>
    <x v="33"/>
    <x v="1"/>
    <x v="0"/>
    <x v="22"/>
    <x v="1075"/>
  </r>
  <r>
    <x v="33"/>
    <x v="1"/>
    <x v="1"/>
    <x v="4"/>
    <x v="1052"/>
  </r>
  <r>
    <x v="33"/>
    <x v="1"/>
    <x v="1"/>
    <x v="16"/>
    <x v="547"/>
  </r>
  <r>
    <x v="33"/>
    <x v="1"/>
    <x v="1"/>
    <x v="22"/>
    <x v="14"/>
  </r>
  <r>
    <x v="33"/>
    <x v="1"/>
    <x v="2"/>
    <x v="4"/>
    <x v="34"/>
  </r>
  <r>
    <x v="33"/>
    <x v="1"/>
    <x v="2"/>
    <x v="8"/>
    <x v="324"/>
  </r>
  <r>
    <x v="33"/>
    <x v="1"/>
    <x v="3"/>
    <x v="4"/>
    <x v="266"/>
  </r>
  <r>
    <x v="33"/>
    <x v="1"/>
    <x v="4"/>
    <x v="0"/>
    <x v="265"/>
  </r>
  <r>
    <x v="33"/>
    <x v="1"/>
    <x v="4"/>
    <x v="4"/>
    <x v="529"/>
  </r>
  <r>
    <x v="33"/>
    <x v="1"/>
    <x v="4"/>
    <x v="16"/>
    <x v="386"/>
  </r>
  <r>
    <x v="33"/>
    <x v="1"/>
    <x v="5"/>
    <x v="4"/>
    <x v="14"/>
  </r>
  <r>
    <x v="33"/>
    <x v="1"/>
    <x v="5"/>
    <x v="5"/>
    <x v="636"/>
  </r>
  <r>
    <x v="33"/>
    <x v="1"/>
    <x v="5"/>
    <x v="13"/>
    <x v="24"/>
  </r>
  <r>
    <x v="33"/>
    <x v="1"/>
    <x v="5"/>
    <x v="16"/>
    <x v="351"/>
  </r>
  <r>
    <x v="33"/>
    <x v="1"/>
    <x v="6"/>
    <x v="6"/>
    <x v="405"/>
  </r>
  <r>
    <x v="33"/>
    <x v="1"/>
    <x v="6"/>
    <x v="7"/>
    <x v="776"/>
  </r>
  <r>
    <x v="33"/>
    <x v="1"/>
    <x v="6"/>
    <x v="16"/>
    <x v="1044"/>
  </r>
  <r>
    <x v="33"/>
    <x v="2"/>
    <x v="0"/>
    <x v="4"/>
    <x v="533"/>
  </r>
  <r>
    <x v="33"/>
    <x v="2"/>
    <x v="0"/>
    <x v="16"/>
    <x v="60"/>
  </r>
  <r>
    <x v="33"/>
    <x v="2"/>
    <x v="4"/>
    <x v="4"/>
    <x v="96"/>
  </r>
  <r>
    <x v="33"/>
    <x v="2"/>
    <x v="7"/>
    <x v="0"/>
    <x v="254"/>
  </r>
  <r>
    <x v="33"/>
    <x v="2"/>
    <x v="7"/>
    <x v="1"/>
    <x v="487"/>
  </r>
  <r>
    <x v="33"/>
    <x v="2"/>
    <x v="7"/>
    <x v="2"/>
    <x v="96"/>
  </r>
  <r>
    <x v="33"/>
    <x v="2"/>
    <x v="7"/>
    <x v="3"/>
    <x v="96"/>
  </r>
  <r>
    <x v="33"/>
    <x v="2"/>
    <x v="7"/>
    <x v="8"/>
    <x v="425"/>
  </r>
  <r>
    <x v="33"/>
    <x v="2"/>
    <x v="7"/>
    <x v="13"/>
    <x v="96"/>
  </r>
  <r>
    <x v="33"/>
    <x v="2"/>
    <x v="7"/>
    <x v="16"/>
    <x v="970"/>
  </r>
  <r>
    <x v="33"/>
    <x v="2"/>
    <x v="8"/>
    <x v="8"/>
    <x v="326"/>
  </r>
  <r>
    <x v="33"/>
    <x v="2"/>
    <x v="8"/>
    <x v="9"/>
    <x v="908"/>
  </r>
  <r>
    <x v="33"/>
    <x v="2"/>
    <x v="8"/>
    <x v="10"/>
    <x v="509"/>
  </r>
  <r>
    <x v="33"/>
    <x v="2"/>
    <x v="8"/>
    <x v="16"/>
    <x v="254"/>
  </r>
  <r>
    <x v="33"/>
    <x v="2"/>
    <x v="9"/>
    <x v="0"/>
    <x v="96"/>
  </r>
  <r>
    <x v="33"/>
    <x v="2"/>
    <x v="9"/>
    <x v="8"/>
    <x v="96"/>
  </r>
  <r>
    <x v="33"/>
    <x v="2"/>
    <x v="9"/>
    <x v="13"/>
    <x v="1023"/>
  </r>
  <r>
    <x v="33"/>
    <x v="2"/>
    <x v="9"/>
    <x v="16"/>
    <x v="462"/>
  </r>
  <r>
    <x v="33"/>
    <x v="2"/>
    <x v="9"/>
    <x v="19"/>
    <x v="1644"/>
  </r>
  <r>
    <x v="33"/>
    <x v="2"/>
    <x v="10"/>
    <x v="0"/>
    <x v="96"/>
  </r>
  <r>
    <x v="33"/>
    <x v="2"/>
    <x v="10"/>
    <x v="8"/>
    <x v="359"/>
  </r>
  <r>
    <x v="33"/>
    <x v="2"/>
    <x v="10"/>
    <x v="13"/>
    <x v="62"/>
  </r>
  <r>
    <x v="33"/>
    <x v="2"/>
    <x v="10"/>
    <x v="15"/>
    <x v="363"/>
  </r>
  <r>
    <x v="33"/>
    <x v="2"/>
    <x v="10"/>
    <x v="16"/>
    <x v="177"/>
  </r>
  <r>
    <x v="33"/>
    <x v="2"/>
    <x v="10"/>
    <x v="18"/>
    <x v="738"/>
  </r>
  <r>
    <x v="34"/>
    <x v="0"/>
    <x v="0"/>
    <x v="4"/>
    <x v="1513"/>
  </r>
  <r>
    <x v="34"/>
    <x v="0"/>
    <x v="0"/>
    <x v="17"/>
    <x v="1162"/>
  </r>
  <r>
    <x v="34"/>
    <x v="0"/>
    <x v="0"/>
    <x v="22"/>
    <x v="772"/>
  </r>
  <r>
    <x v="34"/>
    <x v="0"/>
    <x v="1"/>
    <x v="4"/>
    <x v="254"/>
  </r>
  <r>
    <x v="34"/>
    <x v="0"/>
    <x v="3"/>
    <x v="4"/>
    <x v="49"/>
  </r>
  <r>
    <x v="34"/>
    <x v="0"/>
    <x v="4"/>
    <x v="0"/>
    <x v="177"/>
  </r>
  <r>
    <x v="34"/>
    <x v="0"/>
    <x v="4"/>
    <x v="16"/>
    <x v="91"/>
  </r>
  <r>
    <x v="34"/>
    <x v="0"/>
    <x v="5"/>
    <x v="5"/>
    <x v="254"/>
  </r>
  <r>
    <x v="34"/>
    <x v="0"/>
    <x v="6"/>
    <x v="6"/>
    <x v="254"/>
  </r>
  <r>
    <x v="34"/>
    <x v="0"/>
    <x v="6"/>
    <x v="16"/>
    <x v="433"/>
  </r>
  <r>
    <x v="34"/>
    <x v="1"/>
    <x v="0"/>
    <x v="4"/>
    <x v="1448"/>
  </r>
  <r>
    <x v="34"/>
    <x v="1"/>
    <x v="0"/>
    <x v="17"/>
    <x v="905"/>
  </r>
  <r>
    <x v="34"/>
    <x v="1"/>
    <x v="0"/>
    <x v="22"/>
    <x v="433"/>
  </r>
  <r>
    <x v="34"/>
    <x v="1"/>
    <x v="1"/>
    <x v="4"/>
    <x v="329"/>
  </r>
  <r>
    <x v="34"/>
    <x v="1"/>
    <x v="1"/>
    <x v="16"/>
    <x v="185"/>
  </r>
  <r>
    <x v="34"/>
    <x v="1"/>
    <x v="1"/>
    <x v="22"/>
    <x v="3"/>
  </r>
  <r>
    <x v="34"/>
    <x v="1"/>
    <x v="3"/>
    <x v="4"/>
    <x v="137"/>
  </r>
  <r>
    <x v="34"/>
    <x v="1"/>
    <x v="4"/>
    <x v="0"/>
    <x v="286"/>
  </r>
  <r>
    <x v="34"/>
    <x v="1"/>
    <x v="4"/>
    <x v="16"/>
    <x v="137"/>
  </r>
  <r>
    <x v="34"/>
    <x v="1"/>
    <x v="5"/>
    <x v="5"/>
    <x v="177"/>
  </r>
  <r>
    <x v="34"/>
    <x v="1"/>
    <x v="6"/>
    <x v="6"/>
    <x v="254"/>
  </r>
  <r>
    <x v="34"/>
    <x v="1"/>
    <x v="6"/>
    <x v="7"/>
    <x v="194"/>
  </r>
  <r>
    <x v="34"/>
    <x v="1"/>
    <x v="6"/>
    <x v="16"/>
    <x v="433"/>
  </r>
  <r>
    <x v="34"/>
    <x v="2"/>
    <x v="0"/>
    <x v="4"/>
    <x v="550"/>
  </r>
  <r>
    <x v="34"/>
    <x v="2"/>
    <x v="0"/>
    <x v="17"/>
    <x v="550"/>
  </r>
  <r>
    <x v="34"/>
    <x v="2"/>
    <x v="0"/>
    <x v="22"/>
    <x v="4"/>
  </r>
  <r>
    <x v="34"/>
    <x v="2"/>
    <x v="7"/>
    <x v="0"/>
    <x v="15"/>
  </r>
  <r>
    <x v="34"/>
    <x v="2"/>
    <x v="7"/>
    <x v="1"/>
    <x v="384"/>
  </r>
  <r>
    <x v="34"/>
    <x v="2"/>
    <x v="7"/>
    <x v="2"/>
    <x v="96"/>
  </r>
  <r>
    <x v="34"/>
    <x v="2"/>
    <x v="7"/>
    <x v="16"/>
    <x v="292"/>
  </r>
  <r>
    <x v="34"/>
    <x v="2"/>
    <x v="8"/>
    <x v="8"/>
    <x v="326"/>
  </r>
  <r>
    <x v="34"/>
    <x v="2"/>
    <x v="8"/>
    <x v="9"/>
    <x v="491"/>
  </r>
  <r>
    <x v="34"/>
    <x v="2"/>
    <x v="8"/>
    <x v="10"/>
    <x v="96"/>
  </r>
  <r>
    <x v="34"/>
    <x v="2"/>
    <x v="9"/>
    <x v="16"/>
    <x v="10"/>
  </r>
  <r>
    <x v="34"/>
    <x v="2"/>
    <x v="9"/>
    <x v="19"/>
    <x v="1045"/>
  </r>
  <r>
    <x v="34"/>
    <x v="2"/>
    <x v="10"/>
    <x v="18"/>
    <x v="10"/>
  </r>
  <r>
    <x v="34"/>
    <x v="2"/>
    <x v="10"/>
    <x v="20"/>
    <x v="140"/>
  </r>
  <r>
    <x v="34"/>
    <x v="2"/>
    <x v="11"/>
    <x v="21"/>
    <x v="1003"/>
  </r>
  <r>
    <x v="34"/>
    <x v="2"/>
    <x v="13"/>
    <x v="0"/>
    <x v="61"/>
  </r>
  <r>
    <x v="34"/>
    <x v="2"/>
    <x v="13"/>
    <x v="4"/>
    <x v="559"/>
  </r>
  <r>
    <x v="34"/>
    <x v="2"/>
    <x v="13"/>
    <x v="14"/>
    <x v="433"/>
  </r>
  <r>
    <x v="35"/>
    <x v="0"/>
    <x v="0"/>
    <x v="4"/>
    <x v="1703"/>
  </r>
  <r>
    <x v="35"/>
    <x v="0"/>
    <x v="0"/>
    <x v="17"/>
    <x v="1174"/>
  </r>
  <r>
    <x v="35"/>
    <x v="0"/>
    <x v="0"/>
    <x v="22"/>
    <x v="833"/>
  </r>
  <r>
    <x v="35"/>
    <x v="0"/>
    <x v="1"/>
    <x v="4"/>
    <x v="515"/>
  </r>
  <r>
    <x v="35"/>
    <x v="0"/>
    <x v="1"/>
    <x v="16"/>
    <x v="140"/>
  </r>
  <r>
    <x v="35"/>
    <x v="0"/>
    <x v="2"/>
    <x v="8"/>
    <x v="111"/>
  </r>
  <r>
    <x v="35"/>
    <x v="0"/>
    <x v="3"/>
    <x v="4"/>
    <x v="29"/>
  </r>
  <r>
    <x v="35"/>
    <x v="0"/>
    <x v="4"/>
    <x v="0"/>
    <x v="354"/>
  </r>
  <r>
    <x v="35"/>
    <x v="0"/>
    <x v="4"/>
    <x v="4"/>
    <x v="550"/>
  </r>
  <r>
    <x v="35"/>
    <x v="0"/>
    <x v="4"/>
    <x v="16"/>
    <x v="254"/>
  </r>
  <r>
    <x v="35"/>
    <x v="0"/>
    <x v="5"/>
    <x v="5"/>
    <x v="451"/>
  </r>
  <r>
    <x v="35"/>
    <x v="0"/>
    <x v="5"/>
    <x v="13"/>
    <x v="471"/>
  </r>
  <r>
    <x v="35"/>
    <x v="0"/>
    <x v="6"/>
    <x v="6"/>
    <x v="451"/>
  </r>
  <r>
    <x v="35"/>
    <x v="0"/>
    <x v="6"/>
    <x v="7"/>
    <x v="487"/>
  </r>
  <r>
    <x v="35"/>
    <x v="0"/>
    <x v="6"/>
    <x v="16"/>
    <x v="654"/>
  </r>
  <r>
    <x v="35"/>
    <x v="1"/>
    <x v="0"/>
    <x v="4"/>
    <x v="1574"/>
  </r>
  <r>
    <x v="35"/>
    <x v="1"/>
    <x v="0"/>
    <x v="17"/>
    <x v="674"/>
  </r>
  <r>
    <x v="35"/>
    <x v="1"/>
    <x v="0"/>
    <x v="22"/>
    <x v="635"/>
  </r>
  <r>
    <x v="35"/>
    <x v="1"/>
    <x v="1"/>
    <x v="4"/>
    <x v="473"/>
  </r>
  <r>
    <x v="35"/>
    <x v="1"/>
    <x v="1"/>
    <x v="16"/>
    <x v="216"/>
  </r>
  <r>
    <x v="35"/>
    <x v="1"/>
    <x v="2"/>
    <x v="8"/>
    <x v="149"/>
  </r>
  <r>
    <x v="35"/>
    <x v="1"/>
    <x v="3"/>
    <x v="4"/>
    <x v="116"/>
  </r>
  <r>
    <x v="35"/>
    <x v="1"/>
    <x v="4"/>
    <x v="0"/>
    <x v="310"/>
  </r>
  <r>
    <x v="35"/>
    <x v="1"/>
    <x v="4"/>
    <x v="4"/>
    <x v="422"/>
  </r>
  <r>
    <x v="35"/>
    <x v="1"/>
    <x v="4"/>
    <x v="16"/>
    <x v="236"/>
  </r>
  <r>
    <x v="35"/>
    <x v="1"/>
    <x v="5"/>
    <x v="5"/>
    <x v="229"/>
  </r>
  <r>
    <x v="35"/>
    <x v="1"/>
    <x v="5"/>
    <x v="13"/>
    <x v="159"/>
  </r>
  <r>
    <x v="35"/>
    <x v="1"/>
    <x v="6"/>
    <x v="6"/>
    <x v="153"/>
  </r>
  <r>
    <x v="35"/>
    <x v="1"/>
    <x v="6"/>
    <x v="7"/>
    <x v="384"/>
  </r>
  <r>
    <x v="35"/>
    <x v="1"/>
    <x v="6"/>
    <x v="16"/>
    <x v="538"/>
  </r>
  <r>
    <x v="35"/>
    <x v="2"/>
    <x v="0"/>
    <x v="0"/>
    <x v="96"/>
  </r>
  <r>
    <x v="35"/>
    <x v="2"/>
    <x v="0"/>
    <x v="4"/>
    <x v="292"/>
  </r>
  <r>
    <x v="35"/>
    <x v="2"/>
    <x v="0"/>
    <x v="17"/>
    <x v="254"/>
  </r>
  <r>
    <x v="35"/>
    <x v="2"/>
    <x v="0"/>
    <x v="22"/>
    <x v="9"/>
  </r>
  <r>
    <x v="35"/>
    <x v="2"/>
    <x v="7"/>
    <x v="0"/>
    <x v="216"/>
  </r>
  <r>
    <x v="35"/>
    <x v="2"/>
    <x v="7"/>
    <x v="1"/>
    <x v="487"/>
  </r>
  <r>
    <x v="35"/>
    <x v="2"/>
    <x v="7"/>
    <x v="2"/>
    <x v="96"/>
  </r>
  <r>
    <x v="35"/>
    <x v="2"/>
    <x v="7"/>
    <x v="3"/>
    <x v="49"/>
  </r>
  <r>
    <x v="35"/>
    <x v="2"/>
    <x v="7"/>
    <x v="8"/>
    <x v="64"/>
  </r>
  <r>
    <x v="35"/>
    <x v="2"/>
    <x v="7"/>
    <x v="16"/>
    <x v="518"/>
  </r>
  <r>
    <x v="35"/>
    <x v="2"/>
    <x v="8"/>
    <x v="8"/>
    <x v="9"/>
  </r>
  <r>
    <x v="35"/>
    <x v="2"/>
    <x v="8"/>
    <x v="9"/>
    <x v="580"/>
  </r>
  <r>
    <x v="35"/>
    <x v="2"/>
    <x v="8"/>
    <x v="10"/>
    <x v="272"/>
  </r>
  <r>
    <x v="35"/>
    <x v="2"/>
    <x v="8"/>
    <x v="16"/>
    <x v="96"/>
  </r>
  <r>
    <x v="35"/>
    <x v="2"/>
    <x v="9"/>
    <x v="0"/>
    <x v="83"/>
  </r>
  <r>
    <x v="35"/>
    <x v="2"/>
    <x v="9"/>
    <x v="16"/>
    <x v="236"/>
  </r>
  <r>
    <x v="35"/>
    <x v="2"/>
    <x v="9"/>
    <x v="18"/>
    <x v="473"/>
  </r>
  <r>
    <x v="35"/>
    <x v="2"/>
    <x v="9"/>
    <x v="19"/>
    <x v="1346"/>
  </r>
  <r>
    <x v="35"/>
    <x v="2"/>
    <x v="9"/>
    <x v="21"/>
    <x v="760"/>
  </r>
  <r>
    <x v="35"/>
    <x v="2"/>
    <x v="10"/>
    <x v="0"/>
    <x v="14"/>
  </r>
  <r>
    <x v="35"/>
    <x v="2"/>
    <x v="10"/>
    <x v="16"/>
    <x v="69"/>
  </r>
  <r>
    <x v="35"/>
    <x v="2"/>
    <x v="10"/>
    <x v="18"/>
    <x v="760"/>
  </r>
  <r>
    <x v="35"/>
    <x v="2"/>
    <x v="10"/>
    <x v="20"/>
    <x v="445"/>
  </r>
  <r>
    <x v="35"/>
    <x v="2"/>
    <x v="10"/>
    <x v="21"/>
    <x v="1257"/>
  </r>
  <r>
    <x v="35"/>
    <x v="2"/>
    <x v="11"/>
    <x v="0"/>
    <x v="96"/>
  </r>
  <r>
    <x v="35"/>
    <x v="2"/>
    <x v="11"/>
    <x v="16"/>
    <x v="159"/>
  </r>
  <r>
    <x v="35"/>
    <x v="2"/>
    <x v="11"/>
    <x v="19"/>
    <x v="772"/>
  </r>
  <r>
    <x v="35"/>
    <x v="2"/>
    <x v="11"/>
    <x v="21"/>
    <x v="1141"/>
  </r>
  <r>
    <x v="35"/>
    <x v="2"/>
    <x v="13"/>
    <x v="0"/>
    <x v="96"/>
  </r>
  <r>
    <x v="35"/>
    <x v="2"/>
    <x v="13"/>
    <x v="4"/>
    <x v="384"/>
  </r>
  <r>
    <x v="35"/>
    <x v="2"/>
    <x v="13"/>
    <x v="11"/>
    <x v="49"/>
  </r>
  <r>
    <x v="35"/>
    <x v="2"/>
    <x v="13"/>
    <x v="14"/>
    <x v="646"/>
  </r>
  <r>
    <x v="36"/>
    <x v="0"/>
    <x v="0"/>
    <x v="4"/>
    <x v="1561"/>
  </r>
  <r>
    <x v="36"/>
    <x v="0"/>
    <x v="0"/>
    <x v="17"/>
    <x v="955"/>
  </r>
  <r>
    <x v="36"/>
    <x v="0"/>
    <x v="0"/>
    <x v="22"/>
    <x v="570"/>
  </r>
  <r>
    <x v="36"/>
    <x v="0"/>
    <x v="1"/>
    <x v="4"/>
    <x v="326"/>
  </r>
  <r>
    <x v="36"/>
    <x v="0"/>
    <x v="3"/>
    <x v="4"/>
    <x v="8"/>
  </r>
  <r>
    <x v="36"/>
    <x v="0"/>
    <x v="4"/>
    <x v="0"/>
    <x v="191"/>
  </r>
  <r>
    <x v="36"/>
    <x v="0"/>
    <x v="4"/>
    <x v="16"/>
    <x v="49"/>
  </r>
  <r>
    <x v="36"/>
    <x v="0"/>
    <x v="5"/>
    <x v="5"/>
    <x v="254"/>
  </r>
  <r>
    <x v="36"/>
    <x v="0"/>
    <x v="6"/>
    <x v="6"/>
    <x v="292"/>
  </r>
  <r>
    <x v="36"/>
    <x v="0"/>
    <x v="6"/>
    <x v="7"/>
    <x v="96"/>
  </r>
  <r>
    <x v="36"/>
    <x v="0"/>
    <x v="6"/>
    <x v="16"/>
    <x v="527"/>
  </r>
  <r>
    <x v="36"/>
    <x v="1"/>
    <x v="0"/>
    <x v="4"/>
    <x v="1432"/>
  </r>
  <r>
    <x v="36"/>
    <x v="1"/>
    <x v="0"/>
    <x v="17"/>
    <x v="724"/>
  </r>
  <r>
    <x v="36"/>
    <x v="1"/>
    <x v="0"/>
    <x v="22"/>
    <x v="459"/>
  </r>
  <r>
    <x v="36"/>
    <x v="1"/>
    <x v="1"/>
    <x v="4"/>
    <x v="326"/>
  </r>
  <r>
    <x v="36"/>
    <x v="1"/>
    <x v="1"/>
    <x v="16"/>
    <x v="96"/>
  </r>
  <r>
    <x v="36"/>
    <x v="1"/>
    <x v="3"/>
    <x v="4"/>
    <x v="25"/>
  </r>
  <r>
    <x v="36"/>
    <x v="1"/>
    <x v="4"/>
    <x v="0"/>
    <x v="323"/>
  </r>
  <r>
    <x v="36"/>
    <x v="1"/>
    <x v="4"/>
    <x v="16"/>
    <x v="49"/>
  </r>
  <r>
    <x v="36"/>
    <x v="1"/>
    <x v="5"/>
    <x v="5"/>
    <x v="177"/>
  </r>
  <r>
    <x v="36"/>
    <x v="1"/>
    <x v="5"/>
    <x v="13"/>
    <x v="101"/>
  </r>
  <r>
    <x v="36"/>
    <x v="1"/>
    <x v="6"/>
    <x v="6"/>
    <x v="140"/>
  </r>
  <r>
    <x v="36"/>
    <x v="1"/>
    <x v="6"/>
    <x v="7"/>
    <x v="177"/>
  </r>
  <r>
    <x v="36"/>
    <x v="1"/>
    <x v="6"/>
    <x v="13"/>
    <x v="71"/>
  </r>
  <r>
    <x v="36"/>
    <x v="1"/>
    <x v="6"/>
    <x v="16"/>
    <x v="177"/>
  </r>
  <r>
    <x v="36"/>
    <x v="2"/>
    <x v="0"/>
    <x v="4"/>
    <x v="194"/>
  </r>
  <r>
    <x v="36"/>
    <x v="2"/>
    <x v="0"/>
    <x v="13"/>
    <x v="96"/>
  </r>
  <r>
    <x v="36"/>
    <x v="2"/>
    <x v="7"/>
    <x v="0"/>
    <x v="96"/>
  </r>
  <r>
    <x v="36"/>
    <x v="2"/>
    <x v="7"/>
    <x v="1"/>
    <x v="384"/>
  </r>
  <r>
    <x v="36"/>
    <x v="2"/>
    <x v="7"/>
    <x v="2"/>
    <x v="96"/>
  </r>
  <r>
    <x v="36"/>
    <x v="2"/>
    <x v="7"/>
    <x v="3"/>
    <x v="177"/>
  </r>
  <r>
    <x v="36"/>
    <x v="2"/>
    <x v="7"/>
    <x v="8"/>
    <x v="177"/>
  </r>
  <r>
    <x v="36"/>
    <x v="2"/>
    <x v="7"/>
    <x v="16"/>
    <x v="225"/>
  </r>
  <r>
    <x v="36"/>
    <x v="2"/>
    <x v="8"/>
    <x v="9"/>
    <x v="384"/>
  </r>
  <r>
    <x v="36"/>
    <x v="2"/>
    <x v="8"/>
    <x v="10"/>
    <x v="177"/>
  </r>
  <r>
    <x v="36"/>
    <x v="2"/>
    <x v="9"/>
    <x v="0"/>
    <x v="96"/>
  </r>
  <r>
    <x v="36"/>
    <x v="2"/>
    <x v="9"/>
    <x v="16"/>
    <x v="140"/>
  </r>
  <r>
    <x v="36"/>
    <x v="2"/>
    <x v="9"/>
    <x v="18"/>
    <x v="254"/>
  </r>
  <r>
    <x v="36"/>
    <x v="2"/>
    <x v="9"/>
    <x v="19"/>
    <x v="1325"/>
  </r>
  <r>
    <x v="36"/>
    <x v="2"/>
    <x v="10"/>
    <x v="0"/>
    <x v="96"/>
  </r>
  <r>
    <x v="36"/>
    <x v="2"/>
    <x v="10"/>
    <x v="16"/>
    <x v="55"/>
  </r>
  <r>
    <x v="36"/>
    <x v="2"/>
    <x v="10"/>
    <x v="18"/>
    <x v="339"/>
  </r>
  <r>
    <x v="36"/>
    <x v="2"/>
    <x v="10"/>
    <x v="21"/>
    <x v="943"/>
  </r>
  <r>
    <x v="36"/>
    <x v="2"/>
    <x v="11"/>
    <x v="0"/>
    <x v="96"/>
  </r>
  <r>
    <x v="36"/>
    <x v="2"/>
    <x v="11"/>
    <x v="8"/>
    <x v="384"/>
  </r>
  <r>
    <x v="36"/>
    <x v="2"/>
    <x v="11"/>
    <x v="21"/>
    <x v="686"/>
  </r>
  <r>
    <x v="36"/>
    <x v="2"/>
    <x v="13"/>
    <x v="0"/>
    <x v="177"/>
  </r>
  <r>
    <x v="36"/>
    <x v="2"/>
    <x v="13"/>
    <x v="4"/>
    <x v="177"/>
  </r>
  <r>
    <x v="36"/>
    <x v="2"/>
    <x v="13"/>
    <x v="11"/>
    <x v="254"/>
  </r>
  <r>
    <x v="36"/>
    <x v="2"/>
    <x v="13"/>
    <x v="14"/>
    <x v="96"/>
  </r>
  <r>
    <x v="37"/>
    <x v="2"/>
    <x v="0"/>
    <x v="16"/>
    <x v="124"/>
  </r>
  <r>
    <x v="37"/>
    <x v="2"/>
    <x v="7"/>
    <x v="0"/>
    <x v="96"/>
  </r>
  <r>
    <x v="37"/>
    <x v="2"/>
    <x v="7"/>
    <x v="1"/>
    <x v="384"/>
  </r>
  <r>
    <x v="37"/>
    <x v="2"/>
    <x v="7"/>
    <x v="2"/>
    <x v="116"/>
  </r>
  <r>
    <x v="37"/>
    <x v="2"/>
    <x v="7"/>
    <x v="16"/>
    <x v="254"/>
  </r>
  <r>
    <x v="37"/>
    <x v="2"/>
    <x v="8"/>
    <x v="9"/>
    <x v="397"/>
  </r>
  <r>
    <x v="37"/>
    <x v="2"/>
    <x v="9"/>
    <x v="0"/>
    <x v="96"/>
  </r>
  <r>
    <x v="37"/>
    <x v="2"/>
    <x v="9"/>
    <x v="16"/>
    <x v="49"/>
  </r>
  <r>
    <x v="37"/>
    <x v="2"/>
    <x v="9"/>
    <x v="18"/>
    <x v="254"/>
  </r>
  <r>
    <x v="37"/>
    <x v="2"/>
    <x v="9"/>
    <x v="19"/>
    <x v="1081"/>
  </r>
  <r>
    <x v="37"/>
    <x v="2"/>
    <x v="10"/>
    <x v="16"/>
    <x v="49"/>
  </r>
  <r>
    <x v="37"/>
    <x v="2"/>
    <x v="10"/>
    <x v="18"/>
    <x v="463"/>
  </r>
  <r>
    <x v="37"/>
    <x v="2"/>
    <x v="10"/>
    <x v="21"/>
    <x v="760"/>
  </r>
  <r>
    <x v="37"/>
    <x v="2"/>
    <x v="11"/>
    <x v="0"/>
    <x v="96"/>
  </r>
  <r>
    <x v="37"/>
    <x v="2"/>
    <x v="11"/>
    <x v="20"/>
    <x v="945"/>
  </r>
  <r>
    <x v="37"/>
    <x v="2"/>
    <x v="13"/>
    <x v="0"/>
    <x v="59"/>
  </r>
  <r>
    <x v="37"/>
    <x v="2"/>
    <x v="13"/>
    <x v="4"/>
    <x v="197"/>
  </r>
  <r>
    <x v="37"/>
    <x v="0"/>
    <x v="0"/>
    <x v="4"/>
    <x v="1503"/>
  </r>
  <r>
    <x v="37"/>
    <x v="0"/>
    <x v="0"/>
    <x v="17"/>
    <x v="871"/>
  </r>
  <r>
    <x v="37"/>
    <x v="0"/>
    <x v="0"/>
    <x v="22"/>
    <x v="384"/>
  </r>
  <r>
    <x v="37"/>
    <x v="0"/>
    <x v="1"/>
    <x v="4"/>
    <x v="286"/>
  </r>
  <r>
    <x v="37"/>
    <x v="0"/>
    <x v="2"/>
    <x v="0"/>
    <x v="59"/>
  </r>
  <r>
    <x v="37"/>
    <x v="0"/>
    <x v="2"/>
    <x v="4"/>
    <x v="49"/>
  </r>
  <r>
    <x v="37"/>
    <x v="0"/>
    <x v="2"/>
    <x v="16"/>
    <x v="39"/>
  </r>
  <r>
    <x v="37"/>
    <x v="0"/>
    <x v="3"/>
    <x v="4"/>
    <x v="59"/>
  </r>
  <r>
    <x v="37"/>
    <x v="0"/>
    <x v="4"/>
    <x v="0"/>
    <x v="64"/>
  </r>
  <r>
    <x v="37"/>
    <x v="0"/>
    <x v="4"/>
    <x v="4"/>
    <x v="19"/>
  </r>
  <r>
    <x v="37"/>
    <x v="0"/>
    <x v="4"/>
    <x v="16"/>
    <x v="74"/>
  </r>
  <r>
    <x v="37"/>
    <x v="0"/>
    <x v="5"/>
    <x v="5"/>
    <x v="286"/>
  </r>
  <r>
    <x v="37"/>
    <x v="0"/>
    <x v="6"/>
    <x v="6"/>
    <x v="384"/>
  </r>
  <r>
    <x v="37"/>
    <x v="0"/>
    <x v="6"/>
    <x v="16"/>
    <x v="459"/>
  </r>
  <r>
    <x v="37"/>
    <x v="1"/>
    <x v="0"/>
    <x v="4"/>
    <x v="1376"/>
  </r>
  <r>
    <x v="37"/>
    <x v="1"/>
    <x v="0"/>
    <x v="17"/>
    <x v="522"/>
  </r>
  <r>
    <x v="37"/>
    <x v="1"/>
    <x v="0"/>
    <x v="22"/>
    <x v="384"/>
  </r>
  <r>
    <x v="37"/>
    <x v="1"/>
    <x v="1"/>
    <x v="4"/>
    <x v="177"/>
  </r>
  <r>
    <x v="37"/>
    <x v="1"/>
    <x v="1"/>
    <x v="16"/>
    <x v="39"/>
  </r>
  <r>
    <x v="37"/>
    <x v="1"/>
    <x v="2"/>
    <x v="0"/>
    <x v="96"/>
  </r>
  <r>
    <x v="37"/>
    <x v="1"/>
    <x v="2"/>
    <x v="4"/>
    <x v="79"/>
  </r>
  <r>
    <x v="37"/>
    <x v="1"/>
    <x v="2"/>
    <x v="16"/>
    <x v="9"/>
  </r>
  <r>
    <x v="37"/>
    <x v="1"/>
    <x v="3"/>
    <x v="4"/>
    <x v="177"/>
  </r>
  <r>
    <x v="37"/>
    <x v="1"/>
    <x v="4"/>
    <x v="0"/>
    <x v="49"/>
  </r>
  <r>
    <x v="37"/>
    <x v="1"/>
    <x v="4"/>
    <x v="16"/>
    <x v="197"/>
  </r>
  <r>
    <x v="37"/>
    <x v="1"/>
    <x v="5"/>
    <x v="5"/>
    <x v="96"/>
  </r>
  <r>
    <x v="37"/>
    <x v="1"/>
    <x v="6"/>
    <x v="6"/>
    <x v="177"/>
  </r>
  <r>
    <x v="37"/>
    <x v="1"/>
    <x v="6"/>
    <x v="7"/>
    <x v="96"/>
  </r>
  <r>
    <x v="37"/>
    <x v="1"/>
    <x v="6"/>
    <x v="16"/>
    <x v="334"/>
  </r>
  <r>
    <x v="37"/>
    <x v="2"/>
    <x v="0"/>
    <x v="4"/>
    <x v="254"/>
  </r>
  <r>
    <x v="38"/>
    <x v="0"/>
    <x v="0"/>
    <x v="4"/>
    <x v="1604"/>
  </r>
  <r>
    <x v="38"/>
    <x v="0"/>
    <x v="0"/>
    <x v="17"/>
    <x v="1289"/>
  </r>
  <r>
    <x v="38"/>
    <x v="0"/>
    <x v="0"/>
    <x v="22"/>
    <x v="843"/>
  </r>
  <r>
    <x v="38"/>
    <x v="0"/>
    <x v="1"/>
    <x v="4"/>
    <x v="346"/>
  </r>
  <r>
    <x v="38"/>
    <x v="0"/>
    <x v="1"/>
    <x v="16"/>
    <x v="66"/>
  </r>
  <r>
    <x v="38"/>
    <x v="0"/>
    <x v="2"/>
    <x v="8"/>
    <x v="185"/>
  </r>
  <r>
    <x v="38"/>
    <x v="0"/>
    <x v="4"/>
    <x v="0"/>
    <x v="177"/>
  </r>
  <r>
    <x v="38"/>
    <x v="0"/>
    <x v="4"/>
    <x v="4"/>
    <x v="254"/>
  </r>
  <r>
    <x v="38"/>
    <x v="0"/>
    <x v="5"/>
    <x v="5"/>
    <x v="326"/>
  </r>
  <r>
    <x v="38"/>
    <x v="0"/>
    <x v="5"/>
    <x v="16"/>
    <x v="384"/>
  </r>
  <r>
    <x v="38"/>
    <x v="0"/>
    <x v="6"/>
    <x v="6"/>
    <x v="304"/>
  </r>
  <r>
    <x v="38"/>
    <x v="0"/>
    <x v="6"/>
    <x v="7"/>
    <x v="281"/>
  </r>
  <r>
    <x v="38"/>
    <x v="0"/>
    <x v="6"/>
    <x v="16"/>
    <x v="527"/>
  </r>
  <r>
    <x v="38"/>
    <x v="1"/>
    <x v="0"/>
    <x v="4"/>
    <x v="1461"/>
  </r>
  <r>
    <x v="38"/>
    <x v="1"/>
    <x v="0"/>
    <x v="17"/>
    <x v="760"/>
  </r>
  <r>
    <x v="38"/>
    <x v="1"/>
    <x v="0"/>
    <x v="22"/>
    <x v="570"/>
  </r>
  <r>
    <x v="38"/>
    <x v="1"/>
    <x v="1"/>
    <x v="4"/>
    <x v="317"/>
  </r>
  <r>
    <x v="38"/>
    <x v="1"/>
    <x v="1"/>
    <x v="16"/>
    <x v="229"/>
  </r>
  <r>
    <x v="38"/>
    <x v="1"/>
    <x v="2"/>
    <x v="8"/>
    <x v="26"/>
  </r>
  <r>
    <x v="38"/>
    <x v="1"/>
    <x v="4"/>
    <x v="0"/>
    <x v="113"/>
  </r>
  <r>
    <x v="38"/>
    <x v="1"/>
    <x v="4"/>
    <x v="4"/>
    <x v="32"/>
  </r>
  <r>
    <x v="38"/>
    <x v="1"/>
    <x v="4"/>
    <x v="16"/>
    <x v="96"/>
  </r>
  <r>
    <x v="38"/>
    <x v="1"/>
    <x v="5"/>
    <x v="5"/>
    <x v="140"/>
  </r>
  <r>
    <x v="38"/>
    <x v="1"/>
    <x v="5"/>
    <x v="16"/>
    <x v="149"/>
  </r>
  <r>
    <x v="38"/>
    <x v="1"/>
    <x v="6"/>
    <x v="6"/>
    <x v="205"/>
  </r>
  <r>
    <x v="38"/>
    <x v="1"/>
    <x v="6"/>
    <x v="7"/>
    <x v="228"/>
  </r>
  <r>
    <x v="38"/>
    <x v="1"/>
    <x v="6"/>
    <x v="16"/>
    <x v="347"/>
  </r>
  <r>
    <x v="38"/>
    <x v="2"/>
    <x v="0"/>
    <x v="4"/>
    <x v="384"/>
  </r>
  <r>
    <x v="38"/>
    <x v="2"/>
    <x v="0"/>
    <x v="17"/>
    <x v="49"/>
  </r>
  <r>
    <x v="38"/>
    <x v="2"/>
    <x v="7"/>
    <x v="0"/>
    <x v="254"/>
  </r>
  <r>
    <x v="38"/>
    <x v="2"/>
    <x v="7"/>
    <x v="1"/>
    <x v="384"/>
  </r>
  <r>
    <x v="38"/>
    <x v="2"/>
    <x v="7"/>
    <x v="2"/>
    <x v="96"/>
  </r>
  <r>
    <x v="38"/>
    <x v="2"/>
    <x v="7"/>
    <x v="3"/>
    <x v="96"/>
  </r>
  <r>
    <x v="38"/>
    <x v="2"/>
    <x v="7"/>
    <x v="16"/>
    <x v="384"/>
  </r>
  <r>
    <x v="38"/>
    <x v="2"/>
    <x v="8"/>
    <x v="8"/>
    <x v="177"/>
  </r>
  <r>
    <x v="38"/>
    <x v="2"/>
    <x v="8"/>
    <x v="9"/>
    <x v="384"/>
  </r>
  <r>
    <x v="38"/>
    <x v="2"/>
    <x v="8"/>
    <x v="16"/>
    <x v="96"/>
  </r>
  <r>
    <x v="38"/>
    <x v="2"/>
    <x v="9"/>
    <x v="0"/>
    <x v="96"/>
  </r>
  <r>
    <x v="38"/>
    <x v="2"/>
    <x v="9"/>
    <x v="8"/>
    <x v="32"/>
  </r>
  <r>
    <x v="38"/>
    <x v="2"/>
    <x v="9"/>
    <x v="19"/>
    <x v="1298"/>
  </r>
  <r>
    <x v="38"/>
    <x v="2"/>
    <x v="10"/>
    <x v="18"/>
    <x v="384"/>
  </r>
  <r>
    <x v="38"/>
    <x v="2"/>
    <x v="10"/>
    <x v="21"/>
    <x v="834"/>
  </r>
  <r>
    <x v="38"/>
    <x v="2"/>
    <x v="13"/>
    <x v="0"/>
    <x v="96"/>
  </r>
  <r>
    <x v="38"/>
    <x v="2"/>
    <x v="13"/>
    <x v="4"/>
    <x v="254"/>
  </r>
  <r>
    <x v="38"/>
    <x v="2"/>
    <x v="13"/>
    <x v="14"/>
    <x v="96"/>
  </r>
  <r>
    <x v="39"/>
    <x v="0"/>
    <x v="0"/>
    <x v="4"/>
    <x v="1551"/>
  </r>
  <r>
    <x v="39"/>
    <x v="0"/>
    <x v="0"/>
    <x v="17"/>
    <x v="1114"/>
  </r>
  <r>
    <x v="39"/>
    <x v="0"/>
    <x v="0"/>
    <x v="22"/>
    <x v="1091"/>
  </r>
  <r>
    <x v="39"/>
    <x v="0"/>
    <x v="1"/>
    <x v="4"/>
    <x v="277"/>
  </r>
  <r>
    <x v="39"/>
    <x v="0"/>
    <x v="1"/>
    <x v="16"/>
    <x v="65"/>
  </r>
  <r>
    <x v="39"/>
    <x v="0"/>
    <x v="2"/>
    <x v="4"/>
    <x v="27"/>
  </r>
  <r>
    <x v="39"/>
    <x v="0"/>
    <x v="3"/>
    <x v="4"/>
    <x v="116"/>
  </r>
  <r>
    <x v="39"/>
    <x v="0"/>
    <x v="4"/>
    <x v="0"/>
    <x v="216"/>
  </r>
  <r>
    <x v="39"/>
    <x v="0"/>
    <x v="4"/>
    <x v="16"/>
    <x v="254"/>
  </r>
  <r>
    <x v="39"/>
    <x v="0"/>
    <x v="5"/>
    <x v="5"/>
    <x v="177"/>
  </r>
  <r>
    <x v="39"/>
    <x v="0"/>
    <x v="5"/>
    <x v="13"/>
    <x v="96"/>
  </r>
  <r>
    <x v="39"/>
    <x v="0"/>
    <x v="6"/>
    <x v="6"/>
    <x v="240"/>
  </r>
  <r>
    <x v="39"/>
    <x v="0"/>
    <x v="6"/>
    <x v="7"/>
    <x v="277"/>
  </r>
  <r>
    <x v="39"/>
    <x v="0"/>
    <x v="6"/>
    <x v="16"/>
    <x v="321"/>
  </r>
  <r>
    <x v="39"/>
    <x v="1"/>
    <x v="0"/>
    <x v="4"/>
    <x v="1356"/>
  </r>
  <r>
    <x v="39"/>
    <x v="1"/>
    <x v="0"/>
    <x v="17"/>
    <x v="654"/>
  </r>
  <r>
    <x v="39"/>
    <x v="1"/>
    <x v="0"/>
    <x v="22"/>
    <x v="785"/>
  </r>
  <r>
    <x v="39"/>
    <x v="1"/>
    <x v="1"/>
    <x v="4"/>
    <x v="254"/>
  </r>
  <r>
    <x v="39"/>
    <x v="1"/>
    <x v="1"/>
    <x v="16"/>
    <x v="216"/>
  </r>
  <r>
    <x v="39"/>
    <x v="1"/>
    <x v="2"/>
    <x v="4"/>
    <x v="21"/>
  </r>
  <r>
    <x v="39"/>
    <x v="1"/>
    <x v="3"/>
    <x v="4"/>
    <x v="337"/>
  </r>
  <r>
    <x v="39"/>
    <x v="1"/>
    <x v="4"/>
    <x v="0"/>
    <x v="231"/>
  </r>
  <r>
    <x v="39"/>
    <x v="1"/>
    <x v="5"/>
    <x v="5"/>
    <x v="140"/>
  </r>
  <r>
    <x v="39"/>
    <x v="1"/>
    <x v="6"/>
    <x v="6"/>
    <x v="124"/>
  </r>
  <r>
    <x v="39"/>
    <x v="1"/>
    <x v="6"/>
    <x v="7"/>
    <x v="231"/>
  </r>
  <r>
    <x v="39"/>
    <x v="1"/>
    <x v="6"/>
    <x v="16"/>
    <x v="286"/>
  </r>
  <r>
    <x v="39"/>
    <x v="2"/>
    <x v="0"/>
    <x v="4"/>
    <x v="527"/>
  </r>
  <r>
    <x v="39"/>
    <x v="2"/>
    <x v="0"/>
    <x v="13"/>
    <x v="384"/>
  </r>
  <r>
    <x v="39"/>
    <x v="2"/>
    <x v="0"/>
    <x v="22"/>
    <x v="140"/>
  </r>
  <r>
    <x v="39"/>
    <x v="2"/>
    <x v="7"/>
    <x v="1"/>
    <x v="433"/>
  </r>
  <r>
    <x v="39"/>
    <x v="2"/>
    <x v="7"/>
    <x v="2"/>
    <x v="96"/>
  </r>
  <r>
    <x v="39"/>
    <x v="2"/>
    <x v="7"/>
    <x v="3"/>
    <x v="96"/>
  </r>
  <r>
    <x v="39"/>
    <x v="2"/>
    <x v="7"/>
    <x v="8"/>
    <x v="59"/>
  </r>
  <r>
    <x v="39"/>
    <x v="2"/>
    <x v="7"/>
    <x v="16"/>
    <x v="433"/>
  </r>
  <r>
    <x v="39"/>
    <x v="2"/>
    <x v="8"/>
    <x v="9"/>
    <x v="326"/>
  </r>
  <r>
    <x v="39"/>
    <x v="2"/>
    <x v="8"/>
    <x v="10"/>
    <x v="96"/>
  </r>
  <r>
    <x v="39"/>
    <x v="2"/>
    <x v="9"/>
    <x v="0"/>
    <x v="96"/>
  </r>
  <r>
    <x v="39"/>
    <x v="2"/>
    <x v="9"/>
    <x v="8"/>
    <x v="106"/>
  </r>
  <r>
    <x v="39"/>
    <x v="2"/>
    <x v="9"/>
    <x v="16"/>
    <x v="9"/>
  </r>
  <r>
    <x v="39"/>
    <x v="2"/>
    <x v="9"/>
    <x v="18"/>
    <x v="254"/>
  </r>
  <r>
    <x v="39"/>
    <x v="2"/>
    <x v="9"/>
    <x v="19"/>
    <x v="1071"/>
  </r>
  <r>
    <x v="39"/>
    <x v="2"/>
    <x v="10"/>
    <x v="8"/>
    <x v="105"/>
  </r>
  <r>
    <x v="39"/>
    <x v="2"/>
    <x v="10"/>
    <x v="18"/>
    <x v="236"/>
  </r>
  <r>
    <x v="39"/>
    <x v="2"/>
    <x v="10"/>
    <x v="21"/>
    <x v="254"/>
  </r>
  <r>
    <x v="39"/>
    <x v="2"/>
    <x v="11"/>
    <x v="0"/>
    <x v="96"/>
  </r>
  <r>
    <x v="39"/>
    <x v="2"/>
    <x v="11"/>
    <x v="16"/>
    <x v="86"/>
  </r>
  <r>
    <x v="39"/>
    <x v="2"/>
    <x v="11"/>
    <x v="21"/>
    <x v="905"/>
  </r>
  <r>
    <x v="39"/>
    <x v="2"/>
    <x v="13"/>
    <x v="4"/>
    <x v="177"/>
  </r>
  <r>
    <x v="39"/>
    <x v="2"/>
    <x v="13"/>
    <x v="14"/>
    <x v="202"/>
  </r>
  <r>
    <x v="40"/>
    <x v="0"/>
    <x v="0"/>
    <x v="4"/>
    <x v="1701"/>
  </r>
  <r>
    <x v="40"/>
    <x v="0"/>
    <x v="0"/>
    <x v="17"/>
    <x v="1468"/>
  </r>
  <r>
    <x v="40"/>
    <x v="0"/>
    <x v="0"/>
    <x v="22"/>
    <x v="1071"/>
  </r>
  <r>
    <x v="40"/>
    <x v="0"/>
    <x v="1"/>
    <x v="4"/>
    <x v="254"/>
  </r>
  <r>
    <x v="40"/>
    <x v="0"/>
    <x v="2"/>
    <x v="8"/>
    <x v="177"/>
  </r>
  <r>
    <x v="40"/>
    <x v="0"/>
    <x v="3"/>
    <x v="4"/>
    <x v="691"/>
  </r>
  <r>
    <x v="40"/>
    <x v="0"/>
    <x v="4"/>
    <x v="0"/>
    <x v="19"/>
  </r>
  <r>
    <x v="40"/>
    <x v="0"/>
    <x v="4"/>
    <x v="4"/>
    <x v="96"/>
  </r>
  <r>
    <x v="40"/>
    <x v="0"/>
    <x v="4"/>
    <x v="16"/>
    <x v="8"/>
  </r>
  <r>
    <x v="40"/>
    <x v="0"/>
    <x v="5"/>
    <x v="5"/>
    <x v="384"/>
  </r>
  <r>
    <x v="40"/>
    <x v="0"/>
    <x v="6"/>
    <x v="6"/>
    <x v="487"/>
  </r>
  <r>
    <x v="40"/>
    <x v="0"/>
    <x v="6"/>
    <x v="7"/>
    <x v="177"/>
  </r>
  <r>
    <x v="40"/>
    <x v="0"/>
    <x v="6"/>
    <x v="16"/>
    <x v="724"/>
  </r>
  <r>
    <x v="40"/>
    <x v="1"/>
    <x v="0"/>
    <x v="4"/>
    <x v="1683"/>
  </r>
  <r>
    <x v="40"/>
    <x v="1"/>
    <x v="0"/>
    <x v="17"/>
    <x v="1261"/>
  </r>
  <r>
    <x v="40"/>
    <x v="1"/>
    <x v="0"/>
    <x v="22"/>
    <x v="1071"/>
  </r>
  <r>
    <x v="40"/>
    <x v="1"/>
    <x v="1"/>
    <x v="4"/>
    <x v="570"/>
  </r>
  <r>
    <x v="40"/>
    <x v="1"/>
    <x v="1"/>
    <x v="16"/>
    <x v="254"/>
  </r>
  <r>
    <x v="40"/>
    <x v="1"/>
    <x v="3"/>
    <x v="4"/>
    <x v="1356"/>
  </r>
  <r>
    <x v="40"/>
    <x v="1"/>
    <x v="5"/>
    <x v="5"/>
    <x v="177"/>
  </r>
  <r>
    <x v="40"/>
    <x v="1"/>
    <x v="6"/>
    <x v="6"/>
    <x v="177"/>
  </r>
  <r>
    <x v="40"/>
    <x v="1"/>
    <x v="6"/>
    <x v="7"/>
    <x v="433"/>
  </r>
  <r>
    <x v="40"/>
    <x v="1"/>
    <x v="6"/>
    <x v="16"/>
    <x v="865"/>
  </r>
  <r>
    <x v="40"/>
    <x v="2"/>
    <x v="0"/>
    <x v="0"/>
    <x v="96"/>
  </r>
  <r>
    <x v="40"/>
    <x v="2"/>
    <x v="0"/>
    <x v="4"/>
    <x v="865"/>
  </r>
  <r>
    <x v="40"/>
    <x v="2"/>
    <x v="0"/>
    <x v="17"/>
    <x v="615"/>
  </r>
  <r>
    <x v="40"/>
    <x v="2"/>
    <x v="7"/>
    <x v="0"/>
    <x v="326"/>
  </r>
  <r>
    <x v="40"/>
    <x v="2"/>
    <x v="7"/>
    <x v="1"/>
    <x v="527"/>
  </r>
  <r>
    <x v="40"/>
    <x v="2"/>
    <x v="7"/>
    <x v="2"/>
    <x v="96"/>
  </r>
  <r>
    <x v="40"/>
    <x v="2"/>
    <x v="7"/>
    <x v="3"/>
    <x v="96"/>
  </r>
  <r>
    <x v="40"/>
    <x v="2"/>
    <x v="7"/>
    <x v="16"/>
    <x v="814"/>
  </r>
  <r>
    <x v="40"/>
    <x v="2"/>
    <x v="8"/>
    <x v="9"/>
    <x v="570"/>
  </r>
  <r>
    <x v="40"/>
    <x v="2"/>
    <x v="8"/>
    <x v="10"/>
    <x v="254"/>
  </r>
  <r>
    <x v="40"/>
    <x v="2"/>
    <x v="9"/>
    <x v="0"/>
    <x v="177"/>
  </r>
  <r>
    <x v="40"/>
    <x v="2"/>
    <x v="9"/>
    <x v="16"/>
    <x v="96"/>
  </r>
  <r>
    <x v="40"/>
    <x v="2"/>
    <x v="9"/>
    <x v="21"/>
    <x v="1611"/>
  </r>
  <r>
    <x v="40"/>
    <x v="2"/>
    <x v="10"/>
    <x v="0"/>
    <x v="96"/>
  </r>
  <r>
    <x v="40"/>
    <x v="2"/>
    <x v="10"/>
    <x v="16"/>
    <x v="96"/>
  </r>
  <r>
    <x v="40"/>
    <x v="2"/>
    <x v="10"/>
    <x v="18"/>
    <x v="1141"/>
  </r>
  <r>
    <x v="40"/>
    <x v="2"/>
    <x v="10"/>
    <x v="21"/>
    <x v="1261"/>
  </r>
  <r>
    <x v="40"/>
    <x v="2"/>
    <x v="11"/>
    <x v="16"/>
    <x v="49"/>
  </r>
  <r>
    <x v="40"/>
    <x v="2"/>
    <x v="11"/>
    <x v="21"/>
    <x v="1187"/>
  </r>
  <r>
    <x v="41"/>
    <x v="0"/>
    <x v="0"/>
    <x v="4"/>
    <x v="1800"/>
  </r>
  <r>
    <x v="41"/>
    <x v="0"/>
    <x v="0"/>
    <x v="17"/>
    <x v="1679"/>
  </r>
  <r>
    <x v="41"/>
    <x v="0"/>
    <x v="0"/>
    <x v="22"/>
    <x v="1475"/>
  </r>
  <r>
    <x v="41"/>
    <x v="0"/>
    <x v="1"/>
    <x v="4"/>
    <x v="1105"/>
  </r>
  <r>
    <x v="41"/>
    <x v="0"/>
    <x v="1"/>
    <x v="16"/>
    <x v="642"/>
  </r>
  <r>
    <x v="41"/>
    <x v="0"/>
    <x v="1"/>
    <x v="22"/>
    <x v="216"/>
  </r>
  <r>
    <x v="41"/>
    <x v="0"/>
    <x v="2"/>
    <x v="4"/>
    <x v="466"/>
  </r>
  <r>
    <x v="41"/>
    <x v="0"/>
    <x v="3"/>
    <x v="4"/>
    <x v="61"/>
  </r>
  <r>
    <x v="41"/>
    <x v="0"/>
    <x v="4"/>
    <x v="0"/>
    <x v="137"/>
  </r>
  <r>
    <x v="41"/>
    <x v="0"/>
    <x v="4"/>
    <x v="4"/>
    <x v="401"/>
  </r>
  <r>
    <x v="41"/>
    <x v="0"/>
    <x v="4"/>
    <x v="16"/>
    <x v="395"/>
  </r>
  <r>
    <x v="41"/>
    <x v="0"/>
    <x v="5"/>
    <x v="4"/>
    <x v="132"/>
  </r>
  <r>
    <x v="41"/>
    <x v="0"/>
    <x v="5"/>
    <x v="5"/>
    <x v="781"/>
  </r>
  <r>
    <x v="41"/>
    <x v="0"/>
    <x v="5"/>
    <x v="13"/>
    <x v="79"/>
  </r>
  <r>
    <x v="41"/>
    <x v="0"/>
    <x v="5"/>
    <x v="16"/>
    <x v="658"/>
  </r>
  <r>
    <x v="41"/>
    <x v="0"/>
    <x v="6"/>
    <x v="6"/>
    <x v="913"/>
  </r>
  <r>
    <x v="41"/>
    <x v="0"/>
    <x v="6"/>
    <x v="7"/>
    <x v="1050"/>
  </r>
  <r>
    <x v="41"/>
    <x v="0"/>
    <x v="6"/>
    <x v="13"/>
    <x v="1125"/>
  </r>
  <r>
    <x v="41"/>
    <x v="1"/>
    <x v="0"/>
    <x v="4"/>
    <x v="1743"/>
  </r>
  <r>
    <x v="41"/>
    <x v="1"/>
    <x v="0"/>
    <x v="17"/>
    <x v="1271"/>
  </r>
  <r>
    <x v="41"/>
    <x v="1"/>
    <x v="0"/>
    <x v="22"/>
    <x v="1289"/>
  </r>
  <r>
    <x v="41"/>
    <x v="1"/>
    <x v="1"/>
    <x v="4"/>
    <x v="670"/>
  </r>
  <r>
    <x v="41"/>
    <x v="1"/>
    <x v="1"/>
    <x v="16"/>
    <x v="447"/>
  </r>
  <r>
    <x v="41"/>
    <x v="1"/>
    <x v="1"/>
    <x v="22"/>
    <x v="0"/>
  </r>
  <r>
    <x v="41"/>
    <x v="1"/>
    <x v="2"/>
    <x v="4"/>
    <x v="127"/>
  </r>
  <r>
    <x v="41"/>
    <x v="1"/>
    <x v="3"/>
    <x v="4"/>
    <x v="231"/>
  </r>
  <r>
    <x v="41"/>
    <x v="1"/>
    <x v="4"/>
    <x v="4"/>
    <x v="287"/>
  </r>
  <r>
    <x v="41"/>
    <x v="1"/>
    <x v="4"/>
    <x v="13"/>
    <x v="79"/>
  </r>
  <r>
    <x v="41"/>
    <x v="1"/>
    <x v="4"/>
    <x v="16"/>
    <x v="317"/>
  </r>
  <r>
    <x v="41"/>
    <x v="1"/>
    <x v="5"/>
    <x v="4"/>
    <x v="62"/>
  </r>
  <r>
    <x v="41"/>
    <x v="1"/>
    <x v="5"/>
    <x v="5"/>
    <x v="824"/>
  </r>
  <r>
    <x v="41"/>
    <x v="1"/>
    <x v="5"/>
    <x v="13"/>
    <x v="74"/>
  </r>
  <r>
    <x v="41"/>
    <x v="1"/>
    <x v="5"/>
    <x v="16"/>
    <x v="350"/>
  </r>
  <r>
    <x v="41"/>
    <x v="1"/>
    <x v="6"/>
    <x v="6"/>
    <x v="364"/>
  </r>
  <r>
    <x v="41"/>
    <x v="1"/>
    <x v="6"/>
    <x v="7"/>
    <x v="514"/>
  </r>
  <r>
    <x v="41"/>
    <x v="1"/>
    <x v="6"/>
    <x v="16"/>
    <x v="923"/>
  </r>
  <r>
    <x v="41"/>
    <x v="2"/>
    <x v="0"/>
    <x v="4"/>
    <x v="992"/>
  </r>
  <r>
    <x v="41"/>
    <x v="2"/>
    <x v="0"/>
    <x v="16"/>
    <x v="169"/>
  </r>
  <r>
    <x v="41"/>
    <x v="2"/>
    <x v="0"/>
    <x v="17"/>
    <x v="615"/>
  </r>
  <r>
    <x v="41"/>
    <x v="2"/>
    <x v="0"/>
    <x v="22"/>
    <x v="74"/>
  </r>
  <r>
    <x v="41"/>
    <x v="2"/>
    <x v="7"/>
    <x v="1"/>
    <x v="487"/>
  </r>
  <r>
    <x v="41"/>
    <x v="2"/>
    <x v="7"/>
    <x v="2"/>
    <x v="96"/>
  </r>
  <r>
    <x v="41"/>
    <x v="2"/>
    <x v="7"/>
    <x v="3"/>
    <x v="177"/>
  </r>
  <r>
    <x v="41"/>
    <x v="2"/>
    <x v="7"/>
    <x v="8"/>
    <x v="570"/>
  </r>
  <r>
    <x v="41"/>
    <x v="2"/>
    <x v="7"/>
    <x v="16"/>
    <x v="550"/>
  </r>
  <r>
    <x v="41"/>
    <x v="2"/>
    <x v="8"/>
    <x v="9"/>
    <x v="982"/>
  </r>
  <r>
    <x v="41"/>
    <x v="2"/>
    <x v="8"/>
    <x v="10"/>
    <x v="654"/>
  </r>
  <r>
    <x v="41"/>
    <x v="2"/>
    <x v="8"/>
    <x v="12"/>
    <x v="145"/>
  </r>
  <r>
    <x v="41"/>
    <x v="2"/>
    <x v="8"/>
    <x v="16"/>
    <x v="59"/>
  </r>
  <r>
    <x v="41"/>
    <x v="2"/>
    <x v="9"/>
    <x v="8"/>
    <x v="177"/>
  </r>
  <r>
    <x v="41"/>
    <x v="2"/>
    <x v="9"/>
    <x v="16"/>
    <x v="161"/>
  </r>
  <r>
    <x v="41"/>
    <x v="2"/>
    <x v="9"/>
    <x v="19"/>
    <x v="1711"/>
  </r>
  <r>
    <x v="41"/>
    <x v="2"/>
    <x v="10"/>
    <x v="8"/>
    <x v="194"/>
  </r>
  <r>
    <x v="41"/>
    <x v="2"/>
    <x v="10"/>
    <x v="16"/>
    <x v="96"/>
  </r>
  <r>
    <x v="41"/>
    <x v="2"/>
    <x v="10"/>
    <x v="18"/>
    <x v="1016"/>
  </r>
  <r>
    <x v="41"/>
    <x v="2"/>
    <x v="10"/>
    <x v="21"/>
    <x v="1524"/>
  </r>
  <r>
    <x v="41"/>
    <x v="2"/>
    <x v="11"/>
    <x v="8"/>
    <x v="254"/>
  </r>
  <r>
    <x v="41"/>
    <x v="2"/>
    <x v="11"/>
    <x v="16"/>
    <x v="96"/>
  </r>
  <r>
    <x v="41"/>
    <x v="2"/>
    <x v="11"/>
    <x v="21"/>
    <x v="1617"/>
  </r>
  <r>
    <x v="41"/>
    <x v="2"/>
    <x v="12"/>
    <x v="8"/>
    <x v="96"/>
  </r>
  <r>
    <x v="41"/>
    <x v="2"/>
    <x v="13"/>
    <x v="4"/>
    <x v="570"/>
  </r>
  <r>
    <x v="41"/>
    <x v="2"/>
    <x v="13"/>
    <x v="11"/>
    <x v="433"/>
  </r>
  <r>
    <x v="41"/>
    <x v="2"/>
    <x v="13"/>
    <x v="14"/>
    <x v="1105"/>
  </r>
  <r>
    <x v="41"/>
    <x v="2"/>
    <x v="13"/>
    <x v="16"/>
    <x v="96"/>
  </r>
  <r>
    <x v="42"/>
    <x v="2"/>
    <x v="10"/>
    <x v="13"/>
    <x v="1030"/>
  </r>
  <r>
    <x v="42"/>
    <x v="2"/>
    <x v="10"/>
    <x v="16"/>
    <x v="326"/>
  </r>
  <r>
    <x v="42"/>
    <x v="2"/>
    <x v="10"/>
    <x v="18"/>
    <x v="1501"/>
  </r>
  <r>
    <x v="42"/>
    <x v="2"/>
    <x v="10"/>
    <x v="20"/>
    <x v="1369"/>
  </r>
  <r>
    <x v="42"/>
    <x v="2"/>
    <x v="10"/>
    <x v="21"/>
    <x v="1741"/>
  </r>
  <r>
    <x v="42"/>
    <x v="2"/>
    <x v="11"/>
    <x v="0"/>
    <x v="177"/>
  </r>
  <r>
    <x v="42"/>
    <x v="2"/>
    <x v="11"/>
    <x v="8"/>
    <x v="570"/>
  </r>
  <r>
    <x v="42"/>
    <x v="2"/>
    <x v="11"/>
    <x v="16"/>
    <x v="527"/>
  </r>
  <r>
    <x v="42"/>
    <x v="2"/>
    <x v="11"/>
    <x v="18"/>
    <x v="96"/>
  </r>
  <r>
    <x v="42"/>
    <x v="2"/>
    <x v="11"/>
    <x v="20"/>
    <x v="177"/>
  </r>
  <r>
    <x v="42"/>
    <x v="2"/>
    <x v="11"/>
    <x v="21"/>
    <x v="1735"/>
  </r>
  <r>
    <x v="42"/>
    <x v="2"/>
    <x v="13"/>
    <x v="0"/>
    <x v="177"/>
  </r>
  <r>
    <x v="42"/>
    <x v="2"/>
    <x v="13"/>
    <x v="4"/>
    <x v="177"/>
  </r>
  <r>
    <x v="42"/>
    <x v="2"/>
    <x v="13"/>
    <x v="11"/>
    <x v="1210"/>
  </r>
  <r>
    <x v="42"/>
    <x v="2"/>
    <x v="13"/>
    <x v="14"/>
    <x v="1417"/>
  </r>
  <r>
    <x v="42"/>
    <x v="2"/>
    <x v="13"/>
    <x v="16"/>
    <x v="177"/>
  </r>
  <r>
    <x v="42"/>
    <x v="0"/>
    <x v="0"/>
    <x v="4"/>
    <x v="1816"/>
  </r>
  <r>
    <x v="42"/>
    <x v="0"/>
    <x v="0"/>
    <x v="17"/>
    <x v="1753"/>
  </r>
  <r>
    <x v="42"/>
    <x v="0"/>
    <x v="0"/>
    <x v="22"/>
    <x v="1370"/>
  </r>
  <r>
    <x v="42"/>
    <x v="0"/>
    <x v="1"/>
    <x v="0"/>
    <x v="61"/>
  </r>
  <r>
    <x v="42"/>
    <x v="0"/>
    <x v="1"/>
    <x v="4"/>
    <x v="1404"/>
  </r>
  <r>
    <x v="42"/>
    <x v="0"/>
    <x v="1"/>
    <x v="16"/>
    <x v="599"/>
  </r>
  <r>
    <x v="42"/>
    <x v="0"/>
    <x v="2"/>
    <x v="8"/>
    <x v="817"/>
  </r>
  <r>
    <x v="42"/>
    <x v="0"/>
    <x v="2"/>
    <x v="16"/>
    <x v="130"/>
  </r>
  <r>
    <x v="42"/>
    <x v="0"/>
    <x v="3"/>
    <x v="4"/>
    <x v="665"/>
  </r>
  <r>
    <x v="42"/>
    <x v="0"/>
    <x v="4"/>
    <x v="0"/>
    <x v="474"/>
  </r>
  <r>
    <x v="42"/>
    <x v="0"/>
    <x v="4"/>
    <x v="4"/>
    <x v="1335"/>
  </r>
  <r>
    <x v="42"/>
    <x v="0"/>
    <x v="4"/>
    <x v="13"/>
    <x v="1164"/>
  </r>
  <r>
    <x v="42"/>
    <x v="0"/>
    <x v="4"/>
    <x v="16"/>
    <x v="861"/>
  </r>
  <r>
    <x v="42"/>
    <x v="0"/>
    <x v="5"/>
    <x v="4"/>
    <x v="61"/>
  </r>
  <r>
    <x v="42"/>
    <x v="0"/>
    <x v="5"/>
    <x v="5"/>
    <x v="1310"/>
  </r>
  <r>
    <x v="42"/>
    <x v="0"/>
    <x v="5"/>
    <x v="16"/>
    <x v="1135"/>
  </r>
  <r>
    <x v="42"/>
    <x v="0"/>
    <x v="6"/>
    <x v="6"/>
    <x v="1288"/>
  </r>
  <r>
    <x v="42"/>
    <x v="0"/>
    <x v="6"/>
    <x v="7"/>
    <x v="1303"/>
  </r>
  <r>
    <x v="42"/>
    <x v="0"/>
    <x v="6"/>
    <x v="16"/>
    <x v="1550"/>
  </r>
  <r>
    <x v="42"/>
    <x v="1"/>
    <x v="0"/>
    <x v="4"/>
    <x v="1806"/>
  </r>
  <r>
    <x v="42"/>
    <x v="1"/>
    <x v="0"/>
    <x v="17"/>
    <x v="1610"/>
  </r>
  <r>
    <x v="42"/>
    <x v="1"/>
    <x v="0"/>
    <x v="22"/>
    <x v="1196"/>
  </r>
  <r>
    <x v="42"/>
    <x v="1"/>
    <x v="1"/>
    <x v="0"/>
    <x v="37"/>
  </r>
  <r>
    <x v="42"/>
    <x v="1"/>
    <x v="1"/>
    <x v="4"/>
    <x v="1355"/>
  </r>
  <r>
    <x v="42"/>
    <x v="1"/>
    <x v="1"/>
    <x v="13"/>
    <x v="254"/>
  </r>
  <r>
    <x v="42"/>
    <x v="1"/>
    <x v="1"/>
    <x v="16"/>
    <x v="970"/>
  </r>
  <r>
    <x v="42"/>
    <x v="1"/>
    <x v="2"/>
    <x v="8"/>
    <x v="611"/>
  </r>
  <r>
    <x v="42"/>
    <x v="1"/>
    <x v="2"/>
    <x v="16"/>
    <x v="63"/>
  </r>
  <r>
    <x v="42"/>
    <x v="1"/>
    <x v="3"/>
    <x v="4"/>
    <x v="483"/>
  </r>
  <r>
    <x v="42"/>
    <x v="1"/>
    <x v="4"/>
    <x v="0"/>
    <x v="380"/>
  </r>
  <r>
    <x v="42"/>
    <x v="1"/>
    <x v="4"/>
    <x v="4"/>
    <x v="1280"/>
  </r>
  <r>
    <x v="42"/>
    <x v="1"/>
    <x v="4"/>
    <x v="13"/>
    <x v="326"/>
  </r>
  <r>
    <x v="42"/>
    <x v="1"/>
    <x v="4"/>
    <x v="16"/>
    <x v="788"/>
  </r>
  <r>
    <x v="42"/>
    <x v="1"/>
    <x v="5"/>
    <x v="4"/>
    <x v="37"/>
  </r>
  <r>
    <x v="42"/>
    <x v="1"/>
    <x v="5"/>
    <x v="5"/>
    <x v="985"/>
  </r>
  <r>
    <x v="42"/>
    <x v="1"/>
    <x v="5"/>
    <x v="13"/>
    <x v="96"/>
  </r>
  <r>
    <x v="42"/>
    <x v="1"/>
    <x v="5"/>
    <x v="16"/>
    <x v="852"/>
  </r>
  <r>
    <x v="42"/>
    <x v="1"/>
    <x v="6"/>
    <x v="6"/>
    <x v="925"/>
  </r>
  <r>
    <x v="42"/>
    <x v="1"/>
    <x v="6"/>
    <x v="7"/>
    <x v="1281"/>
  </r>
  <r>
    <x v="42"/>
    <x v="1"/>
    <x v="6"/>
    <x v="16"/>
    <x v="1387"/>
  </r>
  <r>
    <x v="42"/>
    <x v="2"/>
    <x v="0"/>
    <x v="4"/>
    <x v="1576"/>
  </r>
  <r>
    <x v="42"/>
    <x v="2"/>
    <x v="0"/>
    <x v="13"/>
    <x v="219"/>
  </r>
  <r>
    <x v="42"/>
    <x v="2"/>
    <x v="0"/>
    <x v="16"/>
    <x v="384"/>
  </r>
  <r>
    <x v="42"/>
    <x v="2"/>
    <x v="0"/>
    <x v="17"/>
    <x v="480"/>
  </r>
  <r>
    <x v="42"/>
    <x v="2"/>
    <x v="7"/>
    <x v="0"/>
    <x v="654"/>
  </r>
  <r>
    <x v="42"/>
    <x v="2"/>
    <x v="7"/>
    <x v="1"/>
    <x v="384"/>
  </r>
  <r>
    <x v="42"/>
    <x v="2"/>
    <x v="7"/>
    <x v="2"/>
    <x v="96"/>
  </r>
  <r>
    <x v="42"/>
    <x v="2"/>
    <x v="7"/>
    <x v="3"/>
    <x v="326"/>
  </r>
  <r>
    <x v="42"/>
    <x v="2"/>
    <x v="7"/>
    <x v="8"/>
    <x v="1111"/>
  </r>
  <r>
    <x v="42"/>
    <x v="2"/>
    <x v="7"/>
    <x v="13"/>
    <x v="898"/>
  </r>
  <r>
    <x v="42"/>
    <x v="2"/>
    <x v="7"/>
    <x v="16"/>
    <x v="1222"/>
  </r>
  <r>
    <x v="42"/>
    <x v="2"/>
    <x v="8"/>
    <x v="0"/>
    <x v="96"/>
  </r>
  <r>
    <x v="42"/>
    <x v="2"/>
    <x v="8"/>
    <x v="8"/>
    <x v="254"/>
  </r>
  <r>
    <x v="42"/>
    <x v="2"/>
    <x v="8"/>
    <x v="9"/>
    <x v="1398"/>
  </r>
  <r>
    <x v="42"/>
    <x v="2"/>
    <x v="8"/>
    <x v="10"/>
    <x v="1016"/>
  </r>
  <r>
    <x v="42"/>
    <x v="2"/>
    <x v="8"/>
    <x v="13"/>
    <x v="927"/>
  </r>
  <r>
    <x v="42"/>
    <x v="2"/>
    <x v="8"/>
    <x v="16"/>
    <x v="326"/>
  </r>
  <r>
    <x v="42"/>
    <x v="2"/>
    <x v="9"/>
    <x v="0"/>
    <x v="177"/>
  </r>
  <r>
    <x v="42"/>
    <x v="2"/>
    <x v="9"/>
    <x v="8"/>
    <x v="384"/>
  </r>
  <r>
    <x v="42"/>
    <x v="2"/>
    <x v="9"/>
    <x v="13"/>
    <x v="1480"/>
  </r>
  <r>
    <x v="42"/>
    <x v="2"/>
    <x v="9"/>
    <x v="16"/>
    <x v="615"/>
  </r>
  <r>
    <x v="42"/>
    <x v="2"/>
    <x v="9"/>
    <x v="19"/>
    <x v="1771"/>
  </r>
  <r>
    <x v="42"/>
    <x v="2"/>
    <x v="10"/>
    <x v="0"/>
    <x v="177"/>
  </r>
  <r>
    <x v="42"/>
    <x v="2"/>
    <x v="10"/>
    <x v="8"/>
    <x v="724"/>
  </r>
  <r>
    <x v="43"/>
    <x v="0"/>
    <x v="0"/>
    <x v="4"/>
    <x v="1712"/>
  </r>
  <r>
    <x v="43"/>
    <x v="0"/>
    <x v="0"/>
    <x v="17"/>
    <x v="1522"/>
  </r>
  <r>
    <x v="43"/>
    <x v="0"/>
    <x v="0"/>
    <x v="22"/>
    <x v="654"/>
  </r>
  <r>
    <x v="43"/>
    <x v="0"/>
    <x v="1"/>
    <x v="4"/>
    <x v="691"/>
  </r>
  <r>
    <x v="43"/>
    <x v="0"/>
    <x v="1"/>
    <x v="16"/>
    <x v="177"/>
  </r>
  <r>
    <x v="43"/>
    <x v="0"/>
    <x v="2"/>
    <x v="8"/>
    <x v="177"/>
  </r>
  <r>
    <x v="43"/>
    <x v="0"/>
    <x v="3"/>
    <x v="4"/>
    <x v="140"/>
  </r>
  <r>
    <x v="43"/>
    <x v="0"/>
    <x v="4"/>
    <x v="0"/>
    <x v="250"/>
  </r>
  <r>
    <x v="43"/>
    <x v="0"/>
    <x v="4"/>
    <x v="4"/>
    <x v="216"/>
  </r>
  <r>
    <x v="43"/>
    <x v="0"/>
    <x v="4"/>
    <x v="16"/>
    <x v="410"/>
  </r>
  <r>
    <x v="43"/>
    <x v="0"/>
    <x v="5"/>
    <x v="5"/>
    <x v="654"/>
  </r>
  <r>
    <x v="43"/>
    <x v="0"/>
    <x v="5"/>
    <x v="13"/>
    <x v="177"/>
  </r>
  <r>
    <x v="43"/>
    <x v="0"/>
    <x v="6"/>
    <x v="6"/>
    <x v="654"/>
  </r>
  <r>
    <x v="43"/>
    <x v="0"/>
    <x v="6"/>
    <x v="7"/>
    <x v="254"/>
  </r>
  <r>
    <x v="43"/>
    <x v="0"/>
    <x v="6"/>
    <x v="16"/>
    <x v="843"/>
  </r>
  <r>
    <x v="43"/>
    <x v="1"/>
    <x v="0"/>
    <x v="4"/>
    <x v="1643"/>
  </r>
  <r>
    <x v="43"/>
    <x v="1"/>
    <x v="0"/>
    <x v="17"/>
    <x v="949"/>
  </r>
  <r>
    <x v="43"/>
    <x v="1"/>
    <x v="0"/>
    <x v="22"/>
    <x v="814"/>
  </r>
  <r>
    <x v="43"/>
    <x v="1"/>
    <x v="1"/>
    <x v="4"/>
    <x v="654"/>
  </r>
  <r>
    <x v="43"/>
    <x v="1"/>
    <x v="1"/>
    <x v="16"/>
    <x v="412"/>
  </r>
  <r>
    <x v="43"/>
    <x v="1"/>
    <x v="2"/>
    <x v="8"/>
    <x v="177"/>
  </r>
  <r>
    <x v="43"/>
    <x v="1"/>
    <x v="3"/>
    <x v="4"/>
    <x v="140"/>
  </r>
  <r>
    <x v="43"/>
    <x v="1"/>
    <x v="4"/>
    <x v="0"/>
    <x v="254"/>
  </r>
  <r>
    <x v="43"/>
    <x v="1"/>
    <x v="4"/>
    <x v="4"/>
    <x v="216"/>
  </r>
  <r>
    <x v="43"/>
    <x v="1"/>
    <x v="4"/>
    <x v="16"/>
    <x v="339"/>
  </r>
  <r>
    <x v="43"/>
    <x v="1"/>
    <x v="5"/>
    <x v="5"/>
    <x v="254"/>
  </r>
  <r>
    <x v="43"/>
    <x v="1"/>
    <x v="5"/>
    <x v="13"/>
    <x v="254"/>
  </r>
  <r>
    <x v="43"/>
    <x v="1"/>
    <x v="6"/>
    <x v="6"/>
    <x v="198"/>
  </r>
  <r>
    <x v="43"/>
    <x v="1"/>
    <x v="6"/>
    <x v="7"/>
    <x v="527"/>
  </r>
  <r>
    <x v="43"/>
    <x v="1"/>
    <x v="6"/>
    <x v="16"/>
    <x v="433"/>
  </r>
  <r>
    <x v="43"/>
    <x v="2"/>
    <x v="0"/>
    <x v="4"/>
    <x v="1030"/>
  </r>
  <r>
    <x v="43"/>
    <x v="2"/>
    <x v="0"/>
    <x v="17"/>
    <x v="883"/>
  </r>
  <r>
    <x v="43"/>
    <x v="2"/>
    <x v="7"/>
    <x v="1"/>
    <x v="487"/>
  </r>
  <r>
    <x v="43"/>
    <x v="2"/>
    <x v="7"/>
    <x v="2"/>
    <x v="95"/>
  </r>
  <r>
    <x v="43"/>
    <x v="2"/>
    <x v="7"/>
    <x v="3"/>
    <x v="165"/>
  </r>
  <r>
    <x v="43"/>
    <x v="2"/>
    <x v="7"/>
    <x v="8"/>
    <x v="140"/>
  </r>
  <r>
    <x v="43"/>
    <x v="2"/>
    <x v="7"/>
    <x v="16"/>
    <x v="613"/>
  </r>
  <r>
    <x v="43"/>
    <x v="2"/>
    <x v="8"/>
    <x v="0"/>
    <x v="96"/>
  </r>
  <r>
    <x v="43"/>
    <x v="2"/>
    <x v="8"/>
    <x v="8"/>
    <x v="177"/>
  </r>
  <r>
    <x v="43"/>
    <x v="2"/>
    <x v="8"/>
    <x v="9"/>
    <x v="487"/>
  </r>
  <r>
    <x v="43"/>
    <x v="2"/>
    <x v="8"/>
    <x v="10"/>
    <x v="326"/>
  </r>
  <r>
    <x v="43"/>
    <x v="2"/>
    <x v="8"/>
    <x v="12"/>
    <x v="506"/>
  </r>
  <r>
    <x v="43"/>
    <x v="2"/>
    <x v="9"/>
    <x v="0"/>
    <x v="177"/>
  </r>
  <r>
    <x v="43"/>
    <x v="2"/>
    <x v="9"/>
    <x v="13"/>
    <x v="905"/>
  </r>
  <r>
    <x v="43"/>
    <x v="2"/>
    <x v="9"/>
    <x v="16"/>
    <x v="216"/>
  </r>
  <r>
    <x v="43"/>
    <x v="2"/>
    <x v="9"/>
    <x v="19"/>
    <x v="1526"/>
  </r>
  <r>
    <x v="43"/>
    <x v="2"/>
    <x v="10"/>
    <x v="0"/>
    <x v="96"/>
  </r>
  <r>
    <x v="43"/>
    <x v="2"/>
    <x v="10"/>
    <x v="15"/>
    <x v="96"/>
  </r>
  <r>
    <x v="43"/>
    <x v="2"/>
    <x v="10"/>
    <x v="16"/>
    <x v="96"/>
  </r>
  <r>
    <x v="43"/>
    <x v="2"/>
    <x v="10"/>
    <x v="18"/>
    <x v="814"/>
  </r>
  <r>
    <x v="43"/>
    <x v="2"/>
    <x v="10"/>
    <x v="20"/>
    <x v="254"/>
  </r>
  <r>
    <x v="43"/>
    <x v="2"/>
    <x v="11"/>
    <x v="0"/>
    <x v="96"/>
  </r>
  <r>
    <x v="43"/>
    <x v="2"/>
    <x v="11"/>
    <x v="8"/>
    <x v="883"/>
  </r>
  <r>
    <x v="43"/>
    <x v="2"/>
    <x v="11"/>
    <x v="16"/>
    <x v="254"/>
  </r>
  <r>
    <x v="43"/>
    <x v="2"/>
    <x v="11"/>
    <x v="20"/>
    <x v="1399"/>
  </r>
  <r>
    <x v="43"/>
    <x v="2"/>
    <x v="13"/>
    <x v="0"/>
    <x v="177"/>
  </r>
  <r>
    <x v="43"/>
    <x v="2"/>
    <x v="13"/>
    <x v="4"/>
    <x v="487"/>
  </r>
  <r>
    <x v="43"/>
    <x v="2"/>
    <x v="13"/>
    <x v="14"/>
    <x v="506"/>
  </r>
  <r>
    <x v="44"/>
    <x v="0"/>
    <x v="0"/>
    <x v="4"/>
    <x v="710"/>
  </r>
  <r>
    <x v="44"/>
    <x v="0"/>
    <x v="0"/>
    <x v="17"/>
    <x v="254"/>
  </r>
  <r>
    <x v="44"/>
    <x v="0"/>
    <x v="0"/>
    <x v="22"/>
    <x v="550"/>
  </r>
  <r>
    <x v="44"/>
    <x v="0"/>
    <x v="1"/>
    <x v="4"/>
    <x v="49"/>
  </r>
  <r>
    <x v="44"/>
    <x v="0"/>
    <x v="5"/>
    <x v="5"/>
    <x v="24"/>
  </r>
  <r>
    <x v="44"/>
    <x v="0"/>
    <x v="6"/>
    <x v="6"/>
    <x v="96"/>
  </r>
  <r>
    <x v="44"/>
    <x v="0"/>
    <x v="6"/>
    <x v="16"/>
    <x v="79"/>
  </r>
  <r>
    <x v="44"/>
    <x v="1"/>
    <x v="0"/>
    <x v="4"/>
    <x v="785"/>
  </r>
  <r>
    <x v="44"/>
    <x v="1"/>
    <x v="0"/>
    <x v="17"/>
    <x v="326"/>
  </r>
  <r>
    <x v="44"/>
    <x v="1"/>
    <x v="0"/>
    <x v="22"/>
    <x v="459"/>
  </r>
  <r>
    <x v="44"/>
    <x v="1"/>
    <x v="1"/>
    <x v="4"/>
    <x v="49"/>
  </r>
  <r>
    <x v="44"/>
    <x v="1"/>
    <x v="5"/>
    <x v="5"/>
    <x v="24"/>
  </r>
  <r>
    <x v="44"/>
    <x v="1"/>
    <x v="6"/>
    <x v="6"/>
    <x v="96"/>
  </r>
  <r>
    <x v="44"/>
    <x v="1"/>
    <x v="6"/>
    <x v="16"/>
    <x v="96"/>
  </r>
  <r>
    <x v="44"/>
    <x v="2"/>
    <x v="0"/>
    <x v="17"/>
    <x v="96"/>
  </r>
  <r>
    <x v="44"/>
    <x v="2"/>
    <x v="4"/>
    <x v="4"/>
    <x v="9"/>
  </r>
  <r>
    <x v="44"/>
    <x v="2"/>
    <x v="7"/>
    <x v="1"/>
    <x v="254"/>
  </r>
  <r>
    <x v="44"/>
    <x v="2"/>
    <x v="7"/>
    <x v="2"/>
    <x v="96"/>
  </r>
  <r>
    <x v="44"/>
    <x v="2"/>
    <x v="7"/>
    <x v="16"/>
    <x v="96"/>
  </r>
  <r>
    <x v="44"/>
    <x v="2"/>
    <x v="9"/>
    <x v="19"/>
    <x v="459"/>
  </r>
  <r>
    <x v="44"/>
    <x v="2"/>
    <x v="10"/>
    <x v="18"/>
    <x v="121"/>
  </r>
  <r>
    <x v="44"/>
    <x v="2"/>
    <x v="11"/>
    <x v="19"/>
    <x v="292"/>
  </r>
  <r>
    <x v="44"/>
    <x v="2"/>
    <x v="13"/>
    <x v="14"/>
    <x v="96"/>
  </r>
  <r>
    <x v="45"/>
    <x v="0"/>
    <x v="0"/>
    <x v="4"/>
    <x v="1678"/>
  </r>
  <r>
    <x v="45"/>
    <x v="0"/>
    <x v="0"/>
    <x v="17"/>
    <x v="1230"/>
  </r>
  <r>
    <x v="45"/>
    <x v="0"/>
    <x v="1"/>
    <x v="4"/>
    <x v="443"/>
  </r>
  <r>
    <x v="45"/>
    <x v="0"/>
    <x v="2"/>
    <x v="8"/>
    <x v="118"/>
  </r>
  <r>
    <x v="45"/>
    <x v="0"/>
    <x v="3"/>
    <x v="4"/>
    <x v="45"/>
  </r>
  <r>
    <x v="45"/>
    <x v="0"/>
    <x v="4"/>
    <x v="0"/>
    <x v="607"/>
  </r>
  <r>
    <x v="45"/>
    <x v="0"/>
    <x v="4"/>
    <x v="4"/>
    <x v="96"/>
  </r>
  <r>
    <x v="45"/>
    <x v="0"/>
    <x v="4"/>
    <x v="16"/>
    <x v="88"/>
  </r>
  <r>
    <x v="45"/>
    <x v="0"/>
    <x v="5"/>
    <x v="5"/>
    <x v="443"/>
  </r>
  <r>
    <x v="45"/>
    <x v="0"/>
    <x v="5"/>
    <x v="16"/>
    <x v="96"/>
  </r>
  <r>
    <x v="45"/>
    <x v="0"/>
    <x v="6"/>
    <x v="6"/>
    <x v="443"/>
  </r>
  <r>
    <x v="45"/>
    <x v="0"/>
    <x v="6"/>
    <x v="7"/>
    <x v="413"/>
  </r>
  <r>
    <x v="45"/>
    <x v="0"/>
    <x v="6"/>
    <x v="16"/>
    <x v="817"/>
  </r>
  <r>
    <x v="45"/>
    <x v="1"/>
    <x v="0"/>
    <x v="4"/>
    <x v="1577"/>
  </r>
  <r>
    <x v="45"/>
    <x v="1"/>
    <x v="0"/>
    <x v="17"/>
    <x v="950"/>
  </r>
  <r>
    <x v="45"/>
    <x v="1"/>
    <x v="1"/>
    <x v="4"/>
    <x v="447"/>
  </r>
  <r>
    <x v="45"/>
    <x v="1"/>
    <x v="1"/>
    <x v="16"/>
    <x v="177"/>
  </r>
  <r>
    <x v="45"/>
    <x v="1"/>
    <x v="2"/>
    <x v="8"/>
    <x v="77"/>
  </r>
  <r>
    <x v="45"/>
    <x v="1"/>
    <x v="3"/>
    <x v="4"/>
    <x v="29"/>
  </r>
  <r>
    <x v="45"/>
    <x v="1"/>
    <x v="4"/>
    <x v="0"/>
    <x v="464"/>
  </r>
  <r>
    <x v="45"/>
    <x v="1"/>
    <x v="4"/>
    <x v="4"/>
    <x v="79"/>
  </r>
  <r>
    <x v="45"/>
    <x v="1"/>
    <x v="4"/>
    <x v="16"/>
    <x v="58"/>
  </r>
  <r>
    <x v="45"/>
    <x v="1"/>
    <x v="5"/>
    <x v="5"/>
    <x v="314"/>
  </r>
  <r>
    <x v="45"/>
    <x v="1"/>
    <x v="5"/>
    <x v="16"/>
    <x v="96"/>
  </r>
  <r>
    <x v="45"/>
    <x v="1"/>
    <x v="6"/>
    <x v="6"/>
    <x v="314"/>
  </r>
  <r>
    <x v="45"/>
    <x v="1"/>
    <x v="6"/>
    <x v="7"/>
    <x v="214"/>
  </r>
  <r>
    <x v="45"/>
    <x v="1"/>
    <x v="6"/>
    <x v="16"/>
    <x v="589"/>
  </r>
  <r>
    <x v="45"/>
    <x v="2"/>
    <x v="0"/>
    <x v="0"/>
    <x v="2"/>
  </r>
  <r>
    <x v="45"/>
    <x v="2"/>
    <x v="0"/>
    <x v="4"/>
    <x v="461"/>
  </r>
  <r>
    <x v="45"/>
    <x v="2"/>
    <x v="0"/>
    <x v="13"/>
    <x v="7"/>
  </r>
  <r>
    <x v="45"/>
    <x v="2"/>
    <x v="0"/>
    <x v="16"/>
    <x v="34"/>
  </r>
  <r>
    <x v="45"/>
    <x v="2"/>
    <x v="0"/>
    <x v="17"/>
    <x v="326"/>
  </r>
  <r>
    <x v="45"/>
    <x v="2"/>
    <x v="7"/>
    <x v="0"/>
    <x v="177"/>
  </r>
  <r>
    <x v="45"/>
    <x v="2"/>
    <x v="7"/>
    <x v="1"/>
    <x v="384"/>
  </r>
  <r>
    <x v="45"/>
    <x v="2"/>
    <x v="7"/>
    <x v="2"/>
    <x v="96"/>
  </r>
  <r>
    <x v="45"/>
    <x v="2"/>
    <x v="7"/>
    <x v="8"/>
    <x v="96"/>
  </r>
  <r>
    <x v="45"/>
    <x v="2"/>
    <x v="7"/>
    <x v="16"/>
    <x v="615"/>
  </r>
  <r>
    <x v="45"/>
    <x v="2"/>
    <x v="8"/>
    <x v="9"/>
    <x v="615"/>
  </r>
  <r>
    <x v="45"/>
    <x v="2"/>
    <x v="8"/>
    <x v="10"/>
    <x v="177"/>
  </r>
  <r>
    <x v="45"/>
    <x v="2"/>
    <x v="8"/>
    <x v="13"/>
    <x v="96"/>
  </r>
  <r>
    <x v="45"/>
    <x v="2"/>
    <x v="9"/>
    <x v="0"/>
    <x v="64"/>
  </r>
  <r>
    <x v="45"/>
    <x v="2"/>
    <x v="9"/>
    <x v="8"/>
    <x v="96"/>
  </r>
  <r>
    <x v="45"/>
    <x v="2"/>
    <x v="9"/>
    <x v="13"/>
    <x v="814"/>
  </r>
  <r>
    <x v="45"/>
    <x v="2"/>
    <x v="9"/>
    <x v="18"/>
    <x v="326"/>
  </r>
  <r>
    <x v="45"/>
    <x v="2"/>
    <x v="9"/>
    <x v="19"/>
    <x v="1299"/>
  </r>
  <r>
    <x v="45"/>
    <x v="2"/>
    <x v="10"/>
    <x v="21"/>
    <x v="96"/>
  </r>
  <r>
    <x v="45"/>
    <x v="2"/>
    <x v="11"/>
    <x v="0"/>
    <x v="49"/>
  </r>
  <r>
    <x v="45"/>
    <x v="2"/>
    <x v="11"/>
    <x v="8"/>
    <x v="140"/>
  </r>
  <r>
    <x v="45"/>
    <x v="2"/>
    <x v="11"/>
    <x v="16"/>
    <x v="96"/>
  </r>
  <r>
    <x v="45"/>
    <x v="2"/>
    <x v="11"/>
    <x v="18"/>
    <x v="96"/>
  </r>
  <r>
    <x v="45"/>
    <x v="2"/>
    <x v="11"/>
    <x v="21"/>
    <x v="1080"/>
  </r>
  <r>
    <x v="45"/>
    <x v="2"/>
    <x v="13"/>
    <x v="0"/>
    <x v="96"/>
  </r>
  <r>
    <x v="45"/>
    <x v="2"/>
    <x v="13"/>
    <x v="4"/>
    <x v="384"/>
  </r>
  <r>
    <x v="45"/>
    <x v="2"/>
    <x v="13"/>
    <x v="11"/>
    <x v="254"/>
  </r>
  <r>
    <x v="45"/>
    <x v="2"/>
    <x v="13"/>
    <x v="14"/>
    <x v="384"/>
  </r>
  <r>
    <x v="45"/>
    <x v="2"/>
    <x v="13"/>
    <x v="16"/>
    <x v="74"/>
  </r>
  <r>
    <x v="46"/>
    <x v="0"/>
    <x v="0"/>
    <x v="4"/>
    <x v="1616"/>
  </r>
  <r>
    <x v="46"/>
    <x v="0"/>
    <x v="0"/>
    <x v="17"/>
    <x v="1325"/>
  </r>
  <r>
    <x v="46"/>
    <x v="0"/>
    <x v="0"/>
    <x v="22"/>
    <x v="949"/>
  </r>
  <r>
    <x v="46"/>
    <x v="0"/>
    <x v="1"/>
    <x v="4"/>
    <x v="326"/>
  </r>
  <r>
    <x v="46"/>
    <x v="0"/>
    <x v="2"/>
    <x v="4"/>
    <x v="96"/>
  </r>
  <r>
    <x v="46"/>
    <x v="0"/>
    <x v="3"/>
    <x v="4"/>
    <x v="18"/>
  </r>
  <r>
    <x v="46"/>
    <x v="0"/>
    <x v="4"/>
    <x v="0"/>
    <x v="140"/>
  </r>
  <r>
    <x v="46"/>
    <x v="0"/>
    <x v="4"/>
    <x v="13"/>
    <x v="292"/>
  </r>
  <r>
    <x v="46"/>
    <x v="0"/>
    <x v="4"/>
    <x v="16"/>
    <x v="254"/>
  </r>
  <r>
    <x v="46"/>
    <x v="0"/>
    <x v="5"/>
    <x v="5"/>
    <x v="254"/>
  </r>
  <r>
    <x v="46"/>
    <x v="0"/>
    <x v="5"/>
    <x v="13"/>
    <x v="254"/>
  </r>
  <r>
    <x v="46"/>
    <x v="0"/>
    <x v="6"/>
    <x v="6"/>
    <x v="254"/>
  </r>
  <r>
    <x v="46"/>
    <x v="0"/>
    <x v="6"/>
    <x v="7"/>
    <x v="254"/>
  </r>
  <r>
    <x v="46"/>
    <x v="0"/>
    <x v="6"/>
    <x v="16"/>
    <x v="433"/>
  </r>
  <r>
    <x v="46"/>
    <x v="1"/>
    <x v="0"/>
    <x v="4"/>
    <x v="1566"/>
  </r>
  <r>
    <x v="46"/>
    <x v="1"/>
    <x v="0"/>
    <x v="17"/>
    <x v="883"/>
  </r>
  <r>
    <x v="46"/>
    <x v="1"/>
    <x v="0"/>
    <x v="22"/>
    <x v="691"/>
  </r>
  <r>
    <x v="46"/>
    <x v="1"/>
    <x v="1"/>
    <x v="4"/>
    <x v="487"/>
  </r>
  <r>
    <x v="46"/>
    <x v="1"/>
    <x v="1"/>
    <x v="16"/>
    <x v="254"/>
  </r>
  <r>
    <x v="46"/>
    <x v="1"/>
    <x v="2"/>
    <x v="8"/>
    <x v="177"/>
  </r>
  <r>
    <x v="46"/>
    <x v="1"/>
    <x v="3"/>
    <x v="4"/>
    <x v="96"/>
  </r>
  <r>
    <x v="46"/>
    <x v="1"/>
    <x v="4"/>
    <x v="0"/>
    <x v="254"/>
  </r>
  <r>
    <x v="46"/>
    <x v="1"/>
    <x v="4"/>
    <x v="13"/>
    <x v="96"/>
  </r>
  <r>
    <x v="46"/>
    <x v="1"/>
    <x v="4"/>
    <x v="16"/>
    <x v="96"/>
  </r>
  <r>
    <x v="46"/>
    <x v="1"/>
    <x v="5"/>
    <x v="5"/>
    <x v="254"/>
  </r>
  <r>
    <x v="46"/>
    <x v="1"/>
    <x v="6"/>
    <x v="6"/>
    <x v="177"/>
  </r>
  <r>
    <x v="46"/>
    <x v="1"/>
    <x v="6"/>
    <x v="7"/>
    <x v="384"/>
  </r>
  <r>
    <x v="46"/>
    <x v="1"/>
    <x v="6"/>
    <x v="16"/>
    <x v="326"/>
  </r>
  <r>
    <x v="46"/>
    <x v="2"/>
    <x v="0"/>
    <x v="4"/>
    <x v="140"/>
  </r>
  <r>
    <x v="46"/>
    <x v="2"/>
    <x v="7"/>
    <x v="0"/>
    <x v="140"/>
  </r>
  <r>
    <x v="46"/>
    <x v="2"/>
    <x v="7"/>
    <x v="1"/>
    <x v="384"/>
  </r>
  <r>
    <x v="46"/>
    <x v="2"/>
    <x v="7"/>
    <x v="2"/>
    <x v="96"/>
  </r>
  <r>
    <x v="46"/>
    <x v="2"/>
    <x v="7"/>
    <x v="3"/>
    <x v="79"/>
  </r>
  <r>
    <x v="46"/>
    <x v="2"/>
    <x v="7"/>
    <x v="16"/>
    <x v="216"/>
  </r>
  <r>
    <x v="46"/>
    <x v="2"/>
    <x v="8"/>
    <x v="9"/>
    <x v="433"/>
  </r>
  <r>
    <x v="46"/>
    <x v="2"/>
    <x v="8"/>
    <x v="10"/>
    <x v="121"/>
  </r>
  <r>
    <x v="46"/>
    <x v="2"/>
    <x v="9"/>
    <x v="0"/>
    <x v="96"/>
  </r>
  <r>
    <x v="46"/>
    <x v="2"/>
    <x v="9"/>
    <x v="16"/>
    <x v="121"/>
  </r>
  <r>
    <x v="46"/>
    <x v="2"/>
    <x v="9"/>
    <x v="18"/>
    <x v="177"/>
  </r>
  <r>
    <x v="46"/>
    <x v="2"/>
    <x v="9"/>
    <x v="19"/>
    <x v="1261"/>
  </r>
  <r>
    <x v="46"/>
    <x v="2"/>
    <x v="9"/>
    <x v="21"/>
    <x v="487"/>
  </r>
  <r>
    <x v="46"/>
    <x v="2"/>
    <x v="10"/>
    <x v="0"/>
    <x v="96"/>
  </r>
  <r>
    <x v="46"/>
    <x v="2"/>
    <x v="10"/>
    <x v="18"/>
    <x v="487"/>
  </r>
  <r>
    <x v="46"/>
    <x v="2"/>
    <x v="10"/>
    <x v="21"/>
    <x v="1045"/>
  </r>
  <r>
    <x v="46"/>
    <x v="2"/>
    <x v="11"/>
    <x v="0"/>
    <x v="96"/>
  </r>
  <r>
    <x v="46"/>
    <x v="2"/>
    <x v="11"/>
    <x v="21"/>
    <x v="949"/>
  </r>
  <r>
    <x v="46"/>
    <x v="2"/>
    <x v="12"/>
    <x v="16"/>
    <x v="177"/>
  </r>
  <r>
    <x v="46"/>
    <x v="2"/>
    <x v="13"/>
    <x v="0"/>
    <x v="96"/>
  </r>
  <r>
    <x v="46"/>
    <x v="2"/>
    <x v="13"/>
    <x v="4"/>
    <x v="384"/>
  </r>
  <r>
    <x v="46"/>
    <x v="2"/>
    <x v="13"/>
    <x v="11"/>
    <x v="1"/>
  </r>
  <r>
    <x v="46"/>
    <x v="2"/>
    <x v="13"/>
    <x v="14"/>
    <x v="384"/>
  </r>
  <r>
    <x v="47"/>
    <x v="0"/>
    <x v="0"/>
    <x v="4"/>
    <x v="1182"/>
  </r>
  <r>
    <x v="47"/>
    <x v="0"/>
    <x v="0"/>
    <x v="17"/>
    <x v="417"/>
  </r>
  <r>
    <x v="47"/>
    <x v="0"/>
    <x v="0"/>
    <x v="22"/>
    <x v="273"/>
  </r>
  <r>
    <x v="47"/>
    <x v="0"/>
    <x v="1"/>
    <x v="4"/>
    <x v="177"/>
  </r>
  <r>
    <x v="47"/>
    <x v="0"/>
    <x v="3"/>
    <x v="4"/>
    <x v="11"/>
  </r>
  <r>
    <x v="47"/>
    <x v="0"/>
    <x v="4"/>
    <x v="0"/>
    <x v="126"/>
  </r>
  <r>
    <x v="47"/>
    <x v="0"/>
    <x v="4"/>
    <x v="4"/>
    <x v="20"/>
  </r>
  <r>
    <x v="47"/>
    <x v="0"/>
    <x v="5"/>
    <x v="5"/>
    <x v="96"/>
  </r>
  <r>
    <x v="47"/>
    <x v="0"/>
    <x v="5"/>
    <x v="13"/>
    <x v="96"/>
  </r>
  <r>
    <x v="47"/>
    <x v="0"/>
    <x v="6"/>
    <x v="6"/>
    <x v="177"/>
  </r>
  <r>
    <x v="47"/>
    <x v="0"/>
    <x v="6"/>
    <x v="16"/>
    <x v="170"/>
  </r>
  <r>
    <x v="47"/>
    <x v="1"/>
    <x v="0"/>
    <x v="4"/>
    <x v="947"/>
  </r>
  <r>
    <x v="47"/>
    <x v="1"/>
    <x v="0"/>
    <x v="17"/>
    <x v="280"/>
  </r>
  <r>
    <x v="47"/>
    <x v="1"/>
    <x v="0"/>
    <x v="22"/>
    <x v="144"/>
  </r>
  <r>
    <x v="47"/>
    <x v="1"/>
    <x v="1"/>
    <x v="4"/>
    <x v="116"/>
  </r>
  <r>
    <x v="47"/>
    <x v="1"/>
    <x v="1"/>
    <x v="16"/>
    <x v="88"/>
  </r>
  <r>
    <x v="47"/>
    <x v="1"/>
    <x v="3"/>
    <x v="4"/>
    <x v="75"/>
  </r>
  <r>
    <x v="47"/>
    <x v="1"/>
    <x v="4"/>
    <x v="0"/>
    <x v="47"/>
  </r>
  <r>
    <x v="47"/>
    <x v="1"/>
    <x v="4"/>
    <x v="4"/>
    <x v="10"/>
  </r>
  <r>
    <x v="47"/>
    <x v="1"/>
    <x v="5"/>
    <x v="5"/>
    <x v="86"/>
  </r>
  <r>
    <x v="47"/>
    <x v="1"/>
    <x v="6"/>
    <x v="6"/>
    <x v="96"/>
  </r>
  <r>
    <x v="47"/>
    <x v="2"/>
    <x v="0"/>
    <x v="13"/>
    <x v="177"/>
  </r>
  <r>
    <x v="47"/>
    <x v="2"/>
    <x v="0"/>
    <x v="22"/>
    <x v="88"/>
  </r>
  <r>
    <x v="47"/>
    <x v="2"/>
    <x v="7"/>
    <x v="0"/>
    <x v="88"/>
  </r>
  <r>
    <x v="47"/>
    <x v="2"/>
    <x v="7"/>
    <x v="1"/>
    <x v="384"/>
  </r>
  <r>
    <x v="47"/>
    <x v="2"/>
    <x v="7"/>
    <x v="2"/>
    <x v="96"/>
  </r>
  <r>
    <x v="47"/>
    <x v="2"/>
    <x v="7"/>
    <x v="16"/>
    <x v="228"/>
  </r>
  <r>
    <x v="47"/>
    <x v="2"/>
    <x v="8"/>
    <x v="0"/>
    <x v="19"/>
  </r>
  <r>
    <x v="47"/>
    <x v="2"/>
    <x v="8"/>
    <x v="9"/>
    <x v="254"/>
  </r>
  <r>
    <x v="47"/>
    <x v="2"/>
    <x v="9"/>
    <x v="18"/>
    <x v="96"/>
  </r>
  <r>
    <x v="47"/>
    <x v="2"/>
    <x v="9"/>
    <x v="19"/>
    <x v="835"/>
  </r>
  <r>
    <x v="47"/>
    <x v="2"/>
    <x v="9"/>
    <x v="21"/>
    <x v="200"/>
  </r>
  <r>
    <x v="47"/>
    <x v="2"/>
    <x v="10"/>
    <x v="0"/>
    <x v="3"/>
  </r>
  <r>
    <x v="47"/>
    <x v="2"/>
    <x v="10"/>
    <x v="15"/>
    <x v="17"/>
  </r>
  <r>
    <x v="47"/>
    <x v="2"/>
    <x v="10"/>
    <x v="18"/>
    <x v="96"/>
  </r>
  <r>
    <x v="47"/>
    <x v="2"/>
    <x v="10"/>
    <x v="21"/>
    <x v="487"/>
  </r>
  <r>
    <x v="47"/>
    <x v="2"/>
    <x v="11"/>
    <x v="8"/>
    <x v="96"/>
  </r>
  <r>
    <x v="47"/>
    <x v="2"/>
    <x v="11"/>
    <x v="21"/>
    <x v="492"/>
  </r>
  <r>
    <x v="47"/>
    <x v="2"/>
    <x v="13"/>
    <x v="14"/>
    <x v="99"/>
  </r>
  <r>
    <x v="47"/>
    <x v="1"/>
    <x v="6"/>
    <x v="16"/>
    <x v="171"/>
  </r>
  <r>
    <x v="47"/>
    <x v="2"/>
    <x v="0"/>
    <x v="4"/>
    <x v="128"/>
  </r>
  <r>
    <x v="48"/>
    <x v="0"/>
    <x v="0"/>
    <x v="4"/>
    <x v="1510"/>
  </r>
  <r>
    <x v="48"/>
    <x v="0"/>
    <x v="0"/>
    <x v="17"/>
    <x v="1071"/>
  </r>
  <r>
    <x v="48"/>
    <x v="0"/>
    <x v="0"/>
    <x v="22"/>
    <x v="39"/>
  </r>
  <r>
    <x v="48"/>
    <x v="0"/>
    <x v="1"/>
    <x v="4"/>
    <x v="194"/>
  </r>
  <r>
    <x v="48"/>
    <x v="0"/>
    <x v="3"/>
    <x v="4"/>
    <x v="29"/>
  </r>
  <r>
    <x v="48"/>
    <x v="0"/>
    <x v="4"/>
    <x v="0"/>
    <x v="86"/>
  </r>
  <r>
    <x v="48"/>
    <x v="0"/>
    <x v="4"/>
    <x v="16"/>
    <x v="39"/>
  </r>
  <r>
    <x v="48"/>
    <x v="0"/>
    <x v="5"/>
    <x v="5"/>
    <x v="254"/>
  </r>
  <r>
    <x v="48"/>
    <x v="0"/>
    <x v="5"/>
    <x v="16"/>
    <x v="140"/>
  </r>
  <r>
    <x v="48"/>
    <x v="0"/>
    <x v="6"/>
    <x v="6"/>
    <x v="254"/>
  </r>
  <r>
    <x v="48"/>
    <x v="0"/>
    <x v="6"/>
    <x v="7"/>
    <x v="254"/>
  </r>
  <r>
    <x v="48"/>
    <x v="0"/>
    <x v="6"/>
    <x v="16"/>
    <x v="433"/>
  </r>
  <r>
    <x v="48"/>
    <x v="1"/>
    <x v="0"/>
    <x v="4"/>
    <x v="1325"/>
  </r>
  <r>
    <x v="48"/>
    <x v="1"/>
    <x v="0"/>
    <x v="17"/>
    <x v="443"/>
  </r>
  <r>
    <x v="48"/>
    <x v="1"/>
    <x v="1"/>
    <x v="4"/>
    <x v="177"/>
  </r>
  <r>
    <x v="48"/>
    <x v="1"/>
    <x v="1"/>
    <x v="16"/>
    <x v="96"/>
  </r>
  <r>
    <x v="48"/>
    <x v="1"/>
    <x v="3"/>
    <x v="4"/>
    <x v="24"/>
  </r>
  <r>
    <x v="48"/>
    <x v="1"/>
    <x v="4"/>
    <x v="0"/>
    <x v="79"/>
  </r>
  <r>
    <x v="48"/>
    <x v="1"/>
    <x v="4"/>
    <x v="16"/>
    <x v="19"/>
  </r>
  <r>
    <x v="48"/>
    <x v="1"/>
    <x v="5"/>
    <x v="5"/>
    <x v="96"/>
  </r>
  <r>
    <x v="48"/>
    <x v="1"/>
    <x v="5"/>
    <x v="16"/>
    <x v="96"/>
  </r>
  <r>
    <x v="48"/>
    <x v="1"/>
    <x v="6"/>
    <x v="6"/>
    <x v="96"/>
  </r>
  <r>
    <x v="48"/>
    <x v="1"/>
    <x v="6"/>
    <x v="7"/>
    <x v="96"/>
  </r>
  <r>
    <x v="48"/>
    <x v="1"/>
    <x v="6"/>
    <x v="16"/>
    <x v="254"/>
  </r>
  <r>
    <x v="48"/>
    <x v="2"/>
    <x v="0"/>
    <x v="4"/>
    <x v="96"/>
  </r>
  <r>
    <x v="48"/>
    <x v="2"/>
    <x v="7"/>
    <x v="1"/>
    <x v="384"/>
  </r>
  <r>
    <x v="48"/>
    <x v="2"/>
    <x v="7"/>
    <x v="2"/>
    <x v="79"/>
  </r>
  <r>
    <x v="48"/>
    <x v="2"/>
    <x v="7"/>
    <x v="3"/>
    <x v="34"/>
  </r>
  <r>
    <x v="48"/>
    <x v="2"/>
    <x v="7"/>
    <x v="8"/>
    <x v="177"/>
  </r>
  <r>
    <x v="48"/>
    <x v="2"/>
    <x v="7"/>
    <x v="16"/>
    <x v="394"/>
  </r>
  <r>
    <x v="48"/>
    <x v="2"/>
    <x v="8"/>
    <x v="0"/>
    <x v="19"/>
  </r>
  <r>
    <x v="48"/>
    <x v="2"/>
    <x v="8"/>
    <x v="9"/>
    <x v="326"/>
  </r>
  <r>
    <x v="48"/>
    <x v="2"/>
    <x v="8"/>
    <x v="10"/>
    <x v="96"/>
  </r>
  <r>
    <x v="48"/>
    <x v="2"/>
    <x v="9"/>
    <x v="0"/>
    <x v="49"/>
  </r>
  <r>
    <x v="48"/>
    <x v="2"/>
    <x v="9"/>
    <x v="18"/>
    <x v="177"/>
  </r>
  <r>
    <x v="48"/>
    <x v="2"/>
    <x v="9"/>
    <x v="19"/>
    <x v="1248"/>
  </r>
  <r>
    <x v="48"/>
    <x v="2"/>
    <x v="9"/>
    <x v="21"/>
    <x v="69"/>
  </r>
  <r>
    <x v="48"/>
    <x v="2"/>
    <x v="10"/>
    <x v="0"/>
    <x v="49"/>
  </r>
  <r>
    <x v="48"/>
    <x v="2"/>
    <x v="10"/>
    <x v="15"/>
    <x v="49"/>
  </r>
  <r>
    <x v="48"/>
    <x v="2"/>
    <x v="10"/>
    <x v="18"/>
    <x v="254"/>
  </r>
  <r>
    <x v="48"/>
    <x v="2"/>
    <x v="10"/>
    <x v="21"/>
    <x v="710"/>
  </r>
  <r>
    <x v="48"/>
    <x v="2"/>
    <x v="11"/>
    <x v="0"/>
    <x v="96"/>
  </r>
  <r>
    <x v="48"/>
    <x v="2"/>
    <x v="11"/>
    <x v="20"/>
    <x v="865"/>
  </r>
  <r>
    <x v="48"/>
    <x v="2"/>
    <x v="13"/>
    <x v="4"/>
    <x v="177"/>
  </r>
  <r>
    <x v="48"/>
    <x v="2"/>
    <x v="13"/>
    <x v="14"/>
    <x v="326"/>
  </r>
  <r>
    <x v="49"/>
    <x v="0"/>
    <x v="0"/>
    <x v="4"/>
    <x v="1325"/>
  </r>
  <r>
    <x v="49"/>
    <x v="0"/>
    <x v="0"/>
    <x v="17"/>
    <x v="760"/>
  </r>
  <r>
    <x v="49"/>
    <x v="0"/>
    <x v="0"/>
    <x v="22"/>
    <x v="615"/>
  </r>
  <r>
    <x v="49"/>
    <x v="0"/>
    <x v="1"/>
    <x v="0"/>
    <x v="83"/>
  </r>
  <r>
    <x v="49"/>
    <x v="0"/>
    <x v="1"/>
    <x v="4"/>
    <x v="292"/>
  </r>
  <r>
    <x v="49"/>
    <x v="0"/>
    <x v="1"/>
    <x v="16"/>
    <x v="177"/>
  </r>
  <r>
    <x v="49"/>
    <x v="0"/>
    <x v="3"/>
    <x v="4"/>
    <x v="24"/>
  </r>
  <r>
    <x v="49"/>
    <x v="0"/>
    <x v="4"/>
    <x v="0"/>
    <x v="74"/>
  </r>
  <r>
    <x v="49"/>
    <x v="0"/>
    <x v="5"/>
    <x v="5"/>
    <x v="177"/>
  </r>
  <r>
    <x v="49"/>
    <x v="0"/>
    <x v="6"/>
    <x v="6"/>
    <x v="177"/>
  </r>
  <r>
    <x v="49"/>
    <x v="0"/>
    <x v="6"/>
    <x v="7"/>
    <x v="216"/>
  </r>
  <r>
    <x v="49"/>
    <x v="0"/>
    <x v="6"/>
    <x v="16"/>
    <x v="326"/>
  </r>
  <r>
    <x v="49"/>
    <x v="1"/>
    <x v="0"/>
    <x v="4"/>
    <x v="1267"/>
  </r>
  <r>
    <x v="49"/>
    <x v="1"/>
    <x v="0"/>
    <x v="17"/>
    <x v="506"/>
  </r>
  <r>
    <x v="49"/>
    <x v="1"/>
    <x v="0"/>
    <x v="22"/>
    <x v="654"/>
  </r>
  <r>
    <x v="49"/>
    <x v="1"/>
    <x v="1"/>
    <x v="0"/>
    <x v="49"/>
  </r>
  <r>
    <x v="49"/>
    <x v="1"/>
    <x v="1"/>
    <x v="4"/>
    <x v="254"/>
  </r>
  <r>
    <x v="49"/>
    <x v="1"/>
    <x v="1"/>
    <x v="16"/>
    <x v="177"/>
  </r>
  <r>
    <x v="49"/>
    <x v="1"/>
    <x v="3"/>
    <x v="4"/>
    <x v="14"/>
  </r>
  <r>
    <x v="49"/>
    <x v="1"/>
    <x v="4"/>
    <x v="0"/>
    <x v="29"/>
  </r>
  <r>
    <x v="49"/>
    <x v="1"/>
    <x v="5"/>
    <x v="5"/>
    <x v="159"/>
  </r>
  <r>
    <x v="49"/>
    <x v="1"/>
    <x v="6"/>
    <x v="6"/>
    <x v="155"/>
  </r>
  <r>
    <x v="49"/>
    <x v="1"/>
    <x v="6"/>
    <x v="7"/>
    <x v="159"/>
  </r>
  <r>
    <x v="49"/>
    <x v="1"/>
    <x v="6"/>
    <x v="16"/>
    <x v="292"/>
  </r>
  <r>
    <x v="49"/>
    <x v="2"/>
    <x v="0"/>
    <x v="4"/>
    <x v="292"/>
  </r>
  <r>
    <x v="49"/>
    <x v="2"/>
    <x v="0"/>
    <x v="16"/>
    <x v="272"/>
  </r>
  <r>
    <x v="49"/>
    <x v="2"/>
    <x v="7"/>
    <x v="0"/>
    <x v="96"/>
  </r>
  <r>
    <x v="49"/>
    <x v="2"/>
    <x v="7"/>
    <x v="1"/>
    <x v="384"/>
  </r>
  <r>
    <x v="49"/>
    <x v="2"/>
    <x v="7"/>
    <x v="2"/>
    <x v="74"/>
  </r>
  <r>
    <x v="49"/>
    <x v="2"/>
    <x v="7"/>
    <x v="3"/>
    <x v="9"/>
  </r>
  <r>
    <x v="49"/>
    <x v="2"/>
    <x v="7"/>
    <x v="16"/>
    <x v="254"/>
  </r>
  <r>
    <x v="49"/>
    <x v="2"/>
    <x v="8"/>
    <x v="0"/>
    <x v="54"/>
  </r>
  <r>
    <x v="49"/>
    <x v="2"/>
    <x v="8"/>
    <x v="9"/>
    <x v="254"/>
  </r>
  <r>
    <x v="49"/>
    <x v="2"/>
    <x v="8"/>
    <x v="10"/>
    <x v="96"/>
  </r>
  <r>
    <x v="49"/>
    <x v="2"/>
    <x v="9"/>
    <x v="0"/>
    <x v="49"/>
  </r>
  <r>
    <x v="49"/>
    <x v="2"/>
    <x v="9"/>
    <x v="16"/>
    <x v="74"/>
  </r>
  <r>
    <x v="49"/>
    <x v="2"/>
    <x v="9"/>
    <x v="19"/>
    <x v="1081"/>
  </r>
  <r>
    <x v="49"/>
    <x v="2"/>
    <x v="10"/>
    <x v="0"/>
    <x v="49"/>
  </r>
  <r>
    <x v="49"/>
    <x v="2"/>
    <x v="10"/>
    <x v="15"/>
    <x v="10"/>
  </r>
  <r>
    <x v="49"/>
    <x v="2"/>
    <x v="10"/>
    <x v="20"/>
    <x v="527"/>
  </r>
  <r>
    <x v="49"/>
    <x v="2"/>
    <x v="10"/>
    <x v="21"/>
    <x v="615"/>
  </r>
  <r>
    <x v="49"/>
    <x v="2"/>
    <x v="11"/>
    <x v="0"/>
    <x v="177"/>
  </r>
  <r>
    <x v="49"/>
    <x v="2"/>
    <x v="11"/>
    <x v="21"/>
    <x v="615"/>
  </r>
  <r>
    <x v="49"/>
    <x v="2"/>
    <x v="13"/>
    <x v="0"/>
    <x v="159"/>
  </r>
  <r>
    <x v="49"/>
    <x v="2"/>
    <x v="13"/>
    <x v="16"/>
    <x v="177"/>
  </r>
  <r>
    <x v="50"/>
    <x v="0"/>
    <x v="4"/>
    <x v="16"/>
    <x v="116"/>
  </r>
  <r>
    <x v="50"/>
    <x v="0"/>
    <x v="5"/>
    <x v="5"/>
    <x v="459"/>
  </r>
  <r>
    <x v="50"/>
    <x v="0"/>
    <x v="6"/>
    <x v="6"/>
    <x v="487"/>
  </r>
  <r>
    <x v="50"/>
    <x v="0"/>
    <x v="6"/>
    <x v="16"/>
    <x v="635"/>
  </r>
  <r>
    <x v="50"/>
    <x v="1"/>
    <x v="0"/>
    <x v="4"/>
    <x v="1510"/>
  </r>
  <r>
    <x v="50"/>
    <x v="1"/>
    <x v="0"/>
    <x v="17"/>
    <x v="760"/>
  </r>
  <r>
    <x v="50"/>
    <x v="1"/>
    <x v="0"/>
    <x v="22"/>
    <x v="830"/>
  </r>
  <r>
    <x v="50"/>
    <x v="1"/>
    <x v="1"/>
    <x v="4"/>
    <x v="418"/>
  </r>
  <r>
    <x v="50"/>
    <x v="1"/>
    <x v="1"/>
    <x v="16"/>
    <x v="197"/>
  </r>
  <r>
    <x v="50"/>
    <x v="1"/>
    <x v="3"/>
    <x v="4"/>
    <x v="275"/>
  </r>
  <r>
    <x v="50"/>
    <x v="1"/>
    <x v="4"/>
    <x v="0"/>
    <x v="197"/>
  </r>
  <r>
    <x v="50"/>
    <x v="1"/>
    <x v="4"/>
    <x v="16"/>
    <x v="24"/>
  </r>
  <r>
    <x v="50"/>
    <x v="1"/>
    <x v="5"/>
    <x v="5"/>
    <x v="216"/>
  </r>
  <r>
    <x v="50"/>
    <x v="1"/>
    <x v="6"/>
    <x v="6"/>
    <x v="254"/>
  </r>
  <r>
    <x v="50"/>
    <x v="1"/>
    <x v="6"/>
    <x v="7"/>
    <x v="177"/>
  </r>
  <r>
    <x v="50"/>
    <x v="1"/>
    <x v="6"/>
    <x v="16"/>
    <x v="654"/>
  </r>
  <r>
    <x v="50"/>
    <x v="2"/>
    <x v="0"/>
    <x v="4"/>
    <x v="570"/>
  </r>
  <r>
    <x v="50"/>
    <x v="2"/>
    <x v="0"/>
    <x v="17"/>
    <x v="654"/>
  </r>
  <r>
    <x v="50"/>
    <x v="2"/>
    <x v="0"/>
    <x v="22"/>
    <x v="246"/>
  </r>
  <r>
    <x v="50"/>
    <x v="2"/>
    <x v="4"/>
    <x v="0"/>
    <x v="49"/>
  </r>
  <r>
    <x v="50"/>
    <x v="2"/>
    <x v="4"/>
    <x v="13"/>
    <x v="412"/>
  </r>
  <r>
    <x v="50"/>
    <x v="2"/>
    <x v="7"/>
    <x v="1"/>
    <x v="384"/>
  </r>
  <r>
    <x v="50"/>
    <x v="2"/>
    <x v="7"/>
    <x v="2"/>
    <x v="96"/>
  </r>
  <r>
    <x v="50"/>
    <x v="2"/>
    <x v="7"/>
    <x v="8"/>
    <x v="96"/>
  </r>
  <r>
    <x v="50"/>
    <x v="2"/>
    <x v="7"/>
    <x v="16"/>
    <x v="487"/>
  </r>
  <r>
    <x v="50"/>
    <x v="2"/>
    <x v="8"/>
    <x v="8"/>
    <x v="527"/>
  </r>
  <r>
    <x v="50"/>
    <x v="2"/>
    <x v="8"/>
    <x v="9"/>
    <x v="654"/>
  </r>
  <r>
    <x v="50"/>
    <x v="2"/>
    <x v="8"/>
    <x v="10"/>
    <x v="177"/>
  </r>
  <r>
    <x v="50"/>
    <x v="2"/>
    <x v="9"/>
    <x v="0"/>
    <x v="32"/>
  </r>
  <r>
    <x v="50"/>
    <x v="2"/>
    <x v="9"/>
    <x v="18"/>
    <x v="292"/>
  </r>
  <r>
    <x v="50"/>
    <x v="2"/>
    <x v="9"/>
    <x v="19"/>
    <x v="1317"/>
  </r>
  <r>
    <x v="50"/>
    <x v="2"/>
    <x v="10"/>
    <x v="0"/>
    <x v="33"/>
  </r>
  <r>
    <x v="50"/>
    <x v="2"/>
    <x v="10"/>
    <x v="18"/>
    <x v="433"/>
  </r>
  <r>
    <x v="50"/>
    <x v="2"/>
    <x v="10"/>
    <x v="21"/>
    <x v="1130"/>
  </r>
  <r>
    <x v="50"/>
    <x v="2"/>
    <x v="11"/>
    <x v="0"/>
    <x v="49"/>
  </r>
  <r>
    <x v="50"/>
    <x v="2"/>
    <x v="11"/>
    <x v="16"/>
    <x v="96"/>
  </r>
  <r>
    <x v="50"/>
    <x v="2"/>
    <x v="11"/>
    <x v="21"/>
    <x v="1210"/>
  </r>
  <r>
    <x v="50"/>
    <x v="2"/>
    <x v="13"/>
    <x v="4"/>
    <x v="354"/>
  </r>
  <r>
    <x v="50"/>
    <x v="2"/>
    <x v="13"/>
    <x v="14"/>
    <x v="159"/>
  </r>
  <r>
    <x v="50"/>
    <x v="0"/>
    <x v="0"/>
    <x v="4"/>
    <x v="1605"/>
  </r>
  <r>
    <x v="50"/>
    <x v="0"/>
    <x v="0"/>
    <x v="17"/>
    <x v="1151"/>
  </r>
  <r>
    <x v="50"/>
    <x v="0"/>
    <x v="0"/>
    <x v="22"/>
    <x v="999"/>
  </r>
  <r>
    <x v="50"/>
    <x v="0"/>
    <x v="1"/>
    <x v="4"/>
    <x v="506"/>
  </r>
  <r>
    <x v="50"/>
    <x v="0"/>
    <x v="3"/>
    <x v="4"/>
    <x v="99"/>
  </r>
  <r>
    <x v="50"/>
    <x v="0"/>
    <x v="4"/>
    <x v="0"/>
    <x v="216"/>
  </r>
  <r>
    <x v="50"/>
    <x v="0"/>
    <x v="4"/>
    <x v="4"/>
    <x v="433"/>
  </r>
  <r>
    <x v="51"/>
    <x v="0"/>
    <x v="2"/>
    <x v="8"/>
    <x v="633"/>
  </r>
  <r>
    <x v="51"/>
    <x v="0"/>
    <x v="2"/>
    <x v="16"/>
    <x v="49"/>
  </r>
  <r>
    <x v="51"/>
    <x v="0"/>
    <x v="3"/>
    <x v="0"/>
    <x v="18"/>
  </r>
  <r>
    <x v="51"/>
    <x v="0"/>
    <x v="3"/>
    <x v="4"/>
    <x v="210"/>
  </r>
  <r>
    <x v="51"/>
    <x v="0"/>
    <x v="3"/>
    <x v="16"/>
    <x v="19"/>
  </r>
  <r>
    <x v="51"/>
    <x v="0"/>
    <x v="4"/>
    <x v="0"/>
    <x v="1199"/>
  </r>
  <r>
    <x v="51"/>
    <x v="0"/>
    <x v="4"/>
    <x v="4"/>
    <x v="878"/>
  </r>
  <r>
    <x v="51"/>
    <x v="0"/>
    <x v="4"/>
    <x v="13"/>
    <x v="663"/>
  </r>
  <r>
    <x v="51"/>
    <x v="0"/>
    <x v="4"/>
    <x v="16"/>
    <x v="895"/>
  </r>
  <r>
    <x v="51"/>
    <x v="0"/>
    <x v="5"/>
    <x v="0"/>
    <x v="106"/>
  </r>
  <r>
    <x v="51"/>
    <x v="0"/>
    <x v="5"/>
    <x v="5"/>
    <x v="1382"/>
  </r>
  <r>
    <x v="51"/>
    <x v="0"/>
    <x v="5"/>
    <x v="16"/>
    <x v="1343"/>
  </r>
  <r>
    <x v="51"/>
    <x v="0"/>
    <x v="6"/>
    <x v="6"/>
    <x v="1354"/>
  </r>
  <r>
    <x v="51"/>
    <x v="0"/>
    <x v="6"/>
    <x v="7"/>
    <x v="1487"/>
  </r>
  <r>
    <x v="51"/>
    <x v="0"/>
    <x v="6"/>
    <x v="13"/>
    <x v="1575"/>
  </r>
  <r>
    <x v="51"/>
    <x v="0"/>
    <x v="6"/>
    <x v="16"/>
    <x v="1645"/>
  </r>
  <r>
    <x v="51"/>
    <x v="1"/>
    <x v="0"/>
    <x v="4"/>
    <x v="1814"/>
  </r>
  <r>
    <x v="51"/>
    <x v="1"/>
    <x v="0"/>
    <x v="17"/>
    <x v="1739"/>
  </r>
  <r>
    <x v="51"/>
    <x v="1"/>
    <x v="0"/>
    <x v="22"/>
    <x v="1656"/>
  </r>
  <r>
    <x v="51"/>
    <x v="1"/>
    <x v="1"/>
    <x v="0"/>
    <x v="849"/>
  </r>
  <r>
    <x v="51"/>
    <x v="1"/>
    <x v="1"/>
    <x v="4"/>
    <x v="1479"/>
  </r>
  <r>
    <x v="51"/>
    <x v="1"/>
    <x v="2"/>
    <x v="8"/>
    <x v="993"/>
  </r>
  <r>
    <x v="51"/>
    <x v="1"/>
    <x v="2"/>
    <x v="16"/>
    <x v="111"/>
  </r>
  <r>
    <x v="51"/>
    <x v="1"/>
    <x v="3"/>
    <x v="0"/>
    <x v="30"/>
  </r>
  <r>
    <x v="51"/>
    <x v="1"/>
    <x v="3"/>
    <x v="4"/>
    <x v="245"/>
  </r>
  <r>
    <x v="51"/>
    <x v="1"/>
    <x v="3"/>
    <x v="16"/>
    <x v="30"/>
  </r>
  <r>
    <x v="51"/>
    <x v="1"/>
    <x v="4"/>
    <x v="0"/>
    <x v="1178"/>
  </r>
  <r>
    <x v="51"/>
    <x v="1"/>
    <x v="4"/>
    <x v="4"/>
    <x v="876"/>
  </r>
  <r>
    <x v="51"/>
    <x v="1"/>
    <x v="4"/>
    <x v="13"/>
    <x v="654"/>
  </r>
  <r>
    <x v="51"/>
    <x v="1"/>
    <x v="4"/>
    <x v="16"/>
    <x v="921"/>
  </r>
  <r>
    <x v="51"/>
    <x v="1"/>
    <x v="5"/>
    <x v="0"/>
    <x v="106"/>
  </r>
  <r>
    <x v="51"/>
    <x v="1"/>
    <x v="5"/>
    <x v="5"/>
    <x v="1222"/>
  </r>
  <r>
    <x v="51"/>
    <x v="1"/>
    <x v="5"/>
    <x v="16"/>
    <x v="988"/>
  </r>
  <r>
    <x v="51"/>
    <x v="1"/>
    <x v="6"/>
    <x v="6"/>
    <x v="937"/>
  </r>
  <r>
    <x v="51"/>
    <x v="1"/>
    <x v="6"/>
    <x v="7"/>
    <x v="1378"/>
  </r>
  <r>
    <x v="51"/>
    <x v="1"/>
    <x v="6"/>
    <x v="16"/>
    <x v="1531"/>
  </r>
  <r>
    <x v="51"/>
    <x v="2"/>
    <x v="0"/>
    <x v="0"/>
    <x v="292"/>
  </r>
  <r>
    <x v="51"/>
    <x v="2"/>
    <x v="0"/>
    <x v="4"/>
    <x v="1350"/>
  </r>
  <r>
    <x v="51"/>
    <x v="2"/>
    <x v="0"/>
    <x v="16"/>
    <x v="370"/>
  </r>
  <r>
    <x v="51"/>
    <x v="2"/>
    <x v="0"/>
    <x v="17"/>
    <x v="919"/>
  </r>
  <r>
    <x v="51"/>
    <x v="2"/>
    <x v="0"/>
    <x v="22"/>
    <x v="19"/>
  </r>
  <r>
    <x v="51"/>
    <x v="2"/>
    <x v="4"/>
    <x v="0"/>
    <x v="79"/>
  </r>
  <r>
    <x v="51"/>
    <x v="2"/>
    <x v="4"/>
    <x v="16"/>
    <x v="31"/>
  </r>
  <r>
    <x v="51"/>
    <x v="2"/>
    <x v="7"/>
    <x v="0"/>
    <x v="1210"/>
  </r>
  <r>
    <x v="51"/>
    <x v="2"/>
    <x v="7"/>
    <x v="1"/>
    <x v="570"/>
  </r>
  <r>
    <x v="51"/>
    <x v="2"/>
    <x v="7"/>
    <x v="2"/>
    <x v="96"/>
  </r>
  <r>
    <x v="51"/>
    <x v="2"/>
    <x v="7"/>
    <x v="3"/>
    <x v="177"/>
  </r>
  <r>
    <x v="51"/>
    <x v="2"/>
    <x v="7"/>
    <x v="8"/>
    <x v="1252"/>
  </r>
  <r>
    <x v="51"/>
    <x v="2"/>
    <x v="7"/>
    <x v="13"/>
    <x v="179"/>
  </r>
  <r>
    <x v="51"/>
    <x v="2"/>
    <x v="7"/>
    <x v="16"/>
    <x v="1323"/>
  </r>
  <r>
    <x v="51"/>
    <x v="2"/>
    <x v="8"/>
    <x v="0"/>
    <x v="223"/>
  </r>
  <r>
    <x v="51"/>
    <x v="2"/>
    <x v="8"/>
    <x v="8"/>
    <x v="1609"/>
  </r>
  <r>
    <x v="51"/>
    <x v="2"/>
    <x v="8"/>
    <x v="9"/>
    <x v="1267"/>
  </r>
  <r>
    <x v="51"/>
    <x v="2"/>
    <x v="8"/>
    <x v="13"/>
    <x v="1060"/>
  </r>
  <r>
    <x v="51"/>
    <x v="2"/>
    <x v="8"/>
    <x v="16"/>
    <x v="415"/>
  </r>
  <r>
    <x v="51"/>
    <x v="2"/>
    <x v="9"/>
    <x v="0"/>
    <x v="515"/>
  </r>
  <r>
    <x v="51"/>
    <x v="2"/>
    <x v="9"/>
    <x v="13"/>
    <x v="920"/>
  </r>
  <r>
    <x v="51"/>
    <x v="2"/>
    <x v="9"/>
    <x v="16"/>
    <x v="626"/>
  </r>
  <r>
    <x v="51"/>
    <x v="2"/>
    <x v="9"/>
    <x v="18"/>
    <x v="786"/>
  </r>
  <r>
    <x v="51"/>
    <x v="2"/>
    <x v="9"/>
    <x v="19"/>
    <x v="1796"/>
  </r>
  <r>
    <x v="51"/>
    <x v="2"/>
    <x v="10"/>
    <x v="0"/>
    <x v="713"/>
  </r>
  <r>
    <x v="51"/>
    <x v="2"/>
    <x v="10"/>
    <x v="13"/>
    <x v="1327"/>
  </r>
  <r>
    <x v="51"/>
    <x v="1"/>
    <x v="1"/>
    <x v="16"/>
    <x v="1239"/>
  </r>
  <r>
    <x v="51"/>
    <x v="1"/>
    <x v="2"/>
    <x v="0"/>
    <x v="149"/>
  </r>
  <r>
    <x v="51"/>
    <x v="2"/>
    <x v="10"/>
    <x v="16"/>
    <x v="948"/>
  </r>
  <r>
    <x v="51"/>
    <x v="2"/>
    <x v="10"/>
    <x v="18"/>
    <x v="1649"/>
  </r>
  <r>
    <x v="51"/>
    <x v="2"/>
    <x v="10"/>
    <x v="21"/>
    <x v="1776"/>
  </r>
  <r>
    <x v="51"/>
    <x v="2"/>
    <x v="11"/>
    <x v="0"/>
    <x v="177"/>
  </r>
  <r>
    <x v="51"/>
    <x v="2"/>
    <x v="11"/>
    <x v="13"/>
    <x v="646"/>
  </r>
  <r>
    <x v="51"/>
    <x v="2"/>
    <x v="11"/>
    <x v="16"/>
    <x v="272"/>
  </r>
  <r>
    <x v="51"/>
    <x v="2"/>
    <x v="11"/>
    <x v="21"/>
    <x v="1722"/>
  </r>
  <r>
    <x v="51"/>
    <x v="2"/>
    <x v="12"/>
    <x v="0"/>
    <x v="641"/>
  </r>
  <r>
    <x v="51"/>
    <x v="2"/>
    <x v="12"/>
    <x v="8"/>
    <x v="850"/>
  </r>
  <r>
    <x v="51"/>
    <x v="2"/>
    <x v="12"/>
    <x v="16"/>
    <x v="360"/>
  </r>
  <r>
    <x v="51"/>
    <x v="2"/>
    <x v="13"/>
    <x v="0"/>
    <x v="905"/>
  </r>
  <r>
    <x v="51"/>
    <x v="2"/>
    <x v="13"/>
    <x v="4"/>
    <x v="1593"/>
  </r>
  <r>
    <x v="51"/>
    <x v="2"/>
    <x v="13"/>
    <x v="14"/>
    <x v="1473"/>
  </r>
  <r>
    <x v="51"/>
    <x v="2"/>
    <x v="13"/>
    <x v="16"/>
    <x v="639"/>
  </r>
  <r>
    <x v="51"/>
    <x v="0"/>
    <x v="0"/>
    <x v="4"/>
    <x v="1819"/>
  </r>
  <r>
    <x v="51"/>
    <x v="0"/>
    <x v="0"/>
    <x v="17"/>
    <x v="1793"/>
  </r>
  <r>
    <x v="51"/>
    <x v="0"/>
    <x v="0"/>
    <x v="22"/>
    <x v="1736"/>
  </r>
  <r>
    <x v="51"/>
    <x v="0"/>
    <x v="1"/>
    <x v="0"/>
    <x v="116"/>
  </r>
  <r>
    <x v="51"/>
    <x v="0"/>
    <x v="1"/>
    <x v="4"/>
    <x v="1491"/>
  </r>
  <r>
    <x v="51"/>
    <x v="0"/>
    <x v="1"/>
    <x v="16"/>
    <x v="140"/>
  </r>
  <r>
    <x v="51"/>
    <x v="0"/>
    <x v="2"/>
    <x v="0"/>
    <x v="69"/>
  </r>
  <r>
    <x v="52"/>
    <x v="2"/>
    <x v="7"/>
    <x v="2"/>
    <x v="106"/>
  </r>
  <r>
    <x v="52"/>
    <x v="2"/>
    <x v="7"/>
    <x v="16"/>
    <x v="433"/>
  </r>
  <r>
    <x v="52"/>
    <x v="2"/>
    <x v="8"/>
    <x v="9"/>
    <x v="558"/>
  </r>
  <r>
    <x v="52"/>
    <x v="2"/>
    <x v="8"/>
    <x v="10"/>
    <x v="390"/>
  </r>
  <r>
    <x v="52"/>
    <x v="2"/>
    <x v="9"/>
    <x v="0"/>
    <x v="106"/>
  </r>
  <r>
    <x v="52"/>
    <x v="2"/>
    <x v="9"/>
    <x v="8"/>
    <x v="161"/>
  </r>
  <r>
    <x v="52"/>
    <x v="2"/>
    <x v="9"/>
    <x v="16"/>
    <x v="140"/>
  </r>
  <r>
    <x v="52"/>
    <x v="2"/>
    <x v="9"/>
    <x v="18"/>
    <x v="360"/>
  </r>
  <r>
    <x v="52"/>
    <x v="2"/>
    <x v="9"/>
    <x v="19"/>
    <x v="1530"/>
  </r>
  <r>
    <x v="52"/>
    <x v="2"/>
    <x v="10"/>
    <x v="0"/>
    <x v="96"/>
  </r>
  <r>
    <x v="52"/>
    <x v="2"/>
    <x v="10"/>
    <x v="13"/>
    <x v="79"/>
  </r>
  <r>
    <x v="52"/>
    <x v="2"/>
    <x v="10"/>
    <x v="18"/>
    <x v="615"/>
  </r>
  <r>
    <x v="52"/>
    <x v="2"/>
    <x v="10"/>
    <x v="21"/>
    <x v="1141"/>
  </r>
  <r>
    <x v="52"/>
    <x v="2"/>
    <x v="11"/>
    <x v="0"/>
    <x v="96"/>
  </r>
  <r>
    <x v="52"/>
    <x v="2"/>
    <x v="11"/>
    <x v="21"/>
    <x v="1228"/>
  </r>
  <r>
    <x v="52"/>
    <x v="2"/>
    <x v="13"/>
    <x v="0"/>
    <x v="96"/>
  </r>
  <r>
    <x v="52"/>
    <x v="2"/>
    <x v="13"/>
    <x v="4"/>
    <x v="479"/>
  </r>
  <r>
    <x v="52"/>
    <x v="2"/>
    <x v="13"/>
    <x v="14"/>
    <x v="570"/>
  </r>
  <r>
    <x v="52"/>
    <x v="0"/>
    <x v="0"/>
    <x v="4"/>
    <x v="1689"/>
  </r>
  <r>
    <x v="52"/>
    <x v="0"/>
    <x v="0"/>
    <x v="17"/>
    <x v="1393"/>
  </r>
  <r>
    <x v="52"/>
    <x v="0"/>
    <x v="0"/>
    <x v="22"/>
    <x v="1001"/>
  </r>
  <r>
    <x v="52"/>
    <x v="0"/>
    <x v="1"/>
    <x v="4"/>
    <x v="433"/>
  </r>
  <r>
    <x v="52"/>
    <x v="0"/>
    <x v="2"/>
    <x v="8"/>
    <x v="95"/>
  </r>
  <r>
    <x v="52"/>
    <x v="0"/>
    <x v="3"/>
    <x v="4"/>
    <x v="39"/>
  </r>
  <r>
    <x v="52"/>
    <x v="0"/>
    <x v="4"/>
    <x v="0"/>
    <x v="321"/>
  </r>
  <r>
    <x v="52"/>
    <x v="0"/>
    <x v="4"/>
    <x v="4"/>
    <x v="106"/>
  </r>
  <r>
    <x v="52"/>
    <x v="0"/>
    <x v="4"/>
    <x v="16"/>
    <x v="177"/>
  </r>
  <r>
    <x v="52"/>
    <x v="0"/>
    <x v="5"/>
    <x v="5"/>
    <x v="410"/>
  </r>
  <r>
    <x v="52"/>
    <x v="0"/>
    <x v="6"/>
    <x v="6"/>
    <x v="368"/>
  </r>
  <r>
    <x v="52"/>
    <x v="0"/>
    <x v="6"/>
    <x v="7"/>
    <x v="433"/>
  </r>
  <r>
    <x v="52"/>
    <x v="0"/>
    <x v="6"/>
    <x v="16"/>
    <x v="833"/>
  </r>
  <r>
    <x v="52"/>
    <x v="1"/>
    <x v="0"/>
    <x v="4"/>
    <x v="1568"/>
  </r>
  <r>
    <x v="52"/>
    <x v="1"/>
    <x v="0"/>
    <x v="17"/>
    <x v="783"/>
  </r>
  <r>
    <x v="52"/>
    <x v="1"/>
    <x v="0"/>
    <x v="22"/>
    <x v="583"/>
  </r>
  <r>
    <x v="52"/>
    <x v="1"/>
    <x v="1"/>
    <x v="4"/>
    <x v="487"/>
  </r>
  <r>
    <x v="52"/>
    <x v="1"/>
    <x v="2"/>
    <x v="8"/>
    <x v="95"/>
  </r>
  <r>
    <x v="52"/>
    <x v="1"/>
    <x v="3"/>
    <x v="4"/>
    <x v="186"/>
  </r>
  <r>
    <x v="52"/>
    <x v="1"/>
    <x v="4"/>
    <x v="0"/>
    <x v="300"/>
  </r>
  <r>
    <x v="52"/>
    <x v="1"/>
    <x v="4"/>
    <x v="4"/>
    <x v="106"/>
  </r>
  <r>
    <x v="52"/>
    <x v="1"/>
    <x v="4"/>
    <x v="16"/>
    <x v="202"/>
  </r>
  <r>
    <x v="52"/>
    <x v="1"/>
    <x v="5"/>
    <x v="5"/>
    <x v="231"/>
  </r>
  <r>
    <x v="52"/>
    <x v="1"/>
    <x v="6"/>
    <x v="6"/>
    <x v="124"/>
  </r>
  <r>
    <x v="52"/>
    <x v="1"/>
    <x v="6"/>
    <x v="7"/>
    <x v="373"/>
  </r>
  <r>
    <x v="52"/>
    <x v="1"/>
    <x v="6"/>
    <x v="16"/>
    <x v="609"/>
  </r>
  <r>
    <x v="52"/>
    <x v="2"/>
    <x v="0"/>
    <x v="4"/>
    <x v="570"/>
  </r>
  <r>
    <x v="52"/>
    <x v="2"/>
    <x v="0"/>
    <x v="17"/>
    <x v="223"/>
  </r>
  <r>
    <x v="52"/>
    <x v="2"/>
    <x v="7"/>
    <x v="0"/>
    <x v="216"/>
  </r>
  <r>
    <x v="52"/>
    <x v="2"/>
    <x v="7"/>
    <x v="1"/>
    <x v="487"/>
  </r>
  <r>
    <x v="53"/>
    <x v="0"/>
    <x v="0"/>
    <x v="17"/>
    <x v="949"/>
  </r>
  <r>
    <x v="53"/>
    <x v="0"/>
    <x v="0"/>
    <x v="22"/>
    <x v="459"/>
  </r>
  <r>
    <x v="53"/>
    <x v="0"/>
    <x v="1"/>
    <x v="4"/>
    <x v="228"/>
  </r>
  <r>
    <x v="53"/>
    <x v="0"/>
    <x v="2"/>
    <x v="8"/>
    <x v="2"/>
  </r>
  <r>
    <x v="53"/>
    <x v="0"/>
    <x v="3"/>
    <x v="4"/>
    <x v="69"/>
  </r>
  <r>
    <x v="53"/>
    <x v="0"/>
    <x v="4"/>
    <x v="0"/>
    <x v="177"/>
  </r>
  <r>
    <x v="53"/>
    <x v="0"/>
    <x v="4"/>
    <x v="16"/>
    <x v="254"/>
  </r>
  <r>
    <x v="53"/>
    <x v="0"/>
    <x v="5"/>
    <x v="5"/>
    <x v="228"/>
  </r>
  <r>
    <x v="53"/>
    <x v="0"/>
    <x v="5"/>
    <x v="16"/>
    <x v="65"/>
  </r>
  <r>
    <x v="53"/>
    <x v="0"/>
    <x v="6"/>
    <x v="6"/>
    <x v="228"/>
  </r>
  <r>
    <x v="53"/>
    <x v="0"/>
    <x v="6"/>
    <x v="7"/>
    <x v="140"/>
  </r>
  <r>
    <x v="53"/>
    <x v="0"/>
    <x v="6"/>
    <x v="16"/>
    <x v="465"/>
  </r>
  <r>
    <x v="53"/>
    <x v="1"/>
    <x v="0"/>
    <x v="4"/>
    <x v="1267"/>
  </r>
  <r>
    <x v="53"/>
    <x v="1"/>
    <x v="0"/>
    <x v="17"/>
    <x v="354"/>
  </r>
  <r>
    <x v="53"/>
    <x v="1"/>
    <x v="0"/>
    <x v="22"/>
    <x v="321"/>
  </r>
  <r>
    <x v="53"/>
    <x v="1"/>
    <x v="1"/>
    <x v="4"/>
    <x v="205"/>
  </r>
  <r>
    <x v="53"/>
    <x v="1"/>
    <x v="1"/>
    <x v="16"/>
    <x v="127"/>
  </r>
  <r>
    <x v="53"/>
    <x v="1"/>
    <x v="2"/>
    <x v="8"/>
    <x v="0"/>
  </r>
  <r>
    <x v="53"/>
    <x v="1"/>
    <x v="3"/>
    <x v="4"/>
    <x v="69"/>
  </r>
  <r>
    <x v="53"/>
    <x v="1"/>
    <x v="4"/>
    <x v="0"/>
    <x v="96"/>
  </r>
  <r>
    <x v="53"/>
    <x v="1"/>
    <x v="4"/>
    <x v="16"/>
    <x v="172"/>
  </r>
  <r>
    <x v="53"/>
    <x v="1"/>
    <x v="5"/>
    <x v="5"/>
    <x v="127"/>
  </r>
  <r>
    <x v="53"/>
    <x v="1"/>
    <x v="5"/>
    <x v="16"/>
    <x v="127"/>
  </r>
  <r>
    <x v="53"/>
    <x v="1"/>
    <x v="6"/>
    <x v="6"/>
    <x v="126"/>
  </r>
  <r>
    <x v="53"/>
    <x v="1"/>
    <x v="6"/>
    <x v="7"/>
    <x v="127"/>
  </r>
  <r>
    <x v="53"/>
    <x v="1"/>
    <x v="6"/>
    <x v="16"/>
    <x v="280"/>
  </r>
  <r>
    <x v="53"/>
    <x v="2"/>
    <x v="0"/>
    <x v="4"/>
    <x v="384"/>
  </r>
  <r>
    <x v="53"/>
    <x v="2"/>
    <x v="0"/>
    <x v="13"/>
    <x v="177"/>
  </r>
  <r>
    <x v="53"/>
    <x v="2"/>
    <x v="0"/>
    <x v="17"/>
    <x v="65"/>
  </r>
  <r>
    <x v="53"/>
    <x v="2"/>
    <x v="0"/>
    <x v="22"/>
    <x v="19"/>
  </r>
  <r>
    <x v="53"/>
    <x v="2"/>
    <x v="7"/>
    <x v="0"/>
    <x v="96"/>
  </r>
  <r>
    <x v="53"/>
    <x v="2"/>
    <x v="7"/>
    <x v="1"/>
    <x v="487"/>
  </r>
  <r>
    <x v="53"/>
    <x v="2"/>
    <x v="7"/>
    <x v="2"/>
    <x v="96"/>
  </r>
  <r>
    <x v="53"/>
    <x v="2"/>
    <x v="7"/>
    <x v="16"/>
    <x v="177"/>
  </r>
  <r>
    <x v="53"/>
    <x v="2"/>
    <x v="8"/>
    <x v="8"/>
    <x v="96"/>
  </r>
  <r>
    <x v="53"/>
    <x v="2"/>
    <x v="8"/>
    <x v="9"/>
    <x v="326"/>
  </r>
  <r>
    <x v="53"/>
    <x v="2"/>
    <x v="9"/>
    <x v="0"/>
    <x v="49"/>
  </r>
  <r>
    <x v="53"/>
    <x v="2"/>
    <x v="9"/>
    <x v="16"/>
    <x v="49"/>
  </r>
  <r>
    <x v="53"/>
    <x v="2"/>
    <x v="9"/>
    <x v="18"/>
    <x v="177"/>
  </r>
  <r>
    <x v="53"/>
    <x v="2"/>
    <x v="9"/>
    <x v="19"/>
    <x v="1071"/>
  </r>
  <r>
    <x v="53"/>
    <x v="2"/>
    <x v="10"/>
    <x v="0"/>
    <x v="49"/>
  </r>
  <r>
    <x v="53"/>
    <x v="2"/>
    <x v="10"/>
    <x v="16"/>
    <x v="44"/>
  </r>
  <r>
    <x v="53"/>
    <x v="2"/>
    <x v="10"/>
    <x v="18"/>
    <x v="384"/>
  </r>
  <r>
    <x v="53"/>
    <x v="2"/>
    <x v="10"/>
    <x v="21"/>
    <x v="724"/>
  </r>
  <r>
    <x v="53"/>
    <x v="2"/>
    <x v="11"/>
    <x v="0"/>
    <x v="79"/>
  </r>
  <r>
    <x v="53"/>
    <x v="2"/>
    <x v="11"/>
    <x v="8"/>
    <x v="177"/>
  </r>
  <r>
    <x v="53"/>
    <x v="2"/>
    <x v="11"/>
    <x v="21"/>
    <x v="814"/>
  </r>
  <r>
    <x v="53"/>
    <x v="0"/>
    <x v="0"/>
    <x v="4"/>
    <x v="1391"/>
  </r>
  <r>
    <x v="53"/>
    <x v="2"/>
    <x v="13"/>
    <x v="0"/>
    <x v="96"/>
  </r>
  <r>
    <x v="53"/>
    <x v="2"/>
    <x v="13"/>
    <x v="14"/>
    <x v="254"/>
  </r>
  <r>
    <x v="54"/>
    <x v="0"/>
    <x v="0"/>
    <x v="4"/>
    <x v="1496"/>
  </r>
  <r>
    <x v="54"/>
    <x v="0"/>
    <x v="0"/>
    <x v="17"/>
    <x v="1141"/>
  </r>
  <r>
    <x v="54"/>
    <x v="0"/>
    <x v="0"/>
    <x v="22"/>
    <x v="785"/>
  </r>
  <r>
    <x v="54"/>
    <x v="0"/>
    <x v="1"/>
    <x v="4"/>
    <x v="326"/>
  </r>
  <r>
    <x v="54"/>
    <x v="0"/>
    <x v="3"/>
    <x v="4"/>
    <x v="24"/>
  </r>
  <r>
    <x v="54"/>
    <x v="0"/>
    <x v="4"/>
    <x v="0"/>
    <x v="197"/>
  </r>
  <r>
    <x v="54"/>
    <x v="0"/>
    <x v="4"/>
    <x v="16"/>
    <x v="197"/>
  </r>
  <r>
    <x v="54"/>
    <x v="0"/>
    <x v="5"/>
    <x v="5"/>
    <x v="254"/>
  </r>
  <r>
    <x v="54"/>
    <x v="0"/>
    <x v="5"/>
    <x v="16"/>
    <x v="2"/>
  </r>
  <r>
    <x v="54"/>
    <x v="0"/>
    <x v="6"/>
    <x v="6"/>
    <x v="254"/>
  </r>
  <r>
    <x v="54"/>
    <x v="0"/>
    <x v="6"/>
    <x v="7"/>
    <x v="177"/>
  </r>
  <r>
    <x v="54"/>
    <x v="0"/>
    <x v="6"/>
    <x v="16"/>
    <x v="487"/>
  </r>
  <r>
    <x v="54"/>
    <x v="1"/>
    <x v="0"/>
    <x v="4"/>
    <x v="1279"/>
  </r>
  <r>
    <x v="54"/>
    <x v="1"/>
    <x v="0"/>
    <x v="17"/>
    <x v="433"/>
  </r>
  <r>
    <x v="54"/>
    <x v="1"/>
    <x v="0"/>
    <x v="22"/>
    <x v="177"/>
  </r>
  <r>
    <x v="54"/>
    <x v="1"/>
    <x v="1"/>
    <x v="4"/>
    <x v="177"/>
  </r>
  <r>
    <x v="54"/>
    <x v="1"/>
    <x v="1"/>
    <x v="16"/>
    <x v="74"/>
  </r>
  <r>
    <x v="54"/>
    <x v="1"/>
    <x v="3"/>
    <x v="4"/>
    <x v="24"/>
  </r>
  <r>
    <x v="54"/>
    <x v="1"/>
    <x v="4"/>
    <x v="0"/>
    <x v="216"/>
  </r>
  <r>
    <x v="54"/>
    <x v="1"/>
    <x v="4"/>
    <x v="4"/>
    <x v="24"/>
  </r>
  <r>
    <x v="54"/>
    <x v="1"/>
    <x v="5"/>
    <x v="5"/>
    <x v="74"/>
  </r>
  <r>
    <x v="54"/>
    <x v="1"/>
    <x v="6"/>
    <x v="6"/>
    <x v="96"/>
  </r>
  <r>
    <x v="54"/>
    <x v="1"/>
    <x v="6"/>
    <x v="7"/>
    <x v="177"/>
  </r>
  <r>
    <x v="54"/>
    <x v="1"/>
    <x v="6"/>
    <x v="16"/>
    <x v="254"/>
  </r>
  <r>
    <x v="54"/>
    <x v="2"/>
    <x v="0"/>
    <x v="4"/>
    <x v="518"/>
  </r>
  <r>
    <x v="54"/>
    <x v="2"/>
    <x v="0"/>
    <x v="17"/>
    <x v="140"/>
  </r>
  <r>
    <x v="54"/>
    <x v="2"/>
    <x v="7"/>
    <x v="0"/>
    <x v="177"/>
  </r>
  <r>
    <x v="54"/>
    <x v="2"/>
    <x v="7"/>
    <x v="1"/>
    <x v="384"/>
  </r>
  <r>
    <x v="54"/>
    <x v="2"/>
    <x v="7"/>
    <x v="2"/>
    <x v="96"/>
  </r>
  <r>
    <x v="54"/>
    <x v="2"/>
    <x v="7"/>
    <x v="16"/>
    <x v="254"/>
  </r>
  <r>
    <x v="54"/>
    <x v="2"/>
    <x v="8"/>
    <x v="9"/>
    <x v="384"/>
  </r>
  <r>
    <x v="54"/>
    <x v="2"/>
    <x v="8"/>
    <x v="10"/>
    <x v="24"/>
  </r>
  <r>
    <x v="54"/>
    <x v="2"/>
    <x v="9"/>
    <x v="8"/>
    <x v="96"/>
  </r>
  <r>
    <x v="54"/>
    <x v="2"/>
    <x v="9"/>
    <x v="16"/>
    <x v="96"/>
  </r>
  <r>
    <x v="54"/>
    <x v="2"/>
    <x v="9"/>
    <x v="18"/>
    <x v="177"/>
  </r>
  <r>
    <x v="54"/>
    <x v="2"/>
    <x v="9"/>
    <x v="19"/>
    <x v="1174"/>
  </r>
  <r>
    <x v="54"/>
    <x v="2"/>
    <x v="10"/>
    <x v="18"/>
    <x v="354"/>
  </r>
  <r>
    <x v="54"/>
    <x v="2"/>
    <x v="10"/>
    <x v="21"/>
    <x v="615"/>
  </r>
  <r>
    <x v="54"/>
    <x v="2"/>
    <x v="11"/>
    <x v="0"/>
    <x v="177"/>
  </r>
  <r>
    <x v="54"/>
    <x v="2"/>
    <x v="11"/>
    <x v="21"/>
    <x v="691"/>
  </r>
  <r>
    <x v="54"/>
    <x v="2"/>
    <x v="12"/>
    <x v="8"/>
    <x v="26"/>
  </r>
  <r>
    <x v="54"/>
    <x v="2"/>
    <x v="13"/>
    <x v="0"/>
    <x v="96"/>
  </r>
  <r>
    <x v="54"/>
    <x v="2"/>
    <x v="13"/>
    <x v="14"/>
    <x v="96"/>
  </r>
  <r>
    <x v="55"/>
    <x v="0"/>
    <x v="0"/>
    <x v="17"/>
    <x v="895"/>
  </r>
  <r>
    <x v="55"/>
    <x v="0"/>
    <x v="0"/>
    <x v="22"/>
    <x v="527"/>
  </r>
  <r>
    <x v="55"/>
    <x v="0"/>
    <x v="1"/>
    <x v="4"/>
    <x v="140"/>
  </r>
  <r>
    <x v="55"/>
    <x v="0"/>
    <x v="2"/>
    <x v="8"/>
    <x v="24"/>
  </r>
  <r>
    <x v="55"/>
    <x v="0"/>
    <x v="3"/>
    <x v="4"/>
    <x v="24"/>
  </r>
  <r>
    <x v="55"/>
    <x v="0"/>
    <x v="4"/>
    <x v="0"/>
    <x v="177"/>
  </r>
  <r>
    <x v="55"/>
    <x v="0"/>
    <x v="5"/>
    <x v="5"/>
    <x v="96"/>
  </r>
  <r>
    <x v="55"/>
    <x v="0"/>
    <x v="6"/>
    <x v="6"/>
    <x v="121"/>
  </r>
  <r>
    <x v="55"/>
    <x v="0"/>
    <x v="6"/>
    <x v="7"/>
    <x v="121"/>
  </r>
  <r>
    <x v="55"/>
    <x v="0"/>
    <x v="6"/>
    <x v="16"/>
    <x v="354"/>
  </r>
  <r>
    <x v="55"/>
    <x v="1"/>
    <x v="0"/>
    <x v="4"/>
    <x v="1261"/>
  </r>
  <r>
    <x v="55"/>
    <x v="1"/>
    <x v="0"/>
    <x v="17"/>
    <x v="550"/>
  </r>
  <r>
    <x v="55"/>
    <x v="1"/>
    <x v="0"/>
    <x v="22"/>
    <x v="570"/>
  </r>
  <r>
    <x v="55"/>
    <x v="1"/>
    <x v="1"/>
    <x v="4"/>
    <x v="236"/>
  </r>
  <r>
    <x v="55"/>
    <x v="1"/>
    <x v="1"/>
    <x v="16"/>
    <x v="236"/>
  </r>
  <r>
    <x v="55"/>
    <x v="1"/>
    <x v="2"/>
    <x v="8"/>
    <x v="29"/>
  </r>
  <r>
    <x v="55"/>
    <x v="1"/>
    <x v="3"/>
    <x v="4"/>
    <x v="49"/>
  </r>
  <r>
    <x v="55"/>
    <x v="1"/>
    <x v="4"/>
    <x v="0"/>
    <x v="39"/>
  </r>
  <r>
    <x v="55"/>
    <x v="1"/>
    <x v="4"/>
    <x v="4"/>
    <x v="216"/>
  </r>
  <r>
    <x v="55"/>
    <x v="1"/>
    <x v="6"/>
    <x v="6"/>
    <x v="159"/>
  </r>
  <r>
    <x v="55"/>
    <x v="1"/>
    <x v="6"/>
    <x v="7"/>
    <x v="159"/>
  </r>
  <r>
    <x v="55"/>
    <x v="1"/>
    <x v="6"/>
    <x v="16"/>
    <x v="272"/>
  </r>
  <r>
    <x v="55"/>
    <x v="2"/>
    <x v="4"/>
    <x v="4"/>
    <x v="19"/>
  </r>
  <r>
    <x v="55"/>
    <x v="2"/>
    <x v="7"/>
    <x v="1"/>
    <x v="384"/>
  </r>
  <r>
    <x v="55"/>
    <x v="2"/>
    <x v="7"/>
    <x v="2"/>
    <x v="96"/>
  </r>
  <r>
    <x v="55"/>
    <x v="2"/>
    <x v="7"/>
    <x v="8"/>
    <x v="106"/>
  </r>
  <r>
    <x v="55"/>
    <x v="2"/>
    <x v="7"/>
    <x v="16"/>
    <x v="177"/>
  </r>
  <r>
    <x v="55"/>
    <x v="2"/>
    <x v="8"/>
    <x v="9"/>
    <x v="254"/>
  </r>
  <r>
    <x v="55"/>
    <x v="2"/>
    <x v="8"/>
    <x v="10"/>
    <x v="96"/>
  </r>
  <r>
    <x v="55"/>
    <x v="2"/>
    <x v="8"/>
    <x v="16"/>
    <x v="96"/>
  </r>
  <r>
    <x v="55"/>
    <x v="2"/>
    <x v="9"/>
    <x v="18"/>
    <x v="254"/>
  </r>
  <r>
    <x v="55"/>
    <x v="2"/>
    <x v="9"/>
    <x v="19"/>
    <x v="1014"/>
  </r>
  <r>
    <x v="55"/>
    <x v="2"/>
    <x v="10"/>
    <x v="18"/>
    <x v="236"/>
  </r>
  <r>
    <x v="55"/>
    <x v="2"/>
    <x v="10"/>
    <x v="20"/>
    <x v="39"/>
  </r>
  <r>
    <x v="55"/>
    <x v="2"/>
    <x v="10"/>
    <x v="21"/>
    <x v="724"/>
  </r>
  <r>
    <x v="55"/>
    <x v="2"/>
    <x v="11"/>
    <x v="8"/>
    <x v="106"/>
  </r>
  <r>
    <x v="55"/>
    <x v="2"/>
    <x v="11"/>
    <x v="20"/>
    <x v="772"/>
  </r>
  <r>
    <x v="55"/>
    <x v="2"/>
    <x v="11"/>
    <x v="21"/>
    <x v="96"/>
  </r>
  <r>
    <x v="55"/>
    <x v="2"/>
    <x v="13"/>
    <x v="14"/>
    <x v="129"/>
  </r>
  <r>
    <x v="55"/>
    <x v="0"/>
    <x v="0"/>
    <x v="4"/>
    <x v="1217"/>
  </r>
  <r>
    <x v="56"/>
    <x v="2"/>
    <x v="0"/>
    <x v="17"/>
    <x v="254"/>
  </r>
  <r>
    <x v="56"/>
    <x v="2"/>
    <x v="0"/>
    <x v="22"/>
    <x v="74"/>
  </r>
  <r>
    <x v="56"/>
    <x v="2"/>
    <x v="4"/>
    <x v="4"/>
    <x v="159"/>
  </r>
  <r>
    <x v="56"/>
    <x v="2"/>
    <x v="7"/>
    <x v="0"/>
    <x v="254"/>
  </r>
  <r>
    <x v="56"/>
    <x v="2"/>
    <x v="7"/>
    <x v="1"/>
    <x v="570"/>
  </r>
  <r>
    <x v="56"/>
    <x v="2"/>
    <x v="7"/>
    <x v="2"/>
    <x v="96"/>
  </r>
  <r>
    <x v="56"/>
    <x v="2"/>
    <x v="7"/>
    <x v="3"/>
    <x v="8"/>
  </r>
  <r>
    <x v="56"/>
    <x v="2"/>
    <x v="7"/>
    <x v="8"/>
    <x v="326"/>
  </r>
  <r>
    <x v="56"/>
    <x v="2"/>
    <x v="7"/>
    <x v="16"/>
    <x v="254"/>
  </r>
  <r>
    <x v="56"/>
    <x v="2"/>
    <x v="8"/>
    <x v="9"/>
    <x v="570"/>
  </r>
  <r>
    <x v="56"/>
    <x v="2"/>
    <x v="9"/>
    <x v="0"/>
    <x v="96"/>
  </r>
  <r>
    <x v="56"/>
    <x v="2"/>
    <x v="9"/>
    <x v="8"/>
    <x v="177"/>
  </r>
  <r>
    <x v="56"/>
    <x v="2"/>
    <x v="9"/>
    <x v="13"/>
    <x v="527"/>
  </r>
  <r>
    <x v="56"/>
    <x v="2"/>
    <x v="9"/>
    <x v="18"/>
    <x v="384"/>
  </r>
  <r>
    <x v="56"/>
    <x v="2"/>
    <x v="9"/>
    <x v="19"/>
    <x v="1579"/>
  </r>
  <r>
    <x v="56"/>
    <x v="2"/>
    <x v="10"/>
    <x v="0"/>
    <x v="49"/>
  </r>
  <r>
    <x v="56"/>
    <x v="2"/>
    <x v="10"/>
    <x v="8"/>
    <x v="140"/>
  </r>
  <r>
    <x v="56"/>
    <x v="2"/>
    <x v="10"/>
    <x v="18"/>
    <x v="487"/>
  </r>
  <r>
    <x v="56"/>
    <x v="2"/>
    <x v="11"/>
    <x v="0"/>
    <x v="96"/>
  </r>
  <r>
    <x v="56"/>
    <x v="2"/>
    <x v="11"/>
    <x v="16"/>
    <x v="96"/>
  </r>
  <r>
    <x v="56"/>
    <x v="2"/>
    <x v="11"/>
    <x v="21"/>
    <x v="1261"/>
  </r>
  <r>
    <x v="56"/>
    <x v="2"/>
    <x v="13"/>
    <x v="0"/>
    <x v="96"/>
  </r>
  <r>
    <x v="56"/>
    <x v="2"/>
    <x v="13"/>
    <x v="4"/>
    <x v="615"/>
  </r>
  <r>
    <x v="56"/>
    <x v="2"/>
    <x v="13"/>
    <x v="14"/>
    <x v="32"/>
  </r>
  <r>
    <x v="56"/>
    <x v="0"/>
    <x v="0"/>
    <x v="4"/>
    <x v="1674"/>
  </r>
  <r>
    <x v="56"/>
    <x v="0"/>
    <x v="0"/>
    <x v="17"/>
    <x v="1356"/>
  </r>
  <r>
    <x v="56"/>
    <x v="0"/>
    <x v="0"/>
    <x v="22"/>
    <x v="691"/>
  </r>
  <r>
    <x v="56"/>
    <x v="0"/>
    <x v="1"/>
    <x v="4"/>
    <x v="506"/>
  </r>
  <r>
    <x v="56"/>
    <x v="0"/>
    <x v="2"/>
    <x v="4"/>
    <x v="96"/>
  </r>
  <r>
    <x v="56"/>
    <x v="0"/>
    <x v="3"/>
    <x v="0"/>
    <x v="96"/>
  </r>
  <r>
    <x v="56"/>
    <x v="0"/>
    <x v="4"/>
    <x v="0"/>
    <x v="177"/>
  </r>
  <r>
    <x v="56"/>
    <x v="0"/>
    <x v="4"/>
    <x v="4"/>
    <x v="384"/>
  </r>
  <r>
    <x v="56"/>
    <x v="0"/>
    <x v="4"/>
    <x v="16"/>
    <x v="177"/>
  </r>
  <r>
    <x v="56"/>
    <x v="0"/>
    <x v="5"/>
    <x v="5"/>
    <x v="422"/>
  </r>
  <r>
    <x v="56"/>
    <x v="0"/>
    <x v="6"/>
    <x v="6"/>
    <x v="412"/>
  </r>
  <r>
    <x v="56"/>
    <x v="0"/>
    <x v="6"/>
    <x v="7"/>
    <x v="412"/>
  </r>
  <r>
    <x v="56"/>
    <x v="0"/>
    <x v="6"/>
    <x v="13"/>
    <x v="254"/>
  </r>
  <r>
    <x v="56"/>
    <x v="0"/>
    <x v="6"/>
    <x v="16"/>
    <x v="527"/>
  </r>
  <r>
    <x v="56"/>
    <x v="1"/>
    <x v="0"/>
    <x v="4"/>
    <x v="1579"/>
  </r>
  <r>
    <x v="56"/>
    <x v="1"/>
    <x v="0"/>
    <x v="17"/>
    <x v="905"/>
  </r>
  <r>
    <x v="56"/>
    <x v="1"/>
    <x v="0"/>
    <x v="22"/>
    <x v="615"/>
  </r>
  <r>
    <x v="56"/>
    <x v="1"/>
    <x v="1"/>
    <x v="4"/>
    <x v="354"/>
  </r>
  <r>
    <x v="56"/>
    <x v="1"/>
    <x v="1"/>
    <x v="16"/>
    <x v="177"/>
  </r>
  <r>
    <x v="56"/>
    <x v="1"/>
    <x v="3"/>
    <x v="4"/>
    <x v="384"/>
  </r>
  <r>
    <x v="56"/>
    <x v="1"/>
    <x v="4"/>
    <x v="0"/>
    <x v="216"/>
  </r>
  <r>
    <x v="56"/>
    <x v="1"/>
    <x v="4"/>
    <x v="4"/>
    <x v="177"/>
  </r>
  <r>
    <x v="56"/>
    <x v="1"/>
    <x v="4"/>
    <x v="16"/>
    <x v="96"/>
  </r>
  <r>
    <x v="56"/>
    <x v="1"/>
    <x v="5"/>
    <x v="5"/>
    <x v="216"/>
  </r>
  <r>
    <x v="56"/>
    <x v="1"/>
    <x v="6"/>
    <x v="6"/>
    <x v="216"/>
  </r>
  <r>
    <x v="56"/>
    <x v="1"/>
    <x v="6"/>
    <x v="7"/>
    <x v="354"/>
  </r>
  <r>
    <x v="56"/>
    <x v="1"/>
    <x v="6"/>
    <x v="16"/>
    <x v="354"/>
  </r>
  <r>
    <x v="56"/>
    <x v="2"/>
    <x v="0"/>
    <x v="4"/>
    <x v="785"/>
  </r>
  <r>
    <x v="56"/>
    <x v="2"/>
    <x v="0"/>
    <x v="13"/>
    <x v="527"/>
  </r>
  <r>
    <x v="57"/>
    <x v="1"/>
    <x v="0"/>
    <x v="17"/>
    <x v="337"/>
  </r>
  <r>
    <x v="57"/>
    <x v="1"/>
    <x v="0"/>
    <x v="22"/>
    <x v="292"/>
  </r>
  <r>
    <x v="57"/>
    <x v="1"/>
    <x v="1"/>
    <x v="4"/>
    <x v="205"/>
  </r>
  <r>
    <x v="57"/>
    <x v="1"/>
    <x v="1"/>
    <x v="16"/>
    <x v="96"/>
  </r>
  <r>
    <x v="57"/>
    <x v="1"/>
    <x v="3"/>
    <x v="4"/>
    <x v="54"/>
  </r>
  <r>
    <x v="57"/>
    <x v="1"/>
    <x v="4"/>
    <x v="0"/>
    <x v="89"/>
  </r>
  <r>
    <x v="57"/>
    <x v="1"/>
    <x v="4"/>
    <x v="4"/>
    <x v="37"/>
  </r>
  <r>
    <x v="57"/>
    <x v="1"/>
    <x v="5"/>
    <x v="4"/>
    <x v="127"/>
  </r>
  <r>
    <x v="57"/>
    <x v="1"/>
    <x v="6"/>
    <x v="6"/>
    <x v="127"/>
  </r>
  <r>
    <x v="57"/>
    <x v="1"/>
    <x v="6"/>
    <x v="7"/>
    <x v="96"/>
  </r>
  <r>
    <x v="57"/>
    <x v="1"/>
    <x v="6"/>
    <x v="16"/>
    <x v="205"/>
  </r>
  <r>
    <x v="57"/>
    <x v="2"/>
    <x v="0"/>
    <x v="4"/>
    <x v="216"/>
  </r>
  <r>
    <x v="57"/>
    <x v="2"/>
    <x v="0"/>
    <x v="17"/>
    <x v="292"/>
  </r>
  <r>
    <x v="57"/>
    <x v="2"/>
    <x v="7"/>
    <x v="1"/>
    <x v="384"/>
  </r>
  <r>
    <x v="57"/>
    <x v="2"/>
    <x v="7"/>
    <x v="2"/>
    <x v="96"/>
  </r>
  <r>
    <x v="57"/>
    <x v="2"/>
    <x v="7"/>
    <x v="8"/>
    <x v="96"/>
  </r>
  <r>
    <x v="57"/>
    <x v="2"/>
    <x v="7"/>
    <x v="16"/>
    <x v="177"/>
  </r>
  <r>
    <x v="57"/>
    <x v="2"/>
    <x v="8"/>
    <x v="8"/>
    <x v="177"/>
  </r>
  <r>
    <x v="57"/>
    <x v="2"/>
    <x v="8"/>
    <x v="9"/>
    <x v="254"/>
  </r>
  <r>
    <x v="57"/>
    <x v="2"/>
    <x v="8"/>
    <x v="10"/>
    <x v="74"/>
  </r>
  <r>
    <x v="57"/>
    <x v="2"/>
    <x v="9"/>
    <x v="13"/>
    <x v="140"/>
  </r>
  <r>
    <x v="57"/>
    <x v="2"/>
    <x v="9"/>
    <x v="16"/>
    <x v="96"/>
  </r>
  <r>
    <x v="57"/>
    <x v="2"/>
    <x v="9"/>
    <x v="18"/>
    <x v="177"/>
  </r>
  <r>
    <x v="57"/>
    <x v="2"/>
    <x v="9"/>
    <x v="19"/>
    <x v="1105"/>
  </r>
  <r>
    <x v="57"/>
    <x v="2"/>
    <x v="10"/>
    <x v="18"/>
    <x v="177"/>
  </r>
  <r>
    <x v="57"/>
    <x v="2"/>
    <x v="11"/>
    <x v="0"/>
    <x v="96"/>
  </r>
  <r>
    <x v="57"/>
    <x v="2"/>
    <x v="11"/>
    <x v="21"/>
    <x v="724"/>
  </r>
  <r>
    <x v="57"/>
    <x v="2"/>
    <x v="13"/>
    <x v="0"/>
    <x v="96"/>
  </r>
  <r>
    <x v="57"/>
    <x v="2"/>
    <x v="13"/>
    <x v="14"/>
    <x v="210"/>
  </r>
  <r>
    <x v="57"/>
    <x v="0"/>
    <x v="0"/>
    <x v="4"/>
    <x v="1276"/>
  </r>
  <r>
    <x v="57"/>
    <x v="0"/>
    <x v="0"/>
    <x v="17"/>
    <x v="589"/>
  </r>
  <r>
    <x v="57"/>
    <x v="0"/>
    <x v="0"/>
    <x v="22"/>
    <x v="292"/>
  </r>
  <r>
    <x v="57"/>
    <x v="0"/>
    <x v="1"/>
    <x v="4"/>
    <x v="154"/>
  </r>
  <r>
    <x v="57"/>
    <x v="0"/>
    <x v="3"/>
    <x v="4"/>
    <x v="86"/>
  </r>
  <r>
    <x v="57"/>
    <x v="0"/>
    <x v="4"/>
    <x v="0"/>
    <x v="167"/>
  </r>
  <r>
    <x v="57"/>
    <x v="0"/>
    <x v="4"/>
    <x v="4"/>
    <x v="79"/>
  </r>
  <r>
    <x v="57"/>
    <x v="0"/>
    <x v="5"/>
    <x v="4"/>
    <x v="154"/>
  </r>
  <r>
    <x v="57"/>
    <x v="0"/>
    <x v="6"/>
    <x v="6"/>
    <x v="154"/>
  </r>
  <r>
    <x v="57"/>
    <x v="0"/>
    <x v="6"/>
    <x v="7"/>
    <x v="96"/>
  </r>
  <r>
    <x v="57"/>
    <x v="0"/>
    <x v="6"/>
    <x v="16"/>
    <x v="229"/>
  </r>
  <r>
    <x v="57"/>
    <x v="1"/>
    <x v="0"/>
    <x v="4"/>
    <x v="1200"/>
  </r>
  <r>
    <x v="58"/>
    <x v="2"/>
    <x v="9"/>
    <x v="19"/>
    <x v="1482"/>
  </r>
  <r>
    <x v="58"/>
    <x v="2"/>
    <x v="9"/>
    <x v="16"/>
    <x v="254"/>
  </r>
  <r>
    <x v="58"/>
    <x v="2"/>
    <x v="10"/>
    <x v="16"/>
    <x v="254"/>
  </r>
  <r>
    <x v="58"/>
    <x v="2"/>
    <x v="10"/>
    <x v="18"/>
    <x v="1003"/>
  </r>
  <r>
    <x v="58"/>
    <x v="2"/>
    <x v="10"/>
    <x v="20"/>
    <x v="570"/>
  </r>
  <r>
    <x v="58"/>
    <x v="2"/>
    <x v="10"/>
    <x v="21"/>
    <x v="1484"/>
  </r>
  <r>
    <x v="58"/>
    <x v="2"/>
    <x v="11"/>
    <x v="0"/>
    <x v="177"/>
  </r>
  <r>
    <x v="58"/>
    <x v="2"/>
    <x v="11"/>
    <x v="13"/>
    <x v="350"/>
  </r>
  <r>
    <x v="58"/>
    <x v="2"/>
    <x v="11"/>
    <x v="16"/>
    <x v="96"/>
  </r>
  <r>
    <x v="58"/>
    <x v="2"/>
    <x v="11"/>
    <x v="21"/>
    <x v="1467"/>
  </r>
  <r>
    <x v="58"/>
    <x v="2"/>
    <x v="13"/>
    <x v="0"/>
    <x v="96"/>
  </r>
  <r>
    <x v="58"/>
    <x v="2"/>
    <x v="13"/>
    <x v="4"/>
    <x v="615"/>
  </r>
  <r>
    <x v="58"/>
    <x v="2"/>
    <x v="13"/>
    <x v="14"/>
    <x v="814"/>
  </r>
  <r>
    <x v="58"/>
    <x v="2"/>
    <x v="13"/>
    <x v="16"/>
    <x v="96"/>
  </r>
  <r>
    <x v="58"/>
    <x v="2"/>
    <x v="9"/>
    <x v="18"/>
    <x v="433"/>
  </r>
  <r>
    <x v="58"/>
    <x v="0"/>
    <x v="0"/>
    <x v="4"/>
    <x v="1726"/>
  </r>
  <r>
    <x v="58"/>
    <x v="0"/>
    <x v="0"/>
    <x v="17"/>
    <x v="1455"/>
  </r>
  <r>
    <x v="58"/>
    <x v="0"/>
    <x v="0"/>
    <x v="22"/>
    <x v="962"/>
  </r>
  <r>
    <x v="58"/>
    <x v="0"/>
    <x v="1"/>
    <x v="4"/>
    <x v="691"/>
  </r>
  <r>
    <x v="58"/>
    <x v="0"/>
    <x v="1"/>
    <x v="22"/>
    <x v="25"/>
  </r>
  <r>
    <x v="58"/>
    <x v="0"/>
    <x v="2"/>
    <x v="8"/>
    <x v="177"/>
  </r>
  <r>
    <x v="58"/>
    <x v="0"/>
    <x v="3"/>
    <x v="4"/>
    <x v="69"/>
  </r>
  <r>
    <x v="58"/>
    <x v="0"/>
    <x v="4"/>
    <x v="0"/>
    <x v="550"/>
  </r>
  <r>
    <x v="58"/>
    <x v="0"/>
    <x v="4"/>
    <x v="4"/>
    <x v="433"/>
  </r>
  <r>
    <x v="58"/>
    <x v="0"/>
    <x v="4"/>
    <x v="16"/>
    <x v="527"/>
  </r>
  <r>
    <x v="58"/>
    <x v="0"/>
    <x v="5"/>
    <x v="5"/>
    <x v="654"/>
  </r>
  <r>
    <x v="58"/>
    <x v="0"/>
    <x v="6"/>
    <x v="6"/>
    <x v="654"/>
  </r>
  <r>
    <x v="58"/>
    <x v="0"/>
    <x v="6"/>
    <x v="7"/>
    <x v="254"/>
  </r>
  <r>
    <x v="58"/>
    <x v="0"/>
    <x v="6"/>
    <x v="16"/>
    <x v="810"/>
  </r>
  <r>
    <x v="58"/>
    <x v="1"/>
    <x v="0"/>
    <x v="4"/>
    <x v="1740"/>
  </r>
  <r>
    <x v="58"/>
    <x v="1"/>
    <x v="0"/>
    <x v="17"/>
    <x v="1458"/>
  </r>
  <r>
    <x v="58"/>
    <x v="1"/>
    <x v="0"/>
    <x v="22"/>
    <x v="975"/>
  </r>
  <r>
    <x v="58"/>
    <x v="1"/>
    <x v="1"/>
    <x v="4"/>
    <x v="853"/>
  </r>
  <r>
    <x v="58"/>
    <x v="1"/>
    <x v="1"/>
    <x v="13"/>
    <x v="549"/>
  </r>
  <r>
    <x v="58"/>
    <x v="1"/>
    <x v="1"/>
    <x v="16"/>
    <x v="615"/>
  </r>
  <r>
    <x v="58"/>
    <x v="1"/>
    <x v="1"/>
    <x v="22"/>
    <x v="54"/>
  </r>
  <r>
    <x v="58"/>
    <x v="1"/>
    <x v="2"/>
    <x v="8"/>
    <x v="254"/>
  </r>
  <r>
    <x v="58"/>
    <x v="1"/>
    <x v="3"/>
    <x v="4"/>
    <x v="174"/>
  </r>
  <r>
    <x v="58"/>
    <x v="1"/>
    <x v="4"/>
    <x v="0"/>
    <x v="592"/>
  </r>
  <r>
    <x v="58"/>
    <x v="1"/>
    <x v="4"/>
    <x v="4"/>
    <x v="356"/>
  </r>
  <r>
    <x v="58"/>
    <x v="1"/>
    <x v="4"/>
    <x v="16"/>
    <x v="177"/>
  </r>
  <r>
    <x v="58"/>
    <x v="1"/>
    <x v="5"/>
    <x v="5"/>
    <x v="527"/>
  </r>
  <r>
    <x v="58"/>
    <x v="1"/>
    <x v="6"/>
    <x v="6"/>
    <x v="527"/>
  </r>
  <r>
    <x v="58"/>
    <x v="1"/>
    <x v="6"/>
    <x v="7"/>
    <x v="691"/>
  </r>
  <r>
    <x v="58"/>
    <x v="1"/>
    <x v="6"/>
    <x v="16"/>
    <x v="992"/>
  </r>
  <r>
    <x v="58"/>
    <x v="2"/>
    <x v="0"/>
    <x v="0"/>
    <x v="96"/>
  </r>
  <r>
    <x v="58"/>
    <x v="2"/>
    <x v="0"/>
    <x v="4"/>
    <x v="776"/>
  </r>
  <r>
    <x v="58"/>
    <x v="2"/>
    <x v="0"/>
    <x v="16"/>
    <x v="74"/>
  </r>
  <r>
    <x v="58"/>
    <x v="2"/>
    <x v="0"/>
    <x v="17"/>
    <x v="617"/>
  </r>
  <r>
    <x v="58"/>
    <x v="2"/>
    <x v="0"/>
    <x v="22"/>
    <x v="87"/>
  </r>
  <r>
    <x v="58"/>
    <x v="2"/>
    <x v="7"/>
    <x v="0"/>
    <x v="433"/>
  </r>
  <r>
    <x v="58"/>
    <x v="2"/>
    <x v="7"/>
    <x v="1"/>
    <x v="487"/>
  </r>
  <r>
    <x v="58"/>
    <x v="2"/>
    <x v="7"/>
    <x v="2"/>
    <x v="96"/>
  </r>
  <r>
    <x v="58"/>
    <x v="2"/>
    <x v="7"/>
    <x v="16"/>
    <x v="691"/>
  </r>
  <r>
    <x v="58"/>
    <x v="2"/>
    <x v="8"/>
    <x v="8"/>
    <x v="96"/>
  </r>
  <r>
    <x v="58"/>
    <x v="2"/>
    <x v="8"/>
    <x v="9"/>
    <x v="905"/>
  </r>
  <r>
    <x v="58"/>
    <x v="2"/>
    <x v="8"/>
    <x v="10"/>
    <x v="326"/>
  </r>
  <r>
    <x v="58"/>
    <x v="2"/>
    <x v="9"/>
    <x v="0"/>
    <x v="96"/>
  </r>
  <r>
    <x v="58"/>
    <x v="2"/>
    <x v="9"/>
    <x v="8"/>
    <x v="96"/>
  </r>
  <r>
    <x v="58"/>
    <x v="2"/>
    <x v="9"/>
    <x v="13"/>
    <x v="785"/>
  </r>
  <r>
    <x v="58"/>
    <x v="2"/>
    <x v="10"/>
    <x v="0"/>
    <x v="384"/>
  </r>
  <r>
    <x v="59"/>
    <x v="0"/>
    <x v="1"/>
    <x v="22"/>
    <x v="106"/>
  </r>
  <r>
    <x v="59"/>
    <x v="0"/>
    <x v="1"/>
    <x v="16"/>
    <x v="49"/>
  </r>
  <r>
    <x v="59"/>
    <x v="0"/>
    <x v="3"/>
    <x v="4"/>
    <x v="36"/>
  </r>
  <r>
    <x v="59"/>
    <x v="0"/>
    <x v="4"/>
    <x v="0"/>
    <x v="159"/>
  </r>
  <r>
    <x v="59"/>
    <x v="0"/>
    <x v="4"/>
    <x v="16"/>
    <x v="129"/>
  </r>
  <r>
    <x v="59"/>
    <x v="0"/>
    <x v="5"/>
    <x v="5"/>
    <x v="231"/>
  </r>
  <r>
    <x v="59"/>
    <x v="0"/>
    <x v="5"/>
    <x v="16"/>
    <x v="216"/>
  </r>
  <r>
    <x v="59"/>
    <x v="0"/>
    <x v="6"/>
    <x v="6"/>
    <x v="216"/>
  </r>
  <r>
    <x v="59"/>
    <x v="0"/>
    <x v="6"/>
    <x v="7"/>
    <x v="177"/>
  </r>
  <r>
    <x v="59"/>
    <x v="0"/>
    <x v="6"/>
    <x v="13"/>
    <x v="96"/>
  </r>
  <r>
    <x v="59"/>
    <x v="0"/>
    <x v="6"/>
    <x v="16"/>
    <x v="384"/>
  </r>
  <r>
    <x v="59"/>
    <x v="1"/>
    <x v="0"/>
    <x v="4"/>
    <x v="1356"/>
  </r>
  <r>
    <x v="59"/>
    <x v="1"/>
    <x v="0"/>
    <x v="17"/>
    <x v="550"/>
  </r>
  <r>
    <x v="59"/>
    <x v="1"/>
    <x v="0"/>
    <x v="22"/>
    <x v="326"/>
  </r>
  <r>
    <x v="59"/>
    <x v="1"/>
    <x v="1"/>
    <x v="4"/>
    <x v="292"/>
  </r>
  <r>
    <x v="59"/>
    <x v="1"/>
    <x v="1"/>
    <x v="16"/>
    <x v="140"/>
  </r>
  <r>
    <x v="59"/>
    <x v="1"/>
    <x v="3"/>
    <x v="4"/>
    <x v="59"/>
  </r>
  <r>
    <x v="59"/>
    <x v="1"/>
    <x v="4"/>
    <x v="0"/>
    <x v="155"/>
  </r>
  <r>
    <x v="59"/>
    <x v="1"/>
    <x v="4"/>
    <x v="16"/>
    <x v="140"/>
  </r>
  <r>
    <x v="59"/>
    <x v="1"/>
    <x v="5"/>
    <x v="5"/>
    <x v="155"/>
  </r>
  <r>
    <x v="59"/>
    <x v="1"/>
    <x v="5"/>
    <x v="16"/>
    <x v="140"/>
  </r>
  <r>
    <x v="59"/>
    <x v="1"/>
    <x v="6"/>
    <x v="6"/>
    <x v="140"/>
  </r>
  <r>
    <x v="59"/>
    <x v="1"/>
    <x v="6"/>
    <x v="7"/>
    <x v="216"/>
  </r>
  <r>
    <x v="59"/>
    <x v="1"/>
    <x v="6"/>
    <x v="13"/>
    <x v="49"/>
  </r>
  <r>
    <x v="59"/>
    <x v="1"/>
    <x v="6"/>
    <x v="16"/>
    <x v="254"/>
  </r>
  <r>
    <x v="59"/>
    <x v="2"/>
    <x v="0"/>
    <x v="4"/>
    <x v="433"/>
  </r>
  <r>
    <x v="59"/>
    <x v="2"/>
    <x v="0"/>
    <x v="17"/>
    <x v="140"/>
  </r>
  <r>
    <x v="59"/>
    <x v="2"/>
    <x v="0"/>
    <x v="22"/>
    <x v="19"/>
  </r>
  <r>
    <x v="59"/>
    <x v="2"/>
    <x v="7"/>
    <x v="1"/>
    <x v="384"/>
  </r>
  <r>
    <x v="59"/>
    <x v="2"/>
    <x v="7"/>
    <x v="2"/>
    <x v="106"/>
  </r>
  <r>
    <x v="59"/>
    <x v="2"/>
    <x v="7"/>
    <x v="3"/>
    <x v="96"/>
  </r>
  <r>
    <x v="59"/>
    <x v="2"/>
    <x v="7"/>
    <x v="16"/>
    <x v="384"/>
  </r>
  <r>
    <x v="59"/>
    <x v="2"/>
    <x v="8"/>
    <x v="10"/>
    <x v="96"/>
  </r>
  <r>
    <x v="59"/>
    <x v="2"/>
    <x v="8"/>
    <x v="16"/>
    <x v="96"/>
  </r>
  <r>
    <x v="59"/>
    <x v="2"/>
    <x v="9"/>
    <x v="0"/>
    <x v="106"/>
  </r>
  <r>
    <x v="59"/>
    <x v="2"/>
    <x v="9"/>
    <x v="16"/>
    <x v="49"/>
  </r>
  <r>
    <x v="59"/>
    <x v="2"/>
    <x v="9"/>
    <x v="18"/>
    <x v="326"/>
  </r>
  <r>
    <x v="59"/>
    <x v="2"/>
    <x v="9"/>
    <x v="19"/>
    <x v="1289"/>
  </r>
  <r>
    <x v="59"/>
    <x v="2"/>
    <x v="10"/>
    <x v="0"/>
    <x v="96"/>
  </r>
  <r>
    <x v="59"/>
    <x v="2"/>
    <x v="10"/>
    <x v="16"/>
    <x v="49"/>
  </r>
  <r>
    <x v="59"/>
    <x v="2"/>
    <x v="10"/>
    <x v="18"/>
    <x v="326"/>
  </r>
  <r>
    <x v="59"/>
    <x v="2"/>
    <x v="10"/>
    <x v="21"/>
    <x v="905"/>
  </r>
  <r>
    <x v="59"/>
    <x v="2"/>
    <x v="11"/>
    <x v="0"/>
    <x v="96"/>
  </r>
  <r>
    <x v="59"/>
    <x v="2"/>
    <x v="11"/>
    <x v="19"/>
    <x v="487"/>
  </r>
  <r>
    <x v="59"/>
    <x v="2"/>
    <x v="11"/>
    <x v="20"/>
    <x v="570"/>
  </r>
  <r>
    <x v="59"/>
    <x v="2"/>
    <x v="11"/>
    <x v="21"/>
    <x v="384"/>
  </r>
  <r>
    <x v="59"/>
    <x v="2"/>
    <x v="13"/>
    <x v="0"/>
    <x v="96"/>
  </r>
  <r>
    <x v="59"/>
    <x v="2"/>
    <x v="13"/>
    <x v="4"/>
    <x v="254"/>
  </r>
  <r>
    <x v="59"/>
    <x v="2"/>
    <x v="13"/>
    <x v="11"/>
    <x v="96"/>
  </r>
  <r>
    <x v="59"/>
    <x v="2"/>
    <x v="13"/>
    <x v="14"/>
    <x v="254"/>
  </r>
  <r>
    <x v="59"/>
    <x v="0"/>
    <x v="0"/>
    <x v="4"/>
    <x v="1438"/>
  </r>
  <r>
    <x v="59"/>
    <x v="0"/>
    <x v="0"/>
    <x v="17"/>
    <x v="931"/>
  </r>
  <r>
    <x v="59"/>
    <x v="0"/>
    <x v="0"/>
    <x v="22"/>
    <x v="583"/>
  </r>
  <r>
    <x v="59"/>
    <x v="0"/>
    <x v="1"/>
    <x v="4"/>
    <x v="177"/>
  </r>
  <r>
    <x v="59"/>
    <x v="0"/>
    <x v="2"/>
    <x v="4"/>
    <x v="2"/>
  </r>
  <r>
    <x v="60"/>
    <x v="1"/>
    <x v="3"/>
    <x v="4"/>
    <x v="19"/>
  </r>
  <r>
    <x v="60"/>
    <x v="1"/>
    <x v="1"/>
    <x v="4"/>
    <x v="306"/>
  </r>
  <r>
    <x v="60"/>
    <x v="1"/>
    <x v="5"/>
    <x v="5"/>
    <x v="128"/>
  </r>
  <r>
    <x v="60"/>
    <x v="1"/>
    <x v="6"/>
    <x v="6"/>
    <x v="128"/>
  </r>
  <r>
    <x v="60"/>
    <x v="1"/>
    <x v="6"/>
    <x v="7"/>
    <x v="206"/>
  </r>
  <r>
    <x v="60"/>
    <x v="1"/>
    <x v="6"/>
    <x v="16"/>
    <x v="306"/>
  </r>
  <r>
    <x v="60"/>
    <x v="2"/>
    <x v="0"/>
    <x v="4"/>
    <x v="33"/>
  </r>
  <r>
    <x v="60"/>
    <x v="2"/>
    <x v="0"/>
    <x v="13"/>
    <x v="33"/>
  </r>
  <r>
    <x v="60"/>
    <x v="2"/>
    <x v="7"/>
    <x v="0"/>
    <x v="177"/>
  </r>
  <r>
    <x v="60"/>
    <x v="2"/>
    <x v="7"/>
    <x v="1"/>
    <x v="384"/>
  </r>
  <r>
    <x v="60"/>
    <x v="2"/>
    <x v="7"/>
    <x v="2"/>
    <x v="96"/>
  </r>
  <r>
    <x v="60"/>
    <x v="2"/>
    <x v="7"/>
    <x v="8"/>
    <x v="96"/>
  </r>
  <r>
    <x v="60"/>
    <x v="2"/>
    <x v="7"/>
    <x v="16"/>
    <x v="384"/>
  </r>
  <r>
    <x v="60"/>
    <x v="2"/>
    <x v="8"/>
    <x v="8"/>
    <x v="433"/>
  </r>
  <r>
    <x v="60"/>
    <x v="2"/>
    <x v="8"/>
    <x v="9"/>
    <x v="177"/>
  </r>
  <r>
    <x v="60"/>
    <x v="2"/>
    <x v="8"/>
    <x v="10"/>
    <x v="254"/>
  </r>
  <r>
    <x v="60"/>
    <x v="2"/>
    <x v="8"/>
    <x v="13"/>
    <x v="326"/>
  </r>
  <r>
    <x v="60"/>
    <x v="2"/>
    <x v="9"/>
    <x v="0"/>
    <x v="96"/>
  </r>
  <r>
    <x v="60"/>
    <x v="2"/>
    <x v="9"/>
    <x v="16"/>
    <x v="177"/>
  </r>
  <r>
    <x v="60"/>
    <x v="2"/>
    <x v="9"/>
    <x v="18"/>
    <x v="570"/>
  </r>
  <r>
    <x v="60"/>
    <x v="2"/>
    <x v="9"/>
    <x v="19"/>
    <x v="1294"/>
  </r>
  <r>
    <x v="60"/>
    <x v="2"/>
    <x v="10"/>
    <x v="0"/>
    <x v="96"/>
  </r>
  <r>
    <x v="60"/>
    <x v="2"/>
    <x v="10"/>
    <x v="16"/>
    <x v="96"/>
  </r>
  <r>
    <x v="60"/>
    <x v="2"/>
    <x v="10"/>
    <x v="18"/>
    <x v="326"/>
  </r>
  <r>
    <x v="60"/>
    <x v="2"/>
    <x v="10"/>
    <x v="21"/>
    <x v="96"/>
  </r>
  <r>
    <x v="60"/>
    <x v="2"/>
    <x v="11"/>
    <x v="0"/>
    <x v="96"/>
  </r>
  <r>
    <x v="60"/>
    <x v="2"/>
    <x v="11"/>
    <x v="19"/>
    <x v="121"/>
  </r>
  <r>
    <x v="60"/>
    <x v="2"/>
    <x v="11"/>
    <x v="21"/>
    <x v="883"/>
  </r>
  <r>
    <x v="60"/>
    <x v="2"/>
    <x v="13"/>
    <x v="0"/>
    <x v="96"/>
  </r>
  <r>
    <x v="60"/>
    <x v="2"/>
    <x v="13"/>
    <x v="4"/>
    <x v="326"/>
  </r>
  <r>
    <x v="60"/>
    <x v="2"/>
    <x v="13"/>
    <x v="14"/>
    <x v="254"/>
  </r>
  <r>
    <x v="60"/>
    <x v="2"/>
    <x v="13"/>
    <x v="16"/>
    <x v="96"/>
  </r>
  <r>
    <x v="60"/>
    <x v="1"/>
    <x v="1"/>
    <x v="16"/>
    <x v="128"/>
  </r>
  <r>
    <x v="60"/>
    <x v="1"/>
    <x v="2"/>
    <x v="8"/>
    <x v="96"/>
  </r>
  <r>
    <x v="60"/>
    <x v="0"/>
    <x v="0"/>
    <x v="4"/>
    <x v="1578"/>
  </r>
  <r>
    <x v="60"/>
    <x v="0"/>
    <x v="0"/>
    <x v="17"/>
    <x v="1231"/>
  </r>
  <r>
    <x v="60"/>
    <x v="0"/>
    <x v="0"/>
    <x v="22"/>
    <x v="428"/>
  </r>
  <r>
    <x v="60"/>
    <x v="0"/>
    <x v="1"/>
    <x v="4"/>
    <x v="343"/>
  </r>
  <r>
    <x v="60"/>
    <x v="0"/>
    <x v="1"/>
    <x v="16"/>
    <x v="65"/>
  </r>
  <r>
    <x v="60"/>
    <x v="0"/>
    <x v="2"/>
    <x v="8"/>
    <x v="96"/>
  </r>
  <r>
    <x v="60"/>
    <x v="0"/>
    <x v="3"/>
    <x v="4"/>
    <x v="20"/>
  </r>
  <r>
    <x v="60"/>
    <x v="0"/>
    <x v="4"/>
    <x v="0"/>
    <x v="177"/>
  </r>
  <r>
    <x v="60"/>
    <x v="0"/>
    <x v="4"/>
    <x v="16"/>
    <x v="96"/>
  </r>
  <r>
    <x v="60"/>
    <x v="0"/>
    <x v="5"/>
    <x v="5"/>
    <x v="228"/>
  </r>
  <r>
    <x v="60"/>
    <x v="0"/>
    <x v="6"/>
    <x v="6"/>
    <x v="228"/>
  </r>
  <r>
    <x v="60"/>
    <x v="0"/>
    <x v="6"/>
    <x v="7"/>
    <x v="228"/>
  </r>
  <r>
    <x v="60"/>
    <x v="0"/>
    <x v="6"/>
    <x v="16"/>
    <x v="501"/>
  </r>
  <r>
    <x v="60"/>
    <x v="1"/>
    <x v="0"/>
    <x v="4"/>
    <x v="1445"/>
  </r>
  <r>
    <x v="60"/>
    <x v="1"/>
    <x v="0"/>
    <x v="17"/>
    <x v="516"/>
  </r>
  <r>
    <x v="60"/>
    <x v="1"/>
    <x v="0"/>
    <x v="22"/>
    <x v="254"/>
  </r>
  <r>
    <x v="60"/>
    <x v="1"/>
    <x v="4"/>
    <x v="0"/>
    <x v="96"/>
  </r>
  <r>
    <x v="61"/>
    <x v="2"/>
    <x v="9"/>
    <x v="16"/>
    <x v="133"/>
  </r>
  <r>
    <x v="61"/>
    <x v="0"/>
    <x v="0"/>
    <x v="4"/>
    <x v="1444"/>
  </r>
  <r>
    <x v="61"/>
    <x v="2"/>
    <x v="9"/>
    <x v="19"/>
    <x v="1121"/>
  </r>
  <r>
    <x v="61"/>
    <x v="2"/>
    <x v="10"/>
    <x v="0"/>
    <x v="112"/>
  </r>
  <r>
    <x v="61"/>
    <x v="2"/>
    <x v="10"/>
    <x v="20"/>
    <x v="917"/>
  </r>
  <r>
    <x v="61"/>
    <x v="2"/>
    <x v="11"/>
    <x v="20"/>
    <x v="977"/>
  </r>
  <r>
    <x v="61"/>
    <x v="2"/>
    <x v="13"/>
    <x v="0"/>
    <x v="96"/>
  </r>
  <r>
    <x v="61"/>
    <x v="2"/>
    <x v="13"/>
    <x v="4"/>
    <x v="96"/>
  </r>
  <r>
    <x v="61"/>
    <x v="2"/>
    <x v="13"/>
    <x v="14"/>
    <x v="254"/>
  </r>
  <r>
    <x v="61"/>
    <x v="0"/>
    <x v="0"/>
    <x v="17"/>
    <x v="911"/>
  </r>
  <r>
    <x v="61"/>
    <x v="0"/>
    <x v="0"/>
    <x v="22"/>
    <x v="432"/>
  </r>
  <r>
    <x v="61"/>
    <x v="0"/>
    <x v="1"/>
    <x v="4"/>
    <x v="216"/>
  </r>
  <r>
    <x v="61"/>
    <x v="0"/>
    <x v="3"/>
    <x v="4"/>
    <x v="1"/>
  </r>
  <r>
    <x v="61"/>
    <x v="0"/>
    <x v="4"/>
    <x v="0"/>
    <x v="168"/>
  </r>
  <r>
    <x v="61"/>
    <x v="0"/>
    <x v="4"/>
    <x v="4"/>
    <x v="65"/>
  </r>
  <r>
    <x v="61"/>
    <x v="0"/>
    <x v="4"/>
    <x v="16"/>
    <x v="125"/>
  </r>
  <r>
    <x v="61"/>
    <x v="0"/>
    <x v="5"/>
    <x v="5"/>
    <x v="214"/>
  </r>
  <r>
    <x v="61"/>
    <x v="0"/>
    <x v="6"/>
    <x v="6"/>
    <x v="216"/>
  </r>
  <r>
    <x v="61"/>
    <x v="0"/>
    <x v="6"/>
    <x v="7"/>
    <x v="177"/>
  </r>
  <r>
    <x v="61"/>
    <x v="0"/>
    <x v="6"/>
    <x v="16"/>
    <x v="326"/>
  </r>
  <r>
    <x v="61"/>
    <x v="1"/>
    <x v="0"/>
    <x v="4"/>
    <x v="1266"/>
  </r>
  <r>
    <x v="61"/>
    <x v="1"/>
    <x v="0"/>
    <x v="17"/>
    <x v="531"/>
  </r>
  <r>
    <x v="61"/>
    <x v="1"/>
    <x v="0"/>
    <x v="22"/>
    <x v="421"/>
  </r>
  <r>
    <x v="61"/>
    <x v="1"/>
    <x v="1"/>
    <x v="4"/>
    <x v="216"/>
  </r>
  <r>
    <x v="61"/>
    <x v="1"/>
    <x v="3"/>
    <x v="4"/>
    <x v="35"/>
  </r>
  <r>
    <x v="61"/>
    <x v="1"/>
    <x v="4"/>
    <x v="0"/>
    <x v="132"/>
  </r>
  <r>
    <x v="61"/>
    <x v="1"/>
    <x v="4"/>
    <x v="4"/>
    <x v="33"/>
  </r>
  <r>
    <x v="61"/>
    <x v="1"/>
    <x v="4"/>
    <x v="16"/>
    <x v="125"/>
  </r>
  <r>
    <x v="61"/>
    <x v="1"/>
    <x v="5"/>
    <x v="5"/>
    <x v="177"/>
  </r>
  <r>
    <x v="61"/>
    <x v="1"/>
    <x v="6"/>
    <x v="6"/>
    <x v="140"/>
  </r>
  <r>
    <x v="61"/>
    <x v="1"/>
    <x v="6"/>
    <x v="7"/>
    <x v="177"/>
  </r>
  <r>
    <x v="61"/>
    <x v="1"/>
    <x v="6"/>
    <x v="16"/>
    <x v="373"/>
  </r>
  <r>
    <x v="61"/>
    <x v="2"/>
    <x v="0"/>
    <x v="4"/>
    <x v="582"/>
  </r>
  <r>
    <x v="61"/>
    <x v="2"/>
    <x v="0"/>
    <x v="16"/>
    <x v="13"/>
  </r>
  <r>
    <x v="61"/>
    <x v="2"/>
    <x v="0"/>
    <x v="17"/>
    <x v="457"/>
  </r>
  <r>
    <x v="61"/>
    <x v="2"/>
    <x v="7"/>
    <x v="0"/>
    <x v="141"/>
  </r>
  <r>
    <x v="61"/>
    <x v="2"/>
    <x v="7"/>
    <x v="1"/>
    <x v="487"/>
  </r>
  <r>
    <x v="61"/>
    <x v="2"/>
    <x v="7"/>
    <x v="2"/>
    <x v="96"/>
  </r>
  <r>
    <x v="61"/>
    <x v="2"/>
    <x v="7"/>
    <x v="8"/>
    <x v="29"/>
  </r>
  <r>
    <x v="61"/>
    <x v="2"/>
    <x v="7"/>
    <x v="16"/>
    <x v="385"/>
  </r>
  <r>
    <x v="61"/>
    <x v="2"/>
    <x v="8"/>
    <x v="8"/>
    <x v="10"/>
  </r>
  <r>
    <x v="61"/>
    <x v="2"/>
    <x v="8"/>
    <x v="9"/>
    <x v="314"/>
  </r>
  <r>
    <x v="61"/>
    <x v="2"/>
    <x v="8"/>
    <x v="10"/>
    <x v="96"/>
  </r>
  <r>
    <x v="61"/>
    <x v="2"/>
    <x v="8"/>
    <x v="12"/>
    <x v="317"/>
  </r>
  <r>
    <x v="61"/>
    <x v="2"/>
    <x v="9"/>
    <x v="18"/>
    <x v="254"/>
  </r>
  <r>
    <x v="62"/>
    <x v="0"/>
    <x v="4"/>
    <x v="0"/>
    <x v="149"/>
  </r>
  <r>
    <x v="62"/>
    <x v="0"/>
    <x v="3"/>
    <x v="4"/>
    <x v="29"/>
  </r>
  <r>
    <x v="62"/>
    <x v="0"/>
    <x v="6"/>
    <x v="6"/>
    <x v="96"/>
  </r>
  <r>
    <x v="62"/>
    <x v="0"/>
    <x v="6"/>
    <x v="7"/>
    <x v="132"/>
  </r>
  <r>
    <x v="62"/>
    <x v="0"/>
    <x v="6"/>
    <x v="16"/>
    <x v="177"/>
  </r>
  <r>
    <x v="62"/>
    <x v="1"/>
    <x v="0"/>
    <x v="4"/>
    <x v="1232"/>
  </r>
  <r>
    <x v="62"/>
    <x v="1"/>
    <x v="0"/>
    <x v="17"/>
    <x v="254"/>
  </r>
  <r>
    <x v="62"/>
    <x v="1"/>
    <x v="0"/>
    <x v="22"/>
    <x v="367"/>
  </r>
  <r>
    <x v="62"/>
    <x v="1"/>
    <x v="1"/>
    <x v="4"/>
    <x v="321"/>
  </r>
  <r>
    <x v="62"/>
    <x v="1"/>
    <x v="1"/>
    <x v="16"/>
    <x v="149"/>
  </r>
  <r>
    <x v="62"/>
    <x v="1"/>
    <x v="2"/>
    <x v="8"/>
    <x v="96"/>
  </r>
  <r>
    <x v="62"/>
    <x v="1"/>
    <x v="3"/>
    <x v="4"/>
    <x v="29"/>
  </r>
  <r>
    <x v="62"/>
    <x v="1"/>
    <x v="4"/>
    <x v="0"/>
    <x v="132"/>
  </r>
  <r>
    <x v="62"/>
    <x v="1"/>
    <x v="4"/>
    <x v="13"/>
    <x v="96"/>
  </r>
  <r>
    <x v="62"/>
    <x v="1"/>
    <x v="5"/>
    <x v="5"/>
    <x v="96"/>
  </r>
  <r>
    <x v="62"/>
    <x v="1"/>
    <x v="5"/>
    <x v="16"/>
    <x v="96"/>
  </r>
  <r>
    <x v="62"/>
    <x v="1"/>
    <x v="6"/>
    <x v="6"/>
    <x v="177"/>
  </r>
  <r>
    <x v="62"/>
    <x v="1"/>
    <x v="6"/>
    <x v="7"/>
    <x v="177"/>
  </r>
  <r>
    <x v="62"/>
    <x v="1"/>
    <x v="6"/>
    <x v="16"/>
    <x v="326"/>
  </r>
  <r>
    <x v="62"/>
    <x v="2"/>
    <x v="0"/>
    <x v="0"/>
    <x v="96"/>
  </r>
  <r>
    <x v="62"/>
    <x v="2"/>
    <x v="0"/>
    <x v="4"/>
    <x v="487"/>
  </r>
  <r>
    <x v="62"/>
    <x v="2"/>
    <x v="0"/>
    <x v="17"/>
    <x v="223"/>
  </r>
  <r>
    <x v="62"/>
    <x v="2"/>
    <x v="7"/>
    <x v="1"/>
    <x v="384"/>
  </r>
  <r>
    <x v="62"/>
    <x v="2"/>
    <x v="7"/>
    <x v="2"/>
    <x v="96"/>
  </r>
  <r>
    <x v="62"/>
    <x v="2"/>
    <x v="7"/>
    <x v="8"/>
    <x v="177"/>
  </r>
  <r>
    <x v="62"/>
    <x v="2"/>
    <x v="7"/>
    <x v="16"/>
    <x v="177"/>
  </r>
  <r>
    <x v="62"/>
    <x v="2"/>
    <x v="8"/>
    <x v="9"/>
    <x v="177"/>
  </r>
  <r>
    <x v="62"/>
    <x v="2"/>
    <x v="8"/>
    <x v="12"/>
    <x v="96"/>
  </r>
  <r>
    <x v="62"/>
    <x v="2"/>
    <x v="9"/>
    <x v="18"/>
    <x v="240"/>
  </r>
  <r>
    <x v="62"/>
    <x v="2"/>
    <x v="9"/>
    <x v="19"/>
    <x v="1114"/>
  </r>
  <r>
    <x v="62"/>
    <x v="2"/>
    <x v="10"/>
    <x v="18"/>
    <x v="177"/>
  </r>
  <r>
    <x v="62"/>
    <x v="2"/>
    <x v="10"/>
    <x v="20"/>
    <x v="740"/>
  </r>
  <r>
    <x v="62"/>
    <x v="2"/>
    <x v="11"/>
    <x v="0"/>
    <x v="96"/>
  </r>
  <r>
    <x v="62"/>
    <x v="2"/>
    <x v="11"/>
    <x v="18"/>
    <x v="724"/>
  </r>
  <r>
    <x v="62"/>
    <x v="2"/>
    <x v="13"/>
    <x v="0"/>
    <x v="96"/>
  </r>
  <r>
    <x v="62"/>
    <x v="2"/>
    <x v="13"/>
    <x v="4"/>
    <x v="96"/>
  </r>
  <r>
    <x v="62"/>
    <x v="2"/>
    <x v="13"/>
    <x v="14"/>
    <x v="177"/>
  </r>
  <r>
    <x v="62"/>
    <x v="0"/>
    <x v="0"/>
    <x v="4"/>
    <x v="1318"/>
  </r>
  <r>
    <x v="62"/>
    <x v="0"/>
    <x v="0"/>
    <x v="17"/>
    <x v="865"/>
  </r>
  <r>
    <x v="62"/>
    <x v="0"/>
    <x v="0"/>
    <x v="22"/>
    <x v="373"/>
  </r>
  <r>
    <x v="62"/>
    <x v="0"/>
    <x v="1"/>
    <x v="4"/>
    <x v="106"/>
  </r>
  <r>
    <x v="62"/>
    <x v="0"/>
    <x v="1"/>
    <x v="16"/>
    <x v="106"/>
  </r>
  <r>
    <x v="62"/>
    <x v="0"/>
    <x v="2"/>
    <x v="8"/>
    <x v="96"/>
  </r>
  <r>
    <x v="62"/>
    <x v="0"/>
    <x v="5"/>
    <x v="5"/>
    <x v="96"/>
  </r>
  <r>
    <x v="63"/>
    <x v="1"/>
    <x v="5"/>
    <x v="5"/>
    <x v="177"/>
  </r>
  <r>
    <x v="63"/>
    <x v="1"/>
    <x v="4"/>
    <x v="16"/>
    <x v="197"/>
  </r>
  <r>
    <x v="63"/>
    <x v="1"/>
    <x v="6"/>
    <x v="7"/>
    <x v="177"/>
  </r>
  <r>
    <x v="63"/>
    <x v="1"/>
    <x v="6"/>
    <x v="16"/>
    <x v="292"/>
  </r>
  <r>
    <x v="63"/>
    <x v="2"/>
    <x v="0"/>
    <x v="4"/>
    <x v="654"/>
  </r>
  <r>
    <x v="63"/>
    <x v="2"/>
    <x v="0"/>
    <x v="13"/>
    <x v="371"/>
  </r>
  <r>
    <x v="63"/>
    <x v="2"/>
    <x v="0"/>
    <x v="16"/>
    <x v="54"/>
  </r>
  <r>
    <x v="63"/>
    <x v="2"/>
    <x v="7"/>
    <x v="1"/>
    <x v="384"/>
  </r>
  <r>
    <x v="63"/>
    <x v="2"/>
    <x v="7"/>
    <x v="2"/>
    <x v="96"/>
  </r>
  <r>
    <x v="63"/>
    <x v="2"/>
    <x v="7"/>
    <x v="3"/>
    <x v="49"/>
  </r>
  <r>
    <x v="63"/>
    <x v="2"/>
    <x v="7"/>
    <x v="8"/>
    <x v="96"/>
  </r>
  <r>
    <x v="63"/>
    <x v="2"/>
    <x v="7"/>
    <x v="16"/>
    <x v="292"/>
  </r>
  <r>
    <x v="63"/>
    <x v="2"/>
    <x v="8"/>
    <x v="9"/>
    <x v="177"/>
  </r>
  <r>
    <x v="63"/>
    <x v="2"/>
    <x v="8"/>
    <x v="10"/>
    <x v="177"/>
  </r>
  <r>
    <x v="63"/>
    <x v="2"/>
    <x v="8"/>
    <x v="13"/>
    <x v="254"/>
  </r>
  <r>
    <x v="63"/>
    <x v="2"/>
    <x v="9"/>
    <x v="8"/>
    <x v="96"/>
  </r>
  <r>
    <x v="63"/>
    <x v="2"/>
    <x v="9"/>
    <x v="18"/>
    <x v="254"/>
  </r>
  <r>
    <x v="63"/>
    <x v="2"/>
    <x v="9"/>
    <x v="19"/>
    <x v="1217"/>
  </r>
  <r>
    <x v="63"/>
    <x v="2"/>
    <x v="10"/>
    <x v="0"/>
    <x v="96"/>
  </r>
  <r>
    <x v="63"/>
    <x v="2"/>
    <x v="10"/>
    <x v="16"/>
    <x v="96"/>
  </r>
  <r>
    <x v="63"/>
    <x v="2"/>
    <x v="10"/>
    <x v="18"/>
    <x v="384"/>
  </r>
  <r>
    <x v="63"/>
    <x v="2"/>
    <x v="10"/>
    <x v="20"/>
    <x v="59"/>
  </r>
  <r>
    <x v="63"/>
    <x v="2"/>
    <x v="10"/>
    <x v="21"/>
    <x v="779"/>
  </r>
  <r>
    <x v="63"/>
    <x v="2"/>
    <x v="11"/>
    <x v="16"/>
    <x v="140"/>
  </r>
  <r>
    <x v="63"/>
    <x v="2"/>
    <x v="11"/>
    <x v="18"/>
    <x v="971"/>
  </r>
  <r>
    <x v="63"/>
    <x v="2"/>
    <x v="11"/>
    <x v="21"/>
    <x v="132"/>
  </r>
  <r>
    <x v="63"/>
    <x v="2"/>
    <x v="13"/>
    <x v="0"/>
    <x v="7"/>
  </r>
  <r>
    <x v="63"/>
    <x v="2"/>
    <x v="13"/>
    <x v="4"/>
    <x v="106"/>
  </r>
  <r>
    <x v="63"/>
    <x v="2"/>
    <x v="13"/>
    <x v="14"/>
    <x v="177"/>
  </r>
  <r>
    <x v="63"/>
    <x v="0"/>
    <x v="0"/>
    <x v="4"/>
    <x v="1452"/>
  </r>
  <r>
    <x v="63"/>
    <x v="0"/>
    <x v="0"/>
    <x v="17"/>
    <x v="760"/>
  </r>
  <r>
    <x v="63"/>
    <x v="0"/>
    <x v="0"/>
    <x v="22"/>
    <x v="389"/>
  </r>
  <r>
    <x v="63"/>
    <x v="0"/>
    <x v="1"/>
    <x v="4"/>
    <x v="292"/>
  </r>
  <r>
    <x v="63"/>
    <x v="0"/>
    <x v="4"/>
    <x v="0"/>
    <x v="134"/>
  </r>
  <r>
    <x v="63"/>
    <x v="0"/>
    <x v="4"/>
    <x v="4"/>
    <x v="216"/>
  </r>
  <r>
    <x v="63"/>
    <x v="0"/>
    <x v="4"/>
    <x v="16"/>
    <x v="159"/>
  </r>
  <r>
    <x v="63"/>
    <x v="0"/>
    <x v="5"/>
    <x v="5"/>
    <x v="254"/>
  </r>
  <r>
    <x v="63"/>
    <x v="0"/>
    <x v="6"/>
    <x v="6"/>
    <x v="354"/>
  </r>
  <r>
    <x v="63"/>
    <x v="0"/>
    <x v="6"/>
    <x v="7"/>
    <x v="69"/>
  </r>
  <r>
    <x v="63"/>
    <x v="0"/>
    <x v="6"/>
    <x v="16"/>
    <x v="354"/>
  </r>
  <r>
    <x v="63"/>
    <x v="1"/>
    <x v="0"/>
    <x v="4"/>
    <x v="1392"/>
  </r>
  <r>
    <x v="63"/>
    <x v="1"/>
    <x v="0"/>
    <x v="17"/>
    <x v="506"/>
  </r>
  <r>
    <x v="63"/>
    <x v="1"/>
    <x v="0"/>
    <x v="22"/>
    <x v="401"/>
  </r>
  <r>
    <x v="63"/>
    <x v="1"/>
    <x v="1"/>
    <x v="4"/>
    <x v="216"/>
  </r>
  <r>
    <x v="63"/>
    <x v="1"/>
    <x v="4"/>
    <x v="0"/>
    <x v="81"/>
  </r>
  <r>
    <x v="63"/>
    <x v="1"/>
    <x v="6"/>
    <x v="6"/>
    <x v="140"/>
  </r>
  <r>
    <x v="64"/>
    <x v="2"/>
    <x v="7"/>
    <x v="16"/>
    <x v="272"/>
  </r>
  <r>
    <x v="64"/>
    <x v="2"/>
    <x v="7"/>
    <x v="8"/>
    <x v="310"/>
  </r>
  <r>
    <x v="64"/>
    <x v="2"/>
    <x v="8"/>
    <x v="10"/>
    <x v="254"/>
  </r>
  <r>
    <x v="64"/>
    <x v="2"/>
    <x v="8"/>
    <x v="16"/>
    <x v="29"/>
  </r>
  <r>
    <x v="64"/>
    <x v="2"/>
    <x v="9"/>
    <x v="0"/>
    <x v="96"/>
  </r>
  <r>
    <x v="64"/>
    <x v="2"/>
    <x v="9"/>
    <x v="16"/>
    <x v="177"/>
  </r>
  <r>
    <x v="64"/>
    <x v="2"/>
    <x v="9"/>
    <x v="18"/>
    <x v="326"/>
  </r>
  <r>
    <x v="64"/>
    <x v="2"/>
    <x v="9"/>
    <x v="19"/>
    <x v="1454"/>
  </r>
  <r>
    <x v="64"/>
    <x v="2"/>
    <x v="9"/>
    <x v="21"/>
    <x v="724"/>
  </r>
  <r>
    <x v="64"/>
    <x v="2"/>
    <x v="10"/>
    <x v="0"/>
    <x v="96"/>
  </r>
  <r>
    <x v="64"/>
    <x v="2"/>
    <x v="10"/>
    <x v="15"/>
    <x v="177"/>
  </r>
  <r>
    <x v="64"/>
    <x v="2"/>
    <x v="10"/>
    <x v="16"/>
    <x v="96"/>
  </r>
  <r>
    <x v="64"/>
    <x v="2"/>
    <x v="10"/>
    <x v="18"/>
    <x v="654"/>
  </r>
  <r>
    <x v="64"/>
    <x v="2"/>
    <x v="10"/>
    <x v="20"/>
    <x v="19"/>
  </r>
  <r>
    <x v="64"/>
    <x v="2"/>
    <x v="10"/>
    <x v="21"/>
    <x v="1133"/>
  </r>
  <r>
    <x v="64"/>
    <x v="2"/>
    <x v="11"/>
    <x v="0"/>
    <x v="96"/>
  </r>
  <r>
    <x v="64"/>
    <x v="2"/>
    <x v="11"/>
    <x v="16"/>
    <x v="96"/>
  </r>
  <r>
    <x v="64"/>
    <x v="2"/>
    <x v="11"/>
    <x v="19"/>
    <x v="570"/>
  </r>
  <r>
    <x v="64"/>
    <x v="2"/>
    <x v="11"/>
    <x v="21"/>
    <x v="969"/>
  </r>
  <r>
    <x v="64"/>
    <x v="2"/>
    <x v="13"/>
    <x v="0"/>
    <x v="96"/>
  </r>
  <r>
    <x v="64"/>
    <x v="2"/>
    <x v="13"/>
    <x v="4"/>
    <x v="384"/>
  </r>
  <r>
    <x v="64"/>
    <x v="2"/>
    <x v="13"/>
    <x v="11"/>
    <x v="570"/>
  </r>
  <r>
    <x v="64"/>
    <x v="2"/>
    <x v="13"/>
    <x v="14"/>
    <x v="326"/>
  </r>
  <r>
    <x v="64"/>
    <x v="2"/>
    <x v="13"/>
    <x v="16"/>
    <x v="384"/>
  </r>
  <r>
    <x v="64"/>
    <x v="0"/>
    <x v="0"/>
    <x v="4"/>
    <x v="1673"/>
  </r>
  <r>
    <x v="64"/>
    <x v="0"/>
    <x v="0"/>
    <x v="17"/>
    <x v="1210"/>
  </r>
  <r>
    <x v="64"/>
    <x v="0"/>
    <x v="0"/>
    <x v="22"/>
    <x v="785"/>
  </r>
  <r>
    <x v="64"/>
    <x v="0"/>
    <x v="1"/>
    <x v="4"/>
    <x v="654"/>
  </r>
  <r>
    <x v="64"/>
    <x v="0"/>
    <x v="2"/>
    <x v="8"/>
    <x v="177"/>
  </r>
  <r>
    <x v="64"/>
    <x v="0"/>
    <x v="4"/>
    <x v="0"/>
    <x v="326"/>
  </r>
  <r>
    <x v="64"/>
    <x v="0"/>
    <x v="4"/>
    <x v="4"/>
    <x v="292"/>
  </r>
  <r>
    <x v="64"/>
    <x v="0"/>
    <x v="4"/>
    <x v="16"/>
    <x v="354"/>
  </r>
  <r>
    <x v="64"/>
    <x v="0"/>
    <x v="5"/>
    <x v="5"/>
    <x v="527"/>
  </r>
  <r>
    <x v="64"/>
    <x v="0"/>
    <x v="6"/>
    <x v="6"/>
    <x v="527"/>
  </r>
  <r>
    <x v="64"/>
    <x v="0"/>
    <x v="6"/>
    <x v="7"/>
    <x v="254"/>
  </r>
  <r>
    <x v="64"/>
    <x v="0"/>
    <x v="6"/>
    <x v="16"/>
    <x v="843"/>
  </r>
  <r>
    <x v="64"/>
    <x v="1"/>
    <x v="0"/>
    <x v="4"/>
    <x v="1540"/>
  </r>
  <r>
    <x v="64"/>
    <x v="1"/>
    <x v="0"/>
    <x v="17"/>
    <x v="570"/>
  </r>
  <r>
    <x v="64"/>
    <x v="1"/>
    <x v="0"/>
    <x v="22"/>
    <x v="550"/>
  </r>
  <r>
    <x v="64"/>
    <x v="1"/>
    <x v="1"/>
    <x v="4"/>
    <x v="384"/>
  </r>
  <r>
    <x v="64"/>
    <x v="1"/>
    <x v="1"/>
    <x v="16"/>
    <x v="96"/>
  </r>
  <r>
    <x v="64"/>
    <x v="1"/>
    <x v="3"/>
    <x v="4"/>
    <x v="79"/>
  </r>
  <r>
    <x v="64"/>
    <x v="1"/>
    <x v="4"/>
    <x v="0"/>
    <x v="96"/>
  </r>
  <r>
    <x v="64"/>
    <x v="1"/>
    <x v="4"/>
    <x v="16"/>
    <x v="79"/>
  </r>
  <r>
    <x v="64"/>
    <x v="1"/>
    <x v="5"/>
    <x v="5"/>
    <x v="177"/>
  </r>
  <r>
    <x v="64"/>
    <x v="1"/>
    <x v="5"/>
    <x v="16"/>
    <x v="177"/>
  </r>
  <r>
    <x v="64"/>
    <x v="1"/>
    <x v="6"/>
    <x v="6"/>
    <x v="96"/>
  </r>
  <r>
    <x v="64"/>
    <x v="1"/>
    <x v="6"/>
    <x v="7"/>
    <x v="326"/>
  </r>
  <r>
    <x v="64"/>
    <x v="1"/>
    <x v="6"/>
    <x v="16"/>
    <x v="354"/>
  </r>
  <r>
    <x v="64"/>
    <x v="2"/>
    <x v="0"/>
    <x v="0"/>
    <x v="177"/>
  </r>
  <r>
    <x v="64"/>
    <x v="2"/>
    <x v="0"/>
    <x v="4"/>
    <x v="1003"/>
  </r>
  <r>
    <x v="64"/>
    <x v="2"/>
    <x v="0"/>
    <x v="16"/>
    <x v="140"/>
  </r>
  <r>
    <x v="64"/>
    <x v="2"/>
    <x v="0"/>
    <x v="17"/>
    <x v="710"/>
  </r>
  <r>
    <x v="64"/>
    <x v="2"/>
    <x v="0"/>
    <x v="22"/>
    <x v="216"/>
  </r>
  <r>
    <x v="64"/>
    <x v="2"/>
    <x v="7"/>
    <x v="0"/>
    <x v="177"/>
  </r>
  <r>
    <x v="64"/>
    <x v="2"/>
    <x v="7"/>
    <x v="1"/>
    <x v="384"/>
  </r>
  <r>
    <x v="64"/>
    <x v="2"/>
    <x v="7"/>
    <x v="2"/>
    <x v="96"/>
  </r>
  <r>
    <x v="64"/>
    <x v="2"/>
    <x v="7"/>
    <x v="3"/>
    <x v="96"/>
  </r>
  <r>
    <x v="64"/>
    <x v="2"/>
    <x v="8"/>
    <x v="9"/>
    <x v="570"/>
  </r>
  <r>
    <x v="65"/>
    <x v="0"/>
    <x v="0"/>
    <x v="22"/>
    <x v="905"/>
  </r>
  <r>
    <x v="65"/>
    <x v="0"/>
    <x v="0"/>
    <x v="17"/>
    <x v="1366"/>
  </r>
  <r>
    <x v="65"/>
    <x v="0"/>
    <x v="2"/>
    <x v="8"/>
    <x v="54"/>
  </r>
  <r>
    <x v="65"/>
    <x v="0"/>
    <x v="3"/>
    <x v="4"/>
    <x v="9"/>
  </r>
  <r>
    <x v="65"/>
    <x v="0"/>
    <x v="4"/>
    <x v="0"/>
    <x v="216"/>
  </r>
  <r>
    <x v="65"/>
    <x v="0"/>
    <x v="4"/>
    <x v="16"/>
    <x v="197"/>
  </r>
  <r>
    <x v="65"/>
    <x v="0"/>
    <x v="5"/>
    <x v="5"/>
    <x v="407"/>
  </r>
  <r>
    <x v="65"/>
    <x v="0"/>
    <x v="6"/>
    <x v="6"/>
    <x v="407"/>
  </r>
  <r>
    <x v="65"/>
    <x v="0"/>
    <x v="6"/>
    <x v="7"/>
    <x v="349"/>
  </r>
  <r>
    <x v="65"/>
    <x v="0"/>
    <x v="6"/>
    <x v="16"/>
    <x v="473"/>
  </r>
  <r>
    <x v="65"/>
    <x v="1"/>
    <x v="0"/>
    <x v="4"/>
    <x v="1515"/>
  </r>
  <r>
    <x v="65"/>
    <x v="1"/>
    <x v="0"/>
    <x v="17"/>
    <x v="909"/>
  </r>
  <r>
    <x v="65"/>
    <x v="1"/>
    <x v="0"/>
    <x v="22"/>
    <x v="724"/>
  </r>
  <r>
    <x v="65"/>
    <x v="1"/>
    <x v="1"/>
    <x v="4"/>
    <x v="360"/>
  </r>
  <r>
    <x v="65"/>
    <x v="1"/>
    <x v="1"/>
    <x v="16"/>
    <x v="177"/>
  </r>
  <r>
    <x v="65"/>
    <x v="1"/>
    <x v="2"/>
    <x v="8"/>
    <x v="29"/>
  </r>
  <r>
    <x v="65"/>
    <x v="1"/>
    <x v="3"/>
    <x v="4"/>
    <x v="17"/>
  </r>
  <r>
    <x v="65"/>
    <x v="1"/>
    <x v="4"/>
    <x v="0"/>
    <x v="197"/>
  </r>
  <r>
    <x v="65"/>
    <x v="1"/>
    <x v="4"/>
    <x v="4"/>
    <x v="96"/>
  </r>
  <r>
    <x v="65"/>
    <x v="1"/>
    <x v="4"/>
    <x v="16"/>
    <x v="159"/>
  </r>
  <r>
    <x v="65"/>
    <x v="1"/>
    <x v="5"/>
    <x v="5"/>
    <x v="223"/>
  </r>
  <r>
    <x v="65"/>
    <x v="1"/>
    <x v="6"/>
    <x v="6"/>
    <x v="300"/>
  </r>
  <r>
    <x v="65"/>
    <x v="1"/>
    <x v="6"/>
    <x v="7"/>
    <x v="223"/>
  </r>
  <r>
    <x v="65"/>
    <x v="1"/>
    <x v="6"/>
    <x v="16"/>
    <x v="443"/>
  </r>
  <r>
    <x v="65"/>
    <x v="2"/>
    <x v="0"/>
    <x v="4"/>
    <x v="433"/>
  </r>
  <r>
    <x v="65"/>
    <x v="2"/>
    <x v="0"/>
    <x v="16"/>
    <x v="96"/>
  </r>
  <r>
    <x v="65"/>
    <x v="2"/>
    <x v="0"/>
    <x v="17"/>
    <x v="339"/>
  </r>
  <r>
    <x v="65"/>
    <x v="2"/>
    <x v="0"/>
    <x v="22"/>
    <x v="121"/>
  </r>
  <r>
    <x v="65"/>
    <x v="2"/>
    <x v="7"/>
    <x v="1"/>
    <x v="433"/>
  </r>
  <r>
    <x v="65"/>
    <x v="2"/>
    <x v="7"/>
    <x v="2"/>
    <x v="96"/>
  </r>
  <r>
    <x v="65"/>
    <x v="2"/>
    <x v="7"/>
    <x v="8"/>
    <x v="292"/>
  </r>
  <r>
    <x v="65"/>
    <x v="2"/>
    <x v="7"/>
    <x v="16"/>
    <x v="459"/>
  </r>
  <r>
    <x v="65"/>
    <x v="2"/>
    <x v="8"/>
    <x v="8"/>
    <x v="96"/>
  </r>
  <r>
    <x v="65"/>
    <x v="2"/>
    <x v="8"/>
    <x v="9"/>
    <x v="570"/>
  </r>
  <r>
    <x v="65"/>
    <x v="2"/>
    <x v="8"/>
    <x v="10"/>
    <x v="74"/>
  </r>
  <r>
    <x v="65"/>
    <x v="2"/>
    <x v="8"/>
    <x v="13"/>
    <x v="116"/>
  </r>
  <r>
    <x v="65"/>
    <x v="2"/>
    <x v="9"/>
    <x v="16"/>
    <x v="177"/>
  </r>
  <r>
    <x v="65"/>
    <x v="2"/>
    <x v="9"/>
    <x v="18"/>
    <x v="254"/>
  </r>
  <r>
    <x v="65"/>
    <x v="2"/>
    <x v="9"/>
    <x v="19"/>
    <x v="1332"/>
  </r>
  <r>
    <x v="65"/>
    <x v="2"/>
    <x v="10"/>
    <x v="0"/>
    <x v="49"/>
  </r>
  <r>
    <x v="65"/>
    <x v="2"/>
    <x v="10"/>
    <x v="15"/>
    <x v="59"/>
  </r>
  <r>
    <x v="65"/>
    <x v="2"/>
    <x v="10"/>
    <x v="18"/>
    <x v="459"/>
  </r>
  <r>
    <x v="65"/>
    <x v="2"/>
    <x v="10"/>
    <x v="20"/>
    <x v="1035"/>
  </r>
  <r>
    <x v="65"/>
    <x v="2"/>
    <x v="10"/>
    <x v="21"/>
    <x v="254"/>
  </r>
  <r>
    <x v="65"/>
    <x v="2"/>
    <x v="11"/>
    <x v="0"/>
    <x v="96"/>
  </r>
  <r>
    <x v="65"/>
    <x v="2"/>
    <x v="11"/>
    <x v="16"/>
    <x v="96"/>
  </r>
  <r>
    <x v="65"/>
    <x v="2"/>
    <x v="11"/>
    <x v="21"/>
    <x v="1217"/>
  </r>
  <r>
    <x v="65"/>
    <x v="2"/>
    <x v="13"/>
    <x v="4"/>
    <x v="487"/>
  </r>
  <r>
    <x v="65"/>
    <x v="2"/>
    <x v="13"/>
    <x v="16"/>
    <x v="212"/>
  </r>
  <r>
    <x v="65"/>
    <x v="0"/>
    <x v="0"/>
    <x v="4"/>
    <x v="1603"/>
  </r>
  <r>
    <x v="65"/>
    <x v="0"/>
    <x v="1"/>
    <x v="4"/>
    <x v="360"/>
  </r>
  <r>
    <x v="66"/>
    <x v="1"/>
    <x v="0"/>
    <x v="22"/>
    <x v="274"/>
  </r>
  <r>
    <x v="66"/>
    <x v="1"/>
    <x v="0"/>
    <x v="17"/>
    <x v="638"/>
  </r>
  <r>
    <x v="66"/>
    <x v="1"/>
    <x v="1"/>
    <x v="16"/>
    <x v="96"/>
  </r>
  <r>
    <x v="66"/>
    <x v="1"/>
    <x v="3"/>
    <x v="4"/>
    <x v="153"/>
  </r>
  <r>
    <x v="66"/>
    <x v="1"/>
    <x v="4"/>
    <x v="0"/>
    <x v="140"/>
  </r>
  <r>
    <x v="66"/>
    <x v="1"/>
    <x v="4"/>
    <x v="16"/>
    <x v="96"/>
  </r>
  <r>
    <x v="66"/>
    <x v="1"/>
    <x v="5"/>
    <x v="5"/>
    <x v="116"/>
  </r>
  <r>
    <x v="66"/>
    <x v="1"/>
    <x v="5"/>
    <x v="16"/>
    <x v="104"/>
  </r>
  <r>
    <x v="66"/>
    <x v="1"/>
    <x v="6"/>
    <x v="6"/>
    <x v="96"/>
  </r>
  <r>
    <x v="66"/>
    <x v="1"/>
    <x v="6"/>
    <x v="7"/>
    <x v="326"/>
  </r>
  <r>
    <x v="66"/>
    <x v="1"/>
    <x v="6"/>
    <x v="16"/>
    <x v="326"/>
  </r>
  <r>
    <x v="66"/>
    <x v="2"/>
    <x v="0"/>
    <x v="4"/>
    <x v="551"/>
  </r>
  <r>
    <x v="66"/>
    <x v="2"/>
    <x v="0"/>
    <x v="17"/>
    <x v="394"/>
  </r>
  <r>
    <x v="66"/>
    <x v="2"/>
    <x v="7"/>
    <x v="1"/>
    <x v="384"/>
  </r>
  <r>
    <x v="66"/>
    <x v="2"/>
    <x v="7"/>
    <x v="2"/>
    <x v="96"/>
  </r>
  <r>
    <x v="66"/>
    <x v="2"/>
    <x v="7"/>
    <x v="3"/>
    <x v="96"/>
  </r>
  <r>
    <x v="66"/>
    <x v="2"/>
    <x v="7"/>
    <x v="16"/>
    <x v="384"/>
  </r>
  <r>
    <x v="66"/>
    <x v="2"/>
    <x v="8"/>
    <x v="0"/>
    <x v="106"/>
  </r>
  <r>
    <x v="66"/>
    <x v="2"/>
    <x v="8"/>
    <x v="8"/>
    <x v="326"/>
  </r>
  <r>
    <x v="66"/>
    <x v="2"/>
    <x v="8"/>
    <x v="9"/>
    <x v="491"/>
  </r>
  <r>
    <x v="66"/>
    <x v="2"/>
    <x v="8"/>
    <x v="10"/>
    <x v="96"/>
  </r>
  <r>
    <x v="66"/>
    <x v="2"/>
    <x v="9"/>
    <x v="0"/>
    <x v="96"/>
  </r>
  <r>
    <x v="66"/>
    <x v="2"/>
    <x v="9"/>
    <x v="16"/>
    <x v="96"/>
  </r>
  <r>
    <x v="66"/>
    <x v="2"/>
    <x v="9"/>
    <x v="18"/>
    <x v="326"/>
  </r>
  <r>
    <x v="66"/>
    <x v="2"/>
    <x v="9"/>
    <x v="21"/>
    <x v="1351"/>
  </r>
  <r>
    <x v="66"/>
    <x v="2"/>
    <x v="10"/>
    <x v="0"/>
    <x v="96"/>
  </r>
  <r>
    <x v="66"/>
    <x v="2"/>
    <x v="10"/>
    <x v="16"/>
    <x v="96"/>
  </r>
  <r>
    <x v="66"/>
    <x v="2"/>
    <x v="10"/>
    <x v="18"/>
    <x v="436"/>
  </r>
  <r>
    <x v="66"/>
    <x v="2"/>
    <x v="10"/>
    <x v="21"/>
    <x v="907"/>
  </r>
  <r>
    <x v="66"/>
    <x v="2"/>
    <x v="11"/>
    <x v="0"/>
    <x v="96"/>
  </r>
  <r>
    <x v="66"/>
    <x v="2"/>
    <x v="11"/>
    <x v="16"/>
    <x v="96"/>
  </r>
  <r>
    <x v="66"/>
    <x v="2"/>
    <x v="11"/>
    <x v="21"/>
    <x v="1065"/>
  </r>
  <r>
    <x v="66"/>
    <x v="2"/>
    <x v="13"/>
    <x v="0"/>
    <x v="96"/>
  </r>
  <r>
    <x v="66"/>
    <x v="2"/>
    <x v="13"/>
    <x v="4"/>
    <x v="536"/>
  </r>
  <r>
    <x v="66"/>
    <x v="2"/>
    <x v="13"/>
    <x v="14"/>
    <x v="326"/>
  </r>
  <r>
    <x v="66"/>
    <x v="0"/>
    <x v="0"/>
    <x v="4"/>
    <x v="1548"/>
  </r>
  <r>
    <x v="66"/>
    <x v="0"/>
    <x v="0"/>
    <x v="17"/>
    <x v="1227"/>
  </r>
  <r>
    <x v="66"/>
    <x v="0"/>
    <x v="0"/>
    <x v="22"/>
    <x v="402"/>
  </r>
  <r>
    <x v="66"/>
    <x v="0"/>
    <x v="1"/>
    <x v="4"/>
    <x v="254"/>
  </r>
  <r>
    <x v="66"/>
    <x v="0"/>
    <x v="3"/>
    <x v="4"/>
    <x v="11"/>
  </r>
  <r>
    <x v="66"/>
    <x v="0"/>
    <x v="4"/>
    <x v="0"/>
    <x v="216"/>
  </r>
  <r>
    <x v="66"/>
    <x v="0"/>
    <x v="4"/>
    <x v="16"/>
    <x v="177"/>
  </r>
  <r>
    <x v="66"/>
    <x v="0"/>
    <x v="5"/>
    <x v="5"/>
    <x v="264"/>
  </r>
  <r>
    <x v="66"/>
    <x v="0"/>
    <x v="6"/>
    <x v="6"/>
    <x v="433"/>
  </r>
  <r>
    <x v="66"/>
    <x v="0"/>
    <x v="6"/>
    <x v="7"/>
    <x v="102"/>
  </r>
  <r>
    <x v="66"/>
    <x v="0"/>
    <x v="6"/>
    <x v="16"/>
    <x v="476"/>
  </r>
  <r>
    <x v="66"/>
    <x v="1"/>
    <x v="0"/>
    <x v="4"/>
    <x v="1395"/>
  </r>
  <r>
    <x v="66"/>
    <x v="1"/>
    <x v="1"/>
    <x v="4"/>
    <x v="277"/>
  </r>
  <r>
    <x v="67"/>
    <x v="2"/>
    <x v="7"/>
    <x v="0"/>
    <x v="132"/>
  </r>
  <r>
    <x v="67"/>
    <x v="2"/>
    <x v="0"/>
    <x v="22"/>
    <x v="149"/>
  </r>
  <r>
    <x v="67"/>
    <x v="2"/>
    <x v="7"/>
    <x v="2"/>
    <x v="116"/>
  </r>
  <r>
    <x v="67"/>
    <x v="2"/>
    <x v="7"/>
    <x v="3"/>
    <x v="132"/>
  </r>
  <r>
    <x v="67"/>
    <x v="2"/>
    <x v="7"/>
    <x v="8"/>
    <x v="96"/>
  </r>
  <r>
    <x v="67"/>
    <x v="2"/>
    <x v="7"/>
    <x v="16"/>
    <x v="479"/>
  </r>
  <r>
    <x v="67"/>
    <x v="2"/>
    <x v="8"/>
    <x v="8"/>
    <x v="419"/>
  </r>
  <r>
    <x v="67"/>
    <x v="2"/>
    <x v="8"/>
    <x v="9"/>
    <x v="909"/>
  </r>
  <r>
    <x v="67"/>
    <x v="2"/>
    <x v="8"/>
    <x v="16"/>
    <x v="96"/>
  </r>
  <r>
    <x v="67"/>
    <x v="2"/>
    <x v="9"/>
    <x v="0"/>
    <x v="96"/>
  </r>
  <r>
    <x v="67"/>
    <x v="2"/>
    <x v="9"/>
    <x v="8"/>
    <x v="96"/>
  </r>
  <r>
    <x v="67"/>
    <x v="2"/>
    <x v="9"/>
    <x v="13"/>
    <x v="995"/>
  </r>
  <r>
    <x v="67"/>
    <x v="2"/>
    <x v="9"/>
    <x v="16"/>
    <x v="96"/>
  </r>
  <r>
    <x v="67"/>
    <x v="2"/>
    <x v="9"/>
    <x v="18"/>
    <x v="603"/>
  </r>
  <r>
    <x v="67"/>
    <x v="2"/>
    <x v="9"/>
    <x v="19"/>
    <x v="1637"/>
  </r>
  <r>
    <x v="67"/>
    <x v="2"/>
    <x v="10"/>
    <x v="0"/>
    <x v="96"/>
  </r>
  <r>
    <x v="67"/>
    <x v="2"/>
    <x v="10"/>
    <x v="8"/>
    <x v="96"/>
  </r>
  <r>
    <x v="67"/>
    <x v="2"/>
    <x v="10"/>
    <x v="16"/>
    <x v="116"/>
  </r>
  <r>
    <x v="67"/>
    <x v="2"/>
    <x v="10"/>
    <x v="18"/>
    <x v="791"/>
  </r>
  <r>
    <x v="67"/>
    <x v="2"/>
    <x v="10"/>
    <x v="21"/>
    <x v="1319"/>
  </r>
  <r>
    <x v="67"/>
    <x v="2"/>
    <x v="11"/>
    <x v="0"/>
    <x v="194"/>
  </r>
  <r>
    <x v="67"/>
    <x v="2"/>
    <x v="11"/>
    <x v="16"/>
    <x v="96"/>
  </r>
  <r>
    <x v="67"/>
    <x v="2"/>
    <x v="11"/>
    <x v="21"/>
    <x v="1449"/>
  </r>
  <r>
    <x v="67"/>
    <x v="2"/>
    <x v="13"/>
    <x v="0"/>
    <x v="194"/>
  </r>
  <r>
    <x v="67"/>
    <x v="2"/>
    <x v="13"/>
    <x v="4"/>
    <x v="504"/>
  </r>
  <r>
    <x v="67"/>
    <x v="2"/>
    <x v="13"/>
    <x v="11"/>
    <x v="337"/>
  </r>
  <r>
    <x v="67"/>
    <x v="2"/>
    <x v="13"/>
    <x v="14"/>
    <x v="527"/>
  </r>
  <r>
    <x v="67"/>
    <x v="2"/>
    <x v="13"/>
    <x v="16"/>
    <x v="116"/>
  </r>
  <r>
    <x v="67"/>
    <x v="0"/>
    <x v="0"/>
    <x v="4"/>
    <x v="1755"/>
  </r>
  <r>
    <x v="67"/>
    <x v="0"/>
    <x v="0"/>
    <x v="17"/>
    <x v="1514"/>
  </r>
  <r>
    <x v="67"/>
    <x v="0"/>
    <x v="0"/>
    <x v="22"/>
    <x v="1137"/>
  </r>
  <r>
    <x v="67"/>
    <x v="0"/>
    <x v="1"/>
    <x v="0"/>
    <x v="24"/>
  </r>
  <r>
    <x v="67"/>
    <x v="0"/>
    <x v="1"/>
    <x v="4"/>
    <x v="840"/>
  </r>
  <r>
    <x v="67"/>
    <x v="0"/>
    <x v="2"/>
    <x v="8"/>
    <x v="96"/>
  </r>
  <r>
    <x v="67"/>
    <x v="0"/>
    <x v="2"/>
    <x v="16"/>
    <x v="96"/>
  </r>
  <r>
    <x v="67"/>
    <x v="0"/>
    <x v="3"/>
    <x v="4"/>
    <x v="214"/>
  </r>
  <r>
    <x v="67"/>
    <x v="0"/>
    <x v="4"/>
    <x v="0"/>
    <x v="405"/>
  </r>
  <r>
    <x v="67"/>
    <x v="0"/>
    <x v="4"/>
    <x v="16"/>
    <x v="286"/>
  </r>
  <r>
    <x v="67"/>
    <x v="0"/>
    <x v="5"/>
    <x v="5"/>
    <x v="689"/>
  </r>
  <r>
    <x v="67"/>
    <x v="0"/>
    <x v="5"/>
    <x v="16"/>
    <x v="116"/>
  </r>
  <r>
    <x v="67"/>
    <x v="0"/>
    <x v="6"/>
    <x v="6"/>
    <x v="790"/>
  </r>
  <r>
    <x v="67"/>
    <x v="0"/>
    <x v="6"/>
    <x v="7"/>
    <x v="583"/>
  </r>
  <r>
    <x v="67"/>
    <x v="0"/>
    <x v="6"/>
    <x v="16"/>
    <x v="979"/>
  </r>
  <r>
    <x v="67"/>
    <x v="1"/>
    <x v="0"/>
    <x v="4"/>
    <x v="1676"/>
  </r>
  <r>
    <x v="67"/>
    <x v="1"/>
    <x v="0"/>
    <x v="17"/>
    <x v="1085"/>
  </r>
  <r>
    <x v="67"/>
    <x v="1"/>
    <x v="0"/>
    <x v="22"/>
    <x v="845"/>
  </r>
  <r>
    <x v="67"/>
    <x v="1"/>
    <x v="1"/>
    <x v="0"/>
    <x v="24"/>
  </r>
  <r>
    <x v="67"/>
    <x v="1"/>
    <x v="1"/>
    <x v="4"/>
    <x v="724"/>
  </r>
  <r>
    <x v="67"/>
    <x v="1"/>
    <x v="2"/>
    <x v="8"/>
    <x v="96"/>
  </r>
  <r>
    <x v="67"/>
    <x v="1"/>
    <x v="3"/>
    <x v="4"/>
    <x v="567"/>
  </r>
  <r>
    <x v="67"/>
    <x v="1"/>
    <x v="4"/>
    <x v="0"/>
    <x v="254"/>
  </r>
  <r>
    <x v="67"/>
    <x v="1"/>
    <x v="4"/>
    <x v="16"/>
    <x v="177"/>
  </r>
  <r>
    <x v="67"/>
    <x v="1"/>
    <x v="5"/>
    <x v="5"/>
    <x v="337"/>
  </r>
  <r>
    <x v="67"/>
    <x v="1"/>
    <x v="6"/>
    <x v="6"/>
    <x v="443"/>
  </r>
  <r>
    <x v="67"/>
    <x v="1"/>
    <x v="6"/>
    <x v="7"/>
    <x v="589"/>
  </r>
  <r>
    <x v="67"/>
    <x v="1"/>
    <x v="6"/>
    <x v="16"/>
    <x v="655"/>
  </r>
  <r>
    <x v="67"/>
    <x v="2"/>
    <x v="0"/>
    <x v="0"/>
    <x v="18"/>
  </r>
  <r>
    <x v="67"/>
    <x v="2"/>
    <x v="0"/>
    <x v="4"/>
    <x v="996"/>
  </r>
  <r>
    <x v="67"/>
    <x v="2"/>
    <x v="0"/>
    <x v="16"/>
    <x v="74"/>
  </r>
  <r>
    <x v="67"/>
    <x v="2"/>
    <x v="0"/>
    <x v="17"/>
    <x v="691"/>
  </r>
  <r>
    <x v="67"/>
    <x v="2"/>
    <x v="7"/>
    <x v="1"/>
    <x v="487"/>
  </r>
  <r>
    <x v="68"/>
    <x v="0"/>
    <x v="0"/>
    <x v="4"/>
    <x v="1621"/>
  </r>
  <r>
    <x v="68"/>
    <x v="2"/>
    <x v="13"/>
    <x v="16"/>
    <x v="140"/>
  </r>
  <r>
    <x v="68"/>
    <x v="0"/>
    <x v="0"/>
    <x v="22"/>
    <x v="964"/>
  </r>
  <r>
    <x v="68"/>
    <x v="0"/>
    <x v="1"/>
    <x v="0"/>
    <x v="169"/>
  </r>
  <r>
    <x v="68"/>
    <x v="0"/>
    <x v="1"/>
    <x v="4"/>
    <x v="395"/>
  </r>
  <r>
    <x v="68"/>
    <x v="0"/>
    <x v="1"/>
    <x v="16"/>
    <x v="300"/>
  </r>
  <r>
    <x v="68"/>
    <x v="0"/>
    <x v="1"/>
    <x v="22"/>
    <x v="19"/>
  </r>
  <r>
    <x v="68"/>
    <x v="0"/>
    <x v="3"/>
    <x v="4"/>
    <x v="111"/>
  </r>
  <r>
    <x v="68"/>
    <x v="0"/>
    <x v="4"/>
    <x v="0"/>
    <x v="177"/>
  </r>
  <r>
    <x v="68"/>
    <x v="0"/>
    <x v="4"/>
    <x v="16"/>
    <x v="177"/>
  </r>
  <r>
    <x v="68"/>
    <x v="0"/>
    <x v="5"/>
    <x v="5"/>
    <x v="349"/>
  </r>
  <r>
    <x v="68"/>
    <x v="0"/>
    <x v="6"/>
    <x v="6"/>
    <x v="354"/>
  </r>
  <r>
    <x v="68"/>
    <x v="0"/>
    <x v="6"/>
    <x v="7"/>
    <x v="349"/>
  </r>
  <r>
    <x v="68"/>
    <x v="0"/>
    <x v="6"/>
    <x v="16"/>
    <x v="550"/>
  </r>
  <r>
    <x v="68"/>
    <x v="1"/>
    <x v="0"/>
    <x v="4"/>
    <x v="1549"/>
  </r>
  <r>
    <x v="68"/>
    <x v="1"/>
    <x v="0"/>
    <x v="17"/>
    <x v="724"/>
  </r>
  <r>
    <x v="68"/>
    <x v="1"/>
    <x v="0"/>
    <x v="22"/>
    <x v="800"/>
  </r>
  <r>
    <x v="68"/>
    <x v="1"/>
    <x v="1"/>
    <x v="0"/>
    <x v="116"/>
  </r>
  <r>
    <x v="68"/>
    <x v="1"/>
    <x v="1"/>
    <x v="4"/>
    <x v="468"/>
  </r>
  <r>
    <x v="68"/>
    <x v="1"/>
    <x v="1"/>
    <x v="16"/>
    <x v="286"/>
  </r>
  <r>
    <x v="68"/>
    <x v="1"/>
    <x v="1"/>
    <x v="22"/>
    <x v="19"/>
  </r>
  <r>
    <x v="68"/>
    <x v="1"/>
    <x v="3"/>
    <x v="4"/>
    <x v="317"/>
  </r>
  <r>
    <x v="68"/>
    <x v="1"/>
    <x v="4"/>
    <x v="0"/>
    <x v="149"/>
  </r>
  <r>
    <x v="68"/>
    <x v="1"/>
    <x v="4"/>
    <x v="16"/>
    <x v="106"/>
  </r>
  <r>
    <x v="68"/>
    <x v="1"/>
    <x v="5"/>
    <x v="5"/>
    <x v="185"/>
  </r>
  <r>
    <x v="68"/>
    <x v="1"/>
    <x v="6"/>
    <x v="6"/>
    <x v="140"/>
  </r>
  <r>
    <x v="68"/>
    <x v="1"/>
    <x v="6"/>
    <x v="7"/>
    <x v="254"/>
  </r>
  <r>
    <x v="68"/>
    <x v="1"/>
    <x v="6"/>
    <x v="16"/>
    <x v="368"/>
  </r>
  <r>
    <x v="68"/>
    <x v="2"/>
    <x v="0"/>
    <x v="0"/>
    <x v="13"/>
  </r>
  <r>
    <x v="68"/>
    <x v="2"/>
    <x v="0"/>
    <x v="4"/>
    <x v="300"/>
  </r>
  <r>
    <x v="68"/>
    <x v="2"/>
    <x v="0"/>
    <x v="16"/>
    <x v="49"/>
  </r>
  <r>
    <x v="68"/>
    <x v="2"/>
    <x v="0"/>
    <x v="17"/>
    <x v="132"/>
  </r>
  <r>
    <x v="68"/>
    <x v="2"/>
    <x v="7"/>
    <x v="0"/>
    <x v="59"/>
  </r>
  <r>
    <x v="68"/>
    <x v="2"/>
    <x v="7"/>
    <x v="1"/>
    <x v="384"/>
  </r>
  <r>
    <x v="68"/>
    <x v="2"/>
    <x v="7"/>
    <x v="2"/>
    <x v="96"/>
  </r>
  <r>
    <x v="68"/>
    <x v="2"/>
    <x v="7"/>
    <x v="3"/>
    <x v="96"/>
  </r>
  <r>
    <x v="68"/>
    <x v="2"/>
    <x v="7"/>
    <x v="8"/>
    <x v="326"/>
  </r>
  <r>
    <x v="68"/>
    <x v="2"/>
    <x v="7"/>
    <x v="16"/>
    <x v="354"/>
  </r>
  <r>
    <x v="68"/>
    <x v="2"/>
    <x v="8"/>
    <x v="8"/>
    <x v="240"/>
  </r>
  <r>
    <x v="68"/>
    <x v="2"/>
    <x v="8"/>
    <x v="9"/>
    <x v="433"/>
  </r>
  <r>
    <x v="68"/>
    <x v="2"/>
    <x v="8"/>
    <x v="10"/>
    <x v="216"/>
  </r>
  <r>
    <x v="68"/>
    <x v="2"/>
    <x v="8"/>
    <x v="16"/>
    <x v="337"/>
  </r>
  <r>
    <x v="68"/>
    <x v="2"/>
    <x v="9"/>
    <x v="0"/>
    <x v="149"/>
  </r>
  <r>
    <x v="68"/>
    <x v="2"/>
    <x v="9"/>
    <x v="16"/>
    <x v="210"/>
  </r>
  <r>
    <x v="68"/>
    <x v="2"/>
    <x v="9"/>
    <x v="18"/>
    <x v="326"/>
  </r>
  <r>
    <x v="68"/>
    <x v="2"/>
    <x v="9"/>
    <x v="19"/>
    <x v="1413"/>
  </r>
  <r>
    <x v="68"/>
    <x v="2"/>
    <x v="10"/>
    <x v="8"/>
    <x v="96"/>
  </r>
  <r>
    <x v="68"/>
    <x v="2"/>
    <x v="10"/>
    <x v="18"/>
    <x v="433"/>
  </r>
  <r>
    <x v="68"/>
    <x v="2"/>
    <x v="11"/>
    <x v="0"/>
    <x v="96"/>
  </r>
  <r>
    <x v="68"/>
    <x v="2"/>
    <x v="11"/>
    <x v="16"/>
    <x v="96"/>
  </r>
  <r>
    <x v="68"/>
    <x v="2"/>
    <x v="11"/>
    <x v="21"/>
    <x v="984"/>
  </r>
  <r>
    <x v="68"/>
    <x v="2"/>
    <x v="12"/>
    <x v="0"/>
    <x v="96"/>
  </r>
  <r>
    <x v="68"/>
    <x v="2"/>
    <x v="12"/>
    <x v="16"/>
    <x v="1"/>
  </r>
  <r>
    <x v="68"/>
    <x v="2"/>
    <x v="13"/>
    <x v="0"/>
    <x v="96"/>
  </r>
  <r>
    <x v="68"/>
    <x v="2"/>
    <x v="13"/>
    <x v="4"/>
    <x v="116"/>
  </r>
  <r>
    <x v="68"/>
    <x v="2"/>
    <x v="13"/>
    <x v="11"/>
    <x v="96"/>
  </r>
  <r>
    <x v="68"/>
    <x v="2"/>
    <x v="13"/>
    <x v="14"/>
    <x v="527"/>
  </r>
  <r>
    <x v="68"/>
    <x v="0"/>
    <x v="0"/>
    <x v="17"/>
    <x v="1333"/>
  </r>
  <r>
    <x v="69"/>
    <x v="1"/>
    <x v="6"/>
    <x v="16"/>
    <x v="326"/>
  </r>
  <r>
    <x v="69"/>
    <x v="1"/>
    <x v="6"/>
    <x v="7"/>
    <x v="177"/>
  </r>
  <r>
    <x v="69"/>
    <x v="2"/>
    <x v="0"/>
    <x v="16"/>
    <x v="29"/>
  </r>
  <r>
    <x v="69"/>
    <x v="2"/>
    <x v="0"/>
    <x v="17"/>
    <x v="384"/>
  </r>
  <r>
    <x v="69"/>
    <x v="2"/>
    <x v="7"/>
    <x v="0"/>
    <x v="254"/>
  </r>
  <r>
    <x v="69"/>
    <x v="2"/>
    <x v="7"/>
    <x v="1"/>
    <x v="527"/>
  </r>
  <r>
    <x v="69"/>
    <x v="2"/>
    <x v="7"/>
    <x v="2"/>
    <x v="96"/>
  </r>
  <r>
    <x v="69"/>
    <x v="2"/>
    <x v="7"/>
    <x v="16"/>
    <x v="177"/>
  </r>
  <r>
    <x v="69"/>
    <x v="2"/>
    <x v="8"/>
    <x v="9"/>
    <x v="254"/>
  </r>
  <r>
    <x v="69"/>
    <x v="2"/>
    <x v="8"/>
    <x v="10"/>
    <x v="177"/>
  </r>
  <r>
    <x v="69"/>
    <x v="2"/>
    <x v="9"/>
    <x v="0"/>
    <x v="177"/>
  </r>
  <r>
    <x v="69"/>
    <x v="2"/>
    <x v="9"/>
    <x v="13"/>
    <x v="177"/>
  </r>
  <r>
    <x v="69"/>
    <x v="2"/>
    <x v="9"/>
    <x v="16"/>
    <x v="161"/>
  </r>
  <r>
    <x v="69"/>
    <x v="2"/>
    <x v="9"/>
    <x v="19"/>
    <x v="1311"/>
  </r>
  <r>
    <x v="69"/>
    <x v="2"/>
    <x v="9"/>
    <x v="21"/>
    <x v="177"/>
  </r>
  <r>
    <x v="69"/>
    <x v="2"/>
    <x v="10"/>
    <x v="0"/>
    <x v="96"/>
  </r>
  <r>
    <x v="69"/>
    <x v="2"/>
    <x v="10"/>
    <x v="20"/>
    <x v="384"/>
  </r>
  <r>
    <x v="69"/>
    <x v="2"/>
    <x v="11"/>
    <x v="0"/>
    <x v="96"/>
  </r>
  <r>
    <x v="69"/>
    <x v="2"/>
    <x v="11"/>
    <x v="20"/>
    <x v="931"/>
  </r>
  <r>
    <x v="69"/>
    <x v="2"/>
    <x v="13"/>
    <x v="0"/>
    <x v="96"/>
  </r>
  <r>
    <x v="69"/>
    <x v="2"/>
    <x v="13"/>
    <x v="4"/>
    <x v="249"/>
  </r>
  <r>
    <x v="69"/>
    <x v="2"/>
    <x v="13"/>
    <x v="11"/>
    <x v="14"/>
  </r>
  <r>
    <x v="69"/>
    <x v="2"/>
    <x v="13"/>
    <x v="14"/>
    <x v="292"/>
  </r>
  <r>
    <x v="69"/>
    <x v="2"/>
    <x v="13"/>
    <x v="16"/>
    <x v="140"/>
  </r>
  <r>
    <x v="69"/>
    <x v="0"/>
    <x v="0"/>
    <x v="4"/>
    <x v="1517"/>
  </r>
  <r>
    <x v="69"/>
    <x v="0"/>
    <x v="0"/>
    <x v="17"/>
    <x v="931"/>
  </r>
  <r>
    <x v="69"/>
    <x v="0"/>
    <x v="0"/>
    <x v="22"/>
    <x v="843"/>
  </r>
  <r>
    <x v="69"/>
    <x v="0"/>
    <x v="1"/>
    <x v="4"/>
    <x v="254"/>
  </r>
  <r>
    <x v="69"/>
    <x v="0"/>
    <x v="2"/>
    <x v="4"/>
    <x v="49"/>
  </r>
  <r>
    <x v="69"/>
    <x v="0"/>
    <x v="3"/>
    <x v="4"/>
    <x v="9"/>
  </r>
  <r>
    <x v="69"/>
    <x v="0"/>
    <x v="4"/>
    <x v="0"/>
    <x v="111"/>
  </r>
  <r>
    <x v="69"/>
    <x v="0"/>
    <x v="4"/>
    <x v="16"/>
    <x v="140"/>
  </r>
  <r>
    <x v="69"/>
    <x v="0"/>
    <x v="5"/>
    <x v="5"/>
    <x v="177"/>
  </r>
  <r>
    <x v="69"/>
    <x v="0"/>
    <x v="5"/>
    <x v="16"/>
    <x v="96"/>
  </r>
  <r>
    <x v="69"/>
    <x v="0"/>
    <x v="6"/>
    <x v="6"/>
    <x v="177"/>
  </r>
  <r>
    <x v="69"/>
    <x v="0"/>
    <x v="6"/>
    <x v="7"/>
    <x v="326"/>
  </r>
  <r>
    <x v="69"/>
    <x v="0"/>
    <x v="6"/>
    <x v="16"/>
    <x v="354"/>
  </r>
  <r>
    <x v="69"/>
    <x v="1"/>
    <x v="0"/>
    <x v="4"/>
    <x v="1410"/>
  </r>
  <r>
    <x v="69"/>
    <x v="1"/>
    <x v="0"/>
    <x v="17"/>
    <x v="615"/>
  </r>
  <r>
    <x v="69"/>
    <x v="1"/>
    <x v="0"/>
    <x v="22"/>
    <x v="254"/>
  </r>
  <r>
    <x v="69"/>
    <x v="1"/>
    <x v="1"/>
    <x v="4"/>
    <x v="254"/>
  </r>
  <r>
    <x v="69"/>
    <x v="1"/>
    <x v="1"/>
    <x v="16"/>
    <x v="96"/>
  </r>
  <r>
    <x v="69"/>
    <x v="1"/>
    <x v="2"/>
    <x v="4"/>
    <x v="37"/>
  </r>
  <r>
    <x v="69"/>
    <x v="1"/>
    <x v="3"/>
    <x v="4"/>
    <x v="96"/>
  </r>
  <r>
    <x v="69"/>
    <x v="1"/>
    <x v="4"/>
    <x v="0"/>
    <x v="243"/>
  </r>
  <r>
    <x v="69"/>
    <x v="1"/>
    <x v="4"/>
    <x v="13"/>
    <x v="96"/>
  </r>
  <r>
    <x v="69"/>
    <x v="1"/>
    <x v="4"/>
    <x v="16"/>
    <x v="227"/>
  </r>
  <r>
    <x v="69"/>
    <x v="1"/>
    <x v="5"/>
    <x v="5"/>
    <x v="96"/>
  </r>
  <r>
    <x v="69"/>
    <x v="1"/>
    <x v="6"/>
    <x v="6"/>
    <x v="96"/>
  </r>
  <r>
    <x v="69"/>
    <x v="2"/>
    <x v="0"/>
    <x v="4"/>
    <x v="785"/>
  </r>
  <r>
    <x v="70"/>
    <x v="2"/>
    <x v="10"/>
    <x v="0"/>
    <x v="96"/>
  </r>
  <r>
    <x v="70"/>
    <x v="0"/>
    <x v="6"/>
    <x v="6"/>
    <x v="433"/>
  </r>
  <r>
    <x v="70"/>
    <x v="2"/>
    <x v="10"/>
    <x v="20"/>
    <x v="1263"/>
  </r>
  <r>
    <x v="70"/>
    <x v="2"/>
    <x v="11"/>
    <x v="0"/>
    <x v="96"/>
  </r>
  <r>
    <x v="70"/>
    <x v="2"/>
    <x v="11"/>
    <x v="16"/>
    <x v="159"/>
  </r>
  <r>
    <x v="70"/>
    <x v="2"/>
    <x v="11"/>
    <x v="20"/>
    <x v="1240"/>
  </r>
  <r>
    <x v="70"/>
    <x v="2"/>
    <x v="13"/>
    <x v="0"/>
    <x v="96"/>
  </r>
  <r>
    <x v="70"/>
    <x v="2"/>
    <x v="13"/>
    <x v="4"/>
    <x v="785"/>
  </r>
  <r>
    <x v="70"/>
    <x v="2"/>
    <x v="13"/>
    <x v="14"/>
    <x v="326"/>
  </r>
  <r>
    <x v="70"/>
    <x v="2"/>
    <x v="13"/>
    <x v="16"/>
    <x v="177"/>
  </r>
  <r>
    <x v="70"/>
    <x v="2"/>
    <x v="9"/>
    <x v="21"/>
    <x v="699"/>
  </r>
  <r>
    <x v="70"/>
    <x v="0"/>
    <x v="6"/>
    <x v="16"/>
    <x v="949"/>
  </r>
  <r>
    <x v="70"/>
    <x v="1"/>
    <x v="0"/>
    <x v="4"/>
    <x v="1623"/>
  </r>
  <r>
    <x v="70"/>
    <x v="1"/>
    <x v="0"/>
    <x v="17"/>
    <x v="724"/>
  </r>
  <r>
    <x v="70"/>
    <x v="1"/>
    <x v="0"/>
    <x v="22"/>
    <x v="905"/>
  </r>
  <r>
    <x v="70"/>
    <x v="1"/>
    <x v="1"/>
    <x v="4"/>
    <x v="527"/>
  </r>
  <r>
    <x v="70"/>
    <x v="1"/>
    <x v="3"/>
    <x v="4"/>
    <x v="177"/>
  </r>
  <r>
    <x v="70"/>
    <x v="1"/>
    <x v="4"/>
    <x v="4"/>
    <x v="216"/>
  </r>
  <r>
    <x v="70"/>
    <x v="1"/>
    <x v="5"/>
    <x v="5"/>
    <x v="326"/>
  </r>
  <r>
    <x v="70"/>
    <x v="1"/>
    <x v="6"/>
    <x v="6"/>
    <x v="326"/>
  </r>
  <r>
    <x v="70"/>
    <x v="1"/>
    <x v="6"/>
    <x v="7"/>
    <x v="354"/>
  </r>
  <r>
    <x v="70"/>
    <x v="1"/>
    <x v="6"/>
    <x v="16"/>
    <x v="785"/>
  </r>
  <r>
    <x v="70"/>
    <x v="2"/>
    <x v="0"/>
    <x v="4"/>
    <x v="527"/>
  </r>
  <r>
    <x v="70"/>
    <x v="2"/>
    <x v="0"/>
    <x v="17"/>
    <x v="384"/>
  </r>
  <r>
    <x v="70"/>
    <x v="2"/>
    <x v="4"/>
    <x v="4"/>
    <x v="487"/>
  </r>
  <r>
    <x v="70"/>
    <x v="2"/>
    <x v="4"/>
    <x v="16"/>
    <x v="121"/>
  </r>
  <r>
    <x v="70"/>
    <x v="2"/>
    <x v="7"/>
    <x v="1"/>
    <x v="384"/>
  </r>
  <r>
    <x v="70"/>
    <x v="2"/>
    <x v="7"/>
    <x v="2"/>
    <x v="140"/>
  </r>
  <r>
    <x v="70"/>
    <x v="2"/>
    <x v="7"/>
    <x v="3"/>
    <x v="216"/>
  </r>
  <r>
    <x v="70"/>
    <x v="2"/>
    <x v="7"/>
    <x v="8"/>
    <x v="254"/>
  </r>
  <r>
    <x v="70"/>
    <x v="2"/>
    <x v="7"/>
    <x v="13"/>
    <x v="433"/>
  </r>
  <r>
    <x v="70"/>
    <x v="2"/>
    <x v="7"/>
    <x v="16"/>
    <x v="459"/>
  </r>
  <r>
    <x v="70"/>
    <x v="2"/>
    <x v="8"/>
    <x v="8"/>
    <x v="254"/>
  </r>
  <r>
    <x v="70"/>
    <x v="2"/>
    <x v="8"/>
    <x v="9"/>
    <x v="654"/>
  </r>
  <r>
    <x v="70"/>
    <x v="2"/>
    <x v="8"/>
    <x v="10"/>
    <x v="254"/>
  </r>
  <r>
    <x v="70"/>
    <x v="2"/>
    <x v="9"/>
    <x v="0"/>
    <x v="96"/>
  </r>
  <r>
    <x v="70"/>
    <x v="2"/>
    <x v="9"/>
    <x v="13"/>
    <x v="216"/>
  </r>
  <r>
    <x v="70"/>
    <x v="2"/>
    <x v="9"/>
    <x v="16"/>
    <x v="272"/>
  </r>
  <r>
    <x v="70"/>
    <x v="2"/>
    <x v="9"/>
    <x v="18"/>
    <x v="397"/>
  </r>
  <r>
    <x v="70"/>
    <x v="2"/>
    <x v="9"/>
    <x v="19"/>
    <x v="1417"/>
  </r>
  <r>
    <x v="70"/>
    <x v="0"/>
    <x v="6"/>
    <x v="7"/>
    <x v="487"/>
  </r>
  <r>
    <x v="70"/>
    <x v="0"/>
    <x v="0"/>
    <x v="4"/>
    <x v="1708"/>
  </r>
  <r>
    <x v="70"/>
    <x v="0"/>
    <x v="0"/>
    <x v="17"/>
    <x v="1356"/>
  </r>
  <r>
    <x v="70"/>
    <x v="0"/>
    <x v="0"/>
    <x v="22"/>
    <x v="949"/>
  </r>
  <r>
    <x v="70"/>
    <x v="0"/>
    <x v="1"/>
    <x v="4"/>
    <x v="550"/>
  </r>
  <r>
    <x v="70"/>
    <x v="0"/>
    <x v="3"/>
    <x v="4"/>
    <x v="74"/>
  </r>
  <r>
    <x v="70"/>
    <x v="0"/>
    <x v="4"/>
    <x v="0"/>
    <x v="326"/>
  </r>
  <r>
    <x v="70"/>
    <x v="0"/>
    <x v="4"/>
    <x v="4"/>
    <x v="34"/>
  </r>
  <r>
    <x v="70"/>
    <x v="0"/>
    <x v="5"/>
    <x v="5"/>
    <x v="487"/>
  </r>
  <r>
    <x v="70"/>
    <x v="2"/>
    <x v="10"/>
    <x v="18"/>
    <x v="724"/>
  </r>
  <r>
    <x v="71"/>
    <x v="1"/>
    <x v="4"/>
    <x v="16"/>
    <x v="961"/>
  </r>
  <r>
    <x v="71"/>
    <x v="1"/>
    <x v="5"/>
    <x v="5"/>
    <x v="1167"/>
  </r>
  <r>
    <x v="71"/>
    <x v="1"/>
    <x v="5"/>
    <x v="16"/>
    <x v="854"/>
  </r>
  <r>
    <x v="71"/>
    <x v="1"/>
    <x v="6"/>
    <x v="6"/>
    <x v="885"/>
  </r>
  <r>
    <x v="71"/>
    <x v="1"/>
    <x v="6"/>
    <x v="7"/>
    <x v="1389"/>
  </r>
  <r>
    <x v="71"/>
    <x v="1"/>
    <x v="6"/>
    <x v="13"/>
    <x v="1229"/>
  </r>
  <r>
    <x v="71"/>
    <x v="1"/>
    <x v="6"/>
    <x v="16"/>
    <x v="1563"/>
  </r>
  <r>
    <x v="71"/>
    <x v="2"/>
    <x v="0"/>
    <x v="0"/>
    <x v="258"/>
  </r>
  <r>
    <x v="71"/>
    <x v="2"/>
    <x v="0"/>
    <x v="4"/>
    <x v="1274"/>
  </r>
  <r>
    <x v="71"/>
    <x v="2"/>
    <x v="0"/>
    <x v="13"/>
    <x v="1246"/>
  </r>
  <r>
    <x v="71"/>
    <x v="2"/>
    <x v="0"/>
    <x v="16"/>
    <x v="803"/>
  </r>
  <r>
    <x v="71"/>
    <x v="2"/>
    <x v="0"/>
    <x v="22"/>
    <x v="142"/>
  </r>
  <r>
    <x v="71"/>
    <x v="2"/>
    <x v="7"/>
    <x v="0"/>
    <x v="1235"/>
  </r>
  <r>
    <x v="71"/>
    <x v="2"/>
    <x v="7"/>
    <x v="1"/>
    <x v="527"/>
  </r>
  <r>
    <x v="71"/>
    <x v="2"/>
    <x v="7"/>
    <x v="2"/>
    <x v="96"/>
  </r>
  <r>
    <x v="71"/>
    <x v="2"/>
    <x v="7"/>
    <x v="3"/>
    <x v="615"/>
  </r>
  <r>
    <x v="71"/>
    <x v="2"/>
    <x v="7"/>
    <x v="13"/>
    <x v="1352"/>
  </r>
  <r>
    <x v="71"/>
    <x v="2"/>
    <x v="7"/>
    <x v="16"/>
    <x v="1251"/>
  </r>
  <r>
    <x v="71"/>
    <x v="2"/>
    <x v="8"/>
    <x v="0"/>
    <x v="542"/>
  </r>
  <r>
    <x v="71"/>
    <x v="2"/>
    <x v="8"/>
    <x v="8"/>
    <x v="964"/>
  </r>
  <r>
    <x v="71"/>
    <x v="2"/>
    <x v="8"/>
    <x v="9"/>
    <x v="1423"/>
  </r>
  <r>
    <x v="71"/>
    <x v="2"/>
    <x v="8"/>
    <x v="10"/>
    <x v="1184"/>
  </r>
  <r>
    <x v="71"/>
    <x v="2"/>
    <x v="8"/>
    <x v="13"/>
    <x v="628"/>
  </r>
  <r>
    <x v="71"/>
    <x v="2"/>
    <x v="8"/>
    <x v="16"/>
    <x v="606"/>
  </r>
  <r>
    <x v="71"/>
    <x v="2"/>
    <x v="9"/>
    <x v="0"/>
    <x v="89"/>
  </r>
  <r>
    <x v="71"/>
    <x v="2"/>
    <x v="9"/>
    <x v="8"/>
    <x v="526"/>
  </r>
  <r>
    <x v="71"/>
    <x v="2"/>
    <x v="9"/>
    <x v="13"/>
    <x v="1624"/>
  </r>
  <r>
    <x v="71"/>
    <x v="2"/>
    <x v="9"/>
    <x v="16"/>
    <x v="1376"/>
  </r>
  <r>
    <x v="71"/>
    <x v="2"/>
    <x v="9"/>
    <x v="19"/>
    <x v="1779"/>
  </r>
  <r>
    <x v="71"/>
    <x v="2"/>
    <x v="9"/>
    <x v="21"/>
    <x v="1250"/>
  </r>
  <r>
    <x v="71"/>
    <x v="2"/>
    <x v="10"/>
    <x v="0"/>
    <x v="725"/>
  </r>
  <r>
    <x v="71"/>
    <x v="2"/>
    <x v="10"/>
    <x v="8"/>
    <x v="407"/>
  </r>
  <r>
    <x v="71"/>
    <x v="2"/>
    <x v="10"/>
    <x v="13"/>
    <x v="1100"/>
  </r>
  <r>
    <x v="71"/>
    <x v="2"/>
    <x v="10"/>
    <x v="16"/>
    <x v="1414"/>
  </r>
  <r>
    <x v="71"/>
    <x v="2"/>
    <x v="10"/>
    <x v="18"/>
    <x v="1585"/>
  </r>
  <r>
    <x v="71"/>
    <x v="2"/>
    <x v="10"/>
    <x v="21"/>
    <x v="1759"/>
  </r>
  <r>
    <x v="71"/>
    <x v="2"/>
    <x v="11"/>
    <x v="0"/>
    <x v="484"/>
  </r>
  <r>
    <x v="71"/>
    <x v="2"/>
    <x v="11"/>
    <x v="8"/>
    <x v="49"/>
  </r>
  <r>
    <x v="71"/>
    <x v="2"/>
    <x v="11"/>
    <x v="13"/>
    <x v="211"/>
  </r>
  <r>
    <x v="71"/>
    <x v="2"/>
    <x v="11"/>
    <x v="16"/>
    <x v="635"/>
  </r>
  <r>
    <x v="71"/>
    <x v="2"/>
    <x v="11"/>
    <x v="21"/>
    <x v="1781"/>
  </r>
  <r>
    <x v="71"/>
    <x v="2"/>
    <x v="12"/>
    <x v="0"/>
    <x v="629"/>
  </r>
  <r>
    <x v="71"/>
    <x v="2"/>
    <x v="12"/>
    <x v="8"/>
    <x v="965"/>
  </r>
  <r>
    <x v="71"/>
    <x v="2"/>
    <x v="12"/>
    <x v="16"/>
    <x v="598"/>
  </r>
  <r>
    <x v="71"/>
    <x v="2"/>
    <x v="13"/>
    <x v="0"/>
    <x v="773"/>
  </r>
  <r>
    <x v="71"/>
    <x v="2"/>
    <x v="13"/>
    <x v="4"/>
    <x v="1476"/>
  </r>
  <r>
    <x v="71"/>
    <x v="2"/>
    <x v="13"/>
    <x v="11"/>
    <x v="1208"/>
  </r>
  <r>
    <x v="71"/>
    <x v="2"/>
    <x v="13"/>
    <x v="14"/>
    <x v="1285"/>
  </r>
  <r>
    <x v="71"/>
    <x v="2"/>
    <x v="13"/>
    <x v="16"/>
    <x v="279"/>
  </r>
  <r>
    <x v="71"/>
    <x v="0"/>
    <x v="0"/>
    <x v="4"/>
    <x v="1820"/>
  </r>
  <r>
    <x v="71"/>
    <x v="0"/>
    <x v="0"/>
    <x v="17"/>
    <x v="1769"/>
  </r>
  <r>
    <x v="71"/>
    <x v="0"/>
    <x v="0"/>
    <x v="22"/>
    <x v="1584"/>
  </r>
  <r>
    <x v="71"/>
    <x v="0"/>
    <x v="1"/>
    <x v="4"/>
    <x v="1556"/>
  </r>
  <r>
    <x v="71"/>
    <x v="0"/>
    <x v="1"/>
    <x v="16"/>
    <x v="481"/>
  </r>
  <r>
    <x v="71"/>
    <x v="0"/>
    <x v="2"/>
    <x v="8"/>
    <x v="1068"/>
  </r>
  <r>
    <x v="71"/>
    <x v="0"/>
    <x v="3"/>
    <x v="4"/>
    <x v="662"/>
  </r>
  <r>
    <x v="71"/>
    <x v="0"/>
    <x v="4"/>
    <x v="0"/>
    <x v="1168"/>
  </r>
  <r>
    <x v="71"/>
    <x v="0"/>
    <x v="4"/>
    <x v="4"/>
    <x v="1469"/>
  </r>
  <r>
    <x v="71"/>
    <x v="0"/>
    <x v="4"/>
    <x v="13"/>
    <x v="836"/>
  </r>
  <r>
    <x v="71"/>
    <x v="0"/>
    <x v="4"/>
    <x v="16"/>
    <x v="1011"/>
  </r>
  <r>
    <x v="71"/>
    <x v="0"/>
    <x v="5"/>
    <x v="5"/>
    <x v="1431"/>
  </r>
  <r>
    <x v="71"/>
    <x v="0"/>
    <x v="5"/>
    <x v="16"/>
    <x v="1353"/>
  </r>
  <r>
    <x v="71"/>
    <x v="0"/>
    <x v="6"/>
    <x v="6"/>
    <x v="1390"/>
  </r>
  <r>
    <x v="71"/>
    <x v="0"/>
    <x v="6"/>
    <x v="7"/>
    <x v="1402"/>
  </r>
  <r>
    <x v="71"/>
    <x v="0"/>
    <x v="6"/>
    <x v="13"/>
    <x v="1358"/>
  </r>
  <r>
    <x v="71"/>
    <x v="0"/>
    <x v="6"/>
    <x v="16"/>
    <x v="1698"/>
  </r>
  <r>
    <x v="71"/>
    <x v="1"/>
    <x v="0"/>
    <x v="4"/>
    <x v="1812"/>
  </r>
  <r>
    <x v="71"/>
    <x v="1"/>
    <x v="0"/>
    <x v="17"/>
    <x v="1471"/>
  </r>
  <r>
    <x v="71"/>
    <x v="1"/>
    <x v="0"/>
    <x v="22"/>
    <x v="1057"/>
  </r>
  <r>
    <x v="71"/>
    <x v="1"/>
    <x v="1"/>
    <x v="4"/>
    <x v="1528"/>
  </r>
  <r>
    <x v="71"/>
    <x v="1"/>
    <x v="1"/>
    <x v="16"/>
    <x v="1046"/>
  </r>
  <r>
    <x v="71"/>
    <x v="1"/>
    <x v="2"/>
    <x v="8"/>
    <x v="634"/>
  </r>
  <r>
    <x v="71"/>
    <x v="1"/>
    <x v="3"/>
    <x v="4"/>
    <x v="651"/>
  </r>
  <r>
    <x v="71"/>
    <x v="1"/>
    <x v="4"/>
    <x v="0"/>
    <x v="1053"/>
  </r>
  <r>
    <x v="71"/>
    <x v="1"/>
    <x v="4"/>
    <x v="4"/>
    <x v="1457"/>
  </r>
  <r>
    <x v="71"/>
    <x v="1"/>
    <x v="4"/>
    <x v="13"/>
    <x v="832"/>
  </r>
  <r>
    <x v="72"/>
    <x v="1"/>
    <x v="1"/>
    <x v="4"/>
    <x v="254"/>
  </r>
  <r>
    <x v="72"/>
    <x v="1"/>
    <x v="0"/>
    <x v="22"/>
    <x v="447"/>
  </r>
  <r>
    <x v="72"/>
    <x v="1"/>
    <x v="2"/>
    <x v="16"/>
    <x v="19"/>
  </r>
  <r>
    <x v="72"/>
    <x v="1"/>
    <x v="3"/>
    <x v="4"/>
    <x v="338"/>
  </r>
  <r>
    <x v="72"/>
    <x v="1"/>
    <x v="4"/>
    <x v="0"/>
    <x v="96"/>
  </r>
  <r>
    <x v="72"/>
    <x v="1"/>
    <x v="4"/>
    <x v="4"/>
    <x v="96"/>
  </r>
  <r>
    <x v="72"/>
    <x v="1"/>
    <x v="4"/>
    <x v="16"/>
    <x v="177"/>
  </r>
  <r>
    <x v="72"/>
    <x v="1"/>
    <x v="5"/>
    <x v="5"/>
    <x v="177"/>
  </r>
  <r>
    <x v="72"/>
    <x v="1"/>
    <x v="6"/>
    <x v="6"/>
    <x v="96"/>
  </r>
  <r>
    <x v="72"/>
    <x v="1"/>
    <x v="6"/>
    <x v="7"/>
    <x v="384"/>
  </r>
  <r>
    <x v="72"/>
    <x v="1"/>
    <x v="6"/>
    <x v="16"/>
    <x v="570"/>
  </r>
  <r>
    <x v="72"/>
    <x v="2"/>
    <x v="0"/>
    <x v="4"/>
    <x v="592"/>
  </r>
  <r>
    <x v="72"/>
    <x v="2"/>
    <x v="0"/>
    <x v="13"/>
    <x v="96"/>
  </r>
  <r>
    <x v="72"/>
    <x v="2"/>
    <x v="0"/>
    <x v="17"/>
    <x v="384"/>
  </r>
  <r>
    <x v="72"/>
    <x v="2"/>
    <x v="7"/>
    <x v="0"/>
    <x v="177"/>
  </r>
  <r>
    <x v="72"/>
    <x v="2"/>
    <x v="7"/>
    <x v="1"/>
    <x v="384"/>
  </r>
  <r>
    <x v="72"/>
    <x v="2"/>
    <x v="7"/>
    <x v="2"/>
    <x v="96"/>
  </r>
  <r>
    <x v="72"/>
    <x v="2"/>
    <x v="7"/>
    <x v="3"/>
    <x v="96"/>
  </r>
  <r>
    <x v="72"/>
    <x v="2"/>
    <x v="7"/>
    <x v="16"/>
    <x v="433"/>
  </r>
  <r>
    <x v="72"/>
    <x v="2"/>
    <x v="8"/>
    <x v="9"/>
    <x v="570"/>
  </r>
  <r>
    <x v="72"/>
    <x v="2"/>
    <x v="8"/>
    <x v="10"/>
    <x v="177"/>
  </r>
  <r>
    <x v="72"/>
    <x v="2"/>
    <x v="8"/>
    <x v="13"/>
    <x v="177"/>
  </r>
  <r>
    <x v="72"/>
    <x v="2"/>
    <x v="9"/>
    <x v="16"/>
    <x v="96"/>
  </r>
  <r>
    <x v="72"/>
    <x v="2"/>
    <x v="9"/>
    <x v="19"/>
    <x v="1340"/>
  </r>
  <r>
    <x v="72"/>
    <x v="2"/>
    <x v="9"/>
    <x v="21"/>
    <x v="724"/>
  </r>
  <r>
    <x v="72"/>
    <x v="2"/>
    <x v="10"/>
    <x v="0"/>
    <x v="96"/>
  </r>
  <r>
    <x v="72"/>
    <x v="2"/>
    <x v="10"/>
    <x v="15"/>
    <x v="326"/>
  </r>
  <r>
    <x v="72"/>
    <x v="2"/>
    <x v="10"/>
    <x v="16"/>
    <x v="96"/>
  </r>
  <r>
    <x v="72"/>
    <x v="2"/>
    <x v="10"/>
    <x v="18"/>
    <x v="760"/>
  </r>
  <r>
    <x v="72"/>
    <x v="2"/>
    <x v="10"/>
    <x v="21"/>
    <x v="1151"/>
  </r>
  <r>
    <x v="72"/>
    <x v="2"/>
    <x v="11"/>
    <x v="0"/>
    <x v="96"/>
  </r>
  <r>
    <x v="72"/>
    <x v="2"/>
    <x v="11"/>
    <x v="8"/>
    <x v="96"/>
  </r>
  <r>
    <x v="72"/>
    <x v="2"/>
    <x v="11"/>
    <x v="16"/>
    <x v="96"/>
  </r>
  <r>
    <x v="72"/>
    <x v="2"/>
    <x v="11"/>
    <x v="21"/>
    <x v="1257"/>
  </r>
  <r>
    <x v="72"/>
    <x v="2"/>
    <x v="13"/>
    <x v="0"/>
    <x v="96"/>
  </r>
  <r>
    <x v="72"/>
    <x v="2"/>
    <x v="13"/>
    <x v="4"/>
    <x v="326"/>
  </r>
  <r>
    <x v="72"/>
    <x v="2"/>
    <x v="13"/>
    <x v="14"/>
    <x v="654"/>
  </r>
  <r>
    <x v="72"/>
    <x v="0"/>
    <x v="0"/>
    <x v="4"/>
    <x v="1682"/>
  </r>
  <r>
    <x v="72"/>
    <x v="0"/>
    <x v="0"/>
    <x v="17"/>
    <x v="1391"/>
  </r>
  <r>
    <x v="72"/>
    <x v="0"/>
    <x v="0"/>
    <x v="22"/>
    <x v="905"/>
  </r>
  <r>
    <x v="72"/>
    <x v="0"/>
    <x v="1"/>
    <x v="4"/>
    <x v="570"/>
  </r>
  <r>
    <x v="72"/>
    <x v="0"/>
    <x v="4"/>
    <x v="0"/>
    <x v="96"/>
  </r>
  <r>
    <x v="72"/>
    <x v="0"/>
    <x v="4"/>
    <x v="4"/>
    <x v="254"/>
  </r>
  <r>
    <x v="72"/>
    <x v="0"/>
    <x v="4"/>
    <x v="16"/>
    <x v="96"/>
  </r>
  <r>
    <x v="72"/>
    <x v="0"/>
    <x v="5"/>
    <x v="5"/>
    <x v="487"/>
  </r>
  <r>
    <x v="72"/>
    <x v="0"/>
    <x v="6"/>
    <x v="6"/>
    <x v="487"/>
  </r>
  <r>
    <x v="72"/>
    <x v="0"/>
    <x v="6"/>
    <x v="7"/>
    <x v="433"/>
  </r>
  <r>
    <x v="72"/>
    <x v="0"/>
    <x v="6"/>
    <x v="16"/>
    <x v="724"/>
  </r>
  <r>
    <x v="72"/>
    <x v="1"/>
    <x v="0"/>
    <x v="4"/>
    <x v="1558"/>
  </r>
  <r>
    <x v="72"/>
    <x v="1"/>
    <x v="0"/>
    <x v="17"/>
    <x v="691"/>
  </r>
  <r>
    <x v="72"/>
    <x v="1"/>
    <x v="2"/>
    <x v="8"/>
    <x v="177"/>
  </r>
  <r>
    <x v="73"/>
    <x v="2"/>
    <x v="11"/>
    <x v="20"/>
    <x v="527"/>
  </r>
  <r>
    <x v="73"/>
    <x v="2"/>
    <x v="11"/>
    <x v="0"/>
    <x v="96"/>
  </r>
  <r>
    <x v="73"/>
    <x v="0"/>
    <x v="0"/>
    <x v="17"/>
    <x v="800"/>
  </r>
  <r>
    <x v="73"/>
    <x v="0"/>
    <x v="0"/>
    <x v="22"/>
    <x v="229"/>
  </r>
  <r>
    <x v="73"/>
    <x v="0"/>
    <x v="1"/>
    <x v="4"/>
    <x v="96"/>
  </r>
  <r>
    <x v="73"/>
    <x v="0"/>
    <x v="1"/>
    <x v="13"/>
    <x v="106"/>
  </r>
  <r>
    <x v="73"/>
    <x v="0"/>
    <x v="2"/>
    <x v="8"/>
    <x v="73"/>
  </r>
  <r>
    <x v="73"/>
    <x v="0"/>
    <x v="4"/>
    <x v="0"/>
    <x v="96"/>
  </r>
  <r>
    <x v="73"/>
    <x v="0"/>
    <x v="4"/>
    <x v="13"/>
    <x v="49"/>
  </r>
  <r>
    <x v="73"/>
    <x v="0"/>
    <x v="5"/>
    <x v="5"/>
    <x v="96"/>
  </r>
  <r>
    <x v="73"/>
    <x v="0"/>
    <x v="5"/>
    <x v="16"/>
    <x v="59"/>
  </r>
  <r>
    <x v="73"/>
    <x v="0"/>
    <x v="6"/>
    <x v="6"/>
    <x v="96"/>
  </r>
  <r>
    <x v="73"/>
    <x v="0"/>
    <x v="6"/>
    <x v="7"/>
    <x v="96"/>
  </r>
  <r>
    <x v="73"/>
    <x v="0"/>
    <x v="6"/>
    <x v="16"/>
    <x v="96"/>
  </r>
  <r>
    <x v="73"/>
    <x v="1"/>
    <x v="0"/>
    <x v="4"/>
    <x v="1114"/>
  </r>
  <r>
    <x v="73"/>
    <x v="1"/>
    <x v="0"/>
    <x v="17"/>
    <x v="254"/>
  </r>
  <r>
    <x v="73"/>
    <x v="1"/>
    <x v="0"/>
    <x v="22"/>
    <x v="246"/>
  </r>
  <r>
    <x v="73"/>
    <x v="1"/>
    <x v="1"/>
    <x v="4"/>
    <x v="177"/>
  </r>
  <r>
    <x v="73"/>
    <x v="1"/>
    <x v="2"/>
    <x v="8"/>
    <x v="29"/>
  </r>
  <r>
    <x v="73"/>
    <x v="1"/>
    <x v="4"/>
    <x v="0"/>
    <x v="49"/>
  </r>
  <r>
    <x v="73"/>
    <x v="1"/>
    <x v="4"/>
    <x v="16"/>
    <x v="96"/>
  </r>
  <r>
    <x v="73"/>
    <x v="1"/>
    <x v="5"/>
    <x v="5"/>
    <x v="96"/>
  </r>
  <r>
    <x v="73"/>
    <x v="1"/>
    <x v="6"/>
    <x v="6"/>
    <x v="96"/>
  </r>
  <r>
    <x v="73"/>
    <x v="1"/>
    <x v="6"/>
    <x v="7"/>
    <x v="96"/>
  </r>
  <r>
    <x v="73"/>
    <x v="1"/>
    <x v="6"/>
    <x v="16"/>
    <x v="132"/>
  </r>
  <r>
    <x v="73"/>
    <x v="2"/>
    <x v="0"/>
    <x v="4"/>
    <x v="140"/>
  </r>
  <r>
    <x v="73"/>
    <x v="2"/>
    <x v="7"/>
    <x v="1"/>
    <x v="384"/>
  </r>
  <r>
    <x v="73"/>
    <x v="2"/>
    <x v="7"/>
    <x v="2"/>
    <x v="96"/>
  </r>
  <r>
    <x v="73"/>
    <x v="2"/>
    <x v="7"/>
    <x v="8"/>
    <x v="96"/>
  </r>
  <r>
    <x v="73"/>
    <x v="2"/>
    <x v="7"/>
    <x v="16"/>
    <x v="326"/>
  </r>
  <r>
    <x v="73"/>
    <x v="2"/>
    <x v="8"/>
    <x v="9"/>
    <x v="185"/>
  </r>
  <r>
    <x v="73"/>
    <x v="2"/>
    <x v="8"/>
    <x v="10"/>
    <x v="96"/>
  </r>
  <r>
    <x v="73"/>
    <x v="2"/>
    <x v="8"/>
    <x v="16"/>
    <x v="39"/>
  </r>
  <r>
    <x v="73"/>
    <x v="2"/>
    <x v="9"/>
    <x v="19"/>
    <x v="1003"/>
  </r>
  <r>
    <x v="73"/>
    <x v="2"/>
    <x v="9"/>
    <x v="21"/>
    <x v="194"/>
  </r>
  <r>
    <x v="73"/>
    <x v="2"/>
    <x v="10"/>
    <x v="20"/>
    <x v="527"/>
  </r>
  <r>
    <x v="73"/>
    <x v="0"/>
    <x v="0"/>
    <x v="4"/>
    <x v="1200"/>
  </r>
  <r>
    <x v="74"/>
    <x v="2"/>
    <x v="9"/>
    <x v="8"/>
    <x v="96"/>
  </r>
  <r>
    <x v="74"/>
    <x v="2"/>
    <x v="8"/>
    <x v="9"/>
    <x v="177"/>
  </r>
  <r>
    <x v="74"/>
    <x v="2"/>
    <x v="9"/>
    <x v="19"/>
    <x v="949"/>
  </r>
  <r>
    <x v="74"/>
    <x v="2"/>
    <x v="9"/>
    <x v="21"/>
    <x v="106"/>
  </r>
  <r>
    <x v="74"/>
    <x v="2"/>
    <x v="10"/>
    <x v="8"/>
    <x v="96"/>
  </r>
  <r>
    <x v="74"/>
    <x v="2"/>
    <x v="10"/>
    <x v="20"/>
    <x v="17"/>
  </r>
  <r>
    <x v="74"/>
    <x v="2"/>
    <x v="10"/>
    <x v="21"/>
    <x v="116"/>
  </r>
  <r>
    <x v="74"/>
    <x v="2"/>
    <x v="11"/>
    <x v="8"/>
    <x v="96"/>
  </r>
  <r>
    <x v="74"/>
    <x v="2"/>
    <x v="11"/>
    <x v="21"/>
    <x v="656"/>
  </r>
  <r>
    <x v="74"/>
    <x v="2"/>
    <x v="13"/>
    <x v="0"/>
    <x v="96"/>
  </r>
  <r>
    <x v="74"/>
    <x v="2"/>
    <x v="13"/>
    <x v="4"/>
    <x v="11"/>
  </r>
  <r>
    <x v="74"/>
    <x v="2"/>
    <x v="13"/>
    <x v="14"/>
    <x v="231"/>
  </r>
  <r>
    <x v="74"/>
    <x v="0"/>
    <x v="0"/>
    <x v="4"/>
    <x v="1304"/>
  </r>
  <r>
    <x v="74"/>
    <x v="0"/>
    <x v="0"/>
    <x v="17"/>
    <x v="740"/>
  </r>
  <r>
    <x v="74"/>
    <x v="0"/>
    <x v="0"/>
    <x v="22"/>
    <x v="369"/>
  </r>
  <r>
    <x v="74"/>
    <x v="0"/>
    <x v="1"/>
    <x v="0"/>
    <x v="17"/>
  </r>
  <r>
    <x v="74"/>
    <x v="0"/>
    <x v="1"/>
    <x v="4"/>
    <x v="163"/>
  </r>
  <r>
    <x v="74"/>
    <x v="0"/>
    <x v="4"/>
    <x v="0"/>
    <x v="72"/>
  </r>
  <r>
    <x v="74"/>
    <x v="0"/>
    <x v="4"/>
    <x v="4"/>
    <x v="77"/>
  </r>
  <r>
    <x v="74"/>
    <x v="0"/>
    <x v="4"/>
    <x v="16"/>
    <x v="27"/>
  </r>
  <r>
    <x v="74"/>
    <x v="0"/>
    <x v="5"/>
    <x v="5"/>
    <x v="177"/>
  </r>
  <r>
    <x v="74"/>
    <x v="0"/>
    <x v="6"/>
    <x v="6"/>
    <x v="96"/>
  </r>
  <r>
    <x v="74"/>
    <x v="0"/>
    <x v="6"/>
    <x v="7"/>
    <x v="177"/>
  </r>
  <r>
    <x v="74"/>
    <x v="0"/>
    <x v="6"/>
    <x v="16"/>
    <x v="177"/>
  </r>
  <r>
    <x v="74"/>
    <x v="1"/>
    <x v="0"/>
    <x v="4"/>
    <x v="1129"/>
  </r>
  <r>
    <x v="74"/>
    <x v="1"/>
    <x v="0"/>
    <x v="17"/>
    <x v="292"/>
  </r>
  <r>
    <x v="74"/>
    <x v="1"/>
    <x v="0"/>
    <x v="22"/>
    <x v="284"/>
  </r>
  <r>
    <x v="74"/>
    <x v="1"/>
    <x v="1"/>
    <x v="0"/>
    <x v="32"/>
  </r>
  <r>
    <x v="74"/>
    <x v="1"/>
    <x v="1"/>
    <x v="4"/>
    <x v="113"/>
  </r>
  <r>
    <x v="74"/>
    <x v="1"/>
    <x v="3"/>
    <x v="4"/>
    <x v="34"/>
  </r>
  <r>
    <x v="74"/>
    <x v="1"/>
    <x v="4"/>
    <x v="0"/>
    <x v="33"/>
  </r>
  <r>
    <x v="74"/>
    <x v="1"/>
    <x v="4"/>
    <x v="4"/>
    <x v="37"/>
  </r>
  <r>
    <x v="74"/>
    <x v="1"/>
    <x v="4"/>
    <x v="16"/>
    <x v="14"/>
  </r>
  <r>
    <x v="74"/>
    <x v="1"/>
    <x v="5"/>
    <x v="5"/>
    <x v="96"/>
  </r>
  <r>
    <x v="74"/>
    <x v="1"/>
    <x v="6"/>
    <x v="6"/>
    <x v="96"/>
  </r>
  <r>
    <x v="74"/>
    <x v="1"/>
    <x v="6"/>
    <x v="7"/>
    <x v="177"/>
  </r>
  <r>
    <x v="74"/>
    <x v="1"/>
    <x v="6"/>
    <x v="16"/>
    <x v="177"/>
  </r>
  <r>
    <x v="74"/>
    <x v="2"/>
    <x v="0"/>
    <x v="0"/>
    <x v="59"/>
  </r>
  <r>
    <x v="74"/>
    <x v="2"/>
    <x v="0"/>
    <x v="4"/>
    <x v="194"/>
  </r>
  <r>
    <x v="74"/>
    <x v="2"/>
    <x v="0"/>
    <x v="17"/>
    <x v="272"/>
  </r>
  <r>
    <x v="74"/>
    <x v="2"/>
    <x v="7"/>
    <x v="1"/>
    <x v="384"/>
  </r>
  <r>
    <x v="74"/>
    <x v="2"/>
    <x v="7"/>
    <x v="2"/>
    <x v="96"/>
  </r>
  <r>
    <x v="74"/>
    <x v="2"/>
    <x v="7"/>
    <x v="8"/>
    <x v="194"/>
  </r>
  <r>
    <x v="74"/>
    <x v="2"/>
    <x v="7"/>
    <x v="16"/>
    <x v="238"/>
  </r>
  <r>
    <x v="74"/>
    <x v="2"/>
    <x v="8"/>
    <x v="0"/>
    <x v="49"/>
  </r>
  <r>
    <x v="74"/>
    <x v="2"/>
    <x v="9"/>
    <x v="18"/>
    <x v="177"/>
  </r>
  <r>
    <x v="75"/>
    <x v="2"/>
    <x v="8"/>
    <x v="8"/>
    <x v="117"/>
  </r>
  <r>
    <x v="75"/>
    <x v="2"/>
    <x v="8"/>
    <x v="0"/>
    <x v="29"/>
  </r>
  <r>
    <x v="75"/>
    <x v="2"/>
    <x v="8"/>
    <x v="10"/>
    <x v="571"/>
  </r>
  <r>
    <x v="75"/>
    <x v="2"/>
    <x v="8"/>
    <x v="16"/>
    <x v="447"/>
  </r>
  <r>
    <x v="75"/>
    <x v="2"/>
    <x v="9"/>
    <x v="0"/>
    <x v="96"/>
  </r>
  <r>
    <x v="75"/>
    <x v="2"/>
    <x v="9"/>
    <x v="8"/>
    <x v="206"/>
  </r>
  <r>
    <x v="75"/>
    <x v="2"/>
    <x v="9"/>
    <x v="16"/>
    <x v="240"/>
  </r>
  <r>
    <x v="75"/>
    <x v="2"/>
    <x v="9"/>
    <x v="18"/>
    <x v="656"/>
  </r>
  <r>
    <x v="75"/>
    <x v="2"/>
    <x v="9"/>
    <x v="19"/>
    <x v="1642"/>
  </r>
  <r>
    <x v="75"/>
    <x v="2"/>
    <x v="10"/>
    <x v="0"/>
    <x v="173"/>
  </r>
  <r>
    <x v="75"/>
    <x v="2"/>
    <x v="10"/>
    <x v="8"/>
    <x v="177"/>
  </r>
  <r>
    <x v="75"/>
    <x v="2"/>
    <x v="10"/>
    <x v="16"/>
    <x v="96"/>
  </r>
  <r>
    <x v="75"/>
    <x v="2"/>
    <x v="10"/>
    <x v="18"/>
    <x v="1039"/>
  </r>
  <r>
    <x v="75"/>
    <x v="2"/>
    <x v="10"/>
    <x v="20"/>
    <x v="1367"/>
  </r>
  <r>
    <x v="75"/>
    <x v="2"/>
    <x v="11"/>
    <x v="0"/>
    <x v="96"/>
  </r>
  <r>
    <x v="75"/>
    <x v="2"/>
    <x v="11"/>
    <x v="8"/>
    <x v="253"/>
  </r>
  <r>
    <x v="75"/>
    <x v="2"/>
    <x v="11"/>
    <x v="21"/>
    <x v="1508"/>
  </r>
  <r>
    <x v="75"/>
    <x v="2"/>
    <x v="12"/>
    <x v="8"/>
    <x v="249"/>
  </r>
  <r>
    <x v="75"/>
    <x v="2"/>
    <x v="12"/>
    <x v="16"/>
    <x v="96"/>
  </r>
  <r>
    <x v="75"/>
    <x v="2"/>
    <x v="13"/>
    <x v="0"/>
    <x v="96"/>
  </r>
  <r>
    <x v="75"/>
    <x v="2"/>
    <x v="13"/>
    <x v="4"/>
    <x v="688"/>
  </r>
  <r>
    <x v="75"/>
    <x v="2"/>
    <x v="13"/>
    <x v="14"/>
    <x v="934"/>
  </r>
  <r>
    <x v="75"/>
    <x v="0"/>
    <x v="0"/>
    <x v="4"/>
    <x v="1777"/>
  </r>
  <r>
    <x v="75"/>
    <x v="0"/>
    <x v="0"/>
    <x v="17"/>
    <x v="1666"/>
  </r>
  <r>
    <x v="75"/>
    <x v="0"/>
    <x v="0"/>
    <x v="22"/>
    <x v="1083"/>
  </r>
  <r>
    <x v="75"/>
    <x v="0"/>
    <x v="1"/>
    <x v="4"/>
    <x v="976"/>
  </r>
  <r>
    <x v="75"/>
    <x v="0"/>
    <x v="1"/>
    <x v="16"/>
    <x v="56"/>
  </r>
  <r>
    <x v="75"/>
    <x v="0"/>
    <x v="3"/>
    <x v="4"/>
    <x v="29"/>
  </r>
  <r>
    <x v="75"/>
    <x v="0"/>
    <x v="4"/>
    <x v="0"/>
    <x v="174"/>
  </r>
  <r>
    <x v="75"/>
    <x v="0"/>
    <x v="4"/>
    <x v="4"/>
    <x v="574"/>
  </r>
  <r>
    <x v="75"/>
    <x v="0"/>
    <x v="4"/>
    <x v="16"/>
    <x v="364"/>
  </r>
  <r>
    <x v="75"/>
    <x v="0"/>
    <x v="5"/>
    <x v="5"/>
    <x v="877"/>
  </r>
  <r>
    <x v="75"/>
    <x v="0"/>
    <x v="5"/>
    <x v="13"/>
    <x v="149"/>
  </r>
  <r>
    <x v="75"/>
    <x v="0"/>
    <x v="6"/>
    <x v="6"/>
    <x v="888"/>
  </r>
  <r>
    <x v="75"/>
    <x v="0"/>
    <x v="6"/>
    <x v="7"/>
    <x v="644"/>
  </r>
  <r>
    <x v="75"/>
    <x v="0"/>
    <x v="6"/>
    <x v="16"/>
    <x v="821"/>
  </r>
  <r>
    <x v="75"/>
    <x v="1"/>
    <x v="0"/>
    <x v="4"/>
    <x v="1756"/>
  </r>
  <r>
    <x v="75"/>
    <x v="1"/>
    <x v="0"/>
    <x v="17"/>
    <x v="1428"/>
  </r>
  <r>
    <x v="75"/>
    <x v="1"/>
    <x v="0"/>
    <x v="22"/>
    <x v="897"/>
  </r>
  <r>
    <x v="75"/>
    <x v="1"/>
    <x v="1"/>
    <x v="4"/>
    <x v="982"/>
  </r>
  <r>
    <x v="75"/>
    <x v="1"/>
    <x v="1"/>
    <x v="16"/>
    <x v="114"/>
  </r>
  <r>
    <x v="75"/>
    <x v="1"/>
    <x v="2"/>
    <x v="8"/>
    <x v="326"/>
  </r>
  <r>
    <x v="75"/>
    <x v="1"/>
    <x v="3"/>
    <x v="4"/>
    <x v="122"/>
  </r>
  <r>
    <x v="75"/>
    <x v="1"/>
    <x v="4"/>
    <x v="0"/>
    <x v="177"/>
  </r>
  <r>
    <x v="75"/>
    <x v="1"/>
    <x v="4"/>
    <x v="4"/>
    <x v="578"/>
  </r>
  <r>
    <x v="75"/>
    <x v="1"/>
    <x v="4"/>
    <x v="16"/>
    <x v="177"/>
  </r>
  <r>
    <x v="75"/>
    <x v="1"/>
    <x v="5"/>
    <x v="5"/>
    <x v="433"/>
  </r>
  <r>
    <x v="75"/>
    <x v="1"/>
    <x v="5"/>
    <x v="13"/>
    <x v="140"/>
  </r>
  <r>
    <x v="75"/>
    <x v="1"/>
    <x v="6"/>
    <x v="6"/>
    <x v="514"/>
  </r>
  <r>
    <x v="75"/>
    <x v="1"/>
    <x v="6"/>
    <x v="7"/>
    <x v="739"/>
  </r>
  <r>
    <x v="75"/>
    <x v="1"/>
    <x v="6"/>
    <x v="16"/>
    <x v="1155"/>
  </r>
  <r>
    <x v="75"/>
    <x v="2"/>
    <x v="0"/>
    <x v="4"/>
    <x v="612"/>
  </r>
  <r>
    <x v="75"/>
    <x v="2"/>
    <x v="0"/>
    <x v="17"/>
    <x v="372"/>
  </r>
  <r>
    <x v="75"/>
    <x v="2"/>
    <x v="7"/>
    <x v="0"/>
    <x v="155"/>
  </r>
  <r>
    <x v="75"/>
    <x v="2"/>
    <x v="7"/>
    <x v="1"/>
    <x v="384"/>
  </r>
  <r>
    <x v="75"/>
    <x v="2"/>
    <x v="7"/>
    <x v="2"/>
    <x v="96"/>
  </r>
  <r>
    <x v="75"/>
    <x v="2"/>
    <x v="7"/>
    <x v="3"/>
    <x v="177"/>
  </r>
  <r>
    <x v="75"/>
    <x v="2"/>
    <x v="7"/>
    <x v="8"/>
    <x v="527"/>
  </r>
  <r>
    <x v="75"/>
    <x v="2"/>
    <x v="7"/>
    <x v="13"/>
    <x v="177"/>
  </r>
  <r>
    <x v="75"/>
    <x v="2"/>
    <x v="7"/>
    <x v="16"/>
    <x v="524"/>
  </r>
  <r>
    <x v="75"/>
    <x v="2"/>
    <x v="8"/>
    <x v="9"/>
    <x v="1040"/>
  </r>
  <r>
    <x v="76"/>
    <x v="2"/>
    <x v="7"/>
    <x v="0"/>
    <x v="121"/>
  </r>
  <r>
    <x v="76"/>
    <x v="2"/>
    <x v="0"/>
    <x v="17"/>
    <x v="216"/>
  </r>
  <r>
    <x v="76"/>
    <x v="2"/>
    <x v="7"/>
    <x v="2"/>
    <x v="96"/>
  </r>
  <r>
    <x v="76"/>
    <x v="2"/>
    <x v="7"/>
    <x v="3"/>
    <x v="121"/>
  </r>
  <r>
    <x v="76"/>
    <x v="2"/>
    <x v="7"/>
    <x v="16"/>
    <x v="433"/>
  </r>
  <r>
    <x v="76"/>
    <x v="2"/>
    <x v="8"/>
    <x v="8"/>
    <x v="292"/>
  </r>
  <r>
    <x v="76"/>
    <x v="2"/>
    <x v="8"/>
    <x v="9"/>
    <x v="292"/>
  </r>
  <r>
    <x v="76"/>
    <x v="2"/>
    <x v="8"/>
    <x v="10"/>
    <x v="121"/>
  </r>
  <r>
    <x v="76"/>
    <x v="2"/>
    <x v="9"/>
    <x v="16"/>
    <x v="254"/>
  </r>
  <r>
    <x v="76"/>
    <x v="2"/>
    <x v="9"/>
    <x v="19"/>
    <x v="1222"/>
  </r>
  <r>
    <x v="76"/>
    <x v="2"/>
    <x v="10"/>
    <x v="0"/>
    <x v="121"/>
  </r>
  <r>
    <x v="76"/>
    <x v="2"/>
    <x v="10"/>
    <x v="16"/>
    <x v="96"/>
  </r>
  <r>
    <x v="76"/>
    <x v="2"/>
    <x v="10"/>
    <x v="21"/>
    <x v="1105"/>
  </r>
  <r>
    <x v="76"/>
    <x v="2"/>
    <x v="11"/>
    <x v="0"/>
    <x v="96"/>
  </r>
  <r>
    <x v="76"/>
    <x v="2"/>
    <x v="11"/>
    <x v="16"/>
    <x v="384"/>
  </r>
  <r>
    <x v="76"/>
    <x v="2"/>
    <x v="11"/>
    <x v="20"/>
    <x v="64"/>
  </r>
  <r>
    <x v="76"/>
    <x v="2"/>
    <x v="11"/>
    <x v="21"/>
    <x v="785"/>
  </r>
  <r>
    <x v="76"/>
    <x v="2"/>
    <x v="13"/>
    <x v="14"/>
    <x v="527"/>
  </r>
  <r>
    <x v="76"/>
    <x v="0"/>
    <x v="0"/>
    <x v="4"/>
    <x v="1566"/>
  </r>
  <r>
    <x v="76"/>
    <x v="0"/>
    <x v="0"/>
    <x v="17"/>
    <x v="931"/>
  </r>
  <r>
    <x v="76"/>
    <x v="0"/>
    <x v="0"/>
    <x v="22"/>
    <x v="570"/>
  </r>
  <r>
    <x v="76"/>
    <x v="0"/>
    <x v="1"/>
    <x v="4"/>
    <x v="433"/>
  </r>
  <r>
    <x v="76"/>
    <x v="0"/>
    <x v="2"/>
    <x v="4"/>
    <x v="59"/>
  </r>
  <r>
    <x v="76"/>
    <x v="0"/>
    <x v="3"/>
    <x v="4"/>
    <x v="34"/>
  </r>
  <r>
    <x v="76"/>
    <x v="0"/>
    <x v="4"/>
    <x v="0"/>
    <x v="59"/>
  </r>
  <r>
    <x v="76"/>
    <x v="0"/>
    <x v="4"/>
    <x v="4"/>
    <x v="121"/>
  </r>
  <r>
    <x v="76"/>
    <x v="0"/>
    <x v="4"/>
    <x v="16"/>
    <x v="49"/>
  </r>
  <r>
    <x v="76"/>
    <x v="0"/>
    <x v="5"/>
    <x v="5"/>
    <x v="371"/>
  </r>
  <r>
    <x v="76"/>
    <x v="0"/>
    <x v="6"/>
    <x v="6"/>
    <x v="384"/>
  </r>
  <r>
    <x v="76"/>
    <x v="0"/>
    <x v="6"/>
    <x v="7"/>
    <x v="177"/>
  </r>
  <r>
    <x v="76"/>
    <x v="0"/>
    <x v="6"/>
    <x v="16"/>
    <x v="487"/>
  </r>
  <r>
    <x v="76"/>
    <x v="1"/>
    <x v="0"/>
    <x v="4"/>
    <x v="1496"/>
  </r>
  <r>
    <x v="76"/>
    <x v="1"/>
    <x v="0"/>
    <x v="17"/>
    <x v="814"/>
  </r>
  <r>
    <x v="76"/>
    <x v="1"/>
    <x v="0"/>
    <x v="22"/>
    <x v="538"/>
  </r>
  <r>
    <x v="76"/>
    <x v="1"/>
    <x v="1"/>
    <x v="4"/>
    <x v="384"/>
  </r>
  <r>
    <x v="76"/>
    <x v="1"/>
    <x v="1"/>
    <x v="16"/>
    <x v="140"/>
  </r>
  <r>
    <x v="76"/>
    <x v="1"/>
    <x v="2"/>
    <x v="4"/>
    <x v="49"/>
  </r>
  <r>
    <x v="76"/>
    <x v="1"/>
    <x v="3"/>
    <x v="4"/>
    <x v="24"/>
  </r>
  <r>
    <x v="76"/>
    <x v="1"/>
    <x v="4"/>
    <x v="0"/>
    <x v="69"/>
  </r>
  <r>
    <x v="76"/>
    <x v="1"/>
    <x v="4"/>
    <x v="4"/>
    <x v="121"/>
  </r>
  <r>
    <x v="76"/>
    <x v="1"/>
    <x v="4"/>
    <x v="16"/>
    <x v="69"/>
  </r>
  <r>
    <x v="76"/>
    <x v="1"/>
    <x v="5"/>
    <x v="5"/>
    <x v="254"/>
  </r>
  <r>
    <x v="76"/>
    <x v="1"/>
    <x v="6"/>
    <x v="6"/>
    <x v="159"/>
  </r>
  <r>
    <x v="76"/>
    <x v="1"/>
    <x v="6"/>
    <x v="7"/>
    <x v="254"/>
  </r>
  <r>
    <x v="76"/>
    <x v="1"/>
    <x v="6"/>
    <x v="16"/>
    <x v="384"/>
  </r>
  <r>
    <x v="76"/>
    <x v="2"/>
    <x v="0"/>
    <x v="4"/>
    <x v="487"/>
  </r>
  <r>
    <x v="76"/>
    <x v="2"/>
    <x v="7"/>
    <x v="1"/>
    <x v="384"/>
  </r>
  <r>
    <x v="77"/>
    <x v="0"/>
    <x v="4"/>
    <x v="0"/>
    <x v="570"/>
  </r>
  <r>
    <x v="77"/>
    <x v="0"/>
    <x v="3"/>
    <x v="4"/>
    <x v="11"/>
  </r>
  <r>
    <x v="77"/>
    <x v="0"/>
    <x v="5"/>
    <x v="5"/>
    <x v="785"/>
  </r>
  <r>
    <x v="77"/>
    <x v="0"/>
    <x v="5"/>
    <x v="16"/>
    <x v="96"/>
  </r>
  <r>
    <x v="77"/>
    <x v="0"/>
    <x v="6"/>
    <x v="6"/>
    <x v="785"/>
  </r>
  <r>
    <x v="77"/>
    <x v="0"/>
    <x v="6"/>
    <x v="7"/>
    <x v="570"/>
  </r>
  <r>
    <x v="77"/>
    <x v="0"/>
    <x v="6"/>
    <x v="16"/>
    <x v="1203"/>
  </r>
  <r>
    <x v="77"/>
    <x v="1"/>
    <x v="0"/>
    <x v="4"/>
    <x v="1748"/>
  </r>
  <r>
    <x v="77"/>
    <x v="1"/>
    <x v="0"/>
    <x v="17"/>
    <x v="1391"/>
  </r>
  <r>
    <x v="77"/>
    <x v="1"/>
    <x v="0"/>
    <x v="22"/>
    <x v="1007"/>
  </r>
  <r>
    <x v="77"/>
    <x v="1"/>
    <x v="1"/>
    <x v="4"/>
    <x v="883"/>
  </r>
  <r>
    <x v="77"/>
    <x v="1"/>
    <x v="1"/>
    <x v="16"/>
    <x v="471"/>
  </r>
  <r>
    <x v="77"/>
    <x v="1"/>
    <x v="1"/>
    <x v="22"/>
    <x v="25"/>
  </r>
  <r>
    <x v="77"/>
    <x v="1"/>
    <x v="2"/>
    <x v="8"/>
    <x v="433"/>
  </r>
  <r>
    <x v="77"/>
    <x v="1"/>
    <x v="3"/>
    <x v="4"/>
    <x v="127"/>
  </r>
  <r>
    <x v="77"/>
    <x v="1"/>
    <x v="4"/>
    <x v="0"/>
    <x v="384"/>
  </r>
  <r>
    <x v="77"/>
    <x v="1"/>
    <x v="4"/>
    <x v="16"/>
    <x v="254"/>
  </r>
  <r>
    <x v="77"/>
    <x v="1"/>
    <x v="5"/>
    <x v="5"/>
    <x v="615"/>
  </r>
  <r>
    <x v="77"/>
    <x v="1"/>
    <x v="5"/>
    <x v="13"/>
    <x v="96"/>
  </r>
  <r>
    <x v="77"/>
    <x v="1"/>
    <x v="6"/>
    <x v="6"/>
    <x v="527"/>
  </r>
  <r>
    <x v="77"/>
    <x v="1"/>
    <x v="6"/>
    <x v="7"/>
    <x v="843"/>
  </r>
  <r>
    <x v="77"/>
    <x v="1"/>
    <x v="6"/>
    <x v="16"/>
    <x v="1200"/>
  </r>
  <r>
    <x v="77"/>
    <x v="2"/>
    <x v="0"/>
    <x v="4"/>
    <x v="1006"/>
  </r>
  <r>
    <x v="77"/>
    <x v="2"/>
    <x v="0"/>
    <x v="13"/>
    <x v="254"/>
  </r>
  <r>
    <x v="77"/>
    <x v="2"/>
    <x v="0"/>
    <x v="16"/>
    <x v="12"/>
  </r>
  <r>
    <x v="77"/>
    <x v="2"/>
    <x v="0"/>
    <x v="17"/>
    <x v="852"/>
  </r>
  <r>
    <x v="77"/>
    <x v="2"/>
    <x v="0"/>
    <x v="22"/>
    <x v="5"/>
  </r>
  <r>
    <x v="77"/>
    <x v="2"/>
    <x v="7"/>
    <x v="0"/>
    <x v="254"/>
  </r>
  <r>
    <x v="77"/>
    <x v="2"/>
    <x v="7"/>
    <x v="1"/>
    <x v="384"/>
  </r>
  <r>
    <x v="77"/>
    <x v="2"/>
    <x v="7"/>
    <x v="2"/>
    <x v="96"/>
  </r>
  <r>
    <x v="77"/>
    <x v="2"/>
    <x v="7"/>
    <x v="3"/>
    <x v="96"/>
  </r>
  <r>
    <x v="77"/>
    <x v="2"/>
    <x v="7"/>
    <x v="16"/>
    <x v="570"/>
  </r>
  <r>
    <x v="77"/>
    <x v="2"/>
    <x v="8"/>
    <x v="9"/>
    <x v="982"/>
  </r>
  <r>
    <x v="77"/>
    <x v="2"/>
    <x v="8"/>
    <x v="10"/>
    <x v="433"/>
  </r>
  <r>
    <x v="77"/>
    <x v="2"/>
    <x v="9"/>
    <x v="0"/>
    <x v="177"/>
  </r>
  <r>
    <x v="77"/>
    <x v="2"/>
    <x v="9"/>
    <x v="16"/>
    <x v="326"/>
  </r>
  <r>
    <x v="77"/>
    <x v="2"/>
    <x v="9"/>
    <x v="18"/>
    <x v="615"/>
  </r>
  <r>
    <x v="77"/>
    <x v="2"/>
    <x v="9"/>
    <x v="19"/>
    <x v="1675"/>
  </r>
  <r>
    <x v="77"/>
    <x v="2"/>
    <x v="10"/>
    <x v="0"/>
    <x v="177"/>
  </r>
  <r>
    <x v="77"/>
    <x v="2"/>
    <x v="10"/>
    <x v="16"/>
    <x v="254"/>
  </r>
  <r>
    <x v="77"/>
    <x v="2"/>
    <x v="10"/>
    <x v="18"/>
    <x v="760"/>
  </r>
  <r>
    <x v="77"/>
    <x v="2"/>
    <x v="10"/>
    <x v="20"/>
    <x v="49"/>
  </r>
  <r>
    <x v="77"/>
    <x v="2"/>
    <x v="10"/>
    <x v="21"/>
    <x v="1483"/>
  </r>
  <r>
    <x v="77"/>
    <x v="2"/>
    <x v="11"/>
    <x v="0"/>
    <x v="96"/>
  </r>
  <r>
    <x v="77"/>
    <x v="2"/>
    <x v="11"/>
    <x v="16"/>
    <x v="177"/>
  </r>
  <r>
    <x v="77"/>
    <x v="2"/>
    <x v="11"/>
    <x v="21"/>
    <x v="1507"/>
  </r>
  <r>
    <x v="77"/>
    <x v="2"/>
    <x v="13"/>
    <x v="0"/>
    <x v="254"/>
  </r>
  <r>
    <x v="77"/>
    <x v="2"/>
    <x v="13"/>
    <x v="4"/>
    <x v="969"/>
  </r>
  <r>
    <x v="77"/>
    <x v="2"/>
    <x v="13"/>
    <x v="11"/>
    <x v="96"/>
  </r>
  <r>
    <x v="77"/>
    <x v="2"/>
    <x v="13"/>
    <x v="14"/>
    <x v="1141"/>
  </r>
  <r>
    <x v="77"/>
    <x v="2"/>
    <x v="13"/>
    <x v="16"/>
    <x v="96"/>
  </r>
  <r>
    <x v="77"/>
    <x v="0"/>
    <x v="0"/>
    <x v="4"/>
    <x v="1757"/>
  </r>
  <r>
    <x v="77"/>
    <x v="0"/>
    <x v="0"/>
    <x v="17"/>
    <x v="1509"/>
  </r>
  <r>
    <x v="77"/>
    <x v="0"/>
    <x v="0"/>
    <x v="22"/>
    <x v="1079"/>
  </r>
  <r>
    <x v="77"/>
    <x v="0"/>
    <x v="1"/>
    <x v="4"/>
    <x v="827"/>
  </r>
  <r>
    <x v="77"/>
    <x v="0"/>
    <x v="1"/>
    <x v="22"/>
    <x v="35"/>
  </r>
  <r>
    <x v="77"/>
    <x v="0"/>
    <x v="4"/>
    <x v="16"/>
    <x v="292"/>
  </r>
  <r>
    <x v="78"/>
    <x v="2"/>
    <x v="7"/>
    <x v="1"/>
    <x v="487"/>
  </r>
  <r>
    <x v="78"/>
    <x v="0"/>
    <x v="4"/>
    <x v="0"/>
    <x v="205"/>
  </r>
  <r>
    <x v="78"/>
    <x v="2"/>
    <x v="7"/>
    <x v="16"/>
    <x v="402"/>
  </r>
  <r>
    <x v="78"/>
    <x v="2"/>
    <x v="8"/>
    <x v="9"/>
    <x v="493"/>
  </r>
  <r>
    <x v="78"/>
    <x v="2"/>
    <x v="8"/>
    <x v="10"/>
    <x v="96"/>
  </r>
  <r>
    <x v="78"/>
    <x v="2"/>
    <x v="8"/>
    <x v="16"/>
    <x v="96"/>
  </r>
  <r>
    <x v="78"/>
    <x v="2"/>
    <x v="9"/>
    <x v="0"/>
    <x v="73"/>
  </r>
  <r>
    <x v="78"/>
    <x v="2"/>
    <x v="9"/>
    <x v="18"/>
    <x v="406"/>
  </r>
  <r>
    <x v="78"/>
    <x v="2"/>
    <x v="9"/>
    <x v="19"/>
    <x v="1305"/>
  </r>
  <r>
    <x v="78"/>
    <x v="2"/>
    <x v="10"/>
    <x v="0"/>
    <x v="96"/>
  </r>
  <r>
    <x v="78"/>
    <x v="2"/>
    <x v="10"/>
    <x v="16"/>
    <x v="96"/>
  </r>
  <r>
    <x v="78"/>
    <x v="2"/>
    <x v="10"/>
    <x v="18"/>
    <x v="715"/>
  </r>
  <r>
    <x v="78"/>
    <x v="2"/>
    <x v="10"/>
    <x v="21"/>
    <x v="1093"/>
  </r>
  <r>
    <x v="78"/>
    <x v="2"/>
    <x v="11"/>
    <x v="21"/>
    <x v="1191"/>
  </r>
  <r>
    <x v="78"/>
    <x v="2"/>
    <x v="13"/>
    <x v="0"/>
    <x v="96"/>
  </r>
  <r>
    <x v="78"/>
    <x v="2"/>
    <x v="13"/>
    <x v="4"/>
    <x v="527"/>
  </r>
  <r>
    <x v="78"/>
    <x v="2"/>
    <x v="13"/>
    <x v="14"/>
    <x v="384"/>
  </r>
  <r>
    <x v="78"/>
    <x v="0"/>
    <x v="5"/>
    <x v="5"/>
    <x v="433"/>
  </r>
  <r>
    <x v="78"/>
    <x v="0"/>
    <x v="6"/>
    <x v="6"/>
    <x v="433"/>
  </r>
  <r>
    <x v="78"/>
    <x v="0"/>
    <x v="6"/>
    <x v="7"/>
    <x v="527"/>
  </r>
  <r>
    <x v="78"/>
    <x v="0"/>
    <x v="6"/>
    <x v="16"/>
    <x v="756"/>
  </r>
  <r>
    <x v="78"/>
    <x v="1"/>
    <x v="0"/>
    <x v="4"/>
    <x v="1553"/>
  </r>
  <r>
    <x v="78"/>
    <x v="1"/>
    <x v="0"/>
    <x v="17"/>
    <x v="727"/>
  </r>
  <r>
    <x v="78"/>
    <x v="1"/>
    <x v="0"/>
    <x v="22"/>
    <x v="497"/>
  </r>
  <r>
    <x v="78"/>
    <x v="1"/>
    <x v="1"/>
    <x v="4"/>
    <x v="354"/>
  </r>
  <r>
    <x v="78"/>
    <x v="1"/>
    <x v="3"/>
    <x v="4"/>
    <x v="96"/>
  </r>
  <r>
    <x v="78"/>
    <x v="1"/>
    <x v="4"/>
    <x v="0"/>
    <x v="348"/>
  </r>
  <r>
    <x v="78"/>
    <x v="1"/>
    <x v="5"/>
    <x v="5"/>
    <x v="254"/>
  </r>
  <r>
    <x v="78"/>
    <x v="1"/>
    <x v="6"/>
    <x v="6"/>
    <x v="326"/>
  </r>
  <r>
    <x v="78"/>
    <x v="1"/>
    <x v="6"/>
    <x v="7"/>
    <x v="326"/>
  </r>
  <r>
    <x v="78"/>
    <x v="1"/>
    <x v="6"/>
    <x v="16"/>
    <x v="549"/>
  </r>
  <r>
    <x v="78"/>
    <x v="2"/>
    <x v="0"/>
    <x v="0"/>
    <x v="96"/>
  </r>
  <r>
    <x v="78"/>
    <x v="2"/>
    <x v="0"/>
    <x v="4"/>
    <x v="987"/>
  </r>
  <r>
    <x v="78"/>
    <x v="2"/>
    <x v="0"/>
    <x v="16"/>
    <x v="177"/>
  </r>
  <r>
    <x v="78"/>
    <x v="2"/>
    <x v="0"/>
    <x v="17"/>
    <x v="664"/>
  </r>
  <r>
    <x v="78"/>
    <x v="2"/>
    <x v="7"/>
    <x v="0"/>
    <x v="69"/>
  </r>
  <r>
    <x v="78"/>
    <x v="0"/>
    <x v="0"/>
    <x v="4"/>
    <x v="1659"/>
  </r>
  <r>
    <x v="78"/>
    <x v="0"/>
    <x v="0"/>
    <x v="17"/>
    <x v="1206"/>
  </r>
  <r>
    <x v="78"/>
    <x v="0"/>
    <x v="0"/>
    <x v="22"/>
    <x v="945"/>
  </r>
  <r>
    <x v="78"/>
    <x v="0"/>
    <x v="1"/>
    <x v="4"/>
    <x v="441"/>
  </r>
  <r>
    <x v="78"/>
    <x v="0"/>
    <x v="3"/>
    <x v="4"/>
    <x v="96"/>
  </r>
  <r>
    <x v="78"/>
    <x v="2"/>
    <x v="7"/>
    <x v="2"/>
    <x v="96"/>
  </r>
  <r>
    <x v="79"/>
    <x v="0"/>
    <x v="0"/>
    <x v="22"/>
    <x v="691"/>
  </r>
  <r>
    <x v="79"/>
    <x v="0"/>
    <x v="0"/>
    <x v="17"/>
    <x v="1030"/>
  </r>
  <r>
    <x v="79"/>
    <x v="0"/>
    <x v="2"/>
    <x v="8"/>
    <x v="24"/>
  </r>
  <r>
    <x v="79"/>
    <x v="0"/>
    <x v="4"/>
    <x v="4"/>
    <x v="254"/>
  </r>
  <r>
    <x v="79"/>
    <x v="0"/>
    <x v="4"/>
    <x v="16"/>
    <x v="194"/>
  </r>
  <r>
    <x v="79"/>
    <x v="0"/>
    <x v="5"/>
    <x v="4"/>
    <x v="433"/>
  </r>
  <r>
    <x v="79"/>
    <x v="0"/>
    <x v="6"/>
    <x v="6"/>
    <x v="527"/>
  </r>
  <r>
    <x v="79"/>
    <x v="0"/>
    <x v="6"/>
    <x v="16"/>
    <x v="615"/>
  </r>
  <r>
    <x v="79"/>
    <x v="1"/>
    <x v="0"/>
    <x v="4"/>
    <x v="1503"/>
  </r>
  <r>
    <x v="79"/>
    <x v="1"/>
    <x v="0"/>
    <x v="22"/>
    <x v="433"/>
  </r>
  <r>
    <x v="79"/>
    <x v="1"/>
    <x v="1"/>
    <x v="4"/>
    <x v="384"/>
  </r>
  <r>
    <x v="79"/>
    <x v="1"/>
    <x v="1"/>
    <x v="16"/>
    <x v="254"/>
  </r>
  <r>
    <x v="79"/>
    <x v="1"/>
    <x v="3"/>
    <x v="4"/>
    <x v="106"/>
  </r>
  <r>
    <x v="79"/>
    <x v="1"/>
    <x v="4"/>
    <x v="4"/>
    <x v="96"/>
  </r>
  <r>
    <x v="79"/>
    <x v="1"/>
    <x v="4"/>
    <x v="16"/>
    <x v="96"/>
  </r>
  <r>
    <x v="79"/>
    <x v="1"/>
    <x v="5"/>
    <x v="4"/>
    <x v="326"/>
  </r>
  <r>
    <x v="79"/>
    <x v="1"/>
    <x v="6"/>
    <x v="6"/>
    <x v="384"/>
  </r>
  <r>
    <x v="79"/>
    <x v="1"/>
    <x v="6"/>
    <x v="7"/>
    <x v="254"/>
  </r>
  <r>
    <x v="79"/>
    <x v="1"/>
    <x v="6"/>
    <x v="16"/>
    <x v="592"/>
  </r>
  <r>
    <x v="79"/>
    <x v="2"/>
    <x v="0"/>
    <x v="0"/>
    <x v="31"/>
  </r>
  <r>
    <x v="79"/>
    <x v="2"/>
    <x v="0"/>
    <x v="4"/>
    <x v="433"/>
  </r>
  <r>
    <x v="79"/>
    <x v="2"/>
    <x v="0"/>
    <x v="17"/>
    <x v="326"/>
  </r>
  <r>
    <x v="79"/>
    <x v="2"/>
    <x v="7"/>
    <x v="1"/>
    <x v="433"/>
  </r>
  <r>
    <x v="79"/>
    <x v="2"/>
    <x v="7"/>
    <x v="2"/>
    <x v="96"/>
  </r>
  <r>
    <x v="79"/>
    <x v="2"/>
    <x v="7"/>
    <x v="16"/>
    <x v="177"/>
  </r>
  <r>
    <x v="79"/>
    <x v="2"/>
    <x v="8"/>
    <x v="8"/>
    <x v="326"/>
  </r>
  <r>
    <x v="79"/>
    <x v="2"/>
    <x v="8"/>
    <x v="9"/>
    <x v="691"/>
  </r>
  <r>
    <x v="79"/>
    <x v="2"/>
    <x v="8"/>
    <x v="10"/>
    <x v="96"/>
  </r>
  <r>
    <x v="79"/>
    <x v="2"/>
    <x v="8"/>
    <x v="16"/>
    <x v="96"/>
  </r>
  <r>
    <x v="79"/>
    <x v="2"/>
    <x v="9"/>
    <x v="0"/>
    <x v="96"/>
  </r>
  <r>
    <x v="79"/>
    <x v="2"/>
    <x v="9"/>
    <x v="16"/>
    <x v="96"/>
  </r>
  <r>
    <x v="79"/>
    <x v="2"/>
    <x v="9"/>
    <x v="18"/>
    <x v="326"/>
  </r>
  <r>
    <x v="79"/>
    <x v="2"/>
    <x v="9"/>
    <x v="19"/>
    <x v="1251"/>
  </r>
  <r>
    <x v="79"/>
    <x v="2"/>
    <x v="10"/>
    <x v="0"/>
    <x v="96"/>
  </r>
  <r>
    <x v="79"/>
    <x v="2"/>
    <x v="10"/>
    <x v="16"/>
    <x v="96"/>
  </r>
  <r>
    <x v="79"/>
    <x v="2"/>
    <x v="10"/>
    <x v="18"/>
    <x v="691"/>
  </r>
  <r>
    <x v="79"/>
    <x v="2"/>
    <x v="10"/>
    <x v="21"/>
    <x v="1187"/>
  </r>
  <r>
    <x v="79"/>
    <x v="2"/>
    <x v="11"/>
    <x v="21"/>
    <x v="1162"/>
  </r>
  <r>
    <x v="79"/>
    <x v="2"/>
    <x v="13"/>
    <x v="4"/>
    <x v="254"/>
  </r>
  <r>
    <x v="79"/>
    <x v="2"/>
    <x v="13"/>
    <x v="14"/>
    <x v="326"/>
  </r>
  <r>
    <x v="79"/>
    <x v="0"/>
    <x v="0"/>
    <x v="4"/>
    <x v="1646"/>
  </r>
  <r>
    <x v="79"/>
    <x v="0"/>
    <x v="1"/>
    <x v="4"/>
    <x v="384"/>
  </r>
  <r>
    <x v="80"/>
    <x v="0"/>
    <x v="2"/>
    <x v="8"/>
    <x v="177"/>
  </r>
  <r>
    <x v="80"/>
    <x v="0"/>
    <x v="1"/>
    <x v="4"/>
    <x v="592"/>
  </r>
  <r>
    <x v="80"/>
    <x v="0"/>
    <x v="4"/>
    <x v="0"/>
    <x v="397"/>
  </r>
  <r>
    <x v="80"/>
    <x v="0"/>
    <x v="4"/>
    <x v="16"/>
    <x v="326"/>
  </r>
  <r>
    <x v="80"/>
    <x v="0"/>
    <x v="5"/>
    <x v="5"/>
    <x v="433"/>
  </r>
  <r>
    <x v="80"/>
    <x v="0"/>
    <x v="5"/>
    <x v="13"/>
    <x v="19"/>
  </r>
  <r>
    <x v="80"/>
    <x v="0"/>
    <x v="6"/>
    <x v="6"/>
    <x v="433"/>
  </r>
  <r>
    <x v="80"/>
    <x v="0"/>
    <x v="6"/>
    <x v="7"/>
    <x v="527"/>
  </r>
  <r>
    <x v="80"/>
    <x v="0"/>
    <x v="6"/>
    <x v="16"/>
    <x v="691"/>
  </r>
  <r>
    <x v="80"/>
    <x v="1"/>
    <x v="0"/>
    <x v="4"/>
    <x v="1600"/>
  </r>
  <r>
    <x v="80"/>
    <x v="1"/>
    <x v="0"/>
    <x v="17"/>
    <x v="1016"/>
  </r>
  <r>
    <x v="80"/>
    <x v="1"/>
    <x v="0"/>
    <x v="22"/>
    <x v="785"/>
  </r>
  <r>
    <x v="80"/>
    <x v="1"/>
    <x v="1"/>
    <x v="4"/>
    <x v="433"/>
  </r>
  <r>
    <x v="80"/>
    <x v="1"/>
    <x v="2"/>
    <x v="8"/>
    <x v="177"/>
  </r>
  <r>
    <x v="80"/>
    <x v="1"/>
    <x v="4"/>
    <x v="0"/>
    <x v="487"/>
  </r>
  <r>
    <x v="80"/>
    <x v="1"/>
    <x v="4"/>
    <x v="16"/>
    <x v="140"/>
  </r>
  <r>
    <x v="80"/>
    <x v="1"/>
    <x v="5"/>
    <x v="5"/>
    <x v="254"/>
  </r>
  <r>
    <x v="80"/>
    <x v="1"/>
    <x v="5"/>
    <x v="13"/>
    <x v="24"/>
  </r>
  <r>
    <x v="80"/>
    <x v="1"/>
    <x v="6"/>
    <x v="6"/>
    <x v="326"/>
  </r>
  <r>
    <x v="80"/>
    <x v="1"/>
    <x v="6"/>
    <x v="7"/>
    <x v="326"/>
  </r>
  <r>
    <x v="80"/>
    <x v="1"/>
    <x v="6"/>
    <x v="16"/>
    <x v="646"/>
  </r>
  <r>
    <x v="80"/>
    <x v="2"/>
    <x v="0"/>
    <x v="4"/>
    <x v="433"/>
  </r>
  <r>
    <x v="80"/>
    <x v="2"/>
    <x v="0"/>
    <x v="17"/>
    <x v="384"/>
  </r>
  <r>
    <x v="80"/>
    <x v="2"/>
    <x v="0"/>
    <x v="22"/>
    <x v="6"/>
  </r>
  <r>
    <x v="80"/>
    <x v="2"/>
    <x v="7"/>
    <x v="0"/>
    <x v="177"/>
  </r>
  <r>
    <x v="80"/>
    <x v="2"/>
    <x v="7"/>
    <x v="1"/>
    <x v="433"/>
  </r>
  <r>
    <x v="80"/>
    <x v="2"/>
    <x v="7"/>
    <x v="2"/>
    <x v="96"/>
  </r>
  <r>
    <x v="80"/>
    <x v="2"/>
    <x v="7"/>
    <x v="8"/>
    <x v="24"/>
  </r>
  <r>
    <x v="80"/>
    <x v="2"/>
    <x v="7"/>
    <x v="16"/>
    <x v="487"/>
  </r>
  <r>
    <x v="80"/>
    <x v="2"/>
    <x v="8"/>
    <x v="8"/>
    <x v="570"/>
  </r>
  <r>
    <x v="80"/>
    <x v="2"/>
    <x v="8"/>
    <x v="9"/>
    <x v="615"/>
  </r>
  <r>
    <x v="80"/>
    <x v="2"/>
    <x v="9"/>
    <x v="0"/>
    <x v="96"/>
  </r>
  <r>
    <x v="80"/>
    <x v="2"/>
    <x v="9"/>
    <x v="16"/>
    <x v="96"/>
  </r>
  <r>
    <x v="80"/>
    <x v="2"/>
    <x v="9"/>
    <x v="18"/>
    <x v="384"/>
  </r>
  <r>
    <x v="80"/>
    <x v="2"/>
    <x v="9"/>
    <x v="19"/>
    <x v="1544"/>
  </r>
  <r>
    <x v="80"/>
    <x v="2"/>
    <x v="10"/>
    <x v="0"/>
    <x v="96"/>
  </r>
  <r>
    <x v="80"/>
    <x v="2"/>
    <x v="10"/>
    <x v="16"/>
    <x v="96"/>
  </r>
  <r>
    <x v="80"/>
    <x v="2"/>
    <x v="10"/>
    <x v="18"/>
    <x v="487"/>
  </r>
  <r>
    <x v="80"/>
    <x v="2"/>
    <x v="10"/>
    <x v="21"/>
    <x v="1195"/>
  </r>
  <r>
    <x v="80"/>
    <x v="2"/>
    <x v="11"/>
    <x v="0"/>
    <x v="96"/>
  </r>
  <r>
    <x v="80"/>
    <x v="2"/>
    <x v="11"/>
    <x v="16"/>
    <x v="96"/>
  </r>
  <r>
    <x v="80"/>
    <x v="2"/>
    <x v="11"/>
    <x v="21"/>
    <x v="1261"/>
  </r>
  <r>
    <x v="80"/>
    <x v="2"/>
    <x v="13"/>
    <x v="0"/>
    <x v="177"/>
  </r>
  <r>
    <x v="80"/>
    <x v="2"/>
    <x v="13"/>
    <x v="14"/>
    <x v="384"/>
  </r>
  <r>
    <x v="80"/>
    <x v="0"/>
    <x v="0"/>
    <x v="4"/>
    <x v="1721"/>
  </r>
  <r>
    <x v="80"/>
    <x v="0"/>
    <x v="0"/>
    <x v="17"/>
    <x v="1448"/>
  </r>
  <r>
    <x v="80"/>
    <x v="0"/>
    <x v="0"/>
    <x v="22"/>
    <x v="1003"/>
  </r>
  <r>
    <x v="80"/>
    <x v="0"/>
    <x v="3"/>
    <x v="4"/>
    <x v="63"/>
  </r>
  <r>
    <x v="81"/>
    <x v="2"/>
    <x v="11"/>
    <x v="16"/>
    <x v="96"/>
  </r>
  <r>
    <x v="81"/>
    <x v="2"/>
    <x v="11"/>
    <x v="0"/>
    <x v="49"/>
  </r>
  <r>
    <x v="81"/>
    <x v="2"/>
    <x v="13"/>
    <x v="0"/>
    <x v="96"/>
  </r>
  <r>
    <x v="81"/>
    <x v="2"/>
    <x v="13"/>
    <x v="4"/>
    <x v="277"/>
  </r>
  <r>
    <x v="81"/>
    <x v="2"/>
    <x v="13"/>
    <x v="14"/>
    <x v="354"/>
  </r>
  <r>
    <x v="81"/>
    <x v="0"/>
    <x v="0"/>
    <x v="4"/>
    <x v="1690"/>
  </r>
  <r>
    <x v="81"/>
    <x v="0"/>
    <x v="0"/>
    <x v="17"/>
    <x v="1270"/>
  </r>
  <r>
    <x v="81"/>
    <x v="0"/>
    <x v="0"/>
    <x v="22"/>
    <x v="829"/>
  </r>
  <r>
    <x v="81"/>
    <x v="0"/>
    <x v="1"/>
    <x v="4"/>
    <x v="485"/>
  </r>
  <r>
    <x v="81"/>
    <x v="0"/>
    <x v="1"/>
    <x v="22"/>
    <x v="11"/>
  </r>
  <r>
    <x v="81"/>
    <x v="0"/>
    <x v="2"/>
    <x v="4"/>
    <x v="49"/>
  </r>
  <r>
    <x v="81"/>
    <x v="0"/>
    <x v="2"/>
    <x v="16"/>
    <x v="49"/>
  </r>
  <r>
    <x v="81"/>
    <x v="0"/>
    <x v="3"/>
    <x v="4"/>
    <x v="64"/>
  </r>
  <r>
    <x v="81"/>
    <x v="0"/>
    <x v="4"/>
    <x v="4"/>
    <x v="184"/>
  </r>
  <r>
    <x v="81"/>
    <x v="0"/>
    <x v="5"/>
    <x v="5"/>
    <x v="486"/>
  </r>
  <r>
    <x v="81"/>
    <x v="0"/>
    <x v="6"/>
    <x v="6"/>
    <x v="573"/>
  </r>
  <r>
    <x v="81"/>
    <x v="0"/>
    <x v="6"/>
    <x v="7"/>
    <x v="304"/>
  </r>
  <r>
    <x v="81"/>
    <x v="0"/>
    <x v="6"/>
    <x v="16"/>
    <x v="768"/>
  </r>
  <r>
    <x v="81"/>
    <x v="1"/>
    <x v="0"/>
    <x v="4"/>
    <x v="1599"/>
  </r>
  <r>
    <x v="81"/>
    <x v="1"/>
    <x v="0"/>
    <x v="17"/>
    <x v="565"/>
  </r>
  <r>
    <x v="81"/>
    <x v="1"/>
    <x v="0"/>
    <x v="22"/>
    <x v="490"/>
  </r>
  <r>
    <x v="81"/>
    <x v="1"/>
    <x v="1"/>
    <x v="4"/>
    <x v="382"/>
  </r>
  <r>
    <x v="81"/>
    <x v="1"/>
    <x v="1"/>
    <x v="16"/>
    <x v="254"/>
  </r>
  <r>
    <x v="81"/>
    <x v="1"/>
    <x v="1"/>
    <x v="22"/>
    <x v="0"/>
  </r>
  <r>
    <x v="81"/>
    <x v="1"/>
    <x v="2"/>
    <x v="4"/>
    <x v="49"/>
  </r>
  <r>
    <x v="81"/>
    <x v="1"/>
    <x v="2"/>
    <x v="16"/>
    <x v="49"/>
  </r>
  <r>
    <x v="81"/>
    <x v="1"/>
    <x v="3"/>
    <x v="4"/>
    <x v="70"/>
  </r>
  <r>
    <x v="81"/>
    <x v="1"/>
    <x v="4"/>
    <x v="4"/>
    <x v="129"/>
  </r>
  <r>
    <x v="81"/>
    <x v="1"/>
    <x v="5"/>
    <x v="5"/>
    <x v="260"/>
  </r>
  <r>
    <x v="81"/>
    <x v="1"/>
    <x v="5"/>
    <x v="16"/>
    <x v="81"/>
  </r>
  <r>
    <x v="81"/>
    <x v="1"/>
    <x v="6"/>
    <x v="6"/>
    <x v="384"/>
  </r>
  <r>
    <x v="81"/>
    <x v="1"/>
    <x v="6"/>
    <x v="7"/>
    <x v="280"/>
  </r>
  <r>
    <x v="81"/>
    <x v="1"/>
    <x v="6"/>
    <x v="13"/>
    <x v="409"/>
  </r>
  <r>
    <x v="81"/>
    <x v="1"/>
    <x v="6"/>
    <x v="16"/>
    <x v="528"/>
  </r>
  <r>
    <x v="81"/>
    <x v="2"/>
    <x v="0"/>
    <x v="4"/>
    <x v="698"/>
  </r>
  <r>
    <x v="81"/>
    <x v="2"/>
    <x v="0"/>
    <x v="13"/>
    <x v="534"/>
  </r>
  <r>
    <x v="81"/>
    <x v="2"/>
    <x v="0"/>
    <x v="22"/>
    <x v="85"/>
  </r>
  <r>
    <x v="81"/>
    <x v="2"/>
    <x v="7"/>
    <x v="1"/>
    <x v="487"/>
  </r>
  <r>
    <x v="81"/>
    <x v="2"/>
    <x v="7"/>
    <x v="2"/>
    <x v="96"/>
  </r>
  <r>
    <x v="81"/>
    <x v="2"/>
    <x v="7"/>
    <x v="8"/>
    <x v="177"/>
  </r>
  <r>
    <x v="81"/>
    <x v="2"/>
    <x v="7"/>
    <x v="16"/>
    <x v="466"/>
  </r>
  <r>
    <x v="81"/>
    <x v="2"/>
    <x v="8"/>
    <x v="8"/>
    <x v="44"/>
  </r>
  <r>
    <x v="81"/>
    <x v="2"/>
    <x v="8"/>
    <x v="9"/>
    <x v="530"/>
  </r>
  <r>
    <x v="81"/>
    <x v="2"/>
    <x v="8"/>
    <x v="10"/>
    <x v="177"/>
  </r>
  <r>
    <x v="81"/>
    <x v="2"/>
    <x v="9"/>
    <x v="0"/>
    <x v="49"/>
  </r>
  <r>
    <x v="81"/>
    <x v="2"/>
    <x v="9"/>
    <x v="13"/>
    <x v="231"/>
  </r>
  <r>
    <x v="81"/>
    <x v="2"/>
    <x v="9"/>
    <x v="19"/>
    <x v="1204"/>
  </r>
  <r>
    <x v="81"/>
    <x v="2"/>
    <x v="10"/>
    <x v="0"/>
    <x v="96"/>
  </r>
  <r>
    <x v="81"/>
    <x v="2"/>
    <x v="10"/>
    <x v="13"/>
    <x v="501"/>
  </r>
  <r>
    <x v="81"/>
    <x v="2"/>
    <x v="10"/>
    <x v="21"/>
    <x v="1170"/>
  </r>
  <r>
    <x v="81"/>
    <x v="2"/>
    <x v="11"/>
    <x v="19"/>
    <x v="1312"/>
  </r>
  <r>
    <x v="82"/>
    <x v="2"/>
    <x v="10"/>
    <x v="18"/>
    <x v="326"/>
  </r>
  <r>
    <x v="82"/>
    <x v="2"/>
    <x v="10"/>
    <x v="16"/>
    <x v="49"/>
  </r>
  <r>
    <x v="82"/>
    <x v="2"/>
    <x v="10"/>
    <x v="21"/>
    <x v="1002"/>
  </r>
  <r>
    <x v="82"/>
    <x v="2"/>
    <x v="11"/>
    <x v="8"/>
    <x v="96"/>
  </r>
  <r>
    <x v="82"/>
    <x v="2"/>
    <x v="11"/>
    <x v="16"/>
    <x v="49"/>
  </r>
  <r>
    <x v="82"/>
    <x v="2"/>
    <x v="11"/>
    <x v="21"/>
    <x v="920"/>
  </r>
  <r>
    <x v="82"/>
    <x v="2"/>
    <x v="13"/>
    <x v="4"/>
    <x v="177"/>
  </r>
  <r>
    <x v="82"/>
    <x v="2"/>
    <x v="13"/>
    <x v="11"/>
    <x v="96"/>
  </r>
  <r>
    <x v="82"/>
    <x v="2"/>
    <x v="13"/>
    <x v="14"/>
    <x v="177"/>
  </r>
  <r>
    <x v="82"/>
    <x v="0"/>
    <x v="0"/>
    <x v="4"/>
    <x v="1539"/>
  </r>
  <r>
    <x v="82"/>
    <x v="0"/>
    <x v="0"/>
    <x v="17"/>
    <x v="922"/>
  </r>
  <r>
    <x v="82"/>
    <x v="0"/>
    <x v="0"/>
    <x v="22"/>
    <x v="869"/>
  </r>
  <r>
    <x v="82"/>
    <x v="0"/>
    <x v="1"/>
    <x v="4"/>
    <x v="254"/>
  </r>
  <r>
    <x v="82"/>
    <x v="0"/>
    <x v="4"/>
    <x v="4"/>
    <x v="310"/>
  </r>
  <r>
    <x v="82"/>
    <x v="0"/>
    <x v="4"/>
    <x v="16"/>
    <x v="207"/>
  </r>
  <r>
    <x v="82"/>
    <x v="0"/>
    <x v="5"/>
    <x v="5"/>
    <x v="326"/>
  </r>
  <r>
    <x v="82"/>
    <x v="0"/>
    <x v="6"/>
    <x v="6"/>
    <x v="326"/>
  </r>
  <r>
    <x v="82"/>
    <x v="0"/>
    <x v="6"/>
    <x v="7"/>
    <x v="96"/>
  </r>
  <r>
    <x v="82"/>
    <x v="0"/>
    <x v="6"/>
    <x v="16"/>
    <x v="487"/>
  </r>
  <r>
    <x v="82"/>
    <x v="1"/>
    <x v="0"/>
    <x v="4"/>
    <x v="1337"/>
  </r>
  <r>
    <x v="82"/>
    <x v="1"/>
    <x v="0"/>
    <x v="17"/>
    <x v="654"/>
  </r>
  <r>
    <x v="82"/>
    <x v="1"/>
    <x v="0"/>
    <x v="22"/>
    <x v="525"/>
  </r>
  <r>
    <x v="82"/>
    <x v="1"/>
    <x v="1"/>
    <x v="4"/>
    <x v="433"/>
  </r>
  <r>
    <x v="82"/>
    <x v="1"/>
    <x v="3"/>
    <x v="4"/>
    <x v="13"/>
  </r>
  <r>
    <x v="82"/>
    <x v="1"/>
    <x v="4"/>
    <x v="4"/>
    <x v="355"/>
  </r>
  <r>
    <x v="82"/>
    <x v="1"/>
    <x v="4"/>
    <x v="16"/>
    <x v="310"/>
  </r>
  <r>
    <x v="82"/>
    <x v="1"/>
    <x v="5"/>
    <x v="5"/>
    <x v="96"/>
  </r>
  <r>
    <x v="82"/>
    <x v="1"/>
    <x v="6"/>
    <x v="6"/>
    <x v="177"/>
  </r>
  <r>
    <x v="82"/>
    <x v="1"/>
    <x v="6"/>
    <x v="7"/>
    <x v="326"/>
  </r>
  <r>
    <x v="82"/>
    <x v="1"/>
    <x v="6"/>
    <x v="16"/>
    <x v="487"/>
  </r>
  <r>
    <x v="82"/>
    <x v="2"/>
    <x v="0"/>
    <x v="4"/>
    <x v="716"/>
  </r>
  <r>
    <x v="82"/>
    <x v="2"/>
    <x v="0"/>
    <x v="13"/>
    <x v="584"/>
  </r>
  <r>
    <x v="82"/>
    <x v="2"/>
    <x v="0"/>
    <x v="16"/>
    <x v="5"/>
  </r>
  <r>
    <x v="82"/>
    <x v="2"/>
    <x v="7"/>
    <x v="1"/>
    <x v="570"/>
  </r>
  <r>
    <x v="82"/>
    <x v="2"/>
    <x v="7"/>
    <x v="2"/>
    <x v="96"/>
  </r>
  <r>
    <x v="82"/>
    <x v="2"/>
    <x v="7"/>
    <x v="8"/>
    <x v="140"/>
  </r>
  <r>
    <x v="82"/>
    <x v="2"/>
    <x v="7"/>
    <x v="16"/>
    <x v="292"/>
  </r>
  <r>
    <x v="82"/>
    <x v="2"/>
    <x v="8"/>
    <x v="9"/>
    <x v="487"/>
  </r>
  <r>
    <x v="82"/>
    <x v="2"/>
    <x v="8"/>
    <x v="10"/>
    <x v="96"/>
  </r>
  <r>
    <x v="82"/>
    <x v="2"/>
    <x v="9"/>
    <x v="8"/>
    <x v="49"/>
  </r>
  <r>
    <x v="82"/>
    <x v="2"/>
    <x v="9"/>
    <x v="13"/>
    <x v="292"/>
  </r>
  <r>
    <x v="82"/>
    <x v="2"/>
    <x v="9"/>
    <x v="16"/>
    <x v="96"/>
  </r>
  <r>
    <x v="82"/>
    <x v="2"/>
    <x v="9"/>
    <x v="18"/>
    <x v="354"/>
  </r>
  <r>
    <x v="82"/>
    <x v="2"/>
    <x v="9"/>
    <x v="19"/>
    <x v="1212"/>
  </r>
  <r>
    <x v="82"/>
    <x v="2"/>
    <x v="10"/>
    <x v="8"/>
    <x v="49"/>
  </r>
  <r>
    <x v="82"/>
    <x v="2"/>
    <x v="10"/>
    <x v="20"/>
    <x v="177"/>
  </r>
  <r>
    <x v="83"/>
    <x v="2"/>
    <x v="9"/>
    <x v="19"/>
    <x v="1715"/>
  </r>
  <r>
    <x v="83"/>
    <x v="2"/>
    <x v="10"/>
    <x v="0"/>
    <x v="96"/>
  </r>
  <r>
    <x v="83"/>
    <x v="2"/>
    <x v="10"/>
    <x v="8"/>
    <x v="96"/>
  </r>
  <r>
    <x v="83"/>
    <x v="2"/>
    <x v="10"/>
    <x v="16"/>
    <x v="247"/>
  </r>
  <r>
    <x v="83"/>
    <x v="2"/>
    <x v="10"/>
    <x v="18"/>
    <x v="1309"/>
  </r>
  <r>
    <x v="83"/>
    <x v="2"/>
    <x v="10"/>
    <x v="21"/>
    <x v="1360"/>
  </r>
  <r>
    <x v="83"/>
    <x v="2"/>
    <x v="11"/>
    <x v="8"/>
    <x v="859"/>
  </r>
  <r>
    <x v="83"/>
    <x v="0"/>
    <x v="0"/>
    <x v="4"/>
    <x v="1799"/>
  </r>
  <r>
    <x v="83"/>
    <x v="2"/>
    <x v="11"/>
    <x v="16"/>
    <x v="96"/>
  </r>
  <r>
    <x v="83"/>
    <x v="2"/>
    <x v="11"/>
    <x v="21"/>
    <x v="1176"/>
  </r>
  <r>
    <x v="83"/>
    <x v="2"/>
    <x v="13"/>
    <x v="0"/>
    <x v="223"/>
  </r>
  <r>
    <x v="83"/>
    <x v="2"/>
    <x v="13"/>
    <x v="4"/>
    <x v="896"/>
  </r>
  <r>
    <x v="83"/>
    <x v="2"/>
    <x v="13"/>
    <x v="11"/>
    <x v="262"/>
  </r>
  <r>
    <x v="83"/>
    <x v="2"/>
    <x v="13"/>
    <x v="14"/>
    <x v="1158"/>
  </r>
  <r>
    <x v="83"/>
    <x v="2"/>
    <x v="13"/>
    <x v="16"/>
    <x v="140"/>
  </r>
  <r>
    <x v="83"/>
    <x v="0"/>
    <x v="0"/>
    <x v="17"/>
    <x v="1639"/>
  </r>
  <r>
    <x v="83"/>
    <x v="0"/>
    <x v="0"/>
    <x v="22"/>
    <x v="1419"/>
  </r>
  <r>
    <x v="83"/>
    <x v="0"/>
    <x v="1"/>
    <x v="4"/>
    <x v="1072"/>
  </r>
  <r>
    <x v="83"/>
    <x v="0"/>
    <x v="1"/>
    <x v="16"/>
    <x v="363"/>
  </r>
  <r>
    <x v="83"/>
    <x v="0"/>
    <x v="1"/>
    <x v="22"/>
    <x v="14"/>
  </r>
  <r>
    <x v="83"/>
    <x v="0"/>
    <x v="2"/>
    <x v="8"/>
    <x v="668"/>
  </r>
  <r>
    <x v="83"/>
    <x v="0"/>
    <x v="3"/>
    <x v="4"/>
    <x v="170"/>
  </r>
  <r>
    <x v="83"/>
    <x v="0"/>
    <x v="4"/>
    <x v="0"/>
    <x v="281"/>
  </r>
  <r>
    <x v="83"/>
    <x v="0"/>
    <x v="4"/>
    <x v="4"/>
    <x v="620"/>
  </r>
  <r>
    <x v="83"/>
    <x v="0"/>
    <x v="4"/>
    <x v="16"/>
    <x v="602"/>
  </r>
  <r>
    <x v="83"/>
    <x v="0"/>
    <x v="5"/>
    <x v="5"/>
    <x v="942"/>
  </r>
  <r>
    <x v="83"/>
    <x v="0"/>
    <x v="5"/>
    <x v="13"/>
    <x v="865"/>
  </r>
  <r>
    <x v="83"/>
    <x v="0"/>
    <x v="5"/>
    <x v="16"/>
    <x v="367"/>
  </r>
  <r>
    <x v="83"/>
    <x v="0"/>
    <x v="6"/>
    <x v="6"/>
    <x v="952"/>
  </r>
  <r>
    <x v="83"/>
    <x v="0"/>
    <x v="6"/>
    <x v="7"/>
    <x v="875"/>
  </r>
  <r>
    <x v="83"/>
    <x v="0"/>
    <x v="6"/>
    <x v="13"/>
    <x v="576"/>
  </r>
  <r>
    <x v="83"/>
    <x v="0"/>
    <x v="6"/>
    <x v="16"/>
    <x v="1220"/>
  </r>
  <r>
    <x v="83"/>
    <x v="1"/>
    <x v="0"/>
    <x v="4"/>
    <x v="1780"/>
  </r>
  <r>
    <x v="83"/>
    <x v="1"/>
    <x v="0"/>
    <x v="17"/>
    <x v="1418"/>
  </r>
  <r>
    <x v="83"/>
    <x v="1"/>
    <x v="0"/>
    <x v="22"/>
    <x v="1269"/>
  </r>
  <r>
    <x v="83"/>
    <x v="1"/>
    <x v="1"/>
    <x v="4"/>
    <x v="1069"/>
  </r>
  <r>
    <x v="83"/>
    <x v="1"/>
    <x v="1"/>
    <x v="16"/>
    <x v="701"/>
  </r>
  <r>
    <x v="83"/>
    <x v="1"/>
    <x v="1"/>
    <x v="22"/>
    <x v="49"/>
  </r>
  <r>
    <x v="83"/>
    <x v="1"/>
    <x v="2"/>
    <x v="0"/>
    <x v="96"/>
  </r>
  <r>
    <x v="83"/>
    <x v="1"/>
    <x v="2"/>
    <x v="8"/>
    <x v="523"/>
  </r>
  <r>
    <x v="83"/>
    <x v="1"/>
    <x v="3"/>
    <x v="4"/>
    <x v="162"/>
  </r>
  <r>
    <x v="83"/>
    <x v="1"/>
    <x v="4"/>
    <x v="0"/>
    <x v="238"/>
  </r>
  <r>
    <x v="83"/>
    <x v="1"/>
    <x v="4"/>
    <x v="4"/>
    <x v="446"/>
  </r>
  <r>
    <x v="83"/>
    <x v="1"/>
    <x v="4"/>
    <x v="16"/>
    <x v="279"/>
  </r>
  <r>
    <x v="83"/>
    <x v="1"/>
    <x v="5"/>
    <x v="5"/>
    <x v="703"/>
  </r>
  <r>
    <x v="83"/>
    <x v="1"/>
    <x v="5"/>
    <x v="16"/>
    <x v="501"/>
  </r>
  <r>
    <x v="83"/>
    <x v="1"/>
    <x v="6"/>
    <x v="6"/>
    <x v="554"/>
  </r>
  <r>
    <x v="83"/>
    <x v="1"/>
    <x v="6"/>
    <x v="7"/>
    <x v="867"/>
  </r>
  <r>
    <x v="83"/>
    <x v="1"/>
    <x v="6"/>
    <x v="13"/>
    <x v="371"/>
  </r>
  <r>
    <x v="83"/>
    <x v="1"/>
    <x v="6"/>
    <x v="16"/>
    <x v="1033"/>
  </r>
  <r>
    <x v="83"/>
    <x v="2"/>
    <x v="0"/>
    <x v="0"/>
    <x v="96"/>
  </r>
  <r>
    <x v="83"/>
    <x v="2"/>
    <x v="0"/>
    <x v="4"/>
    <x v="774"/>
  </r>
  <r>
    <x v="83"/>
    <x v="2"/>
    <x v="0"/>
    <x v="13"/>
    <x v="3"/>
  </r>
  <r>
    <x v="83"/>
    <x v="2"/>
    <x v="0"/>
    <x v="16"/>
    <x v="244"/>
  </r>
  <r>
    <x v="83"/>
    <x v="2"/>
    <x v="0"/>
    <x v="17"/>
    <x v="690"/>
  </r>
  <r>
    <x v="83"/>
    <x v="2"/>
    <x v="0"/>
    <x v="22"/>
    <x v="117"/>
  </r>
  <r>
    <x v="83"/>
    <x v="2"/>
    <x v="7"/>
    <x v="0"/>
    <x v="484"/>
  </r>
  <r>
    <x v="83"/>
    <x v="2"/>
    <x v="7"/>
    <x v="1"/>
    <x v="487"/>
  </r>
  <r>
    <x v="83"/>
    <x v="2"/>
    <x v="7"/>
    <x v="2"/>
    <x v="96"/>
  </r>
  <r>
    <x v="83"/>
    <x v="2"/>
    <x v="7"/>
    <x v="3"/>
    <x v="96"/>
  </r>
  <r>
    <x v="83"/>
    <x v="2"/>
    <x v="7"/>
    <x v="8"/>
    <x v="431"/>
  </r>
  <r>
    <x v="83"/>
    <x v="2"/>
    <x v="7"/>
    <x v="13"/>
    <x v="96"/>
  </r>
  <r>
    <x v="83"/>
    <x v="2"/>
    <x v="7"/>
    <x v="16"/>
    <x v="929"/>
  </r>
  <r>
    <x v="83"/>
    <x v="2"/>
    <x v="8"/>
    <x v="0"/>
    <x v="4"/>
  </r>
  <r>
    <x v="83"/>
    <x v="2"/>
    <x v="8"/>
    <x v="8"/>
    <x v="540"/>
  </r>
  <r>
    <x v="83"/>
    <x v="2"/>
    <x v="8"/>
    <x v="9"/>
    <x v="1070"/>
  </r>
  <r>
    <x v="83"/>
    <x v="2"/>
    <x v="8"/>
    <x v="10"/>
    <x v="681"/>
  </r>
  <r>
    <x v="83"/>
    <x v="2"/>
    <x v="8"/>
    <x v="16"/>
    <x v="96"/>
  </r>
  <r>
    <x v="83"/>
    <x v="2"/>
    <x v="9"/>
    <x v="0"/>
    <x v="93"/>
  </r>
  <r>
    <x v="83"/>
    <x v="2"/>
    <x v="9"/>
    <x v="8"/>
    <x v="377"/>
  </r>
  <r>
    <x v="83"/>
    <x v="2"/>
    <x v="9"/>
    <x v="13"/>
    <x v="1361"/>
  </r>
  <r>
    <x v="83"/>
    <x v="2"/>
    <x v="9"/>
    <x v="16"/>
    <x v="405"/>
  </r>
  <r>
    <x v="84"/>
    <x v="0"/>
    <x v="0"/>
    <x v="22"/>
    <x v="1242"/>
  </r>
  <r>
    <x v="84"/>
    <x v="0"/>
    <x v="1"/>
    <x v="4"/>
    <x v="986"/>
  </r>
  <r>
    <x v="84"/>
    <x v="0"/>
    <x v="1"/>
    <x v="16"/>
    <x v="161"/>
  </r>
  <r>
    <x v="84"/>
    <x v="0"/>
    <x v="1"/>
    <x v="22"/>
    <x v="27"/>
  </r>
  <r>
    <x v="84"/>
    <x v="0"/>
    <x v="2"/>
    <x v="8"/>
    <x v="596"/>
  </r>
  <r>
    <x v="84"/>
    <x v="0"/>
    <x v="3"/>
    <x v="4"/>
    <x v="77"/>
  </r>
  <r>
    <x v="84"/>
    <x v="0"/>
    <x v="4"/>
    <x v="0"/>
    <x v="376"/>
  </r>
  <r>
    <x v="84"/>
    <x v="0"/>
    <x v="4"/>
    <x v="4"/>
    <x v="381"/>
  </r>
  <r>
    <x v="84"/>
    <x v="0"/>
    <x v="4"/>
    <x v="16"/>
    <x v="556"/>
  </r>
  <r>
    <x v="84"/>
    <x v="2"/>
    <x v="0"/>
    <x v="13"/>
    <x v="1036"/>
  </r>
  <r>
    <x v="84"/>
    <x v="2"/>
    <x v="0"/>
    <x v="16"/>
    <x v="322"/>
  </r>
  <r>
    <x v="84"/>
    <x v="2"/>
    <x v="0"/>
    <x v="17"/>
    <x v="905"/>
  </r>
  <r>
    <x v="84"/>
    <x v="2"/>
    <x v="0"/>
    <x v="22"/>
    <x v="178"/>
  </r>
  <r>
    <x v="84"/>
    <x v="2"/>
    <x v="4"/>
    <x v="0"/>
    <x v="49"/>
  </r>
  <r>
    <x v="84"/>
    <x v="2"/>
    <x v="4"/>
    <x v="16"/>
    <x v="281"/>
  </r>
  <r>
    <x v="84"/>
    <x v="2"/>
    <x v="7"/>
    <x v="0"/>
    <x v="899"/>
  </r>
  <r>
    <x v="84"/>
    <x v="2"/>
    <x v="7"/>
    <x v="1"/>
    <x v="487"/>
  </r>
  <r>
    <x v="84"/>
    <x v="2"/>
    <x v="7"/>
    <x v="2"/>
    <x v="96"/>
  </r>
  <r>
    <x v="84"/>
    <x v="2"/>
    <x v="7"/>
    <x v="3"/>
    <x v="96"/>
  </r>
  <r>
    <x v="84"/>
    <x v="2"/>
    <x v="7"/>
    <x v="8"/>
    <x v="223"/>
  </r>
  <r>
    <x v="84"/>
    <x v="2"/>
    <x v="7"/>
    <x v="16"/>
    <x v="1095"/>
  </r>
  <r>
    <x v="84"/>
    <x v="2"/>
    <x v="8"/>
    <x v="8"/>
    <x v="886"/>
  </r>
  <r>
    <x v="84"/>
    <x v="2"/>
    <x v="8"/>
    <x v="9"/>
    <x v="1092"/>
  </r>
  <r>
    <x v="84"/>
    <x v="2"/>
    <x v="8"/>
    <x v="10"/>
    <x v="793"/>
  </r>
  <r>
    <x v="84"/>
    <x v="2"/>
    <x v="8"/>
    <x v="13"/>
    <x v="177"/>
  </r>
  <r>
    <x v="84"/>
    <x v="2"/>
    <x v="8"/>
    <x v="16"/>
    <x v="536"/>
  </r>
  <r>
    <x v="84"/>
    <x v="2"/>
    <x v="9"/>
    <x v="0"/>
    <x v="254"/>
  </r>
  <r>
    <x v="84"/>
    <x v="2"/>
    <x v="9"/>
    <x v="13"/>
    <x v="1328"/>
  </r>
  <r>
    <x v="84"/>
    <x v="2"/>
    <x v="9"/>
    <x v="16"/>
    <x v="639"/>
  </r>
  <r>
    <x v="84"/>
    <x v="2"/>
    <x v="9"/>
    <x v="19"/>
    <x v="1696"/>
  </r>
  <r>
    <x v="84"/>
    <x v="2"/>
    <x v="9"/>
    <x v="21"/>
    <x v="93"/>
  </r>
  <r>
    <x v="84"/>
    <x v="2"/>
    <x v="10"/>
    <x v="0"/>
    <x v="591"/>
  </r>
  <r>
    <x v="84"/>
    <x v="2"/>
    <x v="10"/>
    <x v="13"/>
    <x v="1020"/>
  </r>
  <r>
    <x v="84"/>
    <x v="2"/>
    <x v="10"/>
    <x v="15"/>
    <x v="795"/>
  </r>
  <r>
    <x v="84"/>
    <x v="2"/>
    <x v="10"/>
    <x v="16"/>
    <x v="330"/>
  </r>
  <r>
    <x v="84"/>
    <x v="2"/>
    <x v="10"/>
    <x v="18"/>
    <x v="579"/>
  </r>
  <r>
    <x v="84"/>
    <x v="2"/>
    <x v="10"/>
    <x v="20"/>
    <x v="932"/>
  </r>
  <r>
    <x v="84"/>
    <x v="2"/>
    <x v="10"/>
    <x v="21"/>
    <x v="1096"/>
  </r>
  <r>
    <x v="84"/>
    <x v="2"/>
    <x v="11"/>
    <x v="0"/>
    <x v="1345"/>
  </r>
  <r>
    <x v="84"/>
    <x v="2"/>
    <x v="11"/>
    <x v="16"/>
    <x v="327"/>
  </r>
  <r>
    <x v="84"/>
    <x v="2"/>
    <x v="11"/>
    <x v="21"/>
    <x v="1625"/>
  </r>
  <r>
    <x v="84"/>
    <x v="2"/>
    <x v="12"/>
    <x v="0"/>
    <x v="217"/>
  </r>
  <r>
    <x v="84"/>
    <x v="2"/>
    <x v="12"/>
    <x v="16"/>
    <x v="188"/>
  </r>
  <r>
    <x v="84"/>
    <x v="2"/>
    <x v="13"/>
    <x v="0"/>
    <x v="563"/>
  </r>
  <r>
    <x v="84"/>
    <x v="2"/>
    <x v="13"/>
    <x v="4"/>
    <x v="1253"/>
  </r>
  <r>
    <x v="84"/>
    <x v="2"/>
    <x v="13"/>
    <x v="11"/>
    <x v="746"/>
  </r>
  <r>
    <x v="84"/>
    <x v="2"/>
    <x v="13"/>
    <x v="14"/>
    <x v="1161"/>
  </r>
  <r>
    <x v="84"/>
    <x v="2"/>
    <x v="13"/>
    <x v="16"/>
    <x v="473"/>
  </r>
  <r>
    <x v="84"/>
    <x v="0"/>
    <x v="5"/>
    <x v="5"/>
    <x v="964"/>
  </r>
  <r>
    <x v="84"/>
    <x v="0"/>
    <x v="5"/>
    <x v="16"/>
    <x v="973"/>
  </r>
  <r>
    <x v="84"/>
    <x v="0"/>
    <x v="6"/>
    <x v="6"/>
    <x v="939"/>
  </r>
  <r>
    <x v="84"/>
    <x v="0"/>
    <x v="6"/>
    <x v="7"/>
    <x v="957"/>
  </r>
  <r>
    <x v="84"/>
    <x v="0"/>
    <x v="6"/>
    <x v="16"/>
    <x v="1347"/>
  </r>
  <r>
    <x v="84"/>
    <x v="1"/>
    <x v="0"/>
    <x v="4"/>
    <x v="1795"/>
  </r>
  <r>
    <x v="84"/>
    <x v="1"/>
    <x v="0"/>
    <x v="17"/>
    <x v="1527"/>
  </r>
  <r>
    <x v="84"/>
    <x v="1"/>
    <x v="0"/>
    <x v="22"/>
    <x v="1226"/>
  </r>
  <r>
    <x v="84"/>
    <x v="1"/>
    <x v="1"/>
    <x v="4"/>
    <x v="1185"/>
  </r>
  <r>
    <x v="84"/>
    <x v="1"/>
    <x v="1"/>
    <x v="16"/>
    <x v="809"/>
  </r>
  <r>
    <x v="84"/>
    <x v="1"/>
    <x v="1"/>
    <x v="22"/>
    <x v="111"/>
  </r>
  <r>
    <x v="84"/>
    <x v="1"/>
    <x v="2"/>
    <x v="8"/>
    <x v="320"/>
  </r>
  <r>
    <x v="84"/>
    <x v="1"/>
    <x v="3"/>
    <x v="4"/>
    <x v="234"/>
  </r>
  <r>
    <x v="84"/>
    <x v="1"/>
    <x v="4"/>
    <x v="0"/>
    <x v="622"/>
  </r>
  <r>
    <x v="84"/>
    <x v="1"/>
    <x v="4"/>
    <x v="4"/>
    <x v="705"/>
  </r>
  <r>
    <x v="84"/>
    <x v="1"/>
    <x v="4"/>
    <x v="16"/>
    <x v="569"/>
  </r>
  <r>
    <x v="84"/>
    <x v="1"/>
    <x v="5"/>
    <x v="5"/>
    <x v="700"/>
  </r>
  <r>
    <x v="84"/>
    <x v="1"/>
    <x v="5"/>
    <x v="16"/>
    <x v="491"/>
  </r>
  <r>
    <x v="84"/>
    <x v="1"/>
    <x v="6"/>
    <x v="6"/>
    <x v="694"/>
  </r>
  <r>
    <x v="84"/>
    <x v="1"/>
    <x v="6"/>
    <x v="7"/>
    <x v="1064"/>
  </r>
  <r>
    <x v="84"/>
    <x v="1"/>
    <x v="6"/>
    <x v="16"/>
    <x v="1407"/>
  </r>
  <r>
    <x v="84"/>
    <x v="2"/>
    <x v="0"/>
    <x v="0"/>
    <x v="49"/>
  </r>
  <r>
    <x v="84"/>
    <x v="2"/>
    <x v="0"/>
    <x v="4"/>
    <x v="1228"/>
  </r>
  <r>
    <x v="84"/>
    <x v="0"/>
    <x v="0"/>
    <x v="4"/>
    <x v="1798"/>
  </r>
  <r>
    <x v="84"/>
    <x v="0"/>
    <x v="0"/>
    <x v="17"/>
    <x v="1737"/>
  </r>
  <r>
    <x v="85"/>
    <x v="2"/>
    <x v="10"/>
    <x v="15"/>
    <x v="314"/>
  </r>
  <r>
    <x v="85"/>
    <x v="0"/>
    <x v="4"/>
    <x v="16"/>
    <x v="119"/>
  </r>
  <r>
    <x v="85"/>
    <x v="2"/>
    <x v="11"/>
    <x v="0"/>
    <x v="69"/>
  </r>
  <r>
    <x v="85"/>
    <x v="2"/>
    <x v="11"/>
    <x v="21"/>
    <x v="662"/>
  </r>
  <r>
    <x v="85"/>
    <x v="2"/>
    <x v="13"/>
    <x v="4"/>
    <x v="96"/>
  </r>
  <r>
    <x v="85"/>
    <x v="2"/>
    <x v="13"/>
    <x v="16"/>
    <x v="96"/>
  </r>
  <r>
    <x v="85"/>
    <x v="2"/>
    <x v="9"/>
    <x v="21"/>
    <x v="272"/>
  </r>
  <r>
    <x v="85"/>
    <x v="2"/>
    <x v="10"/>
    <x v="0"/>
    <x v="246"/>
  </r>
  <r>
    <x v="85"/>
    <x v="0"/>
    <x v="5"/>
    <x v="5"/>
    <x v="119"/>
  </r>
  <r>
    <x v="85"/>
    <x v="0"/>
    <x v="6"/>
    <x v="6"/>
    <x v="159"/>
  </r>
  <r>
    <x v="85"/>
    <x v="0"/>
    <x v="6"/>
    <x v="7"/>
    <x v="159"/>
  </r>
  <r>
    <x v="85"/>
    <x v="0"/>
    <x v="6"/>
    <x v="16"/>
    <x v="326"/>
  </r>
  <r>
    <x v="85"/>
    <x v="1"/>
    <x v="0"/>
    <x v="4"/>
    <x v="1222"/>
  </r>
  <r>
    <x v="85"/>
    <x v="1"/>
    <x v="0"/>
    <x v="17"/>
    <x v="384"/>
  </r>
  <r>
    <x v="85"/>
    <x v="1"/>
    <x v="0"/>
    <x v="22"/>
    <x v="433"/>
  </r>
  <r>
    <x v="85"/>
    <x v="1"/>
    <x v="1"/>
    <x v="4"/>
    <x v="121"/>
  </r>
  <r>
    <x v="85"/>
    <x v="1"/>
    <x v="2"/>
    <x v="4"/>
    <x v="41"/>
  </r>
  <r>
    <x v="85"/>
    <x v="1"/>
    <x v="3"/>
    <x v="4"/>
    <x v="88"/>
  </r>
  <r>
    <x v="85"/>
    <x v="1"/>
    <x v="4"/>
    <x v="0"/>
    <x v="37"/>
  </r>
  <r>
    <x v="85"/>
    <x v="1"/>
    <x v="4"/>
    <x v="4"/>
    <x v="77"/>
  </r>
  <r>
    <x v="85"/>
    <x v="1"/>
    <x v="4"/>
    <x v="16"/>
    <x v="77"/>
  </r>
  <r>
    <x v="85"/>
    <x v="1"/>
    <x v="5"/>
    <x v="5"/>
    <x v="68"/>
  </r>
  <r>
    <x v="85"/>
    <x v="1"/>
    <x v="6"/>
    <x v="6"/>
    <x v="121"/>
  </r>
  <r>
    <x v="85"/>
    <x v="1"/>
    <x v="6"/>
    <x v="7"/>
    <x v="121"/>
  </r>
  <r>
    <x v="85"/>
    <x v="1"/>
    <x v="6"/>
    <x v="13"/>
    <x v="254"/>
  </r>
  <r>
    <x v="85"/>
    <x v="2"/>
    <x v="0"/>
    <x v="4"/>
    <x v="314"/>
  </r>
  <r>
    <x v="85"/>
    <x v="2"/>
    <x v="0"/>
    <x v="17"/>
    <x v="292"/>
  </r>
  <r>
    <x v="85"/>
    <x v="2"/>
    <x v="7"/>
    <x v="1"/>
    <x v="384"/>
  </r>
  <r>
    <x v="85"/>
    <x v="2"/>
    <x v="7"/>
    <x v="2"/>
    <x v="96"/>
  </r>
  <r>
    <x v="85"/>
    <x v="2"/>
    <x v="7"/>
    <x v="8"/>
    <x v="79"/>
  </r>
  <r>
    <x v="85"/>
    <x v="2"/>
    <x v="7"/>
    <x v="16"/>
    <x v="433"/>
  </r>
  <r>
    <x v="85"/>
    <x v="2"/>
    <x v="8"/>
    <x v="9"/>
    <x v="216"/>
  </r>
  <r>
    <x v="85"/>
    <x v="2"/>
    <x v="8"/>
    <x v="10"/>
    <x v="121"/>
  </r>
  <r>
    <x v="85"/>
    <x v="2"/>
    <x v="9"/>
    <x v="16"/>
    <x v="121"/>
  </r>
  <r>
    <x v="85"/>
    <x v="2"/>
    <x v="9"/>
    <x v="19"/>
    <x v="843"/>
  </r>
  <r>
    <x v="85"/>
    <x v="0"/>
    <x v="0"/>
    <x v="4"/>
    <x v="1289"/>
  </r>
  <r>
    <x v="85"/>
    <x v="0"/>
    <x v="0"/>
    <x v="17"/>
    <x v="905"/>
  </r>
  <r>
    <x v="85"/>
    <x v="0"/>
    <x v="0"/>
    <x v="22"/>
    <x v="384"/>
  </r>
  <r>
    <x v="85"/>
    <x v="0"/>
    <x v="1"/>
    <x v="4"/>
    <x v="159"/>
  </r>
  <r>
    <x v="85"/>
    <x v="0"/>
    <x v="2"/>
    <x v="4"/>
    <x v="67"/>
  </r>
  <r>
    <x v="85"/>
    <x v="0"/>
    <x v="3"/>
    <x v="4"/>
    <x v="13"/>
  </r>
  <r>
    <x v="85"/>
    <x v="0"/>
    <x v="4"/>
    <x v="0"/>
    <x v="61"/>
  </r>
  <r>
    <x v="85"/>
    <x v="0"/>
    <x v="4"/>
    <x v="4"/>
    <x v="119"/>
  </r>
  <r>
    <x v="85"/>
    <x v="2"/>
    <x v="10"/>
    <x v="20"/>
    <x v="905"/>
  </r>
  <r>
    <x v="86"/>
    <x v="2"/>
    <x v="0"/>
    <x v="17"/>
    <x v="96"/>
  </r>
  <r>
    <x v="86"/>
    <x v="0"/>
    <x v="6"/>
    <x v="7"/>
    <x v="177"/>
  </r>
  <r>
    <x v="86"/>
    <x v="2"/>
    <x v="7"/>
    <x v="1"/>
    <x v="433"/>
  </r>
  <r>
    <x v="86"/>
    <x v="2"/>
    <x v="7"/>
    <x v="2"/>
    <x v="96"/>
  </r>
  <r>
    <x v="86"/>
    <x v="2"/>
    <x v="7"/>
    <x v="16"/>
    <x v="254"/>
  </r>
  <r>
    <x v="86"/>
    <x v="2"/>
    <x v="8"/>
    <x v="9"/>
    <x v="254"/>
  </r>
  <r>
    <x v="86"/>
    <x v="2"/>
    <x v="9"/>
    <x v="0"/>
    <x v="96"/>
  </r>
  <r>
    <x v="86"/>
    <x v="2"/>
    <x v="9"/>
    <x v="16"/>
    <x v="49"/>
  </r>
  <r>
    <x v="86"/>
    <x v="2"/>
    <x v="9"/>
    <x v="18"/>
    <x v="254"/>
  </r>
  <r>
    <x v="86"/>
    <x v="2"/>
    <x v="9"/>
    <x v="19"/>
    <x v="1114"/>
  </r>
  <r>
    <x v="86"/>
    <x v="2"/>
    <x v="10"/>
    <x v="13"/>
    <x v="49"/>
  </r>
  <r>
    <x v="86"/>
    <x v="2"/>
    <x v="10"/>
    <x v="15"/>
    <x v="19"/>
  </r>
  <r>
    <x v="86"/>
    <x v="2"/>
    <x v="10"/>
    <x v="16"/>
    <x v="49"/>
  </r>
  <r>
    <x v="86"/>
    <x v="2"/>
    <x v="10"/>
    <x v="18"/>
    <x v="243"/>
  </r>
  <r>
    <x v="86"/>
    <x v="2"/>
    <x v="10"/>
    <x v="21"/>
    <x v="710"/>
  </r>
  <r>
    <x v="86"/>
    <x v="2"/>
    <x v="11"/>
    <x v="21"/>
    <x v="865"/>
  </r>
  <r>
    <x v="86"/>
    <x v="2"/>
    <x v="13"/>
    <x v="4"/>
    <x v="96"/>
  </r>
  <r>
    <x v="86"/>
    <x v="2"/>
    <x v="13"/>
    <x v="14"/>
    <x v="254"/>
  </r>
  <r>
    <x v="86"/>
    <x v="0"/>
    <x v="6"/>
    <x v="16"/>
    <x v="254"/>
  </r>
  <r>
    <x v="86"/>
    <x v="1"/>
    <x v="0"/>
    <x v="4"/>
    <x v="1091"/>
  </r>
  <r>
    <x v="86"/>
    <x v="1"/>
    <x v="0"/>
    <x v="17"/>
    <x v="570"/>
  </r>
  <r>
    <x v="86"/>
    <x v="1"/>
    <x v="0"/>
    <x v="22"/>
    <x v="197"/>
  </r>
  <r>
    <x v="86"/>
    <x v="1"/>
    <x v="1"/>
    <x v="4"/>
    <x v="96"/>
  </r>
  <r>
    <x v="86"/>
    <x v="1"/>
    <x v="1"/>
    <x v="16"/>
    <x v="96"/>
  </r>
  <r>
    <x v="86"/>
    <x v="1"/>
    <x v="2"/>
    <x v="4"/>
    <x v="39"/>
  </r>
  <r>
    <x v="86"/>
    <x v="1"/>
    <x v="3"/>
    <x v="4"/>
    <x v="64"/>
  </r>
  <r>
    <x v="86"/>
    <x v="1"/>
    <x v="4"/>
    <x v="0"/>
    <x v="39"/>
  </r>
  <r>
    <x v="86"/>
    <x v="1"/>
    <x v="4"/>
    <x v="4"/>
    <x v="96"/>
  </r>
  <r>
    <x v="86"/>
    <x v="1"/>
    <x v="4"/>
    <x v="16"/>
    <x v="59"/>
  </r>
  <r>
    <x v="86"/>
    <x v="1"/>
    <x v="5"/>
    <x v="5"/>
    <x v="15"/>
  </r>
  <r>
    <x v="86"/>
    <x v="1"/>
    <x v="6"/>
    <x v="6"/>
    <x v="96"/>
  </r>
  <r>
    <x v="86"/>
    <x v="1"/>
    <x v="6"/>
    <x v="7"/>
    <x v="96"/>
  </r>
  <r>
    <x v="86"/>
    <x v="1"/>
    <x v="6"/>
    <x v="16"/>
    <x v="177"/>
  </r>
  <r>
    <x v="86"/>
    <x v="2"/>
    <x v="0"/>
    <x v="4"/>
    <x v="326"/>
  </r>
  <r>
    <x v="86"/>
    <x v="0"/>
    <x v="0"/>
    <x v="4"/>
    <x v="1318"/>
  </r>
  <r>
    <x v="86"/>
    <x v="0"/>
    <x v="0"/>
    <x v="17"/>
    <x v="883"/>
  </r>
  <r>
    <x v="86"/>
    <x v="0"/>
    <x v="0"/>
    <x v="22"/>
    <x v="310"/>
  </r>
  <r>
    <x v="86"/>
    <x v="0"/>
    <x v="1"/>
    <x v="4"/>
    <x v="254"/>
  </r>
  <r>
    <x v="86"/>
    <x v="0"/>
    <x v="2"/>
    <x v="4"/>
    <x v="59"/>
  </r>
  <r>
    <x v="86"/>
    <x v="0"/>
    <x v="4"/>
    <x v="4"/>
    <x v="326"/>
  </r>
  <r>
    <x v="86"/>
    <x v="0"/>
    <x v="4"/>
    <x v="16"/>
    <x v="74"/>
  </r>
  <r>
    <x v="86"/>
    <x v="0"/>
    <x v="5"/>
    <x v="5"/>
    <x v="177"/>
  </r>
  <r>
    <x v="86"/>
    <x v="0"/>
    <x v="6"/>
    <x v="6"/>
    <x v="177"/>
  </r>
  <r>
    <x v="86"/>
    <x v="2"/>
    <x v="7"/>
    <x v="0"/>
    <x v="177"/>
  </r>
  <r>
    <x v="87"/>
    <x v="0"/>
    <x v="0"/>
    <x v="22"/>
    <x v="1200"/>
  </r>
  <r>
    <x v="87"/>
    <x v="2"/>
    <x v="13"/>
    <x v="14"/>
    <x v="292"/>
  </r>
  <r>
    <x v="87"/>
    <x v="0"/>
    <x v="3"/>
    <x v="0"/>
    <x v="177"/>
  </r>
  <r>
    <x v="87"/>
    <x v="0"/>
    <x v="4"/>
    <x v="0"/>
    <x v="292"/>
  </r>
  <r>
    <x v="87"/>
    <x v="0"/>
    <x v="4"/>
    <x v="4"/>
    <x v="292"/>
  </r>
  <r>
    <x v="87"/>
    <x v="0"/>
    <x v="4"/>
    <x v="13"/>
    <x v="326"/>
  </r>
  <r>
    <x v="87"/>
    <x v="0"/>
    <x v="4"/>
    <x v="16"/>
    <x v="292"/>
  </r>
  <r>
    <x v="87"/>
    <x v="0"/>
    <x v="5"/>
    <x v="4"/>
    <x v="527"/>
  </r>
  <r>
    <x v="87"/>
    <x v="0"/>
    <x v="6"/>
    <x v="6"/>
    <x v="674"/>
  </r>
  <r>
    <x v="87"/>
    <x v="0"/>
    <x v="6"/>
    <x v="7"/>
    <x v="384"/>
  </r>
  <r>
    <x v="87"/>
    <x v="0"/>
    <x v="6"/>
    <x v="16"/>
    <x v="814"/>
  </r>
  <r>
    <x v="87"/>
    <x v="1"/>
    <x v="0"/>
    <x v="4"/>
    <x v="1633"/>
  </r>
  <r>
    <x v="87"/>
    <x v="1"/>
    <x v="0"/>
    <x v="17"/>
    <x v="1030"/>
  </r>
  <r>
    <x v="87"/>
    <x v="1"/>
    <x v="0"/>
    <x v="22"/>
    <x v="1045"/>
  </r>
  <r>
    <x v="87"/>
    <x v="1"/>
    <x v="1"/>
    <x v="4"/>
    <x v="550"/>
  </r>
  <r>
    <x v="87"/>
    <x v="1"/>
    <x v="3"/>
    <x v="4"/>
    <x v="44"/>
  </r>
  <r>
    <x v="87"/>
    <x v="1"/>
    <x v="4"/>
    <x v="0"/>
    <x v="140"/>
  </r>
  <r>
    <x v="87"/>
    <x v="1"/>
    <x v="4"/>
    <x v="4"/>
    <x v="292"/>
  </r>
  <r>
    <x v="87"/>
    <x v="0"/>
    <x v="0"/>
    <x v="4"/>
    <x v="1727"/>
  </r>
  <r>
    <x v="87"/>
    <x v="0"/>
    <x v="0"/>
    <x v="17"/>
    <x v="1276"/>
  </r>
  <r>
    <x v="87"/>
    <x v="1"/>
    <x v="4"/>
    <x v="16"/>
    <x v="74"/>
  </r>
  <r>
    <x v="87"/>
    <x v="1"/>
    <x v="5"/>
    <x v="4"/>
    <x v="310"/>
  </r>
  <r>
    <x v="87"/>
    <x v="1"/>
    <x v="6"/>
    <x v="6"/>
    <x v="384"/>
  </r>
  <r>
    <x v="87"/>
    <x v="1"/>
    <x v="6"/>
    <x v="7"/>
    <x v="326"/>
  </r>
  <r>
    <x v="87"/>
    <x v="1"/>
    <x v="6"/>
    <x v="16"/>
    <x v="570"/>
  </r>
  <r>
    <x v="87"/>
    <x v="2"/>
    <x v="0"/>
    <x v="4"/>
    <x v="550"/>
  </r>
  <r>
    <x v="87"/>
    <x v="2"/>
    <x v="0"/>
    <x v="17"/>
    <x v="433"/>
  </r>
  <r>
    <x v="87"/>
    <x v="2"/>
    <x v="0"/>
    <x v="22"/>
    <x v="39"/>
  </r>
  <r>
    <x v="87"/>
    <x v="2"/>
    <x v="4"/>
    <x v="16"/>
    <x v="96"/>
  </r>
  <r>
    <x v="87"/>
    <x v="2"/>
    <x v="7"/>
    <x v="0"/>
    <x v="177"/>
  </r>
  <r>
    <x v="87"/>
    <x v="2"/>
    <x v="7"/>
    <x v="1"/>
    <x v="384"/>
  </r>
  <r>
    <x v="87"/>
    <x v="2"/>
    <x v="7"/>
    <x v="2"/>
    <x v="96"/>
  </r>
  <r>
    <x v="87"/>
    <x v="2"/>
    <x v="7"/>
    <x v="16"/>
    <x v="494"/>
  </r>
  <r>
    <x v="87"/>
    <x v="2"/>
    <x v="8"/>
    <x v="8"/>
    <x v="397"/>
  </r>
  <r>
    <x v="87"/>
    <x v="2"/>
    <x v="8"/>
    <x v="9"/>
    <x v="662"/>
  </r>
  <r>
    <x v="87"/>
    <x v="2"/>
    <x v="8"/>
    <x v="10"/>
    <x v="177"/>
  </r>
  <r>
    <x v="87"/>
    <x v="2"/>
    <x v="9"/>
    <x v="0"/>
    <x v="49"/>
  </r>
  <r>
    <x v="87"/>
    <x v="2"/>
    <x v="9"/>
    <x v="16"/>
    <x v="106"/>
  </r>
  <r>
    <x v="87"/>
    <x v="2"/>
    <x v="9"/>
    <x v="18"/>
    <x v="459"/>
  </r>
  <r>
    <x v="87"/>
    <x v="2"/>
    <x v="9"/>
    <x v="19"/>
    <x v="1396"/>
  </r>
  <r>
    <x v="87"/>
    <x v="2"/>
    <x v="10"/>
    <x v="0"/>
    <x v="64"/>
  </r>
  <r>
    <x v="87"/>
    <x v="2"/>
    <x v="10"/>
    <x v="16"/>
    <x v="5"/>
  </r>
  <r>
    <x v="87"/>
    <x v="2"/>
    <x v="10"/>
    <x v="18"/>
    <x v="354"/>
  </r>
  <r>
    <x v="87"/>
    <x v="2"/>
    <x v="10"/>
    <x v="20"/>
    <x v="216"/>
  </r>
  <r>
    <x v="87"/>
    <x v="2"/>
    <x v="10"/>
    <x v="21"/>
    <x v="1318"/>
  </r>
  <r>
    <x v="87"/>
    <x v="2"/>
    <x v="11"/>
    <x v="0"/>
    <x v="74"/>
  </r>
  <r>
    <x v="87"/>
    <x v="2"/>
    <x v="11"/>
    <x v="16"/>
    <x v="216"/>
  </r>
  <r>
    <x v="87"/>
    <x v="2"/>
    <x v="11"/>
    <x v="21"/>
    <x v="1383"/>
  </r>
  <r>
    <x v="87"/>
    <x v="2"/>
    <x v="13"/>
    <x v="0"/>
    <x v="54"/>
  </r>
  <r>
    <x v="87"/>
    <x v="2"/>
    <x v="13"/>
    <x v="4"/>
    <x v="116"/>
  </r>
  <r>
    <x v="87"/>
    <x v="2"/>
    <x v="13"/>
    <x v="11"/>
    <x v="459"/>
  </r>
  <r>
    <x v="87"/>
    <x v="0"/>
    <x v="1"/>
    <x v="4"/>
    <x v="691"/>
  </r>
  <r>
    <x v="88"/>
    <x v="2"/>
    <x v="0"/>
    <x v="22"/>
    <x v="5"/>
  </r>
  <r>
    <x v="88"/>
    <x v="1"/>
    <x v="6"/>
    <x v="16"/>
    <x v="570"/>
  </r>
  <r>
    <x v="88"/>
    <x v="2"/>
    <x v="7"/>
    <x v="1"/>
    <x v="384"/>
  </r>
  <r>
    <x v="88"/>
    <x v="2"/>
    <x v="7"/>
    <x v="2"/>
    <x v="96"/>
  </r>
  <r>
    <x v="88"/>
    <x v="2"/>
    <x v="7"/>
    <x v="3"/>
    <x v="96"/>
  </r>
  <r>
    <x v="88"/>
    <x v="2"/>
    <x v="7"/>
    <x v="13"/>
    <x v="0"/>
  </r>
  <r>
    <x v="88"/>
    <x v="2"/>
    <x v="0"/>
    <x v="4"/>
    <x v="96"/>
  </r>
  <r>
    <x v="88"/>
    <x v="2"/>
    <x v="0"/>
    <x v="13"/>
    <x v="240"/>
  </r>
  <r>
    <x v="88"/>
    <x v="2"/>
    <x v="7"/>
    <x v="16"/>
    <x v="527"/>
  </r>
  <r>
    <x v="88"/>
    <x v="2"/>
    <x v="8"/>
    <x v="8"/>
    <x v="177"/>
  </r>
  <r>
    <x v="88"/>
    <x v="2"/>
    <x v="8"/>
    <x v="9"/>
    <x v="527"/>
  </r>
  <r>
    <x v="88"/>
    <x v="2"/>
    <x v="8"/>
    <x v="10"/>
    <x v="254"/>
  </r>
  <r>
    <x v="88"/>
    <x v="2"/>
    <x v="9"/>
    <x v="0"/>
    <x v="96"/>
  </r>
  <r>
    <x v="88"/>
    <x v="2"/>
    <x v="9"/>
    <x v="16"/>
    <x v="177"/>
  </r>
  <r>
    <x v="88"/>
    <x v="2"/>
    <x v="9"/>
    <x v="18"/>
    <x v="433"/>
  </r>
  <r>
    <x v="88"/>
    <x v="2"/>
    <x v="9"/>
    <x v="19"/>
    <x v="1385"/>
  </r>
  <r>
    <x v="88"/>
    <x v="2"/>
    <x v="9"/>
    <x v="21"/>
    <x v="575"/>
  </r>
  <r>
    <x v="88"/>
    <x v="2"/>
    <x v="10"/>
    <x v="0"/>
    <x v="96"/>
  </r>
  <r>
    <x v="88"/>
    <x v="2"/>
    <x v="10"/>
    <x v="13"/>
    <x v="18"/>
  </r>
  <r>
    <x v="88"/>
    <x v="2"/>
    <x v="10"/>
    <x v="15"/>
    <x v="177"/>
  </r>
  <r>
    <x v="88"/>
    <x v="2"/>
    <x v="10"/>
    <x v="16"/>
    <x v="96"/>
  </r>
  <r>
    <x v="88"/>
    <x v="2"/>
    <x v="10"/>
    <x v="18"/>
    <x v="843"/>
  </r>
  <r>
    <x v="88"/>
    <x v="2"/>
    <x v="10"/>
    <x v="21"/>
    <x v="2"/>
  </r>
  <r>
    <x v="88"/>
    <x v="2"/>
    <x v="11"/>
    <x v="16"/>
    <x v="82"/>
  </r>
  <r>
    <x v="88"/>
    <x v="2"/>
    <x v="11"/>
    <x v="21"/>
    <x v="1342"/>
  </r>
  <r>
    <x v="88"/>
    <x v="2"/>
    <x v="13"/>
    <x v="0"/>
    <x v="91"/>
  </r>
  <r>
    <x v="88"/>
    <x v="2"/>
    <x v="13"/>
    <x v="4"/>
    <x v="387"/>
  </r>
  <r>
    <x v="88"/>
    <x v="2"/>
    <x v="13"/>
    <x v="14"/>
    <x v="527"/>
  </r>
  <r>
    <x v="88"/>
    <x v="0"/>
    <x v="0"/>
    <x v="4"/>
    <x v="1685"/>
  </r>
  <r>
    <x v="88"/>
    <x v="0"/>
    <x v="0"/>
    <x v="17"/>
    <x v="1412"/>
  </r>
  <r>
    <x v="88"/>
    <x v="0"/>
    <x v="0"/>
    <x v="22"/>
    <x v="865"/>
  </r>
  <r>
    <x v="88"/>
    <x v="0"/>
    <x v="1"/>
    <x v="4"/>
    <x v="487"/>
  </r>
  <r>
    <x v="88"/>
    <x v="0"/>
    <x v="1"/>
    <x v="16"/>
    <x v="96"/>
  </r>
  <r>
    <x v="88"/>
    <x v="0"/>
    <x v="2"/>
    <x v="4"/>
    <x v="116"/>
  </r>
  <r>
    <x v="88"/>
    <x v="0"/>
    <x v="3"/>
    <x v="4"/>
    <x v="125"/>
  </r>
  <r>
    <x v="88"/>
    <x v="0"/>
    <x v="4"/>
    <x v="0"/>
    <x v="161"/>
  </r>
  <r>
    <x v="88"/>
    <x v="0"/>
    <x v="4"/>
    <x v="4"/>
    <x v="337"/>
  </r>
  <r>
    <x v="88"/>
    <x v="0"/>
    <x v="4"/>
    <x v="16"/>
    <x v="210"/>
  </r>
  <r>
    <x v="88"/>
    <x v="0"/>
    <x v="5"/>
    <x v="5"/>
    <x v="433"/>
  </r>
  <r>
    <x v="88"/>
    <x v="0"/>
    <x v="5"/>
    <x v="13"/>
    <x v="384"/>
  </r>
  <r>
    <x v="88"/>
    <x v="0"/>
    <x v="6"/>
    <x v="6"/>
    <x v="433"/>
  </r>
  <r>
    <x v="88"/>
    <x v="0"/>
    <x v="6"/>
    <x v="7"/>
    <x v="433"/>
  </r>
  <r>
    <x v="88"/>
    <x v="0"/>
    <x v="6"/>
    <x v="13"/>
    <x v="323"/>
  </r>
  <r>
    <x v="88"/>
    <x v="0"/>
    <x v="6"/>
    <x v="16"/>
    <x v="691"/>
  </r>
  <r>
    <x v="88"/>
    <x v="1"/>
    <x v="0"/>
    <x v="4"/>
    <x v="1626"/>
  </r>
  <r>
    <x v="88"/>
    <x v="1"/>
    <x v="0"/>
    <x v="17"/>
    <x v="1003"/>
  </r>
  <r>
    <x v="88"/>
    <x v="1"/>
    <x v="0"/>
    <x v="22"/>
    <x v="539"/>
  </r>
  <r>
    <x v="88"/>
    <x v="1"/>
    <x v="1"/>
    <x v="4"/>
    <x v="433"/>
  </r>
  <r>
    <x v="88"/>
    <x v="1"/>
    <x v="1"/>
    <x v="16"/>
    <x v="326"/>
  </r>
  <r>
    <x v="88"/>
    <x v="1"/>
    <x v="1"/>
    <x v="22"/>
    <x v="1"/>
  </r>
  <r>
    <x v="88"/>
    <x v="1"/>
    <x v="2"/>
    <x v="4"/>
    <x v="79"/>
  </r>
  <r>
    <x v="88"/>
    <x v="1"/>
    <x v="3"/>
    <x v="4"/>
    <x v="85"/>
  </r>
  <r>
    <x v="88"/>
    <x v="1"/>
    <x v="4"/>
    <x v="0"/>
    <x v="116"/>
  </r>
  <r>
    <x v="88"/>
    <x v="1"/>
    <x v="4"/>
    <x v="4"/>
    <x v="240"/>
  </r>
  <r>
    <x v="88"/>
    <x v="1"/>
    <x v="4"/>
    <x v="16"/>
    <x v="223"/>
  </r>
  <r>
    <x v="88"/>
    <x v="1"/>
    <x v="5"/>
    <x v="5"/>
    <x v="254"/>
  </r>
  <r>
    <x v="88"/>
    <x v="1"/>
    <x v="6"/>
    <x v="6"/>
    <x v="254"/>
  </r>
  <r>
    <x v="88"/>
    <x v="1"/>
    <x v="6"/>
    <x v="7"/>
    <x v="433"/>
  </r>
  <r>
    <x v="88"/>
    <x v="2"/>
    <x v="7"/>
    <x v="0"/>
    <x v="177"/>
  </r>
  <r>
    <x v="89"/>
    <x v="2"/>
    <x v="10"/>
    <x v="18"/>
    <x v="794"/>
  </r>
  <r>
    <x v="89"/>
    <x v="1"/>
    <x v="1"/>
    <x v="4"/>
    <x v="518"/>
  </r>
  <r>
    <x v="89"/>
    <x v="2"/>
    <x v="10"/>
    <x v="21"/>
    <x v="1222"/>
  </r>
  <r>
    <x v="89"/>
    <x v="2"/>
    <x v="11"/>
    <x v="0"/>
    <x v="96"/>
  </r>
  <r>
    <x v="89"/>
    <x v="2"/>
    <x v="11"/>
    <x v="16"/>
    <x v="96"/>
  </r>
  <r>
    <x v="89"/>
    <x v="2"/>
    <x v="11"/>
    <x v="21"/>
    <x v="1429"/>
  </r>
  <r>
    <x v="89"/>
    <x v="2"/>
    <x v="13"/>
    <x v="0"/>
    <x v="96"/>
  </r>
  <r>
    <x v="89"/>
    <x v="2"/>
    <x v="13"/>
    <x v="4"/>
    <x v="433"/>
  </r>
  <r>
    <x v="89"/>
    <x v="2"/>
    <x v="13"/>
    <x v="11"/>
    <x v="433"/>
  </r>
  <r>
    <x v="89"/>
    <x v="2"/>
    <x v="13"/>
    <x v="16"/>
    <x v="177"/>
  </r>
  <r>
    <x v="89"/>
    <x v="2"/>
    <x v="10"/>
    <x v="0"/>
    <x v="121"/>
  </r>
  <r>
    <x v="89"/>
    <x v="2"/>
    <x v="10"/>
    <x v="16"/>
    <x v="96"/>
  </r>
  <r>
    <x v="89"/>
    <x v="1"/>
    <x v="1"/>
    <x v="16"/>
    <x v="277"/>
  </r>
  <r>
    <x v="89"/>
    <x v="1"/>
    <x v="3"/>
    <x v="4"/>
    <x v="326"/>
  </r>
  <r>
    <x v="89"/>
    <x v="1"/>
    <x v="4"/>
    <x v="0"/>
    <x v="292"/>
  </r>
  <r>
    <x v="89"/>
    <x v="1"/>
    <x v="4"/>
    <x v="16"/>
    <x v="326"/>
  </r>
  <r>
    <x v="89"/>
    <x v="1"/>
    <x v="5"/>
    <x v="5"/>
    <x v="433"/>
  </r>
  <r>
    <x v="89"/>
    <x v="1"/>
    <x v="5"/>
    <x v="16"/>
    <x v="197"/>
  </r>
  <r>
    <x v="89"/>
    <x v="1"/>
    <x v="6"/>
    <x v="6"/>
    <x v="487"/>
  </r>
  <r>
    <x v="89"/>
    <x v="1"/>
    <x v="6"/>
    <x v="7"/>
    <x v="471"/>
  </r>
  <r>
    <x v="89"/>
    <x v="1"/>
    <x v="6"/>
    <x v="16"/>
    <x v="814"/>
  </r>
  <r>
    <x v="89"/>
    <x v="2"/>
    <x v="0"/>
    <x v="0"/>
    <x v="254"/>
  </r>
  <r>
    <x v="89"/>
    <x v="2"/>
    <x v="0"/>
    <x v="4"/>
    <x v="982"/>
  </r>
  <r>
    <x v="89"/>
    <x v="2"/>
    <x v="0"/>
    <x v="16"/>
    <x v="433"/>
  </r>
  <r>
    <x v="89"/>
    <x v="2"/>
    <x v="0"/>
    <x v="17"/>
    <x v="592"/>
  </r>
  <r>
    <x v="89"/>
    <x v="2"/>
    <x v="0"/>
    <x v="22"/>
    <x v="433"/>
  </r>
  <r>
    <x v="89"/>
    <x v="2"/>
    <x v="7"/>
    <x v="0"/>
    <x v="194"/>
  </r>
  <r>
    <x v="89"/>
    <x v="2"/>
    <x v="7"/>
    <x v="1"/>
    <x v="487"/>
  </r>
  <r>
    <x v="89"/>
    <x v="2"/>
    <x v="7"/>
    <x v="2"/>
    <x v="96"/>
  </r>
  <r>
    <x v="89"/>
    <x v="2"/>
    <x v="7"/>
    <x v="3"/>
    <x v="96"/>
  </r>
  <r>
    <x v="89"/>
    <x v="2"/>
    <x v="7"/>
    <x v="16"/>
    <x v="615"/>
  </r>
  <r>
    <x v="89"/>
    <x v="2"/>
    <x v="8"/>
    <x v="8"/>
    <x v="49"/>
  </r>
  <r>
    <x v="89"/>
    <x v="2"/>
    <x v="8"/>
    <x v="9"/>
    <x v="883"/>
  </r>
  <r>
    <x v="89"/>
    <x v="2"/>
    <x v="8"/>
    <x v="10"/>
    <x v="314"/>
  </r>
  <r>
    <x v="89"/>
    <x v="2"/>
    <x v="8"/>
    <x v="16"/>
    <x v="395"/>
  </r>
  <r>
    <x v="89"/>
    <x v="2"/>
    <x v="9"/>
    <x v="0"/>
    <x v="116"/>
  </r>
  <r>
    <x v="89"/>
    <x v="2"/>
    <x v="9"/>
    <x v="13"/>
    <x v="101"/>
  </r>
  <r>
    <x v="89"/>
    <x v="2"/>
    <x v="9"/>
    <x v="16"/>
    <x v="177"/>
  </r>
  <r>
    <x v="89"/>
    <x v="2"/>
    <x v="9"/>
    <x v="19"/>
    <x v="1475"/>
  </r>
  <r>
    <x v="89"/>
    <x v="2"/>
    <x v="9"/>
    <x v="21"/>
    <x v="843"/>
  </r>
  <r>
    <x v="89"/>
    <x v="0"/>
    <x v="0"/>
    <x v="4"/>
    <x v="1724"/>
  </r>
  <r>
    <x v="89"/>
    <x v="0"/>
    <x v="0"/>
    <x v="17"/>
    <x v="969"/>
  </r>
  <r>
    <x v="89"/>
    <x v="0"/>
    <x v="0"/>
    <x v="22"/>
    <x v="1187"/>
  </r>
  <r>
    <x v="89"/>
    <x v="0"/>
    <x v="1"/>
    <x v="4"/>
    <x v="624"/>
  </r>
  <r>
    <x v="89"/>
    <x v="0"/>
    <x v="3"/>
    <x v="4"/>
    <x v="254"/>
  </r>
  <r>
    <x v="89"/>
    <x v="0"/>
    <x v="4"/>
    <x v="0"/>
    <x v="254"/>
  </r>
  <r>
    <x v="89"/>
    <x v="0"/>
    <x v="4"/>
    <x v="16"/>
    <x v="292"/>
  </r>
  <r>
    <x v="89"/>
    <x v="0"/>
    <x v="5"/>
    <x v="5"/>
    <x v="654"/>
  </r>
  <r>
    <x v="89"/>
    <x v="0"/>
    <x v="5"/>
    <x v="16"/>
    <x v="433"/>
  </r>
  <r>
    <x v="89"/>
    <x v="0"/>
    <x v="6"/>
    <x v="6"/>
    <x v="592"/>
  </r>
  <r>
    <x v="89"/>
    <x v="0"/>
    <x v="6"/>
    <x v="7"/>
    <x v="326"/>
  </r>
  <r>
    <x v="89"/>
    <x v="0"/>
    <x v="6"/>
    <x v="16"/>
    <x v="931"/>
  </r>
  <r>
    <x v="89"/>
    <x v="1"/>
    <x v="0"/>
    <x v="4"/>
    <x v="1680"/>
  </r>
  <r>
    <x v="89"/>
    <x v="1"/>
    <x v="0"/>
    <x v="17"/>
    <x v="949"/>
  </r>
  <r>
    <x v="89"/>
    <x v="1"/>
    <x v="0"/>
    <x v="22"/>
    <x v="1016"/>
  </r>
  <r>
    <x v="89"/>
    <x v="2"/>
    <x v="10"/>
    <x v="20"/>
    <x v="79"/>
  </r>
  <r>
    <x v="90"/>
    <x v="1"/>
    <x v="0"/>
    <x v="22"/>
    <x v="865"/>
  </r>
  <r>
    <x v="90"/>
    <x v="1"/>
    <x v="0"/>
    <x v="17"/>
    <x v="615"/>
  </r>
  <r>
    <x v="90"/>
    <x v="1"/>
    <x v="1"/>
    <x v="4"/>
    <x v="254"/>
  </r>
  <r>
    <x v="90"/>
    <x v="1"/>
    <x v="1"/>
    <x v="16"/>
    <x v="96"/>
  </r>
  <r>
    <x v="90"/>
    <x v="1"/>
    <x v="3"/>
    <x v="4"/>
    <x v="433"/>
  </r>
  <r>
    <x v="90"/>
    <x v="1"/>
    <x v="5"/>
    <x v="5"/>
    <x v="121"/>
  </r>
  <r>
    <x v="90"/>
    <x v="1"/>
    <x v="6"/>
    <x v="6"/>
    <x v="177"/>
  </r>
  <r>
    <x v="90"/>
    <x v="1"/>
    <x v="6"/>
    <x v="7"/>
    <x v="177"/>
  </r>
  <r>
    <x v="90"/>
    <x v="1"/>
    <x v="6"/>
    <x v="16"/>
    <x v="292"/>
  </r>
  <r>
    <x v="90"/>
    <x v="2"/>
    <x v="0"/>
    <x v="4"/>
    <x v="691"/>
  </r>
  <r>
    <x v="90"/>
    <x v="2"/>
    <x v="0"/>
    <x v="13"/>
    <x v="326"/>
  </r>
  <r>
    <x v="90"/>
    <x v="2"/>
    <x v="7"/>
    <x v="0"/>
    <x v="140"/>
  </r>
  <r>
    <x v="90"/>
    <x v="2"/>
    <x v="7"/>
    <x v="1"/>
    <x v="384"/>
  </r>
  <r>
    <x v="90"/>
    <x v="2"/>
    <x v="7"/>
    <x v="2"/>
    <x v="96"/>
  </r>
  <r>
    <x v="90"/>
    <x v="2"/>
    <x v="7"/>
    <x v="3"/>
    <x v="177"/>
  </r>
  <r>
    <x v="90"/>
    <x v="2"/>
    <x v="7"/>
    <x v="16"/>
    <x v="384"/>
  </r>
  <r>
    <x v="90"/>
    <x v="2"/>
    <x v="8"/>
    <x v="8"/>
    <x v="91"/>
  </r>
  <r>
    <x v="90"/>
    <x v="2"/>
    <x v="8"/>
    <x v="9"/>
    <x v="177"/>
  </r>
  <r>
    <x v="90"/>
    <x v="2"/>
    <x v="8"/>
    <x v="10"/>
    <x v="96"/>
  </r>
  <r>
    <x v="90"/>
    <x v="2"/>
    <x v="8"/>
    <x v="12"/>
    <x v="177"/>
  </r>
  <r>
    <x v="90"/>
    <x v="2"/>
    <x v="9"/>
    <x v="0"/>
    <x v="96"/>
  </r>
  <r>
    <x v="90"/>
    <x v="2"/>
    <x v="9"/>
    <x v="13"/>
    <x v="615"/>
  </r>
  <r>
    <x v="90"/>
    <x v="2"/>
    <x v="9"/>
    <x v="18"/>
    <x v="216"/>
  </r>
  <r>
    <x v="90"/>
    <x v="2"/>
    <x v="9"/>
    <x v="19"/>
    <x v="1222"/>
  </r>
  <r>
    <x v="90"/>
    <x v="2"/>
    <x v="10"/>
    <x v="18"/>
    <x v="177"/>
  </r>
  <r>
    <x v="90"/>
    <x v="2"/>
    <x v="10"/>
    <x v="21"/>
    <x v="724"/>
  </r>
  <r>
    <x v="90"/>
    <x v="2"/>
    <x v="11"/>
    <x v="0"/>
    <x v="96"/>
  </r>
  <r>
    <x v="90"/>
    <x v="2"/>
    <x v="11"/>
    <x v="20"/>
    <x v="905"/>
  </r>
  <r>
    <x v="90"/>
    <x v="2"/>
    <x v="13"/>
    <x v="0"/>
    <x v="96"/>
  </r>
  <r>
    <x v="90"/>
    <x v="2"/>
    <x v="13"/>
    <x v="14"/>
    <x v="177"/>
  </r>
  <r>
    <x v="90"/>
    <x v="0"/>
    <x v="0"/>
    <x v="4"/>
    <x v="1406"/>
  </r>
  <r>
    <x v="90"/>
    <x v="0"/>
    <x v="0"/>
    <x v="17"/>
    <x v="905"/>
  </r>
  <r>
    <x v="90"/>
    <x v="0"/>
    <x v="0"/>
    <x v="22"/>
    <x v="883"/>
  </r>
  <r>
    <x v="90"/>
    <x v="0"/>
    <x v="1"/>
    <x v="0"/>
    <x v="39"/>
  </r>
  <r>
    <x v="90"/>
    <x v="0"/>
    <x v="1"/>
    <x v="4"/>
    <x v="177"/>
  </r>
  <r>
    <x v="90"/>
    <x v="0"/>
    <x v="3"/>
    <x v="4"/>
    <x v="19"/>
  </r>
  <r>
    <x v="90"/>
    <x v="0"/>
    <x v="5"/>
    <x v="5"/>
    <x v="177"/>
  </r>
  <r>
    <x v="90"/>
    <x v="0"/>
    <x v="6"/>
    <x v="6"/>
    <x v="177"/>
  </r>
  <r>
    <x v="90"/>
    <x v="0"/>
    <x v="6"/>
    <x v="7"/>
    <x v="177"/>
  </r>
  <r>
    <x v="90"/>
    <x v="0"/>
    <x v="6"/>
    <x v="16"/>
    <x v="254"/>
  </r>
  <r>
    <x v="90"/>
    <x v="1"/>
    <x v="0"/>
    <x v="4"/>
    <x v="1279"/>
  </r>
  <r>
    <x v="90"/>
    <x v="1"/>
    <x v="1"/>
    <x v="0"/>
    <x v="74"/>
  </r>
  <r>
    <x v="91"/>
    <x v="2"/>
    <x v="8"/>
    <x v="8"/>
    <x v="615"/>
  </r>
  <r>
    <x v="91"/>
    <x v="2"/>
    <x v="7"/>
    <x v="16"/>
    <x v="384"/>
  </r>
  <r>
    <x v="91"/>
    <x v="2"/>
    <x v="8"/>
    <x v="10"/>
    <x v="257"/>
  </r>
  <r>
    <x v="91"/>
    <x v="2"/>
    <x v="9"/>
    <x v="0"/>
    <x v="96"/>
  </r>
  <r>
    <x v="91"/>
    <x v="2"/>
    <x v="9"/>
    <x v="16"/>
    <x v="96"/>
  </r>
  <r>
    <x v="91"/>
    <x v="2"/>
    <x v="9"/>
    <x v="18"/>
    <x v="433"/>
  </r>
  <r>
    <x v="91"/>
    <x v="2"/>
    <x v="9"/>
    <x v="19"/>
    <x v="1464"/>
  </r>
  <r>
    <x v="91"/>
    <x v="2"/>
    <x v="10"/>
    <x v="0"/>
    <x v="96"/>
  </r>
  <r>
    <x v="91"/>
    <x v="2"/>
    <x v="10"/>
    <x v="18"/>
    <x v="527"/>
  </r>
  <r>
    <x v="91"/>
    <x v="2"/>
    <x v="10"/>
    <x v="21"/>
    <x v="1261"/>
  </r>
  <r>
    <x v="91"/>
    <x v="2"/>
    <x v="11"/>
    <x v="0"/>
    <x v="96"/>
  </r>
  <r>
    <x v="91"/>
    <x v="2"/>
    <x v="11"/>
    <x v="16"/>
    <x v="96"/>
  </r>
  <r>
    <x v="91"/>
    <x v="2"/>
    <x v="11"/>
    <x v="21"/>
    <x v="1325"/>
  </r>
  <r>
    <x v="91"/>
    <x v="2"/>
    <x v="13"/>
    <x v="0"/>
    <x v="96"/>
  </r>
  <r>
    <x v="91"/>
    <x v="2"/>
    <x v="13"/>
    <x v="4"/>
    <x v="527"/>
  </r>
  <r>
    <x v="91"/>
    <x v="2"/>
    <x v="13"/>
    <x v="11"/>
    <x v="140"/>
  </r>
  <r>
    <x v="91"/>
    <x v="2"/>
    <x v="13"/>
    <x v="14"/>
    <x v="487"/>
  </r>
  <r>
    <x v="91"/>
    <x v="0"/>
    <x v="0"/>
    <x v="4"/>
    <x v="1699"/>
  </r>
  <r>
    <x v="91"/>
    <x v="0"/>
    <x v="0"/>
    <x v="17"/>
    <x v="1517"/>
  </r>
  <r>
    <x v="91"/>
    <x v="0"/>
    <x v="0"/>
    <x v="22"/>
    <x v="905"/>
  </r>
  <r>
    <x v="91"/>
    <x v="0"/>
    <x v="1"/>
    <x v="4"/>
    <x v="527"/>
  </r>
  <r>
    <x v="91"/>
    <x v="0"/>
    <x v="1"/>
    <x v="16"/>
    <x v="9"/>
  </r>
  <r>
    <x v="91"/>
    <x v="0"/>
    <x v="2"/>
    <x v="8"/>
    <x v="96"/>
  </r>
  <r>
    <x v="91"/>
    <x v="0"/>
    <x v="3"/>
    <x v="4"/>
    <x v="254"/>
  </r>
  <r>
    <x v="91"/>
    <x v="0"/>
    <x v="4"/>
    <x v="0"/>
    <x v="433"/>
  </r>
  <r>
    <x v="91"/>
    <x v="0"/>
    <x v="4"/>
    <x v="13"/>
    <x v="96"/>
  </r>
  <r>
    <x v="91"/>
    <x v="0"/>
    <x v="4"/>
    <x v="16"/>
    <x v="326"/>
  </r>
  <r>
    <x v="91"/>
    <x v="0"/>
    <x v="5"/>
    <x v="5"/>
    <x v="487"/>
  </r>
  <r>
    <x v="91"/>
    <x v="0"/>
    <x v="5"/>
    <x v="16"/>
    <x v="140"/>
  </r>
  <r>
    <x v="91"/>
    <x v="0"/>
    <x v="6"/>
    <x v="6"/>
    <x v="527"/>
  </r>
  <r>
    <x v="91"/>
    <x v="0"/>
    <x v="6"/>
    <x v="7"/>
    <x v="326"/>
  </r>
  <r>
    <x v="91"/>
    <x v="0"/>
    <x v="6"/>
    <x v="16"/>
    <x v="843"/>
  </r>
  <r>
    <x v="91"/>
    <x v="1"/>
    <x v="0"/>
    <x v="4"/>
    <x v="1640"/>
  </r>
  <r>
    <x v="91"/>
    <x v="1"/>
    <x v="0"/>
    <x v="17"/>
    <x v="1016"/>
  </r>
  <r>
    <x v="91"/>
    <x v="1"/>
    <x v="0"/>
    <x v="22"/>
    <x v="760"/>
  </r>
  <r>
    <x v="91"/>
    <x v="1"/>
    <x v="1"/>
    <x v="4"/>
    <x v="487"/>
  </r>
  <r>
    <x v="91"/>
    <x v="1"/>
    <x v="1"/>
    <x v="13"/>
    <x v="74"/>
  </r>
  <r>
    <x v="91"/>
    <x v="1"/>
    <x v="1"/>
    <x v="16"/>
    <x v="121"/>
  </r>
  <r>
    <x v="91"/>
    <x v="1"/>
    <x v="2"/>
    <x v="8"/>
    <x v="292"/>
  </r>
  <r>
    <x v="91"/>
    <x v="1"/>
    <x v="3"/>
    <x v="4"/>
    <x v="326"/>
  </r>
  <r>
    <x v="91"/>
    <x v="1"/>
    <x v="4"/>
    <x v="4"/>
    <x v="310"/>
  </r>
  <r>
    <x v="91"/>
    <x v="1"/>
    <x v="4"/>
    <x v="16"/>
    <x v="197"/>
  </r>
  <r>
    <x v="91"/>
    <x v="1"/>
    <x v="5"/>
    <x v="5"/>
    <x v="254"/>
  </r>
  <r>
    <x v="91"/>
    <x v="1"/>
    <x v="5"/>
    <x v="16"/>
    <x v="177"/>
  </r>
  <r>
    <x v="91"/>
    <x v="1"/>
    <x v="6"/>
    <x v="6"/>
    <x v="433"/>
  </r>
  <r>
    <x v="91"/>
    <x v="1"/>
    <x v="6"/>
    <x v="7"/>
    <x v="326"/>
  </r>
  <r>
    <x v="91"/>
    <x v="1"/>
    <x v="6"/>
    <x v="16"/>
    <x v="570"/>
  </r>
  <r>
    <x v="91"/>
    <x v="2"/>
    <x v="0"/>
    <x v="4"/>
    <x v="1071"/>
  </r>
  <r>
    <x v="91"/>
    <x v="2"/>
    <x v="0"/>
    <x v="17"/>
    <x v="949"/>
  </r>
  <r>
    <x v="91"/>
    <x v="2"/>
    <x v="7"/>
    <x v="0"/>
    <x v="39"/>
  </r>
  <r>
    <x v="91"/>
    <x v="2"/>
    <x v="7"/>
    <x v="1"/>
    <x v="527"/>
  </r>
  <r>
    <x v="91"/>
    <x v="2"/>
    <x v="7"/>
    <x v="2"/>
    <x v="74"/>
  </r>
  <r>
    <x v="91"/>
    <x v="2"/>
    <x v="8"/>
    <x v="9"/>
    <x v="724"/>
  </r>
  <r>
    <x v="92"/>
    <x v="2"/>
    <x v="10"/>
    <x v="21"/>
    <x v="1175"/>
  </r>
  <r>
    <x v="92"/>
    <x v="1"/>
    <x v="6"/>
    <x v="6"/>
    <x v="326"/>
  </r>
  <r>
    <x v="92"/>
    <x v="2"/>
    <x v="11"/>
    <x v="21"/>
    <x v="1238"/>
  </r>
  <r>
    <x v="92"/>
    <x v="2"/>
    <x v="13"/>
    <x v="0"/>
    <x v="96"/>
  </r>
  <r>
    <x v="92"/>
    <x v="2"/>
    <x v="13"/>
    <x v="4"/>
    <x v="326"/>
  </r>
  <r>
    <x v="92"/>
    <x v="2"/>
    <x v="13"/>
    <x v="14"/>
    <x v="433"/>
  </r>
  <r>
    <x v="92"/>
    <x v="1"/>
    <x v="6"/>
    <x v="7"/>
    <x v="254"/>
  </r>
  <r>
    <x v="92"/>
    <x v="1"/>
    <x v="6"/>
    <x v="16"/>
    <x v="487"/>
  </r>
  <r>
    <x v="92"/>
    <x v="2"/>
    <x v="0"/>
    <x v="4"/>
    <x v="575"/>
  </r>
  <r>
    <x v="92"/>
    <x v="2"/>
    <x v="0"/>
    <x v="17"/>
    <x v="433"/>
  </r>
  <r>
    <x v="92"/>
    <x v="2"/>
    <x v="0"/>
    <x v="22"/>
    <x v="182"/>
  </r>
  <r>
    <x v="92"/>
    <x v="2"/>
    <x v="7"/>
    <x v="1"/>
    <x v="487"/>
  </r>
  <r>
    <x v="92"/>
    <x v="2"/>
    <x v="7"/>
    <x v="2"/>
    <x v="96"/>
  </r>
  <r>
    <x v="92"/>
    <x v="2"/>
    <x v="7"/>
    <x v="16"/>
    <x v="360"/>
  </r>
  <r>
    <x v="92"/>
    <x v="2"/>
    <x v="8"/>
    <x v="9"/>
    <x v="691"/>
  </r>
  <r>
    <x v="92"/>
    <x v="2"/>
    <x v="8"/>
    <x v="10"/>
    <x v="121"/>
  </r>
  <r>
    <x v="92"/>
    <x v="2"/>
    <x v="9"/>
    <x v="0"/>
    <x v="49"/>
  </r>
  <r>
    <x v="92"/>
    <x v="2"/>
    <x v="9"/>
    <x v="16"/>
    <x v="49"/>
  </r>
  <r>
    <x v="92"/>
    <x v="2"/>
    <x v="9"/>
    <x v="18"/>
    <x v="384"/>
  </r>
  <r>
    <x v="92"/>
    <x v="2"/>
    <x v="9"/>
    <x v="19"/>
    <x v="1438"/>
  </r>
  <r>
    <x v="92"/>
    <x v="2"/>
    <x v="10"/>
    <x v="0"/>
    <x v="39"/>
  </r>
  <r>
    <x v="92"/>
    <x v="2"/>
    <x v="10"/>
    <x v="16"/>
    <x v="49"/>
  </r>
  <r>
    <x v="92"/>
    <x v="2"/>
    <x v="10"/>
    <x v="18"/>
    <x v="490"/>
  </r>
  <r>
    <x v="92"/>
    <x v="0"/>
    <x v="0"/>
    <x v="4"/>
    <x v="1658"/>
  </r>
  <r>
    <x v="92"/>
    <x v="0"/>
    <x v="0"/>
    <x v="17"/>
    <x v="1243"/>
  </r>
  <r>
    <x v="92"/>
    <x v="0"/>
    <x v="0"/>
    <x v="22"/>
    <x v="772"/>
  </r>
  <r>
    <x v="92"/>
    <x v="0"/>
    <x v="1"/>
    <x v="4"/>
    <x v="570"/>
  </r>
  <r>
    <x v="92"/>
    <x v="0"/>
    <x v="1"/>
    <x v="22"/>
    <x v="80"/>
  </r>
  <r>
    <x v="92"/>
    <x v="0"/>
    <x v="2"/>
    <x v="8"/>
    <x v="177"/>
  </r>
  <r>
    <x v="92"/>
    <x v="0"/>
    <x v="3"/>
    <x v="4"/>
    <x v="291"/>
  </r>
  <r>
    <x v="92"/>
    <x v="0"/>
    <x v="3"/>
    <x v="16"/>
    <x v="49"/>
  </r>
  <r>
    <x v="92"/>
    <x v="0"/>
    <x v="4"/>
    <x v="4"/>
    <x v="307"/>
  </r>
  <r>
    <x v="92"/>
    <x v="0"/>
    <x v="4"/>
    <x v="16"/>
    <x v="161"/>
  </r>
  <r>
    <x v="92"/>
    <x v="0"/>
    <x v="5"/>
    <x v="5"/>
    <x v="487"/>
  </r>
  <r>
    <x v="92"/>
    <x v="0"/>
    <x v="5"/>
    <x v="13"/>
    <x v="96"/>
  </r>
  <r>
    <x v="92"/>
    <x v="0"/>
    <x v="6"/>
    <x v="6"/>
    <x v="570"/>
  </r>
  <r>
    <x v="92"/>
    <x v="0"/>
    <x v="6"/>
    <x v="7"/>
    <x v="96"/>
  </r>
  <r>
    <x v="92"/>
    <x v="0"/>
    <x v="6"/>
    <x v="16"/>
    <x v="760"/>
  </r>
  <r>
    <x v="92"/>
    <x v="1"/>
    <x v="0"/>
    <x v="4"/>
    <x v="1490"/>
  </r>
  <r>
    <x v="92"/>
    <x v="1"/>
    <x v="0"/>
    <x v="17"/>
    <x v="654"/>
  </r>
  <r>
    <x v="92"/>
    <x v="1"/>
    <x v="0"/>
    <x v="22"/>
    <x v="544"/>
  </r>
  <r>
    <x v="92"/>
    <x v="1"/>
    <x v="1"/>
    <x v="4"/>
    <x v="326"/>
  </r>
  <r>
    <x v="92"/>
    <x v="1"/>
    <x v="1"/>
    <x v="16"/>
    <x v="254"/>
  </r>
  <r>
    <x v="92"/>
    <x v="1"/>
    <x v="1"/>
    <x v="22"/>
    <x v="0"/>
  </r>
  <r>
    <x v="92"/>
    <x v="1"/>
    <x v="3"/>
    <x v="4"/>
    <x v="521"/>
  </r>
  <r>
    <x v="92"/>
    <x v="1"/>
    <x v="3"/>
    <x v="16"/>
    <x v="49"/>
  </r>
  <r>
    <x v="92"/>
    <x v="1"/>
    <x v="4"/>
    <x v="4"/>
    <x v="202"/>
  </r>
  <r>
    <x v="92"/>
    <x v="1"/>
    <x v="4"/>
    <x v="16"/>
    <x v="132"/>
  </r>
  <r>
    <x v="92"/>
    <x v="1"/>
    <x v="5"/>
    <x v="5"/>
    <x v="254"/>
  </r>
  <r>
    <x v="92"/>
    <x v="2"/>
    <x v="11"/>
    <x v="0"/>
    <x v="106"/>
  </r>
  <r>
    <x v="93"/>
    <x v="2"/>
    <x v="12"/>
    <x v="0"/>
    <x v="96"/>
  </r>
  <r>
    <x v="93"/>
    <x v="2"/>
    <x v="11"/>
    <x v="21"/>
    <x v="1003"/>
  </r>
  <r>
    <x v="93"/>
    <x v="2"/>
    <x v="13"/>
    <x v="4"/>
    <x v="914"/>
  </r>
  <r>
    <x v="93"/>
    <x v="2"/>
    <x v="13"/>
    <x v="14"/>
    <x v="1105"/>
  </r>
  <r>
    <x v="93"/>
    <x v="2"/>
    <x v="13"/>
    <x v="16"/>
    <x v="96"/>
  </r>
  <r>
    <x v="93"/>
    <x v="0"/>
    <x v="0"/>
    <x v="4"/>
    <x v="1762"/>
  </r>
  <r>
    <x v="93"/>
    <x v="0"/>
    <x v="0"/>
    <x v="17"/>
    <x v="1668"/>
  </r>
  <r>
    <x v="93"/>
    <x v="0"/>
    <x v="0"/>
    <x v="22"/>
    <x v="1381"/>
  </r>
  <r>
    <x v="93"/>
    <x v="0"/>
    <x v="1"/>
    <x v="4"/>
    <x v="802"/>
  </r>
  <r>
    <x v="93"/>
    <x v="0"/>
    <x v="2"/>
    <x v="8"/>
    <x v="175"/>
  </r>
  <r>
    <x v="93"/>
    <x v="0"/>
    <x v="3"/>
    <x v="4"/>
    <x v="37"/>
  </r>
  <r>
    <x v="93"/>
    <x v="0"/>
    <x v="4"/>
    <x v="0"/>
    <x v="361"/>
  </r>
  <r>
    <x v="93"/>
    <x v="0"/>
    <x v="4"/>
    <x v="13"/>
    <x v="666"/>
  </r>
  <r>
    <x v="93"/>
    <x v="0"/>
    <x v="4"/>
    <x v="16"/>
    <x v="318"/>
  </r>
  <r>
    <x v="93"/>
    <x v="0"/>
    <x v="5"/>
    <x v="5"/>
    <x v="723"/>
  </r>
  <r>
    <x v="93"/>
    <x v="0"/>
    <x v="5"/>
    <x v="13"/>
    <x v="140"/>
  </r>
  <r>
    <x v="93"/>
    <x v="0"/>
    <x v="6"/>
    <x v="6"/>
    <x v="712"/>
  </r>
  <r>
    <x v="93"/>
    <x v="0"/>
    <x v="6"/>
    <x v="7"/>
    <x v="831"/>
  </r>
  <r>
    <x v="93"/>
    <x v="0"/>
    <x v="6"/>
    <x v="16"/>
    <x v="1041"/>
  </r>
  <r>
    <x v="93"/>
    <x v="1"/>
    <x v="0"/>
    <x v="4"/>
    <x v="1725"/>
  </r>
  <r>
    <x v="93"/>
    <x v="1"/>
    <x v="0"/>
    <x v="17"/>
    <x v="1307"/>
  </r>
  <r>
    <x v="93"/>
    <x v="1"/>
    <x v="0"/>
    <x v="22"/>
    <x v="1143"/>
  </r>
  <r>
    <x v="93"/>
    <x v="1"/>
    <x v="1"/>
    <x v="4"/>
    <x v="863"/>
  </r>
  <r>
    <x v="93"/>
    <x v="1"/>
    <x v="1"/>
    <x v="16"/>
    <x v="527"/>
  </r>
  <r>
    <x v="93"/>
    <x v="1"/>
    <x v="2"/>
    <x v="8"/>
    <x v="98"/>
  </r>
  <r>
    <x v="93"/>
    <x v="1"/>
    <x v="3"/>
    <x v="4"/>
    <x v="64"/>
  </r>
  <r>
    <x v="93"/>
    <x v="1"/>
    <x v="4"/>
    <x v="0"/>
    <x v="209"/>
  </r>
  <r>
    <x v="93"/>
    <x v="1"/>
    <x v="4"/>
    <x v="13"/>
    <x v="426"/>
  </r>
  <r>
    <x v="93"/>
    <x v="1"/>
    <x v="4"/>
    <x v="16"/>
    <x v="176"/>
  </r>
  <r>
    <x v="93"/>
    <x v="1"/>
    <x v="5"/>
    <x v="5"/>
    <x v="411"/>
  </r>
  <r>
    <x v="93"/>
    <x v="1"/>
    <x v="5"/>
    <x v="13"/>
    <x v="433"/>
  </r>
  <r>
    <x v="93"/>
    <x v="1"/>
    <x v="6"/>
    <x v="6"/>
    <x v="452"/>
  </r>
  <r>
    <x v="93"/>
    <x v="1"/>
    <x v="6"/>
    <x v="7"/>
    <x v="630"/>
  </r>
  <r>
    <x v="93"/>
    <x v="1"/>
    <x v="6"/>
    <x v="16"/>
    <x v="899"/>
  </r>
  <r>
    <x v="93"/>
    <x v="2"/>
    <x v="0"/>
    <x v="0"/>
    <x v="7"/>
  </r>
  <r>
    <x v="93"/>
    <x v="2"/>
    <x v="0"/>
    <x v="4"/>
    <x v="605"/>
  </r>
  <r>
    <x v="93"/>
    <x v="2"/>
    <x v="0"/>
    <x v="13"/>
    <x v="318"/>
  </r>
  <r>
    <x v="93"/>
    <x v="2"/>
    <x v="0"/>
    <x v="16"/>
    <x v="86"/>
  </r>
  <r>
    <x v="93"/>
    <x v="2"/>
    <x v="7"/>
    <x v="0"/>
    <x v="254"/>
  </r>
  <r>
    <x v="93"/>
    <x v="2"/>
    <x v="7"/>
    <x v="1"/>
    <x v="384"/>
  </r>
  <r>
    <x v="93"/>
    <x v="2"/>
    <x v="7"/>
    <x v="2"/>
    <x v="96"/>
  </r>
  <r>
    <x v="93"/>
    <x v="2"/>
    <x v="7"/>
    <x v="13"/>
    <x v="943"/>
  </r>
  <r>
    <x v="93"/>
    <x v="2"/>
    <x v="7"/>
    <x v="16"/>
    <x v="292"/>
  </r>
  <r>
    <x v="93"/>
    <x v="2"/>
    <x v="8"/>
    <x v="8"/>
    <x v="801"/>
  </r>
  <r>
    <x v="93"/>
    <x v="2"/>
    <x v="8"/>
    <x v="9"/>
    <x v="865"/>
  </r>
  <r>
    <x v="93"/>
    <x v="2"/>
    <x v="8"/>
    <x v="10"/>
    <x v="487"/>
  </r>
  <r>
    <x v="93"/>
    <x v="2"/>
    <x v="8"/>
    <x v="13"/>
    <x v="326"/>
  </r>
  <r>
    <x v="93"/>
    <x v="2"/>
    <x v="9"/>
    <x v="13"/>
    <x v="487"/>
  </r>
  <r>
    <x v="93"/>
    <x v="2"/>
    <x v="9"/>
    <x v="16"/>
    <x v="177"/>
  </r>
  <r>
    <x v="93"/>
    <x v="2"/>
    <x v="9"/>
    <x v="18"/>
    <x v="487"/>
  </r>
  <r>
    <x v="93"/>
    <x v="2"/>
    <x v="9"/>
    <x v="19"/>
    <x v="1533"/>
  </r>
  <r>
    <x v="93"/>
    <x v="2"/>
    <x v="10"/>
    <x v="13"/>
    <x v="487"/>
  </r>
  <r>
    <x v="93"/>
    <x v="2"/>
    <x v="10"/>
    <x v="16"/>
    <x v="177"/>
  </r>
  <r>
    <x v="93"/>
    <x v="2"/>
    <x v="10"/>
    <x v="18"/>
    <x v="982"/>
  </r>
  <r>
    <x v="93"/>
    <x v="2"/>
    <x v="10"/>
    <x v="21"/>
    <x v="1474"/>
  </r>
  <r>
    <x v="93"/>
    <x v="2"/>
    <x v="11"/>
    <x v="13"/>
    <x v="49"/>
  </r>
  <r>
    <x v="93"/>
    <x v="2"/>
    <x v="13"/>
    <x v="0"/>
    <x v="96"/>
  </r>
  <r>
    <x v="94"/>
    <x v="2"/>
    <x v="8"/>
    <x v="10"/>
    <x v="865"/>
  </r>
  <r>
    <x v="94"/>
    <x v="2"/>
    <x v="8"/>
    <x v="16"/>
    <x v="834"/>
  </r>
  <r>
    <x v="94"/>
    <x v="2"/>
    <x v="9"/>
    <x v="0"/>
    <x v="96"/>
  </r>
  <r>
    <x v="94"/>
    <x v="2"/>
    <x v="9"/>
    <x v="8"/>
    <x v="326"/>
  </r>
  <r>
    <x v="94"/>
    <x v="2"/>
    <x v="9"/>
    <x v="16"/>
    <x v="177"/>
  </r>
  <r>
    <x v="94"/>
    <x v="2"/>
    <x v="9"/>
    <x v="18"/>
    <x v="487"/>
  </r>
  <r>
    <x v="94"/>
    <x v="2"/>
    <x v="9"/>
    <x v="19"/>
    <x v="1574"/>
  </r>
  <r>
    <x v="94"/>
    <x v="2"/>
    <x v="10"/>
    <x v="0"/>
    <x v="326"/>
  </r>
  <r>
    <x v="94"/>
    <x v="2"/>
    <x v="10"/>
    <x v="8"/>
    <x v="433"/>
  </r>
  <r>
    <x v="94"/>
    <x v="2"/>
    <x v="10"/>
    <x v="13"/>
    <x v="140"/>
  </r>
  <r>
    <x v="94"/>
    <x v="2"/>
    <x v="10"/>
    <x v="15"/>
    <x v="487"/>
  </r>
  <r>
    <x v="94"/>
    <x v="2"/>
    <x v="10"/>
    <x v="16"/>
    <x v="177"/>
  </r>
  <r>
    <x v="94"/>
    <x v="2"/>
    <x v="10"/>
    <x v="18"/>
    <x v="785"/>
  </r>
  <r>
    <x v="94"/>
    <x v="2"/>
    <x v="10"/>
    <x v="21"/>
    <x v="1406"/>
  </r>
  <r>
    <x v="94"/>
    <x v="2"/>
    <x v="11"/>
    <x v="0"/>
    <x v="96"/>
  </r>
  <r>
    <x v="94"/>
    <x v="2"/>
    <x v="11"/>
    <x v="8"/>
    <x v="96"/>
  </r>
  <r>
    <x v="94"/>
    <x v="2"/>
    <x v="11"/>
    <x v="16"/>
    <x v="240"/>
  </r>
  <r>
    <x v="94"/>
    <x v="2"/>
    <x v="11"/>
    <x v="19"/>
    <x v="254"/>
  </r>
  <r>
    <x v="94"/>
    <x v="2"/>
    <x v="11"/>
    <x v="21"/>
    <x v="1541"/>
  </r>
  <r>
    <x v="94"/>
    <x v="2"/>
    <x v="13"/>
    <x v="0"/>
    <x v="185"/>
  </r>
  <r>
    <x v="94"/>
    <x v="2"/>
    <x v="13"/>
    <x v="4"/>
    <x v="853"/>
  </r>
  <r>
    <x v="94"/>
    <x v="2"/>
    <x v="13"/>
    <x v="11"/>
    <x v="384"/>
  </r>
  <r>
    <x v="94"/>
    <x v="2"/>
    <x v="13"/>
    <x v="14"/>
    <x v="1071"/>
  </r>
  <r>
    <x v="94"/>
    <x v="2"/>
    <x v="13"/>
    <x v="16"/>
    <x v="185"/>
  </r>
  <r>
    <x v="94"/>
    <x v="0"/>
    <x v="0"/>
    <x v="4"/>
    <x v="1785"/>
  </r>
  <r>
    <x v="94"/>
    <x v="0"/>
    <x v="0"/>
    <x v="17"/>
    <x v="1619"/>
  </r>
  <r>
    <x v="94"/>
    <x v="0"/>
    <x v="0"/>
    <x v="22"/>
    <x v="1403"/>
  </r>
  <r>
    <x v="94"/>
    <x v="0"/>
    <x v="1"/>
    <x v="0"/>
    <x v="74"/>
  </r>
  <r>
    <x v="94"/>
    <x v="0"/>
    <x v="1"/>
    <x v="4"/>
    <x v="883"/>
  </r>
  <r>
    <x v="94"/>
    <x v="0"/>
    <x v="2"/>
    <x v="8"/>
    <x v="760"/>
  </r>
  <r>
    <x v="94"/>
    <x v="0"/>
    <x v="4"/>
    <x v="0"/>
    <x v="412"/>
  </r>
  <r>
    <x v="94"/>
    <x v="0"/>
    <x v="4"/>
    <x v="4"/>
    <x v="1295"/>
  </r>
  <r>
    <x v="94"/>
    <x v="0"/>
    <x v="4"/>
    <x v="13"/>
    <x v="254"/>
  </r>
  <r>
    <x v="94"/>
    <x v="0"/>
    <x v="4"/>
    <x v="16"/>
    <x v="433"/>
  </r>
  <r>
    <x v="94"/>
    <x v="0"/>
    <x v="5"/>
    <x v="5"/>
    <x v="724"/>
  </r>
  <r>
    <x v="94"/>
    <x v="0"/>
    <x v="5"/>
    <x v="16"/>
    <x v="609"/>
  </r>
  <r>
    <x v="94"/>
    <x v="0"/>
    <x v="6"/>
    <x v="6"/>
    <x v="724"/>
  </r>
  <r>
    <x v="94"/>
    <x v="0"/>
    <x v="6"/>
    <x v="7"/>
    <x v="949"/>
  </r>
  <r>
    <x v="94"/>
    <x v="0"/>
    <x v="6"/>
    <x v="16"/>
    <x v="1009"/>
  </r>
  <r>
    <x v="94"/>
    <x v="1"/>
    <x v="0"/>
    <x v="4"/>
    <x v="1766"/>
  </r>
  <r>
    <x v="94"/>
    <x v="1"/>
    <x v="0"/>
    <x v="17"/>
    <x v="1193"/>
  </r>
  <r>
    <x v="94"/>
    <x v="1"/>
    <x v="0"/>
    <x v="22"/>
    <x v="1264"/>
  </r>
  <r>
    <x v="94"/>
    <x v="1"/>
    <x v="1"/>
    <x v="0"/>
    <x v="310"/>
  </r>
  <r>
    <x v="94"/>
    <x v="1"/>
    <x v="1"/>
    <x v="4"/>
    <x v="1195"/>
  </r>
  <r>
    <x v="94"/>
    <x v="1"/>
    <x v="1"/>
    <x v="13"/>
    <x v="384"/>
  </r>
  <r>
    <x v="94"/>
    <x v="1"/>
    <x v="1"/>
    <x v="16"/>
    <x v="487"/>
  </r>
  <r>
    <x v="94"/>
    <x v="1"/>
    <x v="2"/>
    <x v="8"/>
    <x v="718"/>
  </r>
  <r>
    <x v="94"/>
    <x v="1"/>
    <x v="3"/>
    <x v="4"/>
    <x v="453"/>
  </r>
  <r>
    <x v="94"/>
    <x v="1"/>
    <x v="4"/>
    <x v="0"/>
    <x v="326"/>
  </r>
  <r>
    <x v="94"/>
    <x v="1"/>
    <x v="4"/>
    <x v="4"/>
    <x v="969"/>
  </r>
  <r>
    <x v="94"/>
    <x v="1"/>
    <x v="4"/>
    <x v="13"/>
    <x v="354"/>
  </r>
  <r>
    <x v="94"/>
    <x v="1"/>
    <x v="4"/>
    <x v="16"/>
    <x v="292"/>
  </r>
  <r>
    <x v="94"/>
    <x v="1"/>
    <x v="5"/>
    <x v="5"/>
    <x v="527"/>
  </r>
  <r>
    <x v="94"/>
    <x v="1"/>
    <x v="5"/>
    <x v="16"/>
    <x v="177"/>
  </r>
  <r>
    <x v="94"/>
    <x v="1"/>
    <x v="6"/>
    <x v="6"/>
    <x v="326"/>
  </r>
  <r>
    <x v="94"/>
    <x v="1"/>
    <x v="6"/>
    <x v="7"/>
    <x v="1003"/>
  </r>
  <r>
    <x v="94"/>
    <x v="1"/>
    <x v="6"/>
    <x v="16"/>
    <x v="1105"/>
  </r>
  <r>
    <x v="94"/>
    <x v="2"/>
    <x v="0"/>
    <x v="4"/>
    <x v="1045"/>
  </r>
  <r>
    <x v="94"/>
    <x v="2"/>
    <x v="0"/>
    <x v="13"/>
    <x v="59"/>
  </r>
  <r>
    <x v="94"/>
    <x v="2"/>
    <x v="0"/>
    <x v="16"/>
    <x v="19"/>
  </r>
  <r>
    <x v="94"/>
    <x v="2"/>
    <x v="0"/>
    <x v="17"/>
    <x v="731"/>
  </r>
  <r>
    <x v="94"/>
    <x v="2"/>
    <x v="0"/>
    <x v="22"/>
    <x v="113"/>
  </r>
  <r>
    <x v="94"/>
    <x v="2"/>
    <x v="4"/>
    <x v="0"/>
    <x v="96"/>
  </r>
  <r>
    <x v="94"/>
    <x v="2"/>
    <x v="4"/>
    <x v="4"/>
    <x v="116"/>
  </r>
  <r>
    <x v="94"/>
    <x v="2"/>
    <x v="4"/>
    <x v="13"/>
    <x v="96"/>
  </r>
  <r>
    <x v="94"/>
    <x v="2"/>
    <x v="4"/>
    <x v="16"/>
    <x v="254"/>
  </r>
  <r>
    <x v="94"/>
    <x v="2"/>
    <x v="7"/>
    <x v="0"/>
    <x v="883"/>
  </r>
  <r>
    <x v="94"/>
    <x v="2"/>
    <x v="7"/>
    <x v="1"/>
    <x v="570"/>
  </r>
  <r>
    <x v="94"/>
    <x v="2"/>
    <x v="7"/>
    <x v="2"/>
    <x v="96"/>
  </r>
  <r>
    <x v="94"/>
    <x v="2"/>
    <x v="7"/>
    <x v="8"/>
    <x v="865"/>
  </r>
  <r>
    <x v="94"/>
    <x v="2"/>
    <x v="7"/>
    <x v="13"/>
    <x v="949"/>
  </r>
  <r>
    <x v="94"/>
    <x v="2"/>
    <x v="7"/>
    <x v="16"/>
    <x v="958"/>
  </r>
  <r>
    <x v="94"/>
    <x v="2"/>
    <x v="8"/>
    <x v="0"/>
    <x v="7"/>
  </r>
  <r>
    <x v="94"/>
    <x v="2"/>
    <x v="8"/>
    <x v="8"/>
    <x v="326"/>
  </r>
  <r>
    <x v="94"/>
    <x v="2"/>
    <x v="8"/>
    <x v="9"/>
    <x v="883"/>
  </r>
  <r>
    <x v="95"/>
    <x v="2"/>
    <x v="11"/>
    <x v="20"/>
    <x v="1048"/>
  </r>
  <r>
    <x v="95"/>
    <x v="2"/>
    <x v="13"/>
    <x v="0"/>
    <x v="96"/>
  </r>
  <r>
    <x v="95"/>
    <x v="2"/>
    <x v="13"/>
    <x v="4"/>
    <x v="254"/>
  </r>
  <r>
    <x v="95"/>
    <x v="2"/>
    <x v="13"/>
    <x v="14"/>
    <x v="177"/>
  </r>
  <r>
    <x v="95"/>
    <x v="2"/>
    <x v="13"/>
    <x v="16"/>
    <x v="9"/>
  </r>
  <r>
    <x v="95"/>
    <x v="2"/>
    <x v="7"/>
    <x v="16"/>
    <x v="433"/>
  </r>
  <r>
    <x v="95"/>
    <x v="2"/>
    <x v="8"/>
    <x v="0"/>
    <x v="96"/>
  </r>
  <r>
    <x v="95"/>
    <x v="2"/>
    <x v="8"/>
    <x v="8"/>
    <x v="326"/>
  </r>
  <r>
    <x v="95"/>
    <x v="2"/>
    <x v="8"/>
    <x v="9"/>
    <x v="433"/>
  </r>
  <r>
    <x v="95"/>
    <x v="2"/>
    <x v="8"/>
    <x v="10"/>
    <x v="96"/>
  </r>
  <r>
    <x v="95"/>
    <x v="2"/>
    <x v="9"/>
    <x v="0"/>
    <x v="49"/>
  </r>
  <r>
    <x v="95"/>
    <x v="2"/>
    <x v="9"/>
    <x v="18"/>
    <x v="96"/>
  </r>
  <r>
    <x v="95"/>
    <x v="2"/>
    <x v="9"/>
    <x v="19"/>
    <x v="930"/>
  </r>
  <r>
    <x v="95"/>
    <x v="2"/>
    <x v="10"/>
    <x v="0"/>
    <x v="49"/>
  </r>
  <r>
    <x v="95"/>
    <x v="2"/>
    <x v="10"/>
    <x v="18"/>
    <x v="487"/>
  </r>
  <r>
    <x v="95"/>
    <x v="2"/>
    <x v="11"/>
    <x v="0"/>
    <x v="96"/>
  </r>
  <r>
    <x v="95"/>
    <x v="2"/>
    <x v="11"/>
    <x v="16"/>
    <x v="96"/>
  </r>
  <r>
    <x v="95"/>
    <x v="0"/>
    <x v="0"/>
    <x v="4"/>
    <x v="1538"/>
  </r>
  <r>
    <x v="95"/>
    <x v="0"/>
    <x v="0"/>
    <x v="17"/>
    <x v="1211"/>
  </r>
  <r>
    <x v="95"/>
    <x v="0"/>
    <x v="0"/>
    <x v="22"/>
    <x v="618"/>
  </r>
  <r>
    <x v="95"/>
    <x v="0"/>
    <x v="1"/>
    <x v="4"/>
    <x v="326"/>
  </r>
  <r>
    <x v="95"/>
    <x v="0"/>
    <x v="2"/>
    <x v="8"/>
    <x v="49"/>
  </r>
  <r>
    <x v="95"/>
    <x v="0"/>
    <x v="3"/>
    <x v="4"/>
    <x v="192"/>
  </r>
  <r>
    <x v="95"/>
    <x v="0"/>
    <x v="4"/>
    <x v="0"/>
    <x v="149"/>
  </r>
  <r>
    <x v="95"/>
    <x v="0"/>
    <x v="4"/>
    <x v="4"/>
    <x v="43"/>
  </r>
  <r>
    <x v="95"/>
    <x v="0"/>
    <x v="4"/>
    <x v="16"/>
    <x v="177"/>
  </r>
  <r>
    <x v="95"/>
    <x v="0"/>
    <x v="5"/>
    <x v="5"/>
    <x v="351"/>
  </r>
  <r>
    <x v="95"/>
    <x v="0"/>
    <x v="6"/>
    <x v="6"/>
    <x v="366"/>
  </r>
  <r>
    <x v="95"/>
    <x v="0"/>
    <x v="6"/>
    <x v="7"/>
    <x v="66"/>
  </r>
  <r>
    <x v="95"/>
    <x v="0"/>
    <x v="6"/>
    <x v="16"/>
    <x v="326"/>
  </r>
  <r>
    <x v="95"/>
    <x v="1"/>
    <x v="0"/>
    <x v="4"/>
    <x v="1401"/>
  </r>
  <r>
    <x v="95"/>
    <x v="1"/>
    <x v="0"/>
    <x v="17"/>
    <x v="695"/>
  </r>
  <r>
    <x v="95"/>
    <x v="1"/>
    <x v="0"/>
    <x v="22"/>
    <x v="294"/>
  </r>
  <r>
    <x v="95"/>
    <x v="1"/>
    <x v="1"/>
    <x v="4"/>
    <x v="254"/>
  </r>
  <r>
    <x v="95"/>
    <x v="1"/>
    <x v="2"/>
    <x v="8"/>
    <x v="49"/>
  </r>
  <r>
    <x v="95"/>
    <x v="1"/>
    <x v="3"/>
    <x v="4"/>
    <x v="192"/>
  </r>
  <r>
    <x v="95"/>
    <x v="1"/>
    <x v="4"/>
    <x v="0"/>
    <x v="39"/>
  </r>
  <r>
    <x v="95"/>
    <x v="1"/>
    <x v="4"/>
    <x v="16"/>
    <x v="15"/>
  </r>
  <r>
    <x v="95"/>
    <x v="1"/>
    <x v="5"/>
    <x v="5"/>
    <x v="128"/>
  </r>
  <r>
    <x v="95"/>
    <x v="1"/>
    <x v="6"/>
    <x v="6"/>
    <x v="127"/>
  </r>
  <r>
    <x v="95"/>
    <x v="1"/>
    <x v="6"/>
    <x v="7"/>
    <x v="205"/>
  </r>
  <r>
    <x v="95"/>
    <x v="1"/>
    <x v="6"/>
    <x v="16"/>
    <x v="326"/>
  </r>
  <r>
    <x v="95"/>
    <x v="2"/>
    <x v="0"/>
    <x v="4"/>
    <x v="843"/>
  </r>
  <r>
    <x v="95"/>
    <x v="2"/>
    <x v="0"/>
    <x v="17"/>
    <x v="459"/>
  </r>
  <r>
    <x v="95"/>
    <x v="2"/>
    <x v="7"/>
    <x v="0"/>
    <x v="96"/>
  </r>
  <r>
    <x v="95"/>
    <x v="2"/>
    <x v="7"/>
    <x v="1"/>
    <x v="384"/>
  </r>
  <r>
    <x v="95"/>
    <x v="2"/>
    <x v="7"/>
    <x v="2"/>
    <x v="96"/>
  </r>
  <r>
    <x v="95"/>
    <x v="2"/>
    <x v="7"/>
    <x v="3"/>
    <x v="96"/>
  </r>
  <r>
    <x v="95"/>
    <x v="2"/>
    <x v="7"/>
    <x v="8"/>
    <x v="96"/>
  </r>
  <r>
    <x v="96"/>
    <x v="1"/>
    <x v="0"/>
    <x v="4"/>
    <x v="1152"/>
  </r>
  <r>
    <x v="96"/>
    <x v="1"/>
    <x v="0"/>
    <x v="17"/>
    <x v="177"/>
  </r>
  <r>
    <x v="96"/>
    <x v="1"/>
    <x v="0"/>
    <x v="22"/>
    <x v="326"/>
  </r>
  <r>
    <x v="96"/>
    <x v="1"/>
    <x v="1"/>
    <x v="4"/>
    <x v="177"/>
  </r>
  <r>
    <x v="96"/>
    <x v="1"/>
    <x v="3"/>
    <x v="4"/>
    <x v="43"/>
  </r>
  <r>
    <x v="96"/>
    <x v="1"/>
    <x v="4"/>
    <x v="0"/>
    <x v="3"/>
  </r>
  <r>
    <x v="96"/>
    <x v="1"/>
    <x v="5"/>
    <x v="5"/>
    <x v="83"/>
  </r>
  <r>
    <x v="96"/>
    <x v="1"/>
    <x v="6"/>
    <x v="6"/>
    <x v="131"/>
  </r>
  <r>
    <x v="96"/>
    <x v="1"/>
    <x v="6"/>
    <x v="7"/>
    <x v="97"/>
  </r>
  <r>
    <x v="96"/>
    <x v="1"/>
    <x v="6"/>
    <x v="16"/>
    <x v="250"/>
  </r>
  <r>
    <x v="96"/>
    <x v="2"/>
    <x v="0"/>
    <x v="4"/>
    <x v="426"/>
  </r>
  <r>
    <x v="96"/>
    <x v="2"/>
    <x v="0"/>
    <x v="17"/>
    <x v="156"/>
  </r>
  <r>
    <x v="96"/>
    <x v="2"/>
    <x v="7"/>
    <x v="1"/>
    <x v="487"/>
  </r>
  <r>
    <x v="96"/>
    <x v="2"/>
    <x v="7"/>
    <x v="2"/>
    <x v="96"/>
  </r>
  <r>
    <x v="96"/>
    <x v="2"/>
    <x v="7"/>
    <x v="8"/>
    <x v="39"/>
  </r>
  <r>
    <x v="96"/>
    <x v="2"/>
    <x v="7"/>
    <x v="16"/>
    <x v="328"/>
  </r>
  <r>
    <x v="96"/>
    <x v="2"/>
    <x v="8"/>
    <x v="0"/>
    <x v="96"/>
  </r>
  <r>
    <x v="96"/>
    <x v="2"/>
    <x v="8"/>
    <x v="9"/>
    <x v="112"/>
  </r>
  <r>
    <x v="96"/>
    <x v="2"/>
    <x v="8"/>
    <x v="10"/>
    <x v="27"/>
  </r>
  <r>
    <x v="96"/>
    <x v="2"/>
    <x v="8"/>
    <x v="16"/>
    <x v="12"/>
  </r>
  <r>
    <x v="96"/>
    <x v="2"/>
    <x v="9"/>
    <x v="0"/>
    <x v="102"/>
  </r>
  <r>
    <x v="96"/>
    <x v="2"/>
    <x v="9"/>
    <x v="19"/>
    <x v="814"/>
  </r>
  <r>
    <x v="96"/>
    <x v="2"/>
    <x v="10"/>
    <x v="0"/>
    <x v="96"/>
  </r>
  <r>
    <x v="96"/>
    <x v="2"/>
    <x v="10"/>
    <x v="18"/>
    <x v="80"/>
  </r>
  <r>
    <x v="96"/>
    <x v="2"/>
    <x v="10"/>
    <x v="20"/>
    <x v="619"/>
  </r>
  <r>
    <x v="96"/>
    <x v="2"/>
    <x v="11"/>
    <x v="0"/>
    <x v="116"/>
  </r>
  <r>
    <x v="96"/>
    <x v="2"/>
    <x v="11"/>
    <x v="21"/>
    <x v="801"/>
  </r>
  <r>
    <x v="96"/>
    <x v="2"/>
    <x v="13"/>
    <x v="0"/>
    <x v="96"/>
  </r>
  <r>
    <x v="96"/>
    <x v="2"/>
    <x v="13"/>
    <x v="4"/>
    <x v="96"/>
  </r>
  <r>
    <x v="96"/>
    <x v="2"/>
    <x v="13"/>
    <x v="11"/>
    <x v="133"/>
  </r>
  <r>
    <x v="96"/>
    <x v="2"/>
    <x v="13"/>
    <x v="14"/>
    <x v="50"/>
  </r>
  <r>
    <x v="96"/>
    <x v="0"/>
    <x v="0"/>
    <x v="4"/>
    <x v="1267"/>
  </r>
  <r>
    <x v="96"/>
    <x v="0"/>
    <x v="0"/>
    <x v="17"/>
    <x v="760"/>
  </r>
  <r>
    <x v="96"/>
    <x v="0"/>
    <x v="0"/>
    <x v="22"/>
    <x v="613"/>
  </r>
  <r>
    <x v="96"/>
    <x v="0"/>
    <x v="1"/>
    <x v="4"/>
    <x v="177"/>
  </r>
  <r>
    <x v="96"/>
    <x v="0"/>
    <x v="3"/>
    <x v="4"/>
    <x v="12"/>
  </r>
  <r>
    <x v="96"/>
    <x v="0"/>
    <x v="4"/>
    <x v="0"/>
    <x v="11"/>
  </r>
  <r>
    <x v="96"/>
    <x v="0"/>
    <x v="5"/>
    <x v="5"/>
    <x v="236"/>
  </r>
  <r>
    <x v="96"/>
    <x v="0"/>
    <x v="6"/>
    <x v="6"/>
    <x v="378"/>
  </r>
  <r>
    <x v="96"/>
    <x v="0"/>
    <x v="6"/>
    <x v="16"/>
    <x v="319"/>
  </r>
  <r>
    <x v="97"/>
    <x v="2"/>
    <x v="0"/>
    <x v="4"/>
    <x v="1247"/>
  </r>
  <r>
    <x v="97"/>
    <x v="2"/>
    <x v="0"/>
    <x v="13"/>
    <x v="296"/>
  </r>
  <r>
    <x v="97"/>
    <x v="2"/>
    <x v="0"/>
    <x v="17"/>
    <x v="843"/>
  </r>
  <r>
    <x v="97"/>
    <x v="2"/>
    <x v="0"/>
    <x v="22"/>
    <x v="21"/>
  </r>
  <r>
    <x v="97"/>
    <x v="2"/>
    <x v="4"/>
    <x v="0"/>
    <x v="140"/>
  </r>
  <r>
    <x v="97"/>
    <x v="2"/>
    <x v="4"/>
    <x v="13"/>
    <x v="96"/>
  </r>
  <r>
    <x v="97"/>
    <x v="2"/>
    <x v="4"/>
    <x v="16"/>
    <x v="54"/>
  </r>
  <r>
    <x v="97"/>
    <x v="2"/>
    <x v="7"/>
    <x v="0"/>
    <x v="412"/>
  </r>
  <r>
    <x v="97"/>
    <x v="2"/>
    <x v="7"/>
    <x v="1"/>
    <x v="487"/>
  </r>
  <r>
    <x v="97"/>
    <x v="2"/>
    <x v="7"/>
    <x v="2"/>
    <x v="96"/>
  </r>
  <r>
    <x v="97"/>
    <x v="2"/>
    <x v="7"/>
    <x v="3"/>
    <x v="79"/>
  </r>
  <r>
    <x v="97"/>
    <x v="2"/>
    <x v="7"/>
    <x v="8"/>
    <x v="96"/>
  </r>
  <r>
    <x v="97"/>
    <x v="2"/>
    <x v="7"/>
    <x v="13"/>
    <x v="550"/>
  </r>
  <r>
    <x v="97"/>
    <x v="2"/>
    <x v="7"/>
    <x v="16"/>
    <x v="96"/>
  </r>
  <r>
    <x v="97"/>
    <x v="2"/>
    <x v="8"/>
    <x v="8"/>
    <x v="223"/>
  </r>
  <r>
    <x v="97"/>
    <x v="2"/>
    <x v="8"/>
    <x v="9"/>
    <x v="615"/>
  </r>
  <r>
    <x v="97"/>
    <x v="2"/>
    <x v="8"/>
    <x v="10"/>
    <x v="326"/>
  </r>
  <r>
    <x v="97"/>
    <x v="2"/>
    <x v="10"/>
    <x v="8"/>
    <x v="96"/>
  </r>
  <r>
    <x v="97"/>
    <x v="2"/>
    <x v="10"/>
    <x v="13"/>
    <x v="96"/>
  </r>
  <r>
    <x v="97"/>
    <x v="2"/>
    <x v="10"/>
    <x v="18"/>
    <x v="227"/>
  </r>
  <r>
    <x v="97"/>
    <x v="2"/>
    <x v="10"/>
    <x v="21"/>
    <x v="1197"/>
  </r>
  <r>
    <x v="97"/>
    <x v="2"/>
    <x v="11"/>
    <x v="0"/>
    <x v="124"/>
  </r>
  <r>
    <x v="97"/>
    <x v="2"/>
    <x v="11"/>
    <x v="8"/>
    <x v="335"/>
  </r>
  <r>
    <x v="97"/>
    <x v="2"/>
    <x v="11"/>
    <x v="13"/>
    <x v="292"/>
  </r>
  <r>
    <x v="97"/>
    <x v="2"/>
    <x v="11"/>
    <x v="21"/>
    <x v="1128"/>
  </r>
  <r>
    <x v="97"/>
    <x v="2"/>
    <x v="13"/>
    <x v="0"/>
    <x v="337"/>
  </r>
  <r>
    <x v="97"/>
    <x v="2"/>
    <x v="13"/>
    <x v="4"/>
    <x v="335"/>
  </r>
  <r>
    <x v="97"/>
    <x v="2"/>
    <x v="13"/>
    <x v="11"/>
    <x v="96"/>
  </r>
  <r>
    <x v="97"/>
    <x v="2"/>
    <x v="13"/>
    <x v="14"/>
    <x v="642"/>
  </r>
  <r>
    <x v="97"/>
    <x v="0"/>
    <x v="0"/>
    <x v="4"/>
    <x v="1695"/>
  </r>
  <r>
    <x v="97"/>
    <x v="0"/>
    <x v="0"/>
    <x v="17"/>
    <x v="1380"/>
  </r>
  <r>
    <x v="97"/>
    <x v="0"/>
    <x v="0"/>
    <x v="22"/>
    <x v="862"/>
  </r>
  <r>
    <x v="97"/>
    <x v="0"/>
    <x v="1"/>
    <x v="4"/>
    <x v="570"/>
  </r>
  <r>
    <x v="97"/>
    <x v="0"/>
    <x v="1"/>
    <x v="16"/>
    <x v="96"/>
  </r>
  <r>
    <x v="97"/>
    <x v="0"/>
    <x v="2"/>
    <x v="8"/>
    <x v="96"/>
  </r>
  <r>
    <x v="97"/>
    <x v="0"/>
    <x v="3"/>
    <x v="4"/>
    <x v="96"/>
  </r>
  <r>
    <x v="97"/>
    <x v="0"/>
    <x v="4"/>
    <x v="0"/>
    <x v="538"/>
  </r>
  <r>
    <x v="97"/>
    <x v="0"/>
    <x v="4"/>
    <x v="4"/>
    <x v="240"/>
  </r>
  <r>
    <x v="97"/>
    <x v="0"/>
    <x v="4"/>
    <x v="13"/>
    <x v="254"/>
  </r>
  <r>
    <x v="97"/>
    <x v="0"/>
    <x v="5"/>
    <x v="5"/>
    <x v="487"/>
  </r>
  <r>
    <x v="97"/>
    <x v="0"/>
    <x v="5"/>
    <x v="13"/>
    <x v="29"/>
  </r>
  <r>
    <x v="97"/>
    <x v="0"/>
    <x v="6"/>
    <x v="6"/>
    <x v="487"/>
  </r>
  <r>
    <x v="97"/>
    <x v="0"/>
    <x v="6"/>
    <x v="7"/>
    <x v="527"/>
  </r>
  <r>
    <x v="97"/>
    <x v="0"/>
    <x v="6"/>
    <x v="13"/>
    <x v="487"/>
  </r>
  <r>
    <x v="97"/>
    <x v="1"/>
    <x v="0"/>
    <x v="4"/>
    <x v="1606"/>
  </r>
  <r>
    <x v="97"/>
    <x v="1"/>
    <x v="0"/>
    <x v="17"/>
    <x v="643"/>
  </r>
  <r>
    <x v="97"/>
    <x v="1"/>
    <x v="0"/>
    <x v="22"/>
    <x v="749"/>
  </r>
  <r>
    <x v="97"/>
    <x v="1"/>
    <x v="1"/>
    <x v="4"/>
    <x v="570"/>
  </r>
  <r>
    <x v="97"/>
    <x v="1"/>
    <x v="1"/>
    <x v="16"/>
    <x v="177"/>
  </r>
  <r>
    <x v="97"/>
    <x v="1"/>
    <x v="2"/>
    <x v="8"/>
    <x v="254"/>
  </r>
  <r>
    <x v="97"/>
    <x v="1"/>
    <x v="4"/>
    <x v="0"/>
    <x v="337"/>
  </r>
  <r>
    <x v="97"/>
    <x v="1"/>
    <x v="4"/>
    <x v="4"/>
    <x v="169"/>
  </r>
  <r>
    <x v="97"/>
    <x v="1"/>
    <x v="4"/>
    <x v="13"/>
    <x v="292"/>
  </r>
  <r>
    <x v="97"/>
    <x v="1"/>
    <x v="5"/>
    <x v="5"/>
    <x v="254"/>
  </r>
  <r>
    <x v="97"/>
    <x v="1"/>
    <x v="5"/>
    <x v="16"/>
    <x v="96"/>
  </r>
  <r>
    <x v="97"/>
    <x v="1"/>
    <x v="6"/>
    <x v="6"/>
    <x v="254"/>
  </r>
  <r>
    <x v="97"/>
    <x v="1"/>
    <x v="6"/>
    <x v="7"/>
    <x v="433"/>
  </r>
  <r>
    <x v="97"/>
    <x v="1"/>
    <x v="6"/>
    <x v="13"/>
    <x v="473"/>
  </r>
  <r>
    <x v="97"/>
    <x v="2"/>
    <x v="0"/>
    <x v="0"/>
    <x v="292"/>
  </r>
  <r>
    <x v="98"/>
    <x v="2"/>
    <x v="9"/>
    <x v="19"/>
    <x v="1016"/>
  </r>
  <r>
    <x v="98"/>
    <x v="2"/>
    <x v="10"/>
    <x v="0"/>
    <x v="96"/>
  </r>
  <r>
    <x v="98"/>
    <x v="2"/>
    <x v="10"/>
    <x v="16"/>
    <x v="96"/>
  </r>
  <r>
    <x v="98"/>
    <x v="2"/>
    <x v="10"/>
    <x v="18"/>
    <x v="570"/>
  </r>
  <r>
    <x v="98"/>
    <x v="2"/>
    <x v="10"/>
    <x v="21"/>
    <x v="1003"/>
  </r>
  <r>
    <x v="98"/>
    <x v="2"/>
    <x v="11"/>
    <x v="16"/>
    <x v="96"/>
  </r>
  <r>
    <x v="98"/>
    <x v="2"/>
    <x v="11"/>
    <x v="21"/>
    <x v="254"/>
  </r>
  <r>
    <x v="98"/>
    <x v="2"/>
    <x v="13"/>
    <x v="0"/>
    <x v="96"/>
  </r>
  <r>
    <x v="98"/>
    <x v="2"/>
    <x v="13"/>
    <x v="4"/>
    <x v="177"/>
  </r>
  <r>
    <x v="98"/>
    <x v="2"/>
    <x v="13"/>
    <x v="14"/>
    <x v="570"/>
  </r>
  <r>
    <x v="98"/>
    <x v="0"/>
    <x v="0"/>
    <x v="4"/>
    <x v="1554"/>
  </r>
  <r>
    <x v="98"/>
    <x v="0"/>
    <x v="0"/>
    <x v="17"/>
    <x v="1193"/>
  </r>
  <r>
    <x v="98"/>
    <x v="0"/>
    <x v="0"/>
    <x v="22"/>
    <x v="1071"/>
  </r>
  <r>
    <x v="98"/>
    <x v="0"/>
    <x v="1"/>
    <x v="4"/>
    <x v="254"/>
  </r>
  <r>
    <x v="98"/>
    <x v="0"/>
    <x v="2"/>
    <x v="4"/>
    <x v="49"/>
  </r>
  <r>
    <x v="98"/>
    <x v="0"/>
    <x v="3"/>
    <x v="4"/>
    <x v="140"/>
  </r>
  <r>
    <x v="98"/>
    <x v="0"/>
    <x v="4"/>
    <x v="0"/>
    <x v="354"/>
  </r>
  <r>
    <x v="98"/>
    <x v="0"/>
    <x v="4"/>
    <x v="16"/>
    <x v="140"/>
  </r>
  <r>
    <x v="98"/>
    <x v="0"/>
    <x v="5"/>
    <x v="5"/>
    <x v="254"/>
  </r>
  <r>
    <x v="98"/>
    <x v="0"/>
    <x v="6"/>
    <x v="6"/>
    <x v="254"/>
  </r>
  <r>
    <x v="98"/>
    <x v="0"/>
    <x v="6"/>
    <x v="16"/>
    <x v="371"/>
  </r>
  <r>
    <x v="98"/>
    <x v="1"/>
    <x v="0"/>
    <x v="4"/>
    <x v="1562"/>
  </r>
  <r>
    <x v="98"/>
    <x v="1"/>
    <x v="0"/>
    <x v="17"/>
    <x v="1114"/>
  </r>
  <r>
    <x v="98"/>
    <x v="1"/>
    <x v="0"/>
    <x v="22"/>
    <x v="1210"/>
  </r>
  <r>
    <x v="98"/>
    <x v="1"/>
    <x v="1"/>
    <x v="4"/>
    <x v="433"/>
  </r>
  <r>
    <x v="98"/>
    <x v="1"/>
    <x v="2"/>
    <x v="4"/>
    <x v="49"/>
  </r>
  <r>
    <x v="98"/>
    <x v="1"/>
    <x v="3"/>
    <x v="4"/>
    <x v="487"/>
  </r>
  <r>
    <x v="98"/>
    <x v="1"/>
    <x v="4"/>
    <x v="0"/>
    <x v="216"/>
  </r>
  <r>
    <x v="98"/>
    <x v="1"/>
    <x v="4"/>
    <x v="16"/>
    <x v="140"/>
  </r>
  <r>
    <x v="98"/>
    <x v="1"/>
    <x v="5"/>
    <x v="5"/>
    <x v="177"/>
  </r>
  <r>
    <x v="98"/>
    <x v="1"/>
    <x v="6"/>
    <x v="6"/>
    <x v="177"/>
  </r>
  <r>
    <x v="98"/>
    <x v="1"/>
    <x v="6"/>
    <x v="7"/>
    <x v="254"/>
  </r>
  <r>
    <x v="98"/>
    <x v="1"/>
    <x v="6"/>
    <x v="16"/>
    <x v="487"/>
  </r>
  <r>
    <x v="98"/>
    <x v="2"/>
    <x v="0"/>
    <x v="4"/>
    <x v="236"/>
  </r>
  <r>
    <x v="98"/>
    <x v="2"/>
    <x v="0"/>
    <x v="17"/>
    <x v="236"/>
  </r>
  <r>
    <x v="98"/>
    <x v="2"/>
    <x v="0"/>
    <x v="22"/>
    <x v="49"/>
  </r>
  <r>
    <x v="98"/>
    <x v="2"/>
    <x v="7"/>
    <x v="1"/>
    <x v="384"/>
  </r>
  <r>
    <x v="98"/>
    <x v="2"/>
    <x v="7"/>
    <x v="2"/>
    <x v="96"/>
  </r>
  <r>
    <x v="98"/>
    <x v="2"/>
    <x v="7"/>
    <x v="3"/>
    <x v="96"/>
  </r>
  <r>
    <x v="98"/>
    <x v="2"/>
    <x v="7"/>
    <x v="8"/>
    <x v="177"/>
  </r>
  <r>
    <x v="98"/>
    <x v="2"/>
    <x v="7"/>
    <x v="13"/>
    <x v="254"/>
  </r>
  <r>
    <x v="98"/>
    <x v="2"/>
    <x v="7"/>
    <x v="16"/>
    <x v="96"/>
  </r>
  <r>
    <x v="98"/>
    <x v="2"/>
    <x v="8"/>
    <x v="8"/>
    <x v="177"/>
  </r>
  <r>
    <x v="98"/>
    <x v="2"/>
    <x v="8"/>
    <x v="9"/>
    <x v="384"/>
  </r>
  <r>
    <x v="98"/>
    <x v="2"/>
    <x v="8"/>
    <x v="10"/>
    <x v="140"/>
  </r>
  <r>
    <x v="98"/>
    <x v="2"/>
    <x v="9"/>
    <x v="0"/>
    <x v="96"/>
  </r>
  <r>
    <x v="99"/>
    <x v="0"/>
    <x v="0"/>
    <x v="4"/>
    <x v="1228"/>
  </r>
  <r>
    <x v="99"/>
    <x v="0"/>
    <x v="0"/>
    <x v="17"/>
    <x v="814"/>
  </r>
  <r>
    <x v="99"/>
    <x v="0"/>
    <x v="0"/>
    <x v="22"/>
    <x v="140"/>
  </r>
  <r>
    <x v="99"/>
    <x v="0"/>
    <x v="1"/>
    <x v="4"/>
    <x v="177"/>
  </r>
  <r>
    <x v="99"/>
    <x v="0"/>
    <x v="3"/>
    <x v="4"/>
    <x v="49"/>
  </r>
  <r>
    <x v="99"/>
    <x v="0"/>
    <x v="5"/>
    <x v="5"/>
    <x v="96"/>
  </r>
  <r>
    <x v="99"/>
    <x v="0"/>
    <x v="6"/>
    <x v="6"/>
    <x v="177"/>
  </r>
  <r>
    <x v="99"/>
    <x v="0"/>
    <x v="6"/>
    <x v="16"/>
    <x v="216"/>
  </r>
  <r>
    <x v="99"/>
    <x v="1"/>
    <x v="0"/>
    <x v="4"/>
    <x v="1016"/>
  </r>
  <r>
    <x v="99"/>
    <x v="1"/>
    <x v="0"/>
    <x v="17"/>
    <x v="384"/>
  </r>
  <r>
    <x v="99"/>
    <x v="1"/>
    <x v="0"/>
    <x v="22"/>
    <x v="121"/>
  </r>
  <r>
    <x v="99"/>
    <x v="1"/>
    <x v="1"/>
    <x v="4"/>
    <x v="177"/>
  </r>
  <r>
    <x v="99"/>
    <x v="1"/>
    <x v="1"/>
    <x v="16"/>
    <x v="74"/>
  </r>
  <r>
    <x v="99"/>
    <x v="1"/>
    <x v="3"/>
    <x v="4"/>
    <x v="9"/>
  </r>
  <r>
    <x v="99"/>
    <x v="1"/>
    <x v="5"/>
    <x v="5"/>
    <x v="96"/>
  </r>
  <r>
    <x v="99"/>
    <x v="1"/>
    <x v="6"/>
    <x v="6"/>
    <x v="140"/>
  </r>
  <r>
    <x v="99"/>
    <x v="1"/>
    <x v="6"/>
    <x v="7"/>
    <x v="96"/>
  </r>
  <r>
    <x v="99"/>
    <x v="1"/>
    <x v="6"/>
    <x v="16"/>
    <x v="96"/>
  </r>
  <r>
    <x v="99"/>
    <x v="2"/>
    <x v="0"/>
    <x v="4"/>
    <x v="177"/>
  </r>
  <r>
    <x v="99"/>
    <x v="2"/>
    <x v="0"/>
    <x v="17"/>
    <x v="177"/>
  </r>
  <r>
    <x v="99"/>
    <x v="2"/>
    <x v="4"/>
    <x v="4"/>
    <x v="177"/>
  </r>
  <r>
    <x v="99"/>
    <x v="2"/>
    <x v="7"/>
    <x v="1"/>
    <x v="384"/>
  </r>
  <r>
    <x v="99"/>
    <x v="2"/>
    <x v="7"/>
    <x v="2"/>
    <x v="96"/>
  </r>
  <r>
    <x v="99"/>
    <x v="2"/>
    <x v="7"/>
    <x v="8"/>
    <x v="96"/>
  </r>
  <r>
    <x v="99"/>
    <x v="2"/>
    <x v="7"/>
    <x v="16"/>
    <x v="96"/>
  </r>
  <r>
    <x v="99"/>
    <x v="2"/>
    <x v="8"/>
    <x v="0"/>
    <x v="96"/>
  </r>
  <r>
    <x v="99"/>
    <x v="2"/>
    <x v="8"/>
    <x v="8"/>
    <x v="24"/>
  </r>
  <r>
    <x v="99"/>
    <x v="2"/>
    <x v="8"/>
    <x v="9"/>
    <x v="254"/>
  </r>
  <r>
    <x v="99"/>
    <x v="2"/>
    <x v="8"/>
    <x v="16"/>
    <x v="121"/>
  </r>
  <r>
    <x v="99"/>
    <x v="2"/>
    <x v="9"/>
    <x v="8"/>
    <x v="49"/>
  </r>
  <r>
    <x v="99"/>
    <x v="2"/>
    <x v="9"/>
    <x v="19"/>
    <x v="254"/>
  </r>
  <r>
    <x v="99"/>
    <x v="2"/>
    <x v="10"/>
    <x v="0"/>
    <x v="49"/>
  </r>
  <r>
    <x v="99"/>
    <x v="2"/>
    <x v="10"/>
    <x v="18"/>
    <x v="121"/>
  </r>
  <r>
    <x v="99"/>
    <x v="2"/>
    <x v="10"/>
    <x v="20"/>
    <x v="570"/>
  </r>
  <r>
    <x v="99"/>
    <x v="2"/>
    <x v="11"/>
    <x v="19"/>
    <x v="177"/>
  </r>
  <r>
    <x v="99"/>
    <x v="2"/>
    <x v="11"/>
    <x v="21"/>
    <x v="326"/>
  </r>
  <r>
    <x v="100"/>
    <x v="2"/>
    <x v="7"/>
    <x v="13"/>
    <x v="149"/>
  </r>
  <r>
    <x v="100"/>
    <x v="2"/>
    <x v="7"/>
    <x v="16"/>
    <x v="595"/>
  </r>
  <r>
    <x v="100"/>
    <x v="2"/>
    <x v="8"/>
    <x v="8"/>
    <x v="139"/>
  </r>
  <r>
    <x v="100"/>
    <x v="2"/>
    <x v="8"/>
    <x v="9"/>
    <x v="729"/>
  </r>
  <r>
    <x v="100"/>
    <x v="2"/>
    <x v="8"/>
    <x v="10"/>
    <x v="103"/>
  </r>
  <r>
    <x v="100"/>
    <x v="2"/>
    <x v="8"/>
    <x v="16"/>
    <x v="96"/>
  </r>
  <r>
    <x v="100"/>
    <x v="2"/>
    <x v="9"/>
    <x v="8"/>
    <x v="96"/>
  </r>
  <r>
    <x v="100"/>
    <x v="2"/>
    <x v="9"/>
    <x v="13"/>
    <x v="601"/>
  </r>
  <r>
    <x v="100"/>
    <x v="2"/>
    <x v="9"/>
    <x v="16"/>
    <x v="254"/>
  </r>
  <r>
    <x v="100"/>
    <x v="2"/>
    <x v="9"/>
    <x v="18"/>
    <x v="200"/>
  </r>
  <r>
    <x v="100"/>
    <x v="2"/>
    <x v="9"/>
    <x v="19"/>
    <x v="1241"/>
  </r>
  <r>
    <x v="100"/>
    <x v="2"/>
    <x v="10"/>
    <x v="8"/>
    <x v="177"/>
  </r>
  <r>
    <x v="100"/>
    <x v="2"/>
    <x v="10"/>
    <x v="15"/>
    <x v="759"/>
  </r>
  <r>
    <x v="100"/>
    <x v="2"/>
    <x v="10"/>
    <x v="16"/>
    <x v="96"/>
  </r>
  <r>
    <x v="100"/>
    <x v="2"/>
    <x v="10"/>
    <x v="18"/>
    <x v="873"/>
  </r>
  <r>
    <x v="100"/>
    <x v="2"/>
    <x v="10"/>
    <x v="20"/>
    <x v="94"/>
  </r>
  <r>
    <x v="100"/>
    <x v="2"/>
    <x v="10"/>
    <x v="21"/>
    <x v="1313"/>
  </r>
  <r>
    <x v="100"/>
    <x v="2"/>
    <x v="11"/>
    <x v="0"/>
    <x v="96"/>
  </r>
  <r>
    <x v="100"/>
    <x v="2"/>
    <x v="11"/>
    <x v="13"/>
    <x v="651"/>
  </r>
  <r>
    <x v="100"/>
    <x v="2"/>
    <x v="11"/>
    <x v="16"/>
    <x v="152"/>
  </r>
  <r>
    <x v="100"/>
    <x v="2"/>
    <x v="11"/>
    <x v="20"/>
    <x v="138"/>
  </r>
  <r>
    <x v="100"/>
    <x v="2"/>
    <x v="11"/>
    <x v="21"/>
    <x v="1338"/>
  </r>
  <r>
    <x v="100"/>
    <x v="2"/>
    <x v="13"/>
    <x v="0"/>
    <x v="96"/>
  </r>
  <r>
    <x v="100"/>
    <x v="2"/>
    <x v="13"/>
    <x v="4"/>
    <x v="325"/>
  </r>
  <r>
    <x v="100"/>
    <x v="2"/>
    <x v="13"/>
    <x v="11"/>
    <x v="254"/>
  </r>
  <r>
    <x v="100"/>
    <x v="2"/>
    <x v="13"/>
    <x v="14"/>
    <x v="448"/>
  </r>
  <r>
    <x v="100"/>
    <x v="2"/>
    <x v="13"/>
    <x v="16"/>
    <x v="96"/>
  </r>
  <r>
    <x v="100"/>
    <x v="0"/>
    <x v="0"/>
    <x v="4"/>
    <x v="1706"/>
  </r>
  <r>
    <x v="100"/>
    <x v="0"/>
    <x v="0"/>
    <x v="17"/>
    <x v="1486"/>
  </r>
  <r>
    <x v="100"/>
    <x v="0"/>
    <x v="0"/>
    <x v="22"/>
    <x v="1108"/>
  </r>
  <r>
    <x v="100"/>
    <x v="0"/>
    <x v="1"/>
    <x v="4"/>
    <x v="586"/>
  </r>
  <r>
    <x v="100"/>
    <x v="0"/>
    <x v="2"/>
    <x v="8"/>
    <x v="96"/>
  </r>
  <r>
    <x v="100"/>
    <x v="0"/>
    <x v="3"/>
    <x v="4"/>
    <x v="122"/>
  </r>
  <r>
    <x v="100"/>
    <x v="0"/>
    <x v="4"/>
    <x v="0"/>
    <x v="43"/>
  </r>
  <r>
    <x v="100"/>
    <x v="0"/>
    <x v="4"/>
    <x v="4"/>
    <x v="399"/>
  </r>
  <r>
    <x v="100"/>
    <x v="0"/>
    <x v="4"/>
    <x v="13"/>
    <x v="23"/>
  </r>
  <r>
    <x v="100"/>
    <x v="0"/>
    <x v="4"/>
    <x v="16"/>
    <x v="248"/>
  </r>
  <r>
    <x v="100"/>
    <x v="0"/>
    <x v="5"/>
    <x v="4"/>
    <x v="24"/>
  </r>
  <r>
    <x v="100"/>
    <x v="0"/>
    <x v="5"/>
    <x v="5"/>
    <x v="499"/>
  </r>
  <r>
    <x v="100"/>
    <x v="0"/>
    <x v="6"/>
    <x v="6"/>
    <x v="520"/>
  </r>
  <r>
    <x v="100"/>
    <x v="0"/>
    <x v="6"/>
    <x v="7"/>
    <x v="514"/>
  </r>
  <r>
    <x v="100"/>
    <x v="0"/>
    <x v="6"/>
    <x v="16"/>
    <x v="789"/>
  </r>
  <r>
    <x v="100"/>
    <x v="1"/>
    <x v="0"/>
    <x v="4"/>
    <x v="1612"/>
  </r>
  <r>
    <x v="100"/>
    <x v="1"/>
    <x v="0"/>
    <x v="17"/>
    <x v="964"/>
  </r>
  <r>
    <x v="100"/>
    <x v="1"/>
    <x v="0"/>
    <x v="22"/>
    <x v="1106"/>
  </r>
  <r>
    <x v="100"/>
    <x v="1"/>
    <x v="1"/>
    <x v="4"/>
    <x v="450"/>
  </r>
  <r>
    <x v="100"/>
    <x v="1"/>
    <x v="3"/>
    <x v="4"/>
    <x v="560"/>
  </r>
  <r>
    <x v="100"/>
    <x v="1"/>
    <x v="4"/>
    <x v="0"/>
    <x v="43"/>
  </r>
  <r>
    <x v="100"/>
    <x v="1"/>
    <x v="4"/>
    <x v="4"/>
    <x v="365"/>
  </r>
  <r>
    <x v="100"/>
    <x v="1"/>
    <x v="4"/>
    <x v="13"/>
    <x v="55"/>
  </r>
  <r>
    <x v="100"/>
    <x v="1"/>
    <x v="4"/>
    <x v="16"/>
    <x v="213"/>
  </r>
  <r>
    <x v="100"/>
    <x v="1"/>
    <x v="5"/>
    <x v="4"/>
    <x v="24"/>
  </r>
  <r>
    <x v="100"/>
    <x v="1"/>
    <x v="5"/>
    <x v="5"/>
    <x v="228"/>
  </r>
  <r>
    <x v="100"/>
    <x v="1"/>
    <x v="5"/>
    <x v="13"/>
    <x v="96"/>
  </r>
  <r>
    <x v="100"/>
    <x v="1"/>
    <x v="6"/>
    <x v="6"/>
    <x v="266"/>
  </r>
  <r>
    <x v="100"/>
    <x v="1"/>
    <x v="6"/>
    <x v="7"/>
    <x v="401"/>
  </r>
  <r>
    <x v="100"/>
    <x v="1"/>
    <x v="6"/>
    <x v="16"/>
    <x v="652"/>
  </r>
  <r>
    <x v="100"/>
    <x v="2"/>
    <x v="0"/>
    <x v="4"/>
    <x v="1209"/>
  </r>
  <r>
    <x v="100"/>
    <x v="2"/>
    <x v="0"/>
    <x v="13"/>
    <x v="211"/>
  </r>
  <r>
    <x v="100"/>
    <x v="2"/>
    <x v="0"/>
    <x v="16"/>
    <x v="264"/>
  </r>
  <r>
    <x v="100"/>
    <x v="2"/>
    <x v="0"/>
    <x v="17"/>
    <x v="826"/>
  </r>
  <r>
    <x v="100"/>
    <x v="2"/>
    <x v="0"/>
    <x v="22"/>
    <x v="116"/>
  </r>
  <r>
    <x v="100"/>
    <x v="2"/>
    <x v="4"/>
    <x v="4"/>
    <x v="49"/>
  </r>
  <r>
    <x v="100"/>
    <x v="2"/>
    <x v="4"/>
    <x v="16"/>
    <x v="140"/>
  </r>
  <r>
    <x v="100"/>
    <x v="2"/>
    <x v="7"/>
    <x v="1"/>
    <x v="487"/>
  </r>
  <r>
    <x v="100"/>
    <x v="2"/>
    <x v="7"/>
    <x v="2"/>
    <x v="96"/>
  </r>
  <r>
    <x v="100"/>
    <x v="2"/>
    <x v="7"/>
    <x v="3"/>
    <x v="177"/>
  </r>
  <r>
    <x v="100"/>
    <x v="2"/>
    <x v="7"/>
    <x v="8"/>
    <x v="326"/>
  </r>
  <r>
    <x v="101"/>
    <x v="2"/>
    <x v="10"/>
    <x v="18"/>
    <x v="473"/>
  </r>
  <r>
    <x v="101"/>
    <x v="2"/>
    <x v="10"/>
    <x v="21"/>
    <x v="1030"/>
  </r>
  <r>
    <x v="101"/>
    <x v="2"/>
    <x v="11"/>
    <x v="0"/>
    <x v="177"/>
  </r>
  <r>
    <x v="101"/>
    <x v="2"/>
    <x v="11"/>
    <x v="8"/>
    <x v="83"/>
  </r>
  <r>
    <x v="101"/>
    <x v="2"/>
    <x v="11"/>
    <x v="13"/>
    <x v="1045"/>
  </r>
  <r>
    <x v="101"/>
    <x v="2"/>
    <x v="11"/>
    <x v="16"/>
    <x v="49"/>
  </r>
  <r>
    <x v="101"/>
    <x v="2"/>
    <x v="11"/>
    <x v="19"/>
    <x v="44"/>
  </r>
  <r>
    <x v="101"/>
    <x v="2"/>
    <x v="11"/>
    <x v="21"/>
    <x v="865"/>
  </r>
  <r>
    <x v="101"/>
    <x v="2"/>
    <x v="13"/>
    <x v="0"/>
    <x v="96"/>
  </r>
  <r>
    <x v="101"/>
    <x v="2"/>
    <x v="13"/>
    <x v="4"/>
    <x v="272"/>
  </r>
  <r>
    <x v="101"/>
    <x v="2"/>
    <x v="13"/>
    <x v="11"/>
    <x v="384"/>
  </r>
  <r>
    <x v="101"/>
    <x v="2"/>
    <x v="13"/>
    <x v="14"/>
    <x v="354"/>
  </r>
  <r>
    <x v="101"/>
    <x v="0"/>
    <x v="0"/>
    <x v="4"/>
    <x v="1583"/>
  </r>
  <r>
    <x v="101"/>
    <x v="0"/>
    <x v="0"/>
    <x v="17"/>
    <x v="1219"/>
  </r>
  <r>
    <x v="101"/>
    <x v="0"/>
    <x v="0"/>
    <x v="22"/>
    <x v="561"/>
  </r>
  <r>
    <x v="101"/>
    <x v="0"/>
    <x v="1"/>
    <x v="4"/>
    <x v="412"/>
  </r>
  <r>
    <x v="101"/>
    <x v="0"/>
    <x v="1"/>
    <x v="16"/>
    <x v="96"/>
  </r>
  <r>
    <x v="101"/>
    <x v="0"/>
    <x v="2"/>
    <x v="8"/>
    <x v="116"/>
  </r>
  <r>
    <x v="101"/>
    <x v="0"/>
    <x v="3"/>
    <x v="4"/>
    <x v="30"/>
  </r>
  <r>
    <x v="101"/>
    <x v="0"/>
    <x v="4"/>
    <x v="0"/>
    <x v="111"/>
  </r>
  <r>
    <x v="101"/>
    <x v="0"/>
    <x v="4"/>
    <x v="4"/>
    <x v="410"/>
  </r>
  <r>
    <x v="101"/>
    <x v="0"/>
    <x v="4"/>
    <x v="16"/>
    <x v="146"/>
  </r>
  <r>
    <x v="101"/>
    <x v="0"/>
    <x v="5"/>
    <x v="5"/>
    <x v="248"/>
  </r>
  <r>
    <x v="101"/>
    <x v="0"/>
    <x v="5"/>
    <x v="13"/>
    <x v="177"/>
  </r>
  <r>
    <x v="101"/>
    <x v="0"/>
    <x v="6"/>
    <x v="6"/>
    <x v="254"/>
  </r>
  <r>
    <x v="101"/>
    <x v="0"/>
    <x v="6"/>
    <x v="7"/>
    <x v="326"/>
  </r>
  <r>
    <x v="101"/>
    <x v="0"/>
    <x v="6"/>
    <x v="13"/>
    <x v="49"/>
  </r>
  <r>
    <x v="101"/>
    <x v="0"/>
    <x v="6"/>
    <x v="16"/>
    <x v="506"/>
  </r>
  <r>
    <x v="101"/>
    <x v="1"/>
    <x v="0"/>
    <x v="4"/>
    <x v="1428"/>
  </r>
  <r>
    <x v="101"/>
    <x v="1"/>
    <x v="0"/>
    <x v="17"/>
    <x v="822"/>
  </r>
  <r>
    <x v="101"/>
    <x v="1"/>
    <x v="0"/>
    <x v="22"/>
    <x v="371"/>
  </r>
  <r>
    <x v="101"/>
    <x v="1"/>
    <x v="1"/>
    <x v="4"/>
    <x v="407"/>
  </r>
  <r>
    <x v="101"/>
    <x v="1"/>
    <x v="1"/>
    <x v="13"/>
    <x v="185"/>
  </r>
  <r>
    <x v="101"/>
    <x v="1"/>
    <x v="1"/>
    <x v="16"/>
    <x v="177"/>
  </r>
  <r>
    <x v="101"/>
    <x v="1"/>
    <x v="2"/>
    <x v="8"/>
    <x v="116"/>
  </r>
  <r>
    <x v="101"/>
    <x v="1"/>
    <x v="3"/>
    <x v="4"/>
    <x v="2"/>
  </r>
  <r>
    <x v="101"/>
    <x v="1"/>
    <x v="4"/>
    <x v="0"/>
    <x v="83"/>
  </r>
  <r>
    <x v="101"/>
    <x v="1"/>
    <x v="4"/>
    <x v="4"/>
    <x v="155"/>
  </r>
  <r>
    <x v="101"/>
    <x v="1"/>
    <x v="4"/>
    <x v="16"/>
    <x v="121"/>
  </r>
  <r>
    <x v="101"/>
    <x v="1"/>
    <x v="5"/>
    <x v="5"/>
    <x v="101"/>
  </r>
  <r>
    <x v="101"/>
    <x v="1"/>
    <x v="5"/>
    <x v="13"/>
    <x v="96"/>
  </r>
  <r>
    <x v="101"/>
    <x v="1"/>
    <x v="6"/>
    <x v="6"/>
    <x v="96"/>
  </r>
  <r>
    <x v="101"/>
    <x v="1"/>
    <x v="6"/>
    <x v="7"/>
    <x v="194"/>
  </r>
  <r>
    <x v="101"/>
    <x v="1"/>
    <x v="6"/>
    <x v="13"/>
    <x v="14"/>
  </r>
  <r>
    <x v="101"/>
    <x v="1"/>
    <x v="6"/>
    <x v="16"/>
    <x v="441"/>
  </r>
  <r>
    <x v="101"/>
    <x v="2"/>
    <x v="0"/>
    <x v="4"/>
    <x v="310"/>
  </r>
  <r>
    <x v="101"/>
    <x v="2"/>
    <x v="0"/>
    <x v="13"/>
    <x v="216"/>
  </r>
  <r>
    <x v="101"/>
    <x v="2"/>
    <x v="7"/>
    <x v="0"/>
    <x v="123"/>
  </r>
  <r>
    <x v="101"/>
    <x v="2"/>
    <x v="7"/>
    <x v="1"/>
    <x v="487"/>
  </r>
  <r>
    <x v="101"/>
    <x v="2"/>
    <x v="7"/>
    <x v="2"/>
    <x v="96"/>
  </r>
  <r>
    <x v="101"/>
    <x v="2"/>
    <x v="7"/>
    <x v="3"/>
    <x v="122"/>
  </r>
  <r>
    <x v="101"/>
    <x v="2"/>
    <x v="7"/>
    <x v="8"/>
    <x v="79"/>
  </r>
  <r>
    <x v="101"/>
    <x v="2"/>
    <x v="7"/>
    <x v="13"/>
    <x v="433"/>
  </r>
  <r>
    <x v="101"/>
    <x v="2"/>
    <x v="7"/>
    <x v="16"/>
    <x v="169"/>
  </r>
  <r>
    <x v="101"/>
    <x v="2"/>
    <x v="8"/>
    <x v="10"/>
    <x v="181"/>
  </r>
  <r>
    <x v="101"/>
    <x v="2"/>
    <x v="8"/>
    <x v="12"/>
    <x v="354"/>
  </r>
  <r>
    <x v="101"/>
    <x v="2"/>
    <x v="9"/>
    <x v="0"/>
    <x v="96"/>
  </r>
  <r>
    <x v="101"/>
    <x v="2"/>
    <x v="9"/>
    <x v="13"/>
    <x v="326"/>
  </r>
  <r>
    <x v="101"/>
    <x v="2"/>
    <x v="9"/>
    <x v="16"/>
    <x v="29"/>
  </r>
  <r>
    <x v="101"/>
    <x v="2"/>
    <x v="9"/>
    <x v="19"/>
    <x v="814"/>
  </r>
  <r>
    <x v="101"/>
    <x v="2"/>
    <x v="10"/>
    <x v="0"/>
    <x v="96"/>
  </r>
  <r>
    <x v="101"/>
    <x v="2"/>
    <x v="10"/>
    <x v="15"/>
    <x v="159"/>
  </r>
  <r>
    <x v="102"/>
    <x v="2"/>
    <x v="7"/>
    <x v="16"/>
    <x v="814"/>
  </r>
  <r>
    <x v="102"/>
    <x v="2"/>
    <x v="8"/>
    <x v="8"/>
    <x v="459"/>
  </r>
  <r>
    <x v="102"/>
    <x v="2"/>
    <x v="8"/>
    <x v="9"/>
    <x v="384"/>
  </r>
  <r>
    <x v="102"/>
    <x v="2"/>
    <x v="8"/>
    <x v="10"/>
    <x v="216"/>
  </r>
  <r>
    <x v="102"/>
    <x v="2"/>
    <x v="9"/>
    <x v="8"/>
    <x v="101"/>
  </r>
  <r>
    <x v="102"/>
    <x v="2"/>
    <x v="9"/>
    <x v="16"/>
    <x v="216"/>
  </r>
  <r>
    <x v="102"/>
    <x v="2"/>
    <x v="9"/>
    <x v="18"/>
    <x v="121"/>
  </r>
  <r>
    <x v="102"/>
    <x v="2"/>
    <x v="9"/>
    <x v="19"/>
    <x v="1224"/>
  </r>
  <r>
    <x v="102"/>
    <x v="2"/>
    <x v="10"/>
    <x v="8"/>
    <x v="96"/>
  </r>
  <r>
    <x v="102"/>
    <x v="2"/>
    <x v="10"/>
    <x v="18"/>
    <x v="740"/>
  </r>
  <r>
    <x v="102"/>
    <x v="2"/>
    <x v="10"/>
    <x v="20"/>
    <x v="1077"/>
  </r>
  <r>
    <x v="102"/>
    <x v="2"/>
    <x v="11"/>
    <x v="21"/>
    <x v="982"/>
  </r>
  <r>
    <x v="102"/>
    <x v="2"/>
    <x v="12"/>
    <x v="8"/>
    <x v="24"/>
  </r>
  <r>
    <x v="102"/>
    <x v="2"/>
    <x v="13"/>
    <x v="0"/>
    <x v="96"/>
  </r>
  <r>
    <x v="102"/>
    <x v="2"/>
    <x v="13"/>
    <x v="4"/>
    <x v="635"/>
  </r>
  <r>
    <x v="102"/>
    <x v="2"/>
    <x v="0"/>
    <x v="22"/>
    <x v="326"/>
  </r>
  <r>
    <x v="102"/>
    <x v="2"/>
    <x v="7"/>
    <x v="0"/>
    <x v="384"/>
  </r>
  <r>
    <x v="102"/>
    <x v="2"/>
    <x v="7"/>
    <x v="1"/>
    <x v="433"/>
  </r>
  <r>
    <x v="102"/>
    <x v="2"/>
    <x v="7"/>
    <x v="2"/>
    <x v="96"/>
  </r>
  <r>
    <x v="102"/>
    <x v="2"/>
    <x v="7"/>
    <x v="3"/>
    <x v="96"/>
  </r>
  <r>
    <x v="102"/>
    <x v="0"/>
    <x v="0"/>
    <x v="4"/>
    <x v="1633"/>
  </r>
  <r>
    <x v="102"/>
    <x v="0"/>
    <x v="0"/>
    <x v="17"/>
    <x v="1386"/>
  </r>
  <r>
    <x v="102"/>
    <x v="0"/>
    <x v="0"/>
    <x v="22"/>
    <x v="1289"/>
  </r>
  <r>
    <x v="102"/>
    <x v="0"/>
    <x v="1"/>
    <x v="4"/>
    <x v="487"/>
  </r>
  <r>
    <x v="102"/>
    <x v="0"/>
    <x v="1"/>
    <x v="16"/>
    <x v="254"/>
  </r>
  <r>
    <x v="102"/>
    <x v="0"/>
    <x v="2"/>
    <x v="4"/>
    <x v="177"/>
  </r>
  <r>
    <x v="102"/>
    <x v="0"/>
    <x v="5"/>
    <x v="5"/>
    <x v="292"/>
  </r>
  <r>
    <x v="102"/>
    <x v="0"/>
    <x v="5"/>
    <x v="16"/>
    <x v="292"/>
  </r>
  <r>
    <x v="102"/>
    <x v="0"/>
    <x v="6"/>
    <x v="6"/>
    <x v="254"/>
  </r>
  <r>
    <x v="102"/>
    <x v="0"/>
    <x v="6"/>
    <x v="7"/>
    <x v="433"/>
  </r>
  <r>
    <x v="102"/>
    <x v="0"/>
    <x v="6"/>
    <x v="16"/>
    <x v="843"/>
  </r>
  <r>
    <x v="102"/>
    <x v="1"/>
    <x v="0"/>
    <x v="4"/>
    <x v="1459"/>
  </r>
  <r>
    <x v="102"/>
    <x v="1"/>
    <x v="0"/>
    <x v="17"/>
    <x v="883"/>
  </r>
  <r>
    <x v="102"/>
    <x v="1"/>
    <x v="1"/>
    <x v="4"/>
    <x v="354"/>
  </r>
  <r>
    <x v="102"/>
    <x v="1"/>
    <x v="1"/>
    <x v="16"/>
    <x v="216"/>
  </r>
  <r>
    <x v="102"/>
    <x v="1"/>
    <x v="4"/>
    <x v="0"/>
    <x v="354"/>
  </r>
  <r>
    <x v="102"/>
    <x v="1"/>
    <x v="4"/>
    <x v="16"/>
    <x v="121"/>
  </r>
  <r>
    <x v="102"/>
    <x v="1"/>
    <x v="5"/>
    <x v="5"/>
    <x v="96"/>
  </r>
  <r>
    <x v="102"/>
    <x v="1"/>
    <x v="5"/>
    <x v="16"/>
    <x v="121"/>
  </r>
  <r>
    <x v="102"/>
    <x v="1"/>
    <x v="6"/>
    <x v="6"/>
    <x v="96"/>
  </r>
  <r>
    <x v="102"/>
    <x v="1"/>
    <x v="6"/>
    <x v="7"/>
    <x v="177"/>
  </r>
  <r>
    <x v="102"/>
    <x v="1"/>
    <x v="6"/>
    <x v="16"/>
    <x v="527"/>
  </r>
  <r>
    <x v="102"/>
    <x v="2"/>
    <x v="0"/>
    <x v="0"/>
    <x v="292"/>
  </r>
  <r>
    <x v="102"/>
    <x v="2"/>
    <x v="0"/>
    <x v="4"/>
    <x v="969"/>
  </r>
  <r>
    <x v="102"/>
    <x v="2"/>
    <x v="0"/>
    <x v="13"/>
    <x v="654"/>
  </r>
  <r>
    <x v="102"/>
    <x v="2"/>
    <x v="0"/>
    <x v="16"/>
    <x v="785"/>
  </r>
  <r>
    <x v="102"/>
    <x v="2"/>
    <x v="0"/>
    <x v="17"/>
    <x v="140"/>
  </r>
  <r>
    <x v="103"/>
    <x v="2"/>
    <x v="8"/>
    <x v="9"/>
    <x v="226"/>
  </r>
  <r>
    <x v="103"/>
    <x v="2"/>
    <x v="8"/>
    <x v="10"/>
    <x v="96"/>
  </r>
  <r>
    <x v="103"/>
    <x v="2"/>
    <x v="9"/>
    <x v="0"/>
    <x v="34"/>
  </r>
  <r>
    <x v="103"/>
    <x v="2"/>
    <x v="9"/>
    <x v="16"/>
    <x v="34"/>
  </r>
  <r>
    <x v="103"/>
    <x v="2"/>
    <x v="9"/>
    <x v="18"/>
    <x v="112"/>
  </r>
  <r>
    <x v="103"/>
    <x v="2"/>
    <x v="9"/>
    <x v="19"/>
    <x v="689"/>
  </r>
  <r>
    <x v="103"/>
    <x v="2"/>
    <x v="10"/>
    <x v="0"/>
    <x v="34"/>
  </r>
  <r>
    <x v="103"/>
    <x v="2"/>
    <x v="10"/>
    <x v="16"/>
    <x v="34"/>
  </r>
  <r>
    <x v="103"/>
    <x v="2"/>
    <x v="10"/>
    <x v="18"/>
    <x v="205"/>
  </r>
  <r>
    <x v="103"/>
    <x v="2"/>
    <x v="10"/>
    <x v="21"/>
    <x v="653"/>
  </r>
  <r>
    <x v="103"/>
    <x v="2"/>
    <x v="11"/>
    <x v="21"/>
    <x v="868"/>
  </r>
  <r>
    <x v="103"/>
    <x v="2"/>
    <x v="13"/>
    <x v="4"/>
    <x v="305"/>
  </r>
  <r>
    <x v="103"/>
    <x v="2"/>
    <x v="13"/>
    <x v="11"/>
    <x v="96"/>
  </r>
  <r>
    <x v="103"/>
    <x v="2"/>
    <x v="13"/>
    <x v="14"/>
    <x v="112"/>
  </r>
  <r>
    <x v="103"/>
    <x v="0"/>
    <x v="0"/>
    <x v="4"/>
    <x v="1329"/>
  </r>
  <r>
    <x v="103"/>
    <x v="0"/>
    <x v="0"/>
    <x v="17"/>
    <x v="733"/>
  </r>
  <r>
    <x v="103"/>
    <x v="0"/>
    <x v="0"/>
    <x v="22"/>
    <x v="322"/>
  </r>
  <r>
    <x v="103"/>
    <x v="0"/>
    <x v="1"/>
    <x v="4"/>
    <x v="177"/>
  </r>
  <r>
    <x v="103"/>
    <x v="0"/>
    <x v="3"/>
    <x v="4"/>
    <x v="6"/>
  </r>
  <r>
    <x v="103"/>
    <x v="0"/>
    <x v="4"/>
    <x v="0"/>
    <x v="64"/>
  </r>
  <r>
    <x v="103"/>
    <x v="0"/>
    <x v="4"/>
    <x v="4"/>
    <x v="145"/>
  </r>
  <r>
    <x v="103"/>
    <x v="0"/>
    <x v="4"/>
    <x v="16"/>
    <x v="124"/>
  </r>
  <r>
    <x v="103"/>
    <x v="0"/>
    <x v="5"/>
    <x v="5"/>
    <x v="110"/>
  </r>
  <r>
    <x v="103"/>
    <x v="0"/>
    <x v="5"/>
    <x v="13"/>
    <x v="96"/>
  </r>
  <r>
    <x v="103"/>
    <x v="0"/>
    <x v="6"/>
    <x v="6"/>
    <x v="177"/>
  </r>
  <r>
    <x v="103"/>
    <x v="0"/>
    <x v="6"/>
    <x v="7"/>
    <x v="177"/>
  </r>
  <r>
    <x v="103"/>
    <x v="0"/>
    <x v="6"/>
    <x v="16"/>
    <x v="254"/>
  </r>
  <r>
    <x v="103"/>
    <x v="1"/>
    <x v="0"/>
    <x v="4"/>
    <x v="1144"/>
  </r>
  <r>
    <x v="103"/>
    <x v="1"/>
    <x v="0"/>
    <x v="17"/>
    <x v="438"/>
  </r>
  <r>
    <x v="103"/>
    <x v="1"/>
    <x v="0"/>
    <x v="22"/>
    <x v="330"/>
  </r>
  <r>
    <x v="103"/>
    <x v="1"/>
    <x v="1"/>
    <x v="4"/>
    <x v="177"/>
  </r>
  <r>
    <x v="103"/>
    <x v="1"/>
    <x v="1"/>
    <x v="16"/>
    <x v="96"/>
  </r>
  <r>
    <x v="103"/>
    <x v="1"/>
    <x v="3"/>
    <x v="4"/>
    <x v="37"/>
  </r>
  <r>
    <x v="103"/>
    <x v="1"/>
    <x v="4"/>
    <x v="0"/>
    <x v="83"/>
  </r>
  <r>
    <x v="103"/>
    <x v="1"/>
    <x v="4"/>
    <x v="4"/>
    <x v="124"/>
  </r>
  <r>
    <x v="103"/>
    <x v="1"/>
    <x v="4"/>
    <x v="16"/>
    <x v="69"/>
  </r>
  <r>
    <x v="103"/>
    <x v="1"/>
    <x v="5"/>
    <x v="5"/>
    <x v="84"/>
  </r>
  <r>
    <x v="103"/>
    <x v="1"/>
    <x v="5"/>
    <x v="13"/>
    <x v="96"/>
  </r>
  <r>
    <x v="103"/>
    <x v="1"/>
    <x v="6"/>
    <x v="6"/>
    <x v="96"/>
  </r>
  <r>
    <x v="103"/>
    <x v="1"/>
    <x v="6"/>
    <x v="7"/>
    <x v="96"/>
  </r>
  <r>
    <x v="103"/>
    <x v="1"/>
    <x v="6"/>
    <x v="16"/>
    <x v="177"/>
  </r>
  <r>
    <x v="103"/>
    <x v="2"/>
    <x v="0"/>
    <x v="4"/>
    <x v="468"/>
  </r>
  <r>
    <x v="103"/>
    <x v="2"/>
    <x v="0"/>
    <x v="13"/>
    <x v="60"/>
  </r>
  <r>
    <x v="103"/>
    <x v="2"/>
    <x v="0"/>
    <x v="17"/>
    <x v="251"/>
  </r>
  <r>
    <x v="103"/>
    <x v="2"/>
    <x v="0"/>
    <x v="22"/>
    <x v="18"/>
  </r>
  <r>
    <x v="103"/>
    <x v="2"/>
    <x v="7"/>
    <x v="1"/>
    <x v="384"/>
  </r>
  <r>
    <x v="103"/>
    <x v="2"/>
    <x v="7"/>
    <x v="2"/>
    <x v="96"/>
  </r>
  <r>
    <x v="103"/>
    <x v="2"/>
    <x v="7"/>
    <x v="8"/>
    <x v="29"/>
  </r>
  <r>
    <x v="103"/>
    <x v="2"/>
    <x v="7"/>
    <x v="16"/>
    <x v="343"/>
  </r>
  <r>
    <x v="104"/>
    <x v="1"/>
    <x v="5"/>
    <x v="5"/>
    <x v="631"/>
  </r>
  <r>
    <x v="104"/>
    <x v="1"/>
    <x v="5"/>
    <x v="13"/>
    <x v="39"/>
  </r>
  <r>
    <x v="104"/>
    <x v="1"/>
    <x v="5"/>
    <x v="16"/>
    <x v="293"/>
  </r>
  <r>
    <x v="104"/>
    <x v="1"/>
    <x v="6"/>
    <x v="6"/>
    <x v="517"/>
  </r>
  <r>
    <x v="104"/>
    <x v="1"/>
    <x v="6"/>
    <x v="7"/>
    <x v="928"/>
  </r>
  <r>
    <x v="104"/>
    <x v="1"/>
    <x v="6"/>
    <x v="16"/>
    <x v="872"/>
  </r>
  <r>
    <x v="104"/>
    <x v="2"/>
    <x v="0"/>
    <x v="0"/>
    <x v="96"/>
  </r>
  <r>
    <x v="104"/>
    <x v="2"/>
    <x v="0"/>
    <x v="4"/>
    <x v="1505"/>
  </r>
  <r>
    <x v="104"/>
    <x v="2"/>
    <x v="0"/>
    <x v="16"/>
    <x v="409"/>
  </r>
  <r>
    <x v="104"/>
    <x v="2"/>
    <x v="0"/>
    <x v="17"/>
    <x v="1082"/>
  </r>
  <r>
    <x v="104"/>
    <x v="2"/>
    <x v="0"/>
    <x v="22"/>
    <x v="18"/>
  </r>
  <r>
    <x v="104"/>
    <x v="2"/>
    <x v="4"/>
    <x v="0"/>
    <x v="101"/>
  </r>
  <r>
    <x v="104"/>
    <x v="2"/>
    <x v="4"/>
    <x v="13"/>
    <x v="151"/>
  </r>
  <r>
    <x v="104"/>
    <x v="2"/>
    <x v="4"/>
    <x v="16"/>
    <x v="231"/>
  </r>
  <r>
    <x v="104"/>
    <x v="2"/>
    <x v="7"/>
    <x v="0"/>
    <x v="527"/>
  </r>
  <r>
    <x v="104"/>
    <x v="2"/>
    <x v="7"/>
    <x v="1"/>
    <x v="487"/>
  </r>
  <r>
    <x v="104"/>
    <x v="2"/>
    <x v="7"/>
    <x v="2"/>
    <x v="96"/>
  </r>
  <r>
    <x v="104"/>
    <x v="2"/>
    <x v="7"/>
    <x v="3"/>
    <x v="177"/>
  </r>
  <r>
    <x v="104"/>
    <x v="2"/>
    <x v="7"/>
    <x v="8"/>
    <x v="649"/>
  </r>
  <r>
    <x v="104"/>
    <x v="2"/>
    <x v="7"/>
    <x v="13"/>
    <x v="749"/>
  </r>
  <r>
    <x v="104"/>
    <x v="2"/>
    <x v="7"/>
    <x v="16"/>
    <x v="1012"/>
  </r>
  <r>
    <x v="104"/>
    <x v="2"/>
    <x v="8"/>
    <x v="0"/>
    <x v="177"/>
  </r>
  <r>
    <x v="104"/>
    <x v="2"/>
    <x v="8"/>
    <x v="8"/>
    <x v="968"/>
  </r>
  <r>
    <x v="104"/>
    <x v="2"/>
    <x v="8"/>
    <x v="9"/>
    <x v="1139"/>
  </r>
  <r>
    <x v="104"/>
    <x v="2"/>
    <x v="8"/>
    <x v="10"/>
    <x v="553"/>
  </r>
  <r>
    <x v="104"/>
    <x v="2"/>
    <x v="8"/>
    <x v="16"/>
    <x v="591"/>
  </r>
  <r>
    <x v="104"/>
    <x v="2"/>
    <x v="9"/>
    <x v="0"/>
    <x v="96"/>
  </r>
  <r>
    <x v="104"/>
    <x v="2"/>
    <x v="9"/>
    <x v="8"/>
    <x v="347"/>
  </r>
  <r>
    <x v="104"/>
    <x v="2"/>
    <x v="9"/>
    <x v="13"/>
    <x v="1506"/>
  </r>
  <r>
    <x v="104"/>
    <x v="2"/>
    <x v="9"/>
    <x v="16"/>
    <x v="140"/>
  </r>
  <r>
    <x v="104"/>
    <x v="2"/>
    <x v="9"/>
    <x v="18"/>
    <x v="682"/>
  </r>
  <r>
    <x v="104"/>
    <x v="2"/>
    <x v="9"/>
    <x v="19"/>
    <x v="1688"/>
  </r>
  <r>
    <x v="104"/>
    <x v="2"/>
    <x v="10"/>
    <x v="0"/>
    <x v="177"/>
  </r>
  <r>
    <x v="104"/>
    <x v="2"/>
    <x v="10"/>
    <x v="8"/>
    <x v="254"/>
  </r>
  <r>
    <x v="104"/>
    <x v="2"/>
    <x v="10"/>
    <x v="15"/>
    <x v="1131"/>
  </r>
  <r>
    <x v="104"/>
    <x v="2"/>
    <x v="10"/>
    <x v="16"/>
    <x v="190"/>
  </r>
  <r>
    <x v="104"/>
    <x v="2"/>
    <x v="10"/>
    <x v="18"/>
    <x v="1063"/>
  </r>
  <r>
    <x v="104"/>
    <x v="2"/>
    <x v="11"/>
    <x v="0"/>
    <x v="96"/>
  </r>
  <r>
    <x v="104"/>
    <x v="2"/>
    <x v="11"/>
    <x v="8"/>
    <x v="254"/>
  </r>
  <r>
    <x v="104"/>
    <x v="2"/>
    <x v="11"/>
    <x v="16"/>
    <x v="216"/>
  </r>
  <r>
    <x v="104"/>
    <x v="2"/>
    <x v="11"/>
    <x v="18"/>
    <x v="116"/>
  </r>
  <r>
    <x v="104"/>
    <x v="2"/>
    <x v="11"/>
    <x v="21"/>
    <x v="1650"/>
  </r>
  <r>
    <x v="104"/>
    <x v="2"/>
    <x v="13"/>
    <x v="0"/>
    <x v="96"/>
  </r>
  <r>
    <x v="104"/>
    <x v="2"/>
    <x v="13"/>
    <x v="4"/>
    <x v="1097"/>
  </r>
  <r>
    <x v="104"/>
    <x v="2"/>
    <x v="13"/>
    <x v="11"/>
    <x v="570"/>
  </r>
  <r>
    <x v="104"/>
    <x v="2"/>
    <x v="13"/>
    <x v="14"/>
    <x v="1181"/>
  </r>
  <r>
    <x v="104"/>
    <x v="2"/>
    <x v="13"/>
    <x v="16"/>
    <x v="621"/>
  </r>
  <r>
    <x v="104"/>
    <x v="0"/>
    <x v="0"/>
    <x v="4"/>
    <x v="1794"/>
  </r>
  <r>
    <x v="104"/>
    <x v="0"/>
    <x v="0"/>
    <x v="17"/>
    <x v="1594"/>
  </r>
  <r>
    <x v="104"/>
    <x v="0"/>
    <x v="0"/>
    <x v="22"/>
    <x v="435"/>
  </r>
  <r>
    <x v="104"/>
    <x v="0"/>
    <x v="1"/>
    <x v="0"/>
    <x v="66"/>
  </r>
  <r>
    <x v="104"/>
    <x v="0"/>
    <x v="1"/>
    <x v="4"/>
    <x v="1028"/>
  </r>
  <r>
    <x v="104"/>
    <x v="0"/>
    <x v="1"/>
    <x v="16"/>
    <x v="424"/>
  </r>
  <r>
    <x v="104"/>
    <x v="0"/>
    <x v="2"/>
    <x v="0"/>
    <x v="66"/>
  </r>
  <r>
    <x v="104"/>
    <x v="0"/>
    <x v="2"/>
    <x v="8"/>
    <x v="746"/>
  </r>
  <r>
    <x v="104"/>
    <x v="0"/>
    <x v="2"/>
    <x v="16"/>
    <x v="32"/>
  </r>
  <r>
    <x v="104"/>
    <x v="0"/>
    <x v="3"/>
    <x v="0"/>
    <x v="32"/>
  </r>
  <r>
    <x v="104"/>
    <x v="0"/>
    <x v="3"/>
    <x v="4"/>
    <x v="625"/>
  </r>
  <r>
    <x v="104"/>
    <x v="0"/>
    <x v="3"/>
    <x v="16"/>
    <x v="66"/>
  </r>
  <r>
    <x v="104"/>
    <x v="0"/>
    <x v="4"/>
    <x v="0"/>
    <x v="757"/>
  </r>
  <r>
    <x v="104"/>
    <x v="0"/>
    <x v="4"/>
    <x v="4"/>
    <x v="344"/>
  </r>
  <r>
    <x v="104"/>
    <x v="0"/>
    <x v="4"/>
    <x v="13"/>
    <x v="1256"/>
  </r>
  <r>
    <x v="104"/>
    <x v="0"/>
    <x v="4"/>
    <x v="16"/>
    <x v="924"/>
  </r>
  <r>
    <x v="104"/>
    <x v="0"/>
    <x v="5"/>
    <x v="0"/>
    <x v="66"/>
  </r>
  <r>
    <x v="104"/>
    <x v="0"/>
    <x v="5"/>
    <x v="5"/>
    <x v="946"/>
  </r>
  <r>
    <x v="104"/>
    <x v="0"/>
    <x v="5"/>
    <x v="13"/>
    <x v="79"/>
  </r>
  <r>
    <x v="104"/>
    <x v="0"/>
    <x v="5"/>
    <x v="16"/>
    <x v="174"/>
  </r>
  <r>
    <x v="104"/>
    <x v="0"/>
    <x v="6"/>
    <x v="6"/>
    <x v="966"/>
  </r>
  <r>
    <x v="104"/>
    <x v="0"/>
    <x v="6"/>
    <x v="7"/>
    <x v="1090"/>
  </r>
  <r>
    <x v="104"/>
    <x v="0"/>
    <x v="6"/>
    <x v="16"/>
    <x v="1140"/>
  </r>
  <r>
    <x v="104"/>
    <x v="1"/>
    <x v="0"/>
    <x v="4"/>
    <x v="1770"/>
  </r>
  <r>
    <x v="104"/>
    <x v="1"/>
    <x v="0"/>
    <x v="17"/>
    <x v="1341"/>
  </r>
  <r>
    <x v="104"/>
    <x v="1"/>
    <x v="0"/>
    <x v="22"/>
    <x v="242"/>
  </r>
  <r>
    <x v="104"/>
    <x v="1"/>
    <x v="1"/>
    <x v="0"/>
    <x v="32"/>
  </r>
  <r>
    <x v="104"/>
    <x v="1"/>
    <x v="1"/>
    <x v="4"/>
    <x v="1149"/>
  </r>
  <r>
    <x v="104"/>
    <x v="1"/>
    <x v="1"/>
    <x v="16"/>
    <x v="486"/>
  </r>
  <r>
    <x v="104"/>
    <x v="1"/>
    <x v="2"/>
    <x v="0"/>
    <x v="32"/>
  </r>
  <r>
    <x v="104"/>
    <x v="1"/>
    <x v="2"/>
    <x v="8"/>
    <x v="485"/>
  </r>
  <r>
    <x v="104"/>
    <x v="1"/>
    <x v="2"/>
    <x v="16"/>
    <x v="16"/>
  </r>
  <r>
    <x v="104"/>
    <x v="1"/>
    <x v="3"/>
    <x v="0"/>
    <x v="16"/>
  </r>
  <r>
    <x v="104"/>
    <x v="1"/>
    <x v="3"/>
    <x v="4"/>
    <x v="393"/>
  </r>
  <r>
    <x v="104"/>
    <x v="1"/>
    <x v="3"/>
    <x v="16"/>
    <x v="32"/>
  </r>
  <r>
    <x v="104"/>
    <x v="1"/>
    <x v="4"/>
    <x v="0"/>
    <x v="467"/>
  </r>
  <r>
    <x v="104"/>
    <x v="1"/>
    <x v="4"/>
    <x v="4"/>
    <x v="190"/>
  </r>
  <r>
    <x v="104"/>
    <x v="1"/>
    <x v="4"/>
    <x v="13"/>
    <x v="1117"/>
  </r>
  <r>
    <x v="104"/>
    <x v="1"/>
    <x v="4"/>
    <x v="16"/>
    <x v="587"/>
  </r>
  <r>
    <x v="104"/>
    <x v="1"/>
    <x v="5"/>
    <x v="0"/>
    <x v="32"/>
  </r>
  <r>
    <x v="105"/>
    <x v="1"/>
    <x v="0"/>
    <x v="4"/>
    <x v="1623"/>
  </r>
  <r>
    <x v="105"/>
    <x v="1"/>
    <x v="0"/>
    <x v="17"/>
    <x v="931"/>
  </r>
  <r>
    <x v="105"/>
    <x v="1"/>
    <x v="0"/>
    <x v="22"/>
    <x v="615"/>
  </r>
  <r>
    <x v="105"/>
    <x v="1"/>
    <x v="1"/>
    <x v="4"/>
    <x v="487"/>
  </r>
  <r>
    <x v="105"/>
    <x v="1"/>
    <x v="1"/>
    <x v="16"/>
    <x v="216"/>
  </r>
  <r>
    <x v="105"/>
    <x v="1"/>
    <x v="2"/>
    <x v="4"/>
    <x v="96"/>
  </r>
  <r>
    <x v="105"/>
    <x v="1"/>
    <x v="3"/>
    <x v="4"/>
    <x v="140"/>
  </r>
  <r>
    <x v="105"/>
    <x v="1"/>
    <x v="4"/>
    <x v="0"/>
    <x v="487"/>
  </r>
  <r>
    <x v="105"/>
    <x v="1"/>
    <x v="4"/>
    <x v="4"/>
    <x v="96"/>
  </r>
  <r>
    <x v="105"/>
    <x v="1"/>
    <x v="4"/>
    <x v="13"/>
    <x v="1"/>
  </r>
  <r>
    <x v="105"/>
    <x v="1"/>
    <x v="4"/>
    <x v="16"/>
    <x v="236"/>
  </r>
  <r>
    <x v="105"/>
    <x v="1"/>
    <x v="5"/>
    <x v="5"/>
    <x v="216"/>
  </r>
  <r>
    <x v="105"/>
    <x v="1"/>
    <x v="5"/>
    <x v="13"/>
    <x v="49"/>
  </r>
  <r>
    <x v="105"/>
    <x v="1"/>
    <x v="5"/>
    <x v="16"/>
    <x v="96"/>
  </r>
  <r>
    <x v="105"/>
    <x v="1"/>
    <x v="6"/>
    <x v="6"/>
    <x v="140"/>
  </r>
  <r>
    <x v="105"/>
    <x v="1"/>
    <x v="6"/>
    <x v="7"/>
    <x v="384"/>
  </r>
  <r>
    <x v="105"/>
    <x v="1"/>
    <x v="6"/>
    <x v="16"/>
    <x v="654"/>
  </r>
  <r>
    <x v="105"/>
    <x v="2"/>
    <x v="0"/>
    <x v="4"/>
    <x v="905"/>
  </r>
  <r>
    <x v="105"/>
    <x v="2"/>
    <x v="0"/>
    <x v="13"/>
    <x v="615"/>
  </r>
  <r>
    <x v="105"/>
    <x v="2"/>
    <x v="0"/>
    <x v="22"/>
    <x v="140"/>
  </r>
  <r>
    <x v="105"/>
    <x v="2"/>
    <x v="7"/>
    <x v="0"/>
    <x v="292"/>
  </r>
  <r>
    <x v="105"/>
    <x v="2"/>
    <x v="7"/>
    <x v="1"/>
    <x v="433"/>
  </r>
  <r>
    <x v="105"/>
    <x v="2"/>
    <x v="7"/>
    <x v="2"/>
    <x v="96"/>
  </r>
  <r>
    <x v="105"/>
    <x v="2"/>
    <x v="7"/>
    <x v="3"/>
    <x v="96"/>
  </r>
  <r>
    <x v="105"/>
    <x v="2"/>
    <x v="7"/>
    <x v="8"/>
    <x v="34"/>
  </r>
  <r>
    <x v="105"/>
    <x v="2"/>
    <x v="7"/>
    <x v="16"/>
    <x v="487"/>
  </r>
  <r>
    <x v="105"/>
    <x v="2"/>
    <x v="8"/>
    <x v="0"/>
    <x v="96"/>
  </r>
  <r>
    <x v="105"/>
    <x v="2"/>
    <x v="8"/>
    <x v="8"/>
    <x v="785"/>
  </r>
  <r>
    <x v="105"/>
    <x v="2"/>
    <x v="8"/>
    <x v="9"/>
    <x v="527"/>
  </r>
  <r>
    <x v="105"/>
    <x v="2"/>
    <x v="8"/>
    <x v="16"/>
    <x v="354"/>
  </r>
  <r>
    <x v="105"/>
    <x v="2"/>
    <x v="10"/>
    <x v="0"/>
    <x v="140"/>
  </r>
  <r>
    <x v="105"/>
    <x v="2"/>
    <x v="10"/>
    <x v="8"/>
    <x v="96"/>
  </r>
  <r>
    <x v="105"/>
    <x v="2"/>
    <x v="10"/>
    <x v="18"/>
    <x v="254"/>
  </r>
  <r>
    <x v="105"/>
    <x v="2"/>
    <x v="10"/>
    <x v="20"/>
    <x v="354"/>
  </r>
  <r>
    <x v="105"/>
    <x v="2"/>
    <x v="10"/>
    <x v="21"/>
    <x v="1141"/>
  </r>
  <r>
    <x v="105"/>
    <x v="2"/>
    <x v="11"/>
    <x v="0"/>
    <x v="106"/>
  </r>
  <r>
    <x v="105"/>
    <x v="2"/>
    <x v="11"/>
    <x v="16"/>
    <x v="96"/>
  </r>
  <r>
    <x v="105"/>
    <x v="2"/>
    <x v="11"/>
    <x v="21"/>
    <x v="1340"/>
  </r>
  <r>
    <x v="105"/>
    <x v="2"/>
    <x v="13"/>
    <x v="0"/>
    <x v="96"/>
  </r>
  <r>
    <x v="105"/>
    <x v="2"/>
    <x v="13"/>
    <x v="4"/>
    <x v="527"/>
  </r>
  <r>
    <x v="105"/>
    <x v="2"/>
    <x v="13"/>
    <x v="11"/>
    <x v="140"/>
  </r>
  <r>
    <x v="105"/>
    <x v="2"/>
    <x v="13"/>
    <x v="14"/>
    <x v="691"/>
  </r>
  <r>
    <x v="105"/>
    <x v="2"/>
    <x v="13"/>
    <x v="16"/>
    <x v="54"/>
  </r>
  <r>
    <x v="105"/>
    <x v="0"/>
    <x v="0"/>
    <x v="4"/>
    <x v="1727"/>
  </r>
  <r>
    <x v="105"/>
    <x v="0"/>
    <x v="0"/>
    <x v="17"/>
    <x v="1443"/>
  </r>
  <r>
    <x v="105"/>
    <x v="0"/>
    <x v="0"/>
    <x v="22"/>
    <x v="982"/>
  </r>
  <r>
    <x v="105"/>
    <x v="0"/>
    <x v="1"/>
    <x v="4"/>
    <x v="654"/>
  </r>
  <r>
    <x v="105"/>
    <x v="0"/>
    <x v="1"/>
    <x v="16"/>
    <x v="140"/>
  </r>
  <r>
    <x v="105"/>
    <x v="0"/>
    <x v="1"/>
    <x v="22"/>
    <x v="3"/>
  </r>
  <r>
    <x v="105"/>
    <x v="0"/>
    <x v="2"/>
    <x v="4"/>
    <x v="326"/>
  </r>
  <r>
    <x v="105"/>
    <x v="0"/>
    <x v="3"/>
    <x v="4"/>
    <x v="13"/>
  </r>
  <r>
    <x v="105"/>
    <x v="0"/>
    <x v="4"/>
    <x v="0"/>
    <x v="570"/>
  </r>
  <r>
    <x v="105"/>
    <x v="0"/>
    <x v="4"/>
    <x v="4"/>
    <x v="384"/>
  </r>
  <r>
    <x v="105"/>
    <x v="0"/>
    <x v="4"/>
    <x v="13"/>
    <x v="6"/>
  </r>
  <r>
    <x v="105"/>
    <x v="0"/>
    <x v="4"/>
    <x v="16"/>
    <x v="292"/>
  </r>
  <r>
    <x v="105"/>
    <x v="0"/>
    <x v="5"/>
    <x v="5"/>
    <x v="459"/>
  </r>
  <r>
    <x v="105"/>
    <x v="0"/>
    <x v="5"/>
    <x v="13"/>
    <x v="433"/>
  </r>
  <r>
    <x v="105"/>
    <x v="0"/>
    <x v="6"/>
    <x v="6"/>
    <x v="459"/>
  </r>
  <r>
    <x v="105"/>
    <x v="0"/>
    <x v="6"/>
    <x v="7"/>
    <x v="527"/>
  </r>
  <r>
    <x v="105"/>
    <x v="0"/>
    <x v="6"/>
    <x v="16"/>
    <x v="785"/>
  </r>
  <r>
    <x v="106"/>
    <x v="2"/>
    <x v="10"/>
    <x v="20"/>
    <x v="433"/>
  </r>
  <r>
    <x v="106"/>
    <x v="2"/>
    <x v="10"/>
    <x v="21"/>
    <x v="1187"/>
  </r>
  <r>
    <x v="106"/>
    <x v="2"/>
    <x v="11"/>
    <x v="0"/>
    <x v="74"/>
  </r>
  <r>
    <x v="106"/>
    <x v="2"/>
    <x v="11"/>
    <x v="16"/>
    <x v="216"/>
  </r>
  <r>
    <x v="106"/>
    <x v="2"/>
    <x v="11"/>
    <x v="21"/>
    <x v="1174"/>
  </r>
  <r>
    <x v="106"/>
    <x v="2"/>
    <x v="13"/>
    <x v="0"/>
    <x v="96"/>
  </r>
  <r>
    <x v="106"/>
    <x v="2"/>
    <x v="13"/>
    <x v="4"/>
    <x v="347"/>
  </r>
  <r>
    <x v="106"/>
    <x v="2"/>
    <x v="13"/>
    <x v="14"/>
    <x v="254"/>
  </r>
  <r>
    <x v="106"/>
    <x v="2"/>
    <x v="13"/>
    <x v="16"/>
    <x v="177"/>
  </r>
  <r>
    <x v="106"/>
    <x v="0"/>
    <x v="0"/>
    <x v="4"/>
    <x v="1686"/>
  </r>
  <r>
    <x v="106"/>
    <x v="0"/>
    <x v="0"/>
    <x v="17"/>
    <x v="1289"/>
  </r>
  <r>
    <x v="106"/>
    <x v="0"/>
    <x v="0"/>
    <x v="22"/>
    <x v="847"/>
  </r>
  <r>
    <x v="106"/>
    <x v="0"/>
    <x v="1"/>
    <x v="4"/>
    <x v="527"/>
  </r>
  <r>
    <x v="106"/>
    <x v="0"/>
    <x v="1"/>
    <x v="16"/>
    <x v="59"/>
  </r>
  <r>
    <x v="106"/>
    <x v="0"/>
    <x v="3"/>
    <x v="4"/>
    <x v="69"/>
  </r>
  <r>
    <x v="106"/>
    <x v="0"/>
    <x v="4"/>
    <x v="0"/>
    <x v="177"/>
  </r>
  <r>
    <x v="106"/>
    <x v="0"/>
    <x v="4"/>
    <x v="4"/>
    <x v="300"/>
  </r>
  <r>
    <x v="106"/>
    <x v="0"/>
    <x v="4"/>
    <x v="16"/>
    <x v="339"/>
  </r>
  <r>
    <x v="106"/>
    <x v="0"/>
    <x v="5"/>
    <x v="5"/>
    <x v="326"/>
  </r>
  <r>
    <x v="106"/>
    <x v="0"/>
    <x v="5"/>
    <x v="16"/>
    <x v="116"/>
  </r>
  <r>
    <x v="106"/>
    <x v="0"/>
    <x v="6"/>
    <x v="6"/>
    <x v="345"/>
  </r>
  <r>
    <x v="106"/>
    <x v="0"/>
    <x v="6"/>
    <x v="7"/>
    <x v="384"/>
  </r>
  <r>
    <x v="106"/>
    <x v="0"/>
    <x v="6"/>
    <x v="16"/>
    <x v="760"/>
  </r>
  <r>
    <x v="106"/>
    <x v="1"/>
    <x v="0"/>
    <x v="4"/>
    <x v="1523"/>
  </r>
  <r>
    <x v="106"/>
    <x v="1"/>
    <x v="0"/>
    <x v="17"/>
    <x v="615"/>
  </r>
  <r>
    <x v="106"/>
    <x v="1"/>
    <x v="0"/>
    <x v="22"/>
    <x v="326"/>
  </r>
  <r>
    <x v="106"/>
    <x v="1"/>
    <x v="1"/>
    <x v="4"/>
    <x v="326"/>
  </r>
  <r>
    <x v="106"/>
    <x v="1"/>
    <x v="1"/>
    <x v="16"/>
    <x v="140"/>
  </r>
  <r>
    <x v="106"/>
    <x v="1"/>
    <x v="3"/>
    <x v="4"/>
    <x v="149"/>
  </r>
  <r>
    <x v="106"/>
    <x v="1"/>
    <x v="4"/>
    <x v="4"/>
    <x v="527"/>
  </r>
  <r>
    <x v="106"/>
    <x v="1"/>
    <x v="4"/>
    <x v="16"/>
    <x v="326"/>
  </r>
  <r>
    <x v="106"/>
    <x v="1"/>
    <x v="5"/>
    <x v="5"/>
    <x v="254"/>
  </r>
  <r>
    <x v="106"/>
    <x v="1"/>
    <x v="6"/>
    <x v="6"/>
    <x v="127"/>
  </r>
  <r>
    <x v="106"/>
    <x v="1"/>
    <x v="6"/>
    <x v="7"/>
    <x v="326"/>
  </r>
  <r>
    <x v="106"/>
    <x v="1"/>
    <x v="6"/>
    <x v="16"/>
    <x v="506"/>
  </r>
  <r>
    <x v="106"/>
    <x v="2"/>
    <x v="0"/>
    <x v="0"/>
    <x v="79"/>
  </r>
  <r>
    <x v="106"/>
    <x v="2"/>
    <x v="0"/>
    <x v="4"/>
    <x v="883"/>
  </r>
  <r>
    <x v="106"/>
    <x v="2"/>
    <x v="0"/>
    <x v="13"/>
    <x v="615"/>
  </r>
  <r>
    <x v="106"/>
    <x v="2"/>
    <x v="0"/>
    <x v="16"/>
    <x v="254"/>
  </r>
  <r>
    <x v="106"/>
    <x v="2"/>
    <x v="0"/>
    <x v="17"/>
    <x v="785"/>
  </r>
  <r>
    <x v="106"/>
    <x v="2"/>
    <x v="0"/>
    <x v="22"/>
    <x v="254"/>
  </r>
  <r>
    <x v="106"/>
    <x v="2"/>
    <x v="7"/>
    <x v="0"/>
    <x v="121"/>
  </r>
  <r>
    <x v="106"/>
    <x v="2"/>
    <x v="7"/>
    <x v="1"/>
    <x v="384"/>
  </r>
  <r>
    <x v="106"/>
    <x v="2"/>
    <x v="7"/>
    <x v="2"/>
    <x v="96"/>
  </r>
  <r>
    <x v="106"/>
    <x v="2"/>
    <x v="7"/>
    <x v="8"/>
    <x v="473"/>
  </r>
  <r>
    <x v="106"/>
    <x v="2"/>
    <x v="7"/>
    <x v="16"/>
    <x v="615"/>
  </r>
  <r>
    <x v="106"/>
    <x v="2"/>
    <x v="8"/>
    <x v="8"/>
    <x v="254"/>
  </r>
  <r>
    <x v="106"/>
    <x v="2"/>
    <x v="8"/>
    <x v="9"/>
    <x v="433"/>
  </r>
  <r>
    <x v="106"/>
    <x v="2"/>
    <x v="8"/>
    <x v="10"/>
    <x v="216"/>
  </r>
  <r>
    <x v="106"/>
    <x v="2"/>
    <x v="9"/>
    <x v="8"/>
    <x v="96"/>
  </r>
  <r>
    <x v="106"/>
    <x v="2"/>
    <x v="9"/>
    <x v="16"/>
    <x v="121"/>
  </r>
  <r>
    <x v="106"/>
    <x v="2"/>
    <x v="9"/>
    <x v="18"/>
    <x v="177"/>
  </r>
  <r>
    <x v="106"/>
    <x v="2"/>
    <x v="9"/>
    <x v="19"/>
    <x v="1187"/>
  </r>
  <r>
    <x v="106"/>
    <x v="2"/>
    <x v="10"/>
    <x v="0"/>
    <x v="96"/>
  </r>
  <r>
    <x v="106"/>
    <x v="2"/>
    <x v="10"/>
    <x v="16"/>
    <x v="116"/>
  </r>
  <r>
    <x v="106"/>
    <x v="2"/>
    <x v="10"/>
    <x v="18"/>
    <x v="384"/>
  </r>
  <r>
    <x v="107"/>
    <x v="2"/>
    <x v="7"/>
    <x v="1"/>
    <x v="570"/>
  </r>
  <r>
    <x v="107"/>
    <x v="2"/>
    <x v="7"/>
    <x v="2"/>
    <x v="96"/>
  </r>
  <r>
    <x v="107"/>
    <x v="2"/>
    <x v="7"/>
    <x v="3"/>
    <x v="177"/>
  </r>
  <r>
    <x v="107"/>
    <x v="2"/>
    <x v="7"/>
    <x v="8"/>
    <x v="487"/>
  </r>
  <r>
    <x v="107"/>
    <x v="2"/>
    <x v="7"/>
    <x v="13"/>
    <x v="74"/>
  </r>
  <r>
    <x v="107"/>
    <x v="2"/>
    <x v="7"/>
    <x v="16"/>
    <x v="843"/>
  </r>
  <r>
    <x v="107"/>
    <x v="2"/>
    <x v="8"/>
    <x v="8"/>
    <x v="527"/>
  </r>
  <r>
    <x v="107"/>
    <x v="2"/>
    <x v="8"/>
    <x v="9"/>
    <x v="814"/>
  </r>
  <r>
    <x v="107"/>
    <x v="2"/>
    <x v="8"/>
    <x v="10"/>
    <x v="326"/>
  </r>
  <r>
    <x v="107"/>
    <x v="2"/>
    <x v="8"/>
    <x v="12"/>
    <x v="527"/>
  </r>
  <r>
    <x v="107"/>
    <x v="2"/>
    <x v="9"/>
    <x v="0"/>
    <x v="96"/>
  </r>
  <r>
    <x v="107"/>
    <x v="2"/>
    <x v="9"/>
    <x v="16"/>
    <x v="177"/>
  </r>
  <r>
    <x v="107"/>
    <x v="2"/>
    <x v="9"/>
    <x v="18"/>
    <x v="433"/>
  </r>
  <r>
    <x v="107"/>
    <x v="2"/>
    <x v="9"/>
    <x v="19"/>
    <x v="1493"/>
  </r>
  <r>
    <x v="107"/>
    <x v="2"/>
    <x v="9"/>
    <x v="21"/>
    <x v="1003"/>
  </r>
  <r>
    <x v="107"/>
    <x v="2"/>
    <x v="10"/>
    <x v="0"/>
    <x v="96"/>
  </r>
  <r>
    <x v="107"/>
    <x v="2"/>
    <x v="10"/>
    <x v="8"/>
    <x v="177"/>
  </r>
  <r>
    <x v="107"/>
    <x v="2"/>
    <x v="10"/>
    <x v="15"/>
    <x v="5"/>
  </r>
  <r>
    <x v="107"/>
    <x v="2"/>
    <x v="10"/>
    <x v="16"/>
    <x v="326"/>
  </r>
  <r>
    <x v="107"/>
    <x v="2"/>
    <x v="10"/>
    <x v="18"/>
    <x v="1003"/>
  </r>
  <r>
    <x v="107"/>
    <x v="2"/>
    <x v="10"/>
    <x v="20"/>
    <x v="1417"/>
  </r>
  <r>
    <x v="107"/>
    <x v="2"/>
    <x v="10"/>
    <x v="21"/>
    <x v="384"/>
  </r>
  <r>
    <x v="107"/>
    <x v="2"/>
    <x v="11"/>
    <x v="0"/>
    <x v="96"/>
  </r>
  <r>
    <x v="107"/>
    <x v="2"/>
    <x v="11"/>
    <x v="8"/>
    <x v="96"/>
  </r>
  <r>
    <x v="107"/>
    <x v="2"/>
    <x v="11"/>
    <x v="16"/>
    <x v="254"/>
  </r>
  <r>
    <x v="107"/>
    <x v="2"/>
    <x v="11"/>
    <x v="21"/>
    <x v="1420"/>
  </r>
  <r>
    <x v="107"/>
    <x v="2"/>
    <x v="12"/>
    <x v="0"/>
    <x v="14"/>
  </r>
  <r>
    <x v="107"/>
    <x v="2"/>
    <x v="13"/>
    <x v="0"/>
    <x v="96"/>
  </r>
  <r>
    <x v="107"/>
    <x v="2"/>
    <x v="13"/>
    <x v="4"/>
    <x v="570"/>
  </r>
  <r>
    <x v="107"/>
    <x v="2"/>
    <x v="13"/>
    <x v="11"/>
    <x v="254"/>
  </r>
  <r>
    <x v="107"/>
    <x v="2"/>
    <x v="13"/>
    <x v="14"/>
    <x v="724"/>
  </r>
  <r>
    <x v="107"/>
    <x v="2"/>
    <x v="13"/>
    <x v="16"/>
    <x v="326"/>
  </r>
  <r>
    <x v="107"/>
    <x v="0"/>
    <x v="0"/>
    <x v="4"/>
    <x v="1763"/>
  </r>
  <r>
    <x v="107"/>
    <x v="0"/>
    <x v="0"/>
    <x v="17"/>
    <x v="1652"/>
  </r>
  <r>
    <x v="107"/>
    <x v="0"/>
    <x v="0"/>
    <x v="22"/>
    <x v="1124"/>
  </r>
  <r>
    <x v="107"/>
    <x v="0"/>
    <x v="1"/>
    <x v="4"/>
    <x v="799"/>
  </r>
  <r>
    <x v="107"/>
    <x v="0"/>
    <x v="1"/>
    <x v="16"/>
    <x v="265"/>
  </r>
  <r>
    <x v="107"/>
    <x v="0"/>
    <x v="2"/>
    <x v="8"/>
    <x v="254"/>
  </r>
  <r>
    <x v="107"/>
    <x v="0"/>
    <x v="4"/>
    <x v="0"/>
    <x v="326"/>
  </r>
  <r>
    <x v="107"/>
    <x v="0"/>
    <x v="4"/>
    <x v="4"/>
    <x v="865"/>
  </r>
  <r>
    <x v="107"/>
    <x v="0"/>
    <x v="4"/>
    <x v="16"/>
    <x v="384"/>
  </r>
  <r>
    <x v="107"/>
    <x v="0"/>
    <x v="5"/>
    <x v="5"/>
    <x v="719"/>
  </r>
  <r>
    <x v="107"/>
    <x v="0"/>
    <x v="5"/>
    <x v="16"/>
    <x v="140"/>
  </r>
  <r>
    <x v="107"/>
    <x v="0"/>
    <x v="6"/>
    <x v="6"/>
    <x v="691"/>
  </r>
  <r>
    <x v="107"/>
    <x v="0"/>
    <x v="6"/>
    <x v="7"/>
    <x v="604"/>
  </r>
  <r>
    <x v="107"/>
    <x v="0"/>
    <x v="6"/>
    <x v="16"/>
    <x v="1027"/>
  </r>
  <r>
    <x v="107"/>
    <x v="1"/>
    <x v="0"/>
    <x v="4"/>
    <x v="1687"/>
  </r>
  <r>
    <x v="107"/>
    <x v="1"/>
    <x v="0"/>
    <x v="17"/>
    <x v="1157"/>
  </r>
  <r>
    <x v="107"/>
    <x v="1"/>
    <x v="0"/>
    <x v="22"/>
    <x v="1091"/>
  </r>
  <r>
    <x v="107"/>
    <x v="1"/>
    <x v="1"/>
    <x v="0"/>
    <x v="69"/>
  </r>
  <r>
    <x v="107"/>
    <x v="1"/>
    <x v="1"/>
    <x v="4"/>
    <x v="775"/>
  </r>
  <r>
    <x v="107"/>
    <x v="1"/>
    <x v="1"/>
    <x v="16"/>
    <x v="377"/>
  </r>
  <r>
    <x v="107"/>
    <x v="1"/>
    <x v="2"/>
    <x v="8"/>
    <x v="292"/>
  </r>
  <r>
    <x v="107"/>
    <x v="1"/>
    <x v="3"/>
    <x v="4"/>
    <x v="615"/>
  </r>
  <r>
    <x v="107"/>
    <x v="1"/>
    <x v="4"/>
    <x v="0"/>
    <x v="254"/>
  </r>
  <r>
    <x v="107"/>
    <x v="1"/>
    <x v="4"/>
    <x v="4"/>
    <x v="487"/>
  </r>
  <r>
    <x v="107"/>
    <x v="1"/>
    <x v="4"/>
    <x v="16"/>
    <x v="177"/>
  </r>
  <r>
    <x v="107"/>
    <x v="1"/>
    <x v="5"/>
    <x v="5"/>
    <x v="392"/>
  </r>
  <r>
    <x v="107"/>
    <x v="1"/>
    <x v="5"/>
    <x v="16"/>
    <x v="266"/>
  </r>
  <r>
    <x v="107"/>
    <x v="1"/>
    <x v="6"/>
    <x v="6"/>
    <x v="293"/>
  </r>
  <r>
    <x v="107"/>
    <x v="1"/>
    <x v="6"/>
    <x v="7"/>
    <x v="586"/>
  </r>
  <r>
    <x v="107"/>
    <x v="1"/>
    <x v="6"/>
    <x v="16"/>
    <x v="861"/>
  </r>
  <r>
    <x v="107"/>
    <x v="2"/>
    <x v="0"/>
    <x v="0"/>
    <x v="2"/>
  </r>
  <r>
    <x v="107"/>
    <x v="2"/>
    <x v="0"/>
    <x v="4"/>
    <x v="1233"/>
  </r>
  <r>
    <x v="107"/>
    <x v="2"/>
    <x v="0"/>
    <x v="16"/>
    <x v="19"/>
  </r>
  <r>
    <x v="107"/>
    <x v="2"/>
    <x v="0"/>
    <x v="17"/>
    <x v="814"/>
  </r>
  <r>
    <x v="107"/>
    <x v="2"/>
    <x v="0"/>
    <x v="22"/>
    <x v="9"/>
  </r>
  <r>
    <x v="107"/>
    <x v="2"/>
    <x v="4"/>
    <x v="0"/>
    <x v="254"/>
  </r>
  <r>
    <x v="107"/>
    <x v="2"/>
    <x v="4"/>
    <x v="4"/>
    <x v="177"/>
  </r>
  <r>
    <x v="107"/>
    <x v="2"/>
    <x v="4"/>
    <x v="16"/>
    <x v="216"/>
  </r>
  <r>
    <x v="107"/>
    <x v="2"/>
    <x v="7"/>
    <x v="0"/>
    <x v="177"/>
  </r>
  <r>
    <x v="108"/>
    <x v="2"/>
    <x v="7"/>
    <x v="2"/>
    <x v="96"/>
  </r>
  <r>
    <x v="108"/>
    <x v="2"/>
    <x v="7"/>
    <x v="8"/>
    <x v="96"/>
  </r>
  <r>
    <x v="108"/>
    <x v="2"/>
    <x v="7"/>
    <x v="16"/>
    <x v="349"/>
  </r>
  <r>
    <x v="108"/>
    <x v="2"/>
    <x v="8"/>
    <x v="0"/>
    <x v="96"/>
  </r>
  <r>
    <x v="108"/>
    <x v="2"/>
    <x v="8"/>
    <x v="9"/>
    <x v="254"/>
  </r>
  <r>
    <x v="108"/>
    <x v="2"/>
    <x v="8"/>
    <x v="10"/>
    <x v="96"/>
  </r>
  <r>
    <x v="108"/>
    <x v="2"/>
    <x v="9"/>
    <x v="16"/>
    <x v="79"/>
  </r>
  <r>
    <x v="108"/>
    <x v="2"/>
    <x v="9"/>
    <x v="18"/>
    <x v="79"/>
  </r>
  <r>
    <x v="108"/>
    <x v="2"/>
    <x v="9"/>
    <x v="19"/>
    <x v="892"/>
  </r>
  <r>
    <x v="108"/>
    <x v="2"/>
    <x v="9"/>
    <x v="21"/>
    <x v="237"/>
  </r>
  <r>
    <x v="108"/>
    <x v="2"/>
    <x v="10"/>
    <x v="16"/>
    <x v="96"/>
  </r>
  <r>
    <x v="108"/>
    <x v="2"/>
    <x v="10"/>
    <x v="18"/>
    <x v="433"/>
  </r>
  <r>
    <x v="108"/>
    <x v="2"/>
    <x v="10"/>
    <x v="20"/>
    <x v="940"/>
  </r>
  <r>
    <x v="108"/>
    <x v="2"/>
    <x v="10"/>
    <x v="21"/>
    <x v="326"/>
  </r>
  <r>
    <x v="108"/>
    <x v="2"/>
    <x v="11"/>
    <x v="0"/>
    <x v="59"/>
  </r>
  <r>
    <x v="108"/>
    <x v="2"/>
    <x v="11"/>
    <x v="16"/>
    <x v="79"/>
  </r>
  <r>
    <x v="108"/>
    <x v="2"/>
    <x v="11"/>
    <x v="21"/>
    <x v="1000"/>
  </r>
  <r>
    <x v="108"/>
    <x v="2"/>
    <x v="13"/>
    <x v="4"/>
    <x v="351"/>
  </r>
  <r>
    <x v="108"/>
    <x v="2"/>
    <x v="13"/>
    <x v="11"/>
    <x v="326"/>
  </r>
  <r>
    <x v="108"/>
    <x v="0"/>
    <x v="0"/>
    <x v="4"/>
    <x v="1494"/>
  </r>
  <r>
    <x v="108"/>
    <x v="0"/>
    <x v="0"/>
    <x v="17"/>
    <x v="760"/>
  </r>
  <r>
    <x v="108"/>
    <x v="0"/>
    <x v="0"/>
    <x v="22"/>
    <x v="665"/>
  </r>
  <r>
    <x v="108"/>
    <x v="0"/>
    <x v="1"/>
    <x v="4"/>
    <x v="433"/>
  </r>
  <r>
    <x v="108"/>
    <x v="0"/>
    <x v="1"/>
    <x v="13"/>
    <x v="69"/>
  </r>
  <r>
    <x v="108"/>
    <x v="0"/>
    <x v="3"/>
    <x v="4"/>
    <x v="44"/>
  </r>
  <r>
    <x v="108"/>
    <x v="0"/>
    <x v="4"/>
    <x v="0"/>
    <x v="161"/>
  </r>
  <r>
    <x v="108"/>
    <x v="0"/>
    <x v="4"/>
    <x v="4"/>
    <x v="54"/>
  </r>
  <r>
    <x v="108"/>
    <x v="0"/>
    <x v="4"/>
    <x v="16"/>
    <x v="161"/>
  </r>
  <r>
    <x v="108"/>
    <x v="0"/>
    <x v="5"/>
    <x v="5"/>
    <x v="254"/>
  </r>
  <r>
    <x v="108"/>
    <x v="0"/>
    <x v="6"/>
    <x v="6"/>
    <x v="286"/>
  </r>
  <r>
    <x v="108"/>
    <x v="0"/>
    <x v="6"/>
    <x v="7"/>
    <x v="15"/>
  </r>
  <r>
    <x v="108"/>
    <x v="0"/>
    <x v="6"/>
    <x v="16"/>
    <x v="384"/>
  </r>
  <r>
    <x v="108"/>
    <x v="1"/>
    <x v="0"/>
    <x v="4"/>
    <x v="1377"/>
  </r>
  <r>
    <x v="108"/>
    <x v="1"/>
    <x v="0"/>
    <x v="17"/>
    <x v="527"/>
  </r>
  <r>
    <x v="108"/>
    <x v="1"/>
    <x v="0"/>
    <x v="22"/>
    <x v="777"/>
  </r>
  <r>
    <x v="108"/>
    <x v="1"/>
    <x v="1"/>
    <x v="4"/>
    <x v="326"/>
  </r>
  <r>
    <x v="108"/>
    <x v="1"/>
    <x v="1"/>
    <x v="13"/>
    <x v="124"/>
  </r>
  <r>
    <x v="108"/>
    <x v="1"/>
    <x v="1"/>
    <x v="16"/>
    <x v="96"/>
  </r>
  <r>
    <x v="108"/>
    <x v="1"/>
    <x v="3"/>
    <x v="4"/>
    <x v="40"/>
  </r>
  <r>
    <x v="108"/>
    <x v="1"/>
    <x v="4"/>
    <x v="0"/>
    <x v="116"/>
  </r>
  <r>
    <x v="108"/>
    <x v="1"/>
    <x v="4"/>
    <x v="4"/>
    <x v="39"/>
  </r>
  <r>
    <x v="108"/>
    <x v="1"/>
    <x v="4"/>
    <x v="16"/>
    <x v="116"/>
  </r>
  <r>
    <x v="108"/>
    <x v="1"/>
    <x v="5"/>
    <x v="5"/>
    <x v="96"/>
  </r>
  <r>
    <x v="108"/>
    <x v="1"/>
    <x v="6"/>
    <x v="6"/>
    <x v="96"/>
  </r>
  <r>
    <x v="108"/>
    <x v="1"/>
    <x v="6"/>
    <x v="7"/>
    <x v="96"/>
  </r>
  <r>
    <x v="108"/>
    <x v="1"/>
    <x v="6"/>
    <x v="16"/>
    <x v="326"/>
  </r>
  <r>
    <x v="108"/>
    <x v="2"/>
    <x v="0"/>
    <x v="4"/>
    <x v="763"/>
  </r>
  <r>
    <x v="108"/>
    <x v="2"/>
    <x v="0"/>
    <x v="16"/>
    <x v="96"/>
  </r>
  <r>
    <x v="108"/>
    <x v="2"/>
    <x v="0"/>
    <x v="17"/>
    <x v="527"/>
  </r>
  <r>
    <x v="108"/>
    <x v="2"/>
    <x v="0"/>
    <x v="22"/>
    <x v="91"/>
  </r>
  <r>
    <x v="108"/>
    <x v="2"/>
    <x v="7"/>
    <x v="0"/>
    <x v="177"/>
  </r>
  <r>
    <x v="108"/>
    <x v="2"/>
    <x v="7"/>
    <x v="1"/>
    <x v="384"/>
  </r>
  <r>
    <x v="109"/>
    <x v="1"/>
    <x v="6"/>
    <x v="16"/>
    <x v="1254"/>
  </r>
  <r>
    <x v="109"/>
    <x v="2"/>
    <x v="0"/>
    <x v="0"/>
    <x v="471"/>
  </r>
  <r>
    <x v="109"/>
    <x v="2"/>
    <x v="0"/>
    <x v="4"/>
    <x v="1454"/>
  </r>
  <r>
    <x v="109"/>
    <x v="2"/>
    <x v="0"/>
    <x v="13"/>
    <x v="254"/>
  </r>
  <r>
    <x v="109"/>
    <x v="2"/>
    <x v="0"/>
    <x v="16"/>
    <x v="592"/>
  </r>
  <r>
    <x v="109"/>
    <x v="2"/>
    <x v="0"/>
    <x v="17"/>
    <x v="1412"/>
  </r>
  <r>
    <x v="109"/>
    <x v="2"/>
    <x v="7"/>
    <x v="0"/>
    <x v="433"/>
  </r>
  <r>
    <x v="109"/>
    <x v="2"/>
    <x v="7"/>
    <x v="1"/>
    <x v="487"/>
  </r>
  <r>
    <x v="109"/>
    <x v="2"/>
    <x v="7"/>
    <x v="2"/>
    <x v="96"/>
  </r>
  <r>
    <x v="109"/>
    <x v="2"/>
    <x v="7"/>
    <x v="3"/>
    <x v="177"/>
  </r>
  <r>
    <x v="109"/>
    <x v="2"/>
    <x v="7"/>
    <x v="8"/>
    <x v="1060"/>
  </r>
  <r>
    <x v="109"/>
    <x v="2"/>
    <x v="7"/>
    <x v="13"/>
    <x v="760"/>
  </r>
  <r>
    <x v="109"/>
    <x v="2"/>
    <x v="7"/>
    <x v="16"/>
    <x v="827"/>
  </r>
  <r>
    <x v="109"/>
    <x v="2"/>
    <x v="8"/>
    <x v="8"/>
    <x v="1016"/>
  </r>
  <r>
    <x v="109"/>
    <x v="2"/>
    <x v="8"/>
    <x v="9"/>
    <x v="1289"/>
  </r>
  <r>
    <x v="109"/>
    <x v="2"/>
    <x v="11"/>
    <x v="8"/>
    <x v="96"/>
  </r>
  <r>
    <x v="109"/>
    <x v="2"/>
    <x v="11"/>
    <x v="16"/>
    <x v="254"/>
  </r>
  <r>
    <x v="109"/>
    <x v="2"/>
    <x v="8"/>
    <x v="13"/>
    <x v="518"/>
  </r>
  <r>
    <x v="109"/>
    <x v="2"/>
    <x v="8"/>
    <x v="16"/>
    <x v="384"/>
  </r>
  <r>
    <x v="109"/>
    <x v="2"/>
    <x v="9"/>
    <x v="0"/>
    <x v="96"/>
  </r>
  <r>
    <x v="109"/>
    <x v="2"/>
    <x v="9"/>
    <x v="8"/>
    <x v="527"/>
  </r>
  <r>
    <x v="109"/>
    <x v="2"/>
    <x v="9"/>
    <x v="13"/>
    <x v="570"/>
  </r>
  <r>
    <x v="109"/>
    <x v="2"/>
    <x v="9"/>
    <x v="16"/>
    <x v="347"/>
  </r>
  <r>
    <x v="109"/>
    <x v="2"/>
    <x v="9"/>
    <x v="18"/>
    <x v="971"/>
  </r>
  <r>
    <x v="109"/>
    <x v="2"/>
    <x v="9"/>
    <x v="19"/>
    <x v="1717"/>
  </r>
  <r>
    <x v="109"/>
    <x v="2"/>
    <x v="9"/>
    <x v="21"/>
    <x v="1490"/>
  </r>
  <r>
    <x v="109"/>
    <x v="2"/>
    <x v="10"/>
    <x v="0"/>
    <x v="96"/>
  </r>
  <r>
    <x v="109"/>
    <x v="2"/>
    <x v="10"/>
    <x v="8"/>
    <x v="487"/>
  </r>
  <r>
    <x v="109"/>
    <x v="2"/>
    <x v="10"/>
    <x v="13"/>
    <x v="254"/>
  </r>
  <r>
    <x v="109"/>
    <x v="2"/>
    <x v="10"/>
    <x v="15"/>
    <x v="1332"/>
  </r>
  <r>
    <x v="109"/>
    <x v="2"/>
    <x v="10"/>
    <x v="16"/>
    <x v="354"/>
  </r>
  <r>
    <x v="109"/>
    <x v="2"/>
    <x v="10"/>
    <x v="18"/>
    <x v="1344"/>
  </r>
  <r>
    <x v="109"/>
    <x v="2"/>
    <x v="10"/>
    <x v="20"/>
    <x v="254"/>
  </r>
  <r>
    <x v="109"/>
    <x v="2"/>
    <x v="10"/>
    <x v="21"/>
    <x v="1691"/>
  </r>
  <r>
    <x v="109"/>
    <x v="2"/>
    <x v="11"/>
    <x v="0"/>
    <x v="177"/>
  </r>
  <r>
    <x v="109"/>
    <x v="2"/>
    <x v="11"/>
    <x v="21"/>
    <x v="1723"/>
  </r>
  <r>
    <x v="109"/>
    <x v="2"/>
    <x v="13"/>
    <x v="0"/>
    <x v="57"/>
  </r>
  <r>
    <x v="109"/>
    <x v="2"/>
    <x v="13"/>
    <x v="4"/>
    <x v="1030"/>
  </r>
  <r>
    <x v="109"/>
    <x v="2"/>
    <x v="13"/>
    <x v="11"/>
    <x v="865"/>
  </r>
  <r>
    <x v="109"/>
    <x v="2"/>
    <x v="13"/>
    <x v="14"/>
    <x v="1193"/>
  </r>
  <r>
    <x v="109"/>
    <x v="2"/>
    <x v="13"/>
    <x v="16"/>
    <x v="96"/>
  </r>
  <r>
    <x v="109"/>
    <x v="0"/>
    <x v="0"/>
    <x v="4"/>
    <x v="1803"/>
  </r>
  <r>
    <x v="109"/>
    <x v="0"/>
    <x v="0"/>
    <x v="17"/>
    <x v="1705"/>
  </r>
  <r>
    <x v="109"/>
    <x v="0"/>
    <x v="0"/>
    <x v="22"/>
    <x v="83"/>
  </r>
  <r>
    <x v="109"/>
    <x v="0"/>
    <x v="1"/>
    <x v="0"/>
    <x v="124"/>
  </r>
  <r>
    <x v="109"/>
    <x v="0"/>
    <x v="1"/>
    <x v="4"/>
    <x v="1207"/>
  </r>
  <r>
    <x v="109"/>
    <x v="0"/>
    <x v="1"/>
    <x v="16"/>
    <x v="240"/>
  </r>
  <r>
    <x v="109"/>
    <x v="0"/>
    <x v="2"/>
    <x v="8"/>
    <x v="550"/>
  </r>
  <r>
    <x v="109"/>
    <x v="0"/>
    <x v="2"/>
    <x v="16"/>
    <x v="69"/>
  </r>
  <r>
    <x v="109"/>
    <x v="0"/>
    <x v="4"/>
    <x v="0"/>
    <x v="974"/>
  </r>
  <r>
    <x v="109"/>
    <x v="0"/>
    <x v="4"/>
    <x v="4"/>
    <x v="735"/>
  </r>
  <r>
    <x v="109"/>
    <x v="0"/>
    <x v="4"/>
    <x v="13"/>
    <x v="550"/>
  </r>
  <r>
    <x v="109"/>
    <x v="0"/>
    <x v="4"/>
    <x v="16"/>
    <x v="768"/>
  </r>
  <r>
    <x v="109"/>
    <x v="0"/>
    <x v="5"/>
    <x v="0"/>
    <x v="69"/>
  </r>
  <r>
    <x v="109"/>
    <x v="0"/>
    <x v="5"/>
    <x v="5"/>
    <x v="1059"/>
  </r>
  <r>
    <x v="109"/>
    <x v="0"/>
    <x v="5"/>
    <x v="16"/>
    <x v="796"/>
  </r>
  <r>
    <x v="109"/>
    <x v="0"/>
    <x v="6"/>
    <x v="6"/>
    <x v="1053"/>
  </r>
  <r>
    <x v="109"/>
    <x v="0"/>
    <x v="6"/>
    <x v="7"/>
    <x v="1159"/>
  </r>
  <r>
    <x v="109"/>
    <x v="0"/>
    <x v="6"/>
    <x v="13"/>
    <x v="731"/>
  </r>
  <r>
    <x v="109"/>
    <x v="0"/>
    <x v="6"/>
    <x v="16"/>
    <x v="1362"/>
  </r>
  <r>
    <x v="109"/>
    <x v="1"/>
    <x v="0"/>
    <x v="4"/>
    <x v="1787"/>
  </r>
  <r>
    <x v="109"/>
    <x v="1"/>
    <x v="0"/>
    <x v="17"/>
    <x v="1397"/>
  </r>
  <r>
    <x v="109"/>
    <x v="1"/>
    <x v="1"/>
    <x v="0"/>
    <x v="124"/>
  </r>
  <r>
    <x v="109"/>
    <x v="1"/>
    <x v="1"/>
    <x v="4"/>
    <x v="1265"/>
  </r>
  <r>
    <x v="109"/>
    <x v="1"/>
    <x v="1"/>
    <x v="13"/>
    <x v="236"/>
  </r>
  <r>
    <x v="109"/>
    <x v="1"/>
    <x v="1"/>
    <x v="16"/>
    <x v="286"/>
  </r>
  <r>
    <x v="109"/>
    <x v="1"/>
    <x v="2"/>
    <x v="8"/>
    <x v="360"/>
  </r>
  <r>
    <x v="109"/>
    <x v="1"/>
    <x v="2"/>
    <x v="16"/>
    <x v="39"/>
  </r>
  <r>
    <x v="109"/>
    <x v="1"/>
    <x v="3"/>
    <x v="4"/>
    <x v="752"/>
  </r>
  <r>
    <x v="109"/>
    <x v="1"/>
    <x v="4"/>
    <x v="0"/>
    <x v="801"/>
  </r>
  <r>
    <x v="109"/>
    <x v="1"/>
    <x v="4"/>
    <x v="4"/>
    <x v="627"/>
  </r>
  <r>
    <x v="109"/>
    <x v="1"/>
    <x v="4"/>
    <x v="13"/>
    <x v="216"/>
  </r>
  <r>
    <x v="109"/>
    <x v="1"/>
    <x v="4"/>
    <x v="16"/>
    <x v="558"/>
  </r>
  <r>
    <x v="109"/>
    <x v="1"/>
    <x v="5"/>
    <x v="0"/>
    <x v="39"/>
  </r>
  <r>
    <x v="109"/>
    <x v="1"/>
    <x v="5"/>
    <x v="5"/>
    <x v="728"/>
  </r>
  <r>
    <x v="109"/>
    <x v="1"/>
    <x v="5"/>
    <x v="16"/>
    <x v="473"/>
  </r>
  <r>
    <x v="109"/>
    <x v="1"/>
    <x v="6"/>
    <x v="6"/>
    <x v="635"/>
  </r>
  <r>
    <x v="109"/>
    <x v="1"/>
    <x v="6"/>
    <x v="7"/>
    <x v="1173"/>
  </r>
  <r>
    <x v="109"/>
    <x v="1"/>
    <x v="6"/>
    <x v="13"/>
    <x v="500"/>
  </r>
  <r>
    <x v="110"/>
    <x v="2"/>
    <x v="0"/>
    <x v="16"/>
    <x v="672"/>
  </r>
  <r>
    <x v="110"/>
    <x v="2"/>
    <x v="0"/>
    <x v="17"/>
    <x v="1590"/>
  </r>
  <r>
    <x v="110"/>
    <x v="2"/>
    <x v="0"/>
    <x v="22"/>
    <x v="527"/>
  </r>
  <r>
    <x v="110"/>
    <x v="2"/>
    <x v="7"/>
    <x v="0"/>
    <x v="948"/>
  </r>
  <r>
    <x v="110"/>
    <x v="2"/>
    <x v="7"/>
    <x v="1"/>
    <x v="527"/>
  </r>
  <r>
    <x v="110"/>
    <x v="2"/>
    <x v="7"/>
    <x v="2"/>
    <x v="82"/>
  </r>
  <r>
    <x v="110"/>
    <x v="2"/>
    <x v="7"/>
    <x v="3"/>
    <x v="156"/>
  </r>
  <r>
    <x v="110"/>
    <x v="2"/>
    <x v="7"/>
    <x v="8"/>
    <x v="949"/>
  </r>
  <r>
    <x v="110"/>
    <x v="2"/>
    <x v="7"/>
    <x v="13"/>
    <x v="615"/>
  </r>
  <r>
    <x v="110"/>
    <x v="2"/>
    <x v="7"/>
    <x v="16"/>
    <x v="1267"/>
  </r>
  <r>
    <x v="110"/>
    <x v="2"/>
    <x v="8"/>
    <x v="0"/>
    <x v="412"/>
  </r>
  <r>
    <x v="110"/>
    <x v="2"/>
    <x v="8"/>
    <x v="8"/>
    <x v="384"/>
  </r>
  <r>
    <x v="110"/>
    <x v="2"/>
    <x v="8"/>
    <x v="9"/>
    <x v="1257"/>
  </r>
  <r>
    <x v="110"/>
    <x v="2"/>
    <x v="8"/>
    <x v="10"/>
    <x v="949"/>
  </r>
  <r>
    <x v="110"/>
    <x v="2"/>
    <x v="8"/>
    <x v="12"/>
    <x v="764"/>
  </r>
  <r>
    <x v="110"/>
    <x v="2"/>
    <x v="8"/>
    <x v="13"/>
    <x v="326"/>
  </r>
  <r>
    <x v="110"/>
    <x v="2"/>
    <x v="8"/>
    <x v="16"/>
    <x v="785"/>
  </r>
  <r>
    <x v="110"/>
    <x v="2"/>
    <x v="9"/>
    <x v="0"/>
    <x v="96"/>
  </r>
  <r>
    <x v="110"/>
    <x v="2"/>
    <x v="9"/>
    <x v="8"/>
    <x v="412"/>
  </r>
  <r>
    <x v="110"/>
    <x v="2"/>
    <x v="9"/>
    <x v="16"/>
    <x v="883"/>
  </r>
  <r>
    <x v="110"/>
    <x v="2"/>
    <x v="9"/>
    <x v="18"/>
    <x v="843"/>
  </r>
  <r>
    <x v="110"/>
    <x v="2"/>
    <x v="9"/>
    <x v="19"/>
    <x v="1718"/>
  </r>
  <r>
    <x v="110"/>
    <x v="2"/>
    <x v="9"/>
    <x v="21"/>
    <x v="1215"/>
  </r>
  <r>
    <x v="110"/>
    <x v="2"/>
    <x v="10"/>
    <x v="0"/>
    <x v="240"/>
  </r>
  <r>
    <x v="110"/>
    <x v="2"/>
    <x v="10"/>
    <x v="8"/>
    <x v="550"/>
  </r>
  <r>
    <x v="110"/>
    <x v="2"/>
    <x v="10"/>
    <x v="15"/>
    <x v="1251"/>
  </r>
  <r>
    <x v="110"/>
    <x v="2"/>
    <x v="10"/>
    <x v="16"/>
    <x v="663"/>
  </r>
  <r>
    <x v="110"/>
    <x v="2"/>
    <x v="10"/>
    <x v="18"/>
    <x v="1464"/>
  </r>
  <r>
    <x v="110"/>
    <x v="2"/>
    <x v="10"/>
    <x v="21"/>
    <x v="1704"/>
  </r>
  <r>
    <x v="110"/>
    <x v="2"/>
    <x v="11"/>
    <x v="0"/>
    <x v="96"/>
  </r>
  <r>
    <x v="110"/>
    <x v="2"/>
    <x v="11"/>
    <x v="8"/>
    <x v="615"/>
  </r>
  <r>
    <x v="110"/>
    <x v="2"/>
    <x v="11"/>
    <x v="13"/>
    <x v="371"/>
  </r>
  <r>
    <x v="110"/>
    <x v="2"/>
    <x v="11"/>
    <x v="16"/>
    <x v="433"/>
  </r>
  <r>
    <x v="110"/>
    <x v="2"/>
    <x v="11"/>
    <x v="18"/>
    <x v="459"/>
  </r>
  <r>
    <x v="110"/>
    <x v="2"/>
    <x v="11"/>
    <x v="21"/>
    <x v="1671"/>
  </r>
  <r>
    <x v="110"/>
    <x v="2"/>
    <x v="13"/>
    <x v="0"/>
    <x v="96"/>
  </r>
  <r>
    <x v="110"/>
    <x v="0"/>
    <x v="0"/>
    <x v="4"/>
    <x v="1807"/>
  </r>
  <r>
    <x v="110"/>
    <x v="0"/>
    <x v="0"/>
    <x v="17"/>
    <x v="1734"/>
  </r>
  <r>
    <x v="110"/>
    <x v="2"/>
    <x v="13"/>
    <x v="11"/>
    <x v="767"/>
  </r>
  <r>
    <x v="110"/>
    <x v="2"/>
    <x v="13"/>
    <x v="14"/>
    <x v="1151"/>
  </r>
  <r>
    <x v="110"/>
    <x v="2"/>
    <x v="13"/>
    <x v="16"/>
    <x v="487"/>
  </r>
  <r>
    <x v="110"/>
    <x v="0"/>
    <x v="0"/>
    <x v="22"/>
    <x v="1559"/>
  </r>
  <r>
    <x v="110"/>
    <x v="0"/>
    <x v="1"/>
    <x v="0"/>
    <x v="163"/>
  </r>
  <r>
    <x v="110"/>
    <x v="0"/>
    <x v="1"/>
    <x v="4"/>
    <x v="1314"/>
  </r>
  <r>
    <x v="110"/>
    <x v="0"/>
    <x v="1"/>
    <x v="16"/>
    <x v="430"/>
  </r>
  <r>
    <x v="110"/>
    <x v="0"/>
    <x v="1"/>
    <x v="22"/>
    <x v="14"/>
  </r>
  <r>
    <x v="110"/>
    <x v="0"/>
    <x v="4"/>
    <x v="0"/>
    <x v="711"/>
  </r>
  <r>
    <x v="110"/>
    <x v="0"/>
    <x v="4"/>
    <x v="4"/>
    <x v="879"/>
  </r>
  <r>
    <x v="110"/>
    <x v="0"/>
    <x v="4"/>
    <x v="16"/>
    <x v="646"/>
  </r>
  <r>
    <x v="110"/>
    <x v="0"/>
    <x v="5"/>
    <x v="0"/>
    <x v="43"/>
  </r>
  <r>
    <x v="110"/>
    <x v="0"/>
    <x v="5"/>
    <x v="4"/>
    <x v="41"/>
  </r>
  <r>
    <x v="110"/>
    <x v="0"/>
    <x v="5"/>
    <x v="5"/>
    <x v="1162"/>
  </r>
  <r>
    <x v="110"/>
    <x v="0"/>
    <x v="5"/>
    <x v="16"/>
    <x v="963"/>
  </r>
  <r>
    <x v="110"/>
    <x v="0"/>
    <x v="6"/>
    <x v="6"/>
    <x v="1217"/>
  </r>
  <r>
    <x v="110"/>
    <x v="0"/>
    <x v="6"/>
    <x v="7"/>
    <x v="1136"/>
  </r>
  <r>
    <x v="110"/>
    <x v="0"/>
    <x v="6"/>
    <x v="16"/>
    <x v="1400"/>
  </r>
  <r>
    <x v="110"/>
    <x v="1"/>
    <x v="0"/>
    <x v="4"/>
    <x v="1792"/>
  </r>
  <r>
    <x v="110"/>
    <x v="1"/>
    <x v="0"/>
    <x v="17"/>
    <x v="1518"/>
  </r>
  <r>
    <x v="110"/>
    <x v="1"/>
    <x v="0"/>
    <x v="22"/>
    <x v="1316"/>
  </r>
  <r>
    <x v="110"/>
    <x v="1"/>
    <x v="1"/>
    <x v="0"/>
    <x v="161"/>
  </r>
  <r>
    <x v="110"/>
    <x v="1"/>
    <x v="1"/>
    <x v="4"/>
    <x v="1236"/>
  </r>
  <r>
    <x v="110"/>
    <x v="1"/>
    <x v="1"/>
    <x v="16"/>
    <x v="762"/>
  </r>
  <r>
    <x v="110"/>
    <x v="1"/>
    <x v="1"/>
    <x v="22"/>
    <x v="43"/>
  </r>
  <r>
    <x v="110"/>
    <x v="1"/>
    <x v="2"/>
    <x v="0"/>
    <x v="48"/>
  </r>
  <r>
    <x v="110"/>
    <x v="1"/>
    <x v="2"/>
    <x v="8"/>
    <x v="1016"/>
  </r>
  <r>
    <x v="110"/>
    <x v="1"/>
    <x v="4"/>
    <x v="0"/>
    <x v="808"/>
  </r>
  <r>
    <x v="110"/>
    <x v="1"/>
    <x v="4"/>
    <x v="4"/>
    <x v="980"/>
  </r>
  <r>
    <x v="110"/>
    <x v="1"/>
    <x v="4"/>
    <x v="16"/>
    <x v="666"/>
  </r>
  <r>
    <x v="110"/>
    <x v="1"/>
    <x v="5"/>
    <x v="0"/>
    <x v="49"/>
  </r>
  <r>
    <x v="110"/>
    <x v="1"/>
    <x v="5"/>
    <x v="4"/>
    <x v="11"/>
  </r>
  <r>
    <x v="110"/>
    <x v="1"/>
    <x v="5"/>
    <x v="5"/>
    <x v="710"/>
  </r>
  <r>
    <x v="110"/>
    <x v="1"/>
    <x v="5"/>
    <x v="16"/>
    <x v="570"/>
  </r>
  <r>
    <x v="110"/>
    <x v="1"/>
    <x v="6"/>
    <x v="6"/>
    <x v="785"/>
  </r>
  <r>
    <x v="110"/>
    <x v="1"/>
    <x v="6"/>
    <x v="7"/>
    <x v="1003"/>
  </r>
  <r>
    <x v="110"/>
    <x v="1"/>
    <x v="6"/>
    <x v="16"/>
    <x v="1120"/>
  </r>
  <r>
    <x v="110"/>
    <x v="2"/>
    <x v="0"/>
    <x v="0"/>
    <x v="669"/>
  </r>
  <r>
    <x v="110"/>
    <x v="2"/>
    <x v="0"/>
    <x v="4"/>
    <x v="1700"/>
  </r>
  <r>
    <x v="111"/>
    <x v="0"/>
    <x v="0"/>
    <x v="4"/>
    <x v="1176"/>
  </r>
  <r>
    <x v="111"/>
    <x v="0"/>
    <x v="0"/>
    <x v="17"/>
    <x v="570"/>
  </r>
  <r>
    <x v="111"/>
    <x v="0"/>
    <x v="0"/>
    <x v="22"/>
    <x v="298"/>
  </r>
  <r>
    <x v="111"/>
    <x v="0"/>
    <x v="1"/>
    <x v="4"/>
    <x v="106"/>
  </r>
  <r>
    <x v="111"/>
    <x v="0"/>
    <x v="3"/>
    <x v="4"/>
    <x v="1"/>
  </r>
  <r>
    <x v="111"/>
    <x v="0"/>
    <x v="4"/>
    <x v="0"/>
    <x v="9"/>
  </r>
  <r>
    <x v="111"/>
    <x v="0"/>
    <x v="5"/>
    <x v="5"/>
    <x v="101"/>
  </r>
  <r>
    <x v="111"/>
    <x v="0"/>
    <x v="6"/>
    <x v="6"/>
    <x v="96"/>
  </r>
  <r>
    <x v="111"/>
    <x v="0"/>
    <x v="6"/>
    <x v="7"/>
    <x v="96"/>
  </r>
  <r>
    <x v="111"/>
    <x v="0"/>
    <x v="6"/>
    <x v="16"/>
    <x v="197"/>
  </r>
  <r>
    <x v="111"/>
    <x v="1"/>
    <x v="0"/>
    <x v="4"/>
    <x v="994"/>
  </r>
  <r>
    <x v="111"/>
    <x v="1"/>
    <x v="0"/>
    <x v="17"/>
    <x v="326"/>
  </r>
  <r>
    <x v="111"/>
    <x v="1"/>
    <x v="0"/>
    <x v="22"/>
    <x v="121"/>
  </r>
  <r>
    <x v="111"/>
    <x v="1"/>
    <x v="1"/>
    <x v="4"/>
    <x v="106"/>
  </r>
  <r>
    <x v="111"/>
    <x v="1"/>
    <x v="1"/>
    <x v="16"/>
    <x v="39"/>
  </r>
  <r>
    <x v="111"/>
    <x v="1"/>
    <x v="3"/>
    <x v="4"/>
    <x v="19"/>
  </r>
  <r>
    <x v="111"/>
    <x v="1"/>
    <x v="4"/>
    <x v="0"/>
    <x v="19"/>
  </r>
  <r>
    <x v="111"/>
    <x v="1"/>
    <x v="5"/>
    <x v="5"/>
    <x v="101"/>
  </r>
  <r>
    <x v="111"/>
    <x v="1"/>
    <x v="6"/>
    <x v="6"/>
    <x v="96"/>
  </r>
  <r>
    <x v="111"/>
    <x v="1"/>
    <x v="6"/>
    <x v="7"/>
    <x v="59"/>
  </r>
  <r>
    <x v="111"/>
    <x v="1"/>
    <x v="6"/>
    <x v="16"/>
    <x v="177"/>
  </r>
  <r>
    <x v="111"/>
    <x v="2"/>
    <x v="0"/>
    <x v="4"/>
    <x v="254"/>
  </r>
  <r>
    <x v="111"/>
    <x v="2"/>
    <x v="0"/>
    <x v="13"/>
    <x v="49"/>
  </r>
  <r>
    <x v="111"/>
    <x v="2"/>
    <x v="7"/>
    <x v="1"/>
    <x v="384"/>
  </r>
  <r>
    <x v="111"/>
    <x v="2"/>
    <x v="7"/>
    <x v="2"/>
    <x v="96"/>
  </r>
  <r>
    <x v="111"/>
    <x v="2"/>
    <x v="7"/>
    <x v="8"/>
    <x v="116"/>
  </r>
  <r>
    <x v="111"/>
    <x v="2"/>
    <x v="7"/>
    <x v="16"/>
    <x v="254"/>
  </r>
  <r>
    <x v="111"/>
    <x v="2"/>
    <x v="8"/>
    <x v="9"/>
    <x v="159"/>
  </r>
  <r>
    <x v="111"/>
    <x v="2"/>
    <x v="9"/>
    <x v="19"/>
    <x v="326"/>
  </r>
  <r>
    <x v="111"/>
    <x v="2"/>
    <x v="10"/>
    <x v="13"/>
    <x v="527"/>
  </r>
  <r>
    <x v="111"/>
    <x v="2"/>
    <x v="11"/>
    <x v="13"/>
    <x v="384"/>
  </r>
  <r>
    <x v="111"/>
    <x v="2"/>
    <x v="13"/>
    <x v="0"/>
    <x v="96"/>
  </r>
  <r>
    <x v="111"/>
    <x v="2"/>
    <x v="13"/>
    <x v="4"/>
    <x v="9"/>
  </r>
  <r>
    <x v="111"/>
    <x v="2"/>
    <x v="13"/>
    <x v="14"/>
    <x v="96"/>
  </r>
  <r>
    <x v="112"/>
    <x v="2"/>
    <x v="10"/>
    <x v="15"/>
    <x v="615"/>
  </r>
  <r>
    <x v="112"/>
    <x v="2"/>
    <x v="10"/>
    <x v="16"/>
    <x v="96"/>
  </r>
  <r>
    <x v="112"/>
    <x v="2"/>
    <x v="10"/>
    <x v="18"/>
    <x v="654"/>
  </r>
  <r>
    <x v="112"/>
    <x v="2"/>
    <x v="10"/>
    <x v="21"/>
    <x v="1200"/>
  </r>
  <r>
    <x v="112"/>
    <x v="2"/>
    <x v="11"/>
    <x v="0"/>
    <x v="96"/>
  </r>
  <r>
    <x v="112"/>
    <x v="2"/>
    <x v="11"/>
    <x v="16"/>
    <x v="121"/>
  </r>
  <r>
    <x v="112"/>
    <x v="2"/>
    <x v="11"/>
    <x v="18"/>
    <x v="96"/>
  </r>
  <r>
    <x v="112"/>
    <x v="2"/>
    <x v="11"/>
    <x v="21"/>
    <x v="1091"/>
  </r>
  <r>
    <x v="112"/>
    <x v="2"/>
    <x v="13"/>
    <x v="0"/>
    <x v="96"/>
  </r>
  <r>
    <x v="112"/>
    <x v="2"/>
    <x v="13"/>
    <x v="4"/>
    <x v="197"/>
  </r>
  <r>
    <x v="112"/>
    <x v="2"/>
    <x v="13"/>
    <x v="14"/>
    <x v="433"/>
  </r>
  <r>
    <x v="112"/>
    <x v="0"/>
    <x v="5"/>
    <x v="13"/>
    <x v="74"/>
  </r>
  <r>
    <x v="112"/>
    <x v="0"/>
    <x v="6"/>
    <x v="6"/>
    <x v="724"/>
  </r>
  <r>
    <x v="112"/>
    <x v="0"/>
    <x v="6"/>
    <x v="16"/>
    <x v="785"/>
  </r>
  <r>
    <x v="112"/>
    <x v="1"/>
    <x v="0"/>
    <x v="4"/>
    <x v="1569"/>
  </r>
  <r>
    <x v="112"/>
    <x v="1"/>
    <x v="0"/>
    <x v="17"/>
    <x v="710"/>
  </r>
  <r>
    <x v="112"/>
    <x v="1"/>
    <x v="0"/>
    <x v="22"/>
    <x v="905"/>
  </r>
  <r>
    <x v="112"/>
    <x v="1"/>
    <x v="1"/>
    <x v="4"/>
    <x v="487"/>
  </r>
  <r>
    <x v="112"/>
    <x v="1"/>
    <x v="1"/>
    <x v="16"/>
    <x v="177"/>
  </r>
  <r>
    <x v="112"/>
    <x v="1"/>
    <x v="2"/>
    <x v="8"/>
    <x v="140"/>
  </r>
  <r>
    <x v="112"/>
    <x v="1"/>
    <x v="3"/>
    <x v="4"/>
    <x v="177"/>
  </r>
  <r>
    <x v="112"/>
    <x v="1"/>
    <x v="4"/>
    <x v="0"/>
    <x v="292"/>
  </r>
  <r>
    <x v="112"/>
    <x v="1"/>
    <x v="4"/>
    <x v="4"/>
    <x v="384"/>
  </r>
  <r>
    <x v="112"/>
    <x v="1"/>
    <x v="4"/>
    <x v="13"/>
    <x v="29"/>
  </r>
  <r>
    <x v="112"/>
    <x v="1"/>
    <x v="4"/>
    <x v="16"/>
    <x v="216"/>
  </r>
  <r>
    <x v="112"/>
    <x v="1"/>
    <x v="5"/>
    <x v="4"/>
    <x v="177"/>
  </r>
  <r>
    <x v="112"/>
    <x v="1"/>
    <x v="5"/>
    <x v="16"/>
    <x v="74"/>
  </r>
  <r>
    <x v="112"/>
    <x v="1"/>
    <x v="6"/>
    <x v="6"/>
    <x v="487"/>
  </r>
  <r>
    <x v="112"/>
    <x v="1"/>
    <x v="6"/>
    <x v="16"/>
    <x v="487"/>
  </r>
  <r>
    <x v="112"/>
    <x v="2"/>
    <x v="0"/>
    <x v="0"/>
    <x v="19"/>
  </r>
  <r>
    <x v="112"/>
    <x v="2"/>
    <x v="0"/>
    <x v="4"/>
    <x v="969"/>
  </r>
  <r>
    <x v="112"/>
    <x v="2"/>
    <x v="0"/>
    <x v="13"/>
    <x v="814"/>
  </r>
  <r>
    <x v="112"/>
    <x v="2"/>
    <x v="0"/>
    <x v="17"/>
    <x v="121"/>
  </r>
  <r>
    <x v="112"/>
    <x v="2"/>
    <x v="0"/>
    <x v="22"/>
    <x v="197"/>
  </r>
  <r>
    <x v="112"/>
    <x v="2"/>
    <x v="4"/>
    <x v="4"/>
    <x v="615"/>
  </r>
  <r>
    <x v="112"/>
    <x v="2"/>
    <x v="4"/>
    <x v="13"/>
    <x v="292"/>
  </r>
  <r>
    <x v="112"/>
    <x v="2"/>
    <x v="7"/>
    <x v="0"/>
    <x v="216"/>
  </r>
  <r>
    <x v="112"/>
    <x v="2"/>
    <x v="7"/>
    <x v="1"/>
    <x v="487"/>
  </r>
  <r>
    <x v="112"/>
    <x v="2"/>
    <x v="7"/>
    <x v="2"/>
    <x v="96"/>
  </r>
  <r>
    <x v="112"/>
    <x v="2"/>
    <x v="7"/>
    <x v="8"/>
    <x v="384"/>
  </r>
  <r>
    <x v="112"/>
    <x v="2"/>
    <x v="7"/>
    <x v="16"/>
    <x v="691"/>
  </r>
  <r>
    <x v="112"/>
    <x v="2"/>
    <x v="8"/>
    <x v="0"/>
    <x v="254"/>
  </r>
  <r>
    <x v="112"/>
    <x v="2"/>
    <x v="8"/>
    <x v="8"/>
    <x v="272"/>
  </r>
  <r>
    <x v="112"/>
    <x v="2"/>
    <x v="8"/>
    <x v="9"/>
    <x v="527"/>
  </r>
  <r>
    <x v="112"/>
    <x v="2"/>
    <x v="8"/>
    <x v="10"/>
    <x v="96"/>
  </r>
  <r>
    <x v="112"/>
    <x v="2"/>
    <x v="8"/>
    <x v="16"/>
    <x v="159"/>
  </r>
  <r>
    <x v="112"/>
    <x v="2"/>
    <x v="9"/>
    <x v="0"/>
    <x v="96"/>
  </r>
  <r>
    <x v="112"/>
    <x v="2"/>
    <x v="9"/>
    <x v="16"/>
    <x v="159"/>
  </r>
  <r>
    <x v="112"/>
    <x v="2"/>
    <x v="9"/>
    <x v="18"/>
    <x v="254"/>
  </r>
  <r>
    <x v="112"/>
    <x v="2"/>
    <x v="9"/>
    <x v="19"/>
    <x v="1174"/>
  </r>
  <r>
    <x v="112"/>
    <x v="2"/>
    <x v="9"/>
    <x v="21"/>
    <x v="550"/>
  </r>
  <r>
    <x v="112"/>
    <x v="2"/>
    <x v="10"/>
    <x v="0"/>
    <x v="177"/>
  </r>
  <r>
    <x v="112"/>
    <x v="0"/>
    <x v="0"/>
    <x v="4"/>
    <x v="1640"/>
  </r>
  <r>
    <x v="112"/>
    <x v="0"/>
    <x v="0"/>
    <x v="17"/>
    <x v="1045"/>
  </r>
  <r>
    <x v="112"/>
    <x v="0"/>
    <x v="0"/>
    <x v="22"/>
    <x v="971"/>
  </r>
  <r>
    <x v="112"/>
    <x v="0"/>
    <x v="1"/>
    <x v="4"/>
    <x v="506"/>
  </r>
  <r>
    <x v="112"/>
    <x v="0"/>
    <x v="2"/>
    <x v="8"/>
    <x v="326"/>
  </r>
  <r>
    <x v="112"/>
    <x v="0"/>
    <x v="3"/>
    <x v="4"/>
    <x v="310"/>
  </r>
  <r>
    <x v="112"/>
    <x v="0"/>
    <x v="4"/>
    <x v="0"/>
    <x v="433"/>
  </r>
  <r>
    <x v="112"/>
    <x v="0"/>
    <x v="4"/>
    <x v="4"/>
    <x v="905"/>
  </r>
  <r>
    <x v="112"/>
    <x v="0"/>
    <x v="4"/>
    <x v="13"/>
    <x v="216"/>
  </r>
  <r>
    <x v="112"/>
    <x v="0"/>
    <x v="4"/>
    <x v="16"/>
    <x v="292"/>
  </r>
  <r>
    <x v="112"/>
    <x v="0"/>
    <x v="5"/>
    <x v="4"/>
    <x v="326"/>
  </r>
  <r>
    <x v="113"/>
    <x v="2"/>
    <x v="13"/>
    <x v="4"/>
    <x v="654"/>
  </r>
  <r>
    <x v="113"/>
    <x v="2"/>
    <x v="13"/>
    <x v="14"/>
    <x v="880"/>
  </r>
  <r>
    <x v="113"/>
    <x v="2"/>
    <x v="13"/>
    <x v="16"/>
    <x v="96"/>
  </r>
  <r>
    <x v="113"/>
    <x v="2"/>
    <x v="9"/>
    <x v="8"/>
    <x v="96"/>
  </r>
  <r>
    <x v="113"/>
    <x v="2"/>
    <x v="9"/>
    <x v="16"/>
    <x v="326"/>
  </r>
  <r>
    <x v="113"/>
    <x v="2"/>
    <x v="9"/>
    <x v="19"/>
    <x v="1582"/>
  </r>
  <r>
    <x v="113"/>
    <x v="2"/>
    <x v="10"/>
    <x v="0"/>
    <x v="326"/>
  </r>
  <r>
    <x v="113"/>
    <x v="2"/>
    <x v="10"/>
    <x v="15"/>
    <x v="1202"/>
  </r>
  <r>
    <x v="113"/>
    <x v="2"/>
    <x v="10"/>
    <x v="16"/>
    <x v="177"/>
  </r>
  <r>
    <x v="113"/>
    <x v="2"/>
    <x v="10"/>
    <x v="18"/>
    <x v="916"/>
  </r>
  <r>
    <x v="113"/>
    <x v="2"/>
    <x v="10"/>
    <x v="21"/>
    <x v="1519"/>
  </r>
  <r>
    <x v="113"/>
    <x v="2"/>
    <x v="11"/>
    <x v="0"/>
    <x v="96"/>
  </r>
  <r>
    <x v="113"/>
    <x v="2"/>
    <x v="11"/>
    <x v="8"/>
    <x v="195"/>
  </r>
  <r>
    <x v="113"/>
    <x v="2"/>
    <x v="11"/>
    <x v="16"/>
    <x v="384"/>
  </r>
  <r>
    <x v="113"/>
    <x v="2"/>
    <x v="11"/>
    <x v="21"/>
    <x v="1545"/>
  </r>
  <r>
    <x v="113"/>
    <x v="2"/>
    <x v="13"/>
    <x v="0"/>
    <x v="321"/>
  </r>
  <r>
    <x v="113"/>
    <x v="0"/>
    <x v="0"/>
    <x v="4"/>
    <x v="1783"/>
  </r>
  <r>
    <x v="113"/>
    <x v="0"/>
    <x v="0"/>
    <x v="17"/>
    <x v="1552"/>
  </r>
  <r>
    <x v="113"/>
    <x v="0"/>
    <x v="0"/>
    <x v="22"/>
    <x v="1156"/>
  </r>
  <r>
    <x v="113"/>
    <x v="0"/>
    <x v="1"/>
    <x v="4"/>
    <x v="818"/>
  </r>
  <r>
    <x v="113"/>
    <x v="0"/>
    <x v="1"/>
    <x v="16"/>
    <x v="136"/>
  </r>
  <r>
    <x v="113"/>
    <x v="0"/>
    <x v="2"/>
    <x v="8"/>
    <x v="317"/>
  </r>
  <r>
    <x v="113"/>
    <x v="0"/>
    <x v="3"/>
    <x v="4"/>
    <x v="221"/>
  </r>
  <r>
    <x v="113"/>
    <x v="0"/>
    <x v="4"/>
    <x v="0"/>
    <x v="636"/>
  </r>
  <r>
    <x v="113"/>
    <x v="0"/>
    <x v="4"/>
    <x v="4"/>
    <x v="778"/>
  </r>
  <r>
    <x v="113"/>
    <x v="0"/>
    <x v="4"/>
    <x v="16"/>
    <x v="804"/>
  </r>
  <r>
    <x v="113"/>
    <x v="0"/>
    <x v="5"/>
    <x v="5"/>
    <x v="758"/>
  </r>
  <r>
    <x v="113"/>
    <x v="0"/>
    <x v="5"/>
    <x v="16"/>
    <x v="433"/>
  </r>
  <r>
    <x v="113"/>
    <x v="0"/>
    <x v="6"/>
    <x v="6"/>
    <x v="972"/>
  </r>
  <r>
    <x v="113"/>
    <x v="0"/>
    <x v="6"/>
    <x v="7"/>
    <x v="848"/>
  </r>
  <r>
    <x v="113"/>
    <x v="0"/>
    <x v="6"/>
    <x v="16"/>
    <x v="1091"/>
  </r>
  <r>
    <x v="113"/>
    <x v="1"/>
    <x v="0"/>
    <x v="4"/>
    <x v="1730"/>
  </r>
  <r>
    <x v="113"/>
    <x v="1"/>
    <x v="0"/>
    <x v="17"/>
    <x v="1306"/>
  </r>
  <r>
    <x v="113"/>
    <x v="1"/>
    <x v="0"/>
    <x v="22"/>
    <x v="901"/>
  </r>
  <r>
    <x v="113"/>
    <x v="1"/>
    <x v="1"/>
    <x v="4"/>
    <x v="815"/>
  </r>
  <r>
    <x v="113"/>
    <x v="1"/>
    <x v="1"/>
    <x v="16"/>
    <x v="352"/>
  </r>
  <r>
    <x v="113"/>
    <x v="1"/>
    <x v="2"/>
    <x v="8"/>
    <x v="317"/>
  </r>
  <r>
    <x v="113"/>
    <x v="1"/>
    <x v="3"/>
    <x v="4"/>
    <x v="219"/>
  </r>
  <r>
    <x v="113"/>
    <x v="1"/>
    <x v="4"/>
    <x v="0"/>
    <x v="594"/>
  </r>
  <r>
    <x v="113"/>
    <x v="1"/>
    <x v="4"/>
    <x v="4"/>
    <x v="414"/>
  </r>
  <r>
    <x v="113"/>
    <x v="1"/>
    <x v="4"/>
    <x v="16"/>
    <x v="681"/>
  </r>
  <r>
    <x v="113"/>
    <x v="1"/>
    <x v="5"/>
    <x v="4"/>
    <x v="177"/>
  </r>
  <r>
    <x v="113"/>
    <x v="1"/>
    <x v="5"/>
    <x v="5"/>
    <x v="472"/>
  </r>
  <r>
    <x v="113"/>
    <x v="1"/>
    <x v="5"/>
    <x v="13"/>
    <x v="96"/>
  </r>
  <r>
    <x v="113"/>
    <x v="1"/>
    <x v="5"/>
    <x v="16"/>
    <x v="384"/>
  </r>
  <r>
    <x v="113"/>
    <x v="1"/>
    <x v="6"/>
    <x v="6"/>
    <x v="406"/>
  </r>
  <r>
    <x v="113"/>
    <x v="1"/>
    <x v="6"/>
    <x v="7"/>
    <x v="793"/>
  </r>
  <r>
    <x v="113"/>
    <x v="1"/>
    <x v="6"/>
    <x v="16"/>
    <x v="782"/>
  </r>
  <r>
    <x v="113"/>
    <x v="2"/>
    <x v="0"/>
    <x v="4"/>
    <x v="1196"/>
  </r>
  <r>
    <x v="113"/>
    <x v="2"/>
    <x v="0"/>
    <x v="16"/>
    <x v="220"/>
  </r>
  <r>
    <x v="113"/>
    <x v="2"/>
    <x v="0"/>
    <x v="17"/>
    <x v="1141"/>
  </r>
  <r>
    <x v="113"/>
    <x v="2"/>
    <x v="0"/>
    <x v="22"/>
    <x v="232"/>
  </r>
  <r>
    <x v="113"/>
    <x v="2"/>
    <x v="4"/>
    <x v="0"/>
    <x v="122"/>
  </r>
  <r>
    <x v="113"/>
    <x v="2"/>
    <x v="4"/>
    <x v="4"/>
    <x v="158"/>
  </r>
  <r>
    <x v="113"/>
    <x v="2"/>
    <x v="4"/>
    <x v="16"/>
    <x v="96"/>
  </r>
  <r>
    <x v="113"/>
    <x v="2"/>
    <x v="7"/>
    <x v="0"/>
    <x v="763"/>
  </r>
  <r>
    <x v="113"/>
    <x v="2"/>
    <x v="7"/>
    <x v="1"/>
    <x v="570"/>
  </r>
  <r>
    <x v="113"/>
    <x v="2"/>
    <x v="7"/>
    <x v="2"/>
    <x v="96"/>
  </r>
  <r>
    <x v="113"/>
    <x v="2"/>
    <x v="7"/>
    <x v="3"/>
    <x v="159"/>
  </r>
  <r>
    <x v="113"/>
    <x v="2"/>
    <x v="7"/>
    <x v="8"/>
    <x v="103"/>
  </r>
  <r>
    <x v="113"/>
    <x v="2"/>
    <x v="7"/>
    <x v="16"/>
    <x v="1018"/>
  </r>
  <r>
    <x v="113"/>
    <x v="2"/>
    <x v="8"/>
    <x v="0"/>
    <x v="96"/>
  </r>
  <r>
    <x v="113"/>
    <x v="2"/>
    <x v="8"/>
    <x v="8"/>
    <x v="487"/>
  </r>
  <r>
    <x v="113"/>
    <x v="2"/>
    <x v="8"/>
    <x v="9"/>
    <x v="1043"/>
  </r>
  <r>
    <x v="113"/>
    <x v="2"/>
    <x v="8"/>
    <x v="10"/>
    <x v="673"/>
  </r>
  <r>
    <x v="113"/>
    <x v="2"/>
    <x v="8"/>
    <x v="16"/>
    <x v="96"/>
  </r>
  <r>
    <x v="113"/>
    <x v="2"/>
    <x v="9"/>
    <x v="0"/>
    <x v="177"/>
  </r>
  <r>
    <x v="114"/>
    <x v="0"/>
    <x v="0"/>
    <x v="4"/>
    <x v="1373"/>
  </r>
  <r>
    <x v="114"/>
    <x v="0"/>
    <x v="0"/>
    <x v="17"/>
    <x v="753"/>
  </r>
  <r>
    <x v="114"/>
    <x v="0"/>
    <x v="0"/>
    <x v="22"/>
    <x v="299"/>
  </r>
  <r>
    <x v="114"/>
    <x v="0"/>
    <x v="1"/>
    <x v="4"/>
    <x v="177"/>
  </r>
  <r>
    <x v="114"/>
    <x v="0"/>
    <x v="1"/>
    <x v="22"/>
    <x v="8"/>
  </r>
  <r>
    <x v="114"/>
    <x v="0"/>
    <x v="2"/>
    <x v="8"/>
    <x v="24"/>
  </r>
  <r>
    <x v="114"/>
    <x v="0"/>
    <x v="3"/>
    <x v="4"/>
    <x v="8"/>
  </r>
  <r>
    <x v="114"/>
    <x v="0"/>
    <x v="4"/>
    <x v="0"/>
    <x v="49"/>
  </r>
  <r>
    <x v="114"/>
    <x v="0"/>
    <x v="4"/>
    <x v="16"/>
    <x v="96"/>
  </r>
  <r>
    <x v="114"/>
    <x v="0"/>
    <x v="5"/>
    <x v="5"/>
    <x v="177"/>
  </r>
  <r>
    <x v="114"/>
    <x v="0"/>
    <x v="6"/>
    <x v="6"/>
    <x v="216"/>
  </r>
  <r>
    <x v="114"/>
    <x v="0"/>
    <x v="6"/>
    <x v="7"/>
    <x v="88"/>
  </r>
  <r>
    <x v="114"/>
    <x v="0"/>
    <x v="6"/>
    <x v="16"/>
    <x v="292"/>
  </r>
  <r>
    <x v="114"/>
    <x v="1"/>
    <x v="0"/>
    <x v="4"/>
    <x v="1284"/>
  </r>
  <r>
    <x v="114"/>
    <x v="1"/>
    <x v="0"/>
    <x v="17"/>
    <x v="614"/>
  </r>
  <r>
    <x v="114"/>
    <x v="1"/>
    <x v="0"/>
    <x v="22"/>
    <x v="359"/>
  </r>
  <r>
    <x v="114"/>
    <x v="1"/>
    <x v="1"/>
    <x v="4"/>
    <x v="254"/>
  </r>
  <r>
    <x v="114"/>
    <x v="1"/>
    <x v="2"/>
    <x v="8"/>
    <x v="24"/>
  </r>
  <r>
    <x v="114"/>
    <x v="1"/>
    <x v="3"/>
    <x v="4"/>
    <x v="78"/>
  </r>
  <r>
    <x v="114"/>
    <x v="1"/>
    <x v="4"/>
    <x v="0"/>
    <x v="49"/>
  </r>
  <r>
    <x v="114"/>
    <x v="1"/>
    <x v="4"/>
    <x v="4"/>
    <x v="96"/>
  </r>
  <r>
    <x v="114"/>
    <x v="1"/>
    <x v="4"/>
    <x v="13"/>
    <x v="96"/>
  </r>
  <r>
    <x v="114"/>
    <x v="1"/>
    <x v="5"/>
    <x v="5"/>
    <x v="77"/>
  </r>
  <r>
    <x v="114"/>
    <x v="1"/>
    <x v="6"/>
    <x v="6"/>
    <x v="140"/>
  </r>
  <r>
    <x v="114"/>
    <x v="1"/>
    <x v="6"/>
    <x v="7"/>
    <x v="96"/>
  </r>
  <r>
    <x v="114"/>
    <x v="1"/>
    <x v="6"/>
    <x v="16"/>
    <x v="292"/>
  </r>
  <r>
    <x v="114"/>
    <x v="2"/>
    <x v="0"/>
    <x v="4"/>
    <x v="510"/>
  </r>
  <r>
    <x v="114"/>
    <x v="2"/>
    <x v="0"/>
    <x v="13"/>
    <x v="58"/>
  </r>
  <r>
    <x v="114"/>
    <x v="2"/>
    <x v="0"/>
    <x v="22"/>
    <x v="5"/>
  </r>
  <r>
    <x v="114"/>
    <x v="2"/>
    <x v="7"/>
    <x v="1"/>
    <x v="384"/>
  </r>
  <r>
    <x v="114"/>
    <x v="2"/>
    <x v="7"/>
    <x v="2"/>
    <x v="96"/>
  </r>
  <r>
    <x v="114"/>
    <x v="2"/>
    <x v="7"/>
    <x v="16"/>
    <x v="254"/>
  </r>
  <r>
    <x v="114"/>
    <x v="2"/>
    <x v="8"/>
    <x v="8"/>
    <x v="254"/>
  </r>
  <r>
    <x v="114"/>
    <x v="2"/>
    <x v="8"/>
    <x v="9"/>
    <x v="166"/>
  </r>
  <r>
    <x v="114"/>
    <x v="2"/>
    <x v="8"/>
    <x v="10"/>
    <x v="216"/>
  </r>
  <r>
    <x v="114"/>
    <x v="2"/>
    <x v="9"/>
    <x v="19"/>
    <x v="659"/>
  </r>
  <r>
    <x v="114"/>
    <x v="2"/>
    <x v="9"/>
    <x v="21"/>
    <x v="124"/>
  </r>
  <r>
    <x v="114"/>
    <x v="2"/>
    <x v="10"/>
    <x v="18"/>
    <x v="177"/>
  </r>
  <r>
    <x v="114"/>
    <x v="2"/>
    <x v="10"/>
    <x v="20"/>
    <x v="615"/>
  </r>
  <r>
    <x v="114"/>
    <x v="2"/>
    <x v="11"/>
    <x v="0"/>
    <x v="96"/>
  </r>
  <r>
    <x v="114"/>
    <x v="2"/>
    <x v="11"/>
    <x v="21"/>
    <x v="938"/>
  </r>
  <r>
    <x v="114"/>
    <x v="2"/>
    <x v="13"/>
    <x v="4"/>
    <x v="254"/>
  </r>
  <r>
    <x v="114"/>
    <x v="2"/>
    <x v="13"/>
    <x v="14"/>
    <x v="286"/>
  </r>
  <r>
    <x v="115"/>
    <x v="0"/>
    <x v="4"/>
    <x v="16"/>
    <x v="828"/>
  </r>
  <r>
    <x v="115"/>
    <x v="0"/>
    <x v="5"/>
    <x v="5"/>
    <x v="1078"/>
  </r>
  <r>
    <x v="115"/>
    <x v="0"/>
    <x v="5"/>
    <x v="16"/>
    <x v="137"/>
  </r>
  <r>
    <x v="115"/>
    <x v="0"/>
    <x v="6"/>
    <x v="6"/>
    <x v="1087"/>
  </r>
  <r>
    <x v="115"/>
    <x v="0"/>
    <x v="6"/>
    <x v="7"/>
    <x v="1186"/>
  </r>
  <r>
    <x v="115"/>
    <x v="0"/>
    <x v="6"/>
    <x v="13"/>
    <x v="250"/>
  </r>
  <r>
    <x v="115"/>
    <x v="0"/>
    <x v="6"/>
    <x v="16"/>
    <x v="1255"/>
  </r>
  <r>
    <x v="115"/>
    <x v="1"/>
    <x v="0"/>
    <x v="4"/>
    <x v="1788"/>
  </r>
  <r>
    <x v="115"/>
    <x v="1"/>
    <x v="0"/>
    <x v="17"/>
    <x v="1422"/>
  </r>
  <r>
    <x v="115"/>
    <x v="1"/>
    <x v="0"/>
    <x v="22"/>
    <x v="1472"/>
  </r>
  <r>
    <x v="115"/>
    <x v="1"/>
    <x v="1"/>
    <x v="4"/>
    <x v="1091"/>
  </r>
  <r>
    <x v="115"/>
    <x v="1"/>
    <x v="1"/>
    <x v="13"/>
    <x v="4"/>
  </r>
  <r>
    <x v="115"/>
    <x v="1"/>
    <x v="1"/>
    <x v="16"/>
    <x v="96"/>
  </r>
  <r>
    <x v="115"/>
    <x v="1"/>
    <x v="2"/>
    <x v="8"/>
    <x v="743"/>
  </r>
  <r>
    <x v="115"/>
    <x v="1"/>
    <x v="2"/>
    <x v="16"/>
    <x v="49"/>
  </r>
  <r>
    <x v="115"/>
    <x v="1"/>
    <x v="3"/>
    <x v="4"/>
    <x v="471"/>
  </r>
  <r>
    <x v="115"/>
    <x v="2"/>
    <x v="7"/>
    <x v="1"/>
    <x v="570"/>
  </r>
  <r>
    <x v="115"/>
    <x v="2"/>
    <x v="7"/>
    <x v="2"/>
    <x v="106"/>
  </r>
  <r>
    <x v="115"/>
    <x v="2"/>
    <x v="7"/>
    <x v="3"/>
    <x v="292"/>
  </r>
  <r>
    <x v="115"/>
    <x v="2"/>
    <x v="7"/>
    <x v="8"/>
    <x v="1003"/>
  </r>
  <r>
    <x v="115"/>
    <x v="2"/>
    <x v="7"/>
    <x v="13"/>
    <x v="865"/>
  </r>
  <r>
    <x v="115"/>
    <x v="1"/>
    <x v="4"/>
    <x v="0"/>
    <x v="382"/>
  </r>
  <r>
    <x v="115"/>
    <x v="1"/>
    <x v="4"/>
    <x v="4"/>
    <x v="988"/>
  </r>
  <r>
    <x v="115"/>
    <x v="1"/>
    <x v="4"/>
    <x v="13"/>
    <x v="272"/>
  </r>
  <r>
    <x v="115"/>
    <x v="1"/>
    <x v="4"/>
    <x v="16"/>
    <x v="740"/>
  </r>
  <r>
    <x v="115"/>
    <x v="1"/>
    <x v="5"/>
    <x v="5"/>
    <x v="708"/>
  </r>
  <r>
    <x v="115"/>
    <x v="1"/>
    <x v="5"/>
    <x v="16"/>
    <x v="49"/>
  </r>
  <r>
    <x v="115"/>
    <x v="1"/>
    <x v="6"/>
    <x v="6"/>
    <x v="770"/>
  </r>
  <r>
    <x v="115"/>
    <x v="1"/>
    <x v="6"/>
    <x v="7"/>
    <x v="933"/>
  </r>
  <r>
    <x v="115"/>
    <x v="1"/>
    <x v="6"/>
    <x v="13"/>
    <x v="477"/>
  </r>
  <r>
    <x v="115"/>
    <x v="1"/>
    <x v="6"/>
    <x v="16"/>
    <x v="1032"/>
  </r>
  <r>
    <x v="115"/>
    <x v="2"/>
    <x v="0"/>
    <x v="0"/>
    <x v="74"/>
  </r>
  <r>
    <x v="115"/>
    <x v="2"/>
    <x v="0"/>
    <x v="4"/>
    <x v="1636"/>
  </r>
  <r>
    <x v="115"/>
    <x v="2"/>
    <x v="0"/>
    <x v="13"/>
    <x v="397"/>
  </r>
  <r>
    <x v="115"/>
    <x v="2"/>
    <x v="0"/>
    <x v="16"/>
    <x v="197"/>
  </r>
  <r>
    <x v="115"/>
    <x v="2"/>
    <x v="0"/>
    <x v="17"/>
    <x v="1547"/>
  </r>
  <r>
    <x v="115"/>
    <x v="2"/>
    <x v="0"/>
    <x v="22"/>
    <x v="506"/>
  </r>
  <r>
    <x v="115"/>
    <x v="2"/>
    <x v="4"/>
    <x v="0"/>
    <x v="326"/>
  </r>
  <r>
    <x v="115"/>
    <x v="2"/>
    <x v="4"/>
    <x v="4"/>
    <x v="949"/>
  </r>
  <r>
    <x v="115"/>
    <x v="2"/>
    <x v="4"/>
    <x v="13"/>
    <x v="96"/>
  </r>
  <r>
    <x v="115"/>
    <x v="2"/>
    <x v="4"/>
    <x v="16"/>
    <x v="1003"/>
  </r>
  <r>
    <x v="115"/>
    <x v="2"/>
    <x v="7"/>
    <x v="0"/>
    <x v="326"/>
  </r>
  <r>
    <x v="115"/>
    <x v="2"/>
    <x v="7"/>
    <x v="16"/>
    <x v="865"/>
  </r>
  <r>
    <x v="115"/>
    <x v="2"/>
    <x v="8"/>
    <x v="0"/>
    <x v="96"/>
  </r>
  <r>
    <x v="115"/>
    <x v="2"/>
    <x v="8"/>
    <x v="8"/>
    <x v="905"/>
  </r>
  <r>
    <x v="115"/>
    <x v="2"/>
    <x v="8"/>
    <x v="9"/>
    <x v="1151"/>
  </r>
  <r>
    <x v="115"/>
    <x v="2"/>
    <x v="8"/>
    <x v="10"/>
    <x v="931"/>
  </r>
  <r>
    <x v="115"/>
    <x v="2"/>
    <x v="8"/>
    <x v="12"/>
    <x v="654"/>
  </r>
  <r>
    <x v="115"/>
    <x v="2"/>
    <x v="8"/>
    <x v="13"/>
    <x v="1071"/>
  </r>
  <r>
    <x v="115"/>
    <x v="2"/>
    <x v="8"/>
    <x v="16"/>
    <x v="814"/>
  </r>
  <r>
    <x v="115"/>
    <x v="2"/>
    <x v="9"/>
    <x v="0"/>
    <x v="96"/>
  </r>
  <r>
    <x v="115"/>
    <x v="2"/>
    <x v="9"/>
    <x v="8"/>
    <x v="487"/>
  </r>
  <r>
    <x v="115"/>
    <x v="2"/>
    <x v="9"/>
    <x v="13"/>
    <x v="570"/>
  </r>
  <r>
    <x v="115"/>
    <x v="2"/>
    <x v="9"/>
    <x v="16"/>
    <x v="177"/>
  </r>
  <r>
    <x v="115"/>
    <x v="2"/>
    <x v="9"/>
    <x v="18"/>
    <x v="207"/>
  </r>
  <r>
    <x v="115"/>
    <x v="2"/>
    <x v="9"/>
    <x v="19"/>
    <x v="1587"/>
  </r>
  <r>
    <x v="115"/>
    <x v="2"/>
    <x v="9"/>
    <x v="21"/>
    <x v="1276"/>
  </r>
  <r>
    <x v="115"/>
    <x v="2"/>
    <x v="10"/>
    <x v="0"/>
    <x v="96"/>
  </r>
  <r>
    <x v="115"/>
    <x v="2"/>
    <x v="10"/>
    <x v="8"/>
    <x v="433"/>
  </r>
  <r>
    <x v="115"/>
    <x v="2"/>
    <x v="10"/>
    <x v="13"/>
    <x v="197"/>
  </r>
  <r>
    <x v="115"/>
    <x v="2"/>
    <x v="10"/>
    <x v="15"/>
    <x v="1356"/>
  </r>
  <r>
    <x v="115"/>
    <x v="2"/>
    <x v="10"/>
    <x v="16"/>
    <x v="433"/>
  </r>
  <r>
    <x v="115"/>
    <x v="2"/>
    <x v="10"/>
    <x v="18"/>
    <x v="1016"/>
  </r>
  <r>
    <x v="115"/>
    <x v="2"/>
    <x v="10"/>
    <x v="20"/>
    <x v="1630"/>
  </r>
  <r>
    <x v="115"/>
    <x v="2"/>
    <x v="11"/>
    <x v="8"/>
    <x v="487"/>
  </r>
  <r>
    <x v="115"/>
    <x v="2"/>
    <x v="11"/>
    <x v="13"/>
    <x v="254"/>
  </r>
  <r>
    <x v="115"/>
    <x v="2"/>
    <x v="11"/>
    <x v="16"/>
    <x v="254"/>
  </r>
  <r>
    <x v="115"/>
    <x v="2"/>
    <x v="11"/>
    <x v="21"/>
    <x v="1574"/>
  </r>
  <r>
    <x v="115"/>
    <x v="2"/>
    <x v="12"/>
    <x v="8"/>
    <x v="254"/>
  </r>
  <r>
    <x v="115"/>
    <x v="2"/>
    <x v="13"/>
    <x v="0"/>
    <x v="96"/>
  </r>
  <r>
    <x v="115"/>
    <x v="2"/>
    <x v="13"/>
    <x v="11"/>
    <x v="785"/>
  </r>
  <r>
    <x v="115"/>
    <x v="2"/>
    <x v="13"/>
    <x v="14"/>
    <x v="982"/>
  </r>
  <r>
    <x v="115"/>
    <x v="2"/>
    <x v="13"/>
    <x v="16"/>
    <x v="384"/>
  </r>
  <r>
    <x v="115"/>
    <x v="0"/>
    <x v="0"/>
    <x v="4"/>
    <x v="1804"/>
  </r>
  <r>
    <x v="115"/>
    <x v="0"/>
    <x v="0"/>
    <x v="17"/>
    <x v="1653"/>
  </r>
  <r>
    <x v="115"/>
    <x v="0"/>
    <x v="0"/>
    <x v="22"/>
    <x v="1518"/>
  </r>
  <r>
    <x v="115"/>
    <x v="0"/>
    <x v="1"/>
    <x v="4"/>
    <x v="1223"/>
  </r>
  <r>
    <x v="115"/>
    <x v="0"/>
    <x v="1"/>
    <x v="13"/>
    <x v="6"/>
  </r>
  <r>
    <x v="115"/>
    <x v="0"/>
    <x v="1"/>
    <x v="16"/>
    <x v="208"/>
  </r>
  <r>
    <x v="115"/>
    <x v="0"/>
    <x v="2"/>
    <x v="8"/>
    <x v="900"/>
  </r>
  <r>
    <x v="115"/>
    <x v="0"/>
    <x v="2"/>
    <x v="16"/>
    <x v="74"/>
  </r>
  <r>
    <x v="115"/>
    <x v="0"/>
    <x v="3"/>
    <x v="4"/>
    <x v="775"/>
  </r>
  <r>
    <x v="115"/>
    <x v="0"/>
    <x v="4"/>
    <x v="0"/>
    <x v="317"/>
  </r>
  <r>
    <x v="115"/>
    <x v="0"/>
    <x v="4"/>
    <x v="4"/>
    <x v="1091"/>
  </r>
  <r>
    <x v="115"/>
    <x v="0"/>
    <x v="4"/>
    <x v="13"/>
    <x v="459"/>
  </r>
  <r>
    <x v="116"/>
    <x v="2"/>
    <x v="11"/>
    <x v="20"/>
    <x v="1350"/>
  </r>
  <r>
    <x v="116"/>
    <x v="2"/>
    <x v="11"/>
    <x v="21"/>
    <x v="339"/>
  </r>
  <r>
    <x v="116"/>
    <x v="2"/>
    <x v="13"/>
    <x v="0"/>
    <x v="570"/>
  </r>
  <r>
    <x v="116"/>
    <x v="2"/>
    <x v="13"/>
    <x v="4"/>
    <x v="149"/>
  </r>
  <r>
    <x v="116"/>
    <x v="2"/>
    <x v="13"/>
    <x v="11"/>
    <x v="905"/>
  </r>
  <r>
    <x v="116"/>
    <x v="0"/>
    <x v="0"/>
    <x v="4"/>
    <x v="1778"/>
  </r>
  <r>
    <x v="116"/>
    <x v="0"/>
    <x v="0"/>
    <x v="17"/>
    <x v="1682"/>
  </r>
  <r>
    <x v="116"/>
    <x v="0"/>
    <x v="0"/>
    <x v="22"/>
    <x v="96"/>
  </r>
  <r>
    <x v="116"/>
    <x v="0"/>
    <x v="1"/>
    <x v="0"/>
    <x v="34"/>
  </r>
  <r>
    <x v="116"/>
    <x v="0"/>
    <x v="1"/>
    <x v="4"/>
    <x v="969"/>
  </r>
  <r>
    <x v="116"/>
    <x v="0"/>
    <x v="1"/>
    <x v="16"/>
    <x v="34"/>
  </r>
  <r>
    <x v="116"/>
    <x v="0"/>
    <x v="2"/>
    <x v="8"/>
    <x v="433"/>
  </r>
  <r>
    <x v="116"/>
    <x v="0"/>
    <x v="3"/>
    <x v="4"/>
    <x v="194"/>
  </r>
  <r>
    <x v="116"/>
    <x v="0"/>
    <x v="4"/>
    <x v="0"/>
    <x v="194"/>
  </r>
  <r>
    <x v="116"/>
    <x v="0"/>
    <x v="4"/>
    <x v="4"/>
    <x v="592"/>
  </r>
  <r>
    <x v="116"/>
    <x v="0"/>
    <x v="4"/>
    <x v="13"/>
    <x v="635"/>
  </r>
  <r>
    <x v="116"/>
    <x v="0"/>
    <x v="4"/>
    <x v="16"/>
    <x v="384"/>
  </r>
  <r>
    <x v="116"/>
    <x v="0"/>
    <x v="5"/>
    <x v="5"/>
    <x v="1025"/>
  </r>
  <r>
    <x v="116"/>
    <x v="0"/>
    <x v="5"/>
    <x v="13"/>
    <x v="397"/>
  </r>
  <r>
    <x v="116"/>
    <x v="0"/>
    <x v="6"/>
    <x v="6"/>
    <x v="905"/>
  </r>
  <r>
    <x v="116"/>
    <x v="0"/>
    <x v="6"/>
    <x v="7"/>
    <x v="724"/>
  </r>
  <r>
    <x v="116"/>
    <x v="0"/>
    <x v="6"/>
    <x v="16"/>
    <x v="1016"/>
  </r>
  <r>
    <x v="116"/>
    <x v="1"/>
    <x v="0"/>
    <x v="4"/>
    <x v="1747"/>
  </r>
  <r>
    <x v="116"/>
    <x v="1"/>
    <x v="0"/>
    <x v="17"/>
    <x v="1325"/>
  </r>
  <r>
    <x v="116"/>
    <x v="1"/>
    <x v="0"/>
    <x v="22"/>
    <x v="96"/>
  </r>
  <r>
    <x v="116"/>
    <x v="1"/>
    <x v="1"/>
    <x v="0"/>
    <x v="54"/>
  </r>
  <r>
    <x v="116"/>
    <x v="1"/>
    <x v="1"/>
    <x v="4"/>
    <x v="974"/>
  </r>
  <r>
    <x v="116"/>
    <x v="1"/>
    <x v="1"/>
    <x v="16"/>
    <x v="116"/>
  </r>
  <r>
    <x v="116"/>
    <x v="1"/>
    <x v="2"/>
    <x v="8"/>
    <x v="760"/>
  </r>
  <r>
    <x v="116"/>
    <x v="1"/>
    <x v="3"/>
    <x v="4"/>
    <x v="364"/>
  </r>
  <r>
    <x v="116"/>
    <x v="1"/>
    <x v="4"/>
    <x v="0"/>
    <x v="132"/>
  </r>
  <r>
    <x v="116"/>
    <x v="1"/>
    <x v="4"/>
    <x v="4"/>
    <x v="691"/>
  </r>
  <r>
    <x v="116"/>
    <x v="1"/>
    <x v="4"/>
    <x v="16"/>
    <x v="236"/>
  </r>
  <r>
    <x v="116"/>
    <x v="1"/>
    <x v="5"/>
    <x v="5"/>
    <x v="615"/>
  </r>
  <r>
    <x v="116"/>
    <x v="1"/>
    <x v="5"/>
    <x v="13"/>
    <x v="310"/>
  </r>
  <r>
    <x v="116"/>
    <x v="1"/>
    <x v="6"/>
    <x v="6"/>
    <x v="487"/>
  </r>
  <r>
    <x v="116"/>
    <x v="1"/>
    <x v="6"/>
    <x v="7"/>
    <x v="785"/>
  </r>
  <r>
    <x v="116"/>
    <x v="1"/>
    <x v="6"/>
    <x v="16"/>
    <x v="1025"/>
  </r>
  <r>
    <x v="116"/>
    <x v="2"/>
    <x v="0"/>
    <x v="0"/>
    <x v="111"/>
  </r>
  <r>
    <x v="116"/>
    <x v="2"/>
    <x v="0"/>
    <x v="4"/>
    <x v="1412"/>
  </r>
  <r>
    <x v="116"/>
    <x v="2"/>
    <x v="13"/>
    <x v="14"/>
    <x v="197"/>
  </r>
  <r>
    <x v="116"/>
    <x v="2"/>
    <x v="13"/>
    <x v="16"/>
    <x v="96"/>
  </r>
  <r>
    <x v="116"/>
    <x v="2"/>
    <x v="0"/>
    <x v="13"/>
    <x v="760"/>
  </r>
  <r>
    <x v="116"/>
    <x v="2"/>
    <x v="0"/>
    <x v="16"/>
    <x v="129"/>
  </r>
  <r>
    <x v="116"/>
    <x v="2"/>
    <x v="0"/>
    <x v="17"/>
    <x v="129"/>
  </r>
  <r>
    <x v="116"/>
    <x v="2"/>
    <x v="4"/>
    <x v="4"/>
    <x v="64"/>
  </r>
  <r>
    <x v="116"/>
    <x v="2"/>
    <x v="4"/>
    <x v="16"/>
    <x v="74"/>
  </r>
  <r>
    <x v="116"/>
    <x v="2"/>
    <x v="7"/>
    <x v="0"/>
    <x v="843"/>
  </r>
  <r>
    <x v="116"/>
    <x v="2"/>
    <x v="7"/>
    <x v="1"/>
    <x v="487"/>
  </r>
  <r>
    <x v="116"/>
    <x v="2"/>
    <x v="7"/>
    <x v="2"/>
    <x v="96"/>
  </r>
  <r>
    <x v="116"/>
    <x v="2"/>
    <x v="7"/>
    <x v="8"/>
    <x v="445"/>
  </r>
  <r>
    <x v="116"/>
    <x v="2"/>
    <x v="7"/>
    <x v="16"/>
    <x v="1047"/>
  </r>
  <r>
    <x v="116"/>
    <x v="2"/>
    <x v="8"/>
    <x v="8"/>
    <x v="159"/>
  </r>
  <r>
    <x v="116"/>
    <x v="2"/>
    <x v="8"/>
    <x v="10"/>
    <x v="527"/>
  </r>
  <r>
    <x v="116"/>
    <x v="2"/>
    <x v="9"/>
    <x v="0"/>
    <x v="177"/>
  </r>
  <r>
    <x v="116"/>
    <x v="2"/>
    <x v="10"/>
    <x v="0"/>
    <x v="177"/>
  </r>
  <r>
    <x v="116"/>
    <x v="2"/>
    <x v="10"/>
    <x v="16"/>
    <x v="570"/>
  </r>
  <r>
    <x v="116"/>
    <x v="2"/>
    <x v="10"/>
    <x v="18"/>
    <x v="1151"/>
  </r>
  <r>
    <x v="116"/>
    <x v="2"/>
    <x v="10"/>
    <x v="20"/>
    <x v="177"/>
  </r>
  <r>
    <x v="116"/>
    <x v="2"/>
    <x v="10"/>
    <x v="21"/>
    <x v="1459"/>
  </r>
  <r>
    <x v="116"/>
    <x v="2"/>
    <x v="11"/>
    <x v="0"/>
    <x v="159"/>
  </r>
  <r>
    <x v="116"/>
    <x v="2"/>
    <x v="11"/>
    <x v="13"/>
    <x v="354"/>
  </r>
  <r>
    <x v="116"/>
    <x v="2"/>
    <x v="11"/>
    <x v="16"/>
    <x v="254"/>
  </r>
  <r>
    <x v="117"/>
    <x v="0"/>
    <x v="0"/>
    <x v="4"/>
    <x v="1567"/>
  </r>
  <r>
    <x v="117"/>
    <x v="0"/>
    <x v="0"/>
    <x v="17"/>
    <x v="1115"/>
  </r>
  <r>
    <x v="117"/>
    <x v="0"/>
    <x v="0"/>
    <x v="22"/>
    <x v="622"/>
  </r>
  <r>
    <x v="117"/>
    <x v="0"/>
    <x v="1"/>
    <x v="4"/>
    <x v="344"/>
  </r>
  <r>
    <x v="117"/>
    <x v="0"/>
    <x v="1"/>
    <x v="16"/>
    <x v="63"/>
  </r>
  <r>
    <x v="117"/>
    <x v="0"/>
    <x v="4"/>
    <x v="16"/>
    <x v="119"/>
  </r>
  <r>
    <x v="117"/>
    <x v="0"/>
    <x v="5"/>
    <x v="5"/>
    <x v="303"/>
  </r>
  <r>
    <x v="117"/>
    <x v="0"/>
    <x v="5"/>
    <x v="13"/>
    <x v="190"/>
  </r>
  <r>
    <x v="117"/>
    <x v="0"/>
    <x v="6"/>
    <x v="6"/>
    <x v="287"/>
  </r>
  <r>
    <x v="117"/>
    <x v="0"/>
    <x v="6"/>
    <x v="7"/>
    <x v="228"/>
  </r>
  <r>
    <x v="117"/>
    <x v="0"/>
    <x v="6"/>
    <x v="16"/>
    <x v="502"/>
  </r>
  <r>
    <x v="117"/>
    <x v="1"/>
    <x v="0"/>
    <x v="4"/>
    <x v="1408"/>
  </r>
  <r>
    <x v="117"/>
    <x v="1"/>
    <x v="0"/>
    <x v="17"/>
    <x v="590"/>
  </r>
  <r>
    <x v="117"/>
    <x v="1"/>
    <x v="0"/>
    <x v="22"/>
    <x v="351"/>
  </r>
  <r>
    <x v="117"/>
    <x v="1"/>
    <x v="1"/>
    <x v="4"/>
    <x v="305"/>
  </r>
  <r>
    <x v="117"/>
    <x v="1"/>
    <x v="1"/>
    <x v="16"/>
    <x v="128"/>
  </r>
  <r>
    <x v="117"/>
    <x v="1"/>
    <x v="1"/>
    <x v="22"/>
    <x v="10"/>
  </r>
  <r>
    <x v="117"/>
    <x v="1"/>
    <x v="3"/>
    <x v="4"/>
    <x v="6"/>
  </r>
  <r>
    <x v="117"/>
    <x v="1"/>
    <x v="4"/>
    <x v="0"/>
    <x v="225"/>
  </r>
  <r>
    <x v="117"/>
    <x v="1"/>
    <x v="4"/>
    <x v="16"/>
    <x v="87"/>
  </r>
  <r>
    <x v="117"/>
    <x v="1"/>
    <x v="5"/>
    <x v="5"/>
    <x v="128"/>
  </r>
  <r>
    <x v="117"/>
    <x v="1"/>
    <x v="5"/>
    <x v="13"/>
    <x v="128"/>
  </r>
  <r>
    <x v="117"/>
    <x v="1"/>
    <x v="6"/>
    <x v="6"/>
    <x v="128"/>
  </r>
  <r>
    <x v="117"/>
    <x v="1"/>
    <x v="6"/>
    <x v="7"/>
    <x v="206"/>
  </r>
  <r>
    <x v="117"/>
    <x v="1"/>
    <x v="6"/>
    <x v="16"/>
    <x v="305"/>
  </r>
  <r>
    <x v="117"/>
    <x v="2"/>
    <x v="0"/>
    <x v="4"/>
    <x v="1109"/>
  </r>
  <r>
    <x v="117"/>
    <x v="2"/>
    <x v="0"/>
    <x v="13"/>
    <x v="48"/>
  </r>
  <r>
    <x v="117"/>
    <x v="2"/>
    <x v="0"/>
    <x v="16"/>
    <x v="3"/>
  </r>
  <r>
    <x v="117"/>
    <x v="2"/>
    <x v="0"/>
    <x v="17"/>
    <x v="433"/>
  </r>
  <r>
    <x v="117"/>
    <x v="2"/>
    <x v="0"/>
    <x v="22"/>
    <x v="140"/>
  </r>
  <r>
    <x v="117"/>
    <x v="2"/>
    <x v="4"/>
    <x v="0"/>
    <x v="254"/>
  </r>
  <r>
    <x v="117"/>
    <x v="2"/>
    <x v="4"/>
    <x v="16"/>
    <x v="254"/>
  </r>
  <r>
    <x v="117"/>
    <x v="2"/>
    <x v="7"/>
    <x v="1"/>
    <x v="433"/>
  </r>
  <r>
    <x v="117"/>
    <x v="2"/>
    <x v="7"/>
    <x v="2"/>
    <x v="96"/>
  </r>
  <r>
    <x v="117"/>
    <x v="2"/>
    <x v="7"/>
    <x v="8"/>
    <x v="119"/>
  </r>
  <r>
    <x v="117"/>
    <x v="2"/>
    <x v="7"/>
    <x v="13"/>
    <x v="29"/>
  </r>
  <r>
    <x v="117"/>
    <x v="2"/>
    <x v="7"/>
    <x v="16"/>
    <x v="245"/>
  </r>
  <r>
    <x v="117"/>
    <x v="2"/>
    <x v="8"/>
    <x v="8"/>
    <x v="74"/>
  </r>
  <r>
    <x v="117"/>
    <x v="2"/>
    <x v="8"/>
    <x v="9"/>
    <x v="326"/>
  </r>
  <r>
    <x v="117"/>
    <x v="2"/>
    <x v="8"/>
    <x v="10"/>
    <x v="149"/>
  </r>
  <r>
    <x v="117"/>
    <x v="2"/>
    <x v="8"/>
    <x v="12"/>
    <x v="177"/>
  </r>
  <r>
    <x v="117"/>
    <x v="2"/>
    <x v="9"/>
    <x v="0"/>
    <x v="96"/>
  </r>
  <r>
    <x v="117"/>
    <x v="2"/>
    <x v="9"/>
    <x v="13"/>
    <x v="514"/>
  </r>
  <r>
    <x v="117"/>
    <x v="2"/>
    <x v="9"/>
    <x v="18"/>
    <x v="96"/>
  </r>
  <r>
    <x v="117"/>
    <x v="2"/>
    <x v="9"/>
    <x v="19"/>
    <x v="1086"/>
  </r>
  <r>
    <x v="117"/>
    <x v="2"/>
    <x v="10"/>
    <x v="8"/>
    <x v="96"/>
  </r>
  <r>
    <x v="117"/>
    <x v="2"/>
    <x v="10"/>
    <x v="16"/>
    <x v="96"/>
  </r>
  <r>
    <x v="117"/>
    <x v="2"/>
    <x v="10"/>
    <x v="18"/>
    <x v="527"/>
  </r>
  <r>
    <x v="117"/>
    <x v="2"/>
    <x v="10"/>
    <x v="20"/>
    <x v="235"/>
  </r>
  <r>
    <x v="117"/>
    <x v="2"/>
    <x v="10"/>
    <x v="21"/>
    <x v="780"/>
  </r>
  <r>
    <x v="117"/>
    <x v="2"/>
    <x v="11"/>
    <x v="0"/>
    <x v="96"/>
  </r>
  <r>
    <x v="117"/>
    <x v="2"/>
    <x v="11"/>
    <x v="16"/>
    <x v="11"/>
  </r>
  <r>
    <x v="117"/>
    <x v="2"/>
    <x v="11"/>
    <x v="18"/>
    <x v="433"/>
  </r>
  <r>
    <x v="117"/>
    <x v="2"/>
    <x v="11"/>
    <x v="21"/>
    <x v="905"/>
  </r>
  <r>
    <x v="117"/>
    <x v="2"/>
    <x v="13"/>
    <x v="0"/>
    <x v="96"/>
  </r>
  <r>
    <x v="117"/>
    <x v="2"/>
    <x v="13"/>
    <x v="4"/>
    <x v="459"/>
  </r>
  <r>
    <x v="117"/>
    <x v="2"/>
    <x v="13"/>
    <x v="14"/>
    <x v="351"/>
  </r>
  <r>
    <x v="117"/>
    <x v="0"/>
    <x v="1"/>
    <x v="22"/>
    <x v="17"/>
  </r>
  <r>
    <x v="117"/>
    <x v="0"/>
    <x v="3"/>
    <x v="4"/>
    <x v="112"/>
  </r>
  <r>
    <x v="117"/>
    <x v="0"/>
    <x v="4"/>
    <x v="0"/>
    <x v="245"/>
  </r>
  <r>
    <x v="118"/>
    <x v="2"/>
    <x v="11"/>
    <x v="19"/>
    <x v="1537"/>
  </r>
  <r>
    <x v="118"/>
    <x v="2"/>
    <x v="11"/>
    <x v="20"/>
    <x v="177"/>
  </r>
  <r>
    <x v="118"/>
    <x v="2"/>
    <x v="13"/>
    <x v="0"/>
    <x v="177"/>
  </r>
  <r>
    <x v="118"/>
    <x v="2"/>
    <x v="13"/>
    <x v="4"/>
    <x v="1151"/>
  </r>
  <r>
    <x v="118"/>
    <x v="2"/>
    <x v="13"/>
    <x v="11"/>
    <x v="255"/>
  </r>
  <r>
    <x v="118"/>
    <x v="2"/>
    <x v="13"/>
    <x v="14"/>
    <x v="674"/>
  </r>
  <r>
    <x v="118"/>
    <x v="2"/>
    <x v="13"/>
    <x v="16"/>
    <x v="98"/>
  </r>
  <r>
    <x v="118"/>
    <x v="2"/>
    <x v="11"/>
    <x v="16"/>
    <x v="258"/>
  </r>
  <r>
    <x v="118"/>
    <x v="2"/>
    <x v="11"/>
    <x v="18"/>
    <x v="96"/>
  </r>
  <r>
    <x v="118"/>
    <x v="2"/>
    <x v="11"/>
    <x v="8"/>
    <x v="257"/>
  </r>
  <r>
    <x v="118"/>
    <x v="0"/>
    <x v="0"/>
    <x v="4"/>
    <x v="1773"/>
  </r>
  <r>
    <x v="118"/>
    <x v="0"/>
    <x v="0"/>
    <x v="17"/>
    <x v="1654"/>
  </r>
  <r>
    <x v="118"/>
    <x v="0"/>
    <x v="0"/>
    <x v="22"/>
    <x v="1237"/>
  </r>
  <r>
    <x v="118"/>
    <x v="0"/>
    <x v="1"/>
    <x v="4"/>
    <x v="883"/>
  </r>
  <r>
    <x v="118"/>
    <x v="0"/>
    <x v="1"/>
    <x v="16"/>
    <x v="140"/>
  </r>
  <r>
    <x v="118"/>
    <x v="0"/>
    <x v="2"/>
    <x v="4"/>
    <x v="384"/>
  </r>
  <r>
    <x v="118"/>
    <x v="0"/>
    <x v="3"/>
    <x v="4"/>
    <x v="109"/>
  </r>
  <r>
    <x v="118"/>
    <x v="0"/>
    <x v="4"/>
    <x v="0"/>
    <x v="49"/>
  </r>
  <r>
    <x v="118"/>
    <x v="0"/>
    <x v="4"/>
    <x v="4"/>
    <x v="106"/>
  </r>
  <r>
    <x v="118"/>
    <x v="0"/>
    <x v="4"/>
    <x v="13"/>
    <x v="264"/>
  </r>
  <r>
    <x v="118"/>
    <x v="0"/>
    <x v="5"/>
    <x v="5"/>
    <x v="853"/>
  </r>
  <r>
    <x v="118"/>
    <x v="0"/>
    <x v="6"/>
    <x v="6"/>
    <x v="766"/>
  </r>
  <r>
    <x v="118"/>
    <x v="0"/>
    <x v="6"/>
    <x v="7"/>
    <x v="807"/>
  </r>
  <r>
    <x v="118"/>
    <x v="0"/>
    <x v="6"/>
    <x v="16"/>
    <x v="1077"/>
  </r>
  <r>
    <x v="118"/>
    <x v="1"/>
    <x v="0"/>
    <x v="4"/>
    <x v="1729"/>
  </r>
  <r>
    <x v="118"/>
    <x v="1"/>
    <x v="0"/>
    <x v="17"/>
    <x v="1257"/>
  </r>
  <r>
    <x v="118"/>
    <x v="1"/>
    <x v="0"/>
    <x v="22"/>
    <x v="1015"/>
  </r>
  <r>
    <x v="118"/>
    <x v="1"/>
    <x v="1"/>
    <x v="4"/>
    <x v="865"/>
  </r>
  <r>
    <x v="118"/>
    <x v="1"/>
    <x v="1"/>
    <x v="16"/>
    <x v="310"/>
  </r>
  <r>
    <x v="118"/>
    <x v="1"/>
    <x v="2"/>
    <x v="4"/>
    <x v="177"/>
  </r>
  <r>
    <x v="118"/>
    <x v="1"/>
    <x v="3"/>
    <x v="4"/>
    <x v="147"/>
  </r>
  <r>
    <x v="118"/>
    <x v="1"/>
    <x v="4"/>
    <x v="0"/>
    <x v="49"/>
  </r>
  <r>
    <x v="118"/>
    <x v="1"/>
    <x v="4"/>
    <x v="4"/>
    <x v="161"/>
  </r>
  <r>
    <x v="118"/>
    <x v="1"/>
    <x v="4"/>
    <x v="13"/>
    <x v="152"/>
  </r>
  <r>
    <x v="118"/>
    <x v="1"/>
    <x v="5"/>
    <x v="5"/>
    <x v="527"/>
  </r>
  <r>
    <x v="118"/>
    <x v="1"/>
    <x v="5"/>
    <x v="16"/>
    <x v="161"/>
  </r>
  <r>
    <x v="118"/>
    <x v="1"/>
    <x v="6"/>
    <x v="6"/>
    <x v="374"/>
  </r>
  <r>
    <x v="118"/>
    <x v="1"/>
    <x v="6"/>
    <x v="7"/>
    <x v="683"/>
  </r>
  <r>
    <x v="118"/>
    <x v="1"/>
    <x v="6"/>
    <x v="16"/>
    <x v="883"/>
  </r>
  <r>
    <x v="118"/>
    <x v="2"/>
    <x v="0"/>
    <x v="4"/>
    <x v="1187"/>
  </r>
  <r>
    <x v="118"/>
    <x v="2"/>
    <x v="0"/>
    <x v="13"/>
    <x v="177"/>
  </r>
  <r>
    <x v="118"/>
    <x v="2"/>
    <x v="0"/>
    <x v="16"/>
    <x v="116"/>
  </r>
  <r>
    <x v="118"/>
    <x v="2"/>
    <x v="0"/>
    <x v="17"/>
    <x v="1016"/>
  </r>
  <r>
    <x v="118"/>
    <x v="2"/>
    <x v="7"/>
    <x v="1"/>
    <x v="487"/>
  </r>
  <r>
    <x v="118"/>
    <x v="2"/>
    <x v="7"/>
    <x v="2"/>
    <x v="96"/>
  </r>
  <r>
    <x v="118"/>
    <x v="2"/>
    <x v="7"/>
    <x v="3"/>
    <x v="79"/>
  </r>
  <r>
    <x v="118"/>
    <x v="2"/>
    <x v="7"/>
    <x v="8"/>
    <x v="527"/>
  </r>
  <r>
    <x v="118"/>
    <x v="2"/>
    <x v="7"/>
    <x v="13"/>
    <x v="527"/>
  </r>
  <r>
    <x v="118"/>
    <x v="2"/>
    <x v="7"/>
    <x v="16"/>
    <x v="772"/>
  </r>
  <r>
    <x v="118"/>
    <x v="2"/>
    <x v="8"/>
    <x v="8"/>
    <x v="79"/>
  </r>
  <r>
    <x v="118"/>
    <x v="2"/>
    <x v="8"/>
    <x v="9"/>
    <x v="905"/>
  </r>
  <r>
    <x v="118"/>
    <x v="2"/>
    <x v="8"/>
    <x v="10"/>
    <x v="326"/>
  </r>
  <r>
    <x v="118"/>
    <x v="2"/>
    <x v="8"/>
    <x v="12"/>
    <x v="527"/>
  </r>
  <r>
    <x v="118"/>
    <x v="2"/>
    <x v="9"/>
    <x v="8"/>
    <x v="255"/>
  </r>
  <r>
    <x v="118"/>
    <x v="2"/>
    <x v="9"/>
    <x v="16"/>
    <x v="527"/>
  </r>
  <r>
    <x v="118"/>
    <x v="2"/>
    <x v="9"/>
    <x v="18"/>
    <x v="585"/>
  </r>
  <r>
    <x v="118"/>
    <x v="2"/>
    <x v="9"/>
    <x v="19"/>
    <x v="1661"/>
  </r>
  <r>
    <x v="118"/>
    <x v="2"/>
    <x v="10"/>
    <x v="8"/>
    <x v="96"/>
  </r>
  <r>
    <x v="118"/>
    <x v="2"/>
    <x v="10"/>
    <x v="15"/>
    <x v="148"/>
  </r>
  <r>
    <x v="118"/>
    <x v="2"/>
    <x v="10"/>
    <x v="16"/>
    <x v="384"/>
  </r>
  <r>
    <x v="118"/>
    <x v="2"/>
    <x v="10"/>
    <x v="18"/>
    <x v="843"/>
  </r>
  <r>
    <x v="118"/>
    <x v="2"/>
    <x v="10"/>
    <x v="20"/>
    <x v="1498"/>
  </r>
  <r>
    <x v="119"/>
    <x v="1"/>
    <x v="5"/>
    <x v="16"/>
    <x v="1054"/>
  </r>
  <r>
    <x v="119"/>
    <x v="1"/>
    <x v="6"/>
    <x v="6"/>
    <x v="1071"/>
  </r>
  <r>
    <x v="119"/>
    <x v="1"/>
    <x v="6"/>
    <x v="7"/>
    <x v="1433"/>
  </r>
  <r>
    <x v="119"/>
    <x v="1"/>
    <x v="6"/>
    <x v="16"/>
    <x v="1591"/>
  </r>
  <r>
    <x v="119"/>
    <x v="2"/>
    <x v="12"/>
    <x v="16"/>
    <x v="254"/>
  </r>
  <r>
    <x v="119"/>
    <x v="2"/>
    <x v="13"/>
    <x v="0"/>
    <x v="254"/>
  </r>
  <r>
    <x v="119"/>
    <x v="2"/>
    <x v="13"/>
    <x v="4"/>
    <x v="1581"/>
  </r>
  <r>
    <x v="119"/>
    <x v="2"/>
    <x v="13"/>
    <x v="11"/>
    <x v="969"/>
  </r>
  <r>
    <x v="119"/>
    <x v="2"/>
    <x v="0"/>
    <x v="4"/>
    <x v="1372"/>
  </r>
  <r>
    <x v="119"/>
    <x v="2"/>
    <x v="0"/>
    <x v="17"/>
    <x v="677"/>
  </r>
  <r>
    <x v="119"/>
    <x v="2"/>
    <x v="0"/>
    <x v="22"/>
    <x v="8"/>
  </r>
  <r>
    <x v="119"/>
    <x v="2"/>
    <x v="4"/>
    <x v="0"/>
    <x v="177"/>
  </r>
  <r>
    <x v="119"/>
    <x v="2"/>
    <x v="4"/>
    <x v="4"/>
    <x v="177"/>
  </r>
  <r>
    <x v="119"/>
    <x v="2"/>
    <x v="4"/>
    <x v="16"/>
    <x v="570"/>
  </r>
  <r>
    <x v="119"/>
    <x v="0"/>
    <x v="4"/>
    <x v="16"/>
    <x v="883"/>
  </r>
  <r>
    <x v="119"/>
    <x v="0"/>
    <x v="5"/>
    <x v="4"/>
    <x v="96"/>
  </r>
  <r>
    <x v="119"/>
    <x v="0"/>
    <x v="5"/>
    <x v="5"/>
    <x v="1294"/>
  </r>
  <r>
    <x v="119"/>
    <x v="0"/>
    <x v="5"/>
    <x v="16"/>
    <x v="1330"/>
  </r>
  <r>
    <x v="119"/>
    <x v="0"/>
    <x v="6"/>
    <x v="6"/>
    <x v="1286"/>
  </r>
  <r>
    <x v="119"/>
    <x v="0"/>
    <x v="6"/>
    <x v="7"/>
    <x v="1289"/>
  </r>
  <r>
    <x v="119"/>
    <x v="0"/>
    <x v="6"/>
    <x v="16"/>
    <x v="1632"/>
  </r>
  <r>
    <x v="119"/>
    <x v="2"/>
    <x v="9"/>
    <x v="8"/>
    <x v="865"/>
  </r>
  <r>
    <x v="119"/>
    <x v="2"/>
    <x v="9"/>
    <x v="16"/>
    <x v="769"/>
  </r>
  <r>
    <x v="119"/>
    <x v="2"/>
    <x v="9"/>
    <x v="18"/>
    <x v="1261"/>
  </r>
  <r>
    <x v="119"/>
    <x v="2"/>
    <x v="9"/>
    <x v="19"/>
    <x v="1767"/>
  </r>
  <r>
    <x v="119"/>
    <x v="2"/>
    <x v="10"/>
    <x v="0"/>
    <x v="326"/>
  </r>
  <r>
    <x v="119"/>
    <x v="2"/>
    <x v="10"/>
    <x v="8"/>
    <x v="814"/>
  </r>
  <r>
    <x v="119"/>
    <x v="2"/>
    <x v="10"/>
    <x v="15"/>
    <x v="1667"/>
  </r>
  <r>
    <x v="119"/>
    <x v="2"/>
    <x v="10"/>
    <x v="16"/>
    <x v="906"/>
  </r>
  <r>
    <x v="119"/>
    <x v="2"/>
    <x v="10"/>
    <x v="18"/>
    <x v="1641"/>
  </r>
  <r>
    <x v="119"/>
    <x v="2"/>
    <x v="10"/>
    <x v="21"/>
    <x v="1790"/>
  </r>
  <r>
    <x v="119"/>
    <x v="2"/>
    <x v="11"/>
    <x v="0"/>
    <x v="96"/>
  </r>
  <r>
    <x v="119"/>
    <x v="2"/>
    <x v="11"/>
    <x v="8"/>
    <x v="570"/>
  </r>
  <r>
    <x v="119"/>
    <x v="2"/>
    <x v="11"/>
    <x v="16"/>
    <x v="433"/>
  </r>
  <r>
    <x v="119"/>
    <x v="2"/>
    <x v="11"/>
    <x v="21"/>
    <x v="1710"/>
  </r>
  <r>
    <x v="119"/>
    <x v="2"/>
    <x v="12"/>
    <x v="8"/>
    <x v="760"/>
  </r>
  <r>
    <x v="119"/>
    <x v="2"/>
    <x v="13"/>
    <x v="14"/>
    <x v="1277"/>
  </r>
  <r>
    <x v="119"/>
    <x v="2"/>
    <x v="13"/>
    <x v="16"/>
    <x v="433"/>
  </r>
  <r>
    <x v="119"/>
    <x v="0"/>
    <x v="0"/>
    <x v="4"/>
    <x v="1818"/>
  </r>
  <r>
    <x v="119"/>
    <x v="0"/>
    <x v="0"/>
    <x v="17"/>
    <x v="1797"/>
  </r>
  <r>
    <x v="119"/>
    <x v="0"/>
    <x v="0"/>
    <x v="22"/>
    <x v="1629"/>
  </r>
  <r>
    <x v="119"/>
    <x v="0"/>
    <x v="1"/>
    <x v="0"/>
    <x v="177"/>
  </r>
  <r>
    <x v="119"/>
    <x v="0"/>
    <x v="1"/>
    <x v="4"/>
    <x v="1341"/>
  </r>
  <r>
    <x v="119"/>
    <x v="0"/>
    <x v="1"/>
    <x v="22"/>
    <x v="99"/>
  </r>
  <r>
    <x v="119"/>
    <x v="0"/>
    <x v="2"/>
    <x v="8"/>
    <x v="870"/>
  </r>
  <r>
    <x v="119"/>
    <x v="0"/>
    <x v="2"/>
    <x v="16"/>
    <x v="94"/>
  </r>
  <r>
    <x v="119"/>
    <x v="0"/>
    <x v="3"/>
    <x v="4"/>
    <x v="131"/>
  </r>
  <r>
    <x v="119"/>
    <x v="0"/>
    <x v="3"/>
    <x v="16"/>
    <x v="20"/>
  </r>
  <r>
    <x v="119"/>
    <x v="0"/>
    <x v="4"/>
    <x v="0"/>
    <x v="412"/>
  </r>
  <r>
    <x v="119"/>
    <x v="0"/>
    <x v="4"/>
    <x v="4"/>
    <x v="1258"/>
  </r>
  <r>
    <x v="119"/>
    <x v="1"/>
    <x v="0"/>
    <x v="4"/>
    <x v="1813"/>
  </r>
  <r>
    <x v="119"/>
    <x v="2"/>
    <x v="7"/>
    <x v="0"/>
    <x v="635"/>
  </r>
  <r>
    <x v="119"/>
    <x v="2"/>
    <x v="7"/>
    <x v="1"/>
    <x v="654"/>
  </r>
  <r>
    <x v="119"/>
    <x v="2"/>
    <x v="7"/>
    <x v="2"/>
    <x v="96"/>
  </r>
  <r>
    <x v="119"/>
    <x v="2"/>
    <x v="7"/>
    <x v="3"/>
    <x v="724"/>
  </r>
  <r>
    <x v="119"/>
    <x v="2"/>
    <x v="7"/>
    <x v="8"/>
    <x v="1349"/>
  </r>
  <r>
    <x v="119"/>
    <x v="2"/>
    <x v="7"/>
    <x v="16"/>
    <x v="1462"/>
  </r>
  <r>
    <x v="119"/>
    <x v="2"/>
    <x v="8"/>
    <x v="8"/>
    <x v="269"/>
  </r>
  <r>
    <x v="119"/>
    <x v="2"/>
    <x v="8"/>
    <x v="9"/>
    <x v="1488"/>
  </r>
  <r>
    <x v="119"/>
    <x v="2"/>
    <x v="8"/>
    <x v="10"/>
    <x v="1214"/>
  </r>
  <r>
    <x v="119"/>
    <x v="2"/>
    <x v="8"/>
    <x v="13"/>
    <x v="1174"/>
  </r>
  <r>
    <x v="119"/>
    <x v="2"/>
    <x v="8"/>
    <x v="16"/>
    <x v="384"/>
  </r>
  <r>
    <x v="119"/>
    <x v="2"/>
    <x v="9"/>
    <x v="0"/>
    <x v="96"/>
  </r>
  <r>
    <x v="119"/>
    <x v="1"/>
    <x v="0"/>
    <x v="17"/>
    <x v="1744"/>
  </r>
  <r>
    <x v="119"/>
    <x v="1"/>
    <x v="0"/>
    <x v="22"/>
    <x v="1647"/>
  </r>
  <r>
    <x v="119"/>
    <x v="1"/>
    <x v="1"/>
    <x v="0"/>
    <x v="177"/>
  </r>
  <r>
    <x v="119"/>
    <x v="1"/>
    <x v="1"/>
    <x v="4"/>
    <x v="1532"/>
  </r>
  <r>
    <x v="119"/>
    <x v="1"/>
    <x v="1"/>
    <x v="16"/>
    <x v="1055"/>
  </r>
  <r>
    <x v="119"/>
    <x v="1"/>
    <x v="1"/>
    <x v="22"/>
    <x v="308"/>
  </r>
  <r>
    <x v="119"/>
    <x v="1"/>
    <x v="2"/>
    <x v="8"/>
    <x v="884"/>
  </r>
  <r>
    <x v="119"/>
    <x v="1"/>
    <x v="2"/>
    <x v="16"/>
    <x v="98"/>
  </r>
  <r>
    <x v="119"/>
    <x v="1"/>
    <x v="3"/>
    <x v="4"/>
    <x v="395"/>
  </r>
  <r>
    <x v="119"/>
    <x v="1"/>
    <x v="3"/>
    <x v="16"/>
    <x v="78"/>
  </r>
  <r>
    <x v="119"/>
    <x v="1"/>
    <x v="4"/>
    <x v="0"/>
    <x v="592"/>
  </r>
  <r>
    <x v="119"/>
    <x v="1"/>
    <x v="4"/>
    <x v="4"/>
    <x v="1415"/>
  </r>
  <r>
    <x v="119"/>
    <x v="1"/>
    <x v="4"/>
    <x v="16"/>
    <x v="1022"/>
  </r>
  <r>
    <x v="119"/>
    <x v="1"/>
    <x v="5"/>
    <x v="4"/>
    <x v="96"/>
  </r>
  <r>
    <x v="119"/>
    <x v="1"/>
    <x v="5"/>
    <x v="5"/>
    <x v="1240"/>
  </r>
  <r>
    <x v="120"/>
    <x v="0"/>
    <x v="0"/>
    <x v="4"/>
    <x v="1613"/>
  </r>
  <r>
    <x v="120"/>
    <x v="0"/>
    <x v="0"/>
    <x v="17"/>
    <x v="1278"/>
  </r>
  <r>
    <x v="120"/>
    <x v="0"/>
    <x v="0"/>
    <x v="22"/>
    <x v="823"/>
  </r>
  <r>
    <x v="120"/>
    <x v="0"/>
    <x v="1"/>
    <x v="4"/>
    <x v="384"/>
  </r>
  <r>
    <x v="120"/>
    <x v="0"/>
    <x v="1"/>
    <x v="16"/>
    <x v="96"/>
  </r>
  <r>
    <x v="120"/>
    <x v="0"/>
    <x v="2"/>
    <x v="4"/>
    <x v="159"/>
  </r>
  <r>
    <x v="120"/>
    <x v="0"/>
    <x v="3"/>
    <x v="4"/>
    <x v="24"/>
  </r>
  <r>
    <x v="120"/>
    <x v="0"/>
    <x v="4"/>
    <x v="0"/>
    <x v="236"/>
  </r>
  <r>
    <x v="120"/>
    <x v="0"/>
    <x v="4"/>
    <x v="4"/>
    <x v="79"/>
  </r>
  <r>
    <x v="120"/>
    <x v="0"/>
    <x v="4"/>
    <x v="16"/>
    <x v="371"/>
  </r>
  <r>
    <x v="120"/>
    <x v="0"/>
    <x v="5"/>
    <x v="5"/>
    <x v="360"/>
  </r>
  <r>
    <x v="120"/>
    <x v="0"/>
    <x v="5"/>
    <x v="16"/>
    <x v="69"/>
  </r>
  <r>
    <x v="120"/>
    <x v="0"/>
    <x v="6"/>
    <x v="6"/>
    <x v="416"/>
  </r>
  <r>
    <x v="120"/>
    <x v="0"/>
    <x v="6"/>
    <x v="7"/>
    <x v="254"/>
  </r>
  <r>
    <x v="120"/>
    <x v="0"/>
    <x v="6"/>
    <x v="13"/>
    <x v="216"/>
  </r>
  <r>
    <x v="120"/>
    <x v="0"/>
    <x v="6"/>
    <x v="16"/>
    <x v="527"/>
  </r>
  <r>
    <x v="120"/>
    <x v="1"/>
    <x v="0"/>
    <x v="4"/>
    <x v="1436"/>
  </r>
  <r>
    <x v="120"/>
    <x v="1"/>
    <x v="0"/>
    <x v="17"/>
    <x v="687"/>
  </r>
  <r>
    <x v="120"/>
    <x v="1"/>
    <x v="0"/>
    <x v="22"/>
    <x v="371"/>
  </r>
  <r>
    <x v="120"/>
    <x v="1"/>
    <x v="1"/>
    <x v="4"/>
    <x v="368"/>
  </r>
  <r>
    <x v="120"/>
    <x v="1"/>
    <x v="1"/>
    <x v="16"/>
    <x v="216"/>
  </r>
  <r>
    <x v="120"/>
    <x v="1"/>
    <x v="3"/>
    <x v="4"/>
    <x v="29"/>
  </r>
  <r>
    <x v="120"/>
    <x v="1"/>
    <x v="4"/>
    <x v="0"/>
    <x v="121"/>
  </r>
  <r>
    <x v="120"/>
    <x v="1"/>
    <x v="4"/>
    <x v="4"/>
    <x v="39"/>
  </r>
  <r>
    <x v="120"/>
    <x v="1"/>
    <x v="4"/>
    <x v="16"/>
    <x v="106"/>
  </r>
  <r>
    <x v="120"/>
    <x v="1"/>
    <x v="5"/>
    <x v="5"/>
    <x v="132"/>
  </r>
  <r>
    <x v="120"/>
    <x v="1"/>
    <x v="5"/>
    <x v="16"/>
    <x v="64"/>
  </r>
  <r>
    <x v="120"/>
    <x v="1"/>
    <x v="6"/>
    <x v="6"/>
    <x v="137"/>
  </r>
  <r>
    <x v="120"/>
    <x v="1"/>
    <x v="6"/>
    <x v="7"/>
    <x v="326"/>
  </r>
  <r>
    <x v="120"/>
    <x v="1"/>
    <x v="6"/>
    <x v="13"/>
    <x v="116"/>
  </r>
  <r>
    <x v="120"/>
    <x v="1"/>
    <x v="6"/>
    <x v="16"/>
    <x v="307"/>
  </r>
  <r>
    <x v="120"/>
    <x v="2"/>
    <x v="0"/>
    <x v="4"/>
    <x v="740"/>
  </r>
  <r>
    <x v="120"/>
    <x v="2"/>
    <x v="0"/>
    <x v="13"/>
    <x v="124"/>
  </r>
  <r>
    <x v="120"/>
    <x v="2"/>
    <x v="0"/>
    <x v="16"/>
    <x v="96"/>
  </r>
  <r>
    <x v="120"/>
    <x v="2"/>
    <x v="0"/>
    <x v="17"/>
    <x v="570"/>
  </r>
  <r>
    <x v="120"/>
    <x v="2"/>
    <x v="0"/>
    <x v="22"/>
    <x v="286"/>
  </r>
  <r>
    <x v="120"/>
    <x v="2"/>
    <x v="4"/>
    <x v="0"/>
    <x v="101"/>
  </r>
  <r>
    <x v="120"/>
    <x v="2"/>
    <x v="4"/>
    <x v="16"/>
    <x v="124"/>
  </r>
  <r>
    <x v="120"/>
    <x v="2"/>
    <x v="7"/>
    <x v="0"/>
    <x v="177"/>
  </r>
  <r>
    <x v="120"/>
    <x v="2"/>
    <x v="7"/>
    <x v="1"/>
    <x v="384"/>
  </r>
  <r>
    <x v="120"/>
    <x v="2"/>
    <x v="7"/>
    <x v="2"/>
    <x v="96"/>
  </r>
  <r>
    <x v="120"/>
    <x v="2"/>
    <x v="7"/>
    <x v="3"/>
    <x v="96"/>
  </r>
  <r>
    <x v="120"/>
    <x v="2"/>
    <x v="7"/>
    <x v="8"/>
    <x v="96"/>
  </r>
  <r>
    <x v="120"/>
    <x v="2"/>
    <x v="7"/>
    <x v="16"/>
    <x v="433"/>
  </r>
  <r>
    <x v="120"/>
    <x v="2"/>
    <x v="8"/>
    <x v="9"/>
    <x v="441"/>
  </r>
  <r>
    <x v="120"/>
    <x v="2"/>
    <x v="8"/>
    <x v="10"/>
    <x v="194"/>
  </r>
  <r>
    <x v="120"/>
    <x v="2"/>
    <x v="9"/>
    <x v="13"/>
    <x v="487"/>
  </r>
  <r>
    <x v="120"/>
    <x v="2"/>
    <x v="9"/>
    <x v="16"/>
    <x v="49"/>
  </r>
  <r>
    <x v="120"/>
    <x v="2"/>
    <x v="9"/>
    <x v="19"/>
    <x v="1016"/>
  </r>
  <r>
    <x v="120"/>
    <x v="2"/>
    <x v="10"/>
    <x v="16"/>
    <x v="49"/>
  </r>
  <r>
    <x v="120"/>
    <x v="2"/>
    <x v="10"/>
    <x v="18"/>
    <x v="459"/>
  </r>
  <r>
    <x v="120"/>
    <x v="2"/>
    <x v="10"/>
    <x v="20"/>
    <x v="889"/>
  </r>
  <r>
    <x v="120"/>
    <x v="2"/>
    <x v="11"/>
    <x v="8"/>
    <x v="106"/>
  </r>
  <r>
    <x v="120"/>
    <x v="2"/>
    <x v="11"/>
    <x v="16"/>
    <x v="121"/>
  </r>
  <r>
    <x v="120"/>
    <x v="2"/>
    <x v="11"/>
    <x v="21"/>
    <x v="1114"/>
  </r>
  <r>
    <x v="120"/>
    <x v="2"/>
    <x v="13"/>
    <x v="0"/>
    <x v="96"/>
  </r>
  <r>
    <x v="120"/>
    <x v="2"/>
    <x v="13"/>
    <x v="4"/>
    <x v="259"/>
  </r>
  <r>
    <x v="120"/>
    <x v="2"/>
    <x v="13"/>
    <x v="14"/>
    <x v="332"/>
  </r>
  <r>
    <x v="121"/>
    <x v="2"/>
    <x v="9"/>
    <x v="16"/>
    <x v="384"/>
  </r>
  <r>
    <x v="121"/>
    <x v="2"/>
    <x v="9"/>
    <x v="18"/>
    <x v="487"/>
  </r>
  <r>
    <x v="121"/>
    <x v="2"/>
    <x v="9"/>
    <x v="19"/>
    <x v="1570"/>
  </r>
  <r>
    <x v="121"/>
    <x v="2"/>
    <x v="10"/>
    <x v="0"/>
    <x v="96"/>
  </r>
  <r>
    <x v="121"/>
    <x v="2"/>
    <x v="10"/>
    <x v="8"/>
    <x v="49"/>
  </r>
  <r>
    <x v="121"/>
    <x v="2"/>
    <x v="10"/>
    <x v="13"/>
    <x v="326"/>
  </r>
  <r>
    <x v="121"/>
    <x v="2"/>
    <x v="10"/>
    <x v="15"/>
    <x v="570"/>
  </r>
  <r>
    <x v="121"/>
    <x v="2"/>
    <x v="10"/>
    <x v="16"/>
    <x v="254"/>
  </r>
  <r>
    <x v="121"/>
    <x v="2"/>
    <x v="10"/>
    <x v="18"/>
    <x v="883"/>
  </r>
  <r>
    <x v="121"/>
    <x v="2"/>
    <x v="10"/>
    <x v="20"/>
    <x v="74"/>
  </r>
  <r>
    <x v="121"/>
    <x v="2"/>
    <x v="10"/>
    <x v="21"/>
    <x v="1451"/>
  </r>
  <r>
    <x v="121"/>
    <x v="2"/>
    <x v="11"/>
    <x v="8"/>
    <x v="166"/>
  </r>
  <r>
    <x v="121"/>
    <x v="2"/>
    <x v="11"/>
    <x v="13"/>
    <x v="84"/>
  </r>
  <r>
    <x v="121"/>
    <x v="2"/>
    <x v="11"/>
    <x v="16"/>
    <x v="96"/>
  </r>
  <r>
    <x v="121"/>
    <x v="2"/>
    <x v="11"/>
    <x v="21"/>
    <x v="1293"/>
  </r>
  <r>
    <x v="121"/>
    <x v="2"/>
    <x v="13"/>
    <x v="0"/>
    <x v="96"/>
  </r>
  <r>
    <x v="121"/>
    <x v="2"/>
    <x v="13"/>
    <x v="4"/>
    <x v="949"/>
  </r>
  <r>
    <x v="121"/>
    <x v="2"/>
    <x v="13"/>
    <x v="14"/>
    <x v="969"/>
  </r>
  <r>
    <x v="121"/>
    <x v="2"/>
    <x v="13"/>
    <x v="16"/>
    <x v="140"/>
  </r>
  <r>
    <x v="121"/>
    <x v="0"/>
    <x v="0"/>
    <x v="4"/>
    <x v="1761"/>
  </r>
  <r>
    <x v="121"/>
    <x v="0"/>
    <x v="0"/>
    <x v="17"/>
    <x v="1602"/>
  </r>
  <r>
    <x v="121"/>
    <x v="0"/>
    <x v="0"/>
    <x v="22"/>
    <x v="1169"/>
  </r>
  <r>
    <x v="121"/>
    <x v="0"/>
    <x v="1"/>
    <x v="4"/>
    <x v="723"/>
  </r>
  <r>
    <x v="121"/>
    <x v="0"/>
    <x v="1"/>
    <x v="16"/>
    <x v="160"/>
  </r>
  <r>
    <x v="121"/>
    <x v="0"/>
    <x v="2"/>
    <x v="8"/>
    <x v="336"/>
  </r>
  <r>
    <x v="121"/>
    <x v="0"/>
    <x v="3"/>
    <x v="4"/>
    <x v="326"/>
  </r>
  <r>
    <x v="121"/>
    <x v="0"/>
    <x v="4"/>
    <x v="0"/>
    <x v="291"/>
  </r>
  <r>
    <x v="121"/>
    <x v="0"/>
    <x v="4"/>
    <x v="4"/>
    <x v="548"/>
  </r>
  <r>
    <x v="121"/>
    <x v="0"/>
    <x v="4"/>
    <x v="13"/>
    <x v="193"/>
  </r>
  <r>
    <x v="121"/>
    <x v="0"/>
    <x v="4"/>
    <x v="16"/>
    <x v="388"/>
  </r>
  <r>
    <x v="121"/>
    <x v="0"/>
    <x v="5"/>
    <x v="5"/>
    <x v="647"/>
  </r>
  <r>
    <x v="121"/>
    <x v="0"/>
    <x v="5"/>
    <x v="16"/>
    <x v="647"/>
  </r>
  <r>
    <x v="121"/>
    <x v="0"/>
    <x v="6"/>
    <x v="6"/>
    <x v="647"/>
  </r>
  <r>
    <x v="121"/>
    <x v="0"/>
    <x v="6"/>
    <x v="7"/>
    <x v="667"/>
  </r>
  <r>
    <x v="121"/>
    <x v="0"/>
    <x v="6"/>
    <x v="16"/>
    <x v="1042"/>
  </r>
  <r>
    <x v="121"/>
    <x v="1"/>
    <x v="0"/>
    <x v="4"/>
    <x v="1716"/>
  </r>
  <r>
    <x v="121"/>
    <x v="1"/>
    <x v="0"/>
    <x v="17"/>
    <x v="1249"/>
  </r>
  <r>
    <x v="121"/>
    <x v="1"/>
    <x v="0"/>
    <x v="22"/>
    <x v="1025"/>
  </r>
  <r>
    <x v="121"/>
    <x v="1"/>
    <x v="1"/>
    <x v="4"/>
    <x v="787"/>
  </r>
  <r>
    <x v="121"/>
    <x v="1"/>
    <x v="1"/>
    <x v="16"/>
    <x v="496"/>
  </r>
  <r>
    <x v="121"/>
    <x v="1"/>
    <x v="2"/>
    <x v="8"/>
    <x v="242"/>
  </r>
  <r>
    <x v="121"/>
    <x v="1"/>
    <x v="3"/>
    <x v="4"/>
    <x v="292"/>
  </r>
  <r>
    <x v="121"/>
    <x v="1"/>
    <x v="4"/>
    <x v="0"/>
    <x v="217"/>
  </r>
  <r>
    <x v="121"/>
    <x v="1"/>
    <x v="4"/>
    <x v="4"/>
    <x v="418"/>
  </r>
  <r>
    <x v="121"/>
    <x v="1"/>
    <x v="4"/>
    <x v="13"/>
    <x v="162"/>
  </r>
  <r>
    <x v="121"/>
    <x v="1"/>
    <x v="4"/>
    <x v="16"/>
    <x v="288"/>
  </r>
  <r>
    <x v="121"/>
    <x v="1"/>
    <x v="5"/>
    <x v="5"/>
    <x v="496"/>
  </r>
  <r>
    <x v="121"/>
    <x v="1"/>
    <x v="5"/>
    <x v="16"/>
    <x v="338"/>
  </r>
  <r>
    <x v="121"/>
    <x v="1"/>
    <x v="6"/>
    <x v="6"/>
    <x v="338"/>
  </r>
  <r>
    <x v="121"/>
    <x v="1"/>
    <x v="6"/>
    <x v="7"/>
    <x v="513"/>
  </r>
  <r>
    <x v="121"/>
    <x v="1"/>
    <x v="6"/>
    <x v="16"/>
    <x v="874"/>
  </r>
  <r>
    <x v="121"/>
    <x v="2"/>
    <x v="0"/>
    <x v="0"/>
    <x v="177"/>
  </r>
  <r>
    <x v="121"/>
    <x v="2"/>
    <x v="0"/>
    <x v="4"/>
    <x v="1221"/>
  </r>
  <r>
    <x v="121"/>
    <x v="2"/>
    <x v="0"/>
    <x v="13"/>
    <x v="369"/>
  </r>
  <r>
    <x v="121"/>
    <x v="2"/>
    <x v="0"/>
    <x v="16"/>
    <x v="177"/>
  </r>
  <r>
    <x v="121"/>
    <x v="2"/>
    <x v="0"/>
    <x v="17"/>
    <x v="844"/>
  </r>
  <r>
    <x v="121"/>
    <x v="2"/>
    <x v="0"/>
    <x v="22"/>
    <x v="177"/>
  </r>
  <r>
    <x v="121"/>
    <x v="2"/>
    <x v="7"/>
    <x v="0"/>
    <x v="384"/>
  </r>
  <r>
    <x v="121"/>
    <x v="2"/>
    <x v="7"/>
    <x v="1"/>
    <x v="487"/>
  </r>
  <r>
    <x v="121"/>
    <x v="2"/>
    <x v="7"/>
    <x v="2"/>
    <x v="96"/>
  </r>
  <r>
    <x v="121"/>
    <x v="2"/>
    <x v="7"/>
    <x v="8"/>
    <x v="254"/>
  </r>
  <r>
    <x v="121"/>
    <x v="2"/>
    <x v="7"/>
    <x v="13"/>
    <x v="326"/>
  </r>
  <r>
    <x v="121"/>
    <x v="2"/>
    <x v="7"/>
    <x v="16"/>
    <x v="654"/>
  </r>
  <r>
    <x v="121"/>
    <x v="2"/>
    <x v="8"/>
    <x v="8"/>
    <x v="1119"/>
  </r>
  <r>
    <x v="121"/>
    <x v="2"/>
    <x v="8"/>
    <x v="9"/>
    <x v="865"/>
  </r>
  <r>
    <x v="121"/>
    <x v="2"/>
    <x v="8"/>
    <x v="10"/>
    <x v="487"/>
  </r>
  <r>
    <x v="121"/>
    <x v="2"/>
    <x v="8"/>
    <x v="13"/>
    <x v="326"/>
  </r>
  <r>
    <x v="121"/>
    <x v="2"/>
    <x v="9"/>
    <x v="0"/>
    <x v="96"/>
  </r>
  <r>
    <x v="121"/>
    <x v="2"/>
    <x v="9"/>
    <x v="13"/>
    <x v="384"/>
  </r>
  <r>
    <x v="122"/>
    <x v="0"/>
    <x v="0"/>
    <x v="4"/>
    <x v="1693"/>
  </r>
  <r>
    <x v="122"/>
    <x v="0"/>
    <x v="0"/>
    <x v="17"/>
    <x v="1379"/>
  </r>
  <r>
    <x v="122"/>
    <x v="0"/>
    <x v="0"/>
    <x v="22"/>
    <x v="1017"/>
  </r>
  <r>
    <x v="122"/>
    <x v="0"/>
    <x v="1"/>
    <x v="4"/>
    <x v="487"/>
  </r>
  <r>
    <x v="122"/>
    <x v="0"/>
    <x v="1"/>
    <x v="16"/>
    <x v="74"/>
  </r>
  <r>
    <x v="122"/>
    <x v="0"/>
    <x v="2"/>
    <x v="8"/>
    <x v="253"/>
  </r>
  <r>
    <x v="122"/>
    <x v="0"/>
    <x v="3"/>
    <x v="4"/>
    <x v="42"/>
  </r>
  <r>
    <x v="122"/>
    <x v="0"/>
    <x v="4"/>
    <x v="0"/>
    <x v="205"/>
  </r>
  <r>
    <x v="122"/>
    <x v="0"/>
    <x v="4"/>
    <x v="4"/>
    <x v="49"/>
  </r>
  <r>
    <x v="122"/>
    <x v="0"/>
    <x v="4"/>
    <x v="13"/>
    <x v="212"/>
  </r>
  <r>
    <x v="122"/>
    <x v="0"/>
    <x v="4"/>
    <x v="16"/>
    <x v="189"/>
  </r>
  <r>
    <x v="122"/>
    <x v="0"/>
    <x v="5"/>
    <x v="5"/>
    <x v="371"/>
  </r>
  <r>
    <x v="122"/>
    <x v="0"/>
    <x v="5"/>
    <x v="13"/>
    <x v="203"/>
  </r>
  <r>
    <x v="122"/>
    <x v="0"/>
    <x v="6"/>
    <x v="6"/>
    <x v="371"/>
  </r>
  <r>
    <x v="122"/>
    <x v="0"/>
    <x v="6"/>
    <x v="7"/>
    <x v="134"/>
  </r>
  <r>
    <x v="122"/>
    <x v="0"/>
    <x v="6"/>
    <x v="16"/>
    <x v="676"/>
  </r>
  <r>
    <x v="122"/>
    <x v="1"/>
    <x v="0"/>
    <x v="4"/>
    <x v="1565"/>
  </r>
  <r>
    <x v="122"/>
    <x v="1"/>
    <x v="0"/>
    <x v="17"/>
    <x v="671"/>
  </r>
  <r>
    <x v="122"/>
    <x v="1"/>
    <x v="0"/>
    <x v="22"/>
    <x v="482"/>
  </r>
  <r>
    <x v="122"/>
    <x v="1"/>
    <x v="1"/>
    <x v="4"/>
    <x v="444"/>
  </r>
  <r>
    <x v="122"/>
    <x v="1"/>
    <x v="1"/>
    <x v="16"/>
    <x v="197"/>
  </r>
  <r>
    <x v="122"/>
    <x v="1"/>
    <x v="2"/>
    <x v="4"/>
    <x v="96"/>
  </r>
  <r>
    <x v="122"/>
    <x v="1"/>
    <x v="2"/>
    <x v="8"/>
    <x v="185"/>
  </r>
  <r>
    <x v="122"/>
    <x v="1"/>
    <x v="3"/>
    <x v="4"/>
    <x v="70"/>
  </r>
  <r>
    <x v="122"/>
    <x v="1"/>
    <x v="4"/>
    <x v="0"/>
    <x v="254"/>
  </r>
  <r>
    <x v="122"/>
    <x v="1"/>
    <x v="4"/>
    <x v="4"/>
    <x v="49"/>
  </r>
  <r>
    <x v="122"/>
    <x v="1"/>
    <x v="4"/>
    <x v="13"/>
    <x v="14"/>
  </r>
  <r>
    <x v="122"/>
    <x v="1"/>
    <x v="4"/>
    <x v="16"/>
    <x v="83"/>
  </r>
  <r>
    <x v="122"/>
    <x v="1"/>
    <x v="5"/>
    <x v="5"/>
    <x v="272"/>
  </r>
  <r>
    <x v="122"/>
    <x v="1"/>
    <x v="6"/>
    <x v="6"/>
    <x v="121"/>
  </r>
  <r>
    <x v="122"/>
    <x v="1"/>
    <x v="6"/>
    <x v="7"/>
    <x v="433"/>
  </r>
  <r>
    <x v="122"/>
    <x v="1"/>
    <x v="6"/>
    <x v="16"/>
    <x v="570"/>
  </r>
  <r>
    <x v="122"/>
    <x v="2"/>
    <x v="0"/>
    <x v="4"/>
    <x v="813"/>
  </r>
  <r>
    <x v="122"/>
    <x v="2"/>
    <x v="0"/>
    <x v="16"/>
    <x v="35"/>
  </r>
  <r>
    <x v="122"/>
    <x v="2"/>
    <x v="0"/>
    <x v="17"/>
    <x v="524"/>
  </r>
  <r>
    <x v="122"/>
    <x v="2"/>
    <x v="0"/>
    <x v="22"/>
    <x v="16"/>
  </r>
  <r>
    <x v="122"/>
    <x v="2"/>
    <x v="4"/>
    <x v="0"/>
    <x v="49"/>
  </r>
  <r>
    <x v="122"/>
    <x v="2"/>
    <x v="7"/>
    <x v="0"/>
    <x v="177"/>
  </r>
  <r>
    <x v="122"/>
    <x v="2"/>
    <x v="7"/>
    <x v="1"/>
    <x v="570"/>
  </r>
  <r>
    <x v="122"/>
    <x v="2"/>
    <x v="7"/>
    <x v="2"/>
    <x v="96"/>
  </r>
  <r>
    <x v="122"/>
    <x v="2"/>
    <x v="7"/>
    <x v="3"/>
    <x v="96"/>
  </r>
  <r>
    <x v="122"/>
    <x v="2"/>
    <x v="7"/>
    <x v="8"/>
    <x v="384"/>
  </r>
  <r>
    <x v="122"/>
    <x v="2"/>
    <x v="7"/>
    <x v="16"/>
    <x v="254"/>
  </r>
  <r>
    <x v="122"/>
    <x v="2"/>
    <x v="8"/>
    <x v="9"/>
    <x v="487"/>
  </r>
  <r>
    <x v="122"/>
    <x v="2"/>
    <x v="8"/>
    <x v="10"/>
    <x v="290"/>
  </r>
  <r>
    <x v="122"/>
    <x v="2"/>
    <x v="8"/>
    <x v="16"/>
    <x v="74"/>
  </r>
  <r>
    <x v="122"/>
    <x v="2"/>
    <x v="9"/>
    <x v="0"/>
    <x v="96"/>
  </r>
  <r>
    <x v="122"/>
    <x v="2"/>
    <x v="9"/>
    <x v="16"/>
    <x v="76"/>
  </r>
  <r>
    <x v="122"/>
    <x v="2"/>
    <x v="9"/>
    <x v="19"/>
    <x v="1315"/>
  </r>
  <r>
    <x v="122"/>
    <x v="2"/>
    <x v="10"/>
    <x v="0"/>
    <x v="199"/>
  </r>
  <r>
    <x v="122"/>
    <x v="2"/>
    <x v="10"/>
    <x v="16"/>
    <x v="177"/>
  </r>
  <r>
    <x v="122"/>
    <x v="2"/>
    <x v="10"/>
    <x v="18"/>
    <x v="696"/>
  </r>
  <r>
    <x v="122"/>
    <x v="2"/>
    <x v="10"/>
    <x v="21"/>
    <x v="1103"/>
  </r>
  <r>
    <x v="122"/>
    <x v="2"/>
    <x v="11"/>
    <x v="0"/>
    <x v="96"/>
  </r>
  <r>
    <x v="122"/>
    <x v="2"/>
    <x v="11"/>
    <x v="16"/>
    <x v="150"/>
  </r>
  <r>
    <x v="122"/>
    <x v="2"/>
    <x v="11"/>
    <x v="19"/>
    <x v="63"/>
  </r>
  <r>
    <x v="122"/>
    <x v="2"/>
    <x v="11"/>
    <x v="20"/>
    <x v="1198"/>
  </r>
  <r>
    <x v="122"/>
    <x v="2"/>
    <x v="13"/>
    <x v="0"/>
    <x v="96"/>
  </r>
  <r>
    <x v="122"/>
    <x v="2"/>
    <x v="13"/>
    <x v="4"/>
    <x v="421"/>
  </r>
  <r>
    <x v="122"/>
    <x v="2"/>
    <x v="13"/>
    <x v="11"/>
    <x v="532"/>
  </r>
  <r>
    <x v="122"/>
    <x v="2"/>
    <x v="13"/>
    <x v="16"/>
    <x v="16"/>
  </r>
  <r>
    <x v="123"/>
    <x v="2"/>
    <x v="7"/>
    <x v="1"/>
    <x v="384"/>
  </r>
  <r>
    <x v="123"/>
    <x v="2"/>
    <x v="7"/>
    <x v="2"/>
    <x v="49"/>
  </r>
  <r>
    <x v="123"/>
    <x v="2"/>
    <x v="7"/>
    <x v="8"/>
    <x v="140"/>
  </r>
  <r>
    <x v="123"/>
    <x v="2"/>
    <x v="7"/>
    <x v="13"/>
    <x v="49"/>
  </r>
  <r>
    <x v="124"/>
    <x v="0"/>
    <x v="0"/>
    <x v="4"/>
    <x v="1446"/>
  </r>
  <r>
    <x v="124"/>
    <x v="0"/>
    <x v="0"/>
    <x v="17"/>
    <x v="691"/>
  </r>
  <r>
    <x v="124"/>
    <x v="0"/>
    <x v="0"/>
    <x v="22"/>
    <x v="615"/>
  </r>
  <r>
    <x v="124"/>
    <x v="0"/>
    <x v="1"/>
    <x v="4"/>
    <x v="254"/>
  </r>
  <r>
    <x v="124"/>
    <x v="0"/>
    <x v="3"/>
    <x v="4"/>
    <x v="24"/>
  </r>
  <r>
    <x v="124"/>
    <x v="0"/>
    <x v="4"/>
    <x v="0"/>
    <x v="140"/>
  </r>
  <r>
    <x v="124"/>
    <x v="0"/>
    <x v="4"/>
    <x v="4"/>
    <x v="19"/>
  </r>
  <r>
    <x v="124"/>
    <x v="0"/>
    <x v="4"/>
    <x v="16"/>
    <x v="177"/>
  </r>
  <r>
    <x v="124"/>
    <x v="0"/>
    <x v="5"/>
    <x v="5"/>
    <x v="177"/>
  </r>
  <r>
    <x v="124"/>
    <x v="0"/>
    <x v="5"/>
    <x v="13"/>
    <x v="96"/>
  </r>
  <r>
    <x v="124"/>
    <x v="0"/>
    <x v="6"/>
    <x v="6"/>
    <x v="177"/>
  </r>
  <r>
    <x v="124"/>
    <x v="0"/>
    <x v="6"/>
    <x v="7"/>
    <x v="254"/>
  </r>
  <r>
    <x v="124"/>
    <x v="0"/>
    <x v="6"/>
    <x v="16"/>
    <x v="384"/>
  </r>
  <r>
    <x v="124"/>
    <x v="1"/>
    <x v="0"/>
    <x v="4"/>
    <x v="883"/>
  </r>
  <r>
    <x v="124"/>
    <x v="1"/>
    <x v="0"/>
    <x v="17"/>
    <x v="254"/>
  </r>
  <r>
    <x v="124"/>
    <x v="1"/>
    <x v="0"/>
    <x v="22"/>
    <x v="615"/>
  </r>
  <r>
    <x v="124"/>
    <x v="1"/>
    <x v="1"/>
    <x v="4"/>
    <x v="140"/>
  </r>
  <r>
    <x v="124"/>
    <x v="1"/>
    <x v="3"/>
    <x v="4"/>
    <x v="44"/>
  </r>
  <r>
    <x v="124"/>
    <x v="1"/>
    <x v="4"/>
    <x v="0"/>
    <x v="177"/>
  </r>
  <r>
    <x v="124"/>
    <x v="1"/>
    <x v="5"/>
    <x v="5"/>
    <x v="49"/>
  </r>
  <r>
    <x v="124"/>
    <x v="1"/>
    <x v="6"/>
    <x v="6"/>
    <x v="177"/>
  </r>
  <r>
    <x v="124"/>
    <x v="1"/>
    <x v="6"/>
    <x v="7"/>
    <x v="96"/>
  </r>
  <r>
    <x v="124"/>
    <x v="1"/>
    <x v="6"/>
    <x v="16"/>
    <x v="177"/>
  </r>
  <r>
    <x v="124"/>
    <x v="2"/>
    <x v="0"/>
    <x v="4"/>
    <x v="691"/>
  </r>
  <r>
    <x v="124"/>
    <x v="2"/>
    <x v="0"/>
    <x v="13"/>
    <x v="412"/>
  </r>
  <r>
    <x v="124"/>
    <x v="2"/>
    <x v="0"/>
    <x v="16"/>
    <x v="9"/>
  </r>
  <r>
    <x v="124"/>
    <x v="2"/>
    <x v="0"/>
    <x v="17"/>
    <x v="7"/>
  </r>
  <r>
    <x v="124"/>
    <x v="2"/>
    <x v="0"/>
    <x v="22"/>
    <x v="9"/>
  </r>
  <r>
    <x v="124"/>
    <x v="2"/>
    <x v="7"/>
    <x v="0"/>
    <x v="177"/>
  </r>
  <r>
    <x v="124"/>
    <x v="2"/>
    <x v="7"/>
    <x v="1"/>
    <x v="487"/>
  </r>
  <r>
    <x v="124"/>
    <x v="2"/>
    <x v="7"/>
    <x v="2"/>
    <x v="96"/>
  </r>
  <r>
    <x v="124"/>
    <x v="2"/>
    <x v="7"/>
    <x v="16"/>
    <x v="354"/>
  </r>
  <r>
    <x v="124"/>
    <x v="2"/>
    <x v="8"/>
    <x v="9"/>
    <x v="292"/>
  </r>
  <r>
    <x v="124"/>
    <x v="2"/>
    <x v="9"/>
    <x v="0"/>
    <x v="49"/>
  </r>
  <r>
    <x v="124"/>
    <x v="2"/>
    <x v="9"/>
    <x v="13"/>
    <x v="49"/>
  </r>
  <r>
    <x v="124"/>
    <x v="2"/>
    <x v="9"/>
    <x v="19"/>
    <x v="691"/>
  </r>
  <r>
    <x v="124"/>
    <x v="2"/>
    <x v="10"/>
    <x v="18"/>
    <x v="326"/>
  </r>
  <r>
    <x v="124"/>
    <x v="2"/>
    <x v="10"/>
    <x v="20"/>
    <x v="96"/>
  </r>
  <r>
    <x v="124"/>
    <x v="2"/>
    <x v="10"/>
    <x v="21"/>
    <x v="570"/>
  </r>
  <r>
    <x v="124"/>
    <x v="2"/>
    <x v="11"/>
    <x v="0"/>
    <x v="49"/>
  </r>
  <r>
    <x v="124"/>
    <x v="2"/>
    <x v="11"/>
    <x v="16"/>
    <x v="49"/>
  </r>
  <r>
    <x v="124"/>
    <x v="2"/>
    <x v="11"/>
    <x v="21"/>
    <x v="657"/>
  </r>
  <r>
    <x v="124"/>
    <x v="2"/>
    <x v="13"/>
    <x v="0"/>
    <x v="96"/>
  </r>
  <r>
    <x v="124"/>
    <x v="2"/>
    <x v="13"/>
    <x v="4"/>
    <x v="216"/>
  </r>
  <r>
    <x v="124"/>
    <x v="2"/>
    <x v="13"/>
    <x v="14"/>
    <x v="216"/>
  </r>
  <r>
    <x v="125"/>
    <x v="2"/>
    <x v="7"/>
    <x v="16"/>
    <x v="1203"/>
  </r>
  <r>
    <x v="125"/>
    <x v="2"/>
    <x v="8"/>
    <x v="9"/>
    <x v="1257"/>
  </r>
  <r>
    <x v="125"/>
    <x v="0"/>
    <x v="0"/>
    <x v="4"/>
    <x v="1808"/>
  </r>
  <r>
    <x v="125"/>
    <x v="0"/>
    <x v="0"/>
    <x v="17"/>
    <x v="1782"/>
  </r>
  <r>
    <x v="125"/>
    <x v="0"/>
    <x v="0"/>
    <x v="22"/>
    <x v="1635"/>
  </r>
  <r>
    <x v="125"/>
    <x v="0"/>
    <x v="1"/>
    <x v="4"/>
    <x v="1290"/>
  </r>
  <r>
    <x v="125"/>
    <x v="0"/>
    <x v="2"/>
    <x v="8"/>
    <x v="588"/>
  </r>
  <r>
    <x v="125"/>
    <x v="0"/>
    <x v="2"/>
    <x v="16"/>
    <x v="49"/>
  </r>
  <r>
    <x v="125"/>
    <x v="0"/>
    <x v="3"/>
    <x v="4"/>
    <x v="650"/>
  </r>
  <r>
    <x v="125"/>
    <x v="0"/>
    <x v="4"/>
    <x v="0"/>
    <x v="304"/>
  </r>
  <r>
    <x v="125"/>
    <x v="2"/>
    <x v="8"/>
    <x v="10"/>
    <x v="883"/>
  </r>
  <r>
    <x v="125"/>
    <x v="2"/>
    <x v="8"/>
    <x v="16"/>
    <x v="1037"/>
  </r>
  <r>
    <x v="125"/>
    <x v="2"/>
    <x v="9"/>
    <x v="0"/>
    <x v="487"/>
  </r>
  <r>
    <x v="125"/>
    <x v="2"/>
    <x v="9"/>
    <x v="16"/>
    <x v="724"/>
  </r>
  <r>
    <x v="125"/>
    <x v="2"/>
    <x v="9"/>
    <x v="19"/>
    <x v="1774"/>
  </r>
  <r>
    <x v="125"/>
    <x v="2"/>
    <x v="9"/>
    <x v="21"/>
    <x v="1460"/>
  </r>
  <r>
    <x v="125"/>
    <x v="2"/>
    <x v="10"/>
    <x v="0"/>
    <x v="254"/>
  </r>
  <r>
    <x v="125"/>
    <x v="2"/>
    <x v="10"/>
    <x v="8"/>
    <x v="487"/>
  </r>
  <r>
    <x v="125"/>
    <x v="2"/>
    <x v="10"/>
    <x v="15"/>
    <x v="1425"/>
  </r>
  <r>
    <x v="125"/>
    <x v="2"/>
    <x v="10"/>
    <x v="16"/>
    <x v="691"/>
  </r>
  <r>
    <x v="125"/>
    <x v="2"/>
    <x v="10"/>
    <x v="18"/>
    <x v="1394"/>
  </r>
  <r>
    <x v="125"/>
    <x v="2"/>
    <x v="10"/>
    <x v="20"/>
    <x v="864"/>
  </r>
  <r>
    <x v="125"/>
    <x v="2"/>
    <x v="10"/>
    <x v="21"/>
    <x v="1732"/>
  </r>
  <r>
    <x v="125"/>
    <x v="2"/>
    <x v="11"/>
    <x v="0"/>
    <x v="254"/>
  </r>
  <r>
    <x v="125"/>
    <x v="2"/>
    <x v="11"/>
    <x v="8"/>
    <x v="177"/>
  </r>
  <r>
    <x v="125"/>
    <x v="2"/>
    <x v="11"/>
    <x v="16"/>
    <x v="254"/>
  </r>
  <r>
    <x v="125"/>
    <x v="2"/>
    <x v="11"/>
    <x v="18"/>
    <x v="177"/>
  </r>
  <r>
    <x v="125"/>
    <x v="2"/>
    <x v="11"/>
    <x v="21"/>
    <x v="1692"/>
  </r>
  <r>
    <x v="125"/>
    <x v="2"/>
    <x v="12"/>
    <x v="8"/>
    <x v="254"/>
  </r>
  <r>
    <x v="125"/>
    <x v="2"/>
    <x v="12"/>
    <x v="16"/>
    <x v="96"/>
  </r>
  <r>
    <x v="125"/>
    <x v="2"/>
    <x v="13"/>
    <x v="0"/>
    <x v="96"/>
  </r>
  <r>
    <x v="125"/>
    <x v="2"/>
    <x v="13"/>
    <x v="4"/>
    <x v="1193"/>
  </r>
  <r>
    <x v="125"/>
    <x v="2"/>
    <x v="13"/>
    <x v="14"/>
    <x v="1340"/>
  </r>
  <r>
    <x v="125"/>
    <x v="2"/>
    <x v="13"/>
    <x v="16"/>
    <x v="433"/>
  </r>
  <r>
    <x v="125"/>
    <x v="0"/>
    <x v="4"/>
    <x v="4"/>
    <x v="969"/>
  </r>
  <r>
    <x v="125"/>
    <x v="0"/>
    <x v="4"/>
    <x v="13"/>
    <x v="932"/>
  </r>
  <r>
    <x v="125"/>
    <x v="0"/>
    <x v="4"/>
    <x v="16"/>
    <x v="941"/>
  </r>
  <r>
    <x v="125"/>
    <x v="0"/>
    <x v="5"/>
    <x v="5"/>
    <x v="1163"/>
  </r>
  <r>
    <x v="125"/>
    <x v="0"/>
    <x v="5"/>
    <x v="16"/>
    <x v="1061"/>
  </r>
  <r>
    <x v="125"/>
    <x v="0"/>
    <x v="6"/>
    <x v="6"/>
    <x v="1132"/>
  </r>
  <r>
    <x v="125"/>
    <x v="0"/>
    <x v="6"/>
    <x v="7"/>
    <x v="1275"/>
  </r>
  <r>
    <x v="125"/>
    <x v="0"/>
    <x v="6"/>
    <x v="16"/>
    <x v="1489"/>
  </r>
  <r>
    <x v="125"/>
    <x v="1"/>
    <x v="0"/>
    <x v="4"/>
    <x v="1802"/>
  </r>
  <r>
    <x v="125"/>
    <x v="1"/>
    <x v="0"/>
    <x v="17"/>
    <x v="1663"/>
  </r>
  <r>
    <x v="125"/>
    <x v="1"/>
    <x v="0"/>
    <x v="22"/>
    <x v="1516"/>
  </r>
  <r>
    <x v="125"/>
    <x v="1"/>
    <x v="1"/>
    <x v="4"/>
    <x v="1331"/>
  </r>
  <r>
    <x v="125"/>
    <x v="1"/>
    <x v="1"/>
    <x v="16"/>
    <x v="487"/>
  </r>
  <r>
    <x v="125"/>
    <x v="1"/>
    <x v="1"/>
    <x v="22"/>
    <x v="307"/>
  </r>
  <r>
    <x v="125"/>
    <x v="1"/>
    <x v="4"/>
    <x v="0"/>
    <x v="570"/>
  </r>
  <r>
    <x v="125"/>
    <x v="1"/>
    <x v="4"/>
    <x v="4"/>
    <x v="1016"/>
  </r>
  <r>
    <x v="125"/>
    <x v="1"/>
    <x v="4"/>
    <x v="13"/>
    <x v="256"/>
  </r>
  <r>
    <x v="125"/>
    <x v="1"/>
    <x v="4"/>
    <x v="16"/>
    <x v="1034"/>
  </r>
  <r>
    <x v="125"/>
    <x v="1"/>
    <x v="5"/>
    <x v="5"/>
    <x v="904"/>
  </r>
  <r>
    <x v="125"/>
    <x v="1"/>
    <x v="5"/>
    <x v="16"/>
    <x v="702"/>
  </r>
  <r>
    <x v="125"/>
    <x v="1"/>
    <x v="6"/>
    <x v="6"/>
    <x v="681"/>
  </r>
  <r>
    <x v="125"/>
    <x v="1"/>
    <x v="6"/>
    <x v="7"/>
    <x v="1201"/>
  </r>
  <r>
    <x v="125"/>
    <x v="1"/>
    <x v="6"/>
    <x v="16"/>
    <x v="1218"/>
  </r>
  <r>
    <x v="125"/>
    <x v="2"/>
    <x v="0"/>
    <x v="4"/>
    <x v="863"/>
  </r>
  <r>
    <x v="125"/>
    <x v="2"/>
    <x v="0"/>
    <x v="17"/>
    <x v="337"/>
  </r>
  <r>
    <x v="125"/>
    <x v="2"/>
    <x v="4"/>
    <x v="4"/>
    <x v="252"/>
  </r>
  <r>
    <x v="125"/>
    <x v="2"/>
    <x v="4"/>
    <x v="16"/>
    <x v="357"/>
  </r>
  <r>
    <x v="125"/>
    <x v="2"/>
    <x v="7"/>
    <x v="0"/>
    <x v="433"/>
  </r>
  <r>
    <x v="125"/>
    <x v="2"/>
    <x v="7"/>
    <x v="1"/>
    <x v="570"/>
  </r>
  <r>
    <x v="125"/>
    <x v="2"/>
    <x v="7"/>
    <x v="2"/>
    <x v="96"/>
  </r>
  <r>
    <x v="125"/>
    <x v="2"/>
    <x v="7"/>
    <x v="3"/>
    <x v="384"/>
  </r>
  <r>
    <x v="125"/>
    <x v="2"/>
    <x v="7"/>
    <x v="8"/>
    <x v="1003"/>
  </r>
  <r>
    <x v="126"/>
    <x v="0"/>
    <x v="0"/>
    <x v="22"/>
    <x v="292"/>
  </r>
  <r>
    <x v="126"/>
    <x v="0"/>
    <x v="1"/>
    <x v="4"/>
    <x v="177"/>
  </r>
  <r>
    <x v="126"/>
    <x v="0"/>
    <x v="2"/>
    <x v="0"/>
    <x v="24"/>
  </r>
  <r>
    <x v="126"/>
    <x v="0"/>
    <x v="3"/>
    <x v="4"/>
    <x v="0"/>
  </r>
  <r>
    <x v="126"/>
    <x v="0"/>
    <x v="4"/>
    <x v="0"/>
    <x v="59"/>
  </r>
  <r>
    <x v="126"/>
    <x v="0"/>
    <x v="4"/>
    <x v="16"/>
    <x v="96"/>
  </r>
  <r>
    <x v="126"/>
    <x v="0"/>
    <x v="5"/>
    <x v="5"/>
    <x v="177"/>
  </r>
  <r>
    <x v="126"/>
    <x v="0"/>
    <x v="6"/>
    <x v="6"/>
    <x v="177"/>
  </r>
  <r>
    <x v="126"/>
    <x v="0"/>
    <x v="6"/>
    <x v="16"/>
    <x v="177"/>
  </r>
  <r>
    <x v="126"/>
    <x v="1"/>
    <x v="0"/>
    <x v="4"/>
    <x v="412"/>
  </r>
  <r>
    <x v="126"/>
    <x v="2"/>
    <x v="7"/>
    <x v="1"/>
    <x v="384"/>
  </r>
  <r>
    <x v="126"/>
    <x v="2"/>
    <x v="7"/>
    <x v="2"/>
    <x v="96"/>
  </r>
  <r>
    <x v="126"/>
    <x v="2"/>
    <x v="7"/>
    <x v="16"/>
    <x v="79"/>
  </r>
  <r>
    <x v="126"/>
    <x v="2"/>
    <x v="8"/>
    <x v="9"/>
    <x v="49"/>
  </r>
  <r>
    <x v="126"/>
    <x v="2"/>
    <x v="10"/>
    <x v="20"/>
    <x v="24"/>
  </r>
  <r>
    <x v="126"/>
    <x v="2"/>
    <x v="11"/>
    <x v="0"/>
    <x v="140"/>
  </r>
  <r>
    <x v="126"/>
    <x v="2"/>
    <x v="11"/>
    <x v="21"/>
    <x v="177"/>
  </r>
  <r>
    <x v="126"/>
    <x v="2"/>
    <x v="12"/>
    <x v="0"/>
    <x v="24"/>
  </r>
  <r>
    <x v="126"/>
    <x v="2"/>
    <x v="13"/>
    <x v="4"/>
    <x v="96"/>
  </r>
  <r>
    <x v="126"/>
    <x v="2"/>
    <x v="13"/>
    <x v="11"/>
    <x v="96"/>
  </r>
  <r>
    <x v="126"/>
    <x v="0"/>
    <x v="0"/>
    <x v="4"/>
    <x v="1217"/>
  </r>
  <r>
    <x v="126"/>
    <x v="0"/>
    <x v="0"/>
    <x v="17"/>
    <x v="433"/>
  </r>
  <r>
    <x v="127"/>
    <x v="0"/>
    <x v="0"/>
    <x v="4"/>
    <x v="1601"/>
  </r>
  <r>
    <x v="127"/>
    <x v="0"/>
    <x v="0"/>
    <x v="17"/>
    <x v="1260"/>
  </r>
  <r>
    <x v="127"/>
    <x v="0"/>
    <x v="0"/>
    <x v="22"/>
    <x v="557"/>
  </r>
  <r>
    <x v="127"/>
    <x v="0"/>
    <x v="1"/>
    <x v="4"/>
    <x v="434"/>
  </r>
  <r>
    <x v="127"/>
    <x v="0"/>
    <x v="1"/>
    <x v="16"/>
    <x v="66"/>
  </r>
  <r>
    <x v="127"/>
    <x v="0"/>
    <x v="2"/>
    <x v="8"/>
    <x v="56"/>
  </r>
  <r>
    <x v="127"/>
    <x v="0"/>
    <x v="3"/>
    <x v="4"/>
    <x v="7"/>
  </r>
  <r>
    <x v="127"/>
    <x v="0"/>
    <x v="4"/>
    <x v="0"/>
    <x v="191"/>
  </r>
  <r>
    <x v="127"/>
    <x v="0"/>
    <x v="4"/>
    <x v="4"/>
    <x v="3"/>
  </r>
  <r>
    <x v="127"/>
    <x v="0"/>
    <x v="4"/>
    <x v="16"/>
    <x v="216"/>
  </r>
  <r>
    <x v="127"/>
    <x v="0"/>
    <x v="5"/>
    <x v="5"/>
    <x v="366"/>
  </r>
  <r>
    <x v="127"/>
    <x v="0"/>
    <x v="5"/>
    <x v="16"/>
    <x v="58"/>
  </r>
  <r>
    <x v="127"/>
    <x v="0"/>
    <x v="6"/>
    <x v="6"/>
    <x v="366"/>
  </r>
  <r>
    <x v="127"/>
    <x v="0"/>
    <x v="6"/>
    <x v="7"/>
    <x v="404"/>
  </r>
  <r>
    <x v="127"/>
    <x v="0"/>
    <x v="6"/>
    <x v="16"/>
    <x v="404"/>
  </r>
  <r>
    <x v="127"/>
    <x v="1"/>
    <x v="0"/>
    <x v="4"/>
    <x v="1529"/>
  </r>
  <r>
    <x v="127"/>
    <x v="1"/>
    <x v="0"/>
    <x v="17"/>
    <x v="761"/>
  </r>
  <r>
    <x v="127"/>
    <x v="1"/>
    <x v="0"/>
    <x v="22"/>
    <x v="577"/>
  </r>
  <r>
    <x v="127"/>
    <x v="1"/>
    <x v="1"/>
    <x v="4"/>
    <x v="383"/>
  </r>
  <r>
    <x v="127"/>
    <x v="1"/>
    <x v="1"/>
    <x v="16"/>
    <x v="127"/>
  </r>
  <r>
    <x v="127"/>
    <x v="1"/>
    <x v="2"/>
    <x v="8"/>
    <x v="56"/>
  </r>
  <r>
    <x v="127"/>
    <x v="1"/>
    <x v="3"/>
    <x v="4"/>
    <x v="23"/>
  </r>
  <r>
    <x v="127"/>
    <x v="1"/>
    <x v="4"/>
    <x v="0"/>
    <x v="163"/>
  </r>
  <r>
    <x v="127"/>
    <x v="1"/>
    <x v="4"/>
    <x v="4"/>
    <x v="2"/>
  </r>
  <r>
    <x v="127"/>
    <x v="1"/>
    <x v="4"/>
    <x v="16"/>
    <x v="216"/>
  </r>
  <r>
    <x v="127"/>
    <x v="1"/>
    <x v="5"/>
    <x v="5"/>
    <x v="205"/>
  </r>
  <r>
    <x v="127"/>
    <x v="1"/>
    <x v="5"/>
    <x v="16"/>
    <x v="109"/>
  </r>
  <r>
    <x v="127"/>
    <x v="1"/>
    <x v="6"/>
    <x v="6"/>
    <x v="127"/>
  </r>
  <r>
    <x v="127"/>
    <x v="1"/>
    <x v="6"/>
    <x v="7"/>
    <x v="303"/>
  </r>
  <r>
    <x v="127"/>
    <x v="1"/>
    <x v="6"/>
    <x v="16"/>
    <x v="365"/>
  </r>
  <r>
    <x v="127"/>
    <x v="2"/>
    <x v="0"/>
    <x v="0"/>
    <x v="152"/>
  </r>
  <r>
    <x v="127"/>
    <x v="2"/>
    <x v="0"/>
    <x v="4"/>
    <x v="661"/>
  </r>
  <r>
    <x v="127"/>
    <x v="2"/>
    <x v="0"/>
    <x v="16"/>
    <x v="28"/>
  </r>
  <r>
    <x v="127"/>
    <x v="2"/>
    <x v="0"/>
    <x v="17"/>
    <x v="105"/>
  </r>
  <r>
    <x v="127"/>
    <x v="2"/>
    <x v="4"/>
    <x v="4"/>
    <x v="26"/>
  </r>
  <r>
    <x v="127"/>
    <x v="2"/>
    <x v="7"/>
    <x v="0"/>
    <x v="177"/>
  </r>
  <r>
    <x v="127"/>
    <x v="2"/>
    <x v="7"/>
    <x v="1"/>
    <x v="384"/>
  </r>
  <r>
    <x v="127"/>
    <x v="2"/>
    <x v="7"/>
    <x v="2"/>
    <x v="96"/>
  </r>
  <r>
    <x v="127"/>
    <x v="2"/>
    <x v="7"/>
    <x v="3"/>
    <x v="83"/>
  </r>
  <r>
    <x v="127"/>
    <x v="2"/>
    <x v="7"/>
    <x v="16"/>
    <x v="331"/>
  </r>
  <r>
    <x v="127"/>
    <x v="2"/>
    <x v="8"/>
    <x v="9"/>
    <x v="453"/>
  </r>
  <r>
    <x v="127"/>
    <x v="2"/>
    <x v="8"/>
    <x v="10"/>
    <x v="254"/>
  </r>
  <r>
    <x v="127"/>
    <x v="2"/>
    <x v="9"/>
    <x v="0"/>
    <x v="96"/>
  </r>
  <r>
    <x v="127"/>
    <x v="2"/>
    <x v="9"/>
    <x v="16"/>
    <x v="82"/>
  </r>
  <r>
    <x v="127"/>
    <x v="2"/>
    <x v="9"/>
    <x v="19"/>
    <x v="989"/>
  </r>
  <r>
    <x v="127"/>
    <x v="2"/>
    <x v="10"/>
    <x v="15"/>
    <x v="94"/>
  </r>
  <r>
    <x v="127"/>
    <x v="2"/>
    <x v="10"/>
    <x v="20"/>
    <x v="32"/>
  </r>
  <r>
    <x v="127"/>
    <x v="2"/>
    <x v="10"/>
    <x v="21"/>
    <x v="1141"/>
  </r>
  <r>
    <x v="127"/>
    <x v="2"/>
    <x v="11"/>
    <x v="21"/>
    <x v="905"/>
  </r>
  <r>
    <x v="127"/>
    <x v="2"/>
    <x v="13"/>
    <x v="4"/>
    <x v="177"/>
  </r>
  <r>
    <x v="127"/>
    <x v="2"/>
    <x v="13"/>
    <x v="14"/>
    <x v="433"/>
  </r>
  <r>
    <x v="128"/>
    <x v="1"/>
    <x v="5"/>
    <x v="5"/>
    <x v="128"/>
  </r>
  <r>
    <x v="128"/>
    <x v="1"/>
    <x v="5"/>
    <x v="16"/>
    <x v="127"/>
  </r>
  <r>
    <x v="128"/>
    <x v="1"/>
    <x v="6"/>
    <x v="6"/>
    <x v="128"/>
  </r>
  <r>
    <x v="128"/>
    <x v="1"/>
    <x v="6"/>
    <x v="7"/>
    <x v="206"/>
  </r>
  <r>
    <x v="128"/>
    <x v="1"/>
    <x v="6"/>
    <x v="13"/>
    <x v="127"/>
  </r>
  <r>
    <x v="128"/>
    <x v="1"/>
    <x v="6"/>
    <x v="16"/>
    <x v="127"/>
  </r>
  <r>
    <x v="128"/>
    <x v="2"/>
    <x v="0"/>
    <x v="4"/>
    <x v="140"/>
  </r>
  <r>
    <x v="128"/>
    <x v="2"/>
    <x v="7"/>
    <x v="1"/>
    <x v="487"/>
  </r>
  <r>
    <x v="128"/>
    <x v="2"/>
    <x v="7"/>
    <x v="2"/>
    <x v="96"/>
  </r>
  <r>
    <x v="128"/>
    <x v="2"/>
    <x v="7"/>
    <x v="3"/>
    <x v="96"/>
  </r>
  <r>
    <x v="128"/>
    <x v="2"/>
    <x v="7"/>
    <x v="8"/>
    <x v="254"/>
  </r>
  <r>
    <x v="128"/>
    <x v="2"/>
    <x v="7"/>
    <x v="16"/>
    <x v="254"/>
  </r>
  <r>
    <x v="128"/>
    <x v="2"/>
    <x v="8"/>
    <x v="8"/>
    <x v="96"/>
  </r>
  <r>
    <x v="128"/>
    <x v="2"/>
    <x v="8"/>
    <x v="9"/>
    <x v="326"/>
  </r>
  <r>
    <x v="128"/>
    <x v="2"/>
    <x v="8"/>
    <x v="10"/>
    <x v="140"/>
  </r>
  <r>
    <x v="128"/>
    <x v="2"/>
    <x v="9"/>
    <x v="18"/>
    <x v="326"/>
  </r>
  <r>
    <x v="128"/>
    <x v="2"/>
    <x v="9"/>
    <x v="19"/>
    <x v="772"/>
  </r>
  <r>
    <x v="128"/>
    <x v="2"/>
    <x v="10"/>
    <x v="8"/>
    <x v="96"/>
  </r>
  <r>
    <x v="128"/>
    <x v="2"/>
    <x v="11"/>
    <x v="16"/>
    <x v="96"/>
  </r>
  <r>
    <x v="128"/>
    <x v="2"/>
    <x v="11"/>
    <x v="21"/>
    <x v="216"/>
  </r>
  <r>
    <x v="128"/>
    <x v="2"/>
    <x v="13"/>
    <x v="4"/>
    <x v="254"/>
  </r>
  <r>
    <x v="128"/>
    <x v="2"/>
    <x v="13"/>
    <x v="14"/>
    <x v="384"/>
  </r>
  <r>
    <x v="128"/>
    <x v="0"/>
    <x v="0"/>
    <x v="4"/>
    <x v="1427"/>
  </r>
  <r>
    <x v="128"/>
    <x v="0"/>
    <x v="0"/>
    <x v="17"/>
    <x v="1049"/>
  </r>
  <r>
    <x v="128"/>
    <x v="0"/>
    <x v="0"/>
    <x v="22"/>
    <x v="503"/>
  </r>
  <r>
    <x v="128"/>
    <x v="0"/>
    <x v="1"/>
    <x v="4"/>
    <x v="241"/>
  </r>
  <r>
    <x v="128"/>
    <x v="0"/>
    <x v="1"/>
    <x v="16"/>
    <x v="65"/>
  </r>
  <r>
    <x v="128"/>
    <x v="0"/>
    <x v="1"/>
    <x v="22"/>
    <x v="1"/>
  </r>
  <r>
    <x v="128"/>
    <x v="0"/>
    <x v="2"/>
    <x v="8"/>
    <x v="49"/>
  </r>
  <r>
    <x v="128"/>
    <x v="0"/>
    <x v="3"/>
    <x v="4"/>
    <x v="53"/>
  </r>
  <r>
    <x v="128"/>
    <x v="0"/>
    <x v="4"/>
    <x v="0"/>
    <x v="127"/>
  </r>
  <r>
    <x v="128"/>
    <x v="0"/>
    <x v="4"/>
    <x v="16"/>
    <x v="66"/>
  </r>
  <r>
    <x v="128"/>
    <x v="0"/>
    <x v="5"/>
    <x v="5"/>
    <x v="229"/>
  </r>
  <r>
    <x v="128"/>
    <x v="0"/>
    <x v="5"/>
    <x v="16"/>
    <x v="228"/>
  </r>
  <r>
    <x v="128"/>
    <x v="0"/>
    <x v="6"/>
    <x v="6"/>
    <x v="228"/>
  </r>
  <r>
    <x v="128"/>
    <x v="0"/>
    <x v="6"/>
    <x v="7"/>
    <x v="228"/>
  </r>
  <r>
    <x v="128"/>
    <x v="0"/>
    <x v="6"/>
    <x v="13"/>
    <x v="228"/>
  </r>
  <r>
    <x v="128"/>
    <x v="0"/>
    <x v="6"/>
    <x v="16"/>
    <x v="228"/>
  </r>
  <r>
    <x v="128"/>
    <x v="1"/>
    <x v="0"/>
    <x v="4"/>
    <x v="1374"/>
  </r>
  <r>
    <x v="128"/>
    <x v="1"/>
    <x v="0"/>
    <x v="17"/>
    <x v="555"/>
  </r>
  <r>
    <x v="128"/>
    <x v="1"/>
    <x v="0"/>
    <x v="22"/>
    <x v="352"/>
  </r>
  <r>
    <x v="128"/>
    <x v="1"/>
    <x v="1"/>
    <x v="4"/>
    <x v="303"/>
  </r>
  <r>
    <x v="128"/>
    <x v="1"/>
    <x v="1"/>
    <x v="16"/>
    <x v="127"/>
  </r>
  <r>
    <x v="128"/>
    <x v="1"/>
    <x v="1"/>
    <x v="22"/>
    <x v="2"/>
  </r>
  <r>
    <x v="128"/>
    <x v="1"/>
    <x v="2"/>
    <x v="8"/>
    <x v="49"/>
  </r>
  <r>
    <x v="128"/>
    <x v="1"/>
    <x v="3"/>
    <x v="4"/>
    <x v="66"/>
  </r>
  <r>
    <x v="128"/>
    <x v="1"/>
    <x v="4"/>
    <x v="0"/>
    <x v="66"/>
  </r>
  <r>
    <x v="128"/>
    <x v="1"/>
    <x v="4"/>
    <x v="16"/>
    <x v="35"/>
  </r>
  <r>
    <x v="128"/>
    <x v="2"/>
    <x v="10"/>
    <x v="16"/>
    <x v="96"/>
  </r>
  <r>
    <x v="128"/>
    <x v="2"/>
    <x v="10"/>
    <x v="18"/>
    <x v="326"/>
  </r>
  <r>
    <x v="128"/>
    <x v="2"/>
    <x v="10"/>
    <x v="20"/>
    <x v="177"/>
  </r>
  <r>
    <x v="129"/>
    <x v="2"/>
    <x v="13"/>
    <x v="14"/>
    <x v="722"/>
  </r>
  <r>
    <x v="129"/>
    <x v="2"/>
    <x v="13"/>
    <x v="16"/>
    <x v="140"/>
  </r>
  <r>
    <x v="129"/>
    <x v="0"/>
    <x v="0"/>
    <x v="4"/>
    <x v="1733"/>
  </r>
  <r>
    <x v="129"/>
    <x v="0"/>
    <x v="0"/>
    <x v="17"/>
    <x v="1283"/>
  </r>
  <r>
    <x v="129"/>
    <x v="0"/>
    <x v="0"/>
    <x v="22"/>
    <x v="1182"/>
  </r>
  <r>
    <x v="129"/>
    <x v="0"/>
    <x v="1"/>
    <x v="4"/>
    <x v="627"/>
  </r>
  <r>
    <x v="129"/>
    <x v="0"/>
    <x v="1"/>
    <x v="16"/>
    <x v="141"/>
  </r>
  <r>
    <x v="129"/>
    <x v="0"/>
    <x v="1"/>
    <x v="22"/>
    <x v="55"/>
  </r>
  <r>
    <x v="129"/>
    <x v="0"/>
    <x v="2"/>
    <x v="8"/>
    <x v="177"/>
  </r>
  <r>
    <x v="129"/>
    <x v="0"/>
    <x v="3"/>
    <x v="4"/>
    <x v="44"/>
  </r>
  <r>
    <x v="129"/>
    <x v="0"/>
    <x v="4"/>
    <x v="0"/>
    <x v="177"/>
  </r>
  <r>
    <x v="129"/>
    <x v="0"/>
    <x v="4"/>
    <x v="4"/>
    <x v="564"/>
  </r>
  <r>
    <x v="129"/>
    <x v="0"/>
    <x v="4"/>
    <x v="13"/>
    <x v="98"/>
  </r>
  <r>
    <x v="129"/>
    <x v="0"/>
    <x v="4"/>
    <x v="16"/>
    <x v="149"/>
  </r>
  <r>
    <x v="129"/>
    <x v="0"/>
    <x v="5"/>
    <x v="5"/>
    <x v="546"/>
  </r>
  <r>
    <x v="129"/>
    <x v="0"/>
    <x v="5"/>
    <x v="16"/>
    <x v="440"/>
  </r>
  <r>
    <x v="129"/>
    <x v="0"/>
    <x v="6"/>
    <x v="6"/>
    <x v="459"/>
  </r>
  <r>
    <x v="129"/>
    <x v="0"/>
    <x v="6"/>
    <x v="7"/>
    <x v="550"/>
  </r>
  <r>
    <x v="129"/>
    <x v="0"/>
    <x v="6"/>
    <x v="16"/>
    <x v="1150"/>
  </r>
  <r>
    <x v="129"/>
    <x v="1"/>
    <x v="0"/>
    <x v="4"/>
    <x v="1648"/>
  </r>
  <r>
    <x v="129"/>
    <x v="1"/>
    <x v="0"/>
    <x v="17"/>
    <x v="762"/>
  </r>
  <r>
    <x v="129"/>
    <x v="1"/>
    <x v="0"/>
    <x v="22"/>
    <x v="866"/>
  </r>
  <r>
    <x v="129"/>
    <x v="1"/>
    <x v="1"/>
    <x v="4"/>
    <x v="740"/>
  </r>
  <r>
    <x v="129"/>
    <x v="1"/>
    <x v="1"/>
    <x v="16"/>
    <x v="358"/>
  </r>
  <r>
    <x v="129"/>
    <x v="1"/>
    <x v="2"/>
    <x v="8"/>
    <x v="96"/>
  </r>
  <r>
    <x v="129"/>
    <x v="1"/>
    <x v="3"/>
    <x v="4"/>
    <x v="96"/>
  </r>
  <r>
    <x v="129"/>
    <x v="1"/>
    <x v="4"/>
    <x v="0"/>
    <x v="177"/>
  </r>
  <r>
    <x v="129"/>
    <x v="1"/>
    <x v="4"/>
    <x v="4"/>
    <x v="710"/>
  </r>
  <r>
    <x v="129"/>
    <x v="1"/>
    <x v="4"/>
    <x v="16"/>
    <x v="218"/>
  </r>
  <r>
    <x v="129"/>
    <x v="1"/>
    <x v="5"/>
    <x v="5"/>
    <x v="254"/>
  </r>
  <r>
    <x v="129"/>
    <x v="1"/>
    <x v="5"/>
    <x v="16"/>
    <x v="96"/>
  </r>
  <r>
    <x v="129"/>
    <x v="1"/>
    <x v="6"/>
    <x v="6"/>
    <x v="140"/>
  </r>
  <r>
    <x v="129"/>
    <x v="1"/>
    <x v="6"/>
    <x v="7"/>
    <x v="503"/>
  </r>
  <r>
    <x v="129"/>
    <x v="1"/>
    <x v="6"/>
    <x v="16"/>
    <x v="619"/>
  </r>
  <r>
    <x v="129"/>
    <x v="2"/>
    <x v="0"/>
    <x v="4"/>
    <x v="784"/>
  </r>
  <r>
    <x v="129"/>
    <x v="2"/>
    <x v="0"/>
    <x v="17"/>
    <x v="684"/>
  </r>
  <r>
    <x v="129"/>
    <x v="2"/>
    <x v="0"/>
    <x v="22"/>
    <x v="156"/>
  </r>
  <r>
    <x v="129"/>
    <x v="2"/>
    <x v="4"/>
    <x v="4"/>
    <x v="8"/>
  </r>
  <r>
    <x v="129"/>
    <x v="2"/>
    <x v="4"/>
    <x v="16"/>
    <x v="46"/>
  </r>
  <r>
    <x v="129"/>
    <x v="2"/>
    <x v="7"/>
    <x v="0"/>
    <x v="321"/>
  </r>
  <r>
    <x v="129"/>
    <x v="2"/>
    <x v="7"/>
    <x v="1"/>
    <x v="487"/>
  </r>
  <r>
    <x v="129"/>
    <x v="2"/>
    <x v="7"/>
    <x v="2"/>
    <x v="96"/>
  </r>
  <r>
    <x v="129"/>
    <x v="2"/>
    <x v="7"/>
    <x v="8"/>
    <x v="484"/>
  </r>
  <r>
    <x v="129"/>
    <x v="2"/>
    <x v="7"/>
    <x v="13"/>
    <x v="264"/>
  </r>
  <r>
    <x v="129"/>
    <x v="2"/>
    <x v="7"/>
    <x v="16"/>
    <x v="492"/>
  </r>
  <r>
    <x v="129"/>
    <x v="2"/>
    <x v="8"/>
    <x v="0"/>
    <x v="132"/>
  </r>
  <r>
    <x v="129"/>
    <x v="2"/>
    <x v="8"/>
    <x v="8"/>
    <x v="96"/>
  </r>
  <r>
    <x v="129"/>
    <x v="2"/>
    <x v="8"/>
    <x v="9"/>
    <x v="572"/>
  </r>
  <r>
    <x v="129"/>
    <x v="2"/>
    <x v="8"/>
    <x v="10"/>
    <x v="330"/>
  </r>
  <r>
    <x v="129"/>
    <x v="2"/>
    <x v="8"/>
    <x v="16"/>
    <x v="159"/>
  </r>
  <r>
    <x v="129"/>
    <x v="2"/>
    <x v="9"/>
    <x v="0"/>
    <x v="94"/>
  </r>
  <r>
    <x v="129"/>
    <x v="2"/>
    <x v="9"/>
    <x v="8"/>
    <x v="106"/>
  </r>
  <r>
    <x v="129"/>
    <x v="2"/>
    <x v="9"/>
    <x v="13"/>
    <x v="105"/>
  </r>
  <r>
    <x v="129"/>
    <x v="2"/>
    <x v="9"/>
    <x v="16"/>
    <x v="140"/>
  </r>
  <r>
    <x v="129"/>
    <x v="2"/>
    <x v="9"/>
    <x v="19"/>
    <x v="1297"/>
  </r>
  <r>
    <x v="129"/>
    <x v="2"/>
    <x v="9"/>
    <x v="21"/>
    <x v="846"/>
  </r>
  <r>
    <x v="129"/>
    <x v="2"/>
    <x v="10"/>
    <x v="0"/>
    <x v="202"/>
  </r>
  <r>
    <x v="129"/>
    <x v="2"/>
    <x v="10"/>
    <x v="8"/>
    <x v="74"/>
  </r>
  <r>
    <x v="129"/>
    <x v="2"/>
    <x v="10"/>
    <x v="15"/>
    <x v="356"/>
  </r>
  <r>
    <x v="129"/>
    <x v="2"/>
    <x v="10"/>
    <x v="16"/>
    <x v="254"/>
  </r>
  <r>
    <x v="129"/>
    <x v="2"/>
    <x v="10"/>
    <x v="18"/>
    <x v="610"/>
  </r>
  <r>
    <x v="129"/>
    <x v="2"/>
    <x v="10"/>
    <x v="21"/>
    <x v="1300"/>
  </r>
  <r>
    <x v="129"/>
    <x v="2"/>
    <x v="11"/>
    <x v="0"/>
    <x v="96"/>
  </r>
  <r>
    <x v="129"/>
    <x v="2"/>
    <x v="11"/>
    <x v="8"/>
    <x v="96"/>
  </r>
  <r>
    <x v="129"/>
    <x v="2"/>
    <x v="11"/>
    <x v="16"/>
    <x v="108"/>
  </r>
  <r>
    <x v="129"/>
    <x v="2"/>
    <x v="11"/>
    <x v="21"/>
    <x v="1188"/>
  </r>
  <r>
    <x v="129"/>
    <x v="2"/>
    <x v="12"/>
    <x v="0"/>
    <x v="29"/>
  </r>
  <r>
    <x v="129"/>
    <x v="2"/>
    <x v="13"/>
    <x v="0"/>
    <x v="177"/>
  </r>
  <r>
    <x v="129"/>
    <x v="2"/>
    <x v="13"/>
    <x v="4"/>
    <x v="617"/>
  </r>
  <r>
    <x v="129"/>
    <x v="2"/>
    <x v="13"/>
    <x v="11"/>
    <x v="177"/>
  </r>
  <r>
    <x v="130"/>
    <x v="0"/>
    <x v="0"/>
    <x v="22"/>
    <x v="617"/>
  </r>
  <r>
    <x v="130"/>
    <x v="0"/>
    <x v="1"/>
    <x v="4"/>
    <x v="362"/>
  </r>
  <r>
    <x v="130"/>
    <x v="0"/>
    <x v="4"/>
    <x v="0"/>
    <x v="113"/>
  </r>
  <r>
    <x v="130"/>
    <x v="0"/>
    <x v="4"/>
    <x v="4"/>
    <x v="66"/>
  </r>
  <r>
    <x v="130"/>
    <x v="0"/>
    <x v="4"/>
    <x v="16"/>
    <x v="49"/>
  </r>
  <r>
    <x v="130"/>
    <x v="0"/>
    <x v="5"/>
    <x v="5"/>
    <x v="233"/>
  </r>
  <r>
    <x v="130"/>
    <x v="0"/>
    <x v="5"/>
    <x v="16"/>
    <x v="230"/>
  </r>
  <r>
    <x v="130"/>
    <x v="0"/>
    <x v="6"/>
    <x v="6"/>
    <x v="229"/>
  </r>
  <r>
    <x v="130"/>
    <x v="0"/>
    <x v="6"/>
    <x v="7"/>
    <x v="222"/>
  </r>
  <r>
    <x v="130"/>
    <x v="0"/>
    <x v="6"/>
    <x v="16"/>
    <x v="600"/>
  </r>
  <r>
    <x v="130"/>
    <x v="1"/>
    <x v="0"/>
    <x v="4"/>
    <x v="1416"/>
  </r>
  <r>
    <x v="130"/>
    <x v="1"/>
    <x v="0"/>
    <x v="17"/>
    <x v="253"/>
  </r>
  <r>
    <x v="130"/>
    <x v="1"/>
    <x v="1"/>
    <x v="4"/>
    <x v="248"/>
  </r>
  <r>
    <x v="130"/>
    <x v="1"/>
    <x v="4"/>
    <x v="0"/>
    <x v="57"/>
  </r>
  <r>
    <x v="130"/>
    <x v="1"/>
    <x v="4"/>
    <x v="4"/>
    <x v="50"/>
  </r>
  <r>
    <x v="130"/>
    <x v="1"/>
    <x v="4"/>
    <x v="16"/>
    <x v="24"/>
  </r>
  <r>
    <x v="130"/>
    <x v="1"/>
    <x v="5"/>
    <x v="5"/>
    <x v="206"/>
  </r>
  <r>
    <x v="130"/>
    <x v="1"/>
    <x v="5"/>
    <x v="16"/>
    <x v="139"/>
  </r>
  <r>
    <x v="130"/>
    <x v="1"/>
    <x v="6"/>
    <x v="6"/>
    <x v="127"/>
  </r>
  <r>
    <x v="130"/>
    <x v="1"/>
    <x v="6"/>
    <x v="7"/>
    <x v="201"/>
  </r>
  <r>
    <x v="130"/>
    <x v="1"/>
    <x v="6"/>
    <x v="16"/>
    <x v="398"/>
  </r>
  <r>
    <x v="130"/>
    <x v="2"/>
    <x v="0"/>
    <x v="4"/>
    <x v="340"/>
  </r>
  <r>
    <x v="130"/>
    <x v="2"/>
    <x v="0"/>
    <x v="16"/>
    <x v="2"/>
  </r>
  <r>
    <x v="130"/>
    <x v="2"/>
    <x v="0"/>
    <x v="17"/>
    <x v="177"/>
  </r>
  <r>
    <x v="130"/>
    <x v="2"/>
    <x v="0"/>
    <x v="22"/>
    <x v="16"/>
  </r>
  <r>
    <x v="130"/>
    <x v="2"/>
    <x v="7"/>
    <x v="0"/>
    <x v="177"/>
  </r>
  <r>
    <x v="130"/>
    <x v="2"/>
    <x v="7"/>
    <x v="1"/>
    <x v="384"/>
  </r>
  <r>
    <x v="130"/>
    <x v="0"/>
    <x v="0"/>
    <x v="4"/>
    <x v="1597"/>
  </r>
  <r>
    <x v="130"/>
    <x v="0"/>
    <x v="0"/>
    <x v="17"/>
    <x v="926"/>
  </r>
  <r>
    <x v="130"/>
    <x v="2"/>
    <x v="7"/>
    <x v="8"/>
    <x v="315"/>
  </r>
  <r>
    <x v="130"/>
    <x v="2"/>
    <x v="7"/>
    <x v="16"/>
    <x v="523"/>
  </r>
  <r>
    <x v="130"/>
    <x v="2"/>
    <x v="8"/>
    <x v="8"/>
    <x v="81"/>
  </r>
  <r>
    <x v="130"/>
    <x v="2"/>
    <x v="8"/>
    <x v="9"/>
    <x v="396"/>
  </r>
  <r>
    <x v="130"/>
    <x v="2"/>
    <x v="8"/>
    <x v="10"/>
    <x v="96"/>
  </r>
  <r>
    <x v="130"/>
    <x v="2"/>
    <x v="9"/>
    <x v="0"/>
    <x v="96"/>
  </r>
  <r>
    <x v="130"/>
    <x v="2"/>
    <x v="9"/>
    <x v="16"/>
    <x v="97"/>
  </r>
  <r>
    <x v="130"/>
    <x v="2"/>
    <x v="9"/>
    <x v="18"/>
    <x v="49"/>
  </r>
  <r>
    <x v="130"/>
    <x v="2"/>
    <x v="9"/>
    <x v="19"/>
    <x v="1101"/>
  </r>
  <r>
    <x v="130"/>
    <x v="2"/>
    <x v="9"/>
    <x v="21"/>
    <x v="730"/>
  </r>
  <r>
    <x v="130"/>
    <x v="2"/>
    <x v="10"/>
    <x v="0"/>
    <x v="96"/>
  </r>
  <r>
    <x v="130"/>
    <x v="2"/>
    <x v="11"/>
    <x v="8"/>
    <x v="96"/>
  </r>
  <r>
    <x v="130"/>
    <x v="2"/>
    <x v="11"/>
    <x v="21"/>
    <x v="1094"/>
  </r>
  <r>
    <x v="130"/>
    <x v="2"/>
    <x v="13"/>
    <x v="0"/>
    <x v="96"/>
  </r>
  <r>
    <x v="130"/>
    <x v="2"/>
    <x v="13"/>
    <x v="4"/>
    <x v="675"/>
  </r>
  <r>
    <x v="130"/>
    <x v="2"/>
    <x v="13"/>
    <x v="14"/>
    <x v="292"/>
  </r>
  <r>
    <x v="130"/>
    <x v="2"/>
    <x v="7"/>
    <x v="2"/>
    <x v="96"/>
  </r>
  <r>
    <x v="130"/>
    <x v="2"/>
    <x v="7"/>
    <x v="3"/>
    <x v="177"/>
  </r>
  <r>
    <x v="130"/>
    <x v="1"/>
    <x v="0"/>
    <x v="22"/>
    <x v="460"/>
  </r>
  <r>
    <x v="131"/>
    <x v="2"/>
    <x v="9"/>
    <x v="0"/>
    <x v="74"/>
  </r>
  <r>
    <x v="131"/>
    <x v="2"/>
    <x v="9"/>
    <x v="19"/>
    <x v="527"/>
  </r>
  <r>
    <x v="131"/>
    <x v="2"/>
    <x v="9"/>
    <x v="21"/>
    <x v="9"/>
  </r>
  <r>
    <x v="131"/>
    <x v="2"/>
    <x v="10"/>
    <x v="18"/>
    <x v="140"/>
  </r>
  <r>
    <x v="131"/>
    <x v="2"/>
    <x v="10"/>
    <x v="21"/>
    <x v="177"/>
  </r>
  <r>
    <x v="131"/>
    <x v="2"/>
    <x v="11"/>
    <x v="0"/>
    <x v="96"/>
  </r>
  <r>
    <x v="131"/>
    <x v="2"/>
    <x v="11"/>
    <x v="20"/>
    <x v="236"/>
  </r>
  <r>
    <x v="131"/>
    <x v="2"/>
    <x v="13"/>
    <x v="4"/>
    <x v="96"/>
  </r>
  <r>
    <x v="131"/>
    <x v="2"/>
    <x v="13"/>
    <x v="14"/>
    <x v="177"/>
  </r>
  <r>
    <x v="131"/>
    <x v="0"/>
    <x v="0"/>
    <x v="4"/>
    <x v="969"/>
  </r>
  <r>
    <x v="131"/>
    <x v="0"/>
    <x v="0"/>
    <x v="17"/>
    <x v="606"/>
  </r>
  <r>
    <x v="131"/>
    <x v="0"/>
    <x v="0"/>
    <x v="22"/>
    <x v="237"/>
  </r>
  <r>
    <x v="131"/>
    <x v="0"/>
    <x v="1"/>
    <x v="0"/>
    <x v="74"/>
  </r>
  <r>
    <x v="131"/>
    <x v="0"/>
    <x v="3"/>
    <x v="4"/>
    <x v="9"/>
  </r>
  <r>
    <x v="131"/>
    <x v="0"/>
    <x v="4"/>
    <x v="0"/>
    <x v="121"/>
  </r>
  <r>
    <x v="131"/>
    <x v="0"/>
    <x v="4"/>
    <x v="4"/>
    <x v="310"/>
  </r>
  <r>
    <x v="131"/>
    <x v="0"/>
    <x v="5"/>
    <x v="5"/>
    <x v="74"/>
  </r>
  <r>
    <x v="131"/>
    <x v="0"/>
    <x v="6"/>
    <x v="6"/>
    <x v="96"/>
  </r>
  <r>
    <x v="131"/>
    <x v="0"/>
    <x v="6"/>
    <x v="16"/>
    <x v="140"/>
  </r>
  <r>
    <x v="131"/>
    <x v="1"/>
    <x v="0"/>
    <x v="4"/>
    <x v="843"/>
  </r>
  <r>
    <x v="131"/>
    <x v="1"/>
    <x v="0"/>
    <x v="17"/>
    <x v="310"/>
  </r>
  <r>
    <x v="131"/>
    <x v="1"/>
    <x v="0"/>
    <x v="22"/>
    <x v="263"/>
  </r>
  <r>
    <x v="131"/>
    <x v="1"/>
    <x v="1"/>
    <x v="4"/>
    <x v="96"/>
  </r>
  <r>
    <x v="131"/>
    <x v="1"/>
    <x v="1"/>
    <x v="16"/>
    <x v="96"/>
  </r>
  <r>
    <x v="131"/>
    <x v="1"/>
    <x v="3"/>
    <x v="4"/>
    <x v="1"/>
  </r>
  <r>
    <x v="131"/>
    <x v="1"/>
    <x v="5"/>
    <x v="16"/>
    <x v="19"/>
  </r>
  <r>
    <x v="131"/>
    <x v="1"/>
    <x v="6"/>
    <x v="6"/>
    <x v="96"/>
  </r>
  <r>
    <x v="131"/>
    <x v="1"/>
    <x v="6"/>
    <x v="16"/>
    <x v="49"/>
  </r>
  <r>
    <x v="131"/>
    <x v="2"/>
    <x v="0"/>
    <x v="4"/>
    <x v="140"/>
  </r>
  <r>
    <x v="131"/>
    <x v="2"/>
    <x v="7"/>
    <x v="1"/>
    <x v="384"/>
  </r>
  <r>
    <x v="131"/>
    <x v="2"/>
    <x v="7"/>
    <x v="2"/>
    <x v="96"/>
  </r>
  <r>
    <x v="131"/>
    <x v="2"/>
    <x v="7"/>
    <x v="8"/>
    <x v="96"/>
  </r>
  <r>
    <x v="131"/>
    <x v="2"/>
    <x v="7"/>
    <x v="16"/>
    <x v="254"/>
  </r>
  <r>
    <x v="131"/>
    <x v="2"/>
    <x v="8"/>
    <x v="0"/>
    <x v="96"/>
  </r>
  <r>
    <x v="131"/>
    <x v="2"/>
    <x v="8"/>
    <x v="8"/>
    <x v="96"/>
  </r>
  <r>
    <x v="131"/>
    <x v="2"/>
    <x v="8"/>
    <x v="9"/>
    <x v="96"/>
  </r>
  <r>
    <x v="132"/>
    <x v="0"/>
    <x v="0"/>
    <x v="4"/>
    <x v="1325"/>
  </r>
  <r>
    <x v="132"/>
    <x v="0"/>
    <x v="0"/>
    <x v="22"/>
    <x v="258"/>
  </r>
  <r>
    <x v="132"/>
    <x v="0"/>
    <x v="1"/>
    <x v="4"/>
    <x v="96"/>
  </r>
  <r>
    <x v="132"/>
    <x v="0"/>
    <x v="4"/>
    <x v="0"/>
    <x v="96"/>
  </r>
  <r>
    <x v="132"/>
    <x v="0"/>
    <x v="4"/>
    <x v="4"/>
    <x v="433"/>
  </r>
  <r>
    <x v="132"/>
    <x v="0"/>
    <x v="4"/>
    <x v="16"/>
    <x v="384"/>
  </r>
  <r>
    <x v="132"/>
    <x v="0"/>
    <x v="5"/>
    <x v="5"/>
    <x v="96"/>
  </r>
  <r>
    <x v="132"/>
    <x v="0"/>
    <x v="6"/>
    <x v="6"/>
    <x v="96"/>
  </r>
  <r>
    <x v="132"/>
    <x v="0"/>
    <x v="6"/>
    <x v="16"/>
    <x v="194"/>
  </r>
  <r>
    <x v="132"/>
    <x v="1"/>
    <x v="0"/>
    <x v="4"/>
    <x v="1141"/>
  </r>
  <r>
    <x v="132"/>
    <x v="1"/>
    <x v="0"/>
    <x v="22"/>
    <x v="292"/>
  </r>
  <r>
    <x v="132"/>
    <x v="1"/>
    <x v="1"/>
    <x v="4"/>
    <x v="96"/>
  </r>
  <r>
    <x v="132"/>
    <x v="1"/>
    <x v="4"/>
    <x v="0"/>
    <x v="96"/>
  </r>
  <r>
    <x v="132"/>
    <x v="1"/>
    <x v="4"/>
    <x v="4"/>
    <x v="384"/>
  </r>
  <r>
    <x v="132"/>
    <x v="1"/>
    <x v="4"/>
    <x v="16"/>
    <x v="321"/>
  </r>
  <r>
    <x v="132"/>
    <x v="1"/>
    <x v="5"/>
    <x v="5"/>
    <x v="96"/>
  </r>
  <r>
    <x v="132"/>
    <x v="1"/>
    <x v="6"/>
    <x v="6"/>
    <x v="177"/>
  </r>
  <r>
    <x v="132"/>
    <x v="1"/>
    <x v="6"/>
    <x v="7"/>
    <x v="96"/>
  </r>
  <r>
    <x v="132"/>
    <x v="1"/>
    <x v="6"/>
    <x v="16"/>
    <x v="216"/>
  </r>
  <r>
    <x v="132"/>
    <x v="2"/>
    <x v="0"/>
    <x v="0"/>
    <x v="32"/>
  </r>
  <r>
    <x v="132"/>
    <x v="2"/>
    <x v="7"/>
    <x v="1"/>
    <x v="384"/>
  </r>
  <r>
    <x v="132"/>
    <x v="2"/>
    <x v="7"/>
    <x v="2"/>
    <x v="96"/>
  </r>
  <r>
    <x v="132"/>
    <x v="2"/>
    <x v="7"/>
    <x v="16"/>
    <x v="292"/>
  </r>
  <r>
    <x v="132"/>
    <x v="2"/>
    <x v="8"/>
    <x v="0"/>
    <x v="121"/>
  </r>
  <r>
    <x v="132"/>
    <x v="2"/>
    <x v="8"/>
    <x v="8"/>
    <x v="7"/>
  </r>
  <r>
    <x v="132"/>
    <x v="2"/>
    <x v="8"/>
    <x v="9"/>
    <x v="140"/>
  </r>
  <r>
    <x v="132"/>
    <x v="2"/>
    <x v="9"/>
    <x v="19"/>
    <x v="570"/>
  </r>
  <r>
    <x v="132"/>
    <x v="2"/>
    <x v="10"/>
    <x v="20"/>
    <x v="843"/>
  </r>
  <r>
    <x v="132"/>
    <x v="2"/>
    <x v="11"/>
    <x v="20"/>
    <x v="149"/>
  </r>
  <r>
    <x v="132"/>
    <x v="2"/>
    <x v="13"/>
    <x v="14"/>
    <x v="96"/>
  </r>
  <r>
    <x v="133"/>
    <x v="1"/>
    <x v="0"/>
    <x v="4"/>
    <x v="459"/>
  </r>
  <r>
    <x v="133"/>
    <x v="1"/>
    <x v="0"/>
    <x v="22"/>
    <x v="38"/>
  </r>
  <r>
    <x v="133"/>
    <x v="1"/>
    <x v="6"/>
    <x v="6"/>
    <x v="49"/>
  </r>
  <r>
    <x v="133"/>
    <x v="1"/>
    <x v="6"/>
    <x v="16"/>
    <x v="96"/>
  </r>
  <r>
    <x v="133"/>
    <x v="2"/>
    <x v="10"/>
    <x v="20"/>
    <x v="96"/>
  </r>
  <r>
    <x v="134"/>
    <x v="1"/>
    <x v="0"/>
    <x v="4"/>
    <x v="527"/>
  </r>
  <r>
    <x v="134"/>
    <x v="1"/>
    <x v="0"/>
    <x v="22"/>
    <x v="96"/>
  </r>
  <r>
    <x v="134"/>
    <x v="1"/>
    <x v="6"/>
    <x v="6"/>
    <x v="96"/>
  </r>
  <r>
    <x v="135"/>
    <x v="1"/>
    <x v="0"/>
    <x v="4"/>
    <x v="1003"/>
  </r>
  <r>
    <x v="135"/>
    <x v="1"/>
    <x v="6"/>
    <x v="6"/>
    <x v="96"/>
  </r>
  <r>
    <x v="135"/>
    <x v="1"/>
    <x v="6"/>
    <x v="7"/>
    <x v="96"/>
  </r>
  <r>
    <x v="135"/>
    <x v="1"/>
    <x v="6"/>
    <x v="16"/>
    <x v="177"/>
  </r>
  <r>
    <x v="136"/>
    <x v="1"/>
    <x v="0"/>
    <x v="4"/>
    <x v="654"/>
  </r>
  <r>
    <x v="136"/>
    <x v="1"/>
    <x v="1"/>
    <x v="4"/>
    <x v="96"/>
  </r>
  <r>
    <x v="136"/>
    <x v="1"/>
    <x v="6"/>
    <x v="6"/>
    <x v="96"/>
  </r>
  <r>
    <x v="136"/>
    <x v="1"/>
    <x v="6"/>
    <x v="16"/>
    <x v="96"/>
  </r>
  <r>
    <x v="136"/>
    <x v="2"/>
    <x v="10"/>
    <x v="21"/>
    <x v="96"/>
  </r>
  <r>
    <x v="137"/>
    <x v="2"/>
    <x v="13"/>
    <x v="0"/>
    <x v="1"/>
  </r>
  <r>
    <x v="137"/>
    <x v="1"/>
    <x v="0"/>
    <x v="4"/>
    <x v="691"/>
  </r>
  <r>
    <x v="137"/>
    <x v="1"/>
    <x v="0"/>
    <x v="22"/>
    <x v="29"/>
  </r>
  <r>
    <x v="137"/>
    <x v="1"/>
    <x v="4"/>
    <x v="0"/>
    <x v="96"/>
  </r>
  <r>
    <x v="137"/>
    <x v="2"/>
    <x v="7"/>
    <x v="0"/>
    <x v="4"/>
  </r>
  <r>
    <x v="137"/>
    <x v="2"/>
    <x v="7"/>
    <x v="8"/>
    <x v="4"/>
  </r>
  <r>
    <x v="137"/>
    <x v="2"/>
    <x v="7"/>
    <x v="16"/>
    <x v="4"/>
  </r>
  <r>
    <x v="137"/>
    <x v="2"/>
    <x v="8"/>
    <x v="8"/>
    <x v="1"/>
  </r>
  <r>
    <x v="137"/>
    <x v="2"/>
    <x v="10"/>
    <x v="0"/>
    <x v="1"/>
  </r>
  <r>
    <x v="137"/>
    <x v="2"/>
    <x v="10"/>
    <x v="20"/>
    <x v="0"/>
  </r>
  <r>
    <x v="137"/>
    <x v="2"/>
    <x v="10"/>
    <x v="21"/>
    <x v="27"/>
  </r>
  <r>
    <x v="138"/>
    <x v="1"/>
    <x v="0"/>
    <x v="4"/>
    <x v="704"/>
  </r>
  <r>
    <x v="138"/>
    <x v="1"/>
    <x v="0"/>
    <x v="22"/>
    <x v="6"/>
  </r>
  <r>
    <x v="138"/>
    <x v="1"/>
    <x v="6"/>
    <x v="6"/>
    <x v="96"/>
  </r>
  <r>
    <x v="138"/>
    <x v="1"/>
    <x v="6"/>
    <x v="16"/>
    <x v="96"/>
  </r>
  <r>
    <x v="138"/>
    <x v="2"/>
    <x v="13"/>
    <x v="14"/>
    <x v="49"/>
  </r>
  <r>
    <x v="139"/>
    <x v="1"/>
    <x v="0"/>
    <x v="4"/>
    <x v="570"/>
  </r>
  <r>
    <x v="139"/>
    <x v="1"/>
    <x v="4"/>
    <x v="0"/>
    <x v="121"/>
  </r>
  <r>
    <x v="139"/>
    <x v="1"/>
    <x v="4"/>
    <x v="16"/>
    <x v="74"/>
  </r>
  <r>
    <x v="140"/>
    <x v="1"/>
    <x v="0"/>
    <x v="17"/>
    <x v="132"/>
  </r>
  <r>
    <x v="140"/>
    <x v="1"/>
    <x v="0"/>
    <x v="22"/>
    <x v="326"/>
  </r>
  <r>
    <x v="140"/>
    <x v="1"/>
    <x v="1"/>
    <x v="4"/>
    <x v="177"/>
  </r>
  <r>
    <x v="140"/>
    <x v="1"/>
    <x v="1"/>
    <x v="16"/>
    <x v="79"/>
  </r>
  <r>
    <x v="140"/>
    <x v="1"/>
    <x v="4"/>
    <x v="0"/>
    <x v="254"/>
  </r>
  <r>
    <x v="140"/>
    <x v="1"/>
    <x v="4"/>
    <x v="16"/>
    <x v="177"/>
  </r>
  <r>
    <x v="140"/>
    <x v="1"/>
    <x v="5"/>
    <x v="13"/>
    <x v="96"/>
  </r>
  <r>
    <x v="140"/>
    <x v="2"/>
    <x v="8"/>
    <x v="9"/>
    <x v="96"/>
  </r>
  <r>
    <x v="140"/>
    <x v="2"/>
    <x v="10"/>
    <x v="21"/>
    <x v="300"/>
  </r>
  <r>
    <x v="140"/>
    <x v="2"/>
    <x v="13"/>
    <x v="11"/>
    <x v="177"/>
  </r>
  <r>
    <x v="140"/>
    <x v="1"/>
    <x v="0"/>
    <x v="4"/>
    <x v="1141"/>
  </r>
  <r>
    <x v="141"/>
    <x v="1"/>
    <x v="0"/>
    <x v="4"/>
    <x v="384"/>
  </r>
  <r>
    <x v="141"/>
    <x v="2"/>
    <x v="7"/>
    <x v="0"/>
    <x v="96"/>
  </r>
  <r>
    <x v="141"/>
    <x v="2"/>
    <x v="7"/>
    <x v="16"/>
    <x v="96"/>
  </r>
  <r>
    <x v="142"/>
    <x v="1"/>
    <x v="0"/>
    <x v="4"/>
    <x v="785"/>
  </r>
  <r>
    <x v="142"/>
    <x v="1"/>
    <x v="0"/>
    <x v="22"/>
    <x v="49"/>
  </r>
  <r>
    <x v="142"/>
    <x v="1"/>
    <x v="4"/>
    <x v="0"/>
    <x v="96"/>
  </r>
  <r>
    <x v="142"/>
    <x v="1"/>
    <x v="4"/>
    <x v="16"/>
    <x v="326"/>
  </r>
  <r>
    <x v="143"/>
    <x v="1"/>
    <x v="0"/>
    <x v="4"/>
    <x v="1056"/>
  </r>
  <r>
    <x v="143"/>
    <x v="1"/>
    <x v="0"/>
    <x v="22"/>
    <x v="28"/>
  </r>
  <r>
    <x v="143"/>
    <x v="1"/>
    <x v="4"/>
    <x v="0"/>
    <x v="96"/>
  </r>
  <r>
    <x v="143"/>
    <x v="1"/>
    <x v="4"/>
    <x v="16"/>
    <x v="96"/>
  </r>
  <r>
    <x v="143"/>
    <x v="2"/>
    <x v="9"/>
    <x v="19"/>
    <x v="96"/>
  </r>
  <r>
    <x v="143"/>
    <x v="2"/>
    <x v="13"/>
    <x v="14"/>
    <x v="96"/>
  </r>
  <r>
    <x v="144"/>
    <x v="1"/>
    <x v="0"/>
    <x v="4"/>
    <x v="1525"/>
  </r>
  <r>
    <x v="144"/>
    <x v="1"/>
    <x v="0"/>
    <x v="17"/>
    <x v="299"/>
  </r>
  <r>
    <x v="144"/>
    <x v="1"/>
    <x v="0"/>
    <x v="22"/>
    <x v="543"/>
  </r>
  <r>
    <x v="144"/>
    <x v="1"/>
    <x v="1"/>
    <x v="4"/>
    <x v="593"/>
  </r>
  <r>
    <x v="144"/>
    <x v="1"/>
    <x v="1"/>
    <x v="13"/>
    <x v="96"/>
  </r>
  <r>
    <x v="144"/>
    <x v="1"/>
    <x v="1"/>
    <x v="16"/>
    <x v="148"/>
  </r>
  <r>
    <x v="144"/>
    <x v="1"/>
    <x v="4"/>
    <x v="0"/>
    <x v="96"/>
  </r>
  <r>
    <x v="144"/>
    <x v="1"/>
    <x v="4"/>
    <x v="13"/>
    <x v="96"/>
  </r>
  <r>
    <x v="144"/>
    <x v="1"/>
    <x v="4"/>
    <x v="16"/>
    <x v="220"/>
  </r>
  <r>
    <x v="144"/>
    <x v="1"/>
    <x v="5"/>
    <x v="5"/>
    <x v="177"/>
  </r>
  <r>
    <x v="144"/>
    <x v="1"/>
    <x v="6"/>
    <x v="6"/>
    <x v="96"/>
  </r>
  <r>
    <x v="144"/>
    <x v="1"/>
    <x v="6"/>
    <x v="7"/>
    <x v="254"/>
  </r>
  <r>
    <x v="144"/>
    <x v="1"/>
    <x v="6"/>
    <x v="13"/>
    <x v="96"/>
  </r>
  <r>
    <x v="144"/>
    <x v="1"/>
    <x v="6"/>
    <x v="16"/>
    <x v="467"/>
  </r>
  <r>
    <x v="144"/>
    <x v="2"/>
    <x v="8"/>
    <x v="8"/>
    <x v="96"/>
  </r>
  <r>
    <x v="144"/>
    <x v="2"/>
    <x v="8"/>
    <x v="13"/>
    <x v="177"/>
  </r>
  <r>
    <x v="144"/>
    <x v="2"/>
    <x v="9"/>
    <x v="19"/>
    <x v="177"/>
  </r>
  <r>
    <x v="144"/>
    <x v="2"/>
    <x v="10"/>
    <x v="21"/>
    <x v="860"/>
  </r>
  <r>
    <x v="144"/>
    <x v="2"/>
    <x v="13"/>
    <x v="4"/>
    <x v="96"/>
  </r>
  <r>
    <x v="145"/>
    <x v="1"/>
    <x v="0"/>
    <x v="4"/>
    <x v="339"/>
  </r>
  <r>
    <x v="145"/>
    <x v="1"/>
    <x v="4"/>
    <x v="0"/>
    <x v="96"/>
  </r>
  <r>
    <x v="145"/>
    <x v="1"/>
    <x v="4"/>
    <x v="16"/>
    <x v="34"/>
  </r>
  <r>
    <x v="146"/>
    <x v="2"/>
    <x v="7"/>
    <x v="0"/>
    <x v="49"/>
  </r>
  <r>
    <x v="147"/>
    <x v="1"/>
    <x v="0"/>
    <x v="4"/>
    <x v="326"/>
  </r>
  <r>
    <x v="147"/>
    <x v="1"/>
    <x v="0"/>
    <x v="22"/>
    <x v="29"/>
  </r>
  <r>
    <x v="147"/>
    <x v="1"/>
    <x v="6"/>
    <x v="6"/>
    <x v="91"/>
  </r>
  <r>
    <x v="147"/>
    <x v="1"/>
    <x v="6"/>
    <x v="16"/>
    <x v="71"/>
  </r>
  <r>
    <x v="148"/>
    <x v="1"/>
    <x v="0"/>
    <x v="4"/>
    <x v="615"/>
  </r>
  <r>
    <x v="148"/>
    <x v="1"/>
    <x v="4"/>
    <x v="0"/>
    <x v="96"/>
  </r>
  <r>
    <x v="148"/>
    <x v="1"/>
    <x v="4"/>
    <x v="16"/>
    <x v="96"/>
  </r>
  <r>
    <x v="148"/>
    <x v="2"/>
    <x v="13"/>
    <x v="11"/>
    <x v="96"/>
  </r>
  <r>
    <x v="149"/>
    <x v="1"/>
    <x v="0"/>
    <x v="4"/>
    <x v="527"/>
  </r>
  <r>
    <x v="149"/>
    <x v="1"/>
    <x v="0"/>
    <x v="22"/>
    <x v="19"/>
  </r>
  <r>
    <x v="149"/>
    <x v="1"/>
    <x v="6"/>
    <x v="6"/>
    <x v="96"/>
  </r>
  <r>
    <x v="149"/>
    <x v="1"/>
    <x v="6"/>
    <x v="13"/>
    <x v="135"/>
  </r>
  <r>
    <x v="150"/>
    <x v="1"/>
    <x v="0"/>
    <x v="4"/>
    <x v="417"/>
  </r>
  <r>
    <x v="150"/>
    <x v="1"/>
    <x v="0"/>
    <x v="22"/>
    <x v="49"/>
  </r>
  <r>
    <x v="150"/>
    <x v="1"/>
    <x v="6"/>
    <x v="6"/>
    <x v="96"/>
  </r>
  <r>
    <x v="150"/>
    <x v="1"/>
    <x v="6"/>
    <x v="16"/>
    <x v="90"/>
  </r>
  <r>
    <x v="151"/>
    <x v="0"/>
    <x v="0"/>
    <x v="4"/>
    <x v="843"/>
  </r>
  <r>
    <x v="151"/>
    <x v="0"/>
    <x v="0"/>
    <x v="17"/>
    <x v="883"/>
  </r>
  <r>
    <x v="151"/>
    <x v="2"/>
    <x v="7"/>
    <x v="8"/>
    <x v="96"/>
  </r>
  <r>
    <x v="152"/>
    <x v="1"/>
    <x v="4"/>
    <x v="0"/>
    <x v="1"/>
  </r>
  <r>
    <x v="152"/>
    <x v="1"/>
    <x v="4"/>
    <x v="16"/>
    <x v="3"/>
  </r>
  <r>
    <x v="152"/>
    <x v="2"/>
    <x v="8"/>
    <x v="9"/>
    <x v="96"/>
  </r>
  <r>
    <x v="152"/>
    <x v="0"/>
    <x v="0"/>
    <x v="4"/>
    <x v="254"/>
  </r>
  <r>
    <x v="152"/>
    <x v="0"/>
    <x v="0"/>
    <x v="17"/>
    <x v="326"/>
  </r>
  <r>
    <x v="152"/>
    <x v="0"/>
    <x v="0"/>
    <x v="22"/>
    <x v="26"/>
  </r>
  <r>
    <x v="152"/>
    <x v="0"/>
    <x v="4"/>
    <x v="0"/>
    <x v="3"/>
  </r>
  <r>
    <x v="152"/>
    <x v="0"/>
    <x v="4"/>
    <x v="16"/>
    <x v="4"/>
  </r>
  <r>
    <x v="152"/>
    <x v="1"/>
    <x v="0"/>
    <x v="4"/>
    <x v="177"/>
  </r>
  <r>
    <x v="152"/>
    <x v="1"/>
    <x v="0"/>
    <x v="17"/>
    <x v="140"/>
  </r>
  <r>
    <x v="152"/>
    <x v="1"/>
    <x v="0"/>
    <x v="22"/>
    <x v="20"/>
  </r>
  <r>
    <x v="153"/>
    <x v="0"/>
    <x v="0"/>
    <x v="4"/>
    <x v="1102"/>
  </r>
  <r>
    <x v="153"/>
    <x v="0"/>
    <x v="0"/>
    <x v="17"/>
    <x v="1113"/>
  </r>
  <r>
    <x v="153"/>
    <x v="0"/>
    <x v="0"/>
    <x v="22"/>
    <x v="226"/>
  </r>
  <r>
    <x v="153"/>
    <x v="0"/>
    <x v="6"/>
    <x v="6"/>
    <x v="70"/>
  </r>
  <r>
    <x v="153"/>
    <x v="0"/>
    <x v="6"/>
    <x v="16"/>
    <x v="242"/>
  </r>
  <r>
    <x v="153"/>
    <x v="1"/>
    <x v="0"/>
    <x v="4"/>
    <x v="736"/>
  </r>
  <r>
    <x v="153"/>
    <x v="1"/>
    <x v="0"/>
    <x v="17"/>
    <x v="754"/>
  </r>
  <r>
    <x v="153"/>
    <x v="1"/>
    <x v="0"/>
    <x v="22"/>
    <x v="104"/>
  </r>
  <r>
    <x v="153"/>
    <x v="1"/>
    <x v="6"/>
    <x v="6"/>
    <x v="28"/>
  </r>
  <r>
    <x v="153"/>
    <x v="1"/>
    <x v="6"/>
    <x v="16"/>
    <x v="112"/>
  </r>
  <r>
    <x v="153"/>
    <x v="2"/>
    <x v="8"/>
    <x v="9"/>
    <x v="177"/>
  </r>
  <r>
    <x v="154"/>
    <x v="0"/>
    <x v="0"/>
    <x v="4"/>
    <x v="326"/>
  </r>
  <r>
    <x v="154"/>
    <x v="0"/>
    <x v="0"/>
    <x v="17"/>
    <x v="527"/>
  </r>
  <r>
    <x v="154"/>
    <x v="0"/>
    <x v="0"/>
    <x v="22"/>
    <x v="254"/>
  </r>
  <r>
    <x v="154"/>
    <x v="0"/>
    <x v="4"/>
    <x v="0"/>
    <x v="96"/>
  </r>
  <r>
    <x v="154"/>
    <x v="1"/>
    <x v="0"/>
    <x v="4"/>
    <x v="326"/>
  </r>
  <r>
    <x v="154"/>
    <x v="1"/>
    <x v="0"/>
    <x v="17"/>
    <x v="384"/>
  </r>
  <r>
    <x v="154"/>
    <x v="1"/>
    <x v="0"/>
    <x v="22"/>
    <x v="254"/>
  </r>
  <r>
    <x v="154"/>
    <x v="1"/>
    <x v="4"/>
    <x v="0"/>
    <x v="96"/>
  </r>
  <r>
    <x v="154"/>
    <x v="2"/>
    <x v="7"/>
    <x v="1"/>
    <x v="326"/>
  </r>
  <r>
    <x v="154"/>
    <x v="2"/>
    <x v="7"/>
    <x v="2"/>
    <x v="3"/>
  </r>
  <r>
    <x v="154"/>
    <x v="2"/>
    <x v="7"/>
    <x v="16"/>
    <x v="177"/>
  </r>
  <r>
    <x v="154"/>
    <x v="2"/>
    <x v="8"/>
    <x v="8"/>
    <x v="177"/>
  </r>
  <r>
    <x v="155"/>
    <x v="0"/>
    <x v="0"/>
    <x v="22"/>
    <x v="98"/>
  </r>
  <r>
    <x v="155"/>
    <x v="0"/>
    <x v="1"/>
    <x v="4"/>
    <x v="157"/>
  </r>
  <r>
    <x v="155"/>
    <x v="0"/>
    <x v="2"/>
    <x v="8"/>
    <x v="84"/>
  </r>
  <r>
    <x v="155"/>
    <x v="0"/>
    <x v="3"/>
    <x v="4"/>
    <x v="16"/>
  </r>
  <r>
    <x v="155"/>
    <x v="0"/>
    <x v="6"/>
    <x v="6"/>
    <x v="84"/>
  </r>
  <r>
    <x v="155"/>
    <x v="0"/>
    <x v="6"/>
    <x v="7"/>
    <x v="84"/>
  </r>
  <r>
    <x v="155"/>
    <x v="0"/>
    <x v="6"/>
    <x v="16"/>
    <x v="222"/>
  </r>
  <r>
    <x v="155"/>
    <x v="1"/>
    <x v="0"/>
    <x v="4"/>
    <x v="301"/>
  </r>
  <r>
    <x v="155"/>
    <x v="1"/>
    <x v="0"/>
    <x v="17"/>
    <x v="309"/>
  </r>
  <r>
    <x v="155"/>
    <x v="1"/>
    <x v="0"/>
    <x v="22"/>
    <x v="16"/>
  </r>
  <r>
    <x v="155"/>
    <x v="1"/>
    <x v="1"/>
    <x v="4"/>
    <x v="27"/>
  </r>
  <r>
    <x v="155"/>
    <x v="1"/>
    <x v="2"/>
    <x v="8"/>
    <x v="13"/>
  </r>
  <r>
    <x v="155"/>
    <x v="1"/>
    <x v="3"/>
    <x v="4"/>
    <x v="2"/>
  </r>
  <r>
    <x v="155"/>
    <x v="1"/>
    <x v="6"/>
    <x v="6"/>
    <x v="13"/>
  </r>
  <r>
    <x v="155"/>
    <x v="1"/>
    <x v="6"/>
    <x v="7"/>
    <x v="13"/>
  </r>
  <r>
    <x v="155"/>
    <x v="1"/>
    <x v="6"/>
    <x v="16"/>
    <x v="41"/>
  </r>
  <r>
    <x v="155"/>
    <x v="2"/>
    <x v="8"/>
    <x v="9"/>
    <x v="96"/>
  </r>
  <r>
    <x v="155"/>
    <x v="2"/>
    <x v="8"/>
    <x v="10"/>
    <x v="96"/>
  </r>
  <r>
    <x v="155"/>
    <x v="2"/>
    <x v="10"/>
    <x v="15"/>
    <x v="103"/>
  </r>
  <r>
    <x v="155"/>
    <x v="2"/>
    <x v="10"/>
    <x v="21"/>
    <x v="254"/>
  </r>
  <r>
    <x v="155"/>
    <x v="2"/>
    <x v="13"/>
    <x v="4"/>
    <x v="34"/>
  </r>
  <r>
    <x v="155"/>
    <x v="0"/>
    <x v="0"/>
    <x v="4"/>
    <x v="954"/>
  </r>
  <r>
    <x v="155"/>
    <x v="0"/>
    <x v="0"/>
    <x v="17"/>
    <x v="967"/>
  </r>
  <r>
    <x v="156"/>
    <x v="2"/>
    <x v="10"/>
    <x v="0"/>
    <x v="79"/>
  </r>
  <r>
    <x v="156"/>
    <x v="2"/>
    <x v="10"/>
    <x v="15"/>
    <x v="121"/>
  </r>
  <r>
    <x v="156"/>
    <x v="2"/>
    <x v="10"/>
    <x v="20"/>
    <x v="59"/>
  </r>
  <r>
    <x v="156"/>
    <x v="2"/>
    <x v="10"/>
    <x v="21"/>
    <x v="615"/>
  </r>
  <r>
    <x v="156"/>
    <x v="2"/>
    <x v="13"/>
    <x v="0"/>
    <x v="96"/>
  </r>
  <r>
    <x v="156"/>
    <x v="2"/>
    <x v="13"/>
    <x v="14"/>
    <x v="177"/>
  </r>
  <r>
    <x v="156"/>
    <x v="0"/>
    <x v="0"/>
    <x v="4"/>
    <x v="931"/>
  </r>
  <r>
    <x v="156"/>
    <x v="0"/>
    <x v="0"/>
    <x v="17"/>
    <x v="1200"/>
  </r>
  <r>
    <x v="156"/>
    <x v="0"/>
    <x v="0"/>
    <x v="22"/>
    <x v="487"/>
  </r>
  <r>
    <x v="156"/>
    <x v="0"/>
    <x v="4"/>
    <x v="0"/>
    <x v="216"/>
  </r>
  <r>
    <x v="156"/>
    <x v="0"/>
    <x v="4"/>
    <x v="16"/>
    <x v="124"/>
  </r>
  <r>
    <x v="156"/>
    <x v="1"/>
    <x v="0"/>
    <x v="4"/>
    <x v="843"/>
  </r>
  <r>
    <x v="156"/>
    <x v="1"/>
    <x v="0"/>
    <x v="17"/>
    <x v="1081"/>
  </r>
  <r>
    <x v="156"/>
    <x v="1"/>
    <x v="0"/>
    <x v="22"/>
    <x v="384"/>
  </r>
  <r>
    <x v="156"/>
    <x v="1"/>
    <x v="4"/>
    <x v="0"/>
    <x v="194"/>
  </r>
  <r>
    <x v="156"/>
    <x v="1"/>
    <x v="4"/>
    <x v="16"/>
    <x v="197"/>
  </r>
  <r>
    <x v="156"/>
    <x v="2"/>
    <x v="7"/>
    <x v="0"/>
    <x v="236"/>
  </r>
  <r>
    <x v="156"/>
    <x v="2"/>
    <x v="7"/>
    <x v="8"/>
    <x v="74"/>
  </r>
  <r>
    <x v="156"/>
    <x v="2"/>
    <x v="7"/>
    <x v="16"/>
    <x v="384"/>
  </r>
  <r>
    <x v="156"/>
    <x v="2"/>
    <x v="8"/>
    <x v="0"/>
    <x v="59"/>
  </r>
  <r>
    <x v="156"/>
    <x v="2"/>
    <x v="8"/>
    <x v="8"/>
    <x v="814"/>
  </r>
  <r>
    <x v="156"/>
    <x v="2"/>
    <x v="8"/>
    <x v="9"/>
    <x v="177"/>
  </r>
  <r>
    <x v="157"/>
    <x v="1"/>
    <x v="6"/>
    <x v="6"/>
    <x v="121"/>
  </r>
  <r>
    <x v="157"/>
    <x v="1"/>
    <x v="6"/>
    <x v="16"/>
    <x v="159"/>
  </r>
  <r>
    <x v="157"/>
    <x v="2"/>
    <x v="0"/>
    <x v="0"/>
    <x v="74"/>
  </r>
  <r>
    <x v="157"/>
    <x v="2"/>
    <x v="7"/>
    <x v="0"/>
    <x v="216"/>
  </r>
  <r>
    <x v="157"/>
    <x v="2"/>
    <x v="7"/>
    <x v="8"/>
    <x v="710"/>
  </r>
  <r>
    <x v="157"/>
    <x v="2"/>
    <x v="8"/>
    <x v="8"/>
    <x v="1071"/>
  </r>
  <r>
    <x v="157"/>
    <x v="2"/>
    <x v="8"/>
    <x v="10"/>
    <x v="905"/>
  </r>
  <r>
    <x v="157"/>
    <x v="0"/>
    <x v="0"/>
    <x v="4"/>
    <x v="1261"/>
  </r>
  <r>
    <x v="157"/>
    <x v="0"/>
    <x v="0"/>
    <x v="17"/>
    <x v="1071"/>
  </r>
  <r>
    <x v="157"/>
    <x v="0"/>
    <x v="0"/>
    <x v="22"/>
    <x v="64"/>
  </r>
  <r>
    <x v="157"/>
    <x v="0"/>
    <x v="6"/>
    <x v="6"/>
    <x v="254"/>
  </r>
  <r>
    <x v="157"/>
    <x v="0"/>
    <x v="6"/>
    <x v="16"/>
    <x v="140"/>
  </r>
  <r>
    <x v="157"/>
    <x v="1"/>
    <x v="0"/>
    <x v="4"/>
    <x v="1261"/>
  </r>
  <r>
    <x v="157"/>
    <x v="1"/>
    <x v="0"/>
    <x v="17"/>
    <x v="1240"/>
  </r>
  <r>
    <x v="158"/>
    <x v="0"/>
    <x v="0"/>
    <x v="4"/>
    <x v="1165"/>
  </r>
  <r>
    <x v="158"/>
    <x v="0"/>
    <x v="0"/>
    <x v="17"/>
    <x v="1470"/>
  </r>
  <r>
    <x v="158"/>
    <x v="0"/>
    <x v="0"/>
    <x v="22"/>
    <x v="425"/>
  </r>
  <r>
    <x v="158"/>
    <x v="1"/>
    <x v="0"/>
    <x v="4"/>
    <x v="785"/>
  </r>
  <r>
    <x v="158"/>
    <x v="1"/>
    <x v="0"/>
    <x v="17"/>
    <x v="1081"/>
  </r>
  <r>
    <x v="158"/>
    <x v="1"/>
    <x v="0"/>
    <x v="22"/>
    <x v="166"/>
  </r>
  <r>
    <x v="158"/>
    <x v="2"/>
    <x v="7"/>
    <x v="0"/>
    <x v="96"/>
  </r>
  <r>
    <x v="158"/>
    <x v="2"/>
    <x v="7"/>
    <x v="16"/>
    <x v="96"/>
  </r>
  <r>
    <x v="158"/>
    <x v="2"/>
    <x v="8"/>
    <x v="8"/>
    <x v="805"/>
  </r>
  <r>
    <x v="159"/>
    <x v="1"/>
    <x v="4"/>
    <x v="16"/>
    <x v="384"/>
  </r>
  <r>
    <x v="159"/>
    <x v="1"/>
    <x v="6"/>
    <x v="6"/>
    <x v="710"/>
  </r>
  <r>
    <x v="159"/>
    <x v="1"/>
    <x v="6"/>
    <x v="16"/>
    <x v="292"/>
  </r>
  <r>
    <x v="159"/>
    <x v="2"/>
    <x v="0"/>
    <x v="4"/>
    <x v="615"/>
  </r>
  <r>
    <x v="159"/>
    <x v="2"/>
    <x v="4"/>
    <x v="4"/>
    <x v="487"/>
  </r>
  <r>
    <x v="159"/>
    <x v="2"/>
    <x v="7"/>
    <x v="0"/>
    <x v="570"/>
  </r>
  <r>
    <x v="159"/>
    <x v="2"/>
    <x v="7"/>
    <x v="16"/>
    <x v="487"/>
  </r>
  <r>
    <x v="159"/>
    <x v="2"/>
    <x v="8"/>
    <x v="0"/>
    <x v="140"/>
  </r>
  <r>
    <x v="159"/>
    <x v="2"/>
    <x v="8"/>
    <x v="8"/>
    <x v="1257"/>
  </r>
  <r>
    <x v="159"/>
    <x v="2"/>
    <x v="10"/>
    <x v="21"/>
    <x v="96"/>
  </r>
  <r>
    <x v="159"/>
    <x v="2"/>
    <x v="13"/>
    <x v="0"/>
    <x v="79"/>
  </r>
  <r>
    <x v="159"/>
    <x v="2"/>
    <x v="13"/>
    <x v="14"/>
    <x v="459"/>
  </r>
  <r>
    <x v="159"/>
    <x v="0"/>
    <x v="0"/>
    <x v="4"/>
    <x v="1557"/>
  </r>
  <r>
    <x v="159"/>
    <x v="0"/>
    <x v="0"/>
    <x v="17"/>
    <x v="1670"/>
  </r>
  <r>
    <x v="159"/>
    <x v="0"/>
    <x v="0"/>
    <x v="22"/>
    <x v="7"/>
  </r>
  <r>
    <x v="159"/>
    <x v="0"/>
    <x v="4"/>
    <x v="0"/>
    <x v="96"/>
  </r>
  <r>
    <x v="159"/>
    <x v="0"/>
    <x v="4"/>
    <x v="4"/>
    <x v="1091"/>
  </r>
  <r>
    <x v="159"/>
    <x v="0"/>
    <x v="4"/>
    <x v="16"/>
    <x v="384"/>
  </r>
  <r>
    <x v="159"/>
    <x v="0"/>
    <x v="6"/>
    <x v="6"/>
    <x v="710"/>
  </r>
  <r>
    <x v="159"/>
    <x v="0"/>
    <x v="6"/>
    <x v="16"/>
    <x v="292"/>
  </r>
  <r>
    <x v="159"/>
    <x v="1"/>
    <x v="0"/>
    <x v="4"/>
    <x v="1547"/>
  </r>
  <r>
    <x v="159"/>
    <x v="1"/>
    <x v="0"/>
    <x v="17"/>
    <x v="1665"/>
  </r>
  <r>
    <x v="159"/>
    <x v="1"/>
    <x v="0"/>
    <x v="22"/>
    <x v="7"/>
  </r>
  <r>
    <x v="159"/>
    <x v="1"/>
    <x v="4"/>
    <x v="0"/>
    <x v="96"/>
  </r>
  <r>
    <x v="159"/>
    <x v="1"/>
    <x v="4"/>
    <x v="4"/>
    <x v="1091"/>
  </r>
  <r>
    <x v="160"/>
    <x v="0"/>
    <x v="4"/>
    <x v="4"/>
    <x v="741"/>
  </r>
  <r>
    <x v="160"/>
    <x v="0"/>
    <x v="4"/>
    <x v="13"/>
    <x v="22"/>
  </r>
  <r>
    <x v="160"/>
    <x v="0"/>
    <x v="4"/>
    <x v="16"/>
    <x v="344"/>
  </r>
  <r>
    <x v="160"/>
    <x v="0"/>
    <x v="6"/>
    <x v="6"/>
    <x v="149"/>
  </r>
  <r>
    <x v="160"/>
    <x v="0"/>
    <x v="6"/>
    <x v="7"/>
    <x v="215"/>
  </r>
  <r>
    <x v="160"/>
    <x v="0"/>
    <x v="6"/>
    <x v="16"/>
    <x v="30"/>
  </r>
  <r>
    <x v="160"/>
    <x v="1"/>
    <x v="0"/>
    <x v="4"/>
    <x v="1502"/>
  </r>
  <r>
    <x v="160"/>
    <x v="1"/>
    <x v="0"/>
    <x v="17"/>
    <x v="1435"/>
  </r>
  <r>
    <x v="160"/>
    <x v="1"/>
    <x v="0"/>
    <x v="22"/>
    <x v="751"/>
  </r>
  <r>
    <x v="160"/>
    <x v="1"/>
    <x v="1"/>
    <x v="4"/>
    <x v="145"/>
  </r>
  <r>
    <x v="160"/>
    <x v="1"/>
    <x v="2"/>
    <x v="8"/>
    <x v="259"/>
  </r>
  <r>
    <x v="160"/>
    <x v="1"/>
    <x v="4"/>
    <x v="0"/>
    <x v="423"/>
  </r>
  <r>
    <x v="160"/>
    <x v="1"/>
    <x v="4"/>
    <x v="4"/>
    <x v="717"/>
  </r>
  <r>
    <x v="160"/>
    <x v="1"/>
    <x v="4"/>
    <x v="13"/>
    <x v="22"/>
  </r>
  <r>
    <x v="160"/>
    <x v="1"/>
    <x v="4"/>
    <x v="16"/>
    <x v="276"/>
  </r>
  <r>
    <x v="160"/>
    <x v="1"/>
    <x v="6"/>
    <x v="6"/>
    <x v="128"/>
  </r>
  <r>
    <x v="160"/>
    <x v="1"/>
    <x v="6"/>
    <x v="7"/>
    <x v="120"/>
  </r>
  <r>
    <x v="160"/>
    <x v="1"/>
    <x v="6"/>
    <x v="16"/>
    <x v="60"/>
  </r>
  <r>
    <x v="160"/>
    <x v="2"/>
    <x v="8"/>
    <x v="8"/>
    <x v="858"/>
  </r>
  <r>
    <x v="160"/>
    <x v="2"/>
    <x v="8"/>
    <x v="10"/>
    <x v="391"/>
  </r>
  <r>
    <x v="160"/>
    <x v="2"/>
    <x v="13"/>
    <x v="14"/>
    <x v="9"/>
  </r>
  <r>
    <x v="160"/>
    <x v="0"/>
    <x v="0"/>
    <x v="4"/>
    <x v="1638"/>
  </r>
  <r>
    <x v="160"/>
    <x v="0"/>
    <x v="0"/>
    <x v="17"/>
    <x v="1651"/>
  </r>
  <r>
    <x v="160"/>
    <x v="0"/>
    <x v="0"/>
    <x v="22"/>
    <x v="748"/>
  </r>
  <r>
    <x v="160"/>
    <x v="0"/>
    <x v="1"/>
    <x v="4"/>
    <x v="265"/>
  </r>
  <r>
    <x v="160"/>
    <x v="0"/>
    <x v="2"/>
    <x v="8"/>
    <x v="311"/>
  </r>
  <r>
    <x v="160"/>
    <x v="0"/>
    <x v="4"/>
    <x v="0"/>
    <x v="442"/>
  </r>
  <r>
    <x v="161"/>
    <x v="0"/>
    <x v="0"/>
    <x v="4"/>
    <x v="412"/>
  </r>
  <r>
    <x v="161"/>
    <x v="0"/>
    <x v="0"/>
    <x v="17"/>
    <x v="654"/>
  </r>
  <r>
    <x v="161"/>
    <x v="0"/>
    <x v="4"/>
    <x v="0"/>
    <x v="9"/>
  </r>
  <r>
    <x v="161"/>
    <x v="0"/>
    <x v="4"/>
    <x v="16"/>
    <x v="4"/>
  </r>
  <r>
    <x v="161"/>
    <x v="1"/>
    <x v="0"/>
    <x v="4"/>
    <x v="254"/>
  </r>
  <r>
    <x v="161"/>
    <x v="1"/>
    <x v="0"/>
    <x v="17"/>
    <x v="570"/>
  </r>
  <r>
    <x v="161"/>
    <x v="1"/>
    <x v="4"/>
    <x v="0"/>
    <x v="4"/>
  </r>
  <r>
    <x v="161"/>
    <x v="1"/>
    <x v="4"/>
    <x v="16"/>
    <x v="4"/>
  </r>
  <r>
    <x v="161"/>
    <x v="2"/>
    <x v="7"/>
    <x v="0"/>
    <x v="0"/>
  </r>
  <r>
    <x v="161"/>
    <x v="2"/>
    <x v="7"/>
    <x v="2"/>
    <x v="1"/>
  </r>
  <r>
    <x v="161"/>
    <x v="2"/>
    <x v="7"/>
    <x v="3"/>
    <x v="4"/>
  </r>
  <r>
    <x v="161"/>
    <x v="2"/>
    <x v="7"/>
    <x v="16"/>
    <x v="9"/>
  </r>
  <r>
    <x v="162"/>
    <x v="0"/>
    <x v="0"/>
    <x v="4"/>
    <x v="922"/>
  </r>
  <r>
    <x v="162"/>
    <x v="0"/>
    <x v="0"/>
    <x v="17"/>
    <x v="1380"/>
  </r>
  <r>
    <x v="162"/>
    <x v="1"/>
    <x v="0"/>
    <x v="4"/>
    <x v="853"/>
  </r>
  <r>
    <x v="162"/>
    <x v="1"/>
    <x v="0"/>
    <x v="17"/>
    <x v="1365"/>
  </r>
  <r>
    <x v="162"/>
    <x v="1"/>
    <x v="0"/>
    <x v="22"/>
    <x v="27"/>
  </r>
  <r>
    <x v="162"/>
    <x v="1"/>
    <x v="2"/>
    <x v="4"/>
    <x v="177"/>
  </r>
  <r>
    <x v="162"/>
    <x v="2"/>
    <x v="0"/>
    <x v="4"/>
    <x v="470"/>
  </r>
  <r>
    <x v="162"/>
    <x v="2"/>
    <x v="7"/>
    <x v="1"/>
    <x v="384"/>
  </r>
  <r>
    <x v="162"/>
    <x v="2"/>
    <x v="7"/>
    <x v="8"/>
    <x v="116"/>
  </r>
  <r>
    <x v="162"/>
    <x v="2"/>
    <x v="7"/>
    <x v="16"/>
    <x v="254"/>
  </r>
  <r>
    <x v="162"/>
    <x v="2"/>
    <x v="8"/>
    <x v="8"/>
    <x v="96"/>
  </r>
  <r>
    <x v="162"/>
    <x v="2"/>
    <x v="8"/>
    <x v="9"/>
    <x v="384"/>
  </r>
  <r>
    <x v="163"/>
    <x v="1"/>
    <x v="0"/>
    <x v="4"/>
    <x v="599"/>
  </r>
  <r>
    <x v="163"/>
    <x v="1"/>
    <x v="0"/>
    <x v="17"/>
    <x v="177"/>
  </r>
  <r>
    <x v="163"/>
    <x v="1"/>
    <x v="0"/>
    <x v="22"/>
    <x v="39"/>
  </r>
  <r>
    <x v="163"/>
    <x v="1"/>
    <x v="4"/>
    <x v="0"/>
    <x v="216"/>
  </r>
  <r>
    <x v="163"/>
    <x v="1"/>
    <x v="6"/>
    <x v="6"/>
    <x v="96"/>
  </r>
  <r>
    <x v="163"/>
    <x v="1"/>
    <x v="6"/>
    <x v="7"/>
    <x v="96"/>
  </r>
  <r>
    <x v="163"/>
    <x v="1"/>
    <x v="6"/>
    <x v="16"/>
    <x v="177"/>
  </r>
  <r>
    <x v="163"/>
    <x v="2"/>
    <x v="4"/>
    <x v="0"/>
    <x v="49"/>
  </r>
  <r>
    <x v="163"/>
    <x v="2"/>
    <x v="4"/>
    <x v="4"/>
    <x v="177"/>
  </r>
  <r>
    <x v="163"/>
    <x v="2"/>
    <x v="4"/>
    <x v="16"/>
    <x v="96"/>
  </r>
  <r>
    <x v="163"/>
    <x v="2"/>
    <x v="7"/>
    <x v="1"/>
    <x v="433"/>
  </r>
  <r>
    <x v="163"/>
    <x v="2"/>
    <x v="7"/>
    <x v="2"/>
    <x v="4"/>
  </r>
  <r>
    <x v="163"/>
    <x v="2"/>
    <x v="7"/>
    <x v="8"/>
    <x v="3"/>
  </r>
  <r>
    <x v="163"/>
    <x v="2"/>
    <x v="7"/>
    <x v="16"/>
    <x v="96"/>
  </r>
  <r>
    <x v="163"/>
    <x v="2"/>
    <x v="10"/>
    <x v="13"/>
    <x v="216"/>
  </r>
  <r>
    <x v="164"/>
    <x v="1"/>
    <x v="0"/>
    <x v="4"/>
    <x v="615"/>
  </r>
  <r>
    <x v="164"/>
    <x v="1"/>
    <x v="0"/>
    <x v="17"/>
    <x v="124"/>
  </r>
  <r>
    <x v="164"/>
    <x v="1"/>
    <x v="0"/>
    <x v="22"/>
    <x v="59"/>
  </r>
  <r>
    <x v="164"/>
    <x v="1"/>
    <x v="6"/>
    <x v="6"/>
    <x v="96"/>
  </r>
  <r>
    <x v="164"/>
    <x v="1"/>
    <x v="6"/>
    <x v="16"/>
    <x v="96"/>
  </r>
  <r>
    <x v="164"/>
    <x v="2"/>
    <x v="7"/>
    <x v="1"/>
    <x v="487"/>
  </r>
  <r>
    <x v="164"/>
    <x v="2"/>
    <x v="7"/>
    <x v="2"/>
    <x v="5"/>
  </r>
  <r>
    <x v="164"/>
    <x v="2"/>
    <x v="7"/>
    <x v="16"/>
    <x v="96"/>
  </r>
  <r>
    <x v="164"/>
    <x v="2"/>
    <x v="10"/>
    <x v="18"/>
    <x v="96"/>
  </r>
  <r>
    <x v="164"/>
    <x v="2"/>
    <x v="10"/>
    <x v="21"/>
    <x v="96"/>
  </r>
  <r>
    <x v="164"/>
    <x v="2"/>
    <x v="13"/>
    <x v="0"/>
    <x v="177"/>
  </r>
  <r>
    <x v="164"/>
    <x v="2"/>
    <x v="13"/>
    <x v="14"/>
    <x v="177"/>
  </r>
  <r>
    <x v="165"/>
    <x v="1"/>
    <x v="0"/>
    <x v="4"/>
    <x v="1045"/>
  </r>
  <r>
    <x v="165"/>
    <x v="1"/>
    <x v="0"/>
    <x v="17"/>
    <x v="354"/>
  </r>
  <r>
    <x v="165"/>
    <x v="1"/>
    <x v="0"/>
    <x v="22"/>
    <x v="126"/>
  </r>
  <r>
    <x v="165"/>
    <x v="1"/>
    <x v="1"/>
    <x v="4"/>
    <x v="96"/>
  </r>
  <r>
    <x v="165"/>
    <x v="1"/>
    <x v="6"/>
    <x v="6"/>
    <x v="96"/>
  </r>
  <r>
    <x v="165"/>
    <x v="1"/>
    <x v="6"/>
    <x v="7"/>
    <x v="177"/>
  </r>
  <r>
    <x v="165"/>
    <x v="1"/>
    <x v="6"/>
    <x v="16"/>
    <x v="384"/>
  </r>
  <r>
    <x v="165"/>
    <x v="2"/>
    <x v="0"/>
    <x v="0"/>
    <x v="96"/>
  </r>
  <r>
    <x v="165"/>
    <x v="2"/>
    <x v="0"/>
    <x v="4"/>
    <x v="664"/>
  </r>
  <r>
    <x v="165"/>
    <x v="2"/>
    <x v="0"/>
    <x v="13"/>
    <x v="96"/>
  </r>
  <r>
    <x v="165"/>
    <x v="2"/>
    <x v="0"/>
    <x v="16"/>
    <x v="177"/>
  </r>
  <r>
    <x v="165"/>
    <x v="2"/>
    <x v="8"/>
    <x v="9"/>
    <x v="96"/>
  </r>
  <r>
    <x v="165"/>
    <x v="2"/>
    <x v="9"/>
    <x v="19"/>
    <x v="29"/>
  </r>
  <r>
    <x v="165"/>
    <x v="2"/>
    <x v="10"/>
    <x v="21"/>
    <x v="433"/>
  </r>
  <r>
    <x v="166"/>
    <x v="1"/>
    <x v="0"/>
    <x v="4"/>
    <x v="969"/>
  </r>
  <r>
    <x v="166"/>
    <x v="1"/>
    <x v="0"/>
    <x v="22"/>
    <x v="79"/>
  </r>
  <r>
    <x v="166"/>
    <x v="1"/>
    <x v="6"/>
    <x v="6"/>
    <x v="96"/>
  </r>
  <r>
    <x v="166"/>
    <x v="1"/>
    <x v="6"/>
    <x v="7"/>
    <x v="177"/>
  </r>
  <r>
    <x v="166"/>
    <x v="1"/>
    <x v="6"/>
    <x v="13"/>
    <x v="96"/>
  </r>
  <r>
    <x v="166"/>
    <x v="1"/>
    <x v="6"/>
    <x v="16"/>
    <x v="326"/>
  </r>
  <r>
    <x v="166"/>
    <x v="2"/>
    <x v="0"/>
    <x v="4"/>
    <x v="737"/>
  </r>
  <r>
    <x v="166"/>
    <x v="2"/>
    <x v="0"/>
    <x v="13"/>
    <x v="115"/>
  </r>
  <r>
    <x v="166"/>
    <x v="2"/>
    <x v="10"/>
    <x v="18"/>
    <x v="96"/>
  </r>
  <r>
    <x v="166"/>
    <x v="2"/>
    <x v="10"/>
    <x v="21"/>
    <x v="177"/>
  </r>
  <r>
    <x v="166"/>
    <x v="2"/>
    <x v="13"/>
    <x v="14"/>
    <x v="49"/>
  </r>
  <r>
    <x v="167"/>
    <x v="1"/>
    <x v="0"/>
    <x v="4"/>
    <x v="974"/>
  </r>
  <r>
    <x v="167"/>
    <x v="1"/>
    <x v="0"/>
    <x v="22"/>
    <x v="326"/>
  </r>
  <r>
    <x v="167"/>
    <x v="1"/>
    <x v="4"/>
    <x v="16"/>
    <x v="140"/>
  </r>
  <r>
    <x v="167"/>
    <x v="1"/>
    <x v="6"/>
    <x v="6"/>
    <x v="177"/>
  </r>
  <r>
    <x v="167"/>
    <x v="1"/>
    <x v="6"/>
    <x v="7"/>
    <x v="96"/>
  </r>
  <r>
    <x v="167"/>
    <x v="1"/>
    <x v="6"/>
    <x v="16"/>
    <x v="254"/>
  </r>
  <r>
    <x v="167"/>
    <x v="2"/>
    <x v="0"/>
    <x v="0"/>
    <x v="96"/>
  </r>
  <r>
    <x v="167"/>
    <x v="2"/>
    <x v="0"/>
    <x v="4"/>
    <x v="459"/>
  </r>
  <r>
    <x v="167"/>
    <x v="2"/>
    <x v="0"/>
    <x v="16"/>
    <x v="140"/>
  </r>
  <r>
    <x v="167"/>
    <x v="2"/>
    <x v="7"/>
    <x v="0"/>
    <x v="96"/>
  </r>
  <r>
    <x v="167"/>
    <x v="2"/>
    <x v="7"/>
    <x v="8"/>
    <x v="140"/>
  </r>
  <r>
    <x v="167"/>
    <x v="2"/>
    <x v="7"/>
    <x v="16"/>
    <x v="96"/>
  </r>
  <r>
    <x v="167"/>
    <x v="2"/>
    <x v="8"/>
    <x v="8"/>
    <x v="26"/>
  </r>
  <r>
    <x v="167"/>
    <x v="2"/>
    <x v="10"/>
    <x v="0"/>
    <x v="44"/>
  </r>
  <r>
    <x v="167"/>
    <x v="2"/>
    <x v="10"/>
    <x v="15"/>
    <x v="96"/>
  </r>
  <r>
    <x v="167"/>
    <x v="2"/>
    <x v="10"/>
    <x v="20"/>
    <x v="19"/>
  </r>
  <r>
    <x v="167"/>
    <x v="2"/>
    <x v="10"/>
    <x v="21"/>
    <x v="292"/>
  </r>
  <r>
    <x v="167"/>
    <x v="2"/>
    <x v="13"/>
    <x v="0"/>
    <x v="26"/>
  </r>
  <r>
    <x v="168"/>
    <x v="1"/>
    <x v="0"/>
    <x v="4"/>
    <x v="865"/>
  </r>
  <r>
    <x v="168"/>
    <x v="1"/>
    <x v="0"/>
    <x v="22"/>
    <x v="121"/>
  </r>
  <r>
    <x v="168"/>
    <x v="1"/>
    <x v="1"/>
    <x v="0"/>
    <x v="159"/>
  </r>
  <r>
    <x v="168"/>
    <x v="1"/>
    <x v="1"/>
    <x v="16"/>
    <x v="96"/>
  </r>
  <r>
    <x v="168"/>
    <x v="1"/>
    <x v="6"/>
    <x v="6"/>
    <x v="96"/>
  </r>
  <r>
    <x v="168"/>
    <x v="1"/>
    <x v="6"/>
    <x v="7"/>
    <x v="96"/>
  </r>
  <r>
    <x v="168"/>
    <x v="1"/>
    <x v="6"/>
    <x v="16"/>
    <x v="177"/>
  </r>
  <r>
    <x v="168"/>
    <x v="2"/>
    <x v="0"/>
    <x v="0"/>
    <x v="177"/>
  </r>
  <r>
    <x v="168"/>
    <x v="2"/>
    <x v="0"/>
    <x v="4"/>
    <x v="883"/>
  </r>
  <r>
    <x v="168"/>
    <x v="2"/>
    <x v="0"/>
    <x v="16"/>
    <x v="140"/>
  </r>
  <r>
    <x v="168"/>
    <x v="2"/>
    <x v="7"/>
    <x v="0"/>
    <x v="5"/>
  </r>
  <r>
    <x v="168"/>
    <x v="2"/>
    <x v="7"/>
    <x v="16"/>
    <x v="19"/>
  </r>
  <r>
    <x v="168"/>
    <x v="2"/>
    <x v="10"/>
    <x v="20"/>
    <x v="254"/>
  </r>
  <r>
    <x v="169"/>
    <x v="1"/>
    <x v="0"/>
    <x v="4"/>
    <x v="615"/>
  </r>
  <r>
    <x v="169"/>
    <x v="1"/>
    <x v="0"/>
    <x v="22"/>
    <x v="14"/>
  </r>
  <r>
    <x v="169"/>
    <x v="1"/>
    <x v="6"/>
    <x v="6"/>
    <x v="96"/>
  </r>
  <r>
    <x v="169"/>
    <x v="1"/>
    <x v="6"/>
    <x v="16"/>
    <x v="177"/>
  </r>
  <r>
    <x v="169"/>
    <x v="2"/>
    <x v="10"/>
    <x v="13"/>
    <x v="96"/>
  </r>
  <r>
    <x v="169"/>
    <x v="2"/>
    <x v="13"/>
    <x v="0"/>
    <x v="96"/>
  </r>
  <r>
    <x v="170"/>
    <x v="2"/>
    <x v="10"/>
    <x v="21"/>
    <x v="96"/>
  </r>
  <r>
    <x v="170"/>
    <x v="1"/>
    <x v="0"/>
    <x v="4"/>
    <x v="865"/>
  </r>
  <r>
    <x v="170"/>
    <x v="1"/>
    <x v="0"/>
    <x v="22"/>
    <x v="17"/>
  </r>
  <r>
    <x v="170"/>
    <x v="1"/>
    <x v="6"/>
    <x v="6"/>
    <x v="96"/>
  </r>
  <r>
    <x v="170"/>
    <x v="1"/>
    <x v="6"/>
    <x v="7"/>
    <x v="24"/>
  </r>
  <r>
    <x v="170"/>
    <x v="2"/>
    <x v="7"/>
    <x v="1"/>
    <x v="433"/>
  </r>
  <r>
    <x v="170"/>
    <x v="2"/>
    <x v="7"/>
    <x v="2"/>
    <x v="4"/>
  </r>
  <r>
    <x v="170"/>
    <x v="2"/>
    <x v="7"/>
    <x v="16"/>
    <x v="197"/>
  </r>
  <r>
    <x v="170"/>
    <x v="2"/>
    <x v="10"/>
    <x v="20"/>
    <x v="96"/>
  </r>
  <r>
    <x v="171"/>
    <x v="1"/>
    <x v="0"/>
    <x v="4"/>
    <x v="216"/>
  </r>
  <r>
    <x v="171"/>
    <x v="1"/>
    <x v="0"/>
    <x v="22"/>
    <x v="13"/>
  </r>
  <r>
    <x v="171"/>
    <x v="1"/>
    <x v="6"/>
    <x v="6"/>
    <x v="59"/>
  </r>
  <r>
    <x v="171"/>
    <x v="1"/>
    <x v="6"/>
    <x v="16"/>
    <x v="159"/>
  </r>
  <r>
    <x v="171"/>
    <x v="2"/>
    <x v="0"/>
    <x v="4"/>
    <x v="13"/>
  </r>
  <r>
    <x v="171"/>
    <x v="2"/>
    <x v="10"/>
    <x v="21"/>
    <x v="39"/>
  </r>
  <r>
    <x v="172"/>
    <x v="1"/>
    <x v="0"/>
    <x v="4"/>
    <x v="487"/>
  </r>
  <r>
    <x v="172"/>
    <x v="1"/>
    <x v="0"/>
    <x v="22"/>
    <x v="22"/>
  </r>
  <r>
    <x v="172"/>
    <x v="1"/>
    <x v="4"/>
    <x v="0"/>
    <x v="96"/>
  </r>
  <r>
    <x v="172"/>
    <x v="1"/>
    <x v="4"/>
    <x v="16"/>
    <x v="96"/>
  </r>
  <r>
    <x v="173"/>
    <x v="0"/>
    <x v="0"/>
    <x v="4"/>
    <x v="71"/>
  </r>
  <r>
    <x v="173"/>
    <x v="0"/>
    <x v="0"/>
    <x v="17"/>
    <x v="92"/>
  </r>
  <r>
    <x v="173"/>
    <x v="0"/>
    <x v="4"/>
    <x v="0"/>
    <x v="47"/>
  </r>
  <r>
    <x v="173"/>
    <x v="1"/>
    <x v="0"/>
    <x v="4"/>
    <x v="77"/>
  </r>
  <r>
    <x v="173"/>
    <x v="1"/>
    <x v="0"/>
    <x v="17"/>
    <x v="100"/>
  </r>
  <r>
    <x v="173"/>
    <x v="1"/>
    <x v="4"/>
    <x v="0"/>
    <x v="51"/>
  </r>
  <r>
    <x v="173"/>
    <x v="2"/>
    <x v="10"/>
    <x v="20"/>
    <x v="96"/>
  </r>
  <r>
    <x v="174"/>
    <x v="1"/>
    <x v="0"/>
    <x v="4"/>
    <x v="922"/>
  </r>
  <r>
    <x v="174"/>
    <x v="1"/>
    <x v="0"/>
    <x v="17"/>
    <x v="96"/>
  </r>
  <r>
    <x v="174"/>
    <x v="1"/>
    <x v="1"/>
    <x v="4"/>
    <x v="96"/>
  </r>
  <r>
    <x v="174"/>
    <x v="1"/>
    <x v="6"/>
    <x v="6"/>
    <x v="96"/>
  </r>
  <r>
    <x v="174"/>
    <x v="1"/>
    <x v="6"/>
    <x v="7"/>
    <x v="96"/>
  </r>
  <r>
    <x v="174"/>
    <x v="1"/>
    <x v="6"/>
    <x v="16"/>
    <x v="177"/>
  </r>
  <r>
    <x v="174"/>
    <x v="2"/>
    <x v="8"/>
    <x v="9"/>
    <x v="96"/>
  </r>
  <r>
    <x v="174"/>
    <x v="2"/>
    <x v="10"/>
    <x v="15"/>
    <x v="254"/>
  </r>
  <r>
    <x v="174"/>
    <x v="2"/>
    <x v="10"/>
    <x v="21"/>
    <x v="177"/>
  </r>
  <r>
    <x v="174"/>
    <x v="2"/>
    <x v="13"/>
    <x v="14"/>
    <x v="96"/>
  </r>
  <r>
    <x v="175"/>
    <x v="1"/>
    <x v="0"/>
    <x v="4"/>
    <x v="843"/>
  </r>
  <r>
    <x v="175"/>
    <x v="1"/>
    <x v="0"/>
    <x v="17"/>
    <x v="724"/>
  </r>
  <r>
    <x v="175"/>
    <x v="1"/>
    <x v="4"/>
    <x v="4"/>
    <x v="384"/>
  </r>
  <r>
    <x v="175"/>
    <x v="1"/>
    <x v="4"/>
    <x v="16"/>
    <x v="140"/>
  </r>
  <r>
    <x v="175"/>
    <x v="1"/>
    <x v="6"/>
    <x v="6"/>
    <x v="121"/>
  </r>
  <r>
    <x v="175"/>
    <x v="1"/>
    <x v="6"/>
    <x v="16"/>
    <x v="384"/>
  </r>
  <r>
    <x v="175"/>
    <x v="2"/>
    <x v="7"/>
    <x v="0"/>
    <x v="49"/>
  </r>
  <r>
    <x v="175"/>
    <x v="2"/>
    <x v="7"/>
    <x v="16"/>
    <x v="197"/>
  </r>
  <r>
    <x v="175"/>
    <x v="2"/>
    <x v="13"/>
    <x v="0"/>
    <x v="3"/>
  </r>
  <r>
    <x v="175"/>
    <x v="2"/>
    <x v="13"/>
    <x v="4"/>
    <x v="49"/>
  </r>
  <r>
    <x v="175"/>
    <x v="2"/>
    <x v="13"/>
    <x v="14"/>
    <x v="22"/>
  </r>
  <r>
    <x v="176"/>
    <x v="1"/>
    <x v="0"/>
    <x v="4"/>
    <x v="254"/>
  </r>
  <r>
    <x v="177"/>
    <x v="1"/>
    <x v="0"/>
    <x v="4"/>
    <x v="335"/>
  </r>
  <r>
    <x v="177"/>
    <x v="1"/>
    <x v="0"/>
    <x v="17"/>
    <x v="96"/>
  </r>
  <r>
    <x v="177"/>
    <x v="1"/>
    <x v="1"/>
    <x v="4"/>
    <x v="96"/>
  </r>
  <r>
    <x v="178"/>
    <x v="1"/>
    <x v="0"/>
    <x v="4"/>
    <x v="349"/>
  </r>
  <r>
    <x v="178"/>
    <x v="1"/>
    <x v="4"/>
    <x v="0"/>
    <x v="49"/>
  </r>
  <r>
    <x v="179"/>
    <x v="1"/>
    <x v="0"/>
    <x v="4"/>
    <x v="654"/>
  </r>
  <r>
    <x v="179"/>
    <x v="1"/>
    <x v="0"/>
    <x v="17"/>
    <x v="177"/>
  </r>
  <r>
    <x v="180"/>
    <x v="1"/>
    <x v="0"/>
    <x v="4"/>
    <x v="96"/>
  </r>
  <r>
    <x v="180"/>
    <x v="1"/>
    <x v="0"/>
    <x v="17"/>
    <x v="116"/>
  </r>
  <r>
    <x v="180"/>
    <x v="1"/>
    <x v="1"/>
    <x v="13"/>
    <x v="96"/>
  </r>
  <r>
    <x v="180"/>
    <x v="1"/>
    <x v="6"/>
    <x v="6"/>
    <x v="19"/>
  </r>
  <r>
    <x v="180"/>
    <x v="1"/>
    <x v="6"/>
    <x v="13"/>
    <x v="59"/>
  </r>
  <r>
    <x v="180"/>
    <x v="1"/>
    <x v="6"/>
    <x v="16"/>
    <x v="74"/>
  </r>
  <r>
    <x v="181"/>
    <x v="1"/>
    <x v="0"/>
    <x v="4"/>
    <x v="384"/>
  </r>
  <r>
    <x v="181"/>
    <x v="1"/>
    <x v="0"/>
    <x v="17"/>
    <x v="96"/>
  </r>
  <r>
    <x v="181"/>
    <x v="1"/>
    <x v="6"/>
    <x v="6"/>
    <x v="96"/>
  </r>
  <r>
    <x v="181"/>
    <x v="1"/>
    <x v="6"/>
    <x v="16"/>
    <x v="96"/>
  </r>
  <r>
    <x v="182"/>
    <x v="1"/>
    <x v="0"/>
    <x v="4"/>
    <x v="128"/>
  </r>
  <r>
    <x v="183"/>
    <x v="1"/>
    <x v="0"/>
    <x v="4"/>
    <x v="384"/>
  </r>
  <r>
    <x v="184"/>
    <x v="1"/>
    <x v="0"/>
    <x v="4"/>
    <x v="469"/>
  </r>
  <r>
    <x v="185"/>
    <x v="1"/>
    <x v="0"/>
    <x v="4"/>
    <x v="429"/>
  </r>
  <r>
    <x v="185"/>
    <x v="1"/>
    <x v="0"/>
    <x v="17"/>
    <x v="313"/>
  </r>
  <r>
    <x v="185"/>
    <x v="1"/>
    <x v="0"/>
    <x v="22"/>
    <x v="29"/>
  </r>
  <r>
    <x v="185"/>
    <x v="1"/>
    <x v="2"/>
    <x v="8"/>
    <x v="96"/>
  </r>
  <r>
    <x v="185"/>
    <x v="1"/>
    <x v="6"/>
    <x v="16"/>
    <x v="106"/>
  </r>
  <r>
    <x v="186"/>
    <x v="1"/>
    <x v="0"/>
    <x v="4"/>
    <x v="445"/>
  </r>
  <r>
    <x v="186"/>
    <x v="2"/>
    <x v="9"/>
    <x v="19"/>
    <x v="24"/>
  </r>
  <r>
    <x v="187"/>
    <x v="1"/>
    <x v="0"/>
    <x v="4"/>
    <x v="395"/>
  </r>
  <r>
    <x v="187"/>
    <x v="1"/>
    <x v="0"/>
    <x v="17"/>
    <x v="177"/>
  </r>
  <r>
    <x v="187"/>
    <x v="1"/>
    <x v="6"/>
    <x v="6"/>
    <x v="101"/>
  </r>
  <r>
    <x v="187"/>
    <x v="1"/>
    <x v="6"/>
    <x v="16"/>
    <x v="140"/>
  </r>
  <r>
    <x v="187"/>
    <x v="2"/>
    <x v="10"/>
    <x v="15"/>
    <x v="149"/>
  </r>
  <r>
    <x v="188"/>
    <x v="0"/>
    <x v="0"/>
    <x v="4"/>
    <x v="616"/>
  </r>
  <r>
    <x v="188"/>
    <x v="0"/>
    <x v="0"/>
    <x v="17"/>
    <x v="549"/>
  </r>
  <r>
    <x v="188"/>
    <x v="0"/>
    <x v="1"/>
    <x v="4"/>
    <x v="71"/>
  </r>
  <r>
    <x v="188"/>
    <x v="0"/>
    <x v="2"/>
    <x v="8"/>
    <x v="62"/>
  </r>
  <r>
    <x v="188"/>
    <x v="0"/>
    <x v="6"/>
    <x v="6"/>
    <x v="66"/>
  </r>
  <r>
    <x v="188"/>
    <x v="0"/>
    <x v="6"/>
    <x v="7"/>
    <x v="61"/>
  </r>
  <r>
    <x v="188"/>
    <x v="1"/>
    <x v="0"/>
    <x v="4"/>
    <x v="380"/>
  </r>
  <r>
    <x v="188"/>
    <x v="1"/>
    <x v="0"/>
    <x v="17"/>
    <x v="333"/>
  </r>
  <r>
    <x v="188"/>
    <x v="1"/>
    <x v="1"/>
    <x v="4"/>
    <x v="34"/>
  </r>
  <r>
    <x v="188"/>
    <x v="1"/>
    <x v="2"/>
    <x v="8"/>
    <x v="30"/>
  </r>
  <r>
    <x v="188"/>
    <x v="1"/>
    <x v="6"/>
    <x v="6"/>
    <x v="32"/>
  </r>
  <r>
    <x v="188"/>
    <x v="1"/>
    <x v="6"/>
    <x v="7"/>
    <x v="30"/>
  </r>
  <r>
    <x v="188"/>
    <x v="2"/>
    <x v="0"/>
    <x v="0"/>
    <x v="3"/>
  </r>
  <r>
    <x v="188"/>
    <x v="2"/>
    <x v="0"/>
    <x v="4"/>
    <x v="35"/>
  </r>
  <r>
    <x v="188"/>
    <x v="2"/>
    <x v="0"/>
    <x v="13"/>
    <x v="10"/>
  </r>
  <r>
    <x v="188"/>
    <x v="2"/>
    <x v="10"/>
    <x v="21"/>
    <x v="167"/>
  </r>
  <r>
    <x v="188"/>
    <x v="2"/>
    <x v="13"/>
    <x v="4"/>
    <x v="103"/>
  </r>
  <r>
    <x v="189"/>
    <x v="1"/>
    <x v="0"/>
    <x v="4"/>
    <x v="618"/>
  </r>
  <r>
    <x v="189"/>
    <x v="1"/>
    <x v="0"/>
    <x v="17"/>
    <x v="263"/>
  </r>
  <r>
    <x v="190"/>
    <x v="2"/>
    <x v="9"/>
    <x v="19"/>
    <x v="96"/>
  </r>
  <r>
    <x v="190"/>
    <x v="2"/>
    <x v="10"/>
    <x v="21"/>
    <x v="19"/>
  </r>
  <r>
    <x v="190"/>
    <x v="1"/>
    <x v="0"/>
    <x v="4"/>
    <x v="177"/>
  </r>
  <r>
    <x v="190"/>
    <x v="1"/>
    <x v="0"/>
    <x v="17"/>
    <x v="96"/>
  </r>
  <r>
    <x v="190"/>
    <x v="1"/>
    <x v="0"/>
    <x v="22"/>
    <x v="19"/>
  </r>
  <r>
    <x v="191"/>
    <x v="1"/>
    <x v="0"/>
    <x v="4"/>
    <x v="96"/>
  </r>
  <r>
    <x v="191"/>
    <x v="1"/>
    <x v="0"/>
    <x v="22"/>
    <x v="24"/>
  </r>
  <r>
    <x v="191"/>
    <x v="1"/>
    <x v="0"/>
    <x v="17"/>
    <x v="74"/>
  </r>
  <r>
    <x v="191"/>
    <x v="1"/>
    <x v="6"/>
    <x v="6"/>
    <x v="39"/>
  </r>
  <r>
    <x v="191"/>
    <x v="2"/>
    <x v="10"/>
    <x v="21"/>
    <x v="39"/>
  </r>
  <r>
    <x v="192"/>
    <x v="2"/>
    <x v="7"/>
    <x v="2"/>
    <x v="0"/>
  </r>
  <r>
    <x v="192"/>
    <x v="1"/>
    <x v="6"/>
    <x v="7"/>
    <x v="74"/>
  </r>
  <r>
    <x v="192"/>
    <x v="1"/>
    <x v="0"/>
    <x v="22"/>
    <x v="12"/>
  </r>
  <r>
    <x v="192"/>
    <x v="1"/>
    <x v="0"/>
    <x v="17"/>
    <x v="96"/>
  </r>
  <r>
    <x v="192"/>
    <x v="1"/>
    <x v="0"/>
    <x v="4"/>
    <x v="140"/>
  </r>
  <r>
    <x v="192"/>
    <x v="2"/>
    <x v="7"/>
    <x v="16"/>
    <x v="2"/>
  </r>
  <r>
    <x v="193"/>
    <x v="2"/>
    <x v="10"/>
    <x v="20"/>
    <x v="54"/>
  </r>
  <r>
    <x v="193"/>
    <x v="2"/>
    <x v="8"/>
    <x v="10"/>
    <x v="39"/>
  </r>
  <r>
    <x v="193"/>
    <x v="1"/>
    <x v="4"/>
    <x v="16"/>
    <x v="96"/>
  </r>
  <r>
    <x v="193"/>
    <x v="1"/>
    <x v="4"/>
    <x v="0"/>
    <x v="129"/>
  </r>
  <r>
    <x v="193"/>
    <x v="1"/>
    <x v="0"/>
    <x v="17"/>
    <x v="96"/>
  </r>
  <r>
    <x v="193"/>
    <x v="1"/>
    <x v="0"/>
    <x v="22"/>
    <x v="3"/>
  </r>
  <r>
    <x v="193"/>
    <x v="1"/>
    <x v="0"/>
    <x v="4"/>
    <x v="487"/>
  </r>
  <r>
    <x v="194"/>
    <x v="1"/>
    <x v="0"/>
    <x v="4"/>
    <x v="96"/>
  </r>
  <r>
    <x v="194"/>
    <x v="2"/>
    <x v="10"/>
    <x v="15"/>
    <x v="49"/>
  </r>
  <r>
    <x v="194"/>
    <x v="1"/>
    <x v="6"/>
    <x v="6"/>
    <x v="73"/>
  </r>
  <r>
    <x v="195"/>
    <x v="1"/>
    <x v="0"/>
    <x v="22"/>
    <x v="31"/>
  </r>
  <r>
    <x v="195"/>
    <x v="1"/>
    <x v="0"/>
    <x v="4"/>
    <x v="433"/>
  </r>
  <r>
    <x v="195"/>
    <x v="1"/>
    <x v="0"/>
    <x v="17"/>
    <x v="96"/>
  </r>
  <r>
    <x v="196"/>
    <x v="1"/>
    <x v="0"/>
    <x v="4"/>
    <x v="292"/>
  </r>
  <r>
    <x v="196"/>
    <x v="1"/>
    <x v="0"/>
    <x v="17"/>
    <x v="96"/>
  </r>
  <r>
    <x v="196"/>
    <x v="1"/>
    <x v="0"/>
    <x v="22"/>
    <x v="14"/>
  </r>
  <r>
    <x v="196"/>
    <x v="1"/>
    <x v="6"/>
    <x v="16"/>
    <x v="32"/>
  </r>
  <r>
    <x v="196"/>
    <x v="1"/>
    <x v="1"/>
    <x v="4"/>
    <x v="14"/>
  </r>
  <r>
    <x v="196"/>
    <x v="1"/>
    <x v="6"/>
    <x v="6"/>
    <x v="32"/>
  </r>
  <r>
    <x v="196"/>
    <x v="2"/>
    <x v="8"/>
    <x v="9"/>
    <x v="9"/>
  </r>
  <r>
    <x v="196"/>
    <x v="2"/>
    <x v="10"/>
    <x v="13"/>
    <x v="5"/>
  </r>
  <r>
    <x v="197"/>
    <x v="2"/>
    <x v="10"/>
    <x v="20"/>
    <x v="96"/>
  </r>
  <r>
    <x v="197"/>
    <x v="1"/>
    <x v="6"/>
    <x v="7"/>
    <x v="96"/>
  </r>
  <r>
    <x v="197"/>
    <x v="1"/>
    <x v="6"/>
    <x v="6"/>
    <x v="96"/>
  </r>
  <r>
    <x v="197"/>
    <x v="1"/>
    <x v="1"/>
    <x v="4"/>
    <x v="49"/>
  </r>
  <r>
    <x v="197"/>
    <x v="1"/>
    <x v="0"/>
    <x v="17"/>
    <x v="254"/>
  </r>
  <r>
    <x v="197"/>
    <x v="1"/>
    <x v="0"/>
    <x v="4"/>
    <x v="433"/>
  </r>
  <r>
    <x v="197"/>
    <x v="1"/>
    <x v="6"/>
    <x v="16"/>
    <x v="96"/>
  </r>
  <r>
    <x v="198"/>
    <x v="1"/>
    <x v="0"/>
    <x v="4"/>
    <x v="177"/>
  </r>
  <r>
    <x v="199"/>
    <x v="1"/>
    <x v="0"/>
    <x v="4"/>
    <x v="506"/>
  </r>
  <r>
    <x v="200"/>
    <x v="1"/>
    <x v="0"/>
    <x v="4"/>
    <x v="326"/>
  </r>
  <r>
    <x v="200"/>
    <x v="1"/>
    <x v="0"/>
    <x v="17"/>
    <x v="96"/>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Relationships xmlns="http://schemas.openxmlformats.org/package/2006/relationships"><Relationship Id="rId1" Type="http://schemas.openxmlformats.org/officeDocument/2006/relationships/pivotCacheDefinition" Target="../pivotCache/pivotCacheDefinition2.xml"/>
</Relationships>
</file>

<file path=xl/pivotTables/_rels/pivotTable3.xml.rels><?xml version="1.0" encoding="UTF-8"?>
<Relationships xmlns="http://schemas.openxmlformats.org/package/2006/relationships"><Relationship Id="rId1" Type="http://schemas.openxmlformats.org/officeDocument/2006/relationships/pivotCacheDefinition" Target="../pivotCache/pivotCacheDefinition3.xml"/>
</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0" dataCaption="Values" showDrill="0" useAutoFormatting="0" itemPrintTitles="1" indent="0" outline="0" outlineData="0" compact="0" compactData="0">
  <location ref="AF3:AH9" firstHeaderRow="1" firstDataRow="1" firstDataCol="2"/>
  <pivotFields count="4">
    <pivotField axis="axisRow" compact="0" showAll="0" outline="0">
      <items count="3">
        <item x="0"/>
        <item x="1"/>
        <item t="default"/>
      </items>
    </pivotField>
    <pivotField compact="0" showAll="0"/>
    <pivotField dataField="1" compact="0" showAll="0"/>
    <pivotField dataField="1" compact="0" showAll="0"/>
  </pivotFields>
  <rowFields count="2">
    <field x="0"/>
    <field x="-2"/>
  </rowFields>
  <dataFields count="2">
    <dataField name="Sum of FTE" fld="3" subtotal="sum" numFmtId="182"/>
    <dataField name="Sum of AMOUNT" fld="2" subtotal="sum" numFmtId="182"/>
  </data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4" cacheId="2" applyNumberFormats="0" applyBorderFormats="0" applyFontFormats="0" applyPatternFormats="0" applyAlignmentFormats="0" applyWidthHeightFormats="0" dataCaption="Values" showDrill="0" useAutoFormatting="0" itemPrintTitles="1" indent="0" outline="0" outlineData="0" compact="0" compactData="0">
  <location ref="G3:I239" firstHeaderRow="2" firstDataRow="2" firstDataCol="2"/>
  <pivotFields count="3">
    <pivotField axis="axisRow" compact="0" showAll="0" outline="0">
      <items count="8">
        <item x="0"/>
        <item x="1"/>
        <item x="2"/>
        <item x="3"/>
        <item x="4"/>
        <item x="5"/>
        <item x="6"/>
        <item t="default"/>
      </items>
    </pivotField>
    <pivotField axis="axisRow" compact="0" showAll="0" outline="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dataField="1" compact="0" showAll="0"/>
  </pivotFields>
  <rowFields count="2">
    <field x="0"/>
    <field x="1"/>
  </rowFields>
  <dataFields count="1">
    <dataField name="Sum of SUM(EXPENDITURES.AMOUNT)" fld="2" subtotal="sum" numFmtId="182"/>
  </dataField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PivotTable5" cacheId="3" applyNumberFormats="0" applyBorderFormats="0" applyFontFormats="0" applyPatternFormats="0" applyAlignmentFormats="0" applyWidthHeightFormats="0" dataCaption="Values" showDrill="0" useAutoFormatting="0" itemPrintTitles="1" indent="0" outline="0" outlineData="0" compact="0" compactData="0">
  <location ref="T3:W205" firstHeaderRow="2" firstDataRow="2" firstDataCol="3"/>
  <pivotFields count="5">
    <pivotField compact="0" showAll="0" outline="0"/>
    <pivotField axis="axisRow" compact="0" showAll="0" sumSubtotal="1" defaultSubtotal="0" outline="0">
      <items count="4">
        <item x="0"/>
        <item x="1"/>
        <item x="2"/>
        <item t="sum"/>
      </items>
    </pivotField>
    <pivotField axis="axisRow" compact="0" showAll="0" outline="0">
      <items count="15">
        <item x="0"/>
        <item x="1"/>
        <item x="2"/>
        <item x="3"/>
        <item x="4"/>
        <item x="5"/>
        <item x="6"/>
        <item x="7"/>
        <item x="8"/>
        <item x="9"/>
        <item x="10"/>
        <item x="11"/>
        <item x="12"/>
        <item x="13"/>
        <item t="default"/>
      </items>
    </pivotField>
    <pivotField axis="axisRow" compact="0" showAll="0" outline="0">
      <items count="24">
        <item x="0"/>
        <item x="1"/>
        <item x="2"/>
        <item x="3"/>
        <item x="4"/>
        <item x="5"/>
        <item x="6"/>
        <item x="7"/>
        <item x="8"/>
        <item x="9"/>
        <item x="10"/>
        <item x="11"/>
        <item x="12"/>
        <item x="13"/>
        <item x="14"/>
        <item x="15"/>
        <item x="16"/>
        <item x="17"/>
        <item x="18"/>
        <item x="19"/>
        <item x="20"/>
        <item x="21"/>
        <item x="22"/>
        <item t="default"/>
      </items>
    </pivotField>
    <pivotField dataField="1" compact="0" showAll="0"/>
  </pivotFields>
  <rowFields count="3">
    <field x="2"/>
    <field x="3"/>
    <field x="1"/>
  </rowFields>
  <dataFields count="1">
    <dataField name="Sum of NUM_POSITIONS" fld="4" subtotal="sum" numFmtId="182"/>
  </dataFields>
  <pivotTableStyleInfo name="PivotStyleLight16" showRowHeaders="1" showColHeaders="1" showRowStripes="0" showColStripes="0" showLastColumn="1"/>
</pivotTableDefinition>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4.xml.rels><?xml version="1.0" encoding="UTF-8"?>
<Relationships xmlns="http://schemas.openxmlformats.org/package/2006/relationships"><Relationship Id="rId1" Type="http://schemas.openxmlformats.org/officeDocument/2006/relationships/hyperlink" Target="http://www.nea.org/assets/docs/NEA-Rankings-and-Estimates-2013-2014.pdf" TargetMode="Externa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vmlDrawing" Target="../drawings/vmlDrawing1.vml"/>
</Relationships>
</file>

<file path=xl/worksheets/_rels/sheet12.xml.rels><?xml version="1.0" encoding="UTF-8"?>
<Relationships xmlns="http://schemas.openxmlformats.org/package/2006/relationships"><Relationship Id="rId1" Type="http://schemas.openxmlformats.org/officeDocument/2006/relationships/comments" Target="../comments12.xml"/><Relationship Id="rId2" Type="http://schemas.openxmlformats.org/officeDocument/2006/relationships/vmlDrawing" Target="../drawings/vmlDrawing2.vml"/>
</Relationships>
</file>

<file path=xl/worksheets/_rels/sheet14.xml.rels><?xml version="1.0" encoding="UTF-8"?>
<Relationships xmlns="http://schemas.openxmlformats.org/package/2006/relationships"><Relationship Id="rId1" Type="http://schemas.openxmlformats.org/officeDocument/2006/relationships/drawing" Target="../drawings/drawing1.xml"/><Relationship Id="rId2" Type="http://schemas.openxmlformats.org/officeDocument/2006/relationships/pivotTable" Target="../pivotTables/pivotTable1.xml"/><Relationship Id="rId3" Type="http://schemas.openxmlformats.org/officeDocument/2006/relationships/pivotTable" Target="../pivotTables/pivotTable2.xml"/><Relationship Id="rId4" Type="http://schemas.openxmlformats.org/officeDocument/2006/relationships/pivotTable" Target="../pivotTables/pivotTable3.xml"/>
</Relationships>
</file>

<file path=xl/worksheets/_rels/sheet15.xml.rels><?xml version="1.0" encoding="UTF-8"?>
<Relationships xmlns="http://schemas.openxmlformats.org/package/2006/relationships"><Relationship Id="rId1" Type="http://schemas.openxmlformats.org/officeDocument/2006/relationships/comments" Target="../comments15.xml"/><Relationship Id="rId2" Type="http://schemas.openxmlformats.org/officeDocument/2006/relationships/vmlDrawing" Target="../drawings/vmlDrawing3.vml"/>
</Relationships>
</file>

<file path=xl/worksheets/_rels/sheet16.xml.rels><?xml version="1.0" encoding="UTF-8"?>
<Relationships xmlns="http://schemas.openxmlformats.org/package/2006/relationships"><Relationship Id="rId1" Type="http://schemas.openxmlformats.org/officeDocument/2006/relationships/comments" Target="../comments16.xml"/><Relationship Id="rId2" Type="http://schemas.openxmlformats.org/officeDocument/2006/relationships/vmlDrawing" Target="../drawings/vmlDrawing4.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CCFFCC"/>
    <pageSetUpPr fitToPage="false"/>
  </sheetPr>
  <dimension ref="A1:E30"/>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0" ySplit="2" topLeftCell="A3" activePane="bottomLeft" state="frozen"/>
      <selection pane="topLeft" activeCell="A1" activeCellId="0" sqref="A1"/>
      <selection pane="bottomLeft" activeCell="D12" activeCellId="0" sqref="D12"/>
    </sheetView>
  </sheetViews>
  <sheetFormatPr defaultColWidth="14.38671875" defaultRowHeight="11.25" zeroHeight="false" outlineLevelRow="0" outlineLevelCol="0"/>
  <cols>
    <col collapsed="false" customWidth="true" hidden="false" outlineLevel="0" max="1" min="1" style="1" width="106.16"/>
    <col collapsed="false" customWidth="true" hidden="false" outlineLevel="0" max="2" min="2" style="2" width="11.49"/>
    <col collapsed="false" customWidth="true" hidden="false" outlineLevel="0" max="3" min="3" style="3" width="9.33"/>
    <col collapsed="false" customWidth="true" hidden="false" outlineLevel="0" max="4" min="4" style="4" width="11.49"/>
    <col collapsed="false" customWidth="true" hidden="false" outlineLevel="0" max="5" min="5" style="1" width="28.16"/>
    <col collapsed="false" customWidth="true" hidden="false" outlineLevel="0" max="257" min="6" style="1" width="9.33"/>
  </cols>
  <sheetData>
    <row r="1" customFormat="false" ht="20.25" hidden="false" customHeight="true" outlineLevel="0" collapsed="false">
      <c r="A1" s="5" t="s">
        <v>0</v>
      </c>
      <c r="B1" s="6"/>
      <c r="C1" s="6"/>
      <c r="D1" s="7"/>
      <c r="E1" s="6"/>
    </row>
    <row r="2" customFormat="false" ht="15" hidden="false" customHeight="true" outlineLevel="0" collapsed="false">
      <c r="A2" s="8"/>
      <c r="B2" s="6"/>
      <c r="C2" s="6"/>
      <c r="D2" s="7"/>
      <c r="E2" s="6"/>
    </row>
    <row r="3" customFormat="false" ht="22.5" hidden="false" customHeight="true" outlineLevel="0" collapsed="false">
      <c r="A3" s="9" t="s">
        <v>0</v>
      </c>
      <c r="B3" s="6"/>
      <c r="C3" s="6"/>
      <c r="D3" s="7"/>
      <c r="E3" s="6"/>
    </row>
    <row r="4" customFormat="false" ht="22.5" hidden="false" customHeight="true" outlineLevel="0" collapsed="false">
      <c r="A4" s="8" t="s">
        <v>1</v>
      </c>
      <c r="B4" s="6"/>
      <c r="C4" s="6"/>
      <c r="D4" s="7"/>
      <c r="E4" s="6"/>
    </row>
    <row r="5" customFormat="false" ht="5.25" hidden="false" customHeight="true" outlineLevel="0" collapsed="false">
      <c r="A5" s="8"/>
      <c r="B5" s="6"/>
      <c r="C5" s="6"/>
      <c r="D5" s="7"/>
      <c r="E5" s="6"/>
    </row>
    <row r="6" customFormat="false" ht="22.5" hidden="false" customHeight="true" outlineLevel="0" collapsed="false">
      <c r="A6" s="9" t="s">
        <v>2</v>
      </c>
      <c r="B6" s="6"/>
      <c r="C6" s="6"/>
      <c r="D6" s="7"/>
      <c r="E6" s="6"/>
    </row>
    <row r="7" customFormat="false" ht="22.5" hidden="false" customHeight="true" outlineLevel="0" collapsed="false">
      <c r="A7" s="8" t="s">
        <v>3</v>
      </c>
      <c r="B7" s="6"/>
      <c r="C7" s="6"/>
      <c r="D7" s="7"/>
      <c r="E7" s="6"/>
    </row>
    <row r="8" customFormat="false" ht="15" hidden="false" customHeight="true" outlineLevel="0" collapsed="false">
      <c r="A8" s="8"/>
      <c r="B8" s="6"/>
      <c r="C8" s="6"/>
      <c r="D8" s="7"/>
      <c r="E8" s="6"/>
    </row>
    <row r="9" customFormat="false" ht="22.5" hidden="false" customHeight="true" outlineLevel="0" collapsed="false">
      <c r="A9" s="9" t="s">
        <v>4</v>
      </c>
      <c r="B9" s="6"/>
      <c r="C9" s="6"/>
      <c r="D9" s="7"/>
      <c r="E9" s="6"/>
    </row>
    <row r="10" customFormat="false" ht="29.45" hidden="false" customHeight="true" outlineLevel="0" collapsed="false">
      <c r="A10" s="10" t="s">
        <v>5</v>
      </c>
      <c r="B10" s="6"/>
      <c r="C10" s="6"/>
      <c r="D10" s="7"/>
      <c r="E10" s="6"/>
    </row>
    <row r="11" customFormat="false" ht="6.75" hidden="false" customHeight="true" outlineLevel="0" collapsed="false">
      <c r="A11" s="8"/>
      <c r="B11" s="6"/>
      <c r="C11" s="6"/>
      <c r="D11" s="7"/>
      <c r="E11" s="6"/>
    </row>
    <row r="12" customFormat="false" ht="22.5" hidden="false" customHeight="true" outlineLevel="0" collapsed="false">
      <c r="A12" s="9" t="s">
        <v>6</v>
      </c>
      <c r="B12" s="6"/>
      <c r="C12" s="6"/>
      <c r="D12" s="7"/>
      <c r="E12" s="6"/>
    </row>
    <row r="13" customFormat="false" ht="98.25" hidden="false" customHeight="true" outlineLevel="0" collapsed="false">
      <c r="A13" s="11" t="s">
        <v>7</v>
      </c>
      <c r="B13" s="6"/>
      <c r="C13" s="6"/>
      <c r="D13" s="7"/>
      <c r="E13" s="6"/>
    </row>
    <row r="14" customFormat="false" ht="6.75" hidden="false" customHeight="true" outlineLevel="0" collapsed="false">
      <c r="A14" s="10"/>
      <c r="B14" s="6"/>
      <c r="C14" s="6"/>
      <c r="D14" s="7"/>
      <c r="E14" s="6"/>
    </row>
    <row r="15" customFormat="false" ht="111.95" hidden="false" customHeight="true" outlineLevel="0" collapsed="false">
      <c r="A15" s="11" t="s">
        <v>8</v>
      </c>
      <c r="B15" s="6"/>
      <c r="C15" s="6"/>
      <c r="D15" s="7"/>
      <c r="E15" s="6"/>
    </row>
    <row r="16" customFormat="false" ht="6.75" hidden="false" customHeight="true" outlineLevel="0" collapsed="false">
      <c r="A16" s="10"/>
      <c r="B16" s="6"/>
      <c r="C16" s="6"/>
      <c r="D16" s="7"/>
      <c r="E16" s="6"/>
    </row>
    <row r="17" customFormat="false" ht="58.5" hidden="false" customHeight="true" outlineLevel="0" collapsed="false">
      <c r="A17" s="11" t="s">
        <v>9</v>
      </c>
      <c r="B17" s="6"/>
      <c r="C17" s="6"/>
      <c r="D17" s="7"/>
      <c r="E17" s="6"/>
    </row>
    <row r="18" customFormat="false" ht="6.75" hidden="false" customHeight="true" outlineLevel="0" collapsed="false">
      <c r="A18" s="10"/>
      <c r="B18" s="6"/>
      <c r="C18" s="6"/>
      <c r="D18" s="7"/>
      <c r="E18" s="6"/>
    </row>
    <row r="19" customFormat="false" ht="43.5" hidden="false" customHeight="true" outlineLevel="0" collapsed="false">
      <c r="A19" s="11" t="str">
        <f aca="false">"The average budgeted classroom teacher salary for fiscal year "&amp;('Source query'!$A$2+2)&amp;" is "&amp;TEXT(Summary!B9,"$#,###,##0")&amp;"; this is a "&amp;TEXT(ABS(B19),"##,###,##0.00")&amp;" percent "&amp;IF('Cover Page'!B19&gt;0,"increase",IF('Cover Page'!B19&lt;0,"decrease"))&amp;" from fiscal year "&amp;('Source query'!$A$2+1)&amp;"."</f>
        <v>The average budgeted classroom teacher salary for fiscal year 2017 is $56,148; this is a 2.29 percent increase from fiscal year 2016.</v>
      </c>
      <c r="B19" s="12" t="n">
        <f aca="false">Summary!B10*100</f>
        <v>2.2893140387183</v>
      </c>
      <c r="C19" s="13"/>
      <c r="D19" s="14"/>
      <c r="E19" s="6"/>
    </row>
    <row r="20" customFormat="false" ht="6.75" hidden="false" customHeight="true" outlineLevel="0" collapsed="false">
      <c r="A20" s="10"/>
      <c r="B20" s="15"/>
      <c r="C20" s="6"/>
      <c r="D20" s="7"/>
      <c r="E20" s="6"/>
    </row>
    <row r="21" customFormat="false" ht="38.25" hidden="false" customHeight="true" outlineLevel="0" collapsed="false">
      <c r="A21" s="11" t="str">
        <f aca="false">"The average budgeted principal salary for fiscal year "&amp;('Source query'!$A$2+2)&amp;" is "&amp;TEXT(Summary!B18,"$#,###,##0")&amp;"; this is a "&amp;TEXT(ABS(B21),"##,###,##0.00")&amp;" percent "&amp;IF('Cover Page'!B21&gt;0,"increase",IF('Cover Page'!B21&lt;0,"decrease"))&amp;" from fiscal year "&amp;('Source query'!$A$2+1)&amp;"."</f>
        <v>The average budgeted principal salary for fiscal year 2017 is $100,752; this is a 3.49 percent increase from fiscal year 2016.</v>
      </c>
      <c r="B21" s="12" t="n">
        <f aca="false">Summary!B19*100</f>
        <v>3.49335390951464</v>
      </c>
      <c r="C21" s="13"/>
      <c r="D21" s="7"/>
      <c r="E21" s="6"/>
    </row>
    <row r="22" customFormat="false" ht="6.75" hidden="false" customHeight="true" outlineLevel="0" collapsed="false">
      <c r="A22" s="10"/>
      <c r="B22" s="15"/>
      <c r="C22" s="6"/>
      <c r="D22" s="7"/>
      <c r="E22" s="6"/>
    </row>
    <row r="23" customFormat="false" ht="50.1" hidden="false" customHeight="true" outlineLevel="0" collapsed="false">
      <c r="A23" s="11" t="str">
        <f aca="false">"The average budgeted assistant principal salary for fiscal year "&amp;('Source query'!$A$2+2)&amp;" is "&amp;TEXT(Summary!B27,"$#,###,##0")&amp;"; this is a "&amp;TEXT(ABS(B23),"##,###,##0.00")&amp;" percent "&amp;IF('Cover Page'!B23&gt;0,"increase",IF('Cover Page'!B23&lt;0,"decrease"))&amp;" from fiscal year "&amp;('Source query'!$A$2+1)&amp;"."</f>
        <v>The average budgeted assistant principal salary for fiscal year 2017 is $83,067; this is a 2.32 percent increase from fiscal year 2016.</v>
      </c>
      <c r="B23" s="12" t="n">
        <f aca="false">Summary!B28*100</f>
        <v>2.32498384617297</v>
      </c>
      <c r="C23" s="13"/>
      <c r="D23" s="7"/>
      <c r="E23" s="6"/>
    </row>
    <row r="24" customFormat="false" ht="11.25" hidden="false" customHeight="true" outlineLevel="0" collapsed="false">
      <c r="B24" s="6"/>
      <c r="C24" s="6"/>
      <c r="D24" s="7"/>
      <c r="E24" s="6"/>
    </row>
    <row r="25" customFormat="false" ht="11.25" hidden="false" customHeight="true" outlineLevel="0" collapsed="false">
      <c r="B25" s="6"/>
      <c r="C25" s="6"/>
      <c r="D25" s="7"/>
      <c r="E25" s="6"/>
    </row>
    <row r="26" customFormat="false" ht="11.25" hidden="false" customHeight="true" outlineLevel="0" collapsed="false">
      <c r="B26" s="6"/>
      <c r="C26" s="6"/>
      <c r="D26" s="7"/>
      <c r="E26" s="6"/>
    </row>
    <row r="27" customFormat="false" ht="11.25" hidden="false" customHeight="true" outlineLevel="0" collapsed="false">
      <c r="B27" s="6"/>
      <c r="C27" s="6"/>
      <c r="D27" s="7"/>
      <c r="E27" s="6"/>
    </row>
    <row r="28" customFormat="false" ht="11.25" hidden="false" customHeight="true" outlineLevel="0" collapsed="false">
      <c r="B28" s="6"/>
      <c r="C28" s="6"/>
      <c r="D28" s="7"/>
      <c r="E28" s="6"/>
    </row>
    <row r="29" customFormat="false" ht="11.25" hidden="false" customHeight="true" outlineLevel="0" collapsed="false">
      <c r="B29" s="6"/>
      <c r="C29" s="6"/>
      <c r="D29" s="7"/>
      <c r="E29" s="6"/>
    </row>
    <row r="30" customFormat="false" ht="93" hidden="false" customHeight="true" outlineLevel="0" collapsed="false">
      <c r="B30" s="6"/>
      <c r="C30" s="6"/>
      <c r="D30" s="7"/>
      <c r="E30" s="6"/>
    </row>
  </sheetData>
  <sheetProtection sheet="true" objects="true" scenarios="true"/>
  <printOptions headings="false" gridLines="false" gridLinesSet="true" horizontalCentered="true" verticalCentered="false"/>
  <pageMargins left="0.5" right="0.5" top="1" bottom="1" header="0.511811023622047" footer="0.511811023622047"/>
  <pageSetup paperSize="1" scale="91"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CCFFCC"/>
    <pageSetUpPr fitToPage="false"/>
  </sheetPr>
  <dimension ref="A1:B4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18" activePane="bottomLeft" state="frozen"/>
      <selection pane="topLeft" activeCell="A1" activeCellId="0" sqref="A1"/>
      <selection pane="bottomLeft" activeCell="B41" activeCellId="0" sqref="B41"/>
    </sheetView>
  </sheetViews>
  <sheetFormatPr defaultColWidth="14.38671875" defaultRowHeight="11.25" zeroHeight="false" outlineLevelRow="0" outlineLevelCol="0"/>
  <cols>
    <col collapsed="false" customWidth="true" hidden="false" outlineLevel="0" max="1" min="1" style="16" width="97.33"/>
    <col collapsed="false" customWidth="true" hidden="false" outlineLevel="0" max="2" min="2" style="17" width="15.33"/>
    <col collapsed="false" customWidth="true" hidden="false" outlineLevel="0" max="5" min="3" style="18" width="9.33"/>
    <col collapsed="false" customWidth="true" hidden="false" outlineLevel="0" max="6" min="6" style="18" width="36.99"/>
    <col collapsed="false" customWidth="true" hidden="false" outlineLevel="0" max="257" min="7" style="18" width="9.33"/>
  </cols>
  <sheetData>
    <row r="1" customFormat="false" ht="20.25" hidden="false" customHeight="true" outlineLevel="0" collapsed="false">
      <c r="A1" s="19" t="s">
        <v>10</v>
      </c>
    </row>
    <row r="2" customFormat="false" ht="15.75" hidden="false" customHeight="true" outlineLevel="0" collapsed="false">
      <c r="A2" s="20"/>
    </row>
    <row r="3" customFormat="false" ht="22.5" hidden="false" customHeight="true" outlineLevel="0" collapsed="false">
      <c r="A3" s="20" t="s">
        <v>11</v>
      </c>
    </row>
    <row r="4" customFormat="false" ht="6" hidden="false" customHeight="true" outlineLevel="0" collapsed="false">
      <c r="A4" s="20"/>
    </row>
    <row r="5" customFormat="false" ht="22.5" hidden="false" customHeight="true" outlineLevel="0" collapsed="false">
      <c r="A5" s="21" t="s">
        <v>12</v>
      </c>
      <c r="B5" s="22" t="s">
        <v>13</v>
      </c>
    </row>
    <row r="6" customFormat="false" ht="6.75" hidden="false" customHeight="true" outlineLevel="0" collapsed="false">
      <c r="A6" s="21"/>
    </row>
    <row r="7" customFormat="false" ht="22.5" hidden="false" customHeight="true" outlineLevel="0" collapsed="false">
      <c r="A7" s="21" t="s">
        <v>14</v>
      </c>
      <c r="B7" s="22" t="s">
        <v>13</v>
      </c>
    </row>
    <row r="8" customFormat="false" ht="6.75" hidden="false" customHeight="true" outlineLevel="0" collapsed="false">
      <c r="A8" s="21"/>
      <c r="B8" s="16"/>
    </row>
    <row r="9" customFormat="false" ht="22.5" hidden="false" customHeight="true" outlineLevel="0" collapsed="false">
      <c r="A9" s="21" t="s">
        <v>15</v>
      </c>
      <c r="B9" s="22" t="s">
        <v>13</v>
      </c>
    </row>
    <row r="10" customFormat="false" ht="6.75" hidden="false" customHeight="true" outlineLevel="0" collapsed="false">
      <c r="A10" s="20"/>
    </row>
    <row r="11" customFormat="false" ht="15" hidden="false" customHeight="true" outlineLevel="0" collapsed="false">
      <c r="A11" s="22"/>
    </row>
    <row r="12" customFormat="false" ht="22.5" hidden="false" customHeight="true" outlineLevel="0" collapsed="false">
      <c r="A12" s="20" t="s">
        <v>16</v>
      </c>
    </row>
    <row r="13" customFormat="false" ht="6" hidden="false" customHeight="true" outlineLevel="0" collapsed="false">
      <c r="A13" s="20"/>
    </row>
    <row r="14" customFormat="false" ht="22.5" hidden="false" customHeight="true" outlineLevel="0" collapsed="false">
      <c r="A14" s="21" t="s">
        <v>17</v>
      </c>
      <c r="B14" s="22" t="s">
        <v>18</v>
      </c>
    </row>
    <row r="15" customFormat="false" ht="15" hidden="false" customHeight="true" outlineLevel="0" collapsed="false">
      <c r="A15" s="22"/>
    </row>
    <row r="16" customFormat="false" ht="15" hidden="false" customHeight="true" outlineLevel="0" collapsed="false">
      <c r="A16" s="22"/>
    </row>
    <row r="17" customFormat="false" ht="33.75" hidden="false" customHeight="true" outlineLevel="0" collapsed="false">
      <c r="A17" s="23" t="s">
        <v>19</v>
      </c>
    </row>
    <row r="18" customFormat="false" ht="6" hidden="false" customHeight="true" outlineLevel="0" collapsed="false">
      <c r="A18" s="20"/>
    </row>
    <row r="19" customFormat="false" ht="22.5" hidden="false" customHeight="true" outlineLevel="0" collapsed="false">
      <c r="A19" s="21" t="s">
        <v>20</v>
      </c>
      <c r="B19" s="22" t="s">
        <v>21</v>
      </c>
    </row>
    <row r="20" customFormat="false" ht="6.75" hidden="false" customHeight="true" outlineLevel="0" collapsed="false">
      <c r="A20" s="24"/>
      <c r="B20" s="16"/>
    </row>
    <row r="21" customFormat="false" ht="22.5" hidden="false" customHeight="true" outlineLevel="0" collapsed="false">
      <c r="A21" s="21" t="s">
        <v>22</v>
      </c>
      <c r="B21" s="22" t="s">
        <v>23</v>
      </c>
    </row>
    <row r="22" customFormat="false" ht="6.75" hidden="false" customHeight="true" outlineLevel="0" collapsed="false">
      <c r="A22" s="24"/>
      <c r="B22" s="16"/>
    </row>
    <row r="23" customFormat="false" ht="22.5" hidden="false" customHeight="true" outlineLevel="0" collapsed="false">
      <c r="A23" s="21" t="s">
        <v>24</v>
      </c>
      <c r="B23" s="22" t="s">
        <v>25</v>
      </c>
    </row>
    <row r="24" customFormat="false" ht="6.75" hidden="false" customHeight="true" outlineLevel="0" collapsed="false"/>
    <row r="26" customFormat="false" ht="22.5" hidden="false" customHeight="true" outlineLevel="0" collapsed="false">
      <c r="A26" s="20" t="s">
        <v>26</v>
      </c>
    </row>
    <row r="27" customFormat="false" ht="6" hidden="false" customHeight="true" outlineLevel="0" collapsed="false">
      <c r="A27" s="20"/>
    </row>
    <row r="28" customFormat="false" ht="22.5" hidden="false" customHeight="true" outlineLevel="0" collapsed="false">
      <c r="A28" s="21" t="s">
        <v>27</v>
      </c>
      <c r="B28" s="22" t="s">
        <v>28</v>
      </c>
    </row>
    <row r="29" customFormat="false" ht="5.25" hidden="false" customHeight="true" outlineLevel="0" collapsed="false">
      <c r="A29" s="21"/>
      <c r="B29" s="22"/>
    </row>
    <row r="30" customFormat="false" ht="22.5" hidden="false" customHeight="true" outlineLevel="0" collapsed="false">
      <c r="A30" s="25" t="s">
        <v>29</v>
      </c>
      <c r="B30" s="22" t="s">
        <v>30</v>
      </c>
    </row>
    <row r="31" customFormat="false" ht="8.25" hidden="false" customHeight="true" outlineLevel="0" collapsed="false">
      <c r="A31" s="21"/>
      <c r="B31" s="22"/>
    </row>
    <row r="32" customFormat="false" ht="22.5" hidden="false" customHeight="true" outlineLevel="0" collapsed="false">
      <c r="A32" s="25" t="s">
        <v>31</v>
      </c>
      <c r="B32" s="22" t="s">
        <v>32</v>
      </c>
    </row>
    <row r="33" customFormat="false" ht="9.75" hidden="false" customHeight="true" outlineLevel="0" collapsed="false">
      <c r="A33" s="25"/>
      <c r="B33" s="22"/>
    </row>
    <row r="34" customFormat="false" ht="18" hidden="false" customHeight="true" outlineLevel="0" collapsed="false">
      <c r="A34" s="25" t="s">
        <v>33</v>
      </c>
      <c r="B34" s="22"/>
    </row>
    <row r="35" customFormat="false" ht="9.75" hidden="false" customHeight="true" outlineLevel="0" collapsed="false">
      <c r="A35" s="25"/>
      <c r="B35" s="22"/>
    </row>
    <row r="36" customFormat="false" ht="22.5" hidden="false" customHeight="true" outlineLevel="0" collapsed="false">
      <c r="A36" s="21" t="s">
        <v>34</v>
      </c>
      <c r="B36" s="22" t="s">
        <v>35</v>
      </c>
    </row>
    <row r="38" customFormat="false" ht="22.5" hidden="false" customHeight="true" outlineLevel="0" collapsed="false">
      <c r="A38" s="20" t="s">
        <v>36</v>
      </c>
    </row>
    <row r="39" customFormat="false" ht="6" hidden="false" customHeight="true" outlineLevel="0" collapsed="false">
      <c r="A39" s="20"/>
    </row>
    <row r="40" customFormat="false" ht="21.75" hidden="false" customHeight="true" outlineLevel="0" collapsed="false">
      <c r="A40" s="21" t="s">
        <v>37</v>
      </c>
      <c r="B40" s="22" t="s">
        <v>38</v>
      </c>
    </row>
  </sheetData>
  <printOptions headings="false" gridLines="false" gridLinesSet="true" horizontalCentered="true" verticalCentered="false"/>
  <pageMargins left="0.5" right="0.5" top="1" bottom="1" header="0.511811023622047" footer="0.5"/>
  <pageSetup paperSize="1" scale="100" fitToWidth="1" fitToHeight="1" pageOrder="downThenOver" orientation="portrait" blackAndWhite="false" draft="false" cellComments="none" horizontalDpi="300" verticalDpi="300" copies="1"/>
  <headerFooter differentFirst="false" differentOddEven="false">
    <oddHeader/>
    <oddFooter>&amp;RFY 2016 Salary Survey - Table of Contents
January 6, 2017
Page 2</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CCFFCC"/>
    <pageSetUpPr fitToPage="true"/>
  </sheetPr>
  <dimension ref="A1:C3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12" activePane="bottomLeft" state="frozen"/>
      <selection pane="topLeft" activeCell="A1" activeCellId="0" sqref="A1"/>
      <selection pane="bottomLeft" activeCell="A8" activeCellId="0" sqref="A8"/>
    </sheetView>
  </sheetViews>
  <sheetFormatPr defaultColWidth="14.38671875" defaultRowHeight="15" zeroHeight="false" outlineLevelRow="0" outlineLevelCol="0"/>
  <cols>
    <col collapsed="false" customWidth="true" hidden="false" outlineLevel="0" max="1" min="1" style="26" width="72.82"/>
    <col collapsed="false" customWidth="true" hidden="false" outlineLevel="0" max="2" min="2" style="27" width="25.16"/>
    <col collapsed="false" customWidth="true" hidden="false" outlineLevel="0" max="3" min="3" style="27" width="26.16"/>
    <col collapsed="false" customWidth="true" hidden="false" outlineLevel="0" max="257" min="4" style="27" width="9.33"/>
  </cols>
  <sheetData>
    <row r="1" customFormat="false" ht="27" hidden="false" customHeight="true" outlineLevel="0" collapsed="false">
      <c r="A1" s="28" t="s">
        <v>11</v>
      </c>
      <c r="B1" s="28"/>
      <c r="C1" s="29"/>
    </row>
    <row r="2" customFormat="false" ht="36" hidden="false" customHeight="true" outlineLevel="0" collapsed="false">
      <c r="A2" s="30"/>
      <c r="B2" s="31"/>
      <c r="C2" s="32"/>
    </row>
    <row r="3" customFormat="false" ht="27" hidden="false" customHeight="true" outlineLevel="0" collapsed="false">
      <c r="A3" s="33" t="s">
        <v>39</v>
      </c>
      <c r="B3" s="33"/>
    </row>
    <row r="4" customFormat="false" ht="5.25" hidden="false" customHeight="true" outlineLevel="0" collapsed="false">
      <c r="A4" s="30"/>
      <c r="B4" s="31"/>
    </row>
    <row r="5" customFormat="false" ht="19.5" hidden="false" customHeight="true" outlineLevel="0" collapsed="false">
      <c r="A5" s="34"/>
      <c r="B5" s="35" t="s">
        <v>40</v>
      </c>
    </row>
    <row r="6" customFormat="false" ht="19.5" hidden="false" customHeight="true" outlineLevel="0" collapsed="false">
      <c r="A6" s="36" t="s">
        <v>41</v>
      </c>
      <c r="B6" s="37" t="n">
        <f aca="false">Teachers!C226</f>
        <v>54486.2999752821</v>
      </c>
      <c r="C6" s="38"/>
    </row>
    <row r="7" customFormat="false" ht="19.5" hidden="false" customHeight="true" outlineLevel="0" collapsed="false">
      <c r="A7" s="39" t="s">
        <v>42</v>
      </c>
      <c r="B7" s="40" t="n">
        <f aca="false">'Source query'!D11</f>
        <v>54890.9264315807</v>
      </c>
      <c r="C7" s="38"/>
    </row>
    <row r="8" customFormat="false" ht="19.5" hidden="false" customHeight="true" outlineLevel="0" collapsed="false">
      <c r="A8" s="39" t="str">
        <f aca="false">"Average Percentage Change, FY "&amp;'Source query'!$A$2&amp;" to FY "&amp;('Source query'!$A$2+1)</f>
        <v>Average Percentage Change, FY 2015 to FY 2016</v>
      </c>
      <c r="B8" s="41" t="n">
        <f aca="false">B7/B6-1</f>
        <v>0.0074262054219536</v>
      </c>
      <c r="C8" s="38"/>
    </row>
    <row r="9" customFormat="false" ht="19.5" hidden="false" customHeight="true" outlineLevel="0" collapsed="false">
      <c r="A9" s="39" t="s">
        <v>43</v>
      </c>
      <c r="B9" s="40" t="n">
        <f aca="false">'Source query'!E11</f>
        <v>56147.5521163614</v>
      </c>
      <c r="C9" s="38"/>
    </row>
    <row r="10" customFormat="false" ht="19.5" hidden="false" customHeight="true" outlineLevel="0" collapsed="false">
      <c r="A10" s="42" t="str">
        <f aca="false">"Budgeted Percentage Change, FY "&amp;('Source query'!$A$2+1)&amp;" to FY "&amp;('Source query'!$A$2+2)</f>
        <v>Budgeted Percentage Change, FY 2016 to FY 2017</v>
      </c>
      <c r="B10" s="43" t="n">
        <f aca="false">B9/B7-1</f>
        <v>0.022893140387183</v>
      </c>
      <c r="C10" s="38"/>
    </row>
    <row r="11" customFormat="false" ht="36" hidden="false" customHeight="true" outlineLevel="0" collapsed="false">
      <c r="A11" s="34"/>
      <c r="B11" s="44"/>
      <c r="C11" s="38"/>
    </row>
    <row r="12" customFormat="false" ht="27" hidden="false" customHeight="true" outlineLevel="0" collapsed="false">
      <c r="A12" s="33" t="s">
        <v>44</v>
      </c>
      <c r="B12" s="33"/>
      <c r="C12" s="38"/>
    </row>
    <row r="13" customFormat="false" ht="5.25" hidden="false" customHeight="true" outlineLevel="0" collapsed="false">
      <c r="A13" s="30"/>
      <c r="B13" s="31"/>
      <c r="C13" s="38"/>
    </row>
    <row r="14" customFormat="false" ht="19.5" hidden="false" customHeight="true" outlineLevel="0" collapsed="false">
      <c r="A14" s="34"/>
      <c r="B14" s="35" t="s">
        <v>40</v>
      </c>
      <c r="C14" s="38"/>
    </row>
    <row r="15" customFormat="false" ht="19.5" hidden="false" customHeight="true" outlineLevel="0" collapsed="false">
      <c r="A15" s="36" t="s">
        <v>45</v>
      </c>
      <c r="B15" s="37" t="n">
        <f aca="false">Principals!C225</f>
        <v>96845.3692228</v>
      </c>
      <c r="C15" s="38"/>
    </row>
    <row r="16" customFormat="false" ht="19.5" hidden="false" customHeight="true" outlineLevel="0" collapsed="false">
      <c r="A16" s="39" t="s">
        <v>46</v>
      </c>
      <c r="B16" s="40" t="n">
        <f aca="false">'Source query'!F11</f>
        <v>97351.0006728123</v>
      </c>
      <c r="C16" s="38"/>
    </row>
    <row r="17" customFormat="false" ht="19.5" hidden="false" customHeight="true" outlineLevel="0" collapsed="false">
      <c r="A17" s="39" t="str">
        <f aca="false">A8</f>
        <v>Average Percentage Change, FY 2015 to FY 2016</v>
      </c>
      <c r="B17" s="41" t="n">
        <f aca="false">B16/B15-1</f>
        <v>0.00522101835193722</v>
      </c>
      <c r="C17" s="38"/>
    </row>
    <row r="18" customFormat="false" ht="19.5" hidden="false" customHeight="true" outlineLevel="0" collapsed="false">
      <c r="A18" s="39" t="s">
        <v>47</v>
      </c>
      <c r="B18" s="40" t="n">
        <f aca="false">'Source query'!G11</f>
        <v>100751.815660768</v>
      </c>
      <c r="C18" s="38"/>
    </row>
    <row r="19" customFormat="false" ht="19.5" hidden="false" customHeight="true" outlineLevel="0" collapsed="false">
      <c r="A19" s="42" t="str">
        <f aca="false">A10</f>
        <v>Budgeted Percentage Change, FY 2016 to FY 2017</v>
      </c>
      <c r="B19" s="45" t="n">
        <f aca="false">B18/B16-1</f>
        <v>0.0349335390951464</v>
      </c>
      <c r="C19" s="38"/>
    </row>
    <row r="20" customFormat="false" ht="36" hidden="false" customHeight="true" outlineLevel="0" collapsed="false">
      <c r="A20" s="34"/>
      <c r="B20" s="44"/>
      <c r="C20" s="38"/>
    </row>
    <row r="21" customFormat="false" ht="27" hidden="false" customHeight="true" outlineLevel="0" collapsed="false">
      <c r="A21" s="33" t="s">
        <v>48</v>
      </c>
      <c r="B21" s="33"/>
      <c r="C21" s="38"/>
    </row>
    <row r="22" customFormat="false" ht="5.25" hidden="false" customHeight="true" outlineLevel="0" collapsed="false">
      <c r="A22" s="30"/>
      <c r="B22" s="31"/>
      <c r="C22" s="38"/>
    </row>
    <row r="23" customFormat="false" ht="19.5" hidden="false" customHeight="true" outlineLevel="0" collapsed="false">
      <c r="A23" s="34"/>
      <c r="B23" s="35" t="s">
        <v>40</v>
      </c>
      <c r="C23" s="38"/>
    </row>
    <row r="24" customFormat="false" ht="19.5" hidden="false" customHeight="true" outlineLevel="0" collapsed="false">
      <c r="A24" s="36" t="s">
        <v>49</v>
      </c>
      <c r="B24" s="37" t="n">
        <f aca="false">'Asst. Principals'!C225</f>
        <v>80351.7621631568</v>
      </c>
      <c r="C24" s="38"/>
    </row>
    <row r="25" customFormat="false" ht="19.5" hidden="false" customHeight="true" outlineLevel="0" collapsed="false">
      <c r="A25" s="39" t="s">
        <v>50</v>
      </c>
      <c r="B25" s="40" t="n">
        <f aca="false">'Source query'!H11</f>
        <v>81179.6509742373</v>
      </c>
      <c r="C25" s="38"/>
    </row>
    <row r="26" customFormat="false" ht="19.5" hidden="false" customHeight="true" outlineLevel="0" collapsed="false">
      <c r="A26" s="39" t="str">
        <f aca="false">A17</f>
        <v>Average Percentage Change, FY 2015 to FY 2016</v>
      </c>
      <c r="B26" s="41" t="n">
        <f aca="false">B25/B24-1</f>
        <v>0.0103033062224493</v>
      </c>
      <c r="C26" s="38"/>
    </row>
    <row r="27" customFormat="false" ht="19.5" hidden="false" customHeight="true" outlineLevel="0" collapsed="false">
      <c r="A27" s="39" t="s">
        <v>51</v>
      </c>
      <c r="B27" s="40" t="n">
        <f aca="false">'Source query'!I11</f>
        <v>83067.0647457679</v>
      </c>
      <c r="C27" s="38"/>
    </row>
    <row r="28" customFormat="false" ht="19.5" hidden="false" customHeight="true" outlineLevel="0" collapsed="false">
      <c r="A28" s="42" t="str">
        <f aca="false">A19</f>
        <v>Budgeted Percentage Change, FY 2016 to FY 2017</v>
      </c>
      <c r="B28" s="43" t="n">
        <f aca="false">B27/B25-1</f>
        <v>0.0232498384617297</v>
      </c>
      <c r="C28" s="38"/>
    </row>
    <row r="29" customFormat="false" ht="36" hidden="false" customHeight="true" outlineLevel="0" collapsed="false">
      <c r="A29" s="46"/>
      <c r="B29" s="47"/>
      <c r="C29" s="48"/>
    </row>
    <row r="30" customFormat="false" ht="15.75" hidden="false" customHeight="true" outlineLevel="0" collapsed="false">
      <c r="A30" s="49" t="s">
        <v>52</v>
      </c>
      <c r="B30" s="49"/>
    </row>
    <row r="31" customFormat="false" ht="42.75" hidden="false" customHeight="true" outlineLevel="0" collapsed="false">
      <c r="A31" s="49" t="s">
        <v>53</v>
      </c>
      <c r="B31" s="49"/>
    </row>
    <row r="32" customFormat="false" ht="42.75" hidden="false" customHeight="true" outlineLevel="0" collapsed="false">
      <c r="A32" s="50" t="s">
        <v>54</v>
      </c>
      <c r="B32" s="50"/>
    </row>
  </sheetData>
  <mergeCells count="7">
    <mergeCell ref="A1:B1"/>
    <mergeCell ref="A3:B3"/>
    <mergeCell ref="A12:B12"/>
    <mergeCell ref="A21:B21"/>
    <mergeCell ref="A30:B30"/>
    <mergeCell ref="A31:B31"/>
    <mergeCell ref="A32:B32"/>
  </mergeCells>
  <printOptions headings="false" gridLines="false" gridLinesSet="true" horizontalCentered="true" verticalCentered="false"/>
  <pageMargins left="0.5" right="0.5" top="1" bottom="1" header="0.511811023622047" footer="0.5"/>
  <pageSetup paperSize="1" scale="100" fitToWidth="1" fitToHeight="1" pageOrder="downThenOver" orientation="portrait" blackAndWhite="false" draft="false" cellComments="none" horizontalDpi="300" verticalDpi="300" copies="1"/>
  <headerFooter differentFirst="false" differentOddEven="false">
    <oddHeader/>
    <oddFooter>&amp;RFY 2016 Salary Survey - Table of Contents
January 6, 2017
Page 3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CCFFCC"/>
    <pageSetUpPr fitToPage="false"/>
  </sheetPr>
  <dimension ref="A1:AMJ6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6" activeCellId="0" sqref="F16"/>
    </sheetView>
  </sheetViews>
  <sheetFormatPr defaultColWidth="14.38671875" defaultRowHeight="12.75" zeroHeight="false" outlineLevelRow="0" outlineLevelCol="0"/>
  <cols>
    <col collapsed="false" customWidth="true" hidden="false" outlineLevel="0" max="1" min="1" style="51" width="27.99"/>
    <col collapsed="false" customWidth="true" hidden="false" outlineLevel="0" max="2" min="2" style="51" width="50.49"/>
    <col collapsed="false" customWidth="true" hidden="false" outlineLevel="0" max="3" min="3" style="51" width="42.82"/>
    <col collapsed="false" customWidth="true" hidden="false" outlineLevel="0" max="257" min="4" style="52" width="14.65"/>
    <col collapsed="false" customWidth="true" hidden="false" outlineLevel="0" max="1024" min="258" style="0" width="14.65"/>
  </cols>
  <sheetData>
    <row r="1" customFormat="false" ht="33" hidden="false" customHeight="true" outlineLevel="0" collapsed="false">
      <c r="A1" s="53" t="s">
        <v>55</v>
      </c>
      <c r="B1" s="53"/>
      <c r="C1" s="53"/>
    </row>
    <row r="2" customFormat="false" ht="18" hidden="false" customHeight="true" outlineLevel="0" collapsed="false">
      <c r="A2" s="54" t="s">
        <v>56</v>
      </c>
      <c r="B2" s="54"/>
      <c r="C2" s="54"/>
    </row>
    <row r="3" customFormat="false" ht="4.5" hidden="false" customHeight="true" outlineLevel="0" collapsed="false">
      <c r="A3" s="55"/>
      <c r="C3" s="56"/>
    </row>
    <row r="4" customFormat="false" ht="64.5" hidden="false" customHeight="true" outlineLevel="0" collapsed="false">
      <c r="A4" s="57" t="s">
        <v>57</v>
      </c>
      <c r="B4" s="57"/>
      <c r="C4" s="57"/>
    </row>
    <row r="5" customFormat="false" ht="4.5" hidden="false" customHeight="true" outlineLevel="0" collapsed="false">
      <c r="A5" s="58"/>
      <c r="B5" s="59"/>
      <c r="C5" s="60"/>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c r="AP5" s="61"/>
      <c r="AQ5" s="61"/>
      <c r="AR5" s="61"/>
      <c r="AS5" s="61"/>
      <c r="AT5" s="61"/>
      <c r="AU5" s="61"/>
      <c r="AV5" s="61"/>
      <c r="AW5" s="61"/>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BX5" s="61"/>
      <c r="BY5" s="61"/>
      <c r="BZ5" s="61"/>
      <c r="CA5" s="61"/>
      <c r="CB5" s="61"/>
      <c r="CC5" s="61"/>
      <c r="CD5" s="61"/>
      <c r="CE5" s="61"/>
      <c r="CF5" s="61"/>
      <c r="CG5" s="61"/>
      <c r="CH5" s="61"/>
      <c r="CI5" s="61"/>
      <c r="CJ5" s="61"/>
      <c r="CK5" s="61"/>
      <c r="CL5" s="61"/>
      <c r="CM5" s="61"/>
      <c r="CN5" s="61"/>
      <c r="CO5" s="61"/>
      <c r="CP5" s="61"/>
      <c r="CQ5" s="61"/>
      <c r="CR5" s="61"/>
      <c r="CS5" s="61"/>
      <c r="CT5" s="61"/>
      <c r="CU5" s="61"/>
      <c r="CV5" s="61"/>
      <c r="CW5" s="61"/>
      <c r="CX5" s="61"/>
      <c r="CY5" s="61"/>
      <c r="CZ5" s="61"/>
      <c r="DA5" s="61"/>
      <c r="DB5" s="61"/>
      <c r="DC5" s="61"/>
      <c r="DD5" s="61"/>
      <c r="DE5" s="61"/>
      <c r="DF5" s="61"/>
      <c r="DG5" s="61"/>
      <c r="DH5" s="61"/>
      <c r="DI5" s="61"/>
      <c r="DJ5" s="61"/>
      <c r="DK5" s="61"/>
      <c r="DL5" s="61"/>
      <c r="DM5" s="61"/>
      <c r="DN5" s="61"/>
      <c r="DO5" s="61"/>
      <c r="DP5" s="61"/>
      <c r="DQ5" s="61"/>
      <c r="DR5" s="61"/>
      <c r="DS5" s="61"/>
      <c r="DT5" s="61"/>
      <c r="DU5" s="61"/>
      <c r="DV5" s="61"/>
      <c r="DW5" s="61"/>
      <c r="DX5" s="61"/>
      <c r="DY5" s="61"/>
      <c r="DZ5" s="61"/>
      <c r="EA5" s="61"/>
      <c r="EB5" s="61"/>
      <c r="EC5" s="61"/>
      <c r="ED5" s="61"/>
      <c r="EE5" s="61"/>
      <c r="EF5" s="61"/>
      <c r="EG5" s="61"/>
      <c r="EH5" s="61"/>
      <c r="EI5" s="61"/>
      <c r="EJ5" s="61"/>
      <c r="EK5" s="61"/>
      <c r="EL5" s="61"/>
      <c r="EM5" s="61"/>
      <c r="EN5" s="61"/>
      <c r="EO5" s="61"/>
      <c r="EP5" s="61"/>
      <c r="EQ5" s="61"/>
      <c r="ER5" s="61"/>
      <c r="ES5" s="61"/>
      <c r="ET5" s="61"/>
      <c r="EU5" s="61"/>
      <c r="EV5" s="61"/>
      <c r="EW5" s="61"/>
      <c r="EX5" s="61"/>
      <c r="EY5" s="61"/>
      <c r="EZ5" s="61"/>
      <c r="FA5" s="61"/>
      <c r="FB5" s="61"/>
      <c r="FC5" s="61"/>
      <c r="FD5" s="61"/>
      <c r="FE5" s="61"/>
      <c r="FF5" s="61"/>
      <c r="FG5" s="61"/>
      <c r="FH5" s="61"/>
      <c r="FI5" s="61"/>
      <c r="FJ5" s="61"/>
      <c r="FK5" s="61"/>
      <c r="FL5" s="61"/>
      <c r="FM5" s="61"/>
      <c r="FN5" s="61"/>
      <c r="FO5" s="61"/>
      <c r="FP5" s="61"/>
      <c r="FQ5" s="61"/>
      <c r="FR5" s="61"/>
      <c r="FS5" s="61"/>
      <c r="FT5" s="61"/>
      <c r="FU5" s="61"/>
      <c r="FV5" s="61"/>
      <c r="FW5" s="61"/>
      <c r="FX5" s="61"/>
      <c r="FY5" s="61"/>
      <c r="FZ5" s="61"/>
      <c r="GA5" s="61"/>
      <c r="GB5" s="61"/>
      <c r="GC5" s="61"/>
      <c r="GD5" s="61"/>
      <c r="GE5" s="61"/>
      <c r="GF5" s="61"/>
      <c r="GG5" s="61"/>
      <c r="GH5" s="61"/>
      <c r="GI5" s="61"/>
      <c r="GJ5" s="61"/>
      <c r="GK5" s="61"/>
      <c r="GL5" s="61"/>
      <c r="GM5" s="61"/>
      <c r="GN5" s="61"/>
      <c r="GO5" s="61"/>
      <c r="GP5" s="61"/>
      <c r="GQ5" s="61"/>
      <c r="GR5" s="61"/>
      <c r="GS5" s="61"/>
      <c r="GT5" s="61"/>
      <c r="GU5" s="61"/>
      <c r="GV5" s="61"/>
      <c r="GW5" s="61"/>
      <c r="GX5" s="61"/>
      <c r="GY5" s="61"/>
      <c r="GZ5" s="61"/>
      <c r="HA5" s="61"/>
      <c r="HB5" s="61"/>
      <c r="HC5" s="61"/>
      <c r="HD5" s="61"/>
      <c r="HE5" s="61"/>
      <c r="HF5" s="61"/>
      <c r="HG5" s="61"/>
      <c r="HH5" s="61"/>
      <c r="HI5" s="61"/>
      <c r="HJ5" s="61"/>
      <c r="HK5" s="61"/>
      <c r="HL5" s="61"/>
      <c r="HM5" s="61"/>
      <c r="HN5" s="61"/>
      <c r="HO5" s="61"/>
      <c r="HP5" s="61"/>
      <c r="HQ5" s="61"/>
      <c r="HR5" s="61"/>
      <c r="HS5" s="61"/>
      <c r="HT5" s="61"/>
      <c r="HU5" s="61"/>
      <c r="HV5" s="61"/>
      <c r="HW5" s="61"/>
      <c r="HX5" s="61"/>
      <c r="HY5" s="61"/>
      <c r="HZ5" s="61"/>
      <c r="IA5" s="61"/>
      <c r="IB5" s="61"/>
      <c r="IC5" s="61"/>
      <c r="ID5" s="61"/>
      <c r="IE5" s="61"/>
      <c r="IF5" s="61"/>
      <c r="IG5" s="61"/>
      <c r="IH5" s="61"/>
      <c r="II5" s="61"/>
      <c r="IJ5" s="61"/>
      <c r="IK5" s="61"/>
      <c r="IL5" s="61"/>
      <c r="IM5" s="61"/>
      <c r="IN5" s="61"/>
      <c r="IO5" s="61"/>
      <c r="IP5" s="61"/>
      <c r="IQ5" s="61"/>
      <c r="IR5" s="61"/>
      <c r="IS5" s="61"/>
      <c r="IT5" s="61"/>
      <c r="IU5" s="61"/>
      <c r="IV5" s="61"/>
      <c r="IW5" s="61"/>
      <c r="IX5" s="61"/>
      <c r="IY5" s="61"/>
      <c r="IZ5" s="61"/>
      <c r="JA5" s="61"/>
      <c r="JB5" s="61"/>
      <c r="JC5" s="61"/>
      <c r="JD5" s="61"/>
      <c r="JE5" s="61"/>
      <c r="JF5" s="61"/>
      <c r="JG5" s="61"/>
      <c r="JH5" s="61"/>
      <c r="JI5" s="61"/>
      <c r="JJ5" s="61"/>
      <c r="JK5" s="61"/>
      <c r="JL5" s="61"/>
      <c r="JM5" s="61"/>
      <c r="JN5" s="61"/>
      <c r="JO5" s="61"/>
      <c r="JP5" s="61"/>
      <c r="JQ5" s="61"/>
      <c r="JR5" s="61"/>
      <c r="JS5" s="61"/>
      <c r="JT5" s="61"/>
      <c r="JU5" s="61"/>
      <c r="JV5" s="61"/>
      <c r="JW5" s="61"/>
      <c r="JX5" s="61"/>
      <c r="JY5" s="61"/>
      <c r="JZ5" s="61"/>
      <c r="KA5" s="61"/>
      <c r="KB5" s="61"/>
      <c r="KC5" s="61"/>
      <c r="KD5" s="61"/>
      <c r="KE5" s="61"/>
      <c r="KF5" s="61"/>
      <c r="KG5" s="61"/>
      <c r="KH5" s="61"/>
      <c r="KI5" s="61"/>
      <c r="KJ5" s="61"/>
      <c r="KK5" s="61"/>
      <c r="KL5" s="61"/>
      <c r="KM5" s="61"/>
      <c r="KN5" s="61"/>
      <c r="KO5" s="61"/>
      <c r="KP5" s="61"/>
      <c r="KQ5" s="61"/>
      <c r="KR5" s="61"/>
      <c r="KS5" s="61"/>
      <c r="KT5" s="61"/>
      <c r="KU5" s="61"/>
      <c r="KV5" s="61"/>
      <c r="KW5" s="61"/>
      <c r="KX5" s="61"/>
      <c r="KY5" s="61"/>
      <c r="KZ5" s="61"/>
      <c r="LA5" s="61"/>
      <c r="LB5" s="61"/>
      <c r="LC5" s="61"/>
      <c r="LD5" s="61"/>
      <c r="LE5" s="61"/>
      <c r="LF5" s="61"/>
      <c r="LG5" s="61"/>
      <c r="LH5" s="61"/>
      <c r="LI5" s="61"/>
      <c r="LJ5" s="61"/>
      <c r="LK5" s="61"/>
      <c r="LL5" s="61"/>
      <c r="LM5" s="61"/>
      <c r="LN5" s="61"/>
      <c r="LO5" s="61"/>
      <c r="LP5" s="61"/>
      <c r="LQ5" s="61"/>
      <c r="LR5" s="61"/>
      <c r="LS5" s="61"/>
      <c r="LT5" s="61"/>
      <c r="LU5" s="61"/>
      <c r="LV5" s="61"/>
      <c r="LW5" s="61"/>
      <c r="LX5" s="61"/>
      <c r="LY5" s="61"/>
      <c r="LZ5" s="61"/>
      <c r="MA5" s="61"/>
      <c r="MB5" s="61"/>
      <c r="MC5" s="61"/>
      <c r="MD5" s="61"/>
      <c r="ME5" s="61"/>
      <c r="MF5" s="61"/>
      <c r="MG5" s="61"/>
      <c r="MH5" s="61"/>
      <c r="MI5" s="61"/>
      <c r="MJ5" s="61"/>
      <c r="MK5" s="61"/>
      <c r="ML5" s="61"/>
      <c r="MM5" s="61"/>
      <c r="MN5" s="61"/>
      <c r="MO5" s="61"/>
      <c r="MP5" s="61"/>
      <c r="MQ5" s="61"/>
      <c r="MR5" s="61"/>
      <c r="MS5" s="61"/>
      <c r="MT5" s="61"/>
      <c r="MU5" s="61"/>
      <c r="MV5" s="61"/>
      <c r="MW5" s="61"/>
      <c r="MX5" s="61"/>
      <c r="MY5" s="61"/>
      <c r="MZ5" s="61"/>
      <c r="NA5" s="61"/>
      <c r="NB5" s="61"/>
      <c r="NC5" s="61"/>
      <c r="ND5" s="61"/>
      <c r="NE5" s="61"/>
      <c r="NF5" s="61"/>
      <c r="NG5" s="61"/>
      <c r="NH5" s="61"/>
      <c r="NI5" s="61"/>
      <c r="NJ5" s="61"/>
      <c r="NK5" s="61"/>
      <c r="NL5" s="61"/>
      <c r="NM5" s="61"/>
      <c r="NN5" s="61"/>
      <c r="NO5" s="61"/>
      <c r="NP5" s="61"/>
      <c r="NQ5" s="61"/>
      <c r="NR5" s="61"/>
      <c r="NS5" s="61"/>
      <c r="NT5" s="61"/>
      <c r="NU5" s="61"/>
      <c r="NV5" s="61"/>
      <c r="NW5" s="61"/>
      <c r="NX5" s="61"/>
      <c r="NY5" s="61"/>
      <c r="NZ5" s="61"/>
      <c r="OA5" s="61"/>
      <c r="OB5" s="61"/>
      <c r="OC5" s="61"/>
      <c r="OD5" s="61"/>
      <c r="OE5" s="61"/>
      <c r="OF5" s="61"/>
      <c r="OG5" s="61"/>
      <c r="OH5" s="61"/>
      <c r="OI5" s="61"/>
      <c r="OJ5" s="61"/>
      <c r="OK5" s="61"/>
      <c r="OL5" s="61"/>
      <c r="OM5" s="61"/>
      <c r="ON5" s="61"/>
      <c r="OO5" s="61"/>
      <c r="OP5" s="61"/>
      <c r="OQ5" s="61"/>
      <c r="OR5" s="61"/>
      <c r="OS5" s="61"/>
      <c r="OT5" s="61"/>
      <c r="OU5" s="61"/>
      <c r="OV5" s="61"/>
      <c r="OW5" s="61"/>
      <c r="OX5" s="61"/>
      <c r="OY5" s="61"/>
      <c r="OZ5" s="61"/>
      <c r="PA5" s="61"/>
      <c r="PB5" s="61"/>
      <c r="PC5" s="61"/>
      <c r="PD5" s="61"/>
      <c r="PE5" s="61"/>
      <c r="PF5" s="61"/>
      <c r="PG5" s="61"/>
      <c r="PH5" s="61"/>
      <c r="PI5" s="61"/>
      <c r="PJ5" s="61"/>
      <c r="PK5" s="61"/>
      <c r="PL5" s="61"/>
      <c r="PM5" s="61"/>
      <c r="PN5" s="61"/>
      <c r="PO5" s="61"/>
      <c r="PP5" s="61"/>
      <c r="PQ5" s="61"/>
      <c r="PR5" s="61"/>
      <c r="PS5" s="61"/>
      <c r="PT5" s="61"/>
      <c r="PU5" s="61"/>
      <c r="PV5" s="61"/>
      <c r="PW5" s="61"/>
      <c r="PX5" s="61"/>
      <c r="PY5" s="61"/>
      <c r="PZ5" s="61"/>
      <c r="QA5" s="61"/>
      <c r="QB5" s="61"/>
      <c r="QC5" s="61"/>
      <c r="QD5" s="61"/>
      <c r="QE5" s="61"/>
      <c r="QF5" s="61"/>
      <c r="QG5" s="61"/>
      <c r="QH5" s="61"/>
      <c r="QI5" s="61"/>
      <c r="QJ5" s="61"/>
      <c r="QK5" s="61"/>
      <c r="QL5" s="61"/>
      <c r="QM5" s="61"/>
      <c r="QN5" s="61"/>
      <c r="QO5" s="61"/>
      <c r="QP5" s="61"/>
      <c r="QQ5" s="61"/>
      <c r="QR5" s="61"/>
      <c r="QS5" s="61"/>
      <c r="QT5" s="61"/>
      <c r="QU5" s="61"/>
      <c r="QV5" s="61"/>
      <c r="QW5" s="61"/>
      <c r="QX5" s="61"/>
      <c r="QY5" s="61"/>
      <c r="QZ5" s="61"/>
      <c r="RA5" s="61"/>
      <c r="RB5" s="61"/>
      <c r="RC5" s="61"/>
      <c r="RD5" s="61"/>
      <c r="RE5" s="61"/>
      <c r="RF5" s="61"/>
      <c r="RG5" s="61"/>
      <c r="RH5" s="61"/>
      <c r="RI5" s="61"/>
      <c r="RJ5" s="61"/>
      <c r="RK5" s="61"/>
      <c r="RL5" s="61"/>
      <c r="RM5" s="61"/>
      <c r="RN5" s="61"/>
      <c r="RO5" s="61"/>
      <c r="RP5" s="61"/>
      <c r="RQ5" s="61"/>
      <c r="RR5" s="61"/>
      <c r="RS5" s="61"/>
      <c r="RT5" s="61"/>
      <c r="RU5" s="61"/>
      <c r="RV5" s="61"/>
      <c r="RW5" s="61"/>
      <c r="RX5" s="61"/>
      <c r="RY5" s="61"/>
      <c r="RZ5" s="61"/>
      <c r="SA5" s="61"/>
      <c r="SB5" s="61"/>
      <c r="SC5" s="61"/>
      <c r="SD5" s="61"/>
      <c r="SE5" s="61"/>
      <c r="SF5" s="61"/>
      <c r="SG5" s="61"/>
      <c r="SH5" s="61"/>
      <c r="SI5" s="61"/>
      <c r="SJ5" s="61"/>
      <c r="SK5" s="61"/>
      <c r="SL5" s="61"/>
      <c r="SM5" s="61"/>
      <c r="SN5" s="61"/>
      <c r="SO5" s="61"/>
      <c r="SP5" s="61"/>
      <c r="SQ5" s="61"/>
      <c r="SR5" s="61"/>
      <c r="SS5" s="61"/>
      <c r="ST5" s="61"/>
      <c r="SU5" s="61"/>
      <c r="SV5" s="61"/>
      <c r="SW5" s="61"/>
      <c r="SX5" s="61"/>
      <c r="SY5" s="61"/>
      <c r="SZ5" s="61"/>
      <c r="TA5" s="61"/>
      <c r="TB5" s="61"/>
      <c r="TC5" s="61"/>
      <c r="TD5" s="61"/>
      <c r="TE5" s="61"/>
      <c r="TF5" s="61"/>
      <c r="TG5" s="61"/>
      <c r="TH5" s="61"/>
      <c r="TI5" s="61"/>
      <c r="TJ5" s="61"/>
      <c r="TK5" s="61"/>
      <c r="TL5" s="61"/>
      <c r="TM5" s="61"/>
      <c r="TN5" s="61"/>
      <c r="TO5" s="61"/>
      <c r="TP5" s="61"/>
      <c r="TQ5" s="61"/>
      <c r="TR5" s="61"/>
      <c r="TS5" s="61"/>
      <c r="TT5" s="61"/>
      <c r="TU5" s="61"/>
      <c r="TV5" s="61"/>
      <c r="TW5" s="61"/>
      <c r="TX5" s="61"/>
      <c r="TY5" s="61"/>
      <c r="TZ5" s="61"/>
      <c r="UA5" s="61"/>
      <c r="UB5" s="61"/>
      <c r="UC5" s="61"/>
      <c r="UD5" s="61"/>
      <c r="UE5" s="61"/>
      <c r="UF5" s="61"/>
      <c r="UG5" s="61"/>
      <c r="UH5" s="61"/>
      <c r="UI5" s="61"/>
      <c r="UJ5" s="61"/>
      <c r="UK5" s="61"/>
      <c r="UL5" s="61"/>
      <c r="UM5" s="61"/>
      <c r="UN5" s="61"/>
      <c r="UO5" s="61"/>
      <c r="UP5" s="61"/>
      <c r="UQ5" s="61"/>
      <c r="UR5" s="61"/>
      <c r="US5" s="61"/>
      <c r="UT5" s="61"/>
      <c r="UU5" s="61"/>
      <c r="UV5" s="61"/>
      <c r="UW5" s="61"/>
      <c r="UX5" s="61"/>
      <c r="UY5" s="61"/>
      <c r="UZ5" s="61"/>
      <c r="VA5" s="61"/>
      <c r="VB5" s="61"/>
      <c r="VC5" s="61"/>
      <c r="VD5" s="61"/>
      <c r="VE5" s="61"/>
      <c r="VF5" s="61"/>
      <c r="VG5" s="61"/>
      <c r="VH5" s="61"/>
      <c r="VI5" s="61"/>
      <c r="VJ5" s="61"/>
      <c r="VK5" s="61"/>
      <c r="VL5" s="61"/>
      <c r="VM5" s="61"/>
      <c r="VN5" s="61"/>
      <c r="VO5" s="61"/>
      <c r="VP5" s="61"/>
      <c r="VQ5" s="61"/>
      <c r="VR5" s="61"/>
      <c r="VS5" s="61"/>
      <c r="VT5" s="61"/>
      <c r="VU5" s="61"/>
      <c r="VV5" s="61"/>
      <c r="VW5" s="61"/>
      <c r="VX5" s="61"/>
      <c r="VY5" s="61"/>
      <c r="VZ5" s="61"/>
      <c r="WA5" s="61"/>
      <c r="WB5" s="61"/>
      <c r="WC5" s="61"/>
      <c r="WD5" s="61"/>
      <c r="WE5" s="61"/>
      <c r="WF5" s="61"/>
      <c r="WG5" s="61"/>
      <c r="WH5" s="61"/>
      <c r="WI5" s="61"/>
      <c r="WJ5" s="61"/>
      <c r="WK5" s="61"/>
      <c r="WL5" s="61"/>
      <c r="WM5" s="61"/>
      <c r="WN5" s="61"/>
      <c r="WO5" s="61"/>
      <c r="WP5" s="61"/>
      <c r="WQ5" s="61"/>
      <c r="WR5" s="61"/>
      <c r="WS5" s="61"/>
      <c r="WT5" s="61"/>
      <c r="WU5" s="61"/>
      <c r="WV5" s="61"/>
      <c r="WW5" s="61"/>
      <c r="WX5" s="61"/>
      <c r="WY5" s="61"/>
      <c r="WZ5" s="61"/>
      <c r="XA5" s="61"/>
      <c r="XB5" s="61"/>
      <c r="XC5" s="61"/>
      <c r="XD5" s="61"/>
      <c r="XE5" s="61"/>
      <c r="XF5" s="61"/>
      <c r="XG5" s="61"/>
      <c r="XH5" s="61"/>
      <c r="XI5" s="61"/>
      <c r="XJ5" s="61"/>
      <c r="XK5" s="61"/>
      <c r="XL5" s="61"/>
      <c r="XM5" s="61"/>
      <c r="XN5" s="61"/>
      <c r="XO5" s="61"/>
      <c r="XP5" s="61"/>
      <c r="XQ5" s="61"/>
      <c r="XR5" s="61"/>
      <c r="XS5" s="61"/>
      <c r="XT5" s="61"/>
      <c r="XU5" s="61"/>
      <c r="XV5" s="61"/>
      <c r="XW5" s="61"/>
      <c r="XX5" s="61"/>
      <c r="XY5" s="61"/>
      <c r="XZ5" s="61"/>
      <c r="YA5" s="61"/>
      <c r="YB5" s="61"/>
      <c r="YC5" s="61"/>
      <c r="YD5" s="61"/>
      <c r="YE5" s="61"/>
      <c r="YF5" s="61"/>
      <c r="YG5" s="61"/>
      <c r="YH5" s="61"/>
      <c r="YI5" s="61"/>
      <c r="YJ5" s="61"/>
      <c r="YK5" s="61"/>
      <c r="YL5" s="61"/>
      <c r="YM5" s="61"/>
      <c r="YN5" s="61"/>
      <c r="YO5" s="61"/>
      <c r="YP5" s="61"/>
      <c r="YQ5" s="61"/>
      <c r="YR5" s="61"/>
      <c r="YS5" s="61"/>
      <c r="YT5" s="61"/>
      <c r="YU5" s="61"/>
      <c r="YV5" s="61"/>
      <c r="YW5" s="61"/>
      <c r="YX5" s="61"/>
      <c r="YY5" s="61"/>
      <c r="YZ5" s="61"/>
      <c r="ZA5" s="61"/>
      <c r="ZB5" s="61"/>
      <c r="ZC5" s="61"/>
      <c r="ZD5" s="61"/>
      <c r="ZE5" s="61"/>
      <c r="ZF5" s="61"/>
      <c r="ZG5" s="61"/>
      <c r="ZH5" s="61"/>
      <c r="ZI5" s="61"/>
      <c r="ZJ5" s="61"/>
      <c r="ZK5" s="61"/>
      <c r="ZL5" s="61"/>
      <c r="ZM5" s="61"/>
      <c r="ZN5" s="61"/>
      <c r="ZO5" s="61"/>
      <c r="ZP5" s="61"/>
      <c r="ZQ5" s="61"/>
      <c r="ZR5" s="61"/>
      <c r="ZS5" s="61"/>
      <c r="ZT5" s="61"/>
      <c r="ZU5" s="61"/>
      <c r="ZV5" s="61"/>
      <c r="ZW5" s="61"/>
      <c r="ZX5" s="61"/>
      <c r="ZY5" s="61"/>
      <c r="ZZ5" s="61"/>
      <c r="AAA5" s="61"/>
      <c r="AAB5" s="61"/>
      <c r="AAC5" s="61"/>
      <c r="AAD5" s="61"/>
      <c r="AAE5" s="61"/>
      <c r="AAF5" s="61"/>
      <c r="AAG5" s="61"/>
      <c r="AAH5" s="61"/>
      <c r="AAI5" s="61"/>
      <c r="AAJ5" s="61"/>
      <c r="AAK5" s="61"/>
      <c r="AAL5" s="61"/>
      <c r="AAM5" s="61"/>
      <c r="AAN5" s="61"/>
      <c r="AAO5" s="61"/>
      <c r="AAP5" s="61"/>
      <c r="AAQ5" s="61"/>
      <c r="AAR5" s="61"/>
      <c r="AAS5" s="61"/>
      <c r="AAT5" s="61"/>
      <c r="AAU5" s="61"/>
      <c r="AAV5" s="61"/>
      <c r="AAW5" s="61"/>
      <c r="AAX5" s="61"/>
      <c r="AAY5" s="61"/>
      <c r="AAZ5" s="61"/>
      <c r="ABA5" s="61"/>
      <c r="ABB5" s="61"/>
      <c r="ABC5" s="61"/>
      <c r="ABD5" s="61"/>
      <c r="ABE5" s="61"/>
      <c r="ABF5" s="61"/>
      <c r="ABG5" s="61"/>
      <c r="ABH5" s="61"/>
      <c r="ABI5" s="61"/>
      <c r="ABJ5" s="61"/>
      <c r="ABK5" s="61"/>
      <c r="ABL5" s="61"/>
      <c r="ABM5" s="61"/>
      <c r="ABN5" s="61"/>
      <c r="ABO5" s="61"/>
      <c r="ABP5" s="61"/>
      <c r="ABQ5" s="61"/>
      <c r="ABR5" s="61"/>
      <c r="ABS5" s="61"/>
      <c r="ABT5" s="61"/>
      <c r="ABU5" s="61"/>
      <c r="ABV5" s="61"/>
      <c r="ABW5" s="61"/>
      <c r="ABX5" s="61"/>
      <c r="ABY5" s="61"/>
      <c r="ABZ5" s="61"/>
      <c r="ACA5" s="61"/>
      <c r="ACB5" s="61"/>
      <c r="ACC5" s="61"/>
      <c r="ACD5" s="61"/>
      <c r="ACE5" s="61"/>
      <c r="ACF5" s="61"/>
      <c r="ACG5" s="61"/>
      <c r="ACH5" s="61"/>
      <c r="ACI5" s="61"/>
      <c r="ACJ5" s="61"/>
      <c r="ACK5" s="61"/>
      <c r="ACL5" s="61"/>
      <c r="ACM5" s="61"/>
      <c r="ACN5" s="61"/>
      <c r="ACO5" s="61"/>
      <c r="ACP5" s="61"/>
      <c r="ACQ5" s="61"/>
      <c r="ACR5" s="61"/>
      <c r="ACS5" s="61"/>
      <c r="ACT5" s="61"/>
      <c r="ACU5" s="61"/>
      <c r="ACV5" s="61"/>
      <c r="ACW5" s="61"/>
      <c r="ACX5" s="61"/>
      <c r="ACY5" s="61"/>
      <c r="ACZ5" s="61"/>
      <c r="ADA5" s="61"/>
      <c r="ADB5" s="61"/>
      <c r="ADC5" s="61"/>
      <c r="ADD5" s="61"/>
      <c r="ADE5" s="61"/>
      <c r="ADF5" s="61"/>
      <c r="ADG5" s="61"/>
      <c r="ADH5" s="61"/>
      <c r="ADI5" s="61"/>
      <c r="ADJ5" s="61"/>
      <c r="ADK5" s="61"/>
      <c r="ADL5" s="61"/>
      <c r="ADM5" s="61"/>
      <c r="ADN5" s="61"/>
      <c r="ADO5" s="61"/>
      <c r="ADP5" s="61"/>
      <c r="ADQ5" s="61"/>
      <c r="ADR5" s="61"/>
      <c r="ADS5" s="61"/>
      <c r="ADT5" s="61"/>
      <c r="ADU5" s="61"/>
      <c r="ADV5" s="61"/>
      <c r="ADW5" s="61"/>
      <c r="ADX5" s="61"/>
      <c r="ADY5" s="61"/>
      <c r="ADZ5" s="61"/>
      <c r="AEA5" s="61"/>
      <c r="AEB5" s="61"/>
      <c r="AEC5" s="61"/>
      <c r="AED5" s="61"/>
      <c r="AEE5" s="61"/>
      <c r="AEF5" s="61"/>
      <c r="AEG5" s="61"/>
      <c r="AEH5" s="61"/>
      <c r="AEI5" s="61"/>
      <c r="AEJ5" s="61"/>
      <c r="AEK5" s="61"/>
      <c r="AEL5" s="61"/>
      <c r="AEM5" s="61"/>
      <c r="AEN5" s="61"/>
      <c r="AEO5" s="61"/>
      <c r="AEP5" s="61"/>
      <c r="AEQ5" s="61"/>
      <c r="AER5" s="61"/>
      <c r="AES5" s="61"/>
      <c r="AET5" s="61"/>
      <c r="AEU5" s="61"/>
      <c r="AEV5" s="61"/>
      <c r="AEW5" s="61"/>
      <c r="AEX5" s="61"/>
      <c r="AEY5" s="61"/>
      <c r="AEZ5" s="61"/>
      <c r="AFA5" s="61"/>
      <c r="AFB5" s="61"/>
      <c r="AFC5" s="61"/>
      <c r="AFD5" s="61"/>
      <c r="AFE5" s="61"/>
      <c r="AFF5" s="61"/>
      <c r="AFG5" s="61"/>
      <c r="AFH5" s="61"/>
      <c r="AFI5" s="61"/>
      <c r="AFJ5" s="61"/>
      <c r="AFK5" s="61"/>
      <c r="AFL5" s="61"/>
      <c r="AFM5" s="61"/>
      <c r="AFN5" s="61"/>
      <c r="AFO5" s="61"/>
      <c r="AFP5" s="61"/>
      <c r="AFQ5" s="61"/>
      <c r="AFR5" s="61"/>
      <c r="AFS5" s="61"/>
      <c r="AFT5" s="61"/>
      <c r="AFU5" s="61"/>
      <c r="AFV5" s="61"/>
      <c r="AFW5" s="61"/>
      <c r="AFX5" s="61"/>
      <c r="AFY5" s="61"/>
      <c r="AFZ5" s="61"/>
      <c r="AGA5" s="61"/>
      <c r="AGB5" s="61"/>
      <c r="AGC5" s="61"/>
      <c r="AGD5" s="61"/>
      <c r="AGE5" s="61"/>
      <c r="AGF5" s="61"/>
      <c r="AGG5" s="61"/>
      <c r="AGH5" s="61"/>
      <c r="AGI5" s="61"/>
      <c r="AGJ5" s="61"/>
      <c r="AGK5" s="61"/>
      <c r="AGL5" s="61"/>
      <c r="AGM5" s="61"/>
      <c r="AGN5" s="61"/>
      <c r="AGO5" s="61"/>
      <c r="AGP5" s="61"/>
      <c r="AGQ5" s="61"/>
      <c r="AGR5" s="61"/>
      <c r="AGS5" s="61"/>
      <c r="AGT5" s="61"/>
      <c r="AGU5" s="61"/>
      <c r="AGV5" s="61"/>
      <c r="AGW5" s="61"/>
      <c r="AGX5" s="61"/>
      <c r="AGY5" s="61"/>
      <c r="AGZ5" s="61"/>
      <c r="AHA5" s="61"/>
      <c r="AHB5" s="61"/>
      <c r="AHC5" s="61"/>
      <c r="AHD5" s="61"/>
      <c r="AHE5" s="61"/>
      <c r="AHF5" s="61"/>
      <c r="AHG5" s="61"/>
      <c r="AHH5" s="61"/>
      <c r="AHI5" s="61"/>
      <c r="AHJ5" s="61"/>
      <c r="AHK5" s="61"/>
      <c r="AHL5" s="61"/>
      <c r="AHM5" s="61"/>
      <c r="AHN5" s="61"/>
      <c r="AHO5" s="61"/>
      <c r="AHP5" s="61"/>
      <c r="AHQ5" s="61"/>
      <c r="AHR5" s="61"/>
      <c r="AHS5" s="61"/>
      <c r="AHT5" s="61"/>
      <c r="AHU5" s="61"/>
      <c r="AHV5" s="61"/>
      <c r="AHW5" s="61"/>
      <c r="AHX5" s="61"/>
      <c r="AHY5" s="61"/>
      <c r="AHZ5" s="61"/>
      <c r="AIA5" s="61"/>
      <c r="AIB5" s="61"/>
      <c r="AIC5" s="61"/>
      <c r="AID5" s="61"/>
      <c r="AIE5" s="61"/>
      <c r="AIF5" s="61"/>
      <c r="AIG5" s="61"/>
      <c r="AIH5" s="61"/>
      <c r="AII5" s="61"/>
      <c r="AIJ5" s="61"/>
      <c r="AIK5" s="61"/>
      <c r="AIL5" s="61"/>
      <c r="AIM5" s="61"/>
      <c r="AIN5" s="61"/>
      <c r="AIO5" s="61"/>
      <c r="AIP5" s="61"/>
      <c r="AIQ5" s="61"/>
      <c r="AIR5" s="61"/>
      <c r="AIS5" s="61"/>
      <c r="AIT5" s="61"/>
      <c r="AIU5" s="61"/>
      <c r="AIV5" s="61"/>
      <c r="AIW5" s="61"/>
      <c r="AIX5" s="61"/>
      <c r="AIY5" s="61"/>
      <c r="AIZ5" s="61"/>
      <c r="AJA5" s="61"/>
      <c r="AJB5" s="61"/>
      <c r="AJC5" s="61"/>
      <c r="AJD5" s="61"/>
      <c r="AJE5" s="61"/>
      <c r="AJF5" s="61"/>
      <c r="AJG5" s="61"/>
      <c r="AJH5" s="61"/>
      <c r="AJI5" s="61"/>
      <c r="AJJ5" s="61"/>
      <c r="AJK5" s="61"/>
      <c r="AJL5" s="61"/>
      <c r="AJM5" s="61"/>
      <c r="AJN5" s="61"/>
      <c r="AJO5" s="61"/>
      <c r="AJP5" s="61"/>
      <c r="AJQ5" s="61"/>
      <c r="AJR5" s="61"/>
      <c r="AJS5" s="61"/>
      <c r="AJT5" s="61"/>
      <c r="AJU5" s="61"/>
      <c r="AJV5" s="61"/>
      <c r="AJW5" s="61"/>
      <c r="AJX5" s="61"/>
      <c r="AJY5" s="61"/>
      <c r="AJZ5" s="61"/>
      <c r="AKA5" s="61"/>
      <c r="AKB5" s="61"/>
      <c r="AKC5" s="61"/>
      <c r="AKD5" s="61"/>
      <c r="AKE5" s="61"/>
      <c r="AKF5" s="61"/>
      <c r="AKG5" s="61"/>
      <c r="AKH5" s="61"/>
      <c r="AKI5" s="61"/>
      <c r="AKJ5" s="61"/>
      <c r="AKK5" s="61"/>
      <c r="AKL5" s="61"/>
      <c r="AKM5" s="61"/>
      <c r="AKN5" s="61"/>
      <c r="AKO5" s="61"/>
      <c r="AKP5" s="61"/>
      <c r="AKQ5" s="61"/>
      <c r="AKR5" s="61"/>
      <c r="AKS5" s="61"/>
      <c r="AKT5" s="61"/>
      <c r="AKU5" s="61"/>
      <c r="AKV5" s="61"/>
      <c r="AKW5" s="61"/>
      <c r="AKX5" s="61"/>
      <c r="AKY5" s="61"/>
      <c r="AKZ5" s="61"/>
      <c r="ALA5" s="61"/>
      <c r="ALB5" s="61"/>
      <c r="ALC5" s="61"/>
      <c r="ALD5" s="61"/>
      <c r="ALE5" s="61"/>
      <c r="ALF5" s="61"/>
      <c r="ALG5" s="61"/>
      <c r="ALH5" s="61"/>
      <c r="ALI5" s="61"/>
      <c r="ALJ5" s="61"/>
      <c r="ALK5" s="61"/>
      <c r="ALL5" s="61"/>
      <c r="ALM5" s="61"/>
      <c r="ALN5" s="61"/>
      <c r="ALO5" s="61"/>
      <c r="ALP5" s="61"/>
      <c r="ALQ5" s="61"/>
      <c r="ALR5" s="61"/>
      <c r="ALS5" s="61"/>
      <c r="ALT5" s="61"/>
      <c r="ALU5" s="61"/>
      <c r="ALV5" s="61"/>
      <c r="ALW5" s="61"/>
      <c r="ALX5" s="61"/>
      <c r="ALY5" s="61"/>
      <c r="ALZ5" s="61"/>
      <c r="AMA5" s="61"/>
      <c r="AMB5" s="61"/>
      <c r="AMC5" s="61"/>
      <c r="AMD5" s="61"/>
      <c r="AME5" s="61"/>
      <c r="AMF5" s="61"/>
      <c r="AMG5" s="61"/>
      <c r="AMH5" s="61"/>
      <c r="AMI5" s="61"/>
      <c r="AMJ5" s="61"/>
    </row>
    <row r="6" customFormat="false" ht="33.75" hidden="false" customHeight="true" outlineLevel="0" collapsed="false">
      <c r="A6" s="62" t="s">
        <v>58</v>
      </c>
      <c r="B6" s="62"/>
      <c r="C6" s="62"/>
      <c r="D6" s="61"/>
      <c r="E6" s="61"/>
      <c r="F6" s="63"/>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AQ6" s="61"/>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c r="DP6" s="61"/>
      <c r="DQ6" s="61"/>
      <c r="DR6" s="61"/>
      <c r="DS6" s="61"/>
      <c r="DT6" s="61"/>
      <c r="DU6" s="61"/>
      <c r="DV6" s="61"/>
      <c r="DW6" s="61"/>
      <c r="DX6" s="61"/>
      <c r="DY6" s="61"/>
      <c r="DZ6" s="61"/>
      <c r="EA6" s="61"/>
      <c r="EB6" s="61"/>
      <c r="EC6" s="61"/>
      <c r="ED6" s="61"/>
      <c r="EE6" s="61"/>
      <c r="EF6" s="61"/>
      <c r="EG6" s="61"/>
      <c r="EH6" s="61"/>
      <c r="EI6" s="61"/>
      <c r="EJ6" s="61"/>
      <c r="EK6" s="61"/>
      <c r="EL6" s="61"/>
      <c r="EM6" s="61"/>
      <c r="EN6" s="61"/>
      <c r="EO6" s="61"/>
      <c r="EP6" s="61"/>
      <c r="EQ6" s="61"/>
      <c r="ER6" s="61"/>
      <c r="ES6" s="61"/>
      <c r="ET6" s="61"/>
      <c r="EU6" s="61"/>
      <c r="EV6" s="61"/>
      <c r="EW6" s="61"/>
      <c r="EX6" s="61"/>
      <c r="EY6" s="61"/>
      <c r="EZ6" s="61"/>
      <c r="FA6" s="61"/>
      <c r="FB6" s="61"/>
      <c r="FC6" s="61"/>
      <c r="FD6" s="61"/>
      <c r="FE6" s="61"/>
      <c r="FF6" s="61"/>
      <c r="FG6" s="61"/>
      <c r="FH6" s="61"/>
      <c r="FI6" s="61"/>
      <c r="FJ6" s="61"/>
      <c r="FK6" s="61"/>
      <c r="FL6" s="61"/>
      <c r="FM6" s="61"/>
      <c r="FN6" s="61"/>
      <c r="FO6" s="61"/>
      <c r="FP6" s="61"/>
      <c r="FQ6" s="61"/>
      <c r="FR6" s="61"/>
      <c r="FS6" s="61"/>
      <c r="FT6" s="61"/>
      <c r="FU6" s="61"/>
      <c r="FV6" s="61"/>
      <c r="FW6" s="61"/>
      <c r="FX6" s="61"/>
      <c r="FY6" s="61"/>
      <c r="FZ6" s="61"/>
      <c r="GA6" s="61"/>
      <c r="GB6" s="61"/>
      <c r="GC6" s="61"/>
      <c r="GD6" s="61"/>
      <c r="GE6" s="61"/>
      <c r="GF6" s="61"/>
      <c r="GG6" s="61"/>
      <c r="GH6" s="61"/>
      <c r="GI6" s="61"/>
      <c r="GJ6" s="61"/>
      <c r="GK6" s="61"/>
      <c r="GL6" s="61"/>
      <c r="GM6" s="61"/>
      <c r="GN6" s="61"/>
      <c r="GO6" s="61"/>
      <c r="GP6" s="61"/>
      <c r="GQ6" s="61"/>
      <c r="GR6" s="61"/>
      <c r="GS6" s="61"/>
      <c r="GT6" s="61"/>
      <c r="GU6" s="61"/>
      <c r="GV6" s="61"/>
      <c r="GW6" s="61"/>
      <c r="GX6" s="61"/>
      <c r="GY6" s="61"/>
      <c r="GZ6" s="61"/>
      <c r="HA6" s="61"/>
      <c r="HB6" s="61"/>
      <c r="HC6" s="61"/>
      <c r="HD6" s="61"/>
      <c r="HE6" s="61"/>
      <c r="HF6" s="61"/>
      <c r="HG6" s="61"/>
      <c r="HH6" s="61"/>
      <c r="HI6" s="61"/>
      <c r="HJ6" s="61"/>
      <c r="HK6" s="61"/>
      <c r="HL6" s="61"/>
      <c r="HM6" s="61"/>
      <c r="HN6" s="61"/>
      <c r="HO6" s="61"/>
      <c r="HP6" s="61"/>
      <c r="HQ6" s="61"/>
      <c r="HR6" s="61"/>
      <c r="HS6" s="61"/>
      <c r="HT6" s="61"/>
      <c r="HU6" s="61"/>
      <c r="HV6" s="61"/>
      <c r="HW6" s="61"/>
      <c r="HX6" s="61"/>
      <c r="HY6" s="61"/>
      <c r="HZ6" s="61"/>
      <c r="IA6" s="61"/>
      <c r="IB6" s="61"/>
      <c r="IC6" s="61"/>
      <c r="ID6" s="61"/>
      <c r="IE6" s="61"/>
      <c r="IF6" s="61"/>
      <c r="IG6" s="61"/>
      <c r="IH6" s="61"/>
      <c r="II6" s="61"/>
      <c r="IJ6" s="61"/>
      <c r="IK6" s="61"/>
      <c r="IL6" s="61"/>
      <c r="IM6" s="61"/>
      <c r="IN6" s="61"/>
      <c r="IO6" s="61"/>
      <c r="IP6" s="61"/>
      <c r="IQ6" s="61"/>
      <c r="IR6" s="61"/>
      <c r="IS6" s="61"/>
      <c r="IT6" s="61"/>
      <c r="IU6" s="61"/>
      <c r="IV6" s="61"/>
      <c r="IW6" s="61"/>
      <c r="IX6" s="61"/>
      <c r="IY6" s="61"/>
      <c r="IZ6" s="61"/>
      <c r="JA6" s="61"/>
      <c r="JB6" s="61"/>
      <c r="JC6" s="61"/>
      <c r="JD6" s="61"/>
      <c r="JE6" s="61"/>
      <c r="JF6" s="61"/>
      <c r="JG6" s="61"/>
      <c r="JH6" s="61"/>
      <c r="JI6" s="61"/>
      <c r="JJ6" s="61"/>
      <c r="JK6" s="61"/>
      <c r="JL6" s="61"/>
      <c r="JM6" s="61"/>
      <c r="JN6" s="61"/>
      <c r="JO6" s="61"/>
      <c r="JP6" s="61"/>
      <c r="JQ6" s="61"/>
      <c r="JR6" s="61"/>
      <c r="JS6" s="61"/>
      <c r="JT6" s="61"/>
      <c r="JU6" s="61"/>
      <c r="JV6" s="61"/>
      <c r="JW6" s="61"/>
      <c r="JX6" s="61"/>
      <c r="JY6" s="61"/>
      <c r="JZ6" s="61"/>
      <c r="KA6" s="61"/>
      <c r="KB6" s="61"/>
      <c r="KC6" s="61"/>
      <c r="KD6" s="61"/>
      <c r="KE6" s="61"/>
      <c r="KF6" s="61"/>
      <c r="KG6" s="61"/>
      <c r="KH6" s="61"/>
      <c r="KI6" s="61"/>
      <c r="KJ6" s="61"/>
      <c r="KK6" s="61"/>
      <c r="KL6" s="61"/>
      <c r="KM6" s="61"/>
      <c r="KN6" s="61"/>
      <c r="KO6" s="61"/>
      <c r="KP6" s="61"/>
      <c r="KQ6" s="61"/>
      <c r="KR6" s="61"/>
      <c r="KS6" s="61"/>
      <c r="KT6" s="61"/>
      <c r="KU6" s="61"/>
      <c r="KV6" s="61"/>
      <c r="KW6" s="61"/>
      <c r="KX6" s="61"/>
      <c r="KY6" s="61"/>
      <c r="KZ6" s="61"/>
      <c r="LA6" s="61"/>
      <c r="LB6" s="61"/>
      <c r="LC6" s="61"/>
      <c r="LD6" s="61"/>
      <c r="LE6" s="61"/>
      <c r="LF6" s="61"/>
      <c r="LG6" s="61"/>
      <c r="LH6" s="61"/>
      <c r="LI6" s="61"/>
      <c r="LJ6" s="61"/>
      <c r="LK6" s="61"/>
      <c r="LL6" s="61"/>
      <c r="LM6" s="61"/>
      <c r="LN6" s="61"/>
      <c r="LO6" s="61"/>
      <c r="LP6" s="61"/>
      <c r="LQ6" s="61"/>
      <c r="LR6" s="61"/>
      <c r="LS6" s="61"/>
      <c r="LT6" s="61"/>
      <c r="LU6" s="61"/>
      <c r="LV6" s="61"/>
      <c r="LW6" s="61"/>
      <c r="LX6" s="61"/>
      <c r="LY6" s="61"/>
      <c r="LZ6" s="61"/>
      <c r="MA6" s="61"/>
      <c r="MB6" s="61"/>
      <c r="MC6" s="61"/>
      <c r="MD6" s="61"/>
      <c r="ME6" s="61"/>
      <c r="MF6" s="61"/>
      <c r="MG6" s="61"/>
      <c r="MH6" s="61"/>
      <c r="MI6" s="61"/>
      <c r="MJ6" s="61"/>
      <c r="MK6" s="61"/>
      <c r="ML6" s="61"/>
      <c r="MM6" s="61"/>
      <c r="MN6" s="61"/>
      <c r="MO6" s="61"/>
      <c r="MP6" s="61"/>
      <c r="MQ6" s="61"/>
      <c r="MR6" s="61"/>
      <c r="MS6" s="61"/>
      <c r="MT6" s="61"/>
      <c r="MU6" s="61"/>
      <c r="MV6" s="61"/>
      <c r="MW6" s="61"/>
      <c r="MX6" s="61"/>
      <c r="MY6" s="61"/>
      <c r="MZ6" s="61"/>
      <c r="NA6" s="61"/>
      <c r="NB6" s="61"/>
      <c r="NC6" s="61"/>
      <c r="ND6" s="61"/>
      <c r="NE6" s="61"/>
      <c r="NF6" s="61"/>
      <c r="NG6" s="61"/>
      <c r="NH6" s="61"/>
      <c r="NI6" s="61"/>
      <c r="NJ6" s="61"/>
      <c r="NK6" s="61"/>
      <c r="NL6" s="61"/>
      <c r="NM6" s="61"/>
      <c r="NN6" s="61"/>
      <c r="NO6" s="61"/>
      <c r="NP6" s="61"/>
      <c r="NQ6" s="61"/>
      <c r="NR6" s="61"/>
      <c r="NS6" s="61"/>
      <c r="NT6" s="61"/>
      <c r="NU6" s="61"/>
      <c r="NV6" s="61"/>
      <c r="NW6" s="61"/>
      <c r="NX6" s="61"/>
      <c r="NY6" s="61"/>
      <c r="NZ6" s="61"/>
      <c r="OA6" s="61"/>
      <c r="OB6" s="61"/>
      <c r="OC6" s="61"/>
      <c r="OD6" s="61"/>
      <c r="OE6" s="61"/>
      <c r="OF6" s="61"/>
      <c r="OG6" s="61"/>
      <c r="OH6" s="61"/>
      <c r="OI6" s="61"/>
      <c r="OJ6" s="61"/>
      <c r="OK6" s="61"/>
      <c r="OL6" s="61"/>
      <c r="OM6" s="61"/>
      <c r="ON6" s="61"/>
      <c r="OO6" s="61"/>
      <c r="OP6" s="61"/>
      <c r="OQ6" s="61"/>
      <c r="OR6" s="61"/>
      <c r="OS6" s="61"/>
      <c r="OT6" s="61"/>
      <c r="OU6" s="61"/>
      <c r="OV6" s="61"/>
      <c r="OW6" s="61"/>
      <c r="OX6" s="61"/>
      <c r="OY6" s="61"/>
      <c r="OZ6" s="61"/>
      <c r="PA6" s="61"/>
      <c r="PB6" s="61"/>
      <c r="PC6" s="61"/>
      <c r="PD6" s="61"/>
      <c r="PE6" s="61"/>
      <c r="PF6" s="61"/>
      <c r="PG6" s="61"/>
      <c r="PH6" s="61"/>
      <c r="PI6" s="61"/>
      <c r="PJ6" s="61"/>
      <c r="PK6" s="61"/>
      <c r="PL6" s="61"/>
      <c r="PM6" s="61"/>
      <c r="PN6" s="61"/>
      <c r="PO6" s="61"/>
      <c r="PP6" s="61"/>
      <c r="PQ6" s="61"/>
      <c r="PR6" s="61"/>
      <c r="PS6" s="61"/>
      <c r="PT6" s="61"/>
      <c r="PU6" s="61"/>
      <c r="PV6" s="61"/>
      <c r="PW6" s="61"/>
      <c r="PX6" s="61"/>
      <c r="PY6" s="61"/>
      <c r="PZ6" s="61"/>
      <c r="QA6" s="61"/>
      <c r="QB6" s="61"/>
      <c r="QC6" s="61"/>
      <c r="QD6" s="61"/>
      <c r="QE6" s="61"/>
      <c r="QF6" s="61"/>
      <c r="QG6" s="61"/>
      <c r="QH6" s="61"/>
      <c r="QI6" s="61"/>
      <c r="QJ6" s="61"/>
      <c r="QK6" s="61"/>
      <c r="QL6" s="61"/>
      <c r="QM6" s="61"/>
      <c r="QN6" s="61"/>
      <c r="QO6" s="61"/>
      <c r="QP6" s="61"/>
      <c r="QQ6" s="61"/>
      <c r="QR6" s="61"/>
      <c r="QS6" s="61"/>
      <c r="QT6" s="61"/>
      <c r="QU6" s="61"/>
      <c r="QV6" s="61"/>
      <c r="QW6" s="61"/>
      <c r="QX6" s="61"/>
      <c r="QY6" s="61"/>
      <c r="QZ6" s="61"/>
      <c r="RA6" s="61"/>
      <c r="RB6" s="61"/>
      <c r="RC6" s="61"/>
      <c r="RD6" s="61"/>
      <c r="RE6" s="61"/>
      <c r="RF6" s="61"/>
      <c r="RG6" s="61"/>
      <c r="RH6" s="61"/>
      <c r="RI6" s="61"/>
      <c r="RJ6" s="61"/>
      <c r="RK6" s="61"/>
      <c r="RL6" s="61"/>
      <c r="RM6" s="61"/>
      <c r="RN6" s="61"/>
      <c r="RO6" s="61"/>
      <c r="RP6" s="61"/>
      <c r="RQ6" s="61"/>
      <c r="RR6" s="61"/>
      <c r="RS6" s="61"/>
      <c r="RT6" s="61"/>
      <c r="RU6" s="61"/>
      <c r="RV6" s="61"/>
      <c r="RW6" s="61"/>
      <c r="RX6" s="61"/>
      <c r="RY6" s="61"/>
      <c r="RZ6" s="61"/>
      <c r="SA6" s="61"/>
      <c r="SB6" s="61"/>
      <c r="SC6" s="61"/>
      <c r="SD6" s="61"/>
      <c r="SE6" s="61"/>
      <c r="SF6" s="61"/>
      <c r="SG6" s="61"/>
      <c r="SH6" s="61"/>
      <c r="SI6" s="61"/>
      <c r="SJ6" s="61"/>
      <c r="SK6" s="61"/>
      <c r="SL6" s="61"/>
      <c r="SM6" s="61"/>
      <c r="SN6" s="61"/>
      <c r="SO6" s="61"/>
      <c r="SP6" s="61"/>
      <c r="SQ6" s="61"/>
      <c r="SR6" s="61"/>
      <c r="SS6" s="61"/>
      <c r="ST6" s="61"/>
      <c r="SU6" s="61"/>
      <c r="SV6" s="61"/>
      <c r="SW6" s="61"/>
      <c r="SX6" s="61"/>
      <c r="SY6" s="61"/>
      <c r="SZ6" s="61"/>
      <c r="TA6" s="61"/>
      <c r="TB6" s="61"/>
      <c r="TC6" s="61"/>
      <c r="TD6" s="61"/>
      <c r="TE6" s="61"/>
      <c r="TF6" s="61"/>
      <c r="TG6" s="61"/>
      <c r="TH6" s="61"/>
      <c r="TI6" s="61"/>
      <c r="TJ6" s="61"/>
      <c r="TK6" s="61"/>
      <c r="TL6" s="61"/>
      <c r="TM6" s="61"/>
      <c r="TN6" s="61"/>
      <c r="TO6" s="61"/>
      <c r="TP6" s="61"/>
      <c r="TQ6" s="61"/>
      <c r="TR6" s="61"/>
      <c r="TS6" s="61"/>
      <c r="TT6" s="61"/>
      <c r="TU6" s="61"/>
      <c r="TV6" s="61"/>
      <c r="TW6" s="61"/>
      <c r="TX6" s="61"/>
      <c r="TY6" s="61"/>
      <c r="TZ6" s="61"/>
      <c r="UA6" s="61"/>
      <c r="UB6" s="61"/>
      <c r="UC6" s="61"/>
      <c r="UD6" s="61"/>
      <c r="UE6" s="61"/>
      <c r="UF6" s="61"/>
      <c r="UG6" s="61"/>
      <c r="UH6" s="61"/>
      <c r="UI6" s="61"/>
      <c r="UJ6" s="61"/>
      <c r="UK6" s="61"/>
      <c r="UL6" s="61"/>
      <c r="UM6" s="61"/>
      <c r="UN6" s="61"/>
      <c r="UO6" s="61"/>
      <c r="UP6" s="61"/>
      <c r="UQ6" s="61"/>
      <c r="UR6" s="61"/>
      <c r="US6" s="61"/>
      <c r="UT6" s="61"/>
      <c r="UU6" s="61"/>
      <c r="UV6" s="61"/>
      <c r="UW6" s="61"/>
      <c r="UX6" s="61"/>
      <c r="UY6" s="61"/>
      <c r="UZ6" s="61"/>
      <c r="VA6" s="61"/>
      <c r="VB6" s="61"/>
      <c r="VC6" s="61"/>
      <c r="VD6" s="61"/>
      <c r="VE6" s="61"/>
      <c r="VF6" s="61"/>
      <c r="VG6" s="61"/>
      <c r="VH6" s="61"/>
      <c r="VI6" s="61"/>
      <c r="VJ6" s="61"/>
      <c r="VK6" s="61"/>
      <c r="VL6" s="61"/>
      <c r="VM6" s="61"/>
      <c r="VN6" s="61"/>
      <c r="VO6" s="61"/>
      <c r="VP6" s="61"/>
      <c r="VQ6" s="61"/>
      <c r="VR6" s="61"/>
      <c r="VS6" s="61"/>
      <c r="VT6" s="61"/>
      <c r="VU6" s="61"/>
      <c r="VV6" s="61"/>
      <c r="VW6" s="61"/>
      <c r="VX6" s="61"/>
      <c r="VY6" s="61"/>
      <c r="VZ6" s="61"/>
      <c r="WA6" s="61"/>
      <c r="WB6" s="61"/>
      <c r="WC6" s="61"/>
      <c r="WD6" s="61"/>
      <c r="WE6" s="61"/>
      <c r="WF6" s="61"/>
      <c r="WG6" s="61"/>
      <c r="WH6" s="61"/>
      <c r="WI6" s="61"/>
      <c r="WJ6" s="61"/>
      <c r="WK6" s="61"/>
      <c r="WL6" s="61"/>
      <c r="WM6" s="61"/>
      <c r="WN6" s="61"/>
      <c r="WO6" s="61"/>
      <c r="WP6" s="61"/>
      <c r="WQ6" s="61"/>
      <c r="WR6" s="61"/>
      <c r="WS6" s="61"/>
      <c r="WT6" s="61"/>
      <c r="WU6" s="61"/>
      <c r="WV6" s="61"/>
      <c r="WW6" s="61"/>
      <c r="WX6" s="61"/>
      <c r="WY6" s="61"/>
      <c r="WZ6" s="61"/>
      <c r="XA6" s="61"/>
      <c r="XB6" s="61"/>
      <c r="XC6" s="61"/>
      <c r="XD6" s="61"/>
      <c r="XE6" s="61"/>
      <c r="XF6" s="61"/>
      <c r="XG6" s="61"/>
      <c r="XH6" s="61"/>
      <c r="XI6" s="61"/>
      <c r="XJ6" s="61"/>
      <c r="XK6" s="61"/>
      <c r="XL6" s="61"/>
      <c r="XM6" s="61"/>
      <c r="XN6" s="61"/>
      <c r="XO6" s="61"/>
      <c r="XP6" s="61"/>
      <c r="XQ6" s="61"/>
      <c r="XR6" s="61"/>
      <c r="XS6" s="61"/>
      <c r="XT6" s="61"/>
      <c r="XU6" s="61"/>
      <c r="XV6" s="61"/>
      <c r="XW6" s="61"/>
      <c r="XX6" s="61"/>
      <c r="XY6" s="61"/>
      <c r="XZ6" s="61"/>
      <c r="YA6" s="61"/>
      <c r="YB6" s="61"/>
      <c r="YC6" s="61"/>
      <c r="YD6" s="61"/>
      <c r="YE6" s="61"/>
      <c r="YF6" s="61"/>
      <c r="YG6" s="61"/>
      <c r="YH6" s="61"/>
      <c r="YI6" s="61"/>
      <c r="YJ6" s="61"/>
      <c r="YK6" s="61"/>
      <c r="YL6" s="61"/>
      <c r="YM6" s="61"/>
      <c r="YN6" s="61"/>
      <c r="YO6" s="61"/>
      <c r="YP6" s="61"/>
      <c r="YQ6" s="61"/>
      <c r="YR6" s="61"/>
      <c r="YS6" s="61"/>
      <c r="YT6" s="61"/>
      <c r="YU6" s="61"/>
      <c r="YV6" s="61"/>
      <c r="YW6" s="61"/>
      <c r="YX6" s="61"/>
      <c r="YY6" s="61"/>
      <c r="YZ6" s="61"/>
      <c r="ZA6" s="61"/>
      <c r="ZB6" s="61"/>
      <c r="ZC6" s="61"/>
      <c r="ZD6" s="61"/>
      <c r="ZE6" s="61"/>
      <c r="ZF6" s="61"/>
      <c r="ZG6" s="61"/>
      <c r="ZH6" s="61"/>
      <c r="ZI6" s="61"/>
      <c r="ZJ6" s="61"/>
      <c r="ZK6" s="61"/>
      <c r="ZL6" s="61"/>
      <c r="ZM6" s="61"/>
      <c r="ZN6" s="61"/>
      <c r="ZO6" s="61"/>
      <c r="ZP6" s="61"/>
      <c r="ZQ6" s="61"/>
      <c r="ZR6" s="61"/>
      <c r="ZS6" s="61"/>
      <c r="ZT6" s="61"/>
      <c r="ZU6" s="61"/>
      <c r="ZV6" s="61"/>
      <c r="ZW6" s="61"/>
      <c r="ZX6" s="61"/>
      <c r="ZY6" s="61"/>
      <c r="ZZ6" s="61"/>
      <c r="AAA6" s="61"/>
      <c r="AAB6" s="61"/>
      <c r="AAC6" s="61"/>
      <c r="AAD6" s="61"/>
      <c r="AAE6" s="61"/>
      <c r="AAF6" s="61"/>
      <c r="AAG6" s="61"/>
      <c r="AAH6" s="61"/>
      <c r="AAI6" s="61"/>
      <c r="AAJ6" s="61"/>
      <c r="AAK6" s="61"/>
      <c r="AAL6" s="61"/>
      <c r="AAM6" s="61"/>
      <c r="AAN6" s="61"/>
      <c r="AAO6" s="61"/>
      <c r="AAP6" s="61"/>
      <c r="AAQ6" s="61"/>
      <c r="AAR6" s="61"/>
      <c r="AAS6" s="61"/>
      <c r="AAT6" s="61"/>
      <c r="AAU6" s="61"/>
      <c r="AAV6" s="61"/>
      <c r="AAW6" s="61"/>
      <c r="AAX6" s="61"/>
      <c r="AAY6" s="61"/>
      <c r="AAZ6" s="61"/>
      <c r="ABA6" s="61"/>
      <c r="ABB6" s="61"/>
      <c r="ABC6" s="61"/>
      <c r="ABD6" s="61"/>
      <c r="ABE6" s="61"/>
      <c r="ABF6" s="61"/>
      <c r="ABG6" s="61"/>
      <c r="ABH6" s="61"/>
      <c r="ABI6" s="61"/>
      <c r="ABJ6" s="61"/>
      <c r="ABK6" s="61"/>
      <c r="ABL6" s="61"/>
      <c r="ABM6" s="61"/>
      <c r="ABN6" s="61"/>
      <c r="ABO6" s="61"/>
      <c r="ABP6" s="61"/>
      <c r="ABQ6" s="61"/>
      <c r="ABR6" s="61"/>
      <c r="ABS6" s="61"/>
      <c r="ABT6" s="61"/>
      <c r="ABU6" s="61"/>
      <c r="ABV6" s="61"/>
      <c r="ABW6" s="61"/>
      <c r="ABX6" s="61"/>
      <c r="ABY6" s="61"/>
      <c r="ABZ6" s="61"/>
      <c r="ACA6" s="61"/>
      <c r="ACB6" s="61"/>
      <c r="ACC6" s="61"/>
      <c r="ACD6" s="61"/>
      <c r="ACE6" s="61"/>
      <c r="ACF6" s="61"/>
      <c r="ACG6" s="61"/>
      <c r="ACH6" s="61"/>
      <c r="ACI6" s="61"/>
      <c r="ACJ6" s="61"/>
      <c r="ACK6" s="61"/>
      <c r="ACL6" s="61"/>
      <c r="ACM6" s="61"/>
      <c r="ACN6" s="61"/>
      <c r="ACO6" s="61"/>
      <c r="ACP6" s="61"/>
      <c r="ACQ6" s="61"/>
      <c r="ACR6" s="61"/>
      <c r="ACS6" s="61"/>
      <c r="ACT6" s="61"/>
      <c r="ACU6" s="61"/>
      <c r="ACV6" s="61"/>
      <c r="ACW6" s="61"/>
      <c r="ACX6" s="61"/>
      <c r="ACY6" s="61"/>
      <c r="ACZ6" s="61"/>
      <c r="ADA6" s="61"/>
      <c r="ADB6" s="61"/>
      <c r="ADC6" s="61"/>
      <c r="ADD6" s="61"/>
      <c r="ADE6" s="61"/>
      <c r="ADF6" s="61"/>
      <c r="ADG6" s="61"/>
      <c r="ADH6" s="61"/>
      <c r="ADI6" s="61"/>
      <c r="ADJ6" s="61"/>
      <c r="ADK6" s="61"/>
      <c r="ADL6" s="61"/>
      <c r="ADM6" s="61"/>
      <c r="ADN6" s="61"/>
      <c r="ADO6" s="61"/>
      <c r="ADP6" s="61"/>
      <c r="ADQ6" s="61"/>
      <c r="ADR6" s="61"/>
      <c r="ADS6" s="61"/>
      <c r="ADT6" s="61"/>
      <c r="ADU6" s="61"/>
      <c r="ADV6" s="61"/>
      <c r="ADW6" s="61"/>
      <c r="ADX6" s="61"/>
      <c r="ADY6" s="61"/>
      <c r="ADZ6" s="61"/>
      <c r="AEA6" s="61"/>
      <c r="AEB6" s="61"/>
      <c r="AEC6" s="61"/>
      <c r="AED6" s="61"/>
      <c r="AEE6" s="61"/>
      <c r="AEF6" s="61"/>
      <c r="AEG6" s="61"/>
      <c r="AEH6" s="61"/>
      <c r="AEI6" s="61"/>
      <c r="AEJ6" s="61"/>
      <c r="AEK6" s="61"/>
      <c r="AEL6" s="61"/>
      <c r="AEM6" s="61"/>
      <c r="AEN6" s="61"/>
      <c r="AEO6" s="61"/>
      <c r="AEP6" s="61"/>
      <c r="AEQ6" s="61"/>
      <c r="AER6" s="61"/>
      <c r="AES6" s="61"/>
      <c r="AET6" s="61"/>
      <c r="AEU6" s="61"/>
      <c r="AEV6" s="61"/>
      <c r="AEW6" s="61"/>
      <c r="AEX6" s="61"/>
      <c r="AEY6" s="61"/>
      <c r="AEZ6" s="61"/>
      <c r="AFA6" s="61"/>
      <c r="AFB6" s="61"/>
      <c r="AFC6" s="61"/>
      <c r="AFD6" s="61"/>
      <c r="AFE6" s="61"/>
      <c r="AFF6" s="61"/>
      <c r="AFG6" s="61"/>
      <c r="AFH6" s="61"/>
      <c r="AFI6" s="61"/>
      <c r="AFJ6" s="61"/>
      <c r="AFK6" s="61"/>
      <c r="AFL6" s="61"/>
      <c r="AFM6" s="61"/>
      <c r="AFN6" s="61"/>
      <c r="AFO6" s="61"/>
      <c r="AFP6" s="61"/>
      <c r="AFQ6" s="61"/>
      <c r="AFR6" s="61"/>
      <c r="AFS6" s="61"/>
      <c r="AFT6" s="61"/>
      <c r="AFU6" s="61"/>
      <c r="AFV6" s="61"/>
      <c r="AFW6" s="61"/>
      <c r="AFX6" s="61"/>
      <c r="AFY6" s="61"/>
      <c r="AFZ6" s="61"/>
      <c r="AGA6" s="61"/>
      <c r="AGB6" s="61"/>
      <c r="AGC6" s="61"/>
      <c r="AGD6" s="61"/>
      <c r="AGE6" s="61"/>
      <c r="AGF6" s="61"/>
      <c r="AGG6" s="61"/>
      <c r="AGH6" s="61"/>
      <c r="AGI6" s="61"/>
      <c r="AGJ6" s="61"/>
      <c r="AGK6" s="61"/>
      <c r="AGL6" s="61"/>
      <c r="AGM6" s="61"/>
      <c r="AGN6" s="61"/>
      <c r="AGO6" s="61"/>
      <c r="AGP6" s="61"/>
      <c r="AGQ6" s="61"/>
      <c r="AGR6" s="61"/>
      <c r="AGS6" s="61"/>
      <c r="AGT6" s="61"/>
      <c r="AGU6" s="61"/>
      <c r="AGV6" s="61"/>
      <c r="AGW6" s="61"/>
      <c r="AGX6" s="61"/>
      <c r="AGY6" s="61"/>
      <c r="AGZ6" s="61"/>
      <c r="AHA6" s="61"/>
      <c r="AHB6" s="61"/>
      <c r="AHC6" s="61"/>
      <c r="AHD6" s="61"/>
      <c r="AHE6" s="61"/>
      <c r="AHF6" s="61"/>
      <c r="AHG6" s="61"/>
      <c r="AHH6" s="61"/>
      <c r="AHI6" s="61"/>
      <c r="AHJ6" s="61"/>
      <c r="AHK6" s="61"/>
      <c r="AHL6" s="61"/>
      <c r="AHM6" s="61"/>
      <c r="AHN6" s="61"/>
      <c r="AHO6" s="61"/>
      <c r="AHP6" s="61"/>
      <c r="AHQ6" s="61"/>
      <c r="AHR6" s="61"/>
      <c r="AHS6" s="61"/>
      <c r="AHT6" s="61"/>
      <c r="AHU6" s="61"/>
      <c r="AHV6" s="61"/>
      <c r="AHW6" s="61"/>
      <c r="AHX6" s="61"/>
      <c r="AHY6" s="61"/>
      <c r="AHZ6" s="61"/>
      <c r="AIA6" s="61"/>
      <c r="AIB6" s="61"/>
      <c r="AIC6" s="61"/>
      <c r="AID6" s="61"/>
      <c r="AIE6" s="61"/>
      <c r="AIF6" s="61"/>
      <c r="AIG6" s="61"/>
      <c r="AIH6" s="61"/>
      <c r="AII6" s="61"/>
      <c r="AIJ6" s="61"/>
      <c r="AIK6" s="61"/>
      <c r="AIL6" s="61"/>
      <c r="AIM6" s="61"/>
      <c r="AIN6" s="61"/>
      <c r="AIO6" s="61"/>
      <c r="AIP6" s="61"/>
      <c r="AIQ6" s="61"/>
      <c r="AIR6" s="61"/>
      <c r="AIS6" s="61"/>
      <c r="AIT6" s="61"/>
      <c r="AIU6" s="61"/>
      <c r="AIV6" s="61"/>
      <c r="AIW6" s="61"/>
      <c r="AIX6" s="61"/>
      <c r="AIY6" s="61"/>
      <c r="AIZ6" s="61"/>
      <c r="AJA6" s="61"/>
      <c r="AJB6" s="61"/>
      <c r="AJC6" s="61"/>
      <c r="AJD6" s="61"/>
      <c r="AJE6" s="61"/>
      <c r="AJF6" s="61"/>
      <c r="AJG6" s="61"/>
      <c r="AJH6" s="61"/>
      <c r="AJI6" s="61"/>
      <c r="AJJ6" s="61"/>
      <c r="AJK6" s="61"/>
      <c r="AJL6" s="61"/>
      <c r="AJM6" s="61"/>
      <c r="AJN6" s="61"/>
      <c r="AJO6" s="61"/>
      <c r="AJP6" s="61"/>
      <c r="AJQ6" s="61"/>
      <c r="AJR6" s="61"/>
      <c r="AJS6" s="61"/>
      <c r="AJT6" s="61"/>
      <c r="AJU6" s="61"/>
      <c r="AJV6" s="61"/>
      <c r="AJW6" s="61"/>
      <c r="AJX6" s="61"/>
      <c r="AJY6" s="61"/>
      <c r="AJZ6" s="61"/>
      <c r="AKA6" s="61"/>
      <c r="AKB6" s="61"/>
      <c r="AKC6" s="61"/>
      <c r="AKD6" s="61"/>
      <c r="AKE6" s="61"/>
      <c r="AKF6" s="61"/>
      <c r="AKG6" s="61"/>
      <c r="AKH6" s="61"/>
      <c r="AKI6" s="61"/>
      <c r="AKJ6" s="61"/>
      <c r="AKK6" s="61"/>
      <c r="AKL6" s="61"/>
      <c r="AKM6" s="61"/>
      <c r="AKN6" s="61"/>
      <c r="AKO6" s="61"/>
      <c r="AKP6" s="61"/>
      <c r="AKQ6" s="61"/>
      <c r="AKR6" s="61"/>
      <c r="AKS6" s="61"/>
      <c r="AKT6" s="61"/>
      <c r="AKU6" s="61"/>
      <c r="AKV6" s="61"/>
      <c r="AKW6" s="61"/>
      <c r="AKX6" s="61"/>
      <c r="AKY6" s="61"/>
      <c r="AKZ6" s="61"/>
      <c r="ALA6" s="61"/>
      <c r="ALB6" s="61"/>
      <c r="ALC6" s="61"/>
      <c r="ALD6" s="61"/>
      <c r="ALE6" s="61"/>
      <c r="ALF6" s="61"/>
      <c r="ALG6" s="61"/>
      <c r="ALH6" s="61"/>
      <c r="ALI6" s="61"/>
      <c r="ALJ6" s="61"/>
      <c r="ALK6" s="61"/>
      <c r="ALL6" s="61"/>
      <c r="ALM6" s="61"/>
      <c r="ALN6" s="61"/>
      <c r="ALO6" s="61"/>
      <c r="ALP6" s="61"/>
      <c r="ALQ6" s="61"/>
      <c r="ALR6" s="61"/>
      <c r="ALS6" s="61"/>
      <c r="ALT6" s="61"/>
      <c r="ALU6" s="61"/>
      <c r="ALV6" s="61"/>
      <c r="ALW6" s="61"/>
      <c r="ALX6" s="61"/>
      <c r="ALY6" s="61"/>
      <c r="ALZ6" s="61"/>
      <c r="AMA6" s="61"/>
      <c r="AMB6" s="61"/>
      <c r="AMC6" s="61"/>
      <c r="AMD6" s="61"/>
      <c r="AME6" s="61"/>
      <c r="AMF6" s="61"/>
      <c r="AMG6" s="61"/>
      <c r="AMH6" s="61"/>
      <c r="AMI6" s="61"/>
      <c r="AMJ6" s="61"/>
    </row>
    <row r="7" customFormat="false" ht="25.5" hidden="false" customHeight="true" outlineLevel="0" collapsed="false">
      <c r="A7" s="64" t="s">
        <v>59</v>
      </c>
      <c r="B7" s="64" t="s">
        <v>60</v>
      </c>
      <c r="C7" s="65" t="s">
        <v>61</v>
      </c>
      <c r="D7" s="66"/>
      <c r="E7" s="66"/>
      <c r="F7" s="67"/>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66"/>
      <c r="AP7" s="66"/>
      <c r="AQ7" s="66"/>
      <c r="AR7" s="66"/>
      <c r="AS7" s="66"/>
      <c r="AT7" s="66"/>
      <c r="AU7" s="66"/>
      <c r="AV7" s="66"/>
      <c r="AW7" s="66"/>
      <c r="AX7" s="66"/>
      <c r="AY7" s="66"/>
      <c r="AZ7" s="66"/>
      <c r="BA7" s="66"/>
      <c r="BB7" s="66"/>
      <c r="BC7" s="66"/>
      <c r="BD7" s="66"/>
      <c r="BE7" s="66"/>
      <c r="BF7" s="66"/>
      <c r="BG7" s="66"/>
      <c r="BH7" s="66"/>
      <c r="BI7" s="66"/>
      <c r="BJ7" s="66"/>
      <c r="BK7" s="66"/>
      <c r="BL7" s="66"/>
      <c r="BM7" s="66"/>
      <c r="BN7" s="66"/>
      <c r="BO7" s="66"/>
      <c r="BP7" s="66"/>
      <c r="BQ7" s="66"/>
      <c r="BR7" s="66"/>
      <c r="BS7" s="66"/>
      <c r="BT7" s="66"/>
      <c r="BU7" s="66"/>
      <c r="BV7" s="66"/>
      <c r="BW7" s="66"/>
      <c r="BX7" s="66"/>
      <c r="BY7" s="66"/>
      <c r="BZ7" s="66"/>
      <c r="CA7" s="66"/>
      <c r="CB7" s="66"/>
      <c r="CC7" s="66"/>
      <c r="CD7" s="66"/>
      <c r="CE7" s="66"/>
      <c r="CF7" s="66"/>
      <c r="CG7" s="66"/>
      <c r="CH7" s="66"/>
      <c r="CI7" s="66"/>
      <c r="CJ7" s="66"/>
      <c r="CK7" s="66"/>
      <c r="CL7" s="66"/>
      <c r="CM7" s="66"/>
      <c r="CN7" s="66"/>
      <c r="CO7" s="66"/>
      <c r="CP7" s="66"/>
      <c r="CQ7" s="66"/>
      <c r="CR7" s="66"/>
      <c r="CS7" s="66"/>
      <c r="CT7" s="66"/>
      <c r="CU7" s="66"/>
      <c r="CV7" s="66"/>
      <c r="CW7" s="66"/>
      <c r="CX7" s="66"/>
      <c r="CY7" s="66"/>
      <c r="CZ7" s="66"/>
      <c r="DA7" s="66"/>
      <c r="DB7" s="66"/>
      <c r="DC7" s="66"/>
      <c r="DD7" s="66"/>
      <c r="DE7" s="66"/>
      <c r="DF7" s="66"/>
      <c r="DG7" s="66"/>
      <c r="DH7" s="66"/>
      <c r="DI7" s="66"/>
      <c r="DJ7" s="66"/>
      <c r="DK7" s="66"/>
      <c r="DL7" s="66"/>
      <c r="DM7" s="66"/>
      <c r="DN7" s="66"/>
      <c r="DO7" s="66"/>
      <c r="DP7" s="66"/>
      <c r="DQ7" s="66"/>
      <c r="DR7" s="66"/>
      <c r="DS7" s="66"/>
      <c r="DT7" s="66"/>
      <c r="DU7" s="66"/>
      <c r="DV7" s="66"/>
      <c r="DW7" s="66"/>
      <c r="DX7" s="66"/>
      <c r="DY7" s="66"/>
      <c r="DZ7" s="66"/>
      <c r="EA7" s="66"/>
      <c r="EB7" s="66"/>
      <c r="EC7" s="66"/>
      <c r="ED7" s="66"/>
      <c r="EE7" s="66"/>
      <c r="EF7" s="66"/>
      <c r="EG7" s="66"/>
      <c r="EH7" s="66"/>
      <c r="EI7" s="66"/>
      <c r="EJ7" s="66"/>
      <c r="EK7" s="66"/>
      <c r="EL7" s="66"/>
      <c r="EM7" s="66"/>
      <c r="EN7" s="66"/>
      <c r="EO7" s="66"/>
      <c r="EP7" s="66"/>
      <c r="EQ7" s="66"/>
      <c r="ER7" s="66"/>
      <c r="ES7" s="66"/>
      <c r="ET7" s="66"/>
      <c r="EU7" s="66"/>
      <c r="EV7" s="66"/>
      <c r="EW7" s="66"/>
      <c r="EX7" s="66"/>
      <c r="EY7" s="66"/>
      <c r="EZ7" s="66"/>
      <c r="FA7" s="66"/>
      <c r="FB7" s="66"/>
      <c r="FC7" s="66"/>
      <c r="FD7" s="66"/>
      <c r="FE7" s="66"/>
      <c r="FF7" s="66"/>
      <c r="FG7" s="66"/>
      <c r="FH7" s="66"/>
      <c r="FI7" s="66"/>
      <c r="FJ7" s="66"/>
      <c r="FK7" s="66"/>
      <c r="FL7" s="66"/>
      <c r="FM7" s="66"/>
      <c r="FN7" s="66"/>
      <c r="FO7" s="66"/>
      <c r="FP7" s="66"/>
      <c r="FQ7" s="66"/>
      <c r="FR7" s="66"/>
      <c r="FS7" s="66"/>
      <c r="FT7" s="66"/>
      <c r="FU7" s="66"/>
      <c r="FV7" s="66"/>
      <c r="FW7" s="66"/>
      <c r="FX7" s="66"/>
      <c r="FY7" s="66"/>
      <c r="FZ7" s="66"/>
      <c r="GA7" s="66"/>
      <c r="GB7" s="66"/>
      <c r="GC7" s="66"/>
      <c r="GD7" s="66"/>
      <c r="GE7" s="66"/>
      <c r="GF7" s="66"/>
      <c r="GG7" s="66"/>
      <c r="GH7" s="66"/>
      <c r="GI7" s="66"/>
      <c r="GJ7" s="66"/>
      <c r="GK7" s="66"/>
      <c r="GL7" s="66"/>
      <c r="GM7" s="66"/>
      <c r="GN7" s="66"/>
      <c r="GO7" s="66"/>
      <c r="GP7" s="66"/>
      <c r="GQ7" s="66"/>
      <c r="GR7" s="66"/>
      <c r="GS7" s="66"/>
      <c r="GT7" s="66"/>
      <c r="GU7" s="66"/>
      <c r="GV7" s="66"/>
      <c r="GW7" s="66"/>
      <c r="GX7" s="66"/>
      <c r="GY7" s="66"/>
      <c r="GZ7" s="66"/>
      <c r="HA7" s="66"/>
      <c r="HB7" s="66"/>
      <c r="HC7" s="66"/>
      <c r="HD7" s="66"/>
      <c r="HE7" s="66"/>
      <c r="HF7" s="66"/>
      <c r="HG7" s="66"/>
      <c r="HH7" s="66"/>
      <c r="HI7" s="66"/>
      <c r="HJ7" s="66"/>
      <c r="HK7" s="66"/>
      <c r="HL7" s="66"/>
      <c r="HM7" s="66"/>
      <c r="HN7" s="66"/>
      <c r="HO7" s="66"/>
      <c r="HP7" s="66"/>
      <c r="HQ7" s="66"/>
      <c r="HR7" s="66"/>
      <c r="HS7" s="66"/>
      <c r="HT7" s="66"/>
      <c r="HU7" s="66"/>
      <c r="HV7" s="66"/>
      <c r="HW7" s="66"/>
      <c r="HX7" s="66"/>
      <c r="HY7" s="66"/>
      <c r="HZ7" s="66"/>
      <c r="IA7" s="66"/>
      <c r="IB7" s="66"/>
      <c r="IC7" s="66"/>
      <c r="ID7" s="66"/>
      <c r="IE7" s="66"/>
      <c r="IF7" s="66"/>
      <c r="IG7" s="66"/>
      <c r="IH7" s="66"/>
      <c r="II7" s="66"/>
      <c r="IJ7" s="66"/>
      <c r="IK7" s="66"/>
      <c r="IL7" s="66"/>
      <c r="IM7" s="66"/>
      <c r="IN7" s="66"/>
      <c r="IO7" s="66"/>
      <c r="IP7" s="66"/>
      <c r="IQ7" s="66"/>
      <c r="IR7" s="66"/>
      <c r="IS7" s="66"/>
      <c r="IT7" s="66"/>
      <c r="IU7" s="66"/>
      <c r="IV7" s="66"/>
      <c r="IW7" s="66"/>
      <c r="IX7" s="66"/>
      <c r="IY7" s="66"/>
      <c r="IZ7" s="66"/>
      <c r="JA7" s="66"/>
      <c r="JB7" s="66"/>
      <c r="JC7" s="66"/>
      <c r="JD7" s="66"/>
      <c r="JE7" s="66"/>
      <c r="JF7" s="66"/>
      <c r="JG7" s="66"/>
      <c r="JH7" s="66"/>
      <c r="JI7" s="66"/>
      <c r="JJ7" s="66"/>
      <c r="JK7" s="66"/>
      <c r="JL7" s="66"/>
      <c r="JM7" s="66"/>
      <c r="JN7" s="66"/>
      <c r="JO7" s="66"/>
      <c r="JP7" s="66"/>
      <c r="JQ7" s="66"/>
      <c r="JR7" s="66"/>
      <c r="JS7" s="66"/>
      <c r="JT7" s="66"/>
      <c r="JU7" s="66"/>
      <c r="JV7" s="66"/>
      <c r="JW7" s="66"/>
      <c r="JX7" s="66"/>
      <c r="JY7" s="66"/>
      <c r="JZ7" s="66"/>
      <c r="KA7" s="66"/>
      <c r="KB7" s="66"/>
      <c r="KC7" s="66"/>
      <c r="KD7" s="66"/>
      <c r="KE7" s="66"/>
      <c r="KF7" s="66"/>
      <c r="KG7" s="66"/>
      <c r="KH7" s="66"/>
      <c r="KI7" s="66"/>
      <c r="KJ7" s="66"/>
      <c r="KK7" s="66"/>
      <c r="KL7" s="66"/>
      <c r="KM7" s="66"/>
      <c r="KN7" s="66"/>
      <c r="KO7" s="66"/>
      <c r="KP7" s="66"/>
      <c r="KQ7" s="66"/>
      <c r="KR7" s="66"/>
      <c r="KS7" s="66"/>
      <c r="KT7" s="66"/>
      <c r="KU7" s="66"/>
      <c r="KV7" s="66"/>
      <c r="KW7" s="66"/>
      <c r="KX7" s="66"/>
      <c r="KY7" s="66"/>
      <c r="KZ7" s="66"/>
      <c r="LA7" s="66"/>
      <c r="LB7" s="66"/>
      <c r="LC7" s="66"/>
      <c r="LD7" s="66"/>
      <c r="LE7" s="66"/>
      <c r="LF7" s="66"/>
      <c r="LG7" s="66"/>
      <c r="LH7" s="66"/>
      <c r="LI7" s="66"/>
      <c r="LJ7" s="66"/>
      <c r="LK7" s="66"/>
      <c r="LL7" s="66"/>
      <c r="LM7" s="66"/>
      <c r="LN7" s="66"/>
      <c r="LO7" s="66"/>
      <c r="LP7" s="66"/>
      <c r="LQ7" s="66"/>
      <c r="LR7" s="66"/>
      <c r="LS7" s="66"/>
      <c r="LT7" s="66"/>
      <c r="LU7" s="66"/>
      <c r="LV7" s="66"/>
      <c r="LW7" s="66"/>
      <c r="LX7" s="66"/>
      <c r="LY7" s="66"/>
      <c r="LZ7" s="66"/>
      <c r="MA7" s="66"/>
      <c r="MB7" s="66"/>
      <c r="MC7" s="66"/>
      <c r="MD7" s="66"/>
      <c r="ME7" s="66"/>
      <c r="MF7" s="66"/>
      <c r="MG7" s="66"/>
      <c r="MH7" s="66"/>
      <c r="MI7" s="66"/>
      <c r="MJ7" s="66"/>
      <c r="MK7" s="66"/>
      <c r="ML7" s="66"/>
      <c r="MM7" s="66"/>
      <c r="MN7" s="66"/>
      <c r="MO7" s="66"/>
      <c r="MP7" s="66"/>
      <c r="MQ7" s="66"/>
      <c r="MR7" s="66"/>
      <c r="MS7" s="66"/>
      <c r="MT7" s="66"/>
      <c r="MU7" s="66"/>
      <c r="MV7" s="66"/>
      <c r="MW7" s="66"/>
      <c r="MX7" s="66"/>
      <c r="MY7" s="66"/>
      <c r="MZ7" s="66"/>
      <c r="NA7" s="66"/>
      <c r="NB7" s="66"/>
      <c r="NC7" s="66"/>
      <c r="ND7" s="66"/>
      <c r="NE7" s="66"/>
      <c r="NF7" s="66"/>
      <c r="NG7" s="66"/>
      <c r="NH7" s="66"/>
      <c r="NI7" s="66"/>
      <c r="NJ7" s="66"/>
      <c r="NK7" s="66"/>
      <c r="NL7" s="66"/>
      <c r="NM7" s="66"/>
      <c r="NN7" s="66"/>
      <c r="NO7" s="66"/>
      <c r="NP7" s="66"/>
      <c r="NQ7" s="66"/>
      <c r="NR7" s="66"/>
      <c r="NS7" s="66"/>
      <c r="NT7" s="66"/>
      <c r="NU7" s="66"/>
      <c r="NV7" s="66"/>
      <c r="NW7" s="66"/>
      <c r="NX7" s="66"/>
      <c r="NY7" s="66"/>
      <c r="NZ7" s="66"/>
      <c r="OA7" s="66"/>
      <c r="OB7" s="66"/>
      <c r="OC7" s="66"/>
      <c r="OD7" s="66"/>
      <c r="OE7" s="66"/>
      <c r="OF7" s="66"/>
      <c r="OG7" s="66"/>
      <c r="OH7" s="66"/>
      <c r="OI7" s="66"/>
      <c r="OJ7" s="66"/>
      <c r="OK7" s="66"/>
      <c r="OL7" s="66"/>
      <c r="OM7" s="66"/>
      <c r="ON7" s="66"/>
      <c r="OO7" s="66"/>
      <c r="OP7" s="66"/>
      <c r="OQ7" s="66"/>
      <c r="OR7" s="66"/>
      <c r="OS7" s="66"/>
      <c r="OT7" s="66"/>
      <c r="OU7" s="66"/>
      <c r="OV7" s="66"/>
      <c r="OW7" s="66"/>
      <c r="OX7" s="66"/>
      <c r="OY7" s="66"/>
      <c r="OZ7" s="66"/>
      <c r="PA7" s="66"/>
      <c r="PB7" s="66"/>
      <c r="PC7" s="66"/>
      <c r="PD7" s="66"/>
      <c r="PE7" s="66"/>
      <c r="PF7" s="66"/>
      <c r="PG7" s="66"/>
      <c r="PH7" s="66"/>
      <c r="PI7" s="66"/>
      <c r="PJ7" s="66"/>
      <c r="PK7" s="66"/>
      <c r="PL7" s="66"/>
      <c r="PM7" s="66"/>
      <c r="PN7" s="66"/>
      <c r="PO7" s="66"/>
      <c r="PP7" s="66"/>
      <c r="PQ7" s="66"/>
      <c r="PR7" s="66"/>
      <c r="PS7" s="66"/>
      <c r="PT7" s="66"/>
      <c r="PU7" s="66"/>
      <c r="PV7" s="66"/>
      <c r="PW7" s="66"/>
      <c r="PX7" s="66"/>
      <c r="PY7" s="66"/>
      <c r="PZ7" s="66"/>
      <c r="QA7" s="66"/>
      <c r="QB7" s="66"/>
      <c r="QC7" s="66"/>
      <c r="QD7" s="66"/>
      <c r="QE7" s="66"/>
      <c r="QF7" s="66"/>
      <c r="QG7" s="66"/>
      <c r="QH7" s="66"/>
      <c r="QI7" s="66"/>
      <c r="QJ7" s="66"/>
      <c r="QK7" s="66"/>
      <c r="QL7" s="66"/>
      <c r="QM7" s="66"/>
      <c r="QN7" s="66"/>
      <c r="QO7" s="66"/>
      <c r="QP7" s="66"/>
      <c r="QQ7" s="66"/>
      <c r="QR7" s="66"/>
      <c r="QS7" s="66"/>
      <c r="QT7" s="66"/>
      <c r="QU7" s="66"/>
      <c r="QV7" s="66"/>
      <c r="QW7" s="66"/>
      <c r="QX7" s="66"/>
      <c r="QY7" s="66"/>
      <c r="QZ7" s="66"/>
      <c r="RA7" s="66"/>
      <c r="RB7" s="66"/>
      <c r="RC7" s="66"/>
      <c r="RD7" s="66"/>
      <c r="RE7" s="66"/>
      <c r="RF7" s="66"/>
      <c r="RG7" s="66"/>
      <c r="RH7" s="66"/>
      <c r="RI7" s="66"/>
      <c r="RJ7" s="66"/>
      <c r="RK7" s="66"/>
      <c r="RL7" s="66"/>
      <c r="RM7" s="66"/>
      <c r="RN7" s="66"/>
      <c r="RO7" s="66"/>
      <c r="RP7" s="66"/>
      <c r="RQ7" s="66"/>
      <c r="RR7" s="66"/>
      <c r="RS7" s="66"/>
      <c r="RT7" s="66"/>
      <c r="RU7" s="66"/>
      <c r="RV7" s="66"/>
      <c r="RW7" s="66"/>
      <c r="RX7" s="66"/>
      <c r="RY7" s="66"/>
      <c r="RZ7" s="66"/>
      <c r="SA7" s="66"/>
      <c r="SB7" s="66"/>
      <c r="SC7" s="66"/>
      <c r="SD7" s="66"/>
      <c r="SE7" s="66"/>
      <c r="SF7" s="66"/>
      <c r="SG7" s="66"/>
      <c r="SH7" s="66"/>
      <c r="SI7" s="66"/>
      <c r="SJ7" s="66"/>
      <c r="SK7" s="66"/>
      <c r="SL7" s="66"/>
      <c r="SM7" s="66"/>
      <c r="SN7" s="66"/>
      <c r="SO7" s="66"/>
      <c r="SP7" s="66"/>
      <c r="SQ7" s="66"/>
      <c r="SR7" s="66"/>
      <c r="SS7" s="66"/>
      <c r="ST7" s="66"/>
      <c r="SU7" s="66"/>
      <c r="SV7" s="66"/>
      <c r="SW7" s="66"/>
      <c r="SX7" s="66"/>
      <c r="SY7" s="66"/>
      <c r="SZ7" s="66"/>
      <c r="TA7" s="66"/>
      <c r="TB7" s="66"/>
      <c r="TC7" s="66"/>
      <c r="TD7" s="66"/>
      <c r="TE7" s="66"/>
      <c r="TF7" s="66"/>
      <c r="TG7" s="66"/>
      <c r="TH7" s="66"/>
      <c r="TI7" s="66"/>
      <c r="TJ7" s="66"/>
      <c r="TK7" s="66"/>
      <c r="TL7" s="66"/>
      <c r="TM7" s="66"/>
      <c r="TN7" s="66"/>
      <c r="TO7" s="66"/>
      <c r="TP7" s="66"/>
      <c r="TQ7" s="66"/>
      <c r="TR7" s="66"/>
      <c r="TS7" s="66"/>
      <c r="TT7" s="66"/>
      <c r="TU7" s="66"/>
      <c r="TV7" s="66"/>
      <c r="TW7" s="66"/>
      <c r="TX7" s="66"/>
      <c r="TY7" s="66"/>
      <c r="TZ7" s="66"/>
      <c r="UA7" s="66"/>
      <c r="UB7" s="66"/>
      <c r="UC7" s="66"/>
      <c r="UD7" s="66"/>
      <c r="UE7" s="66"/>
      <c r="UF7" s="66"/>
      <c r="UG7" s="66"/>
      <c r="UH7" s="66"/>
      <c r="UI7" s="66"/>
      <c r="UJ7" s="66"/>
      <c r="UK7" s="66"/>
      <c r="UL7" s="66"/>
      <c r="UM7" s="66"/>
      <c r="UN7" s="66"/>
      <c r="UO7" s="66"/>
      <c r="UP7" s="66"/>
      <c r="UQ7" s="66"/>
      <c r="UR7" s="66"/>
      <c r="US7" s="66"/>
      <c r="UT7" s="66"/>
      <c r="UU7" s="66"/>
      <c r="UV7" s="66"/>
      <c r="UW7" s="66"/>
      <c r="UX7" s="66"/>
      <c r="UY7" s="66"/>
      <c r="UZ7" s="66"/>
      <c r="VA7" s="66"/>
      <c r="VB7" s="66"/>
      <c r="VC7" s="66"/>
      <c r="VD7" s="66"/>
      <c r="VE7" s="66"/>
      <c r="VF7" s="66"/>
      <c r="VG7" s="66"/>
      <c r="VH7" s="66"/>
      <c r="VI7" s="66"/>
      <c r="VJ7" s="66"/>
      <c r="VK7" s="66"/>
      <c r="VL7" s="66"/>
      <c r="VM7" s="66"/>
      <c r="VN7" s="66"/>
      <c r="VO7" s="66"/>
      <c r="VP7" s="66"/>
      <c r="VQ7" s="66"/>
      <c r="VR7" s="66"/>
      <c r="VS7" s="66"/>
      <c r="VT7" s="66"/>
      <c r="VU7" s="66"/>
      <c r="VV7" s="66"/>
      <c r="VW7" s="66"/>
      <c r="VX7" s="66"/>
      <c r="VY7" s="66"/>
      <c r="VZ7" s="66"/>
      <c r="WA7" s="66"/>
      <c r="WB7" s="66"/>
      <c r="WC7" s="66"/>
      <c r="WD7" s="66"/>
      <c r="WE7" s="66"/>
      <c r="WF7" s="66"/>
      <c r="WG7" s="66"/>
      <c r="WH7" s="66"/>
      <c r="WI7" s="66"/>
      <c r="WJ7" s="66"/>
      <c r="WK7" s="66"/>
      <c r="WL7" s="66"/>
      <c r="WM7" s="66"/>
      <c r="WN7" s="66"/>
      <c r="WO7" s="66"/>
      <c r="WP7" s="66"/>
      <c r="WQ7" s="66"/>
      <c r="WR7" s="66"/>
      <c r="WS7" s="66"/>
      <c r="WT7" s="66"/>
      <c r="WU7" s="66"/>
      <c r="WV7" s="66"/>
      <c r="WW7" s="66"/>
      <c r="WX7" s="66"/>
      <c r="WY7" s="66"/>
      <c r="WZ7" s="66"/>
      <c r="XA7" s="66"/>
      <c r="XB7" s="66"/>
      <c r="XC7" s="66"/>
      <c r="XD7" s="66"/>
      <c r="XE7" s="66"/>
      <c r="XF7" s="66"/>
      <c r="XG7" s="66"/>
      <c r="XH7" s="66"/>
      <c r="XI7" s="66"/>
      <c r="XJ7" s="66"/>
      <c r="XK7" s="66"/>
      <c r="XL7" s="66"/>
      <c r="XM7" s="66"/>
      <c r="XN7" s="66"/>
      <c r="XO7" s="66"/>
      <c r="XP7" s="66"/>
      <c r="XQ7" s="66"/>
      <c r="XR7" s="66"/>
      <c r="XS7" s="66"/>
      <c r="XT7" s="66"/>
      <c r="XU7" s="66"/>
      <c r="XV7" s="66"/>
      <c r="XW7" s="66"/>
      <c r="XX7" s="66"/>
      <c r="XY7" s="66"/>
      <c r="XZ7" s="66"/>
      <c r="YA7" s="66"/>
      <c r="YB7" s="66"/>
      <c r="YC7" s="66"/>
      <c r="YD7" s="66"/>
      <c r="YE7" s="66"/>
      <c r="YF7" s="66"/>
      <c r="YG7" s="66"/>
      <c r="YH7" s="66"/>
      <c r="YI7" s="66"/>
      <c r="YJ7" s="66"/>
      <c r="YK7" s="66"/>
      <c r="YL7" s="66"/>
      <c r="YM7" s="66"/>
      <c r="YN7" s="66"/>
      <c r="YO7" s="66"/>
      <c r="YP7" s="66"/>
      <c r="YQ7" s="66"/>
      <c r="YR7" s="66"/>
      <c r="YS7" s="66"/>
      <c r="YT7" s="66"/>
      <c r="YU7" s="66"/>
      <c r="YV7" s="66"/>
      <c r="YW7" s="66"/>
      <c r="YX7" s="66"/>
      <c r="YY7" s="66"/>
      <c r="YZ7" s="66"/>
      <c r="ZA7" s="66"/>
      <c r="ZB7" s="66"/>
      <c r="ZC7" s="66"/>
      <c r="ZD7" s="66"/>
      <c r="ZE7" s="66"/>
      <c r="ZF7" s="66"/>
      <c r="ZG7" s="66"/>
      <c r="ZH7" s="66"/>
      <c r="ZI7" s="66"/>
      <c r="ZJ7" s="66"/>
      <c r="ZK7" s="66"/>
      <c r="ZL7" s="66"/>
      <c r="ZM7" s="66"/>
      <c r="ZN7" s="66"/>
      <c r="ZO7" s="66"/>
      <c r="ZP7" s="66"/>
      <c r="ZQ7" s="66"/>
      <c r="ZR7" s="66"/>
      <c r="ZS7" s="66"/>
      <c r="ZT7" s="66"/>
      <c r="ZU7" s="66"/>
      <c r="ZV7" s="66"/>
      <c r="ZW7" s="66"/>
      <c r="ZX7" s="66"/>
      <c r="ZY7" s="66"/>
      <c r="ZZ7" s="66"/>
      <c r="AAA7" s="66"/>
      <c r="AAB7" s="66"/>
      <c r="AAC7" s="66"/>
      <c r="AAD7" s="66"/>
      <c r="AAE7" s="66"/>
      <c r="AAF7" s="66"/>
      <c r="AAG7" s="66"/>
      <c r="AAH7" s="66"/>
      <c r="AAI7" s="66"/>
      <c r="AAJ7" s="66"/>
      <c r="AAK7" s="66"/>
      <c r="AAL7" s="66"/>
      <c r="AAM7" s="66"/>
      <c r="AAN7" s="66"/>
      <c r="AAO7" s="66"/>
      <c r="AAP7" s="66"/>
      <c r="AAQ7" s="66"/>
      <c r="AAR7" s="66"/>
      <c r="AAS7" s="66"/>
      <c r="AAT7" s="66"/>
      <c r="AAU7" s="66"/>
      <c r="AAV7" s="66"/>
      <c r="AAW7" s="66"/>
      <c r="AAX7" s="66"/>
      <c r="AAY7" s="66"/>
      <c r="AAZ7" s="66"/>
      <c r="ABA7" s="66"/>
      <c r="ABB7" s="66"/>
      <c r="ABC7" s="66"/>
      <c r="ABD7" s="66"/>
      <c r="ABE7" s="66"/>
      <c r="ABF7" s="66"/>
      <c r="ABG7" s="66"/>
      <c r="ABH7" s="66"/>
      <c r="ABI7" s="66"/>
      <c r="ABJ7" s="66"/>
      <c r="ABK7" s="66"/>
      <c r="ABL7" s="66"/>
      <c r="ABM7" s="66"/>
      <c r="ABN7" s="66"/>
      <c r="ABO7" s="66"/>
      <c r="ABP7" s="66"/>
      <c r="ABQ7" s="66"/>
      <c r="ABR7" s="66"/>
      <c r="ABS7" s="66"/>
      <c r="ABT7" s="66"/>
      <c r="ABU7" s="66"/>
      <c r="ABV7" s="66"/>
      <c r="ABW7" s="66"/>
      <c r="ABX7" s="66"/>
      <c r="ABY7" s="66"/>
      <c r="ABZ7" s="66"/>
      <c r="ACA7" s="66"/>
      <c r="ACB7" s="66"/>
      <c r="ACC7" s="66"/>
      <c r="ACD7" s="66"/>
      <c r="ACE7" s="66"/>
      <c r="ACF7" s="66"/>
      <c r="ACG7" s="66"/>
      <c r="ACH7" s="66"/>
      <c r="ACI7" s="66"/>
      <c r="ACJ7" s="66"/>
      <c r="ACK7" s="66"/>
      <c r="ACL7" s="66"/>
      <c r="ACM7" s="66"/>
      <c r="ACN7" s="66"/>
      <c r="ACO7" s="66"/>
      <c r="ACP7" s="66"/>
      <c r="ACQ7" s="66"/>
      <c r="ACR7" s="66"/>
      <c r="ACS7" s="66"/>
      <c r="ACT7" s="66"/>
      <c r="ACU7" s="66"/>
      <c r="ACV7" s="66"/>
      <c r="ACW7" s="66"/>
      <c r="ACX7" s="66"/>
      <c r="ACY7" s="66"/>
      <c r="ACZ7" s="66"/>
      <c r="ADA7" s="66"/>
      <c r="ADB7" s="66"/>
      <c r="ADC7" s="66"/>
      <c r="ADD7" s="66"/>
      <c r="ADE7" s="66"/>
      <c r="ADF7" s="66"/>
      <c r="ADG7" s="66"/>
      <c r="ADH7" s="66"/>
      <c r="ADI7" s="66"/>
      <c r="ADJ7" s="66"/>
      <c r="ADK7" s="66"/>
      <c r="ADL7" s="66"/>
      <c r="ADM7" s="66"/>
      <c r="ADN7" s="66"/>
      <c r="ADO7" s="66"/>
      <c r="ADP7" s="66"/>
      <c r="ADQ7" s="66"/>
      <c r="ADR7" s="66"/>
      <c r="ADS7" s="66"/>
      <c r="ADT7" s="66"/>
      <c r="ADU7" s="66"/>
      <c r="ADV7" s="66"/>
      <c r="ADW7" s="66"/>
      <c r="ADX7" s="66"/>
      <c r="ADY7" s="66"/>
      <c r="ADZ7" s="66"/>
      <c r="AEA7" s="66"/>
      <c r="AEB7" s="66"/>
      <c r="AEC7" s="66"/>
      <c r="AED7" s="66"/>
      <c r="AEE7" s="66"/>
      <c r="AEF7" s="66"/>
      <c r="AEG7" s="66"/>
      <c r="AEH7" s="66"/>
      <c r="AEI7" s="66"/>
      <c r="AEJ7" s="66"/>
      <c r="AEK7" s="66"/>
      <c r="AEL7" s="66"/>
      <c r="AEM7" s="66"/>
      <c r="AEN7" s="66"/>
      <c r="AEO7" s="66"/>
      <c r="AEP7" s="66"/>
      <c r="AEQ7" s="66"/>
      <c r="AER7" s="66"/>
      <c r="AES7" s="66"/>
      <c r="AET7" s="66"/>
      <c r="AEU7" s="66"/>
      <c r="AEV7" s="66"/>
      <c r="AEW7" s="66"/>
      <c r="AEX7" s="66"/>
      <c r="AEY7" s="66"/>
      <c r="AEZ7" s="66"/>
      <c r="AFA7" s="66"/>
      <c r="AFB7" s="66"/>
      <c r="AFC7" s="66"/>
      <c r="AFD7" s="66"/>
      <c r="AFE7" s="66"/>
      <c r="AFF7" s="66"/>
      <c r="AFG7" s="66"/>
      <c r="AFH7" s="66"/>
      <c r="AFI7" s="66"/>
      <c r="AFJ7" s="66"/>
      <c r="AFK7" s="66"/>
      <c r="AFL7" s="66"/>
      <c r="AFM7" s="66"/>
      <c r="AFN7" s="66"/>
      <c r="AFO7" s="66"/>
      <c r="AFP7" s="66"/>
      <c r="AFQ7" s="66"/>
      <c r="AFR7" s="66"/>
      <c r="AFS7" s="66"/>
      <c r="AFT7" s="66"/>
      <c r="AFU7" s="66"/>
      <c r="AFV7" s="66"/>
      <c r="AFW7" s="66"/>
      <c r="AFX7" s="66"/>
      <c r="AFY7" s="66"/>
      <c r="AFZ7" s="66"/>
      <c r="AGA7" s="66"/>
      <c r="AGB7" s="66"/>
      <c r="AGC7" s="66"/>
      <c r="AGD7" s="66"/>
      <c r="AGE7" s="66"/>
      <c r="AGF7" s="66"/>
      <c r="AGG7" s="66"/>
      <c r="AGH7" s="66"/>
      <c r="AGI7" s="66"/>
      <c r="AGJ7" s="66"/>
      <c r="AGK7" s="66"/>
      <c r="AGL7" s="66"/>
      <c r="AGM7" s="66"/>
      <c r="AGN7" s="66"/>
      <c r="AGO7" s="66"/>
      <c r="AGP7" s="66"/>
      <c r="AGQ7" s="66"/>
      <c r="AGR7" s="66"/>
      <c r="AGS7" s="66"/>
      <c r="AGT7" s="66"/>
      <c r="AGU7" s="66"/>
      <c r="AGV7" s="66"/>
      <c r="AGW7" s="66"/>
      <c r="AGX7" s="66"/>
      <c r="AGY7" s="66"/>
      <c r="AGZ7" s="66"/>
      <c r="AHA7" s="66"/>
      <c r="AHB7" s="66"/>
      <c r="AHC7" s="66"/>
      <c r="AHD7" s="66"/>
      <c r="AHE7" s="66"/>
      <c r="AHF7" s="66"/>
      <c r="AHG7" s="66"/>
      <c r="AHH7" s="66"/>
      <c r="AHI7" s="66"/>
      <c r="AHJ7" s="66"/>
      <c r="AHK7" s="66"/>
      <c r="AHL7" s="66"/>
      <c r="AHM7" s="66"/>
      <c r="AHN7" s="66"/>
      <c r="AHO7" s="66"/>
      <c r="AHP7" s="66"/>
      <c r="AHQ7" s="66"/>
      <c r="AHR7" s="66"/>
      <c r="AHS7" s="66"/>
      <c r="AHT7" s="66"/>
      <c r="AHU7" s="66"/>
      <c r="AHV7" s="66"/>
      <c r="AHW7" s="66"/>
      <c r="AHX7" s="66"/>
      <c r="AHY7" s="66"/>
      <c r="AHZ7" s="66"/>
      <c r="AIA7" s="66"/>
      <c r="AIB7" s="66"/>
      <c r="AIC7" s="66"/>
      <c r="AID7" s="66"/>
      <c r="AIE7" s="66"/>
      <c r="AIF7" s="66"/>
      <c r="AIG7" s="66"/>
      <c r="AIH7" s="66"/>
      <c r="AII7" s="66"/>
      <c r="AIJ7" s="66"/>
      <c r="AIK7" s="66"/>
      <c r="AIL7" s="66"/>
      <c r="AIM7" s="66"/>
      <c r="AIN7" s="66"/>
      <c r="AIO7" s="66"/>
      <c r="AIP7" s="66"/>
      <c r="AIQ7" s="66"/>
      <c r="AIR7" s="66"/>
      <c r="AIS7" s="66"/>
      <c r="AIT7" s="66"/>
      <c r="AIU7" s="66"/>
      <c r="AIV7" s="66"/>
      <c r="AIW7" s="66"/>
      <c r="AIX7" s="66"/>
      <c r="AIY7" s="66"/>
      <c r="AIZ7" s="66"/>
      <c r="AJA7" s="66"/>
      <c r="AJB7" s="66"/>
      <c r="AJC7" s="66"/>
      <c r="AJD7" s="66"/>
      <c r="AJE7" s="66"/>
      <c r="AJF7" s="66"/>
      <c r="AJG7" s="66"/>
      <c r="AJH7" s="66"/>
      <c r="AJI7" s="66"/>
      <c r="AJJ7" s="66"/>
      <c r="AJK7" s="66"/>
      <c r="AJL7" s="66"/>
      <c r="AJM7" s="66"/>
      <c r="AJN7" s="66"/>
      <c r="AJO7" s="66"/>
      <c r="AJP7" s="66"/>
      <c r="AJQ7" s="66"/>
      <c r="AJR7" s="66"/>
      <c r="AJS7" s="66"/>
      <c r="AJT7" s="66"/>
      <c r="AJU7" s="66"/>
      <c r="AJV7" s="66"/>
      <c r="AJW7" s="66"/>
      <c r="AJX7" s="66"/>
      <c r="AJY7" s="66"/>
      <c r="AJZ7" s="66"/>
      <c r="AKA7" s="66"/>
      <c r="AKB7" s="66"/>
      <c r="AKC7" s="66"/>
      <c r="AKD7" s="66"/>
      <c r="AKE7" s="66"/>
      <c r="AKF7" s="66"/>
      <c r="AKG7" s="66"/>
      <c r="AKH7" s="66"/>
      <c r="AKI7" s="66"/>
      <c r="AKJ7" s="66"/>
      <c r="AKK7" s="66"/>
      <c r="AKL7" s="66"/>
      <c r="AKM7" s="66"/>
      <c r="AKN7" s="66"/>
      <c r="AKO7" s="66"/>
      <c r="AKP7" s="66"/>
      <c r="AKQ7" s="66"/>
      <c r="AKR7" s="66"/>
      <c r="AKS7" s="66"/>
      <c r="AKT7" s="66"/>
      <c r="AKU7" s="66"/>
      <c r="AKV7" s="66"/>
      <c r="AKW7" s="66"/>
      <c r="AKX7" s="66"/>
      <c r="AKY7" s="66"/>
      <c r="AKZ7" s="66"/>
      <c r="ALA7" s="66"/>
      <c r="ALB7" s="66"/>
      <c r="ALC7" s="66"/>
      <c r="ALD7" s="66"/>
      <c r="ALE7" s="66"/>
      <c r="ALF7" s="66"/>
      <c r="ALG7" s="66"/>
      <c r="ALH7" s="66"/>
      <c r="ALI7" s="66"/>
      <c r="ALJ7" s="66"/>
      <c r="ALK7" s="66"/>
      <c r="ALL7" s="66"/>
      <c r="ALM7" s="66"/>
      <c r="ALN7" s="66"/>
      <c r="ALO7" s="66"/>
      <c r="ALP7" s="66"/>
      <c r="ALQ7" s="66"/>
      <c r="ALR7" s="66"/>
      <c r="ALS7" s="66"/>
      <c r="ALT7" s="66"/>
      <c r="ALU7" s="66"/>
      <c r="ALV7" s="66"/>
      <c r="ALW7" s="66"/>
      <c r="ALX7" s="66"/>
      <c r="ALY7" s="66"/>
      <c r="ALZ7" s="66"/>
      <c r="AMA7" s="66"/>
      <c r="AMB7" s="66"/>
      <c r="AMC7" s="66"/>
      <c r="AMD7" s="66"/>
      <c r="AME7" s="66"/>
      <c r="AMF7" s="66"/>
      <c r="AMG7" s="66"/>
      <c r="AMH7" s="66"/>
      <c r="AMI7" s="66"/>
      <c r="AMJ7" s="66"/>
    </row>
    <row r="8" customFormat="false" ht="3" hidden="false" customHeight="true" outlineLevel="0" collapsed="false">
      <c r="A8" s="68"/>
      <c r="B8" s="69"/>
      <c r="C8" s="70"/>
      <c r="D8" s="66"/>
      <c r="E8" s="66"/>
      <c r="F8" s="66"/>
      <c r="G8" s="66"/>
      <c r="H8" s="66"/>
      <c r="I8" s="66"/>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66"/>
      <c r="BB8" s="66"/>
      <c r="BC8" s="66"/>
      <c r="BD8" s="66"/>
      <c r="BE8" s="66"/>
      <c r="BF8" s="66"/>
      <c r="BG8" s="66"/>
      <c r="BH8" s="66"/>
      <c r="BI8" s="66"/>
      <c r="BJ8" s="66"/>
      <c r="BK8" s="66"/>
      <c r="BL8" s="66"/>
      <c r="BM8" s="66"/>
      <c r="BN8" s="66"/>
      <c r="BO8" s="66"/>
      <c r="BP8" s="66"/>
      <c r="BQ8" s="66"/>
      <c r="BR8" s="66"/>
      <c r="BS8" s="66"/>
      <c r="BT8" s="66"/>
      <c r="BU8" s="66"/>
      <c r="BV8" s="66"/>
      <c r="BW8" s="66"/>
      <c r="BX8" s="66"/>
      <c r="BY8" s="66"/>
      <c r="BZ8" s="66"/>
      <c r="CA8" s="66"/>
      <c r="CB8" s="66"/>
      <c r="CC8" s="66"/>
      <c r="CD8" s="66"/>
      <c r="CE8" s="66"/>
      <c r="CF8" s="66"/>
      <c r="CG8" s="66"/>
      <c r="CH8" s="66"/>
      <c r="CI8" s="66"/>
      <c r="CJ8" s="66"/>
      <c r="CK8" s="66"/>
      <c r="CL8" s="66"/>
      <c r="CM8" s="66"/>
      <c r="CN8" s="66"/>
      <c r="CO8" s="66"/>
      <c r="CP8" s="66"/>
      <c r="CQ8" s="66"/>
      <c r="CR8" s="66"/>
      <c r="CS8" s="66"/>
      <c r="CT8" s="66"/>
      <c r="CU8" s="66"/>
      <c r="CV8" s="66"/>
      <c r="CW8" s="66"/>
      <c r="CX8" s="66"/>
      <c r="CY8" s="66"/>
      <c r="CZ8" s="66"/>
      <c r="DA8" s="66"/>
      <c r="DB8" s="66"/>
      <c r="DC8" s="66"/>
      <c r="DD8" s="66"/>
      <c r="DE8" s="66"/>
      <c r="DF8" s="66"/>
      <c r="DG8" s="66"/>
      <c r="DH8" s="66"/>
      <c r="DI8" s="66"/>
      <c r="DJ8" s="66"/>
      <c r="DK8" s="66"/>
      <c r="DL8" s="66"/>
      <c r="DM8" s="66"/>
      <c r="DN8" s="66"/>
      <c r="DO8" s="66"/>
      <c r="DP8" s="66"/>
      <c r="DQ8" s="66"/>
      <c r="DR8" s="66"/>
      <c r="DS8" s="66"/>
      <c r="DT8" s="66"/>
      <c r="DU8" s="66"/>
      <c r="DV8" s="66"/>
      <c r="DW8" s="66"/>
      <c r="DX8" s="66"/>
      <c r="DY8" s="66"/>
      <c r="DZ8" s="66"/>
      <c r="EA8" s="66"/>
      <c r="EB8" s="66"/>
      <c r="EC8" s="66"/>
      <c r="ED8" s="66"/>
      <c r="EE8" s="66"/>
      <c r="EF8" s="66"/>
      <c r="EG8" s="66"/>
      <c r="EH8" s="66"/>
      <c r="EI8" s="66"/>
      <c r="EJ8" s="66"/>
      <c r="EK8" s="66"/>
      <c r="EL8" s="66"/>
      <c r="EM8" s="66"/>
      <c r="EN8" s="66"/>
      <c r="EO8" s="66"/>
      <c r="EP8" s="66"/>
      <c r="EQ8" s="66"/>
      <c r="ER8" s="66"/>
      <c r="ES8" s="66"/>
      <c r="ET8" s="66"/>
      <c r="EU8" s="66"/>
      <c r="EV8" s="66"/>
      <c r="EW8" s="66"/>
      <c r="EX8" s="66"/>
      <c r="EY8" s="66"/>
      <c r="EZ8" s="66"/>
      <c r="FA8" s="66"/>
      <c r="FB8" s="66"/>
      <c r="FC8" s="66"/>
      <c r="FD8" s="66"/>
      <c r="FE8" s="66"/>
      <c r="FF8" s="66"/>
      <c r="FG8" s="66"/>
      <c r="FH8" s="66"/>
      <c r="FI8" s="66"/>
      <c r="FJ8" s="66"/>
      <c r="FK8" s="66"/>
      <c r="FL8" s="66"/>
      <c r="FM8" s="66"/>
      <c r="FN8" s="66"/>
      <c r="FO8" s="66"/>
      <c r="FP8" s="66"/>
      <c r="FQ8" s="66"/>
      <c r="FR8" s="66"/>
      <c r="FS8" s="66"/>
      <c r="FT8" s="66"/>
      <c r="FU8" s="66"/>
      <c r="FV8" s="66"/>
      <c r="FW8" s="66"/>
      <c r="FX8" s="66"/>
      <c r="FY8" s="66"/>
      <c r="FZ8" s="66"/>
      <c r="GA8" s="66"/>
      <c r="GB8" s="66"/>
      <c r="GC8" s="66"/>
      <c r="GD8" s="66"/>
      <c r="GE8" s="66"/>
      <c r="GF8" s="66"/>
      <c r="GG8" s="66"/>
      <c r="GH8" s="66"/>
      <c r="GI8" s="66"/>
      <c r="GJ8" s="66"/>
      <c r="GK8" s="66"/>
      <c r="GL8" s="66"/>
      <c r="GM8" s="66"/>
      <c r="GN8" s="66"/>
      <c r="GO8" s="66"/>
      <c r="GP8" s="66"/>
      <c r="GQ8" s="66"/>
      <c r="GR8" s="66"/>
      <c r="GS8" s="66"/>
      <c r="GT8" s="66"/>
      <c r="GU8" s="66"/>
      <c r="GV8" s="66"/>
      <c r="GW8" s="66"/>
      <c r="GX8" s="66"/>
      <c r="GY8" s="66"/>
      <c r="GZ8" s="66"/>
      <c r="HA8" s="66"/>
      <c r="HB8" s="66"/>
      <c r="HC8" s="66"/>
      <c r="HD8" s="66"/>
      <c r="HE8" s="66"/>
      <c r="HF8" s="66"/>
      <c r="HG8" s="66"/>
      <c r="HH8" s="66"/>
      <c r="HI8" s="66"/>
      <c r="HJ8" s="66"/>
      <c r="HK8" s="66"/>
      <c r="HL8" s="66"/>
      <c r="HM8" s="66"/>
      <c r="HN8" s="66"/>
      <c r="HO8" s="66"/>
      <c r="HP8" s="66"/>
      <c r="HQ8" s="66"/>
      <c r="HR8" s="66"/>
      <c r="HS8" s="66"/>
      <c r="HT8" s="66"/>
      <c r="HU8" s="66"/>
      <c r="HV8" s="66"/>
      <c r="HW8" s="66"/>
      <c r="HX8" s="66"/>
      <c r="HY8" s="66"/>
      <c r="HZ8" s="66"/>
      <c r="IA8" s="66"/>
      <c r="IB8" s="66"/>
      <c r="IC8" s="66"/>
      <c r="ID8" s="66"/>
      <c r="IE8" s="66"/>
      <c r="IF8" s="66"/>
      <c r="IG8" s="66"/>
      <c r="IH8" s="66"/>
      <c r="II8" s="66"/>
      <c r="IJ8" s="66"/>
      <c r="IK8" s="66"/>
      <c r="IL8" s="66"/>
      <c r="IM8" s="66"/>
      <c r="IN8" s="66"/>
      <c r="IO8" s="66"/>
      <c r="IP8" s="66"/>
      <c r="IQ8" s="66"/>
      <c r="IR8" s="66"/>
      <c r="IS8" s="66"/>
      <c r="IT8" s="66"/>
      <c r="IU8" s="66"/>
      <c r="IV8" s="66"/>
      <c r="IW8" s="66"/>
      <c r="IX8" s="66"/>
      <c r="IY8" s="66"/>
      <c r="IZ8" s="66"/>
      <c r="JA8" s="66"/>
      <c r="JB8" s="66"/>
      <c r="JC8" s="66"/>
      <c r="JD8" s="66"/>
      <c r="JE8" s="66"/>
      <c r="JF8" s="66"/>
      <c r="JG8" s="66"/>
      <c r="JH8" s="66"/>
      <c r="JI8" s="66"/>
      <c r="JJ8" s="66"/>
      <c r="JK8" s="66"/>
      <c r="JL8" s="66"/>
      <c r="JM8" s="66"/>
      <c r="JN8" s="66"/>
      <c r="JO8" s="66"/>
      <c r="JP8" s="66"/>
      <c r="JQ8" s="66"/>
      <c r="JR8" s="66"/>
      <c r="JS8" s="66"/>
      <c r="JT8" s="66"/>
      <c r="JU8" s="66"/>
      <c r="JV8" s="66"/>
      <c r="JW8" s="66"/>
      <c r="JX8" s="66"/>
      <c r="JY8" s="66"/>
      <c r="JZ8" s="66"/>
      <c r="KA8" s="66"/>
      <c r="KB8" s="66"/>
      <c r="KC8" s="66"/>
      <c r="KD8" s="66"/>
      <c r="KE8" s="66"/>
      <c r="KF8" s="66"/>
      <c r="KG8" s="66"/>
      <c r="KH8" s="66"/>
      <c r="KI8" s="66"/>
      <c r="KJ8" s="66"/>
      <c r="KK8" s="66"/>
      <c r="KL8" s="66"/>
      <c r="KM8" s="66"/>
      <c r="KN8" s="66"/>
      <c r="KO8" s="66"/>
      <c r="KP8" s="66"/>
      <c r="KQ8" s="66"/>
      <c r="KR8" s="66"/>
      <c r="KS8" s="66"/>
      <c r="KT8" s="66"/>
      <c r="KU8" s="66"/>
      <c r="KV8" s="66"/>
      <c r="KW8" s="66"/>
      <c r="KX8" s="66"/>
      <c r="KY8" s="66"/>
      <c r="KZ8" s="66"/>
      <c r="LA8" s="66"/>
      <c r="LB8" s="66"/>
      <c r="LC8" s="66"/>
      <c r="LD8" s="66"/>
      <c r="LE8" s="66"/>
      <c r="LF8" s="66"/>
      <c r="LG8" s="66"/>
      <c r="LH8" s="66"/>
      <c r="LI8" s="66"/>
      <c r="LJ8" s="66"/>
      <c r="LK8" s="66"/>
      <c r="LL8" s="66"/>
      <c r="LM8" s="66"/>
      <c r="LN8" s="66"/>
      <c r="LO8" s="66"/>
      <c r="LP8" s="66"/>
      <c r="LQ8" s="66"/>
      <c r="LR8" s="66"/>
      <c r="LS8" s="66"/>
      <c r="LT8" s="66"/>
      <c r="LU8" s="66"/>
      <c r="LV8" s="66"/>
      <c r="LW8" s="66"/>
      <c r="LX8" s="66"/>
      <c r="LY8" s="66"/>
      <c r="LZ8" s="66"/>
      <c r="MA8" s="66"/>
      <c r="MB8" s="66"/>
      <c r="MC8" s="66"/>
      <c r="MD8" s="66"/>
      <c r="ME8" s="66"/>
      <c r="MF8" s="66"/>
      <c r="MG8" s="66"/>
      <c r="MH8" s="66"/>
      <c r="MI8" s="66"/>
      <c r="MJ8" s="66"/>
      <c r="MK8" s="66"/>
      <c r="ML8" s="66"/>
      <c r="MM8" s="66"/>
      <c r="MN8" s="66"/>
      <c r="MO8" s="66"/>
      <c r="MP8" s="66"/>
      <c r="MQ8" s="66"/>
      <c r="MR8" s="66"/>
      <c r="MS8" s="66"/>
      <c r="MT8" s="66"/>
      <c r="MU8" s="66"/>
      <c r="MV8" s="66"/>
      <c r="MW8" s="66"/>
      <c r="MX8" s="66"/>
      <c r="MY8" s="66"/>
      <c r="MZ8" s="66"/>
      <c r="NA8" s="66"/>
      <c r="NB8" s="66"/>
      <c r="NC8" s="66"/>
      <c r="ND8" s="66"/>
      <c r="NE8" s="66"/>
      <c r="NF8" s="66"/>
      <c r="NG8" s="66"/>
      <c r="NH8" s="66"/>
      <c r="NI8" s="66"/>
      <c r="NJ8" s="66"/>
      <c r="NK8" s="66"/>
      <c r="NL8" s="66"/>
      <c r="NM8" s="66"/>
      <c r="NN8" s="66"/>
      <c r="NO8" s="66"/>
      <c r="NP8" s="66"/>
      <c r="NQ8" s="66"/>
      <c r="NR8" s="66"/>
      <c r="NS8" s="66"/>
      <c r="NT8" s="66"/>
      <c r="NU8" s="66"/>
      <c r="NV8" s="66"/>
      <c r="NW8" s="66"/>
      <c r="NX8" s="66"/>
      <c r="NY8" s="66"/>
      <c r="NZ8" s="66"/>
      <c r="OA8" s="66"/>
      <c r="OB8" s="66"/>
      <c r="OC8" s="66"/>
      <c r="OD8" s="66"/>
      <c r="OE8" s="66"/>
      <c r="OF8" s="66"/>
      <c r="OG8" s="66"/>
      <c r="OH8" s="66"/>
      <c r="OI8" s="66"/>
      <c r="OJ8" s="66"/>
      <c r="OK8" s="66"/>
      <c r="OL8" s="66"/>
      <c r="OM8" s="66"/>
      <c r="ON8" s="66"/>
      <c r="OO8" s="66"/>
      <c r="OP8" s="66"/>
      <c r="OQ8" s="66"/>
      <c r="OR8" s="66"/>
      <c r="OS8" s="66"/>
      <c r="OT8" s="66"/>
      <c r="OU8" s="66"/>
      <c r="OV8" s="66"/>
      <c r="OW8" s="66"/>
      <c r="OX8" s="66"/>
      <c r="OY8" s="66"/>
      <c r="OZ8" s="66"/>
      <c r="PA8" s="66"/>
      <c r="PB8" s="66"/>
      <c r="PC8" s="66"/>
      <c r="PD8" s="66"/>
      <c r="PE8" s="66"/>
      <c r="PF8" s="66"/>
      <c r="PG8" s="66"/>
      <c r="PH8" s="66"/>
      <c r="PI8" s="66"/>
      <c r="PJ8" s="66"/>
      <c r="PK8" s="66"/>
      <c r="PL8" s="66"/>
      <c r="PM8" s="66"/>
      <c r="PN8" s="66"/>
      <c r="PO8" s="66"/>
      <c r="PP8" s="66"/>
      <c r="PQ8" s="66"/>
      <c r="PR8" s="66"/>
      <c r="PS8" s="66"/>
      <c r="PT8" s="66"/>
      <c r="PU8" s="66"/>
      <c r="PV8" s="66"/>
      <c r="PW8" s="66"/>
      <c r="PX8" s="66"/>
      <c r="PY8" s="66"/>
      <c r="PZ8" s="66"/>
      <c r="QA8" s="66"/>
      <c r="QB8" s="66"/>
      <c r="QC8" s="66"/>
      <c r="QD8" s="66"/>
      <c r="QE8" s="66"/>
      <c r="QF8" s="66"/>
      <c r="QG8" s="66"/>
      <c r="QH8" s="66"/>
      <c r="QI8" s="66"/>
      <c r="QJ8" s="66"/>
      <c r="QK8" s="66"/>
      <c r="QL8" s="66"/>
      <c r="QM8" s="66"/>
      <c r="QN8" s="66"/>
      <c r="QO8" s="66"/>
      <c r="QP8" s="66"/>
      <c r="QQ8" s="66"/>
      <c r="QR8" s="66"/>
      <c r="QS8" s="66"/>
      <c r="QT8" s="66"/>
      <c r="QU8" s="66"/>
      <c r="QV8" s="66"/>
      <c r="QW8" s="66"/>
      <c r="QX8" s="66"/>
      <c r="QY8" s="66"/>
      <c r="QZ8" s="66"/>
      <c r="RA8" s="66"/>
      <c r="RB8" s="66"/>
      <c r="RC8" s="66"/>
      <c r="RD8" s="66"/>
      <c r="RE8" s="66"/>
      <c r="RF8" s="66"/>
      <c r="RG8" s="66"/>
      <c r="RH8" s="66"/>
      <c r="RI8" s="66"/>
      <c r="RJ8" s="66"/>
      <c r="RK8" s="66"/>
      <c r="RL8" s="66"/>
      <c r="RM8" s="66"/>
      <c r="RN8" s="66"/>
      <c r="RO8" s="66"/>
      <c r="RP8" s="66"/>
      <c r="RQ8" s="66"/>
      <c r="RR8" s="66"/>
      <c r="RS8" s="66"/>
      <c r="RT8" s="66"/>
      <c r="RU8" s="66"/>
      <c r="RV8" s="66"/>
      <c r="RW8" s="66"/>
      <c r="RX8" s="66"/>
      <c r="RY8" s="66"/>
      <c r="RZ8" s="66"/>
      <c r="SA8" s="66"/>
      <c r="SB8" s="66"/>
      <c r="SC8" s="66"/>
      <c r="SD8" s="66"/>
      <c r="SE8" s="66"/>
      <c r="SF8" s="66"/>
      <c r="SG8" s="66"/>
      <c r="SH8" s="66"/>
      <c r="SI8" s="66"/>
      <c r="SJ8" s="66"/>
      <c r="SK8" s="66"/>
      <c r="SL8" s="66"/>
      <c r="SM8" s="66"/>
      <c r="SN8" s="66"/>
      <c r="SO8" s="66"/>
      <c r="SP8" s="66"/>
      <c r="SQ8" s="66"/>
      <c r="SR8" s="66"/>
      <c r="SS8" s="66"/>
      <c r="ST8" s="66"/>
      <c r="SU8" s="66"/>
      <c r="SV8" s="66"/>
      <c r="SW8" s="66"/>
      <c r="SX8" s="66"/>
      <c r="SY8" s="66"/>
      <c r="SZ8" s="66"/>
      <c r="TA8" s="66"/>
      <c r="TB8" s="66"/>
      <c r="TC8" s="66"/>
      <c r="TD8" s="66"/>
      <c r="TE8" s="66"/>
      <c r="TF8" s="66"/>
      <c r="TG8" s="66"/>
      <c r="TH8" s="66"/>
      <c r="TI8" s="66"/>
      <c r="TJ8" s="66"/>
      <c r="TK8" s="66"/>
      <c r="TL8" s="66"/>
      <c r="TM8" s="66"/>
      <c r="TN8" s="66"/>
      <c r="TO8" s="66"/>
      <c r="TP8" s="66"/>
      <c r="TQ8" s="66"/>
      <c r="TR8" s="66"/>
      <c r="TS8" s="66"/>
      <c r="TT8" s="66"/>
      <c r="TU8" s="66"/>
      <c r="TV8" s="66"/>
      <c r="TW8" s="66"/>
      <c r="TX8" s="66"/>
      <c r="TY8" s="66"/>
      <c r="TZ8" s="66"/>
      <c r="UA8" s="66"/>
      <c r="UB8" s="66"/>
      <c r="UC8" s="66"/>
      <c r="UD8" s="66"/>
      <c r="UE8" s="66"/>
      <c r="UF8" s="66"/>
      <c r="UG8" s="66"/>
      <c r="UH8" s="66"/>
      <c r="UI8" s="66"/>
      <c r="UJ8" s="66"/>
      <c r="UK8" s="66"/>
      <c r="UL8" s="66"/>
      <c r="UM8" s="66"/>
      <c r="UN8" s="66"/>
      <c r="UO8" s="66"/>
      <c r="UP8" s="66"/>
      <c r="UQ8" s="66"/>
      <c r="UR8" s="66"/>
      <c r="US8" s="66"/>
      <c r="UT8" s="66"/>
      <c r="UU8" s="66"/>
      <c r="UV8" s="66"/>
      <c r="UW8" s="66"/>
      <c r="UX8" s="66"/>
      <c r="UY8" s="66"/>
      <c r="UZ8" s="66"/>
      <c r="VA8" s="66"/>
      <c r="VB8" s="66"/>
      <c r="VC8" s="66"/>
      <c r="VD8" s="66"/>
      <c r="VE8" s="66"/>
      <c r="VF8" s="66"/>
      <c r="VG8" s="66"/>
      <c r="VH8" s="66"/>
      <c r="VI8" s="66"/>
      <c r="VJ8" s="66"/>
      <c r="VK8" s="66"/>
      <c r="VL8" s="66"/>
      <c r="VM8" s="66"/>
      <c r="VN8" s="66"/>
      <c r="VO8" s="66"/>
      <c r="VP8" s="66"/>
      <c r="VQ8" s="66"/>
      <c r="VR8" s="66"/>
      <c r="VS8" s="66"/>
      <c r="VT8" s="66"/>
      <c r="VU8" s="66"/>
      <c r="VV8" s="66"/>
      <c r="VW8" s="66"/>
      <c r="VX8" s="66"/>
      <c r="VY8" s="66"/>
      <c r="VZ8" s="66"/>
      <c r="WA8" s="66"/>
      <c r="WB8" s="66"/>
      <c r="WC8" s="66"/>
      <c r="WD8" s="66"/>
      <c r="WE8" s="66"/>
      <c r="WF8" s="66"/>
      <c r="WG8" s="66"/>
      <c r="WH8" s="66"/>
      <c r="WI8" s="66"/>
      <c r="WJ8" s="66"/>
      <c r="WK8" s="66"/>
      <c r="WL8" s="66"/>
      <c r="WM8" s="66"/>
      <c r="WN8" s="66"/>
      <c r="WO8" s="66"/>
      <c r="WP8" s="66"/>
      <c r="WQ8" s="66"/>
      <c r="WR8" s="66"/>
      <c r="WS8" s="66"/>
      <c r="WT8" s="66"/>
      <c r="WU8" s="66"/>
      <c r="WV8" s="66"/>
      <c r="WW8" s="66"/>
      <c r="WX8" s="66"/>
      <c r="WY8" s="66"/>
      <c r="WZ8" s="66"/>
      <c r="XA8" s="66"/>
      <c r="XB8" s="66"/>
      <c r="XC8" s="66"/>
      <c r="XD8" s="66"/>
      <c r="XE8" s="66"/>
      <c r="XF8" s="66"/>
      <c r="XG8" s="66"/>
      <c r="XH8" s="66"/>
      <c r="XI8" s="66"/>
      <c r="XJ8" s="66"/>
      <c r="XK8" s="66"/>
      <c r="XL8" s="66"/>
      <c r="XM8" s="66"/>
      <c r="XN8" s="66"/>
      <c r="XO8" s="66"/>
      <c r="XP8" s="66"/>
      <c r="XQ8" s="66"/>
      <c r="XR8" s="66"/>
      <c r="XS8" s="66"/>
      <c r="XT8" s="66"/>
      <c r="XU8" s="66"/>
      <c r="XV8" s="66"/>
      <c r="XW8" s="66"/>
      <c r="XX8" s="66"/>
      <c r="XY8" s="66"/>
      <c r="XZ8" s="66"/>
      <c r="YA8" s="66"/>
      <c r="YB8" s="66"/>
      <c r="YC8" s="66"/>
      <c r="YD8" s="66"/>
      <c r="YE8" s="66"/>
      <c r="YF8" s="66"/>
      <c r="YG8" s="66"/>
      <c r="YH8" s="66"/>
      <c r="YI8" s="66"/>
      <c r="YJ8" s="66"/>
      <c r="YK8" s="66"/>
      <c r="YL8" s="66"/>
      <c r="YM8" s="66"/>
      <c r="YN8" s="66"/>
      <c r="YO8" s="66"/>
      <c r="YP8" s="66"/>
      <c r="YQ8" s="66"/>
      <c r="YR8" s="66"/>
      <c r="YS8" s="66"/>
      <c r="YT8" s="66"/>
      <c r="YU8" s="66"/>
      <c r="YV8" s="66"/>
      <c r="YW8" s="66"/>
      <c r="YX8" s="66"/>
      <c r="YY8" s="66"/>
      <c r="YZ8" s="66"/>
      <c r="ZA8" s="66"/>
      <c r="ZB8" s="66"/>
      <c r="ZC8" s="66"/>
      <c r="ZD8" s="66"/>
      <c r="ZE8" s="66"/>
      <c r="ZF8" s="66"/>
      <c r="ZG8" s="66"/>
      <c r="ZH8" s="66"/>
      <c r="ZI8" s="66"/>
      <c r="ZJ8" s="66"/>
      <c r="ZK8" s="66"/>
      <c r="ZL8" s="66"/>
      <c r="ZM8" s="66"/>
      <c r="ZN8" s="66"/>
      <c r="ZO8" s="66"/>
      <c r="ZP8" s="66"/>
      <c r="ZQ8" s="66"/>
      <c r="ZR8" s="66"/>
      <c r="ZS8" s="66"/>
      <c r="ZT8" s="66"/>
      <c r="ZU8" s="66"/>
      <c r="ZV8" s="66"/>
      <c r="ZW8" s="66"/>
      <c r="ZX8" s="66"/>
      <c r="ZY8" s="66"/>
      <c r="ZZ8" s="66"/>
      <c r="AAA8" s="66"/>
      <c r="AAB8" s="66"/>
      <c r="AAC8" s="66"/>
      <c r="AAD8" s="66"/>
      <c r="AAE8" s="66"/>
      <c r="AAF8" s="66"/>
      <c r="AAG8" s="66"/>
      <c r="AAH8" s="66"/>
      <c r="AAI8" s="66"/>
      <c r="AAJ8" s="66"/>
      <c r="AAK8" s="66"/>
      <c r="AAL8" s="66"/>
      <c r="AAM8" s="66"/>
      <c r="AAN8" s="66"/>
      <c r="AAO8" s="66"/>
      <c r="AAP8" s="66"/>
      <c r="AAQ8" s="66"/>
      <c r="AAR8" s="66"/>
      <c r="AAS8" s="66"/>
      <c r="AAT8" s="66"/>
      <c r="AAU8" s="66"/>
      <c r="AAV8" s="66"/>
      <c r="AAW8" s="66"/>
      <c r="AAX8" s="66"/>
      <c r="AAY8" s="66"/>
      <c r="AAZ8" s="66"/>
      <c r="ABA8" s="66"/>
      <c r="ABB8" s="66"/>
      <c r="ABC8" s="66"/>
      <c r="ABD8" s="66"/>
      <c r="ABE8" s="66"/>
      <c r="ABF8" s="66"/>
      <c r="ABG8" s="66"/>
      <c r="ABH8" s="66"/>
      <c r="ABI8" s="66"/>
      <c r="ABJ8" s="66"/>
      <c r="ABK8" s="66"/>
      <c r="ABL8" s="66"/>
      <c r="ABM8" s="66"/>
      <c r="ABN8" s="66"/>
      <c r="ABO8" s="66"/>
      <c r="ABP8" s="66"/>
      <c r="ABQ8" s="66"/>
      <c r="ABR8" s="66"/>
      <c r="ABS8" s="66"/>
      <c r="ABT8" s="66"/>
      <c r="ABU8" s="66"/>
      <c r="ABV8" s="66"/>
      <c r="ABW8" s="66"/>
      <c r="ABX8" s="66"/>
      <c r="ABY8" s="66"/>
      <c r="ABZ8" s="66"/>
      <c r="ACA8" s="66"/>
      <c r="ACB8" s="66"/>
      <c r="ACC8" s="66"/>
      <c r="ACD8" s="66"/>
      <c r="ACE8" s="66"/>
      <c r="ACF8" s="66"/>
      <c r="ACG8" s="66"/>
      <c r="ACH8" s="66"/>
      <c r="ACI8" s="66"/>
      <c r="ACJ8" s="66"/>
      <c r="ACK8" s="66"/>
      <c r="ACL8" s="66"/>
      <c r="ACM8" s="66"/>
      <c r="ACN8" s="66"/>
      <c r="ACO8" s="66"/>
      <c r="ACP8" s="66"/>
      <c r="ACQ8" s="66"/>
      <c r="ACR8" s="66"/>
      <c r="ACS8" s="66"/>
      <c r="ACT8" s="66"/>
      <c r="ACU8" s="66"/>
      <c r="ACV8" s="66"/>
      <c r="ACW8" s="66"/>
      <c r="ACX8" s="66"/>
      <c r="ACY8" s="66"/>
      <c r="ACZ8" s="66"/>
      <c r="ADA8" s="66"/>
      <c r="ADB8" s="66"/>
      <c r="ADC8" s="66"/>
      <c r="ADD8" s="66"/>
      <c r="ADE8" s="66"/>
      <c r="ADF8" s="66"/>
      <c r="ADG8" s="66"/>
      <c r="ADH8" s="66"/>
      <c r="ADI8" s="66"/>
      <c r="ADJ8" s="66"/>
      <c r="ADK8" s="66"/>
      <c r="ADL8" s="66"/>
      <c r="ADM8" s="66"/>
      <c r="ADN8" s="66"/>
      <c r="ADO8" s="66"/>
      <c r="ADP8" s="66"/>
      <c r="ADQ8" s="66"/>
      <c r="ADR8" s="66"/>
      <c r="ADS8" s="66"/>
      <c r="ADT8" s="66"/>
      <c r="ADU8" s="66"/>
      <c r="ADV8" s="66"/>
      <c r="ADW8" s="66"/>
      <c r="ADX8" s="66"/>
      <c r="ADY8" s="66"/>
      <c r="ADZ8" s="66"/>
      <c r="AEA8" s="66"/>
      <c r="AEB8" s="66"/>
      <c r="AEC8" s="66"/>
      <c r="AED8" s="66"/>
      <c r="AEE8" s="66"/>
      <c r="AEF8" s="66"/>
      <c r="AEG8" s="66"/>
      <c r="AEH8" s="66"/>
      <c r="AEI8" s="66"/>
      <c r="AEJ8" s="66"/>
      <c r="AEK8" s="66"/>
      <c r="AEL8" s="66"/>
      <c r="AEM8" s="66"/>
      <c r="AEN8" s="66"/>
      <c r="AEO8" s="66"/>
      <c r="AEP8" s="66"/>
      <c r="AEQ8" s="66"/>
      <c r="AER8" s="66"/>
      <c r="AES8" s="66"/>
      <c r="AET8" s="66"/>
      <c r="AEU8" s="66"/>
      <c r="AEV8" s="66"/>
      <c r="AEW8" s="66"/>
      <c r="AEX8" s="66"/>
      <c r="AEY8" s="66"/>
      <c r="AEZ8" s="66"/>
      <c r="AFA8" s="66"/>
      <c r="AFB8" s="66"/>
      <c r="AFC8" s="66"/>
      <c r="AFD8" s="66"/>
      <c r="AFE8" s="66"/>
      <c r="AFF8" s="66"/>
      <c r="AFG8" s="66"/>
      <c r="AFH8" s="66"/>
      <c r="AFI8" s="66"/>
      <c r="AFJ8" s="66"/>
      <c r="AFK8" s="66"/>
      <c r="AFL8" s="66"/>
      <c r="AFM8" s="66"/>
      <c r="AFN8" s="66"/>
      <c r="AFO8" s="66"/>
      <c r="AFP8" s="66"/>
      <c r="AFQ8" s="66"/>
      <c r="AFR8" s="66"/>
      <c r="AFS8" s="66"/>
      <c r="AFT8" s="66"/>
      <c r="AFU8" s="66"/>
      <c r="AFV8" s="66"/>
      <c r="AFW8" s="66"/>
      <c r="AFX8" s="66"/>
      <c r="AFY8" s="66"/>
      <c r="AFZ8" s="66"/>
      <c r="AGA8" s="66"/>
      <c r="AGB8" s="66"/>
      <c r="AGC8" s="66"/>
      <c r="AGD8" s="66"/>
      <c r="AGE8" s="66"/>
      <c r="AGF8" s="66"/>
      <c r="AGG8" s="66"/>
      <c r="AGH8" s="66"/>
      <c r="AGI8" s="66"/>
      <c r="AGJ8" s="66"/>
      <c r="AGK8" s="66"/>
      <c r="AGL8" s="66"/>
      <c r="AGM8" s="66"/>
      <c r="AGN8" s="66"/>
      <c r="AGO8" s="66"/>
      <c r="AGP8" s="66"/>
      <c r="AGQ8" s="66"/>
      <c r="AGR8" s="66"/>
      <c r="AGS8" s="66"/>
      <c r="AGT8" s="66"/>
      <c r="AGU8" s="66"/>
      <c r="AGV8" s="66"/>
      <c r="AGW8" s="66"/>
      <c r="AGX8" s="66"/>
      <c r="AGY8" s="66"/>
      <c r="AGZ8" s="66"/>
      <c r="AHA8" s="66"/>
      <c r="AHB8" s="66"/>
      <c r="AHC8" s="66"/>
      <c r="AHD8" s="66"/>
      <c r="AHE8" s="66"/>
      <c r="AHF8" s="66"/>
      <c r="AHG8" s="66"/>
      <c r="AHH8" s="66"/>
      <c r="AHI8" s="66"/>
      <c r="AHJ8" s="66"/>
      <c r="AHK8" s="66"/>
      <c r="AHL8" s="66"/>
      <c r="AHM8" s="66"/>
      <c r="AHN8" s="66"/>
      <c r="AHO8" s="66"/>
      <c r="AHP8" s="66"/>
      <c r="AHQ8" s="66"/>
      <c r="AHR8" s="66"/>
      <c r="AHS8" s="66"/>
      <c r="AHT8" s="66"/>
      <c r="AHU8" s="66"/>
      <c r="AHV8" s="66"/>
      <c r="AHW8" s="66"/>
      <c r="AHX8" s="66"/>
      <c r="AHY8" s="66"/>
      <c r="AHZ8" s="66"/>
      <c r="AIA8" s="66"/>
      <c r="AIB8" s="66"/>
      <c r="AIC8" s="66"/>
      <c r="AID8" s="66"/>
      <c r="AIE8" s="66"/>
      <c r="AIF8" s="66"/>
      <c r="AIG8" s="66"/>
      <c r="AIH8" s="66"/>
      <c r="AII8" s="66"/>
      <c r="AIJ8" s="66"/>
      <c r="AIK8" s="66"/>
      <c r="AIL8" s="66"/>
      <c r="AIM8" s="66"/>
      <c r="AIN8" s="66"/>
      <c r="AIO8" s="66"/>
      <c r="AIP8" s="66"/>
      <c r="AIQ8" s="66"/>
      <c r="AIR8" s="66"/>
      <c r="AIS8" s="66"/>
      <c r="AIT8" s="66"/>
      <c r="AIU8" s="66"/>
      <c r="AIV8" s="66"/>
      <c r="AIW8" s="66"/>
      <c r="AIX8" s="66"/>
      <c r="AIY8" s="66"/>
      <c r="AIZ8" s="66"/>
      <c r="AJA8" s="66"/>
      <c r="AJB8" s="66"/>
      <c r="AJC8" s="66"/>
      <c r="AJD8" s="66"/>
      <c r="AJE8" s="66"/>
      <c r="AJF8" s="66"/>
      <c r="AJG8" s="66"/>
      <c r="AJH8" s="66"/>
      <c r="AJI8" s="66"/>
      <c r="AJJ8" s="66"/>
      <c r="AJK8" s="66"/>
      <c r="AJL8" s="66"/>
      <c r="AJM8" s="66"/>
      <c r="AJN8" s="66"/>
      <c r="AJO8" s="66"/>
      <c r="AJP8" s="66"/>
      <c r="AJQ8" s="66"/>
      <c r="AJR8" s="66"/>
      <c r="AJS8" s="66"/>
      <c r="AJT8" s="66"/>
      <c r="AJU8" s="66"/>
      <c r="AJV8" s="66"/>
      <c r="AJW8" s="66"/>
      <c r="AJX8" s="66"/>
      <c r="AJY8" s="66"/>
      <c r="AJZ8" s="66"/>
      <c r="AKA8" s="66"/>
      <c r="AKB8" s="66"/>
      <c r="AKC8" s="66"/>
      <c r="AKD8" s="66"/>
      <c r="AKE8" s="66"/>
      <c r="AKF8" s="66"/>
      <c r="AKG8" s="66"/>
      <c r="AKH8" s="66"/>
      <c r="AKI8" s="66"/>
      <c r="AKJ8" s="66"/>
      <c r="AKK8" s="66"/>
      <c r="AKL8" s="66"/>
      <c r="AKM8" s="66"/>
      <c r="AKN8" s="66"/>
      <c r="AKO8" s="66"/>
      <c r="AKP8" s="66"/>
      <c r="AKQ8" s="66"/>
      <c r="AKR8" s="66"/>
      <c r="AKS8" s="66"/>
      <c r="AKT8" s="66"/>
      <c r="AKU8" s="66"/>
      <c r="AKV8" s="66"/>
      <c r="AKW8" s="66"/>
      <c r="AKX8" s="66"/>
      <c r="AKY8" s="66"/>
      <c r="AKZ8" s="66"/>
      <c r="ALA8" s="66"/>
      <c r="ALB8" s="66"/>
      <c r="ALC8" s="66"/>
      <c r="ALD8" s="66"/>
      <c r="ALE8" s="66"/>
      <c r="ALF8" s="66"/>
      <c r="ALG8" s="66"/>
      <c r="ALH8" s="66"/>
      <c r="ALI8" s="66"/>
      <c r="ALJ8" s="66"/>
      <c r="ALK8" s="66"/>
      <c r="ALL8" s="66"/>
      <c r="ALM8" s="66"/>
      <c r="ALN8" s="66"/>
      <c r="ALO8" s="66"/>
      <c r="ALP8" s="66"/>
      <c r="ALQ8" s="66"/>
      <c r="ALR8" s="66"/>
      <c r="ALS8" s="66"/>
      <c r="ALT8" s="66"/>
      <c r="ALU8" s="66"/>
      <c r="ALV8" s="66"/>
      <c r="ALW8" s="66"/>
      <c r="ALX8" s="66"/>
      <c r="ALY8" s="66"/>
      <c r="ALZ8" s="66"/>
      <c r="AMA8" s="66"/>
      <c r="AMB8" s="66"/>
      <c r="AMC8" s="66"/>
      <c r="AMD8" s="66"/>
      <c r="AME8" s="66"/>
      <c r="AMF8" s="66"/>
      <c r="AMG8" s="66"/>
      <c r="AMH8" s="66"/>
      <c r="AMI8" s="66"/>
      <c r="AMJ8" s="66"/>
    </row>
    <row r="9" customFormat="false" ht="12.95" hidden="false" customHeight="true" outlineLevel="0" collapsed="false">
      <c r="A9" s="71" t="n">
        <v>1</v>
      </c>
      <c r="B9" s="72" t="s">
        <v>62</v>
      </c>
      <c r="C9" s="73" t="n">
        <v>77628</v>
      </c>
    </row>
    <row r="10" customFormat="false" ht="12.95" hidden="false" customHeight="true" outlineLevel="0" collapsed="false">
      <c r="A10" s="71" t="n">
        <f aca="false">+A9+1</f>
        <v>2</v>
      </c>
      <c r="B10" s="72" t="s">
        <v>63</v>
      </c>
      <c r="C10" s="73" t="n">
        <v>75490</v>
      </c>
      <c r="E10" s="72"/>
    </row>
    <row r="11" customFormat="false" ht="12.95" hidden="false" customHeight="true" outlineLevel="0" collapsed="false">
      <c r="A11" s="71" t="n">
        <f aca="false">+A10+1</f>
        <v>3</v>
      </c>
      <c r="B11" s="72" t="s">
        <v>64</v>
      </c>
      <c r="C11" s="73" t="n">
        <v>75398</v>
      </c>
    </row>
    <row r="12" customFormat="false" ht="12.95" hidden="false" customHeight="true" outlineLevel="0" collapsed="false">
      <c r="A12" s="71" t="n">
        <f aca="false">+A11+1</f>
        <v>4</v>
      </c>
      <c r="B12" s="72" t="s">
        <v>65</v>
      </c>
      <c r="C12" s="73" t="n">
        <v>72535</v>
      </c>
      <c r="E12" s="72"/>
    </row>
    <row r="13" customFormat="false" ht="12.95" hidden="false" customHeight="true" outlineLevel="0" collapsed="false">
      <c r="A13" s="71" t="n">
        <f aca="false">+A12+1</f>
        <v>5</v>
      </c>
      <c r="B13" s="72" t="s">
        <v>66</v>
      </c>
      <c r="C13" s="73" t="n">
        <v>71709</v>
      </c>
    </row>
    <row r="14" customFormat="false" ht="12.95" hidden="false" customHeight="true" outlineLevel="0" collapsed="false">
      <c r="A14" s="71" t="n">
        <f aca="false">+A13+1</f>
        <v>6</v>
      </c>
      <c r="B14" s="72" t="s">
        <v>67</v>
      </c>
      <c r="C14" s="73" t="n">
        <v>69038</v>
      </c>
    </row>
    <row r="15" customFormat="false" ht="12.95" hidden="false" customHeight="true" outlineLevel="0" collapsed="false">
      <c r="A15" s="71" t="n">
        <f aca="false">+A14+1</f>
        <v>7</v>
      </c>
      <c r="B15" s="72" t="s">
        <v>68</v>
      </c>
      <c r="C15" s="73" t="n">
        <v>66755</v>
      </c>
    </row>
    <row r="16" customFormat="false" ht="12.95" hidden="false" customHeight="true" outlineLevel="0" collapsed="false">
      <c r="A16" s="71" t="n">
        <f aca="false">+A15+1</f>
        <v>8</v>
      </c>
      <c r="B16" s="72" t="s">
        <v>69</v>
      </c>
      <c r="C16" s="73" t="n">
        <v>65918</v>
      </c>
    </row>
    <row r="17" customFormat="false" ht="12.95" hidden="false" customHeight="true" outlineLevel="0" collapsed="false">
      <c r="A17" s="71" t="n">
        <f aca="false">+A16+1</f>
        <v>9</v>
      </c>
      <c r="B17" s="72" t="s">
        <v>70</v>
      </c>
      <c r="C17" s="73" t="n">
        <v>65477</v>
      </c>
      <c r="E17" s="72"/>
    </row>
    <row r="18" customFormat="false" ht="12.95" hidden="false" customHeight="true" outlineLevel="0" collapsed="false">
      <c r="A18" s="71" t="n">
        <f aca="false">+A17+1</f>
        <v>10</v>
      </c>
      <c r="B18" s="72" t="s">
        <v>71</v>
      </c>
      <c r="C18" s="73" t="n">
        <v>64447</v>
      </c>
    </row>
    <row r="19" customFormat="false" ht="12.95" hidden="false" customHeight="true" outlineLevel="0" collapsed="false">
      <c r="A19" s="71" t="n">
        <f aca="false">+A18+1</f>
        <v>11</v>
      </c>
      <c r="B19" s="72" t="s">
        <v>72</v>
      </c>
      <c r="C19" s="73" t="n">
        <v>63856</v>
      </c>
      <c r="E19" s="72"/>
    </row>
    <row r="20" customFormat="false" ht="12.95" hidden="false" customHeight="true" outlineLevel="0" collapsed="false">
      <c r="A20" s="71" t="n">
        <f aca="false">+A19+1</f>
        <v>12</v>
      </c>
      <c r="B20" s="72" t="s">
        <v>73</v>
      </c>
      <c r="C20" s="73" t="n">
        <v>61083</v>
      </c>
    </row>
    <row r="21" customFormat="false" ht="12.95" hidden="false" customHeight="true" outlineLevel="0" collapsed="false">
      <c r="A21" s="71" t="n">
        <f aca="false">+A20+1</f>
        <v>13</v>
      </c>
      <c r="B21" s="72" t="s">
        <v>74</v>
      </c>
      <c r="C21" s="73" t="n">
        <v>59811</v>
      </c>
      <c r="E21" s="72"/>
    </row>
    <row r="22" customFormat="false" ht="12.95" hidden="false" customHeight="true" outlineLevel="0" collapsed="false">
      <c r="A22" s="71" t="n">
        <f aca="false">+A21+1</f>
        <v>14</v>
      </c>
      <c r="B22" s="72" t="s">
        <v>75</v>
      </c>
      <c r="C22" s="73" t="n">
        <v>59195</v>
      </c>
    </row>
    <row r="23" customFormat="false" ht="12.95" hidden="false" customHeight="true" outlineLevel="0" collapsed="false">
      <c r="A23" s="71" t="n">
        <f aca="false">+A22+1</f>
        <v>15</v>
      </c>
      <c r="B23" s="72" t="s">
        <v>76</v>
      </c>
      <c r="C23" s="73" t="n">
        <v>58554</v>
      </c>
      <c r="E23" s="72"/>
    </row>
    <row r="24" customFormat="false" ht="12.95" hidden="false" customHeight="true" outlineLevel="0" collapsed="false">
      <c r="A24" s="71" t="n">
        <f aca="false">+A23+1</f>
        <v>16</v>
      </c>
      <c r="B24" s="72" t="s">
        <v>77</v>
      </c>
      <c r="C24" s="73" t="n">
        <v>57642</v>
      </c>
    </row>
    <row r="25" customFormat="false" ht="12.95" hidden="false" customHeight="true" outlineLevel="0" collapsed="false">
      <c r="A25" s="71"/>
      <c r="B25" s="74" t="s">
        <v>78</v>
      </c>
      <c r="C25" s="75" t="n">
        <v>57420</v>
      </c>
    </row>
    <row r="26" customFormat="false" ht="12.95" hidden="false" customHeight="true" outlineLevel="0" collapsed="false">
      <c r="A26" s="71" t="n">
        <v>17</v>
      </c>
      <c r="B26" s="72" t="s">
        <v>79</v>
      </c>
      <c r="C26" s="73" t="n">
        <v>57414</v>
      </c>
    </row>
    <row r="27" customFormat="false" ht="12.95" hidden="false" customHeight="true" outlineLevel="0" collapsed="false">
      <c r="A27" s="71" t="n">
        <v>18</v>
      </c>
      <c r="B27" s="72" t="s">
        <v>80</v>
      </c>
      <c r="C27" s="73" t="n">
        <v>57189</v>
      </c>
      <c r="E27" s="72"/>
    </row>
    <row r="28" customFormat="false" ht="12.95" hidden="false" customHeight="true" outlineLevel="0" collapsed="false">
      <c r="A28" s="71" t="n">
        <v>19</v>
      </c>
      <c r="B28" s="72" t="s">
        <v>81</v>
      </c>
      <c r="C28" s="73" t="n">
        <v>56703</v>
      </c>
    </row>
    <row r="29" customFormat="false" ht="12.95" hidden="false" customHeight="true" outlineLevel="0" collapsed="false">
      <c r="A29" s="71" t="n">
        <v>20</v>
      </c>
      <c r="B29" s="72" t="s">
        <v>82</v>
      </c>
      <c r="C29" s="73" t="n">
        <v>56670</v>
      </c>
      <c r="E29" s="72"/>
    </row>
    <row r="30" customFormat="false" ht="12.95" hidden="false" customHeight="true" outlineLevel="0" collapsed="false">
      <c r="A30" s="71" t="n">
        <v>21</v>
      </c>
      <c r="B30" s="72" t="s">
        <v>83</v>
      </c>
      <c r="C30" s="73" t="n">
        <v>56172</v>
      </c>
    </row>
    <row r="31" customFormat="false" ht="12.95" hidden="false" customHeight="true" outlineLevel="0" collapsed="false">
      <c r="A31" s="71" t="n">
        <v>22</v>
      </c>
      <c r="B31" s="72" t="s">
        <v>84</v>
      </c>
      <c r="C31" s="73" t="n">
        <v>54535</v>
      </c>
      <c r="E31" s="72"/>
    </row>
    <row r="32" customFormat="false" ht="12.95" hidden="false" customHeight="true" outlineLevel="0" collapsed="false">
      <c r="A32" s="71" t="n">
        <v>23</v>
      </c>
      <c r="B32" s="72" t="s">
        <v>85</v>
      </c>
      <c r="C32" s="73" t="n">
        <v>53408</v>
      </c>
    </row>
    <row r="33" customFormat="false" ht="12.95" hidden="false" customHeight="true" outlineLevel="0" collapsed="false">
      <c r="A33" s="71" t="n">
        <v>24</v>
      </c>
      <c r="B33" s="72" t="s">
        <v>86</v>
      </c>
      <c r="C33" s="73" t="n">
        <v>53382</v>
      </c>
    </row>
    <row r="34" customFormat="false" ht="12.95" hidden="false" customHeight="true" outlineLevel="0" collapsed="false">
      <c r="A34" s="71" t="n">
        <v>25</v>
      </c>
      <c r="B34" s="72" t="s">
        <v>87</v>
      </c>
      <c r="C34" s="73" t="n">
        <v>52502</v>
      </c>
    </row>
    <row r="35" customFormat="false" ht="12.95" hidden="false" customHeight="true" outlineLevel="0" collapsed="false">
      <c r="A35" s="71" t="n">
        <v>26</v>
      </c>
      <c r="B35" s="72" t="s">
        <v>88</v>
      </c>
      <c r="C35" s="73" t="n">
        <v>51155</v>
      </c>
    </row>
    <row r="36" customFormat="false" ht="12.95" hidden="false" customHeight="true" outlineLevel="0" collapsed="false">
      <c r="A36" s="71" t="n">
        <v>27</v>
      </c>
      <c r="B36" s="72" t="s">
        <v>89</v>
      </c>
      <c r="C36" s="73" t="n">
        <v>50877</v>
      </c>
      <c r="E36" s="72"/>
    </row>
    <row r="37" customFormat="false" ht="12.95" hidden="false" customHeight="true" outlineLevel="0" collapsed="false">
      <c r="A37" s="71" t="n">
        <v>28</v>
      </c>
      <c r="B37" s="72" t="s">
        <v>90</v>
      </c>
      <c r="C37" s="73" t="n">
        <v>50713</v>
      </c>
      <c r="E37" s="72"/>
    </row>
    <row r="38" customFormat="false" ht="12.95" hidden="false" customHeight="true" outlineLevel="0" collapsed="false">
      <c r="A38" s="76" t="n">
        <f aca="false">+A37+1</f>
        <v>29</v>
      </c>
      <c r="B38" s="77" t="s">
        <v>91</v>
      </c>
      <c r="C38" s="78" t="n">
        <v>50670</v>
      </c>
      <c r="D38" s="66"/>
      <c r="E38" s="72"/>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6"/>
      <c r="CE38" s="66"/>
      <c r="CF38" s="66"/>
      <c r="CG38" s="66"/>
      <c r="CH38" s="66"/>
      <c r="CI38" s="66"/>
      <c r="CJ38" s="66"/>
      <c r="CK38" s="66"/>
      <c r="CL38" s="66"/>
      <c r="CM38" s="66"/>
      <c r="CN38" s="66"/>
      <c r="CO38" s="66"/>
      <c r="CP38" s="66"/>
      <c r="CQ38" s="66"/>
      <c r="CR38" s="66"/>
      <c r="CS38" s="66"/>
      <c r="CT38" s="66"/>
      <c r="CU38" s="66"/>
      <c r="CV38" s="66"/>
      <c r="CW38" s="66"/>
      <c r="CX38" s="66"/>
      <c r="CY38" s="66"/>
      <c r="CZ38" s="66"/>
      <c r="DA38" s="66"/>
      <c r="DB38" s="66"/>
      <c r="DC38" s="66"/>
      <c r="DD38" s="66"/>
      <c r="DE38" s="66"/>
      <c r="DF38" s="66"/>
      <c r="DG38" s="66"/>
      <c r="DH38" s="66"/>
      <c r="DI38" s="66"/>
      <c r="DJ38" s="66"/>
      <c r="DK38" s="66"/>
      <c r="DL38" s="66"/>
      <c r="DM38" s="66"/>
      <c r="DN38" s="66"/>
      <c r="DO38" s="66"/>
      <c r="DP38" s="66"/>
      <c r="DQ38" s="66"/>
      <c r="DR38" s="66"/>
      <c r="DS38" s="66"/>
      <c r="DT38" s="66"/>
      <c r="DU38" s="66"/>
      <c r="DV38" s="66"/>
      <c r="DW38" s="66"/>
      <c r="DX38" s="66"/>
      <c r="DY38" s="66"/>
      <c r="DZ38" s="66"/>
      <c r="EA38" s="66"/>
      <c r="EB38" s="66"/>
      <c r="EC38" s="66"/>
      <c r="ED38" s="66"/>
      <c r="EE38" s="66"/>
      <c r="EF38" s="66"/>
      <c r="EG38" s="66"/>
      <c r="EH38" s="66"/>
      <c r="EI38" s="66"/>
      <c r="EJ38" s="66"/>
      <c r="EK38" s="66"/>
      <c r="EL38" s="66"/>
      <c r="EM38" s="66"/>
      <c r="EN38" s="66"/>
      <c r="EO38" s="66"/>
      <c r="EP38" s="66"/>
      <c r="EQ38" s="66"/>
      <c r="ER38" s="66"/>
      <c r="ES38" s="66"/>
      <c r="ET38" s="66"/>
      <c r="EU38" s="66"/>
      <c r="EV38" s="66"/>
      <c r="EW38" s="66"/>
      <c r="EX38" s="66"/>
      <c r="EY38" s="66"/>
      <c r="EZ38" s="66"/>
      <c r="FA38" s="66"/>
      <c r="FB38" s="66"/>
      <c r="FC38" s="66"/>
      <c r="FD38" s="66"/>
      <c r="FE38" s="66"/>
      <c r="FF38" s="66"/>
      <c r="FG38" s="66"/>
      <c r="FH38" s="66"/>
      <c r="FI38" s="66"/>
      <c r="FJ38" s="66"/>
      <c r="FK38" s="66"/>
      <c r="FL38" s="66"/>
      <c r="FM38" s="66"/>
      <c r="FN38" s="66"/>
      <c r="FO38" s="66"/>
      <c r="FP38" s="66"/>
      <c r="FQ38" s="66"/>
      <c r="FR38" s="66"/>
      <c r="FS38" s="66"/>
      <c r="FT38" s="66"/>
      <c r="FU38" s="66"/>
      <c r="FV38" s="66"/>
      <c r="FW38" s="66"/>
      <c r="FX38" s="66"/>
      <c r="FY38" s="66"/>
      <c r="FZ38" s="66"/>
      <c r="GA38" s="66"/>
      <c r="GB38" s="66"/>
      <c r="GC38" s="66"/>
      <c r="GD38" s="66"/>
      <c r="GE38" s="66"/>
      <c r="GF38" s="66"/>
      <c r="GG38" s="66"/>
      <c r="GH38" s="66"/>
      <c r="GI38" s="66"/>
      <c r="GJ38" s="66"/>
      <c r="GK38" s="66"/>
      <c r="GL38" s="66"/>
      <c r="GM38" s="66"/>
      <c r="GN38" s="66"/>
      <c r="GO38" s="66"/>
      <c r="GP38" s="66"/>
      <c r="GQ38" s="66"/>
      <c r="GR38" s="66"/>
      <c r="GS38" s="66"/>
      <c r="GT38" s="66"/>
      <c r="GU38" s="66"/>
      <c r="GV38" s="66"/>
      <c r="GW38" s="66"/>
      <c r="GX38" s="66"/>
      <c r="GY38" s="66"/>
      <c r="GZ38" s="66"/>
      <c r="HA38" s="66"/>
      <c r="HB38" s="66"/>
      <c r="HC38" s="66"/>
      <c r="HD38" s="66"/>
      <c r="HE38" s="66"/>
      <c r="HF38" s="66"/>
      <c r="HG38" s="66"/>
      <c r="HH38" s="66"/>
      <c r="HI38" s="66"/>
      <c r="HJ38" s="66"/>
      <c r="HK38" s="66"/>
      <c r="HL38" s="66"/>
      <c r="HM38" s="66"/>
      <c r="HN38" s="66"/>
      <c r="HO38" s="66"/>
      <c r="HP38" s="66"/>
      <c r="HQ38" s="66"/>
      <c r="HR38" s="66"/>
      <c r="HS38" s="66"/>
      <c r="HT38" s="66"/>
      <c r="HU38" s="66"/>
      <c r="HV38" s="66"/>
      <c r="HW38" s="66"/>
      <c r="HX38" s="66"/>
      <c r="HY38" s="66"/>
      <c r="HZ38" s="66"/>
      <c r="IA38" s="66"/>
      <c r="IB38" s="66"/>
      <c r="IC38" s="66"/>
      <c r="ID38" s="66"/>
      <c r="IE38" s="66"/>
      <c r="IF38" s="66"/>
      <c r="IG38" s="66"/>
      <c r="IH38" s="66"/>
      <c r="II38" s="66"/>
      <c r="IJ38" s="66"/>
      <c r="IK38" s="66"/>
      <c r="IL38" s="66"/>
      <c r="IM38" s="66"/>
      <c r="IN38" s="66"/>
      <c r="IO38" s="66"/>
      <c r="IP38" s="66"/>
      <c r="IQ38" s="66"/>
      <c r="IR38" s="66"/>
      <c r="IS38" s="66"/>
      <c r="IT38" s="66"/>
      <c r="IU38" s="66"/>
      <c r="IV38" s="66"/>
      <c r="IW38" s="66"/>
      <c r="IX38" s="66"/>
      <c r="IY38" s="66"/>
      <c r="IZ38" s="66"/>
      <c r="JA38" s="66"/>
      <c r="JB38" s="66"/>
      <c r="JC38" s="66"/>
      <c r="JD38" s="66"/>
      <c r="JE38" s="66"/>
      <c r="JF38" s="66"/>
      <c r="JG38" s="66"/>
      <c r="JH38" s="66"/>
      <c r="JI38" s="66"/>
      <c r="JJ38" s="66"/>
      <c r="JK38" s="66"/>
      <c r="JL38" s="66"/>
      <c r="JM38" s="66"/>
      <c r="JN38" s="66"/>
      <c r="JO38" s="66"/>
      <c r="JP38" s="66"/>
      <c r="JQ38" s="66"/>
      <c r="JR38" s="66"/>
      <c r="JS38" s="66"/>
      <c r="JT38" s="66"/>
      <c r="JU38" s="66"/>
      <c r="JV38" s="66"/>
      <c r="JW38" s="66"/>
      <c r="JX38" s="66"/>
      <c r="JY38" s="66"/>
      <c r="JZ38" s="66"/>
      <c r="KA38" s="66"/>
      <c r="KB38" s="66"/>
      <c r="KC38" s="66"/>
      <c r="KD38" s="66"/>
      <c r="KE38" s="66"/>
      <c r="KF38" s="66"/>
      <c r="KG38" s="66"/>
      <c r="KH38" s="66"/>
      <c r="KI38" s="66"/>
      <c r="KJ38" s="66"/>
      <c r="KK38" s="66"/>
      <c r="KL38" s="66"/>
      <c r="KM38" s="66"/>
      <c r="KN38" s="66"/>
      <c r="KO38" s="66"/>
      <c r="KP38" s="66"/>
      <c r="KQ38" s="66"/>
      <c r="KR38" s="66"/>
      <c r="KS38" s="66"/>
      <c r="KT38" s="66"/>
      <c r="KU38" s="66"/>
      <c r="KV38" s="66"/>
      <c r="KW38" s="66"/>
      <c r="KX38" s="66"/>
      <c r="KY38" s="66"/>
      <c r="KZ38" s="66"/>
      <c r="LA38" s="66"/>
      <c r="LB38" s="66"/>
      <c r="LC38" s="66"/>
      <c r="LD38" s="66"/>
      <c r="LE38" s="66"/>
      <c r="LF38" s="66"/>
      <c r="LG38" s="66"/>
      <c r="LH38" s="66"/>
      <c r="LI38" s="66"/>
      <c r="LJ38" s="66"/>
      <c r="LK38" s="66"/>
      <c r="LL38" s="66"/>
      <c r="LM38" s="66"/>
      <c r="LN38" s="66"/>
      <c r="LO38" s="66"/>
      <c r="LP38" s="66"/>
      <c r="LQ38" s="66"/>
      <c r="LR38" s="66"/>
      <c r="LS38" s="66"/>
      <c r="LT38" s="66"/>
      <c r="LU38" s="66"/>
      <c r="LV38" s="66"/>
      <c r="LW38" s="66"/>
      <c r="LX38" s="66"/>
      <c r="LY38" s="66"/>
      <c r="LZ38" s="66"/>
      <c r="MA38" s="66"/>
      <c r="MB38" s="66"/>
      <c r="MC38" s="66"/>
      <c r="MD38" s="66"/>
      <c r="ME38" s="66"/>
      <c r="MF38" s="66"/>
      <c r="MG38" s="66"/>
      <c r="MH38" s="66"/>
      <c r="MI38" s="66"/>
      <c r="MJ38" s="66"/>
      <c r="MK38" s="66"/>
      <c r="ML38" s="66"/>
      <c r="MM38" s="66"/>
      <c r="MN38" s="66"/>
      <c r="MO38" s="66"/>
      <c r="MP38" s="66"/>
      <c r="MQ38" s="66"/>
      <c r="MR38" s="66"/>
      <c r="MS38" s="66"/>
      <c r="MT38" s="66"/>
      <c r="MU38" s="66"/>
      <c r="MV38" s="66"/>
      <c r="MW38" s="66"/>
      <c r="MX38" s="66"/>
      <c r="MY38" s="66"/>
      <c r="MZ38" s="66"/>
      <c r="NA38" s="66"/>
      <c r="NB38" s="66"/>
      <c r="NC38" s="66"/>
      <c r="ND38" s="66"/>
      <c r="NE38" s="66"/>
      <c r="NF38" s="66"/>
      <c r="NG38" s="66"/>
      <c r="NH38" s="66"/>
      <c r="NI38" s="66"/>
      <c r="NJ38" s="66"/>
      <c r="NK38" s="66"/>
      <c r="NL38" s="66"/>
      <c r="NM38" s="66"/>
      <c r="NN38" s="66"/>
      <c r="NO38" s="66"/>
      <c r="NP38" s="66"/>
      <c r="NQ38" s="66"/>
      <c r="NR38" s="66"/>
      <c r="NS38" s="66"/>
      <c r="NT38" s="66"/>
      <c r="NU38" s="66"/>
      <c r="NV38" s="66"/>
      <c r="NW38" s="66"/>
      <c r="NX38" s="66"/>
      <c r="NY38" s="66"/>
      <c r="NZ38" s="66"/>
      <c r="OA38" s="66"/>
      <c r="OB38" s="66"/>
      <c r="OC38" s="66"/>
      <c r="OD38" s="66"/>
      <c r="OE38" s="66"/>
      <c r="OF38" s="66"/>
      <c r="OG38" s="66"/>
      <c r="OH38" s="66"/>
      <c r="OI38" s="66"/>
      <c r="OJ38" s="66"/>
      <c r="OK38" s="66"/>
      <c r="OL38" s="66"/>
      <c r="OM38" s="66"/>
      <c r="ON38" s="66"/>
      <c r="OO38" s="66"/>
      <c r="OP38" s="66"/>
      <c r="OQ38" s="66"/>
      <c r="OR38" s="66"/>
      <c r="OS38" s="66"/>
      <c r="OT38" s="66"/>
      <c r="OU38" s="66"/>
      <c r="OV38" s="66"/>
      <c r="OW38" s="66"/>
      <c r="OX38" s="66"/>
      <c r="OY38" s="66"/>
      <c r="OZ38" s="66"/>
      <c r="PA38" s="66"/>
      <c r="PB38" s="66"/>
      <c r="PC38" s="66"/>
      <c r="PD38" s="66"/>
      <c r="PE38" s="66"/>
      <c r="PF38" s="66"/>
      <c r="PG38" s="66"/>
      <c r="PH38" s="66"/>
      <c r="PI38" s="66"/>
      <c r="PJ38" s="66"/>
      <c r="PK38" s="66"/>
      <c r="PL38" s="66"/>
      <c r="PM38" s="66"/>
      <c r="PN38" s="66"/>
      <c r="PO38" s="66"/>
      <c r="PP38" s="66"/>
      <c r="PQ38" s="66"/>
      <c r="PR38" s="66"/>
      <c r="PS38" s="66"/>
      <c r="PT38" s="66"/>
      <c r="PU38" s="66"/>
      <c r="PV38" s="66"/>
      <c r="PW38" s="66"/>
      <c r="PX38" s="66"/>
      <c r="PY38" s="66"/>
      <c r="PZ38" s="66"/>
      <c r="QA38" s="66"/>
      <c r="QB38" s="66"/>
      <c r="QC38" s="66"/>
      <c r="QD38" s="66"/>
      <c r="QE38" s="66"/>
      <c r="QF38" s="66"/>
      <c r="QG38" s="66"/>
      <c r="QH38" s="66"/>
      <c r="QI38" s="66"/>
      <c r="QJ38" s="66"/>
      <c r="QK38" s="66"/>
      <c r="QL38" s="66"/>
      <c r="QM38" s="66"/>
      <c r="QN38" s="66"/>
      <c r="QO38" s="66"/>
      <c r="QP38" s="66"/>
      <c r="QQ38" s="66"/>
      <c r="QR38" s="66"/>
      <c r="QS38" s="66"/>
      <c r="QT38" s="66"/>
      <c r="QU38" s="66"/>
      <c r="QV38" s="66"/>
      <c r="QW38" s="66"/>
      <c r="QX38" s="66"/>
      <c r="QY38" s="66"/>
      <c r="QZ38" s="66"/>
      <c r="RA38" s="66"/>
      <c r="RB38" s="66"/>
      <c r="RC38" s="66"/>
      <c r="RD38" s="66"/>
      <c r="RE38" s="66"/>
      <c r="RF38" s="66"/>
      <c r="RG38" s="66"/>
      <c r="RH38" s="66"/>
      <c r="RI38" s="66"/>
      <c r="RJ38" s="66"/>
      <c r="RK38" s="66"/>
      <c r="RL38" s="66"/>
      <c r="RM38" s="66"/>
      <c r="RN38" s="66"/>
      <c r="RO38" s="66"/>
      <c r="RP38" s="66"/>
      <c r="RQ38" s="66"/>
      <c r="RR38" s="66"/>
      <c r="RS38" s="66"/>
      <c r="RT38" s="66"/>
      <c r="RU38" s="66"/>
      <c r="RV38" s="66"/>
      <c r="RW38" s="66"/>
      <c r="RX38" s="66"/>
      <c r="RY38" s="66"/>
      <c r="RZ38" s="66"/>
      <c r="SA38" s="66"/>
      <c r="SB38" s="66"/>
      <c r="SC38" s="66"/>
      <c r="SD38" s="66"/>
      <c r="SE38" s="66"/>
      <c r="SF38" s="66"/>
      <c r="SG38" s="66"/>
      <c r="SH38" s="66"/>
      <c r="SI38" s="66"/>
      <c r="SJ38" s="66"/>
      <c r="SK38" s="66"/>
      <c r="SL38" s="66"/>
      <c r="SM38" s="66"/>
      <c r="SN38" s="66"/>
      <c r="SO38" s="66"/>
      <c r="SP38" s="66"/>
      <c r="SQ38" s="66"/>
      <c r="SR38" s="66"/>
      <c r="SS38" s="66"/>
      <c r="ST38" s="66"/>
      <c r="SU38" s="66"/>
      <c r="SV38" s="66"/>
      <c r="SW38" s="66"/>
      <c r="SX38" s="66"/>
      <c r="SY38" s="66"/>
      <c r="SZ38" s="66"/>
      <c r="TA38" s="66"/>
      <c r="TB38" s="66"/>
      <c r="TC38" s="66"/>
      <c r="TD38" s="66"/>
      <c r="TE38" s="66"/>
      <c r="TF38" s="66"/>
      <c r="TG38" s="66"/>
      <c r="TH38" s="66"/>
      <c r="TI38" s="66"/>
      <c r="TJ38" s="66"/>
      <c r="TK38" s="66"/>
      <c r="TL38" s="66"/>
      <c r="TM38" s="66"/>
      <c r="TN38" s="66"/>
      <c r="TO38" s="66"/>
      <c r="TP38" s="66"/>
      <c r="TQ38" s="66"/>
      <c r="TR38" s="66"/>
      <c r="TS38" s="66"/>
      <c r="TT38" s="66"/>
      <c r="TU38" s="66"/>
      <c r="TV38" s="66"/>
      <c r="TW38" s="66"/>
      <c r="TX38" s="66"/>
      <c r="TY38" s="66"/>
      <c r="TZ38" s="66"/>
      <c r="UA38" s="66"/>
      <c r="UB38" s="66"/>
      <c r="UC38" s="66"/>
      <c r="UD38" s="66"/>
      <c r="UE38" s="66"/>
      <c r="UF38" s="66"/>
      <c r="UG38" s="66"/>
      <c r="UH38" s="66"/>
      <c r="UI38" s="66"/>
      <c r="UJ38" s="66"/>
      <c r="UK38" s="66"/>
      <c r="UL38" s="66"/>
      <c r="UM38" s="66"/>
      <c r="UN38" s="66"/>
      <c r="UO38" s="66"/>
      <c r="UP38" s="66"/>
      <c r="UQ38" s="66"/>
      <c r="UR38" s="66"/>
      <c r="US38" s="66"/>
      <c r="UT38" s="66"/>
      <c r="UU38" s="66"/>
      <c r="UV38" s="66"/>
      <c r="UW38" s="66"/>
      <c r="UX38" s="66"/>
      <c r="UY38" s="66"/>
      <c r="UZ38" s="66"/>
      <c r="VA38" s="66"/>
      <c r="VB38" s="66"/>
      <c r="VC38" s="66"/>
      <c r="VD38" s="66"/>
      <c r="VE38" s="66"/>
      <c r="VF38" s="66"/>
      <c r="VG38" s="66"/>
      <c r="VH38" s="66"/>
      <c r="VI38" s="66"/>
      <c r="VJ38" s="66"/>
      <c r="VK38" s="66"/>
      <c r="VL38" s="66"/>
      <c r="VM38" s="66"/>
      <c r="VN38" s="66"/>
      <c r="VO38" s="66"/>
      <c r="VP38" s="66"/>
      <c r="VQ38" s="66"/>
      <c r="VR38" s="66"/>
      <c r="VS38" s="66"/>
      <c r="VT38" s="66"/>
      <c r="VU38" s="66"/>
      <c r="VV38" s="66"/>
      <c r="VW38" s="66"/>
      <c r="VX38" s="66"/>
      <c r="VY38" s="66"/>
      <c r="VZ38" s="66"/>
      <c r="WA38" s="66"/>
      <c r="WB38" s="66"/>
      <c r="WC38" s="66"/>
      <c r="WD38" s="66"/>
      <c r="WE38" s="66"/>
      <c r="WF38" s="66"/>
      <c r="WG38" s="66"/>
      <c r="WH38" s="66"/>
      <c r="WI38" s="66"/>
      <c r="WJ38" s="66"/>
      <c r="WK38" s="66"/>
      <c r="WL38" s="66"/>
      <c r="WM38" s="66"/>
      <c r="WN38" s="66"/>
      <c r="WO38" s="66"/>
      <c r="WP38" s="66"/>
      <c r="WQ38" s="66"/>
      <c r="WR38" s="66"/>
      <c r="WS38" s="66"/>
      <c r="WT38" s="66"/>
      <c r="WU38" s="66"/>
      <c r="WV38" s="66"/>
      <c r="WW38" s="66"/>
      <c r="WX38" s="66"/>
      <c r="WY38" s="66"/>
      <c r="WZ38" s="66"/>
      <c r="XA38" s="66"/>
      <c r="XB38" s="66"/>
      <c r="XC38" s="66"/>
      <c r="XD38" s="66"/>
      <c r="XE38" s="66"/>
      <c r="XF38" s="66"/>
      <c r="XG38" s="66"/>
      <c r="XH38" s="66"/>
      <c r="XI38" s="66"/>
      <c r="XJ38" s="66"/>
      <c r="XK38" s="66"/>
      <c r="XL38" s="66"/>
      <c r="XM38" s="66"/>
      <c r="XN38" s="66"/>
      <c r="XO38" s="66"/>
      <c r="XP38" s="66"/>
      <c r="XQ38" s="66"/>
      <c r="XR38" s="66"/>
      <c r="XS38" s="66"/>
      <c r="XT38" s="66"/>
      <c r="XU38" s="66"/>
      <c r="XV38" s="66"/>
      <c r="XW38" s="66"/>
      <c r="XX38" s="66"/>
      <c r="XY38" s="66"/>
      <c r="XZ38" s="66"/>
      <c r="YA38" s="66"/>
      <c r="YB38" s="66"/>
      <c r="YC38" s="66"/>
      <c r="YD38" s="66"/>
      <c r="YE38" s="66"/>
      <c r="YF38" s="66"/>
      <c r="YG38" s="66"/>
      <c r="YH38" s="66"/>
      <c r="YI38" s="66"/>
      <c r="YJ38" s="66"/>
      <c r="YK38" s="66"/>
      <c r="YL38" s="66"/>
      <c r="YM38" s="66"/>
      <c r="YN38" s="66"/>
      <c r="YO38" s="66"/>
      <c r="YP38" s="66"/>
      <c r="YQ38" s="66"/>
      <c r="YR38" s="66"/>
      <c r="YS38" s="66"/>
      <c r="YT38" s="66"/>
      <c r="YU38" s="66"/>
      <c r="YV38" s="66"/>
      <c r="YW38" s="66"/>
      <c r="YX38" s="66"/>
      <c r="YY38" s="66"/>
      <c r="YZ38" s="66"/>
      <c r="ZA38" s="66"/>
      <c r="ZB38" s="66"/>
      <c r="ZC38" s="66"/>
      <c r="ZD38" s="66"/>
      <c r="ZE38" s="66"/>
      <c r="ZF38" s="66"/>
      <c r="ZG38" s="66"/>
      <c r="ZH38" s="66"/>
      <c r="ZI38" s="66"/>
      <c r="ZJ38" s="66"/>
      <c r="ZK38" s="66"/>
      <c r="ZL38" s="66"/>
      <c r="ZM38" s="66"/>
      <c r="ZN38" s="66"/>
      <c r="ZO38" s="66"/>
      <c r="ZP38" s="66"/>
      <c r="ZQ38" s="66"/>
      <c r="ZR38" s="66"/>
      <c r="ZS38" s="66"/>
      <c r="ZT38" s="66"/>
      <c r="ZU38" s="66"/>
      <c r="ZV38" s="66"/>
      <c r="ZW38" s="66"/>
      <c r="ZX38" s="66"/>
      <c r="ZY38" s="66"/>
      <c r="ZZ38" s="66"/>
      <c r="AAA38" s="66"/>
      <c r="AAB38" s="66"/>
      <c r="AAC38" s="66"/>
      <c r="AAD38" s="66"/>
      <c r="AAE38" s="66"/>
      <c r="AAF38" s="66"/>
      <c r="AAG38" s="66"/>
      <c r="AAH38" s="66"/>
      <c r="AAI38" s="66"/>
      <c r="AAJ38" s="66"/>
      <c r="AAK38" s="66"/>
      <c r="AAL38" s="66"/>
      <c r="AAM38" s="66"/>
      <c r="AAN38" s="66"/>
      <c r="AAO38" s="66"/>
      <c r="AAP38" s="66"/>
      <c r="AAQ38" s="66"/>
      <c r="AAR38" s="66"/>
      <c r="AAS38" s="66"/>
      <c r="AAT38" s="66"/>
      <c r="AAU38" s="66"/>
      <c r="AAV38" s="66"/>
      <c r="AAW38" s="66"/>
      <c r="AAX38" s="66"/>
      <c r="AAY38" s="66"/>
      <c r="AAZ38" s="66"/>
      <c r="ABA38" s="66"/>
      <c r="ABB38" s="66"/>
      <c r="ABC38" s="66"/>
      <c r="ABD38" s="66"/>
      <c r="ABE38" s="66"/>
      <c r="ABF38" s="66"/>
      <c r="ABG38" s="66"/>
      <c r="ABH38" s="66"/>
      <c r="ABI38" s="66"/>
      <c r="ABJ38" s="66"/>
      <c r="ABK38" s="66"/>
      <c r="ABL38" s="66"/>
      <c r="ABM38" s="66"/>
      <c r="ABN38" s="66"/>
      <c r="ABO38" s="66"/>
      <c r="ABP38" s="66"/>
      <c r="ABQ38" s="66"/>
      <c r="ABR38" s="66"/>
      <c r="ABS38" s="66"/>
      <c r="ABT38" s="66"/>
      <c r="ABU38" s="66"/>
      <c r="ABV38" s="66"/>
      <c r="ABW38" s="66"/>
      <c r="ABX38" s="66"/>
      <c r="ABY38" s="66"/>
      <c r="ABZ38" s="66"/>
      <c r="ACA38" s="66"/>
      <c r="ACB38" s="66"/>
      <c r="ACC38" s="66"/>
      <c r="ACD38" s="66"/>
      <c r="ACE38" s="66"/>
      <c r="ACF38" s="66"/>
      <c r="ACG38" s="66"/>
      <c r="ACH38" s="66"/>
      <c r="ACI38" s="66"/>
      <c r="ACJ38" s="66"/>
      <c r="ACK38" s="66"/>
      <c r="ACL38" s="66"/>
      <c r="ACM38" s="66"/>
      <c r="ACN38" s="66"/>
      <c r="ACO38" s="66"/>
      <c r="ACP38" s="66"/>
      <c r="ACQ38" s="66"/>
      <c r="ACR38" s="66"/>
      <c r="ACS38" s="66"/>
      <c r="ACT38" s="66"/>
      <c r="ACU38" s="66"/>
      <c r="ACV38" s="66"/>
      <c r="ACW38" s="66"/>
      <c r="ACX38" s="66"/>
      <c r="ACY38" s="66"/>
      <c r="ACZ38" s="66"/>
      <c r="ADA38" s="66"/>
      <c r="ADB38" s="66"/>
      <c r="ADC38" s="66"/>
      <c r="ADD38" s="66"/>
      <c r="ADE38" s="66"/>
      <c r="ADF38" s="66"/>
      <c r="ADG38" s="66"/>
      <c r="ADH38" s="66"/>
      <c r="ADI38" s="66"/>
      <c r="ADJ38" s="66"/>
      <c r="ADK38" s="66"/>
      <c r="ADL38" s="66"/>
      <c r="ADM38" s="66"/>
      <c r="ADN38" s="66"/>
      <c r="ADO38" s="66"/>
      <c r="ADP38" s="66"/>
      <c r="ADQ38" s="66"/>
      <c r="ADR38" s="66"/>
      <c r="ADS38" s="66"/>
      <c r="ADT38" s="66"/>
      <c r="ADU38" s="66"/>
      <c r="ADV38" s="66"/>
      <c r="ADW38" s="66"/>
      <c r="ADX38" s="66"/>
      <c r="ADY38" s="66"/>
      <c r="ADZ38" s="66"/>
      <c r="AEA38" s="66"/>
      <c r="AEB38" s="66"/>
      <c r="AEC38" s="66"/>
      <c r="AED38" s="66"/>
      <c r="AEE38" s="66"/>
      <c r="AEF38" s="66"/>
      <c r="AEG38" s="66"/>
      <c r="AEH38" s="66"/>
      <c r="AEI38" s="66"/>
      <c r="AEJ38" s="66"/>
      <c r="AEK38" s="66"/>
      <c r="AEL38" s="66"/>
      <c r="AEM38" s="66"/>
      <c r="AEN38" s="66"/>
      <c r="AEO38" s="66"/>
      <c r="AEP38" s="66"/>
      <c r="AEQ38" s="66"/>
      <c r="AER38" s="66"/>
      <c r="AES38" s="66"/>
      <c r="AET38" s="66"/>
      <c r="AEU38" s="66"/>
      <c r="AEV38" s="66"/>
      <c r="AEW38" s="66"/>
      <c r="AEX38" s="66"/>
      <c r="AEY38" s="66"/>
      <c r="AEZ38" s="66"/>
      <c r="AFA38" s="66"/>
      <c r="AFB38" s="66"/>
      <c r="AFC38" s="66"/>
      <c r="AFD38" s="66"/>
      <c r="AFE38" s="66"/>
      <c r="AFF38" s="66"/>
      <c r="AFG38" s="66"/>
      <c r="AFH38" s="66"/>
      <c r="AFI38" s="66"/>
      <c r="AFJ38" s="66"/>
      <c r="AFK38" s="66"/>
      <c r="AFL38" s="66"/>
      <c r="AFM38" s="66"/>
      <c r="AFN38" s="66"/>
      <c r="AFO38" s="66"/>
      <c r="AFP38" s="66"/>
      <c r="AFQ38" s="66"/>
      <c r="AFR38" s="66"/>
      <c r="AFS38" s="66"/>
      <c r="AFT38" s="66"/>
      <c r="AFU38" s="66"/>
      <c r="AFV38" s="66"/>
      <c r="AFW38" s="66"/>
      <c r="AFX38" s="66"/>
      <c r="AFY38" s="66"/>
      <c r="AFZ38" s="66"/>
      <c r="AGA38" s="66"/>
      <c r="AGB38" s="66"/>
      <c r="AGC38" s="66"/>
      <c r="AGD38" s="66"/>
      <c r="AGE38" s="66"/>
      <c r="AGF38" s="66"/>
      <c r="AGG38" s="66"/>
      <c r="AGH38" s="66"/>
      <c r="AGI38" s="66"/>
      <c r="AGJ38" s="66"/>
      <c r="AGK38" s="66"/>
      <c r="AGL38" s="66"/>
      <c r="AGM38" s="66"/>
      <c r="AGN38" s="66"/>
      <c r="AGO38" s="66"/>
      <c r="AGP38" s="66"/>
      <c r="AGQ38" s="66"/>
      <c r="AGR38" s="66"/>
      <c r="AGS38" s="66"/>
      <c r="AGT38" s="66"/>
      <c r="AGU38" s="66"/>
      <c r="AGV38" s="66"/>
      <c r="AGW38" s="66"/>
      <c r="AGX38" s="66"/>
      <c r="AGY38" s="66"/>
      <c r="AGZ38" s="66"/>
      <c r="AHA38" s="66"/>
      <c r="AHB38" s="66"/>
      <c r="AHC38" s="66"/>
      <c r="AHD38" s="66"/>
      <c r="AHE38" s="66"/>
      <c r="AHF38" s="66"/>
      <c r="AHG38" s="66"/>
      <c r="AHH38" s="66"/>
      <c r="AHI38" s="66"/>
      <c r="AHJ38" s="66"/>
      <c r="AHK38" s="66"/>
      <c r="AHL38" s="66"/>
      <c r="AHM38" s="66"/>
      <c r="AHN38" s="66"/>
      <c r="AHO38" s="66"/>
      <c r="AHP38" s="66"/>
      <c r="AHQ38" s="66"/>
      <c r="AHR38" s="66"/>
      <c r="AHS38" s="66"/>
      <c r="AHT38" s="66"/>
      <c r="AHU38" s="66"/>
      <c r="AHV38" s="66"/>
      <c r="AHW38" s="66"/>
      <c r="AHX38" s="66"/>
      <c r="AHY38" s="66"/>
      <c r="AHZ38" s="66"/>
      <c r="AIA38" s="66"/>
      <c r="AIB38" s="66"/>
      <c r="AIC38" s="66"/>
      <c r="AID38" s="66"/>
      <c r="AIE38" s="66"/>
      <c r="AIF38" s="66"/>
      <c r="AIG38" s="66"/>
      <c r="AIH38" s="66"/>
      <c r="AII38" s="66"/>
      <c r="AIJ38" s="66"/>
      <c r="AIK38" s="66"/>
      <c r="AIL38" s="66"/>
      <c r="AIM38" s="66"/>
      <c r="AIN38" s="66"/>
      <c r="AIO38" s="66"/>
      <c r="AIP38" s="66"/>
      <c r="AIQ38" s="66"/>
      <c r="AIR38" s="66"/>
      <c r="AIS38" s="66"/>
      <c r="AIT38" s="66"/>
      <c r="AIU38" s="66"/>
      <c r="AIV38" s="66"/>
      <c r="AIW38" s="66"/>
      <c r="AIX38" s="66"/>
      <c r="AIY38" s="66"/>
      <c r="AIZ38" s="66"/>
      <c r="AJA38" s="66"/>
      <c r="AJB38" s="66"/>
      <c r="AJC38" s="66"/>
      <c r="AJD38" s="66"/>
      <c r="AJE38" s="66"/>
      <c r="AJF38" s="66"/>
      <c r="AJG38" s="66"/>
      <c r="AJH38" s="66"/>
      <c r="AJI38" s="66"/>
      <c r="AJJ38" s="66"/>
      <c r="AJK38" s="66"/>
      <c r="AJL38" s="66"/>
      <c r="AJM38" s="66"/>
      <c r="AJN38" s="66"/>
      <c r="AJO38" s="66"/>
      <c r="AJP38" s="66"/>
      <c r="AJQ38" s="66"/>
      <c r="AJR38" s="66"/>
      <c r="AJS38" s="66"/>
      <c r="AJT38" s="66"/>
      <c r="AJU38" s="66"/>
      <c r="AJV38" s="66"/>
      <c r="AJW38" s="66"/>
      <c r="AJX38" s="66"/>
      <c r="AJY38" s="66"/>
      <c r="AJZ38" s="66"/>
      <c r="AKA38" s="66"/>
      <c r="AKB38" s="66"/>
      <c r="AKC38" s="66"/>
      <c r="AKD38" s="66"/>
      <c r="AKE38" s="66"/>
      <c r="AKF38" s="66"/>
      <c r="AKG38" s="66"/>
      <c r="AKH38" s="66"/>
      <c r="AKI38" s="66"/>
      <c r="AKJ38" s="66"/>
      <c r="AKK38" s="66"/>
      <c r="AKL38" s="66"/>
      <c r="AKM38" s="66"/>
      <c r="AKN38" s="66"/>
      <c r="AKO38" s="66"/>
      <c r="AKP38" s="66"/>
      <c r="AKQ38" s="66"/>
      <c r="AKR38" s="66"/>
      <c r="AKS38" s="66"/>
      <c r="AKT38" s="66"/>
      <c r="AKU38" s="66"/>
      <c r="AKV38" s="66"/>
      <c r="AKW38" s="66"/>
      <c r="AKX38" s="66"/>
      <c r="AKY38" s="66"/>
      <c r="AKZ38" s="66"/>
      <c r="ALA38" s="66"/>
      <c r="ALB38" s="66"/>
      <c r="ALC38" s="66"/>
      <c r="ALD38" s="66"/>
      <c r="ALE38" s="66"/>
      <c r="ALF38" s="66"/>
      <c r="ALG38" s="66"/>
      <c r="ALH38" s="66"/>
      <c r="ALI38" s="66"/>
      <c r="ALJ38" s="66"/>
      <c r="ALK38" s="66"/>
      <c r="ALL38" s="66"/>
      <c r="ALM38" s="66"/>
      <c r="ALN38" s="66"/>
      <c r="ALO38" s="66"/>
      <c r="ALP38" s="66"/>
      <c r="ALQ38" s="66"/>
      <c r="ALR38" s="66"/>
      <c r="ALS38" s="66"/>
      <c r="ALT38" s="66"/>
      <c r="ALU38" s="66"/>
      <c r="ALV38" s="66"/>
      <c r="ALW38" s="66"/>
      <c r="ALX38" s="66"/>
      <c r="ALY38" s="66"/>
      <c r="ALZ38" s="66"/>
      <c r="AMA38" s="66"/>
      <c r="AMB38" s="66"/>
      <c r="AMC38" s="66"/>
      <c r="AMD38" s="66"/>
      <c r="AME38" s="66"/>
      <c r="AMF38" s="66"/>
      <c r="AMG38" s="66"/>
      <c r="AMH38" s="66"/>
      <c r="AMI38" s="66"/>
      <c r="AMJ38" s="66"/>
    </row>
    <row r="39" customFormat="false" ht="12.95" hidden="false" customHeight="true" outlineLevel="0" collapsed="false">
      <c r="A39" s="79" t="n">
        <f aca="false">+A38+1</f>
        <v>30</v>
      </c>
      <c r="B39" s="80" t="s">
        <v>92</v>
      </c>
      <c r="C39" s="81" t="n">
        <v>50620</v>
      </c>
      <c r="D39" s="66"/>
      <c r="E39" s="72"/>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6"/>
      <c r="CE39" s="66"/>
      <c r="CF39" s="66"/>
      <c r="CG39" s="66"/>
      <c r="CH39" s="66"/>
      <c r="CI39" s="66"/>
      <c r="CJ39" s="66"/>
      <c r="CK39" s="66"/>
      <c r="CL39" s="66"/>
      <c r="CM39" s="66"/>
      <c r="CN39" s="66"/>
      <c r="CO39" s="66"/>
      <c r="CP39" s="66"/>
      <c r="CQ39" s="66"/>
      <c r="CR39" s="66"/>
      <c r="CS39" s="66"/>
      <c r="CT39" s="66"/>
      <c r="CU39" s="66"/>
      <c r="CV39" s="66"/>
      <c r="CW39" s="66"/>
      <c r="CX39" s="66"/>
      <c r="CY39" s="66"/>
      <c r="CZ39" s="66"/>
      <c r="DA39" s="66"/>
      <c r="DB39" s="66"/>
      <c r="DC39" s="66"/>
      <c r="DD39" s="66"/>
      <c r="DE39" s="66"/>
      <c r="DF39" s="66"/>
      <c r="DG39" s="66"/>
      <c r="DH39" s="66"/>
      <c r="DI39" s="66"/>
      <c r="DJ39" s="66"/>
      <c r="DK39" s="66"/>
      <c r="DL39" s="66"/>
      <c r="DM39" s="66"/>
      <c r="DN39" s="66"/>
      <c r="DO39" s="66"/>
      <c r="DP39" s="66"/>
      <c r="DQ39" s="66"/>
      <c r="DR39" s="66"/>
      <c r="DS39" s="66"/>
      <c r="DT39" s="66"/>
      <c r="DU39" s="66"/>
      <c r="DV39" s="66"/>
      <c r="DW39" s="66"/>
      <c r="DX39" s="66"/>
      <c r="DY39" s="66"/>
      <c r="DZ39" s="66"/>
      <c r="EA39" s="66"/>
      <c r="EB39" s="66"/>
      <c r="EC39" s="66"/>
      <c r="ED39" s="66"/>
      <c r="EE39" s="66"/>
      <c r="EF39" s="66"/>
      <c r="EG39" s="66"/>
      <c r="EH39" s="66"/>
      <c r="EI39" s="66"/>
      <c r="EJ39" s="66"/>
      <c r="EK39" s="66"/>
      <c r="EL39" s="66"/>
      <c r="EM39" s="66"/>
      <c r="EN39" s="66"/>
      <c r="EO39" s="66"/>
      <c r="EP39" s="66"/>
      <c r="EQ39" s="66"/>
      <c r="ER39" s="66"/>
      <c r="ES39" s="66"/>
      <c r="ET39" s="66"/>
      <c r="EU39" s="66"/>
      <c r="EV39" s="66"/>
      <c r="EW39" s="66"/>
      <c r="EX39" s="66"/>
      <c r="EY39" s="66"/>
      <c r="EZ39" s="66"/>
      <c r="FA39" s="66"/>
      <c r="FB39" s="66"/>
      <c r="FC39" s="66"/>
      <c r="FD39" s="66"/>
      <c r="FE39" s="66"/>
      <c r="FF39" s="66"/>
      <c r="FG39" s="66"/>
      <c r="FH39" s="66"/>
      <c r="FI39" s="66"/>
      <c r="FJ39" s="66"/>
      <c r="FK39" s="66"/>
      <c r="FL39" s="66"/>
      <c r="FM39" s="66"/>
      <c r="FN39" s="66"/>
      <c r="FO39" s="66"/>
      <c r="FP39" s="66"/>
      <c r="FQ39" s="66"/>
      <c r="FR39" s="66"/>
      <c r="FS39" s="66"/>
      <c r="FT39" s="66"/>
      <c r="FU39" s="66"/>
      <c r="FV39" s="66"/>
      <c r="FW39" s="66"/>
      <c r="FX39" s="66"/>
      <c r="FY39" s="66"/>
      <c r="FZ39" s="66"/>
      <c r="GA39" s="66"/>
      <c r="GB39" s="66"/>
      <c r="GC39" s="66"/>
      <c r="GD39" s="66"/>
      <c r="GE39" s="66"/>
      <c r="GF39" s="66"/>
      <c r="GG39" s="66"/>
      <c r="GH39" s="66"/>
      <c r="GI39" s="66"/>
      <c r="GJ39" s="66"/>
      <c r="GK39" s="66"/>
      <c r="GL39" s="66"/>
      <c r="GM39" s="66"/>
      <c r="GN39" s="66"/>
      <c r="GO39" s="66"/>
      <c r="GP39" s="66"/>
      <c r="GQ39" s="66"/>
      <c r="GR39" s="66"/>
      <c r="GS39" s="66"/>
      <c r="GT39" s="66"/>
      <c r="GU39" s="66"/>
      <c r="GV39" s="66"/>
      <c r="GW39" s="66"/>
      <c r="GX39" s="66"/>
      <c r="GY39" s="66"/>
      <c r="GZ39" s="66"/>
      <c r="HA39" s="66"/>
      <c r="HB39" s="66"/>
      <c r="HC39" s="66"/>
      <c r="HD39" s="66"/>
      <c r="HE39" s="66"/>
      <c r="HF39" s="66"/>
      <c r="HG39" s="66"/>
      <c r="HH39" s="66"/>
      <c r="HI39" s="66"/>
      <c r="HJ39" s="66"/>
      <c r="HK39" s="66"/>
      <c r="HL39" s="66"/>
      <c r="HM39" s="66"/>
      <c r="HN39" s="66"/>
      <c r="HO39" s="66"/>
      <c r="HP39" s="66"/>
      <c r="HQ39" s="66"/>
      <c r="HR39" s="66"/>
      <c r="HS39" s="66"/>
      <c r="HT39" s="66"/>
      <c r="HU39" s="66"/>
      <c r="HV39" s="66"/>
      <c r="HW39" s="66"/>
      <c r="HX39" s="66"/>
      <c r="HY39" s="66"/>
      <c r="HZ39" s="66"/>
      <c r="IA39" s="66"/>
      <c r="IB39" s="66"/>
      <c r="IC39" s="66"/>
      <c r="ID39" s="66"/>
      <c r="IE39" s="66"/>
      <c r="IF39" s="66"/>
      <c r="IG39" s="66"/>
      <c r="IH39" s="66"/>
      <c r="II39" s="66"/>
      <c r="IJ39" s="66"/>
      <c r="IK39" s="66"/>
      <c r="IL39" s="66"/>
      <c r="IM39" s="66"/>
      <c r="IN39" s="66"/>
      <c r="IO39" s="66"/>
      <c r="IP39" s="66"/>
      <c r="IQ39" s="66"/>
      <c r="IR39" s="66"/>
      <c r="IS39" s="66"/>
      <c r="IT39" s="66"/>
      <c r="IU39" s="66"/>
      <c r="IV39" s="66"/>
      <c r="IW39" s="66"/>
      <c r="IX39" s="66"/>
      <c r="IY39" s="66"/>
      <c r="IZ39" s="66"/>
      <c r="JA39" s="66"/>
      <c r="JB39" s="66"/>
      <c r="JC39" s="66"/>
      <c r="JD39" s="66"/>
      <c r="JE39" s="66"/>
      <c r="JF39" s="66"/>
      <c r="JG39" s="66"/>
      <c r="JH39" s="66"/>
      <c r="JI39" s="66"/>
      <c r="JJ39" s="66"/>
      <c r="JK39" s="66"/>
      <c r="JL39" s="66"/>
      <c r="JM39" s="66"/>
      <c r="JN39" s="66"/>
      <c r="JO39" s="66"/>
      <c r="JP39" s="66"/>
      <c r="JQ39" s="66"/>
      <c r="JR39" s="66"/>
      <c r="JS39" s="66"/>
      <c r="JT39" s="66"/>
      <c r="JU39" s="66"/>
      <c r="JV39" s="66"/>
      <c r="JW39" s="66"/>
      <c r="JX39" s="66"/>
      <c r="JY39" s="66"/>
      <c r="JZ39" s="66"/>
      <c r="KA39" s="66"/>
      <c r="KB39" s="66"/>
      <c r="KC39" s="66"/>
      <c r="KD39" s="66"/>
      <c r="KE39" s="66"/>
      <c r="KF39" s="66"/>
      <c r="KG39" s="66"/>
      <c r="KH39" s="66"/>
      <c r="KI39" s="66"/>
      <c r="KJ39" s="66"/>
      <c r="KK39" s="66"/>
      <c r="KL39" s="66"/>
      <c r="KM39" s="66"/>
      <c r="KN39" s="66"/>
      <c r="KO39" s="66"/>
      <c r="KP39" s="66"/>
      <c r="KQ39" s="66"/>
      <c r="KR39" s="66"/>
      <c r="KS39" s="66"/>
      <c r="KT39" s="66"/>
      <c r="KU39" s="66"/>
      <c r="KV39" s="66"/>
      <c r="KW39" s="66"/>
      <c r="KX39" s="66"/>
      <c r="KY39" s="66"/>
      <c r="KZ39" s="66"/>
      <c r="LA39" s="66"/>
      <c r="LB39" s="66"/>
      <c r="LC39" s="66"/>
      <c r="LD39" s="66"/>
      <c r="LE39" s="66"/>
      <c r="LF39" s="66"/>
      <c r="LG39" s="66"/>
      <c r="LH39" s="66"/>
      <c r="LI39" s="66"/>
      <c r="LJ39" s="66"/>
      <c r="LK39" s="66"/>
      <c r="LL39" s="66"/>
      <c r="LM39" s="66"/>
      <c r="LN39" s="66"/>
      <c r="LO39" s="66"/>
      <c r="LP39" s="66"/>
      <c r="LQ39" s="66"/>
      <c r="LR39" s="66"/>
      <c r="LS39" s="66"/>
      <c r="LT39" s="66"/>
      <c r="LU39" s="66"/>
      <c r="LV39" s="66"/>
      <c r="LW39" s="66"/>
      <c r="LX39" s="66"/>
      <c r="LY39" s="66"/>
      <c r="LZ39" s="66"/>
      <c r="MA39" s="66"/>
      <c r="MB39" s="66"/>
      <c r="MC39" s="66"/>
      <c r="MD39" s="66"/>
      <c r="ME39" s="66"/>
      <c r="MF39" s="66"/>
      <c r="MG39" s="66"/>
      <c r="MH39" s="66"/>
      <c r="MI39" s="66"/>
      <c r="MJ39" s="66"/>
      <c r="MK39" s="66"/>
      <c r="ML39" s="66"/>
      <c r="MM39" s="66"/>
      <c r="MN39" s="66"/>
      <c r="MO39" s="66"/>
      <c r="MP39" s="66"/>
      <c r="MQ39" s="66"/>
      <c r="MR39" s="66"/>
      <c r="MS39" s="66"/>
      <c r="MT39" s="66"/>
      <c r="MU39" s="66"/>
      <c r="MV39" s="66"/>
      <c r="MW39" s="66"/>
      <c r="MX39" s="66"/>
      <c r="MY39" s="66"/>
      <c r="MZ39" s="66"/>
      <c r="NA39" s="66"/>
      <c r="NB39" s="66"/>
      <c r="NC39" s="66"/>
      <c r="ND39" s="66"/>
      <c r="NE39" s="66"/>
      <c r="NF39" s="66"/>
      <c r="NG39" s="66"/>
      <c r="NH39" s="66"/>
      <c r="NI39" s="66"/>
      <c r="NJ39" s="66"/>
      <c r="NK39" s="66"/>
      <c r="NL39" s="66"/>
      <c r="NM39" s="66"/>
      <c r="NN39" s="66"/>
      <c r="NO39" s="66"/>
      <c r="NP39" s="66"/>
      <c r="NQ39" s="66"/>
      <c r="NR39" s="66"/>
      <c r="NS39" s="66"/>
      <c r="NT39" s="66"/>
      <c r="NU39" s="66"/>
      <c r="NV39" s="66"/>
      <c r="NW39" s="66"/>
      <c r="NX39" s="66"/>
      <c r="NY39" s="66"/>
      <c r="NZ39" s="66"/>
      <c r="OA39" s="66"/>
      <c r="OB39" s="66"/>
      <c r="OC39" s="66"/>
      <c r="OD39" s="66"/>
      <c r="OE39" s="66"/>
      <c r="OF39" s="66"/>
      <c r="OG39" s="66"/>
      <c r="OH39" s="66"/>
      <c r="OI39" s="66"/>
      <c r="OJ39" s="66"/>
      <c r="OK39" s="66"/>
      <c r="OL39" s="66"/>
      <c r="OM39" s="66"/>
      <c r="ON39" s="66"/>
      <c r="OO39" s="66"/>
      <c r="OP39" s="66"/>
      <c r="OQ39" s="66"/>
      <c r="OR39" s="66"/>
      <c r="OS39" s="66"/>
      <c r="OT39" s="66"/>
      <c r="OU39" s="66"/>
      <c r="OV39" s="66"/>
      <c r="OW39" s="66"/>
      <c r="OX39" s="66"/>
      <c r="OY39" s="66"/>
      <c r="OZ39" s="66"/>
      <c r="PA39" s="66"/>
      <c r="PB39" s="66"/>
      <c r="PC39" s="66"/>
      <c r="PD39" s="66"/>
      <c r="PE39" s="66"/>
      <c r="PF39" s="66"/>
      <c r="PG39" s="66"/>
      <c r="PH39" s="66"/>
      <c r="PI39" s="66"/>
      <c r="PJ39" s="66"/>
      <c r="PK39" s="66"/>
      <c r="PL39" s="66"/>
      <c r="PM39" s="66"/>
      <c r="PN39" s="66"/>
      <c r="PO39" s="66"/>
      <c r="PP39" s="66"/>
      <c r="PQ39" s="66"/>
      <c r="PR39" s="66"/>
      <c r="PS39" s="66"/>
      <c r="PT39" s="66"/>
      <c r="PU39" s="66"/>
      <c r="PV39" s="66"/>
      <c r="PW39" s="66"/>
      <c r="PX39" s="66"/>
      <c r="PY39" s="66"/>
      <c r="PZ39" s="66"/>
      <c r="QA39" s="66"/>
      <c r="QB39" s="66"/>
      <c r="QC39" s="66"/>
      <c r="QD39" s="66"/>
      <c r="QE39" s="66"/>
      <c r="QF39" s="66"/>
      <c r="QG39" s="66"/>
      <c r="QH39" s="66"/>
      <c r="QI39" s="66"/>
      <c r="QJ39" s="66"/>
      <c r="QK39" s="66"/>
      <c r="QL39" s="66"/>
      <c r="QM39" s="66"/>
      <c r="QN39" s="66"/>
      <c r="QO39" s="66"/>
      <c r="QP39" s="66"/>
      <c r="QQ39" s="66"/>
      <c r="QR39" s="66"/>
      <c r="QS39" s="66"/>
      <c r="QT39" s="66"/>
      <c r="QU39" s="66"/>
      <c r="QV39" s="66"/>
      <c r="QW39" s="66"/>
      <c r="QX39" s="66"/>
      <c r="QY39" s="66"/>
      <c r="QZ39" s="66"/>
      <c r="RA39" s="66"/>
      <c r="RB39" s="66"/>
      <c r="RC39" s="66"/>
      <c r="RD39" s="66"/>
      <c r="RE39" s="66"/>
      <c r="RF39" s="66"/>
      <c r="RG39" s="66"/>
      <c r="RH39" s="66"/>
      <c r="RI39" s="66"/>
      <c r="RJ39" s="66"/>
      <c r="RK39" s="66"/>
      <c r="RL39" s="66"/>
      <c r="RM39" s="66"/>
      <c r="RN39" s="66"/>
      <c r="RO39" s="66"/>
      <c r="RP39" s="66"/>
      <c r="RQ39" s="66"/>
      <c r="RR39" s="66"/>
      <c r="RS39" s="66"/>
      <c r="RT39" s="66"/>
      <c r="RU39" s="66"/>
      <c r="RV39" s="66"/>
      <c r="RW39" s="66"/>
      <c r="RX39" s="66"/>
      <c r="RY39" s="66"/>
      <c r="RZ39" s="66"/>
      <c r="SA39" s="66"/>
      <c r="SB39" s="66"/>
      <c r="SC39" s="66"/>
      <c r="SD39" s="66"/>
      <c r="SE39" s="66"/>
      <c r="SF39" s="66"/>
      <c r="SG39" s="66"/>
      <c r="SH39" s="66"/>
      <c r="SI39" s="66"/>
      <c r="SJ39" s="66"/>
      <c r="SK39" s="66"/>
      <c r="SL39" s="66"/>
      <c r="SM39" s="66"/>
      <c r="SN39" s="66"/>
      <c r="SO39" s="66"/>
      <c r="SP39" s="66"/>
      <c r="SQ39" s="66"/>
      <c r="SR39" s="66"/>
      <c r="SS39" s="66"/>
      <c r="ST39" s="66"/>
      <c r="SU39" s="66"/>
      <c r="SV39" s="66"/>
      <c r="SW39" s="66"/>
      <c r="SX39" s="66"/>
      <c r="SY39" s="66"/>
      <c r="SZ39" s="66"/>
      <c r="TA39" s="66"/>
      <c r="TB39" s="66"/>
      <c r="TC39" s="66"/>
      <c r="TD39" s="66"/>
      <c r="TE39" s="66"/>
      <c r="TF39" s="66"/>
      <c r="TG39" s="66"/>
      <c r="TH39" s="66"/>
      <c r="TI39" s="66"/>
      <c r="TJ39" s="66"/>
      <c r="TK39" s="66"/>
      <c r="TL39" s="66"/>
      <c r="TM39" s="66"/>
      <c r="TN39" s="66"/>
      <c r="TO39" s="66"/>
      <c r="TP39" s="66"/>
      <c r="TQ39" s="66"/>
      <c r="TR39" s="66"/>
      <c r="TS39" s="66"/>
      <c r="TT39" s="66"/>
      <c r="TU39" s="66"/>
      <c r="TV39" s="66"/>
      <c r="TW39" s="66"/>
      <c r="TX39" s="66"/>
      <c r="TY39" s="66"/>
      <c r="TZ39" s="66"/>
      <c r="UA39" s="66"/>
      <c r="UB39" s="66"/>
      <c r="UC39" s="66"/>
      <c r="UD39" s="66"/>
      <c r="UE39" s="66"/>
      <c r="UF39" s="66"/>
      <c r="UG39" s="66"/>
      <c r="UH39" s="66"/>
      <c r="UI39" s="66"/>
      <c r="UJ39" s="66"/>
      <c r="UK39" s="66"/>
      <c r="UL39" s="66"/>
      <c r="UM39" s="66"/>
      <c r="UN39" s="66"/>
      <c r="UO39" s="66"/>
      <c r="UP39" s="66"/>
      <c r="UQ39" s="66"/>
      <c r="UR39" s="66"/>
      <c r="US39" s="66"/>
      <c r="UT39" s="66"/>
      <c r="UU39" s="66"/>
      <c r="UV39" s="66"/>
      <c r="UW39" s="66"/>
      <c r="UX39" s="66"/>
      <c r="UY39" s="66"/>
      <c r="UZ39" s="66"/>
      <c r="VA39" s="66"/>
      <c r="VB39" s="66"/>
      <c r="VC39" s="66"/>
      <c r="VD39" s="66"/>
      <c r="VE39" s="66"/>
      <c r="VF39" s="66"/>
      <c r="VG39" s="66"/>
      <c r="VH39" s="66"/>
      <c r="VI39" s="66"/>
      <c r="VJ39" s="66"/>
      <c r="VK39" s="66"/>
      <c r="VL39" s="66"/>
      <c r="VM39" s="66"/>
      <c r="VN39" s="66"/>
      <c r="VO39" s="66"/>
      <c r="VP39" s="66"/>
      <c r="VQ39" s="66"/>
      <c r="VR39" s="66"/>
      <c r="VS39" s="66"/>
      <c r="VT39" s="66"/>
      <c r="VU39" s="66"/>
      <c r="VV39" s="66"/>
      <c r="VW39" s="66"/>
      <c r="VX39" s="66"/>
      <c r="VY39" s="66"/>
      <c r="VZ39" s="66"/>
      <c r="WA39" s="66"/>
      <c r="WB39" s="66"/>
      <c r="WC39" s="66"/>
      <c r="WD39" s="66"/>
      <c r="WE39" s="66"/>
      <c r="WF39" s="66"/>
      <c r="WG39" s="66"/>
      <c r="WH39" s="66"/>
      <c r="WI39" s="66"/>
      <c r="WJ39" s="66"/>
      <c r="WK39" s="66"/>
      <c r="WL39" s="66"/>
      <c r="WM39" s="66"/>
      <c r="WN39" s="66"/>
      <c r="WO39" s="66"/>
      <c r="WP39" s="66"/>
      <c r="WQ39" s="66"/>
      <c r="WR39" s="66"/>
      <c r="WS39" s="66"/>
      <c r="WT39" s="66"/>
      <c r="WU39" s="66"/>
      <c r="WV39" s="66"/>
      <c r="WW39" s="66"/>
      <c r="WX39" s="66"/>
      <c r="WY39" s="66"/>
      <c r="WZ39" s="66"/>
      <c r="XA39" s="66"/>
      <c r="XB39" s="66"/>
      <c r="XC39" s="66"/>
      <c r="XD39" s="66"/>
      <c r="XE39" s="66"/>
      <c r="XF39" s="66"/>
      <c r="XG39" s="66"/>
      <c r="XH39" s="66"/>
      <c r="XI39" s="66"/>
      <c r="XJ39" s="66"/>
      <c r="XK39" s="66"/>
      <c r="XL39" s="66"/>
      <c r="XM39" s="66"/>
      <c r="XN39" s="66"/>
      <c r="XO39" s="66"/>
      <c r="XP39" s="66"/>
      <c r="XQ39" s="66"/>
      <c r="XR39" s="66"/>
      <c r="XS39" s="66"/>
      <c r="XT39" s="66"/>
      <c r="XU39" s="66"/>
      <c r="XV39" s="66"/>
      <c r="XW39" s="66"/>
      <c r="XX39" s="66"/>
      <c r="XY39" s="66"/>
      <c r="XZ39" s="66"/>
      <c r="YA39" s="66"/>
      <c r="YB39" s="66"/>
      <c r="YC39" s="66"/>
      <c r="YD39" s="66"/>
      <c r="YE39" s="66"/>
      <c r="YF39" s="66"/>
      <c r="YG39" s="66"/>
      <c r="YH39" s="66"/>
      <c r="YI39" s="66"/>
      <c r="YJ39" s="66"/>
      <c r="YK39" s="66"/>
      <c r="YL39" s="66"/>
      <c r="YM39" s="66"/>
      <c r="YN39" s="66"/>
      <c r="YO39" s="66"/>
      <c r="YP39" s="66"/>
      <c r="YQ39" s="66"/>
      <c r="YR39" s="66"/>
      <c r="YS39" s="66"/>
      <c r="YT39" s="66"/>
      <c r="YU39" s="66"/>
      <c r="YV39" s="66"/>
      <c r="YW39" s="66"/>
      <c r="YX39" s="66"/>
      <c r="YY39" s="66"/>
      <c r="YZ39" s="66"/>
      <c r="ZA39" s="66"/>
      <c r="ZB39" s="66"/>
      <c r="ZC39" s="66"/>
      <c r="ZD39" s="66"/>
      <c r="ZE39" s="66"/>
      <c r="ZF39" s="66"/>
      <c r="ZG39" s="66"/>
      <c r="ZH39" s="66"/>
      <c r="ZI39" s="66"/>
      <c r="ZJ39" s="66"/>
      <c r="ZK39" s="66"/>
      <c r="ZL39" s="66"/>
      <c r="ZM39" s="66"/>
      <c r="ZN39" s="66"/>
      <c r="ZO39" s="66"/>
      <c r="ZP39" s="66"/>
      <c r="ZQ39" s="66"/>
      <c r="ZR39" s="66"/>
      <c r="ZS39" s="66"/>
      <c r="ZT39" s="66"/>
      <c r="ZU39" s="66"/>
      <c r="ZV39" s="66"/>
      <c r="ZW39" s="66"/>
      <c r="ZX39" s="66"/>
      <c r="ZY39" s="66"/>
      <c r="ZZ39" s="66"/>
      <c r="AAA39" s="66"/>
      <c r="AAB39" s="66"/>
      <c r="AAC39" s="66"/>
      <c r="AAD39" s="66"/>
      <c r="AAE39" s="66"/>
      <c r="AAF39" s="66"/>
      <c r="AAG39" s="66"/>
      <c r="AAH39" s="66"/>
      <c r="AAI39" s="66"/>
      <c r="AAJ39" s="66"/>
      <c r="AAK39" s="66"/>
      <c r="AAL39" s="66"/>
      <c r="AAM39" s="66"/>
      <c r="AAN39" s="66"/>
      <c r="AAO39" s="66"/>
      <c r="AAP39" s="66"/>
      <c r="AAQ39" s="66"/>
      <c r="AAR39" s="66"/>
      <c r="AAS39" s="66"/>
      <c r="AAT39" s="66"/>
      <c r="AAU39" s="66"/>
      <c r="AAV39" s="66"/>
      <c r="AAW39" s="66"/>
      <c r="AAX39" s="66"/>
      <c r="AAY39" s="66"/>
      <c r="AAZ39" s="66"/>
      <c r="ABA39" s="66"/>
      <c r="ABB39" s="66"/>
      <c r="ABC39" s="66"/>
      <c r="ABD39" s="66"/>
      <c r="ABE39" s="66"/>
      <c r="ABF39" s="66"/>
      <c r="ABG39" s="66"/>
      <c r="ABH39" s="66"/>
      <c r="ABI39" s="66"/>
      <c r="ABJ39" s="66"/>
      <c r="ABK39" s="66"/>
      <c r="ABL39" s="66"/>
      <c r="ABM39" s="66"/>
      <c r="ABN39" s="66"/>
      <c r="ABO39" s="66"/>
      <c r="ABP39" s="66"/>
      <c r="ABQ39" s="66"/>
      <c r="ABR39" s="66"/>
      <c r="ABS39" s="66"/>
      <c r="ABT39" s="66"/>
      <c r="ABU39" s="66"/>
      <c r="ABV39" s="66"/>
      <c r="ABW39" s="66"/>
      <c r="ABX39" s="66"/>
      <c r="ABY39" s="66"/>
      <c r="ABZ39" s="66"/>
      <c r="ACA39" s="66"/>
      <c r="ACB39" s="66"/>
      <c r="ACC39" s="66"/>
      <c r="ACD39" s="66"/>
      <c r="ACE39" s="66"/>
      <c r="ACF39" s="66"/>
      <c r="ACG39" s="66"/>
      <c r="ACH39" s="66"/>
      <c r="ACI39" s="66"/>
      <c r="ACJ39" s="66"/>
      <c r="ACK39" s="66"/>
      <c r="ACL39" s="66"/>
      <c r="ACM39" s="66"/>
      <c r="ACN39" s="66"/>
      <c r="ACO39" s="66"/>
      <c r="ACP39" s="66"/>
      <c r="ACQ39" s="66"/>
      <c r="ACR39" s="66"/>
      <c r="ACS39" s="66"/>
      <c r="ACT39" s="66"/>
      <c r="ACU39" s="66"/>
      <c r="ACV39" s="66"/>
      <c r="ACW39" s="66"/>
      <c r="ACX39" s="66"/>
      <c r="ACY39" s="66"/>
      <c r="ACZ39" s="66"/>
      <c r="ADA39" s="66"/>
      <c r="ADB39" s="66"/>
      <c r="ADC39" s="66"/>
      <c r="ADD39" s="66"/>
      <c r="ADE39" s="66"/>
      <c r="ADF39" s="66"/>
      <c r="ADG39" s="66"/>
      <c r="ADH39" s="66"/>
      <c r="ADI39" s="66"/>
      <c r="ADJ39" s="66"/>
      <c r="ADK39" s="66"/>
      <c r="ADL39" s="66"/>
      <c r="ADM39" s="66"/>
      <c r="ADN39" s="66"/>
      <c r="ADO39" s="66"/>
      <c r="ADP39" s="66"/>
      <c r="ADQ39" s="66"/>
      <c r="ADR39" s="66"/>
      <c r="ADS39" s="66"/>
      <c r="ADT39" s="66"/>
      <c r="ADU39" s="66"/>
      <c r="ADV39" s="66"/>
      <c r="ADW39" s="66"/>
      <c r="ADX39" s="66"/>
      <c r="ADY39" s="66"/>
      <c r="ADZ39" s="66"/>
      <c r="AEA39" s="66"/>
      <c r="AEB39" s="66"/>
      <c r="AEC39" s="66"/>
      <c r="AED39" s="66"/>
      <c r="AEE39" s="66"/>
      <c r="AEF39" s="66"/>
      <c r="AEG39" s="66"/>
      <c r="AEH39" s="66"/>
      <c r="AEI39" s="66"/>
      <c r="AEJ39" s="66"/>
      <c r="AEK39" s="66"/>
      <c r="AEL39" s="66"/>
      <c r="AEM39" s="66"/>
      <c r="AEN39" s="66"/>
      <c r="AEO39" s="66"/>
      <c r="AEP39" s="66"/>
      <c r="AEQ39" s="66"/>
      <c r="AER39" s="66"/>
      <c r="AES39" s="66"/>
      <c r="AET39" s="66"/>
      <c r="AEU39" s="66"/>
      <c r="AEV39" s="66"/>
      <c r="AEW39" s="66"/>
      <c r="AEX39" s="66"/>
      <c r="AEY39" s="66"/>
      <c r="AEZ39" s="66"/>
      <c r="AFA39" s="66"/>
      <c r="AFB39" s="66"/>
      <c r="AFC39" s="66"/>
      <c r="AFD39" s="66"/>
      <c r="AFE39" s="66"/>
      <c r="AFF39" s="66"/>
      <c r="AFG39" s="66"/>
      <c r="AFH39" s="66"/>
      <c r="AFI39" s="66"/>
      <c r="AFJ39" s="66"/>
      <c r="AFK39" s="66"/>
      <c r="AFL39" s="66"/>
      <c r="AFM39" s="66"/>
      <c r="AFN39" s="66"/>
      <c r="AFO39" s="66"/>
      <c r="AFP39" s="66"/>
      <c r="AFQ39" s="66"/>
      <c r="AFR39" s="66"/>
      <c r="AFS39" s="66"/>
      <c r="AFT39" s="66"/>
      <c r="AFU39" s="66"/>
      <c r="AFV39" s="66"/>
      <c r="AFW39" s="66"/>
      <c r="AFX39" s="66"/>
      <c r="AFY39" s="66"/>
      <c r="AFZ39" s="66"/>
      <c r="AGA39" s="66"/>
      <c r="AGB39" s="66"/>
      <c r="AGC39" s="66"/>
      <c r="AGD39" s="66"/>
      <c r="AGE39" s="66"/>
      <c r="AGF39" s="66"/>
      <c r="AGG39" s="66"/>
      <c r="AGH39" s="66"/>
      <c r="AGI39" s="66"/>
      <c r="AGJ39" s="66"/>
      <c r="AGK39" s="66"/>
      <c r="AGL39" s="66"/>
      <c r="AGM39" s="66"/>
      <c r="AGN39" s="66"/>
      <c r="AGO39" s="66"/>
      <c r="AGP39" s="66"/>
      <c r="AGQ39" s="66"/>
      <c r="AGR39" s="66"/>
      <c r="AGS39" s="66"/>
      <c r="AGT39" s="66"/>
      <c r="AGU39" s="66"/>
      <c r="AGV39" s="66"/>
      <c r="AGW39" s="66"/>
      <c r="AGX39" s="66"/>
      <c r="AGY39" s="66"/>
      <c r="AGZ39" s="66"/>
      <c r="AHA39" s="66"/>
      <c r="AHB39" s="66"/>
      <c r="AHC39" s="66"/>
      <c r="AHD39" s="66"/>
      <c r="AHE39" s="66"/>
      <c r="AHF39" s="66"/>
      <c r="AHG39" s="66"/>
      <c r="AHH39" s="66"/>
      <c r="AHI39" s="66"/>
      <c r="AHJ39" s="66"/>
      <c r="AHK39" s="66"/>
      <c r="AHL39" s="66"/>
      <c r="AHM39" s="66"/>
      <c r="AHN39" s="66"/>
      <c r="AHO39" s="66"/>
      <c r="AHP39" s="66"/>
      <c r="AHQ39" s="66"/>
      <c r="AHR39" s="66"/>
      <c r="AHS39" s="66"/>
      <c r="AHT39" s="66"/>
      <c r="AHU39" s="66"/>
      <c r="AHV39" s="66"/>
      <c r="AHW39" s="66"/>
      <c r="AHX39" s="66"/>
      <c r="AHY39" s="66"/>
      <c r="AHZ39" s="66"/>
      <c r="AIA39" s="66"/>
      <c r="AIB39" s="66"/>
      <c r="AIC39" s="66"/>
      <c r="AID39" s="66"/>
      <c r="AIE39" s="66"/>
      <c r="AIF39" s="66"/>
      <c r="AIG39" s="66"/>
      <c r="AIH39" s="66"/>
      <c r="AII39" s="66"/>
      <c r="AIJ39" s="66"/>
      <c r="AIK39" s="66"/>
      <c r="AIL39" s="66"/>
      <c r="AIM39" s="66"/>
      <c r="AIN39" s="66"/>
      <c r="AIO39" s="66"/>
      <c r="AIP39" s="66"/>
      <c r="AIQ39" s="66"/>
      <c r="AIR39" s="66"/>
      <c r="AIS39" s="66"/>
      <c r="AIT39" s="66"/>
      <c r="AIU39" s="66"/>
      <c r="AIV39" s="66"/>
      <c r="AIW39" s="66"/>
      <c r="AIX39" s="66"/>
      <c r="AIY39" s="66"/>
      <c r="AIZ39" s="66"/>
      <c r="AJA39" s="66"/>
      <c r="AJB39" s="66"/>
      <c r="AJC39" s="66"/>
      <c r="AJD39" s="66"/>
      <c r="AJE39" s="66"/>
      <c r="AJF39" s="66"/>
      <c r="AJG39" s="66"/>
      <c r="AJH39" s="66"/>
      <c r="AJI39" s="66"/>
      <c r="AJJ39" s="66"/>
      <c r="AJK39" s="66"/>
      <c r="AJL39" s="66"/>
      <c r="AJM39" s="66"/>
      <c r="AJN39" s="66"/>
      <c r="AJO39" s="66"/>
      <c r="AJP39" s="66"/>
      <c r="AJQ39" s="66"/>
      <c r="AJR39" s="66"/>
      <c r="AJS39" s="66"/>
      <c r="AJT39" s="66"/>
      <c r="AJU39" s="66"/>
      <c r="AJV39" s="66"/>
      <c r="AJW39" s="66"/>
      <c r="AJX39" s="66"/>
      <c r="AJY39" s="66"/>
      <c r="AJZ39" s="66"/>
      <c r="AKA39" s="66"/>
      <c r="AKB39" s="66"/>
      <c r="AKC39" s="66"/>
      <c r="AKD39" s="66"/>
      <c r="AKE39" s="66"/>
      <c r="AKF39" s="66"/>
      <c r="AKG39" s="66"/>
      <c r="AKH39" s="66"/>
      <c r="AKI39" s="66"/>
      <c r="AKJ39" s="66"/>
      <c r="AKK39" s="66"/>
      <c r="AKL39" s="66"/>
      <c r="AKM39" s="66"/>
      <c r="AKN39" s="66"/>
      <c r="AKO39" s="66"/>
      <c r="AKP39" s="66"/>
      <c r="AKQ39" s="66"/>
      <c r="AKR39" s="66"/>
      <c r="AKS39" s="66"/>
      <c r="AKT39" s="66"/>
      <c r="AKU39" s="66"/>
      <c r="AKV39" s="66"/>
      <c r="AKW39" s="66"/>
      <c r="AKX39" s="66"/>
      <c r="AKY39" s="66"/>
      <c r="AKZ39" s="66"/>
      <c r="ALA39" s="66"/>
      <c r="ALB39" s="66"/>
      <c r="ALC39" s="66"/>
      <c r="ALD39" s="66"/>
      <c r="ALE39" s="66"/>
      <c r="ALF39" s="66"/>
      <c r="ALG39" s="66"/>
      <c r="ALH39" s="66"/>
      <c r="ALI39" s="66"/>
      <c r="ALJ39" s="66"/>
      <c r="ALK39" s="66"/>
      <c r="ALL39" s="66"/>
      <c r="ALM39" s="66"/>
      <c r="ALN39" s="66"/>
      <c r="ALO39" s="66"/>
      <c r="ALP39" s="66"/>
      <c r="ALQ39" s="66"/>
      <c r="ALR39" s="66"/>
      <c r="ALS39" s="66"/>
      <c r="ALT39" s="66"/>
      <c r="ALU39" s="66"/>
      <c r="ALV39" s="66"/>
      <c r="ALW39" s="66"/>
      <c r="ALX39" s="66"/>
      <c r="ALY39" s="66"/>
      <c r="ALZ39" s="66"/>
      <c r="AMA39" s="66"/>
      <c r="AMB39" s="66"/>
      <c r="AMC39" s="66"/>
      <c r="AMD39" s="66"/>
      <c r="AME39" s="66"/>
      <c r="AMF39" s="66"/>
      <c r="AMG39" s="66"/>
      <c r="AMH39" s="66"/>
      <c r="AMI39" s="66"/>
      <c r="AMJ39" s="66"/>
    </row>
    <row r="40" customFormat="false" ht="12.95" hidden="false" customHeight="true" outlineLevel="0" collapsed="false">
      <c r="A40" s="82" t="n">
        <f aca="false">+A39+1</f>
        <v>31</v>
      </c>
      <c r="B40" s="83" t="s">
        <v>93</v>
      </c>
      <c r="C40" s="84" t="n">
        <v>50525</v>
      </c>
      <c r="E40" s="77"/>
    </row>
    <row r="41" customFormat="false" ht="12.95" hidden="false" customHeight="true" outlineLevel="0" collapsed="false">
      <c r="A41" s="71" t="n">
        <f aca="false">+A40+1</f>
        <v>32</v>
      </c>
      <c r="B41" s="72" t="s">
        <v>94</v>
      </c>
      <c r="C41" s="73" t="n">
        <v>50025</v>
      </c>
      <c r="E41" s="72"/>
    </row>
    <row r="42" customFormat="false" ht="12.95" hidden="false" customHeight="true" outlineLevel="0" collapsed="false">
      <c r="A42" s="71" t="n">
        <f aca="false">+A41+1</f>
        <v>33</v>
      </c>
      <c r="B42" s="72" t="s">
        <v>95</v>
      </c>
      <c r="C42" s="73" t="n">
        <v>50017</v>
      </c>
    </row>
    <row r="43" customFormat="false" ht="12.95" hidden="false" customHeight="true" outlineLevel="0" collapsed="false">
      <c r="A43" s="71" t="n">
        <f aca="false">+A42+1</f>
        <v>34</v>
      </c>
      <c r="B43" s="72" t="s">
        <v>96</v>
      </c>
      <c r="C43" s="73" t="n">
        <v>49828</v>
      </c>
    </row>
    <row r="44" customFormat="false" ht="12.95" hidden="false" customHeight="true" outlineLevel="0" collapsed="false">
      <c r="A44" s="71" t="n">
        <f aca="false">+A43+1</f>
        <v>35</v>
      </c>
      <c r="B44" s="72" t="s">
        <v>97</v>
      </c>
      <c r="C44" s="73" t="n">
        <v>48992</v>
      </c>
    </row>
    <row r="45" customFormat="false" ht="12.95" hidden="false" customHeight="true" outlineLevel="0" collapsed="false">
      <c r="A45" s="71" t="n">
        <f aca="false">+A44+1</f>
        <v>36</v>
      </c>
      <c r="B45" s="77" t="s">
        <v>98</v>
      </c>
      <c r="C45" s="73" t="n">
        <v>48990</v>
      </c>
    </row>
    <row r="46" customFormat="false" ht="12.95" hidden="false" customHeight="true" outlineLevel="0" collapsed="false">
      <c r="A46" s="71" t="n">
        <f aca="false">+A45+1</f>
        <v>37</v>
      </c>
      <c r="B46" s="72" t="s">
        <v>99</v>
      </c>
      <c r="C46" s="73" t="n">
        <v>48611</v>
      </c>
      <c r="E46" s="72"/>
    </row>
    <row r="47" customFormat="false" ht="12.95" hidden="false" customHeight="true" outlineLevel="0" collapsed="false">
      <c r="A47" s="71" t="n">
        <f aca="false">+A46+1</f>
        <v>38</v>
      </c>
      <c r="B47" s="72" t="s">
        <v>100</v>
      </c>
      <c r="C47" s="73" t="n">
        <v>48486</v>
      </c>
    </row>
    <row r="48" customFormat="false" ht="12.95" hidden="false" customHeight="true" outlineLevel="0" collapsed="false">
      <c r="A48" s="71" t="n">
        <f aca="false">+A47+1</f>
        <v>39</v>
      </c>
      <c r="B48" s="72" t="s">
        <v>101</v>
      </c>
      <c r="C48" s="84" t="n">
        <v>47979</v>
      </c>
    </row>
    <row r="49" customFormat="false" ht="12.95" hidden="false" customHeight="true" outlineLevel="0" collapsed="false">
      <c r="A49" s="71" t="n">
        <f aca="false">+A48+1</f>
        <v>40</v>
      </c>
      <c r="B49" s="72" t="s">
        <v>102</v>
      </c>
      <c r="C49" s="73" t="n">
        <v>47886</v>
      </c>
    </row>
    <row r="50" customFormat="false" ht="12.95" hidden="false" customHeight="true" outlineLevel="0" collapsed="false">
      <c r="A50" s="71" t="n">
        <f aca="false">+A49+1</f>
        <v>41</v>
      </c>
      <c r="B50" s="72" t="s">
        <v>103</v>
      </c>
      <c r="C50" s="73" t="n">
        <v>47823</v>
      </c>
      <c r="E50" s="72"/>
    </row>
    <row r="51" customFormat="false" ht="12.95" hidden="false" customHeight="true" outlineLevel="0" collapsed="false">
      <c r="A51" s="71" t="n">
        <f aca="false">+A50+1</f>
        <v>42</v>
      </c>
      <c r="B51" s="72" t="s">
        <v>104</v>
      </c>
      <c r="C51" s="73" t="n">
        <v>47819</v>
      </c>
    </row>
    <row r="52" customFormat="false" ht="12.95" hidden="false" customHeight="true" outlineLevel="0" collapsed="false">
      <c r="A52" s="71" t="n">
        <f aca="false">+A51+1</f>
        <v>43</v>
      </c>
      <c r="B52" s="72" t="s">
        <v>105</v>
      </c>
      <c r="C52" s="73" t="n">
        <v>47409</v>
      </c>
      <c r="E52" s="72"/>
    </row>
    <row r="53" customFormat="false" ht="12.95" hidden="false" customHeight="true" outlineLevel="0" collapsed="false">
      <c r="A53" s="71" t="n">
        <f aca="false">+A52+1</f>
        <v>44</v>
      </c>
      <c r="B53" s="72" t="s">
        <v>106</v>
      </c>
      <c r="C53" s="73" t="n">
        <v>46625</v>
      </c>
      <c r="E53" s="72"/>
    </row>
    <row r="54" customFormat="false" ht="12.95" hidden="false" customHeight="true" outlineLevel="0" collapsed="false">
      <c r="A54" s="71" t="n">
        <f aca="false">+A53+1</f>
        <v>45</v>
      </c>
      <c r="B54" s="72" t="s">
        <v>107</v>
      </c>
      <c r="C54" s="73" t="n">
        <v>45848</v>
      </c>
    </row>
    <row r="55" customFormat="false" ht="12.95" hidden="false" customHeight="true" outlineLevel="0" collapsed="false">
      <c r="A55" s="71" t="n">
        <f aca="false">+A54+1</f>
        <v>46</v>
      </c>
      <c r="B55" s="72" t="s">
        <v>108</v>
      </c>
      <c r="C55" s="73" t="n">
        <v>45783</v>
      </c>
    </row>
    <row r="56" customFormat="false" ht="12.95" hidden="false" customHeight="true" outlineLevel="0" collapsed="false">
      <c r="A56" s="71" t="n">
        <f aca="false">+A55+1</f>
        <v>47</v>
      </c>
      <c r="B56" s="72" t="s">
        <v>109</v>
      </c>
      <c r="C56" s="73" t="n">
        <v>45406</v>
      </c>
      <c r="E56" s="72"/>
    </row>
    <row r="57" customFormat="false" ht="12.95" hidden="false" customHeight="true" outlineLevel="0" collapsed="false">
      <c r="A57" s="71" t="n">
        <f aca="false">+A56+1</f>
        <v>48</v>
      </c>
      <c r="B57" s="72" t="s">
        <v>110</v>
      </c>
      <c r="C57" s="73" t="n">
        <v>45317</v>
      </c>
    </row>
    <row r="58" customFormat="false" ht="12.95" hidden="false" customHeight="true" outlineLevel="0" collapsed="false">
      <c r="A58" s="71" t="n">
        <f aca="false">+A57+1</f>
        <v>49</v>
      </c>
      <c r="B58" s="72" t="s">
        <v>111</v>
      </c>
      <c r="C58" s="73" t="n">
        <v>45218</v>
      </c>
    </row>
    <row r="59" customFormat="false" ht="12.95" hidden="false" customHeight="true" outlineLevel="0" collapsed="false">
      <c r="A59" s="71" t="n">
        <f aca="false">+A58+1</f>
        <v>50</v>
      </c>
      <c r="B59" s="72" t="s">
        <v>112</v>
      </c>
      <c r="C59" s="73" t="n">
        <v>42564</v>
      </c>
    </row>
    <row r="60" customFormat="false" ht="12.95" hidden="false" customHeight="true" outlineLevel="0" collapsed="false">
      <c r="A60" s="85" t="n">
        <f aca="false">+A59+1</f>
        <v>51</v>
      </c>
      <c r="B60" s="86" t="s">
        <v>113</v>
      </c>
      <c r="C60" s="87" t="n">
        <v>40934</v>
      </c>
    </row>
    <row r="61" customFormat="false" ht="12.75" hidden="false" customHeight="true" outlineLevel="0" collapsed="false">
      <c r="A61" s="88"/>
    </row>
  </sheetData>
  <mergeCells count="4">
    <mergeCell ref="A1:C1"/>
    <mergeCell ref="A2:C2"/>
    <mergeCell ref="A4:C4"/>
    <mergeCell ref="A6:C6"/>
  </mergeCells>
  <hyperlinks>
    <hyperlink ref="A2" r:id="rId1" display="http://www.nea.org/assets/docs/NEA-Rankings-and-Estimates-2014-2015.pdf"/>
  </hyperlinks>
  <printOptions headings="false" gridLines="false" gridLinesSet="true" horizontalCentered="true" verticalCentered="false"/>
  <pageMargins left="0.5" right="0.5" top="0.5" bottom="0.25" header="0.511811023622047" footer="0.25"/>
  <pageSetup paperSize="1" scale="80" fitToWidth="1" fitToHeight="1" pageOrder="downThenOver" orientation="portrait" blackAndWhite="false" draft="false" cellComments="none" horizontalDpi="300" verticalDpi="300" copies="1"/>
  <headerFooter differentFirst="false" differentOddEven="false">
    <oddHeader/>
    <oddFooter>&amp;RFY 2016 Salary Survey - Table of Contents
January 6, 2017
Page 4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CCFFCC"/>
    <pageSetUpPr fitToPage="true"/>
  </sheetPr>
  <dimension ref="A1:AMJ233"/>
  <sheetViews>
    <sheetView showFormulas="false" showGridLines="true" showRowColHeaders="true" showZeros="true" rightToLeft="false" tabSelected="false" showOutlineSymbols="true" defaultGridColor="true" view="normal" topLeftCell="A1" colorId="64" zoomScale="85" zoomScaleNormal="85" zoomScalePageLayoutView="85" workbookViewId="0">
      <selection pane="topLeft" activeCell="B45" activeCellId="0" sqref="B45"/>
    </sheetView>
  </sheetViews>
  <sheetFormatPr defaultColWidth="14.38671875" defaultRowHeight="14.25" zeroHeight="false" outlineLevelRow="0" outlineLevelCol="0"/>
  <cols>
    <col collapsed="false" customWidth="true" hidden="false" outlineLevel="0" max="1" min="1" style="89" width="12.82"/>
    <col collapsed="false" customWidth="true" hidden="false" outlineLevel="0" max="2" min="2" style="89" width="66.16"/>
    <col collapsed="false" customWidth="true" hidden="false" outlineLevel="0" max="3" min="3" style="90" width="25.49"/>
    <col collapsed="false" customWidth="true" hidden="false" outlineLevel="0" max="4" min="4" style="90" width="21.33"/>
    <col collapsed="false" customWidth="true" hidden="false" outlineLevel="0" max="5" min="5" style="90" width="17.49"/>
    <col collapsed="false" customWidth="true" hidden="false" outlineLevel="0" max="6" min="6" style="90" width="21.33"/>
    <col collapsed="false" customWidth="true" hidden="false" outlineLevel="0" max="7" min="7" style="90" width="17.49"/>
    <col collapsed="false" customWidth="true" hidden="false" outlineLevel="0" max="8" min="8" style="90" width="10.65"/>
    <col collapsed="false" customWidth="true" hidden="false" outlineLevel="0" max="9" min="9" style="90" width="13.99"/>
    <col collapsed="false" customWidth="true" hidden="false" outlineLevel="0" max="257" min="10" style="90" width="9.33"/>
    <col collapsed="false" customWidth="true" hidden="false" outlineLevel="0" max="1024" min="258" style="0" width="9.33"/>
  </cols>
  <sheetData>
    <row r="1" customFormat="false" ht="18" hidden="false" customHeight="true" outlineLevel="0" collapsed="false">
      <c r="A1" s="91" t="s">
        <v>114</v>
      </c>
      <c r="B1" s="91"/>
      <c r="C1" s="91"/>
      <c r="D1" s="91"/>
      <c r="E1" s="91"/>
      <c r="F1" s="91"/>
      <c r="G1" s="91"/>
    </row>
    <row r="2" customFormat="false" ht="18" hidden="false" customHeight="true" outlineLevel="0" collapsed="false">
      <c r="A2" s="92" t="str">
        <f aca="false">Narrative!A2&amp;" - Teachers"</f>
        <v>2016-2017 Salary Survey - Teachers</v>
      </c>
      <c r="B2" s="92"/>
      <c r="C2" s="92"/>
      <c r="D2" s="92"/>
      <c r="E2" s="92"/>
      <c r="F2" s="92"/>
      <c r="G2" s="92"/>
    </row>
    <row r="3" customFormat="false" ht="18" hidden="false" customHeight="true" outlineLevel="0" collapsed="false">
      <c r="A3" s="93" t="s">
        <v>115</v>
      </c>
      <c r="B3" s="93"/>
      <c r="C3" s="93"/>
      <c r="D3" s="93"/>
      <c r="E3" s="93"/>
      <c r="F3" s="93"/>
      <c r="G3" s="93"/>
    </row>
    <row r="4" customFormat="false" ht="15" hidden="false" customHeight="true" outlineLevel="0" collapsed="false">
      <c r="A4" s="94"/>
      <c r="B4" s="95"/>
      <c r="C4" s="96"/>
      <c r="D4" s="96"/>
      <c r="E4" s="96"/>
      <c r="F4" s="96"/>
      <c r="G4" s="96"/>
    </row>
    <row r="5" customFormat="false" ht="93.75" hidden="false" customHeight="true" outlineLevel="0" collapsed="false">
      <c r="A5" s="97" t="s">
        <v>116</v>
      </c>
      <c r="B5" s="97" t="s">
        <v>117</v>
      </c>
      <c r="C5" s="98" t="str">
        <f aca="false">"FY "&amp;'Source query'!$A$2&amp;" 
Actual Average Teacher Salary"</f>
        <v>FY 2015 
Actual Average Teacher Salary</v>
      </c>
      <c r="D5" s="98" t="str">
        <f aca="false">"FY "&amp;('Source query'!$A$2+1)&amp;" 
Actual Average Teacher Salary"</f>
        <v>FY 2016 
Actual Average Teacher Salary</v>
      </c>
      <c r="E5" s="99" t="str">
        <f aca="false">"FY "&amp;'Source query'!$A$2&amp;" to FY "&amp;('Source query'!$A$2+1)&amp;" Percent Increase/ (Decrease)"</f>
        <v>FY 2015 to FY 2016 Percent Increase/ (Decrease)</v>
      </c>
      <c r="F5" s="99" t="str">
        <f aca="false">"FY "&amp;('Source query'!$A$2+2)&amp;" 
Budgeted Average Teacher Salary"</f>
        <v>FY 2017 
Budgeted Average Teacher Salary</v>
      </c>
      <c r="G5" s="99" t="str">
        <f aca="false">"FY "&amp;('Source query'!$A$2+1)&amp;" to FY "&amp;('Source query'!$A$2+2)&amp;" Percent Increase/ (Decrease)"</f>
        <v>FY 2016 to FY 2017 Percent Increase/ (Decrease)</v>
      </c>
    </row>
    <row r="6" customFormat="false" ht="1.5" hidden="false" customHeight="true" outlineLevel="0" collapsed="false">
      <c r="A6" s="100"/>
      <c r="B6" s="100"/>
      <c r="C6" s="101"/>
      <c r="D6" s="102"/>
      <c r="E6" s="102"/>
      <c r="F6" s="102"/>
      <c r="G6" s="102"/>
    </row>
    <row r="7" customFormat="false" ht="15.75" hidden="false" customHeight="true" outlineLevel="0" collapsed="false">
      <c r="A7" s="103" t="s">
        <v>118</v>
      </c>
      <c r="B7" s="100"/>
      <c r="C7" s="102"/>
      <c r="D7" s="102"/>
      <c r="E7" s="102"/>
      <c r="F7" s="102"/>
      <c r="G7" s="102"/>
    </row>
    <row r="8" customFormat="false" ht="15.75" hidden="false" customHeight="true" outlineLevel="0" collapsed="false">
      <c r="A8" s="104" t="s">
        <v>119</v>
      </c>
      <c r="B8" s="105"/>
      <c r="C8" s="106"/>
      <c r="D8" s="106"/>
      <c r="E8" s="106"/>
      <c r="F8" s="106"/>
      <c r="G8" s="106"/>
    </row>
    <row r="9" customFormat="false" ht="18" hidden="false" customHeight="true" outlineLevel="0" collapsed="false">
      <c r="A9" s="107" t="n">
        <v>1</v>
      </c>
      <c r="B9" s="108" t="str">
        <f aca="false">VLOOKUP(A9,Names!$A$2:$B$207,2,FALSE())</f>
        <v>Accomack County Public Schools</v>
      </c>
      <c r="C9" s="109" t="n">
        <f aca="false">VLOOKUP(A9,[1]Teachers!$A$9:$D$222,4,FALSE())</f>
        <v>43711.97</v>
      </c>
      <c r="D9" s="109" t="n">
        <f aca="false">VLOOKUP(A9,'Source query'!$B$17:$I$224,3,FALSE())</f>
        <v>44338.71</v>
      </c>
      <c r="E9" s="110" t="n">
        <f aca="false">IF(D9=0,"",IF(C9=0,"",IF(D9&lt;&gt;0,D9/C9-1)))</f>
        <v>0.0143379490789364</v>
      </c>
      <c r="F9" s="109" t="n">
        <f aca="false">VLOOKUP(A9,'Source query'!$B$17:$I$224,4,FALSE())</f>
        <v>46198.38</v>
      </c>
      <c r="G9" s="110" t="n">
        <f aca="false">IF(F9=0,"",IF(D9=0,"",IF(F9&lt;&gt;0,F9/D9-1)))</f>
        <v>0.0419423569156612</v>
      </c>
      <c r="H9" s="111"/>
      <c r="I9" s="112"/>
    </row>
    <row r="10" customFormat="false" ht="15.75" hidden="false" customHeight="true" outlineLevel="0" collapsed="false">
      <c r="A10" s="107" t="n">
        <v>2</v>
      </c>
      <c r="B10" s="108" t="str">
        <f aca="false">VLOOKUP(A10,Names!$A$2:$B$207,2,FALSE())</f>
        <v>Albemarle County Public Schools</v>
      </c>
      <c r="C10" s="109" t="n">
        <f aca="false">VLOOKUP(A10,[1]Teachers!$A$9:$D$222,4,FALSE())</f>
        <v>54449.02</v>
      </c>
      <c r="D10" s="109" t="n">
        <f aca="false">VLOOKUP(A10,'Source query'!$B$17:$I$224,3,FALSE())</f>
        <v>55280.98</v>
      </c>
      <c r="E10" s="110" t="n">
        <f aca="false">IF(D10=0,"",IF(C10=0,"",IF(D10&lt;&gt;0,D10/C10-1)))</f>
        <v>0.0152796138479629</v>
      </c>
      <c r="F10" s="109" t="n">
        <f aca="false">VLOOKUP(A10,'Source query'!$B$17:$I$224,4,FALSE())</f>
        <v>56205.36</v>
      </c>
      <c r="G10" s="110" t="n">
        <f aca="false">IF(F10=0,"",IF(D10=0,"",IF(F10&lt;&gt;0,F10/D10-1)))</f>
        <v>0.0167214835916441</v>
      </c>
      <c r="H10" s="111"/>
      <c r="I10" s="112"/>
    </row>
    <row r="11" customFormat="false" ht="15.75" hidden="false" customHeight="true" outlineLevel="0" collapsed="false">
      <c r="A11" s="107" t="n">
        <v>3</v>
      </c>
      <c r="B11" s="108" t="str">
        <f aca="false">VLOOKUP(A11,Names!$A$2:$B$207,2,FALSE())</f>
        <v>Alleghany County Public Schools</v>
      </c>
      <c r="C11" s="109" t="n">
        <f aca="false">VLOOKUP(A11,[1]Teachers!$A$9:$D$222,4,FALSE())</f>
        <v>48507.16</v>
      </c>
      <c r="D11" s="109" t="n">
        <f aca="false">VLOOKUP(A11,'Source query'!$B$17:$I$224,3,FALSE())</f>
        <v>48391.03</v>
      </c>
      <c r="E11" s="110" t="n">
        <f aca="false">IF(D11=0,"",IF(C11=0,"",IF(D11&lt;&gt;0,D11/C11-1)))</f>
        <v>-0.00239407955444115</v>
      </c>
      <c r="F11" s="109" t="n">
        <f aca="false">VLOOKUP(A11,'Source query'!$B$17:$I$224,4,FALSE())</f>
        <v>47914.13</v>
      </c>
      <c r="G11" s="110" t="n">
        <f aca="false">IF(F11=0,"",IF(D11=0,"",IF(F11&lt;&gt;0,F11/D11-1)))</f>
        <v>-0.0098551322424838</v>
      </c>
      <c r="H11" s="111"/>
      <c r="I11" s="112"/>
    </row>
    <row r="12" customFormat="false" ht="15.75" hidden="false" customHeight="true" outlineLevel="0" collapsed="false">
      <c r="A12" s="107" t="n">
        <v>4</v>
      </c>
      <c r="B12" s="108" t="str">
        <f aca="false">VLOOKUP(A12,Names!$A$2:$B$207,2,FALSE())</f>
        <v>Amelia County Public Schools</v>
      </c>
      <c r="C12" s="109" t="n">
        <f aca="false">VLOOKUP(A12,[1]Teachers!$A$9:$D$222,4,FALSE())</f>
        <v>49149.85</v>
      </c>
      <c r="D12" s="109" t="n">
        <f aca="false">VLOOKUP(A12,'Source query'!$B$17:$I$224,3,FALSE())</f>
        <v>51472.72</v>
      </c>
      <c r="E12" s="110" t="n">
        <f aca="false">IF(D12=0,"",IF(C12=0,"",IF(D12&lt;&gt;0,D12/C12-1)))</f>
        <v>0.0472609784160074</v>
      </c>
      <c r="F12" s="109" t="n">
        <f aca="false">VLOOKUP(A12,'Source query'!$B$17:$I$224,4,FALSE())</f>
        <v>54229.59</v>
      </c>
      <c r="G12" s="110" t="n">
        <f aca="false">IF(F12=0,"",IF(D12=0,"",IF(F12&lt;&gt;0,F12/D12-1)))</f>
        <v>0.0535598274192619</v>
      </c>
      <c r="H12" s="111"/>
      <c r="I12" s="112"/>
    </row>
    <row r="13" customFormat="false" ht="15.75" hidden="false" customHeight="true" outlineLevel="0" collapsed="false">
      <c r="A13" s="107" t="n">
        <v>5</v>
      </c>
      <c r="B13" s="108" t="str">
        <f aca="false">VLOOKUP(A13,Names!$A$2:$B$207,2,FALSE())</f>
        <v>Amherst County Public Schools</v>
      </c>
      <c r="C13" s="109" t="n">
        <f aca="false">VLOOKUP(A13,[1]Teachers!$A$9:$D$222,4,FALSE())</f>
        <v>45111.06</v>
      </c>
      <c r="D13" s="109" t="n">
        <f aca="false">VLOOKUP(A13,'Source query'!$B$17:$I$224,3,FALSE())</f>
        <v>46322.95</v>
      </c>
      <c r="E13" s="110" t="n">
        <f aca="false">IF(D13=0,"",IF(C13=0,"",IF(D13&lt;&gt;0,D13/C13-1)))</f>
        <v>0.0268645870879558</v>
      </c>
      <c r="F13" s="109" t="n">
        <f aca="false">VLOOKUP(A13,'Source query'!$B$17:$I$224,4,FALSE())</f>
        <v>46200.04</v>
      </c>
      <c r="G13" s="110" t="n">
        <f aca="false">IF(F13=0,"",IF(D13=0,"",IF(F13&lt;&gt;0,F13/D13-1)))</f>
        <v>-0.00265332842575861</v>
      </c>
      <c r="H13" s="111"/>
      <c r="I13" s="112"/>
    </row>
    <row r="14" customFormat="false" ht="15.75" hidden="false" customHeight="true" outlineLevel="0" collapsed="false">
      <c r="A14" s="107" t="n">
        <v>6</v>
      </c>
      <c r="B14" s="108" t="str">
        <f aca="false">VLOOKUP(A14,Names!$A$2:$B$207,2,FALSE())</f>
        <v>Appomattox County Public Schools</v>
      </c>
      <c r="C14" s="109" t="n">
        <f aca="false">VLOOKUP(A14,[1]Teachers!$A$9:$D$222,4,FALSE())</f>
        <v>38948.69</v>
      </c>
      <c r="D14" s="109" t="n">
        <f aca="false">VLOOKUP(A14,'Source query'!$B$17:$I$224,3,FALSE())</f>
        <v>40051.55</v>
      </c>
      <c r="E14" s="110" t="n">
        <f aca="false">IF(D14=0,"",IF(C14=0,"",IF(D14&lt;&gt;0,D14/C14-1)))</f>
        <v>0.0283157148545947</v>
      </c>
      <c r="F14" s="109" t="n">
        <f aca="false">VLOOKUP(A14,'Source query'!$B$17:$I$224,4,FALSE())</f>
        <v>39947.99</v>
      </c>
      <c r="G14" s="110" t="n">
        <f aca="false">IF(F14=0,"",IF(D14=0,"",IF(F14&lt;&gt;0,F14/D14-1)))</f>
        <v>-0.00258566772072499</v>
      </c>
      <c r="H14" s="111"/>
      <c r="I14" s="112"/>
    </row>
    <row r="15" customFormat="false" ht="15.75" hidden="false" customHeight="true" outlineLevel="0" collapsed="false">
      <c r="A15" s="107" t="n">
        <v>7</v>
      </c>
      <c r="B15" s="108" t="str">
        <f aca="false">VLOOKUP(A15,Names!$A$2:$B$207,2,FALSE())</f>
        <v>Arlington County Public Schools</v>
      </c>
      <c r="C15" s="109" t="n">
        <f aca="false">VLOOKUP(A15,[1]Teachers!$A$9:$D$222,4,FALSE())</f>
        <v>74534.17</v>
      </c>
      <c r="D15" s="109" t="n">
        <f aca="false">VLOOKUP(A15,'Source query'!$B$17:$I$224,3,FALSE())</f>
        <v>76942.35</v>
      </c>
      <c r="E15" s="110" t="n">
        <f aca="false">IF(D15=0,"",IF(C15=0,"",IF(D15&lt;&gt;0,D15/C15-1)))</f>
        <v>0.0323097446446376</v>
      </c>
      <c r="F15" s="109" t="n">
        <f aca="false">VLOOKUP(A15,'Source query'!$B$17:$I$224,4,FALSE())</f>
        <v>79542.46</v>
      </c>
      <c r="G15" s="110" t="n">
        <f aca="false">IF(F15=0,"",IF(D15=0,"",IF(F15&lt;&gt;0,F15/D15-1)))</f>
        <v>0.0337929631730769</v>
      </c>
      <c r="H15" s="111"/>
      <c r="I15" s="112"/>
    </row>
    <row r="16" customFormat="false" ht="15.75" hidden="false" customHeight="true" outlineLevel="0" collapsed="false">
      <c r="A16" s="107" t="n">
        <v>8</v>
      </c>
      <c r="B16" s="108" t="str">
        <f aca="false">VLOOKUP(A16,Names!$A$2:$B$207,2,FALSE())</f>
        <v>Augusta County Public Schools</v>
      </c>
      <c r="C16" s="109" t="n">
        <f aca="false">VLOOKUP(A16,[1]Teachers!$A$9:$D$222,4,FALSE())</f>
        <v>48601.85</v>
      </c>
      <c r="D16" s="109" t="n">
        <f aca="false">VLOOKUP(A16,'Source query'!$B$17:$I$224,3,FALSE())</f>
        <v>48610.24</v>
      </c>
      <c r="E16" s="110" t="n">
        <f aca="false">IF(D16=0,"",IF(C16=0,"",IF(D16&lt;&gt;0,D16/C16-1)))</f>
        <v>0.000172627173656847</v>
      </c>
      <c r="F16" s="109" t="n">
        <f aca="false">VLOOKUP(A16,'Source query'!$B$17:$I$224,4,FALSE())</f>
        <v>48493.57</v>
      </c>
      <c r="G16" s="110" t="n">
        <f aca="false">IF(F16=0,"",IF(D16=0,"",IF(F16&lt;&gt;0,F16/D16-1)))</f>
        <v>-0.00240011158142805</v>
      </c>
      <c r="H16" s="111"/>
      <c r="I16" s="112"/>
    </row>
    <row r="17" customFormat="false" ht="15.75" hidden="false" customHeight="true" outlineLevel="0" collapsed="false">
      <c r="A17" s="107" t="n">
        <v>9</v>
      </c>
      <c r="B17" s="108" t="str">
        <f aca="false">VLOOKUP(A17,Names!$A$2:$B$207,2,FALSE())</f>
        <v>Bath County Public Schools</v>
      </c>
      <c r="C17" s="109" t="n">
        <f aca="false">VLOOKUP(A17,[1]Teachers!$A$9:$D$222,4,FALSE())</f>
        <v>48410.46</v>
      </c>
      <c r="D17" s="109" t="n">
        <f aca="false">VLOOKUP(A17,'Source query'!$B$17:$I$224,3,FALSE())</f>
        <v>47911.04</v>
      </c>
      <c r="E17" s="110" t="n">
        <f aca="false">IF(D17=0,"",IF(C17=0,"",IF(D17&lt;&gt;0,D17/C17-1)))</f>
        <v>-0.0103163655127425</v>
      </c>
      <c r="F17" s="109" t="n">
        <f aca="false">VLOOKUP(A17,'Source query'!$B$17:$I$224,4,FALSE())</f>
        <v>48148.77</v>
      </c>
      <c r="G17" s="110" t="n">
        <f aca="false">IF(F17=0,"",IF(D17=0,"",IF(F17&lt;&gt;0,F17/D17-1)))</f>
        <v>0.00496190439614752</v>
      </c>
      <c r="H17" s="111"/>
      <c r="I17" s="112"/>
    </row>
    <row r="18" customFormat="false" ht="15" hidden="false" customHeight="true" outlineLevel="0" collapsed="false">
      <c r="A18" s="107" t="n">
        <v>10</v>
      </c>
      <c r="B18" s="108" t="s">
        <v>120</v>
      </c>
      <c r="C18" s="109" t="n">
        <f aca="false">VLOOKUP(A18,[1]Teachers!$A$9:$D$222,4,FALSE())</f>
        <v>40986.3</v>
      </c>
      <c r="D18" s="109" t="n">
        <f aca="false">VLOOKUP(A18,'Source query'!$B$17:$I$224,3,FALSE())</f>
        <v>43209.82</v>
      </c>
      <c r="E18" s="110" t="n">
        <f aca="false">IF(D18=0,"",IF(C18=0,"",IF(D18&lt;&gt;0,D18/C18-1)))</f>
        <v>0.054250322668794</v>
      </c>
      <c r="F18" s="109" t="n">
        <f aca="false">VLOOKUP(A18,'Source query'!$B$17:$I$224,4,FALSE())</f>
        <v>49490.12</v>
      </c>
      <c r="G18" s="110" t="n">
        <f aca="false">IF(F18=0,"",IF(D18=0,"",IF(F18&lt;&gt;0,F18/D18-1)))</f>
        <v>0.145344275907653</v>
      </c>
      <c r="H18" s="111"/>
      <c r="I18" s="112"/>
    </row>
    <row r="19" customFormat="false" ht="15.75" hidden="false" customHeight="true" outlineLevel="0" collapsed="false">
      <c r="A19" s="107" t="n">
        <v>11</v>
      </c>
      <c r="B19" s="108" t="str">
        <f aca="false">VLOOKUP(A19,Names!$A$2:$B$207,2,FALSE())</f>
        <v>Bland County Public Schools</v>
      </c>
      <c r="C19" s="109" t="n">
        <f aca="false">VLOOKUP(A19,[1]Teachers!$A$9:$D$222,4,FALSE())</f>
        <v>42604.97</v>
      </c>
      <c r="D19" s="109" t="n">
        <f aca="false">VLOOKUP(A19,'Source query'!$B$17:$I$224,3,FALSE())</f>
        <v>42245.23</v>
      </c>
      <c r="E19" s="110" t="n">
        <f aca="false">IF(D19=0,"",IF(C19=0,"",IF(D19&lt;&gt;0,D19/C19-1)))</f>
        <v>-0.00844361585045117</v>
      </c>
      <c r="F19" s="109" t="n">
        <f aca="false">VLOOKUP(A19,'Source query'!$B$17:$I$224,4,FALSE())</f>
        <v>46197.51</v>
      </c>
      <c r="G19" s="110" t="n">
        <f aca="false">IF(F19=0,"",IF(D19=0,"",IF(F19&lt;&gt;0,F19/D19-1)))</f>
        <v>0.0935556511350513</v>
      </c>
      <c r="H19" s="111"/>
      <c r="I19" s="112"/>
    </row>
    <row r="20" customFormat="false" ht="15.75" hidden="false" customHeight="true" outlineLevel="0" collapsed="false">
      <c r="A20" s="107" t="n">
        <v>12</v>
      </c>
      <c r="B20" s="108" t="str">
        <f aca="false">VLOOKUP(A20,Names!$A$2:$B$207,2,FALSE())</f>
        <v>Botetourt County Public Schools</v>
      </c>
      <c r="C20" s="109" t="n">
        <f aca="false">VLOOKUP(A20,[1]Teachers!$A$9:$D$222,4,FALSE())</f>
        <v>51292.76</v>
      </c>
      <c r="D20" s="109" t="n">
        <f aca="false">VLOOKUP(A20,'Source query'!$B$17:$I$224,3,FALSE())</f>
        <v>51584.01</v>
      </c>
      <c r="E20" s="110" t="n">
        <f aca="false">IF(D20=0,"",IF(C20=0,"",IF(D20&lt;&gt;0,D20/C20-1)))</f>
        <v>0.00567818928051445</v>
      </c>
      <c r="F20" s="109" t="n">
        <f aca="false">VLOOKUP(A20,'Source query'!$B$17:$I$224,4,FALSE())</f>
        <v>52431.12</v>
      </c>
      <c r="G20" s="110" t="n">
        <f aca="false">IF(F20=0,"",IF(D20=0,"",IF(F20&lt;&gt;0,F20/D20-1)))</f>
        <v>0.0164219493598889</v>
      </c>
      <c r="H20" s="111"/>
      <c r="I20" s="112"/>
    </row>
    <row r="21" customFormat="false" ht="15.75" hidden="false" customHeight="true" outlineLevel="0" collapsed="false">
      <c r="A21" s="107" t="n">
        <v>13</v>
      </c>
      <c r="B21" s="108" t="str">
        <f aca="false">VLOOKUP(A21,Names!$A$2:$B$207,2,FALSE())</f>
        <v>Brunswick County Public Schools</v>
      </c>
      <c r="C21" s="109" t="n">
        <f aca="false">VLOOKUP(A21,[1]Teachers!$A$9:$D$222,4,FALSE())</f>
        <v>40222.99</v>
      </c>
      <c r="D21" s="109" t="n">
        <f aca="false">VLOOKUP(A21,'Source query'!$B$17:$I$224,3,FALSE())</f>
        <v>40649.19</v>
      </c>
      <c r="E21" s="110" t="n">
        <f aca="false">IF(D21=0,"",IF(C21=0,"",IF(D21&lt;&gt;0,D21/C21-1)))</f>
        <v>0.010595930337352</v>
      </c>
      <c r="F21" s="109" t="n">
        <f aca="false">VLOOKUP(A21,'Source query'!$B$17:$I$224,4,FALSE())</f>
        <v>42177.91</v>
      </c>
      <c r="G21" s="110" t="n">
        <f aca="false">IF(F21=0,"",IF(D21=0,"",IF(F21&lt;&gt;0,F21/D21-1)))</f>
        <v>0.0376076374461582</v>
      </c>
      <c r="H21" s="111"/>
      <c r="I21" s="112"/>
    </row>
    <row r="22" customFormat="false" ht="15.75" hidden="false" customHeight="true" outlineLevel="0" collapsed="false">
      <c r="A22" s="107" t="n">
        <v>14</v>
      </c>
      <c r="B22" s="108" t="str">
        <f aca="false">VLOOKUP(A22,Names!$A$2:$B$207,2,FALSE())</f>
        <v>Buchanan County Public Schools</v>
      </c>
      <c r="C22" s="109" t="n">
        <f aca="false">VLOOKUP(A22,[1]Teachers!$A$9:$D$222,4,FALSE())</f>
        <v>41429.44</v>
      </c>
      <c r="D22" s="109" t="n">
        <f aca="false">VLOOKUP(A22,'Source query'!$B$17:$I$224,3,FALSE())</f>
        <v>45036.92</v>
      </c>
      <c r="E22" s="110" t="n">
        <f aca="false">IF(D22=0,"",IF(C22=0,"",IF(D22&lt;&gt;0,D22/C22-1)))</f>
        <v>0.0870752778700363</v>
      </c>
      <c r="F22" s="109" t="n">
        <f aca="false">VLOOKUP(A22,'Source query'!$B$17:$I$224,4,FALSE())</f>
        <v>49002.5</v>
      </c>
      <c r="G22" s="110" t="n">
        <f aca="false">IF(F22=0,"",IF(D22=0,"",IF(F22&lt;&gt;0,F22/D22-1)))</f>
        <v>0.0880517584239775</v>
      </c>
      <c r="H22" s="111"/>
      <c r="I22" s="112"/>
    </row>
    <row r="23" customFormat="false" ht="15.75" hidden="false" customHeight="true" outlineLevel="0" collapsed="false">
      <c r="A23" s="107" t="n">
        <v>15</v>
      </c>
      <c r="B23" s="108" t="str">
        <f aca="false">VLOOKUP(A23,Names!$A$2:$B$207,2,FALSE())</f>
        <v>Buckingham County Public Schools</v>
      </c>
      <c r="C23" s="109" t="n">
        <f aca="false">VLOOKUP(A23,[1]Teachers!$A$9:$D$222,4,FALSE())</f>
        <v>41477.13</v>
      </c>
      <c r="D23" s="109" t="n">
        <f aca="false">VLOOKUP(A23,'Source query'!$B$17:$I$224,3,FALSE())</f>
        <v>43398.44</v>
      </c>
      <c r="E23" s="110" t="n">
        <f aca="false">IF(D23=0,"",IF(C23=0,"",IF(D23&lt;&gt;0,D23/C23-1)))</f>
        <v>0.0463221539195216</v>
      </c>
      <c r="F23" s="109" t="n">
        <f aca="false">VLOOKUP(A23,'Source query'!$B$17:$I$224,4,FALSE())</f>
        <v>49577.37</v>
      </c>
      <c r="G23" s="110" t="n">
        <f aca="false">IF(F23=0,"",IF(D23=0,"",IF(F23&lt;&gt;0,F23/D23-1)))</f>
        <v>0.142376776676765</v>
      </c>
      <c r="H23" s="111"/>
      <c r="I23" s="112"/>
    </row>
    <row r="24" customFormat="false" ht="15.75" hidden="false" customHeight="true" outlineLevel="0" collapsed="false">
      <c r="A24" s="107" t="n">
        <v>16</v>
      </c>
      <c r="B24" s="108" t="str">
        <f aca="false">VLOOKUP(A24,Names!$A$2:$B$207,2,FALSE())</f>
        <v>Campbell County Public Schools</v>
      </c>
      <c r="C24" s="109" t="n">
        <f aca="false">VLOOKUP(A24,[1]Teachers!$A$9:$D$222,4,FALSE())</f>
        <v>43305.19</v>
      </c>
      <c r="D24" s="109" t="n">
        <f aca="false">VLOOKUP(A24,'Source query'!$B$17:$I$224,3,FALSE())</f>
        <v>45821.79</v>
      </c>
      <c r="E24" s="110" t="n">
        <f aca="false">IF(D24=0,"",IF(C24=0,"",IF(D24&lt;&gt;0,D24/C24-1)))</f>
        <v>0.0581131268561574</v>
      </c>
      <c r="F24" s="109" t="n">
        <f aca="false">VLOOKUP(A24,'Source query'!$B$17:$I$224,4,FALSE())</f>
        <v>50544.92</v>
      </c>
      <c r="G24" s="110" t="n">
        <f aca="false">IF(F24=0,"",IF(D24=0,"",IF(F24&lt;&gt;0,F24/D24-1)))</f>
        <v>0.103076069267482</v>
      </c>
      <c r="H24" s="111"/>
      <c r="I24" s="112"/>
    </row>
    <row r="25" customFormat="false" ht="15.75" hidden="false" customHeight="true" outlineLevel="0" collapsed="false">
      <c r="A25" s="107" t="n">
        <v>17</v>
      </c>
      <c r="B25" s="108" t="str">
        <f aca="false">VLOOKUP(A25,Names!$A$2:$B$207,2,FALSE())</f>
        <v>Caroline County Public Schools</v>
      </c>
      <c r="C25" s="109" t="n">
        <f aca="false">VLOOKUP(A25,[1]Teachers!$A$9:$D$222,4,FALSE())</f>
        <v>48630.15</v>
      </c>
      <c r="D25" s="109" t="n">
        <f aca="false">VLOOKUP(A25,'Source query'!$B$17:$I$224,3,FALSE())</f>
        <v>48038.43</v>
      </c>
      <c r="E25" s="110" t="n">
        <f aca="false">IF(D25=0,"",IF(C25=0,"",IF(D25&lt;&gt;0,D25/C25-1)))</f>
        <v>-0.0121677601241206</v>
      </c>
      <c r="F25" s="109" t="n">
        <f aca="false">VLOOKUP(A25,'Source query'!$B$17:$I$224,4,FALSE())</f>
        <v>48695.27</v>
      </c>
      <c r="G25" s="110" t="n">
        <f aca="false">IF(F25=0,"",IF(D25=0,"",IF(F25&lt;&gt;0,F25/D25-1)))</f>
        <v>0.0136732195452682</v>
      </c>
      <c r="H25" s="111"/>
      <c r="I25" s="112"/>
    </row>
    <row r="26" customFormat="false" ht="15.75" hidden="false" customHeight="true" outlineLevel="0" collapsed="false">
      <c r="A26" s="107" t="n">
        <v>18</v>
      </c>
      <c r="B26" s="108" t="str">
        <f aca="false">VLOOKUP(A26,Names!$A$2:$B$207,2,FALSE())</f>
        <v>Carroll County Public Schools</v>
      </c>
      <c r="C26" s="109" t="n">
        <f aca="false">VLOOKUP(A26,[1]Teachers!$A$9:$D$222,4,FALSE())</f>
        <v>45562.96</v>
      </c>
      <c r="D26" s="109" t="n">
        <f aca="false">VLOOKUP(A26,'Source query'!$B$17:$I$224,3,FALSE())</f>
        <v>44025.22</v>
      </c>
      <c r="E26" s="110" t="n">
        <f aca="false">IF(D26=0,"",IF(C26=0,"",IF(D26&lt;&gt;0,D26/C26-1)))</f>
        <v>-0.033749782718243</v>
      </c>
      <c r="F26" s="109" t="n">
        <f aca="false">VLOOKUP(A26,'Source query'!$B$17:$I$224,4,FALSE())</f>
        <v>46466.28</v>
      </c>
      <c r="G26" s="110" t="n">
        <f aca="false">IF(F26=0,"",IF(D26=0,"",IF(F26&lt;&gt;0,F26/D26-1)))</f>
        <v>0.0554468552343406</v>
      </c>
      <c r="H26" s="111"/>
      <c r="I26" s="112"/>
    </row>
    <row r="27" customFormat="false" ht="15.75" hidden="false" customHeight="true" outlineLevel="0" collapsed="false">
      <c r="A27" s="107" t="n">
        <v>19</v>
      </c>
      <c r="B27" s="108" t="str">
        <f aca="false">VLOOKUP(A27,Names!$A$2:$B$207,2,FALSE())</f>
        <v>Charles City County Public Schools</v>
      </c>
      <c r="C27" s="109" t="n">
        <f aca="false">VLOOKUP(A27,[1]Teachers!$A$9:$D$222,4,FALSE())</f>
        <v>43665.55</v>
      </c>
      <c r="D27" s="109" t="n">
        <f aca="false">VLOOKUP(A27,'Source query'!$B$17:$I$224,3,FALSE())</f>
        <v>40452.47</v>
      </c>
      <c r="E27" s="110" t="n">
        <f aca="false">IF(D27=0,"",IF(C27=0,"",IF(D27&lt;&gt;0,D27/C27-1)))</f>
        <v>-0.0735838664576537</v>
      </c>
      <c r="F27" s="109" t="n">
        <f aca="false">VLOOKUP(A27,'Source query'!$B$17:$I$224,4,FALSE())</f>
        <v>42238.58</v>
      </c>
      <c r="G27" s="110" t="n">
        <f aca="false">IF(F27=0,"",IF(D27=0,"",IF(F27&lt;&gt;0,F27/D27-1)))</f>
        <v>0.0441532989209312</v>
      </c>
      <c r="H27" s="111"/>
      <c r="I27" s="112"/>
    </row>
    <row r="28" customFormat="false" ht="15.75" hidden="false" customHeight="true" outlineLevel="0" collapsed="false">
      <c r="A28" s="107" t="n">
        <v>20</v>
      </c>
      <c r="B28" s="108" t="str">
        <f aca="false">VLOOKUP(A28,Names!$A$2:$B$207,2,FALSE())</f>
        <v>Charlotte County Public Schools</v>
      </c>
      <c r="C28" s="109" t="n">
        <f aca="false">VLOOKUP(A28,[1]Teachers!$A$9:$D$222,4,FALSE())</f>
        <v>46243.92</v>
      </c>
      <c r="D28" s="109" t="n">
        <f aca="false">VLOOKUP(A28,'Source query'!$B$17:$I$224,3,FALSE())</f>
        <v>44761.87</v>
      </c>
      <c r="E28" s="110" t="n">
        <f aca="false">IF(D28=0,"",IF(C28=0,"",IF(D28&lt;&gt;0,D28/C28-1)))</f>
        <v>-0.0320485374077283</v>
      </c>
      <c r="F28" s="109" t="n">
        <f aca="false">VLOOKUP(A28,'Source query'!$B$17:$I$224,4,FALSE())</f>
        <v>47249.12</v>
      </c>
      <c r="G28" s="110" t="n">
        <f aca="false">IF(F28=0,"",IF(D28=0,"",IF(F28&lt;&gt;0,F28/D28-1)))</f>
        <v>0.0555662665567815</v>
      </c>
      <c r="H28" s="111"/>
      <c r="I28" s="112"/>
    </row>
    <row r="29" customFormat="false" ht="15.75" hidden="false" customHeight="true" outlineLevel="0" collapsed="false">
      <c r="A29" s="107" t="n">
        <v>21</v>
      </c>
      <c r="B29" s="108" t="str">
        <f aca="false">VLOOKUP(A29,Names!$A$2:$B$207,2,FALSE())</f>
        <v>Chesterfield County Public Schools</v>
      </c>
      <c r="C29" s="109" t="n">
        <f aca="false">VLOOKUP(A29,[1]Teachers!$A$9:$D$222,4,FALSE())</f>
        <v>50281.31</v>
      </c>
      <c r="D29" s="109" t="n">
        <f aca="false">VLOOKUP(A29,'Source query'!$B$17:$I$224,3,FALSE())</f>
        <v>50697.3</v>
      </c>
      <c r="E29" s="110" t="n">
        <f aca="false">IF(D29=0,"",IF(C29=0,"",IF(D29&lt;&gt;0,D29/C29-1)))</f>
        <v>0.00827325302383741</v>
      </c>
      <c r="F29" s="109" t="n">
        <f aca="false">VLOOKUP(A29,'Source query'!$B$17:$I$224,4,FALSE())</f>
        <v>50796.9</v>
      </c>
      <c r="G29" s="110" t="n">
        <f aca="false">IF(F29=0,"",IF(D29=0,"",IF(F29&lt;&gt;0,F29/D29-1)))</f>
        <v>0.00196460166517731</v>
      </c>
      <c r="H29" s="111"/>
      <c r="I29" s="112"/>
    </row>
    <row r="30" customFormat="false" ht="15.75" hidden="false" customHeight="true" outlineLevel="0" collapsed="false">
      <c r="A30" s="107" t="n">
        <v>22</v>
      </c>
      <c r="B30" s="108" t="s">
        <v>121</v>
      </c>
      <c r="C30" s="109" t="n">
        <f aca="false">VLOOKUP(A30,[1]Teachers!$A$9:$D$222,4,FALSE())</f>
        <v>50152.49</v>
      </c>
      <c r="D30" s="109" t="n">
        <f aca="false">VLOOKUP(A30,'Source query'!$B$17:$I$224,3,FALSE())</f>
        <v>52019.47</v>
      </c>
      <c r="E30" s="110" t="n">
        <f aca="false">IF(D30=0,"",IF(C30=0,"",IF(D30&lt;&gt;0,D30/C30-1)))</f>
        <v>0.0372260679380028</v>
      </c>
      <c r="F30" s="109" t="n">
        <f aca="false">VLOOKUP(A30,'Source query'!$B$17:$I$224,4,FALSE())</f>
        <v>53736.29</v>
      </c>
      <c r="G30" s="110" t="n">
        <f aca="false">IF(F30=0,"",IF(D30=0,"",IF(F30&lt;&gt;0,F30/D30-1)))</f>
        <v>0.0330034119917024</v>
      </c>
      <c r="H30" s="111"/>
      <c r="I30" s="112"/>
    </row>
    <row r="31" customFormat="false" ht="15.75" hidden="false" customHeight="true" outlineLevel="0" collapsed="false">
      <c r="A31" s="107" t="n">
        <v>23</v>
      </c>
      <c r="B31" s="108" t="str">
        <f aca="false">VLOOKUP(A31,Names!$A$2:$B$207,2,FALSE())</f>
        <v>Craig County Public Schools</v>
      </c>
      <c r="C31" s="109" t="n">
        <f aca="false">VLOOKUP(A31,[1]Teachers!$A$9:$D$222,4,FALSE())</f>
        <v>41579.6</v>
      </c>
      <c r="D31" s="109" t="n">
        <f aca="false">VLOOKUP(A31,'Source query'!$B$17:$I$224,3,FALSE())</f>
        <v>41456.24</v>
      </c>
      <c r="E31" s="110" t="n">
        <f aca="false">IF(D31=0,"",IF(C31=0,"",IF(D31&lt;&gt;0,D31/C31-1)))</f>
        <v>-0.00296683950783561</v>
      </c>
      <c r="F31" s="109" t="n">
        <f aca="false">VLOOKUP(A31,'Source query'!$B$17:$I$224,4,FALSE())</f>
        <v>33657.21</v>
      </c>
      <c r="G31" s="110" t="n">
        <f aca="false">IF(F31=0,"",IF(D31=0,"",IF(F31&lt;&gt;0,F31/D31-1)))</f>
        <v>-0.188126805518301</v>
      </c>
      <c r="H31" s="111"/>
      <c r="I31" s="112"/>
    </row>
    <row r="32" customFormat="false" ht="15.75" hidden="false" customHeight="true" outlineLevel="0" collapsed="false">
      <c r="A32" s="107" t="n">
        <v>24</v>
      </c>
      <c r="B32" s="108" t="str">
        <f aca="false">VLOOKUP(A32,Names!$A$2:$B$207,2,FALSE())</f>
        <v>Culpeper County Public Schools</v>
      </c>
      <c r="C32" s="109" t="n">
        <f aca="false">VLOOKUP(A32,[1]Teachers!$A$9:$D$222,4,FALSE())</f>
        <v>49317.92</v>
      </c>
      <c r="D32" s="109" t="n">
        <f aca="false">VLOOKUP(A32,'Source query'!$B$17:$I$224,3,FALSE())</f>
        <v>49139.88</v>
      </c>
      <c r="E32" s="110" t="n">
        <f aca="false">IF(D32=0,"",IF(C32=0,"",IF(D32&lt;&gt;0,D32/C32-1)))</f>
        <v>-0.0036100468146264</v>
      </c>
      <c r="F32" s="109" t="n">
        <f aca="false">VLOOKUP(A32,'Source query'!$B$17:$I$224,4,FALSE())</f>
        <v>46698.43</v>
      </c>
      <c r="G32" s="110" t="n">
        <f aca="false">IF(F32=0,"",IF(D32=0,"",IF(F32&lt;&gt;0,F32/D32-1)))</f>
        <v>-0.0496836785112214</v>
      </c>
      <c r="H32" s="111"/>
      <c r="I32" s="112"/>
    </row>
    <row r="33" customFormat="false" ht="15.75" hidden="false" customHeight="true" outlineLevel="0" collapsed="false">
      <c r="A33" s="107" t="n">
        <v>25</v>
      </c>
      <c r="B33" s="108" t="str">
        <f aca="false">VLOOKUP(A33,Names!$A$2:$B$207,2,FALSE())</f>
        <v>Cumberland County Public Schools</v>
      </c>
      <c r="C33" s="109" t="n">
        <f aca="false">VLOOKUP(A33,[1]Teachers!$A$9:$D$222,4,FALSE())</f>
        <v>48097.54</v>
      </c>
      <c r="D33" s="109" t="n">
        <f aca="false">VLOOKUP(A33,'Source query'!$B$17:$I$224,3,FALSE())</f>
        <v>47303.34</v>
      </c>
      <c r="E33" s="110" t="n">
        <f aca="false">IF(D33=0,"",IF(C33=0,"",IF(D33&lt;&gt;0,D33/C33-1)))</f>
        <v>-0.0165122790063692</v>
      </c>
      <c r="F33" s="109" t="n">
        <f aca="false">VLOOKUP(A33,'Source query'!$B$17:$I$224,4,FALSE())</f>
        <v>45333.67</v>
      </c>
      <c r="G33" s="110" t="n">
        <f aca="false">IF(F33=0,"",IF(D33=0,"",IF(F33&lt;&gt;0,F33/D33-1)))</f>
        <v>-0.0416391316131165</v>
      </c>
      <c r="H33" s="111"/>
      <c r="I33" s="112"/>
    </row>
    <row r="34" customFormat="false" ht="15.75" hidden="false" customHeight="true" outlineLevel="0" collapsed="false">
      <c r="A34" s="107" t="n">
        <v>26</v>
      </c>
      <c r="B34" s="108" t="str">
        <f aca="false">VLOOKUP(A34,Names!$A$2:$B$207,2,FALSE())</f>
        <v>Dickenson County Public Schools</v>
      </c>
      <c r="C34" s="109" t="n">
        <f aca="false">VLOOKUP(A34,[1]Teachers!$A$9:$D$222,4,FALSE())</f>
        <v>39429.23</v>
      </c>
      <c r="D34" s="109" t="n">
        <f aca="false">VLOOKUP(A34,'Source query'!$B$17:$I$224,3,FALSE())</f>
        <v>40667.4</v>
      </c>
      <c r="E34" s="110" t="n">
        <f aca="false">IF(D34=0,"",IF(C34=0,"",IF(D34&lt;&gt;0,D34/C34-1)))</f>
        <v>0.0314023378087778</v>
      </c>
      <c r="F34" s="109" t="n">
        <f aca="false">VLOOKUP(A34,'Source query'!$B$17:$I$224,4,FALSE())</f>
        <v>40758.6</v>
      </c>
      <c r="G34" s="110" t="n">
        <f aca="false">IF(F34=0,"",IF(D34=0,"",IF(F34&lt;&gt;0,F34/D34-1)))</f>
        <v>0.002242582510807</v>
      </c>
      <c r="H34" s="111"/>
      <c r="I34" s="112"/>
    </row>
    <row r="35" customFormat="false" ht="15.75" hidden="false" customHeight="true" outlineLevel="0" collapsed="false">
      <c r="A35" s="107" t="n">
        <v>27</v>
      </c>
      <c r="B35" s="108" t="str">
        <f aca="false">VLOOKUP(A35,Names!$A$2:$B$207,2,FALSE())</f>
        <v>Dinwiddie County Public Schools</v>
      </c>
      <c r="C35" s="109" t="n">
        <f aca="false">VLOOKUP(A35,[1]Teachers!$A$9:$D$222,4,FALSE())</f>
        <v>47889.51</v>
      </c>
      <c r="D35" s="109" t="n">
        <f aca="false">VLOOKUP(A35,'Source query'!$B$17:$I$224,3,FALSE())</f>
        <v>49020.77</v>
      </c>
      <c r="E35" s="110" t="n">
        <f aca="false">IF(D35=0,"",IF(C35=0,"",IF(D35&lt;&gt;0,D35/C35-1)))</f>
        <v>0.0236222922305949</v>
      </c>
      <c r="F35" s="109" t="n">
        <f aca="false">VLOOKUP(A35,'Source query'!$B$17:$I$224,4,FALSE())</f>
        <v>47194.78</v>
      </c>
      <c r="G35" s="110" t="n">
        <f aca="false">IF(F35=0,"",IF(D35=0,"",IF(F35&lt;&gt;0,F35/D35-1)))</f>
        <v>-0.0372493128932899</v>
      </c>
      <c r="H35" s="111"/>
      <c r="I35" s="112"/>
    </row>
    <row r="36" customFormat="false" ht="15.75" hidden="false" customHeight="true" outlineLevel="0" collapsed="false">
      <c r="A36" s="107" t="n">
        <v>28</v>
      </c>
      <c r="B36" s="108" t="str">
        <f aca="false">VLOOKUP(A36,Names!$A$2:$B$207,2,FALSE())</f>
        <v>Essex County Public Schools</v>
      </c>
      <c r="C36" s="109" t="n">
        <f aca="false">VLOOKUP(A36,[1]Teachers!$A$9:$D$222,4,FALSE())</f>
        <v>46012.22</v>
      </c>
      <c r="D36" s="109" t="n">
        <f aca="false">VLOOKUP(A36,'Source query'!$B$17:$I$224,3,FALSE())</f>
        <v>46717.62</v>
      </c>
      <c r="E36" s="110" t="n">
        <f aca="false">IF(D36=0,"",IF(C36=0,"",IF(D36&lt;&gt;0,D36/C36-1)))</f>
        <v>0.0153307099722639</v>
      </c>
      <c r="F36" s="109" t="n">
        <f aca="false">VLOOKUP(A36,'Source query'!$B$17:$I$224,4,FALSE())</f>
        <v>48260.49</v>
      </c>
      <c r="G36" s="110" t="n">
        <f aca="false">IF(F36=0,"",IF(D36=0,"",IF(F36&lt;&gt;0,F36/D36-1)))</f>
        <v>0.0330254409364175</v>
      </c>
      <c r="H36" s="111"/>
      <c r="I36" s="112"/>
    </row>
    <row r="37" customFormat="false" ht="18" hidden="false" customHeight="true" outlineLevel="0" collapsed="false">
      <c r="A37" s="107" t="n">
        <v>29</v>
      </c>
      <c r="B37" s="108" t="s">
        <v>122</v>
      </c>
      <c r="C37" s="109" t="n">
        <f aca="false">VLOOKUP(A37,[1]Teachers!$A$9:$D$222,4,FALSE())</f>
        <v>64923.97</v>
      </c>
      <c r="D37" s="109" t="n">
        <f aca="false">VLOOKUP(A37,'Source query'!$B$17:$I$224,3,FALSE())</f>
        <v>66084.16</v>
      </c>
      <c r="E37" s="110" t="n">
        <f aca="false">IF(D37=0,"",IF(C37=0,"",IF(D37&lt;&gt;0,D37/C37-1)))</f>
        <v>0.0178699793004034</v>
      </c>
      <c r="F37" s="109" t="n">
        <f aca="false">VLOOKUP(A37,'Source query'!$B$17:$I$224,4,FALSE())</f>
        <v>67561.87</v>
      </c>
      <c r="G37" s="110" t="n">
        <f aca="false">IF(F37=0,"",IF(D37=0,"",IF(F37&lt;&gt;0,F37/D37-1)))</f>
        <v>0.0223610317510277</v>
      </c>
      <c r="H37" s="111"/>
      <c r="I37" s="112"/>
    </row>
    <row r="38" customFormat="false" ht="15.75" hidden="false" customHeight="true" outlineLevel="0" collapsed="false">
      <c r="A38" s="107" t="n">
        <v>30</v>
      </c>
      <c r="B38" s="108" t="str">
        <f aca="false">VLOOKUP(A38,Names!$A$2:$B$207,2,FALSE())</f>
        <v>Fauquier County Public Schools</v>
      </c>
      <c r="C38" s="109" t="n">
        <f aca="false">VLOOKUP(A38,[1]Teachers!$A$9:$D$222,4,FALSE())</f>
        <v>53704.84</v>
      </c>
      <c r="D38" s="109" t="n">
        <f aca="false">VLOOKUP(A38,'Source query'!$B$17:$I$224,3,FALSE())</f>
        <v>55298.24</v>
      </c>
      <c r="E38" s="110" t="n">
        <f aca="false">IF(D38=0,"",IF(C38=0,"",IF(D38&lt;&gt;0,D38/C38-1)))</f>
        <v>0.029669579129181</v>
      </c>
      <c r="F38" s="109" t="n">
        <f aca="false">VLOOKUP(A38,'Source query'!$B$17:$I$224,4,FALSE())</f>
        <v>56177.95</v>
      </c>
      <c r="G38" s="110" t="n">
        <f aca="false">IF(F38=0,"",IF(D38=0,"",IF(F38&lt;&gt;0,F38/D38-1)))</f>
        <v>0.0159084629094886</v>
      </c>
      <c r="H38" s="111"/>
      <c r="I38" s="112"/>
    </row>
    <row r="39" customFormat="false" ht="15.75" hidden="false" customHeight="true" outlineLevel="0" collapsed="false">
      <c r="A39" s="107" t="n">
        <v>31</v>
      </c>
      <c r="B39" s="108" t="str">
        <f aca="false">VLOOKUP(A39,Names!$A$2:$B$207,2,FALSE())</f>
        <v>Floyd County Public Schools</v>
      </c>
      <c r="C39" s="109" t="n">
        <f aca="false">VLOOKUP(A39,[1]Teachers!$A$9:$D$222,4,FALSE())</f>
        <v>45326.86</v>
      </c>
      <c r="D39" s="109" t="n">
        <f aca="false">VLOOKUP(A39,'Source query'!$B$17:$I$224,3,FALSE())</f>
        <v>45483.89</v>
      </c>
      <c r="E39" s="110" t="n">
        <f aca="false">IF(D39=0,"",IF(C39=0,"",IF(D39&lt;&gt;0,D39/C39-1)))</f>
        <v>0.00346439175358704</v>
      </c>
      <c r="F39" s="109" t="n">
        <f aca="false">VLOOKUP(A39,'Source query'!$B$17:$I$224,4,FALSE())</f>
        <v>46479.04</v>
      </c>
      <c r="G39" s="110" t="n">
        <f aca="false">IF(F39=0,"",IF(D39=0,"",IF(F39&lt;&gt;0,F39/D39-1)))</f>
        <v>0.0218791752420473</v>
      </c>
      <c r="H39" s="111"/>
      <c r="I39" s="112"/>
    </row>
    <row r="40" customFormat="false" ht="15.75" hidden="false" customHeight="true" outlineLevel="0" collapsed="false">
      <c r="A40" s="107" t="n">
        <v>32</v>
      </c>
      <c r="B40" s="108" t="str">
        <f aca="false">VLOOKUP(A40,Names!$A$2:$B$207,2,FALSE())</f>
        <v>Fluvanna County Public Schools</v>
      </c>
      <c r="C40" s="109" t="n">
        <f aca="false">VLOOKUP(A40,[1]Teachers!$A$9:$D$222,4,FALSE())</f>
        <v>52409.14</v>
      </c>
      <c r="D40" s="109" t="n">
        <f aca="false">VLOOKUP(A40,'Source query'!$B$17:$I$224,3,FALSE())</f>
        <v>53498.13</v>
      </c>
      <c r="E40" s="110" t="n">
        <f aca="false">IF(D40=0,"",IF(C40=0,"",IF(D40&lt;&gt;0,D40/C40-1)))</f>
        <v>0.0207786275447375</v>
      </c>
      <c r="F40" s="109" t="n">
        <f aca="false">VLOOKUP(A40,'Source query'!$B$17:$I$224,4,FALSE())</f>
        <v>53183.3</v>
      </c>
      <c r="G40" s="110" t="n">
        <f aca="false">IF(F40=0,"",IF(D40=0,"",IF(F40&lt;&gt;0,F40/D40-1)))</f>
        <v>-0.00588487859295261</v>
      </c>
      <c r="H40" s="111"/>
      <c r="I40" s="112"/>
    </row>
    <row r="41" customFormat="false" ht="15.75" hidden="false" customHeight="true" outlineLevel="0" collapsed="false">
      <c r="A41" s="107" t="n">
        <v>33</v>
      </c>
      <c r="B41" s="108" t="str">
        <f aca="false">VLOOKUP(A41,Names!$A$2:$B$207,2,FALSE())</f>
        <v>Franklin County Public Schools</v>
      </c>
      <c r="C41" s="109" t="n">
        <f aca="false">VLOOKUP(A41,[1]Teachers!$A$9:$D$222,4,FALSE())</f>
        <v>47031.74</v>
      </c>
      <c r="D41" s="109" t="n">
        <f aca="false">VLOOKUP(A41,'Source query'!$B$17:$I$224,3,FALSE())</f>
        <v>48222.93</v>
      </c>
      <c r="E41" s="110" t="n">
        <f aca="false">IF(D41=0,"",IF(C41=0,"",IF(D41&lt;&gt;0,D41/C41-1)))</f>
        <v>0.0253273640311842</v>
      </c>
      <c r="F41" s="109" t="n">
        <f aca="false">VLOOKUP(A41,'Source query'!$B$17:$I$224,4,FALSE())</f>
        <v>49222.12</v>
      </c>
      <c r="G41" s="110" t="n">
        <f aca="false">IF(F41=0,"",IF(D41=0,"",IF(F41&lt;&gt;0,F41/D41-1)))</f>
        <v>0.0207202258344734</v>
      </c>
      <c r="H41" s="111"/>
      <c r="I41" s="112"/>
    </row>
    <row r="42" customFormat="false" ht="15.75" hidden="false" customHeight="true" outlineLevel="0" collapsed="false">
      <c r="A42" s="107" t="n">
        <v>34</v>
      </c>
      <c r="B42" s="108" t="str">
        <f aca="false">VLOOKUP(A42,Names!$A$2:$B$207,2,FALSE())</f>
        <v>Frederick County Public Schools</v>
      </c>
      <c r="C42" s="109" t="n">
        <f aca="false">VLOOKUP(A42,[1]Teachers!$A$9:$D$222,4,FALSE())</f>
        <v>51503.41</v>
      </c>
      <c r="D42" s="109" t="n">
        <f aca="false">VLOOKUP(A42,'Source query'!$B$17:$I$224,3,FALSE())</f>
        <v>53806.38</v>
      </c>
      <c r="E42" s="110" t="n">
        <f aca="false">IF(D42=0,"",IF(C42=0,"",IF(D42&lt;&gt;0,D42/C42-1)))</f>
        <v>0.044714903343293</v>
      </c>
      <c r="F42" s="109" t="n">
        <f aca="false">VLOOKUP(A42,'Source query'!$B$17:$I$224,4,FALSE())</f>
        <v>55216.45</v>
      </c>
      <c r="G42" s="110" t="n">
        <f aca="false">IF(F42=0,"",IF(D42=0,"",IF(F42&lt;&gt;0,F42/D42-1)))</f>
        <v>0.0262063718094396</v>
      </c>
      <c r="H42" s="111"/>
      <c r="I42" s="112"/>
    </row>
    <row r="43" customFormat="false" ht="15.75" hidden="false" customHeight="true" outlineLevel="0" collapsed="false">
      <c r="A43" s="107" t="n">
        <v>35</v>
      </c>
      <c r="B43" s="108" t="str">
        <f aca="false">VLOOKUP(A43,Names!$A$2:$B$207,2,FALSE())</f>
        <v>Giles County Public Schools</v>
      </c>
      <c r="C43" s="109" t="n">
        <f aca="false">VLOOKUP(A43,[1]Teachers!$A$9:$D$222,4,FALSE())</f>
        <v>41060.88</v>
      </c>
      <c r="D43" s="109" t="n">
        <f aca="false">VLOOKUP(A43,'Source query'!$B$17:$I$224,3,FALSE())</f>
        <v>41881.58</v>
      </c>
      <c r="E43" s="110" t="n">
        <f aca="false">IF(D43=0,"",IF(C43=0,"",IF(D43&lt;&gt;0,D43/C43-1)))</f>
        <v>0.0199873943276423</v>
      </c>
      <c r="F43" s="109" t="n">
        <f aca="false">VLOOKUP(A43,'Source query'!$B$17:$I$224,4,FALSE())</f>
        <v>41515.32</v>
      </c>
      <c r="G43" s="110" t="n">
        <f aca="false">IF(F43=0,"",IF(D43=0,"",IF(F43&lt;&gt;0,F43/D43-1)))</f>
        <v>-0.00874513330203874</v>
      </c>
      <c r="H43" s="111"/>
      <c r="I43" s="112"/>
    </row>
    <row r="44" customFormat="false" ht="15.75" hidden="false" customHeight="true" outlineLevel="0" collapsed="false">
      <c r="A44" s="107" t="n">
        <v>36</v>
      </c>
      <c r="B44" s="108" t="str">
        <f aca="false">VLOOKUP(A44,Names!$A$2:$B$207,2,FALSE())</f>
        <v>Gloucester County Public Schools</v>
      </c>
      <c r="C44" s="109" t="n">
        <f aca="false">VLOOKUP(A44,[1]Teachers!$A$9:$D$222,4,FALSE())</f>
        <v>49116.97</v>
      </c>
      <c r="D44" s="109" t="n">
        <f aca="false">VLOOKUP(A44,'Source query'!$B$17:$I$224,3,FALSE())</f>
        <v>48091.38</v>
      </c>
      <c r="E44" s="110" t="n">
        <f aca="false">IF(D44=0,"",IF(C44=0,"",IF(D44&lt;&gt;0,D44/C44-1)))</f>
        <v>-0.0208805632757885</v>
      </c>
      <c r="F44" s="109" t="n">
        <f aca="false">VLOOKUP(A44,'Source query'!$B$17:$I$224,4,FALSE())</f>
        <v>49621.8</v>
      </c>
      <c r="G44" s="110" t="n">
        <f aca="false">IF(F44=0,"",IF(D44=0,"",IF(F44&lt;&gt;0,F44/D44-1)))</f>
        <v>0.0318231666464968</v>
      </c>
      <c r="H44" s="111"/>
      <c r="I44" s="112"/>
    </row>
    <row r="45" customFormat="false" ht="15.75" hidden="false" customHeight="true" outlineLevel="0" collapsed="false">
      <c r="A45" s="107" t="n">
        <v>37</v>
      </c>
      <c r="B45" s="108" t="str">
        <f aca="false">VLOOKUP(A45,Names!$A$2:$B$207,2,FALSE())</f>
        <v>Goochland County Public Schools</v>
      </c>
      <c r="C45" s="109" t="n">
        <f aca="false">VLOOKUP(A45,[1]Teachers!$A$9:$D$222,4,FALSE())</f>
        <v>49274.64</v>
      </c>
      <c r="D45" s="109" t="n">
        <f aca="false">VLOOKUP(A45,'Source query'!$B$17:$I$224,3,FALSE())</f>
        <v>48401.03</v>
      </c>
      <c r="E45" s="110" t="n">
        <f aca="false">IF(D45=0,"",IF(C45=0,"",IF(D45&lt;&gt;0,D45/C45-1)))</f>
        <v>-0.0177294040098517</v>
      </c>
      <c r="F45" s="109" t="n">
        <f aca="false">VLOOKUP(A45,'Source query'!$B$17:$I$224,4,FALSE())</f>
        <v>49210.45</v>
      </c>
      <c r="G45" s="110" t="n">
        <f aca="false">IF(F45=0,"",IF(D45=0,"",IF(F45&lt;&gt;0,F45/D45-1)))</f>
        <v>0.0167231978327733</v>
      </c>
      <c r="H45" s="111"/>
      <c r="I45" s="112"/>
    </row>
    <row r="46" customFormat="false" ht="15.75" hidden="false" customHeight="true" outlineLevel="0" collapsed="false">
      <c r="A46" s="107" t="n">
        <v>38</v>
      </c>
      <c r="B46" s="108" t="str">
        <f aca="false">VLOOKUP(A46,Names!$A$2:$B$207,2,FALSE())</f>
        <v>Grayson County Public Schools</v>
      </c>
      <c r="C46" s="109" t="n">
        <f aca="false">VLOOKUP(A46,[1]Teachers!$A$9:$D$222,4,FALSE())</f>
        <v>37642.6</v>
      </c>
      <c r="D46" s="109" t="n">
        <f aca="false">VLOOKUP(A46,'Source query'!$B$17:$I$224,3,FALSE())</f>
        <v>39135.86</v>
      </c>
      <c r="E46" s="110" t="n">
        <f aca="false">IF(D46=0,"",IF(C46=0,"",IF(D46&lt;&gt;0,D46/C46-1)))</f>
        <v>0.0396694170965874</v>
      </c>
      <c r="F46" s="109" t="n">
        <f aca="false">VLOOKUP(A46,'Source query'!$B$17:$I$224,4,FALSE())</f>
        <v>39702.72</v>
      </c>
      <c r="G46" s="110" t="n">
        <f aca="false">IF(F46=0,"",IF(D46=0,"",IF(F46&lt;&gt;0,F46/D46-1)))</f>
        <v>0.0144844140386848</v>
      </c>
      <c r="H46" s="111"/>
      <c r="I46" s="112"/>
    </row>
    <row r="47" customFormat="false" ht="15.75" hidden="false" customHeight="true" outlineLevel="0" collapsed="false">
      <c r="A47" s="107" t="n">
        <v>39</v>
      </c>
      <c r="B47" s="108" t="str">
        <f aca="false">VLOOKUP(A47,Names!$A$2:$B$207,2,FALSE())</f>
        <v>Greene County Public Schools</v>
      </c>
      <c r="C47" s="109" t="n">
        <f aca="false">VLOOKUP(A47,[1]Teachers!$A$9:$D$222,4,FALSE())</f>
        <v>47374.99</v>
      </c>
      <c r="D47" s="109" t="n">
        <f aca="false">VLOOKUP(A47,'Source query'!$B$17:$I$224,3,FALSE())</f>
        <v>48719.68</v>
      </c>
      <c r="E47" s="110" t="n">
        <f aca="false">IF(D47=0,"",IF(C47=0,"",IF(D47&lt;&gt;0,D47/C47-1)))</f>
        <v>0.0283839637749792</v>
      </c>
      <c r="F47" s="109" t="n">
        <f aca="false">VLOOKUP(A47,'Source query'!$B$17:$I$224,4,FALSE())</f>
        <v>50896.06</v>
      </c>
      <c r="G47" s="110" t="n">
        <f aca="false">IF(F47=0,"",IF(D47=0,"",IF(F47&lt;&gt;0,F47/D47-1)))</f>
        <v>0.0446714756747171</v>
      </c>
      <c r="H47" s="111"/>
      <c r="I47" s="112"/>
    </row>
    <row r="48" customFormat="false" ht="18" hidden="false" customHeight="true" outlineLevel="0" collapsed="false">
      <c r="A48" s="107" t="n">
        <v>40</v>
      </c>
      <c r="B48" s="108" t="s">
        <v>123</v>
      </c>
      <c r="C48" s="109" t="n">
        <f aca="false">VLOOKUP(A48,[1]Teachers!$A$9:$D$222,4,FALSE())</f>
        <v>47571.47</v>
      </c>
      <c r="D48" s="109" t="n">
        <f aca="false">VLOOKUP(A48,'Source query'!$B$17:$I$224,3,FALSE())</f>
        <v>47215.51</v>
      </c>
      <c r="E48" s="110" t="n">
        <f aca="false">IF(D48=0,"",IF(C48=0,"",IF(D48&lt;&gt;0,D48/C48-1)))</f>
        <v>-0.00748263612623279</v>
      </c>
      <c r="F48" s="109" t="n">
        <f aca="false">VLOOKUP(A48,'Source query'!$B$17:$I$224,4,FALSE())</f>
        <v>49038.21</v>
      </c>
      <c r="G48" s="110" t="n">
        <f aca="false">IF(F48=0,"",IF(D48=0,"",IF(F48&lt;&gt;0,F48/D48-1)))</f>
        <v>0.0386038401364297</v>
      </c>
      <c r="H48" s="111"/>
      <c r="I48" s="112"/>
    </row>
    <row r="49" customFormat="false" ht="15.75" hidden="false" customHeight="true" outlineLevel="0" collapsed="false">
      <c r="A49" s="107" t="n">
        <v>41</v>
      </c>
      <c r="B49" s="108" t="str">
        <f aca="false">VLOOKUP(A49,Names!$A$2:$B$207,2,FALSE())</f>
        <v>Halifax County Public Schools</v>
      </c>
      <c r="C49" s="109" t="n">
        <f aca="false">VLOOKUP(A49,[1]Teachers!$A$9:$D$222,4,FALSE())</f>
        <v>38502.85</v>
      </c>
      <c r="D49" s="109" t="n">
        <f aca="false">VLOOKUP(A49,'Source query'!$B$17:$I$224,3,FALSE())</f>
        <v>37252.05</v>
      </c>
      <c r="E49" s="110" t="n">
        <f aca="false">IF(D49=0,"",IF(C49=0,"",IF(D49&lt;&gt;0,D49/C49-1)))</f>
        <v>-0.0324859068874122</v>
      </c>
      <c r="F49" s="109" t="n">
        <f aca="false">VLOOKUP(A49,'Source query'!$B$17:$I$224,4,FALSE())</f>
        <v>32791.24</v>
      </c>
      <c r="G49" s="110" t="n">
        <f aca="false">IF(F49=0,"",IF(D49=0,"",IF(F49&lt;&gt;0,F49/D49-1)))</f>
        <v>-0.119746698503841</v>
      </c>
      <c r="H49" s="111"/>
      <c r="I49" s="112"/>
    </row>
    <row r="50" customFormat="false" ht="15.75" hidden="false" customHeight="true" outlineLevel="0" collapsed="false">
      <c r="A50" s="107" t="n">
        <v>42</v>
      </c>
      <c r="B50" s="108" t="str">
        <f aca="false">VLOOKUP(A50,Names!$A$2:$B$207,2,FALSE())</f>
        <v>Hanover County Public Schools</v>
      </c>
      <c r="C50" s="109" t="n">
        <f aca="false">VLOOKUP(A50,[1]Teachers!$A$9:$D$222,4,FALSE())</f>
        <v>49795.36</v>
      </c>
      <c r="D50" s="109" t="n">
        <f aca="false">VLOOKUP(A50,'Source query'!$B$17:$I$224,3,FALSE())</f>
        <v>51719.55</v>
      </c>
      <c r="E50" s="110" t="n">
        <f aca="false">IF(D50=0,"",IF(C50=0,"",IF(D50&lt;&gt;0,D50/C50-1)))</f>
        <v>0.0386419537884655</v>
      </c>
      <c r="F50" s="109" t="n">
        <f aca="false">VLOOKUP(A50,'Source query'!$B$17:$I$224,4,FALSE())</f>
        <v>53620.65</v>
      </c>
      <c r="G50" s="110" t="n">
        <f aca="false">IF(F50=0,"",IF(D50=0,"",IF(F50&lt;&gt;0,F50/D50-1)))</f>
        <v>0.0367578604222194</v>
      </c>
      <c r="H50" s="111"/>
      <c r="I50" s="112"/>
    </row>
    <row r="51" customFormat="false" ht="15.75" hidden="false" customHeight="true" outlineLevel="0" collapsed="false">
      <c r="A51" s="107" t="n">
        <v>43</v>
      </c>
      <c r="B51" s="108" t="str">
        <f aca="false">VLOOKUP(A51,Names!$A$2:$B$207,2,FALSE())</f>
        <v>Henrico County Public Schools</v>
      </c>
      <c r="C51" s="109" t="n">
        <f aca="false">VLOOKUP(A51,[1]Teachers!$A$9:$D$222,4,FALSE())</f>
        <v>50049.68</v>
      </c>
      <c r="D51" s="109" t="n">
        <f aca="false">VLOOKUP(A51,'Source query'!$B$17:$I$224,3,FALSE())</f>
        <v>48850.07</v>
      </c>
      <c r="E51" s="110" t="n">
        <f aca="false">IF(D51=0,"",IF(C51=0,"",IF(D51&lt;&gt;0,D51/C51-1)))</f>
        <v>-0.0239683850126514</v>
      </c>
      <c r="F51" s="109" t="n">
        <f aca="false">VLOOKUP(A51,'Source query'!$B$17:$I$224,4,FALSE())</f>
        <v>50837.42</v>
      </c>
      <c r="G51" s="110" t="n">
        <f aca="false">IF(F51=0,"",IF(D51=0,"",IF(F51&lt;&gt;0,F51/D51-1)))</f>
        <v>0.0406826438529155</v>
      </c>
      <c r="H51" s="111"/>
      <c r="I51" s="112"/>
    </row>
    <row r="52" customFormat="false" ht="15.75" hidden="false" customHeight="true" outlineLevel="0" collapsed="false">
      <c r="A52" s="107" t="n">
        <v>44</v>
      </c>
      <c r="B52" s="108" t="str">
        <f aca="false">VLOOKUP(A52,Names!$A$2:$B$207,2,FALSE())</f>
        <v>Henry County Public Schools</v>
      </c>
      <c r="C52" s="109" t="n">
        <f aca="false">VLOOKUP(A52,[1]Teachers!$A$9:$D$222,4,FALSE())</f>
        <v>46152.18</v>
      </c>
      <c r="D52" s="109" t="n">
        <f aca="false">VLOOKUP(A52,'Source query'!$B$17:$I$224,3,FALSE())</f>
        <v>46766.22</v>
      </c>
      <c r="E52" s="110" t="n">
        <f aca="false">IF(D52=0,"",IF(C52=0,"",IF(D52&lt;&gt;0,D52/C52-1)))</f>
        <v>0.0133046802989587</v>
      </c>
      <c r="F52" s="109" t="n">
        <f aca="false">VLOOKUP(A52,'Source query'!$B$17:$I$224,4,FALSE())</f>
        <v>47521.38</v>
      </c>
      <c r="G52" s="110" t="n">
        <f aca="false">IF(F52=0,"",IF(D52=0,"",IF(F52&lt;&gt;0,F52/D52-1)))</f>
        <v>0.0161475526565968</v>
      </c>
      <c r="H52" s="111"/>
      <c r="I52" s="112"/>
    </row>
    <row r="53" customFormat="false" ht="15.75" hidden="false" customHeight="true" outlineLevel="0" collapsed="false">
      <c r="A53" s="107" t="n">
        <v>45</v>
      </c>
      <c r="B53" s="108" t="str">
        <f aca="false">VLOOKUP(A53,Names!$A$2:$B$207,2,FALSE())</f>
        <v>Highland County Public Schools</v>
      </c>
      <c r="C53" s="109" t="n">
        <f aca="false">VLOOKUP(A53,[1]Teachers!$A$9:$D$222,4,FALSE())</f>
        <v>48784.58</v>
      </c>
      <c r="D53" s="109" t="n">
        <f aca="false">VLOOKUP(A53,'Source query'!$B$17:$I$224,3,FALSE())</f>
        <v>49376.81</v>
      </c>
      <c r="E53" s="110" t="n">
        <f aca="false">IF(D53=0,"",IF(C53=0,"",IF(D53&lt;&gt;0,D53/C53-1)))</f>
        <v>0.012139696600852</v>
      </c>
      <c r="F53" s="109" t="n">
        <f aca="false">VLOOKUP(A53,'Source query'!$B$17:$I$224,4,FALSE())</f>
        <v>48549.83</v>
      </c>
      <c r="G53" s="110" t="n">
        <f aca="false">IF(F53=0,"",IF(D53=0,"",IF(F53&lt;&gt;0,F53/D53-1)))</f>
        <v>-0.0167483480605571</v>
      </c>
      <c r="H53" s="111"/>
      <c r="I53" s="112"/>
    </row>
    <row r="54" customFormat="false" ht="15.75" hidden="false" customHeight="true" outlineLevel="0" collapsed="false">
      <c r="A54" s="107" t="n">
        <v>46</v>
      </c>
      <c r="B54" s="108" t="str">
        <f aca="false">VLOOKUP(A54,Names!$A$2:$B$207,2,FALSE())</f>
        <v>Isle Of Wight County Public Schools</v>
      </c>
      <c r="C54" s="109" t="n">
        <f aca="false">VLOOKUP(A54,[1]Teachers!$A$9:$D$222,4,FALSE())</f>
        <v>54801.2</v>
      </c>
      <c r="D54" s="109" t="n">
        <f aca="false">VLOOKUP(A54,'Source query'!$B$17:$I$224,3,FALSE())</f>
        <v>55608.82</v>
      </c>
      <c r="E54" s="110" t="n">
        <f aca="false">IF(D54=0,"",IF(C54=0,"",IF(D54&lt;&gt;0,D54/C54-1)))</f>
        <v>0.0147372685269667</v>
      </c>
      <c r="F54" s="109" t="n">
        <f aca="false">VLOOKUP(A54,'Source query'!$B$17:$I$224,4,FALSE())</f>
        <v>53729.11</v>
      </c>
      <c r="G54" s="110" t="n">
        <f aca="false">IF(F54=0,"",IF(D54=0,"",IF(F54&lt;&gt;0,F54/D54-1)))</f>
        <v>-0.0338023716381681</v>
      </c>
      <c r="H54" s="111"/>
      <c r="I54" s="112"/>
    </row>
    <row r="55" customFormat="false" ht="15.75" hidden="false" customHeight="true" outlineLevel="0" collapsed="false">
      <c r="A55" s="107" t="n">
        <v>48</v>
      </c>
      <c r="B55" s="108" t="str">
        <f aca="false">VLOOKUP(A55,Names!$A$2:$B$207,2,FALSE())</f>
        <v>King George County Public Schools</v>
      </c>
      <c r="C55" s="109" t="n">
        <f aca="false">VLOOKUP(A55,[1]Teachers!$A$9:$D$222,4,FALSE())</f>
        <v>48221.38</v>
      </c>
      <c r="D55" s="109" t="n">
        <f aca="false">VLOOKUP(A55,'Source query'!$B$17:$I$224,3,FALSE())</f>
        <v>49675.84</v>
      </c>
      <c r="E55" s="110" t="n">
        <f aca="false">IF(D55=0,"",IF(C55=0,"",IF(D55&lt;&gt;0,D55/C55-1)))</f>
        <v>0.0301621396982001</v>
      </c>
      <c r="F55" s="109" t="n">
        <f aca="false">VLOOKUP(A55,'Source query'!$B$17:$I$224,4,FALSE())</f>
        <v>54226.4</v>
      </c>
      <c r="G55" s="110" t="n">
        <f aca="false">IF(F55=0,"",IF(D55=0,"",IF(F55&lt;&gt;0,F55/D55-1)))</f>
        <v>0.0916050941463698</v>
      </c>
      <c r="H55" s="111"/>
      <c r="I55" s="112"/>
    </row>
    <row r="56" customFormat="false" ht="15.75" hidden="false" customHeight="true" outlineLevel="0" collapsed="false">
      <c r="A56" s="107" t="n">
        <v>49</v>
      </c>
      <c r="B56" s="108" t="str">
        <f aca="false">VLOOKUP(A56,Names!$A$2:$B$207,2,FALSE())</f>
        <v>King And Queen County Public Schools</v>
      </c>
      <c r="C56" s="109" t="n">
        <f aca="false">VLOOKUP(A56,[1]Teachers!$A$9:$D$222,4,FALSE())</f>
        <v>47285.32</v>
      </c>
      <c r="D56" s="109" t="n">
        <f aca="false">VLOOKUP(A56,'Source query'!$B$17:$I$224,3,FALSE())</f>
        <v>47765.7</v>
      </c>
      <c r="E56" s="110" t="n">
        <f aca="false">IF(D56=0,"",IF(C56=0,"",IF(D56&lt;&gt;0,D56/C56-1)))</f>
        <v>0.0101591783665627</v>
      </c>
      <c r="F56" s="109" t="n">
        <f aca="false">VLOOKUP(A56,'Source query'!$B$17:$I$224,4,FALSE())</f>
        <v>49789.58</v>
      </c>
      <c r="G56" s="110" t="n">
        <f aca="false">IF(F56=0,"",IF(D56=0,"",IF(F56&lt;&gt;0,F56/D56-1)))</f>
        <v>0.0423709900619065</v>
      </c>
      <c r="H56" s="111"/>
      <c r="I56" s="112"/>
    </row>
    <row r="57" customFormat="false" ht="15.75" hidden="false" customHeight="true" outlineLevel="0" collapsed="false">
      <c r="A57" s="107" t="n">
        <v>50</v>
      </c>
      <c r="B57" s="108" t="str">
        <f aca="false">VLOOKUP(A57,Names!$A$2:$B$207,2,FALSE())</f>
        <v>King William County Public Schools</v>
      </c>
      <c r="C57" s="109" t="n">
        <f aca="false">VLOOKUP(A57,[1]Teachers!$A$9:$D$222,4,FALSE())</f>
        <v>49739.5</v>
      </c>
      <c r="D57" s="109" t="n">
        <f aca="false">VLOOKUP(A57,'Source query'!$B$17:$I$224,3,FALSE())</f>
        <v>50506.22</v>
      </c>
      <c r="E57" s="110" t="n">
        <f aca="false">IF(D57=0,"",IF(C57=0,"",IF(D57&lt;&gt;0,D57/C57-1)))</f>
        <v>0.0154147106424472</v>
      </c>
      <c r="F57" s="109" t="n">
        <f aca="false">VLOOKUP(A57,'Source query'!$B$17:$I$224,4,FALSE())</f>
        <v>48526.9</v>
      </c>
      <c r="G57" s="110" t="n">
        <f aca="false">IF(F57=0,"",IF(D57=0,"",IF(F57&lt;&gt;0,F57/D57-1)))</f>
        <v>-0.0391896285249619</v>
      </c>
      <c r="H57" s="111"/>
      <c r="I57" s="112"/>
    </row>
    <row r="58" customFormat="false" ht="15.75" hidden="false" customHeight="true" outlineLevel="0" collapsed="false">
      <c r="A58" s="107" t="n">
        <v>51</v>
      </c>
      <c r="B58" s="108" t="str">
        <f aca="false">VLOOKUP(A58,Names!$A$2:$B$207,2,FALSE())</f>
        <v>Lancaster County Public Schools</v>
      </c>
      <c r="C58" s="109" t="n">
        <f aca="false">VLOOKUP(A58,[1]Teachers!$A$9:$D$222,4,FALSE())</f>
        <v>45972.21</v>
      </c>
      <c r="D58" s="109" t="n">
        <f aca="false">VLOOKUP(A58,'Source query'!$B$17:$I$224,3,FALSE())</f>
        <v>41358.11</v>
      </c>
      <c r="E58" s="110" t="n">
        <f aca="false">IF(D58=0,"",IF(C58=0,"",IF(D58&lt;&gt;0,D58/C58-1)))</f>
        <v>-0.100367156593081</v>
      </c>
      <c r="F58" s="109" t="n">
        <f aca="false">VLOOKUP(A58,'Source query'!$B$17:$I$224,4,FALSE())</f>
        <v>47208.51</v>
      </c>
      <c r="G58" s="110" t="n">
        <f aca="false">IF(F58=0,"",IF(D58=0,"",IF(F58&lt;&gt;0,F58/D58-1)))</f>
        <v>0.141457141054076</v>
      </c>
      <c r="H58" s="111"/>
      <c r="I58" s="112"/>
    </row>
    <row r="59" customFormat="false" ht="15.75" hidden="false" customHeight="true" outlineLevel="0" collapsed="false">
      <c r="A59" s="107" t="n">
        <v>52</v>
      </c>
      <c r="B59" s="108" t="str">
        <f aca="false">VLOOKUP(A59,Names!$A$2:$B$207,2,FALSE())</f>
        <v>Lee County Public Schools</v>
      </c>
      <c r="C59" s="109" t="n">
        <f aca="false">VLOOKUP(A59,[1]Teachers!$A$9:$D$222,4,FALSE())</f>
        <v>41757.23</v>
      </c>
      <c r="D59" s="109" t="n">
        <f aca="false">VLOOKUP(A59,'Source query'!$B$17:$I$224,3,FALSE())</f>
        <v>43210.65</v>
      </c>
      <c r="E59" s="110" t="n">
        <f aca="false">IF(D59=0,"",IF(C59=0,"",IF(D59&lt;&gt;0,D59/C59-1)))</f>
        <v>0.0348064275336271</v>
      </c>
      <c r="F59" s="109" t="n">
        <f aca="false">VLOOKUP(A59,'Source query'!$B$17:$I$224,4,FALSE())</f>
        <v>49463.63</v>
      </c>
      <c r="G59" s="110" t="n">
        <f aca="false">IF(F59=0,"",IF(D59=0,"",IF(F59&lt;&gt;0,F59/D59-1)))</f>
        <v>0.14470923256188</v>
      </c>
      <c r="H59" s="111"/>
      <c r="I59" s="112"/>
    </row>
    <row r="60" customFormat="false" ht="15.75" hidden="false" customHeight="true" outlineLevel="0" collapsed="false">
      <c r="A60" s="107" t="n">
        <v>53</v>
      </c>
      <c r="B60" s="108" t="str">
        <f aca="false">VLOOKUP(A60,Names!$A$2:$B$207,2,FALSE())</f>
        <v>Loudoun County Public Schools</v>
      </c>
      <c r="C60" s="109" t="n">
        <f aca="false">VLOOKUP(A60,[1]Teachers!$A$9:$D$222,4,FALSE())</f>
        <v>64284.44</v>
      </c>
      <c r="D60" s="109" t="n">
        <f aca="false">VLOOKUP(A60,'Source query'!$B$17:$I$224,3,FALSE())</f>
        <v>64183.77</v>
      </c>
      <c r="E60" s="110" t="n">
        <f aca="false">IF(D60=0,"",IF(C60=0,"",IF(D60&lt;&gt;0,D60/C60-1)))</f>
        <v>-0.00156600881955271</v>
      </c>
      <c r="F60" s="109" t="n">
        <f aca="false">VLOOKUP(A60,'Source query'!$B$17:$I$224,4,FALSE())</f>
        <v>63977.29</v>
      </c>
      <c r="G60" s="110" t="n">
        <f aca="false">IF(F60=0,"",IF(D60=0,"",IF(F60&lt;&gt;0,F60/D60-1)))</f>
        <v>-0.00321701264977103</v>
      </c>
      <c r="H60" s="111"/>
      <c r="I60" s="112"/>
    </row>
    <row r="61" customFormat="false" ht="15.75" hidden="false" customHeight="true" outlineLevel="0" collapsed="false">
      <c r="A61" s="107" t="n">
        <v>54</v>
      </c>
      <c r="B61" s="108" t="str">
        <f aca="false">VLOOKUP(A61,Names!$A$2:$B$207,2,FALSE())</f>
        <v>Louisa County Public Schools</v>
      </c>
      <c r="C61" s="109" t="n">
        <f aca="false">VLOOKUP(A61,[1]Teachers!$A$9:$D$222,4,FALSE())</f>
        <v>50015.97</v>
      </c>
      <c r="D61" s="109" t="n">
        <f aca="false">VLOOKUP(A61,'Source query'!$B$17:$I$224,3,FALSE())</f>
        <v>51901.27</v>
      </c>
      <c r="E61" s="110" t="n">
        <f aca="false">IF(D61=0,"",IF(C61=0,"",IF(D61&lt;&gt;0,D61/C61-1)))</f>
        <v>0.0376939605490005</v>
      </c>
      <c r="F61" s="109" t="n">
        <f aca="false">VLOOKUP(A61,'Source query'!$B$17:$I$224,4,FALSE())</f>
        <v>54627.86</v>
      </c>
      <c r="G61" s="110" t="n">
        <f aca="false">IF(F61=0,"",IF(D61=0,"",IF(F61&lt;&gt;0,F61/D61-1)))</f>
        <v>0.0525341672756756</v>
      </c>
      <c r="H61" s="111"/>
      <c r="I61" s="112"/>
    </row>
    <row r="62" customFormat="false" ht="15.75" hidden="false" customHeight="true" outlineLevel="0" collapsed="false">
      <c r="A62" s="107" t="n">
        <v>55</v>
      </c>
      <c r="B62" s="108" t="str">
        <f aca="false">VLOOKUP(A62,Names!$A$2:$B$207,2,FALSE())</f>
        <v>Lunenburg County Public Schools</v>
      </c>
      <c r="C62" s="109" t="n">
        <f aca="false">VLOOKUP(A62,[1]Teachers!$A$9:$D$222,4,FALSE())</f>
        <v>44657.68</v>
      </c>
      <c r="D62" s="109" t="n">
        <f aca="false">VLOOKUP(A62,'Source query'!$B$17:$I$224,3,FALSE())</f>
        <v>46558.79</v>
      </c>
      <c r="E62" s="110" t="n">
        <f aca="false">IF(D62=0,"",IF(C62=0,"",IF(D62&lt;&gt;0,D62/C62-1)))</f>
        <v>0.042570729155657</v>
      </c>
      <c r="F62" s="109" t="n">
        <f aca="false">VLOOKUP(A62,'Source query'!$B$17:$I$224,4,FALSE())</f>
        <v>49813.58</v>
      </c>
      <c r="G62" s="110" t="n">
        <f aca="false">IF(F62=0,"",IF(D62=0,"",IF(F62&lt;&gt;0,F62/D62-1)))</f>
        <v>0.0699071002489542</v>
      </c>
      <c r="H62" s="111"/>
      <c r="I62" s="112"/>
    </row>
    <row r="63" customFormat="false" ht="15.75" hidden="false" customHeight="true" outlineLevel="0" collapsed="false">
      <c r="A63" s="107" t="n">
        <v>56</v>
      </c>
      <c r="B63" s="108" t="str">
        <f aca="false">VLOOKUP(A63,Names!$A$2:$B$207,2,FALSE())</f>
        <v>Madison County Public Schools</v>
      </c>
      <c r="C63" s="109" t="n">
        <f aca="false">VLOOKUP(A63,[1]Teachers!$A$9:$D$222,4,FALSE())</f>
        <v>42804.43</v>
      </c>
      <c r="D63" s="109" t="n">
        <f aca="false">VLOOKUP(A63,'Source query'!$B$17:$I$224,3,FALSE())</f>
        <v>42769.92</v>
      </c>
      <c r="E63" s="110" t="n">
        <f aca="false">IF(D63=0,"",IF(C63=0,"",IF(D63&lt;&gt;0,D63/C63-1)))</f>
        <v>-0.00080622496316396</v>
      </c>
      <c r="F63" s="109" t="n">
        <f aca="false">VLOOKUP(A63,'Source query'!$B$17:$I$224,4,FALSE())</f>
        <v>43547.95</v>
      </c>
      <c r="G63" s="110" t="n">
        <f aca="false">IF(F63=0,"",IF(D63=0,"",IF(F63&lt;&gt;0,F63/D63-1)))</f>
        <v>0.0181910557700364</v>
      </c>
      <c r="H63" s="111"/>
      <c r="I63" s="112"/>
    </row>
    <row r="64" customFormat="false" ht="15.75" hidden="false" customHeight="true" outlineLevel="0" collapsed="false">
      <c r="A64" s="107" t="n">
        <v>57</v>
      </c>
      <c r="B64" s="108" t="str">
        <f aca="false">VLOOKUP(A64,Names!$A$2:$B$207,2,FALSE())</f>
        <v>Mathews County Public Schools</v>
      </c>
      <c r="C64" s="109" t="n">
        <f aca="false">VLOOKUP(A64,[1]Teachers!$A$9:$D$222,4,FALSE())</f>
        <v>43298.94</v>
      </c>
      <c r="D64" s="109" t="n">
        <f aca="false">VLOOKUP(A64,'Source query'!$B$17:$I$224,3,FALSE())</f>
        <v>45369.68</v>
      </c>
      <c r="E64" s="110" t="n">
        <f aca="false">IF(D64=0,"",IF(C64=0,"",IF(D64&lt;&gt;0,D64/C64-1)))</f>
        <v>0.0478242654439116</v>
      </c>
      <c r="F64" s="109" t="n">
        <f aca="false">VLOOKUP(A64,'Source query'!$B$17:$I$224,4,FALSE())</f>
        <v>46498.26</v>
      </c>
      <c r="G64" s="110" t="n">
        <f aca="false">IF(F64=0,"",IF(D64=0,"",IF(F64&lt;&gt;0,F64/D64-1)))</f>
        <v>0.0248752029990074</v>
      </c>
      <c r="H64" s="111"/>
      <c r="I64" s="112"/>
    </row>
    <row r="65" customFormat="false" ht="15.75" hidden="false" customHeight="true" outlineLevel="0" collapsed="false">
      <c r="A65" s="107" t="n">
        <v>58</v>
      </c>
      <c r="B65" s="108" t="str">
        <f aca="false">VLOOKUP(A65,Names!$A$2:$B$207,2,FALSE())</f>
        <v>Mecklenburg County Public Schools</v>
      </c>
      <c r="C65" s="109" t="n">
        <f aca="false">VLOOKUP(A65,[1]Teachers!$A$9:$D$222,4,FALSE())</f>
        <v>42899.35</v>
      </c>
      <c r="D65" s="109" t="n">
        <f aca="false">VLOOKUP(A65,'Source query'!$B$17:$I$224,3,FALSE())</f>
        <v>44211.94</v>
      </c>
      <c r="E65" s="110" t="n">
        <f aca="false">IF(D65=0,"",IF(C65=0,"",IF(D65&lt;&gt;0,D65/C65-1)))</f>
        <v>0.0305969670869139</v>
      </c>
      <c r="F65" s="109" t="n">
        <f aca="false">VLOOKUP(A65,'Source query'!$B$17:$I$224,4,FALSE())</f>
        <v>46269.96</v>
      </c>
      <c r="G65" s="110" t="n">
        <f aca="false">IF(F65=0,"",IF(D65=0,"",IF(F65&lt;&gt;0,F65/D65-1)))</f>
        <v>0.0465489639224155</v>
      </c>
      <c r="H65" s="111"/>
      <c r="I65" s="112"/>
    </row>
    <row r="66" customFormat="false" ht="15.75" hidden="false" customHeight="true" outlineLevel="0" collapsed="false">
      <c r="A66" s="107" t="n">
        <v>59</v>
      </c>
      <c r="B66" s="108" t="str">
        <f aca="false">VLOOKUP(A66,Names!$A$2:$B$207,2,FALSE())</f>
        <v>Middlesex County Public Schools</v>
      </c>
      <c r="C66" s="109" t="n">
        <f aca="false">VLOOKUP(A66,[1]Teachers!$A$9:$D$222,4,FALSE())</f>
        <v>42995.85</v>
      </c>
      <c r="D66" s="109" t="n">
        <f aca="false">VLOOKUP(A66,'Source query'!$B$17:$I$224,3,FALSE())</f>
        <v>45379.39</v>
      </c>
      <c r="E66" s="110" t="n">
        <f aca="false">IF(D66=0,"",IF(C66=0,"",IF(D66&lt;&gt;0,D66/C66-1)))</f>
        <v>0.0554365130588186</v>
      </c>
      <c r="F66" s="109" t="n">
        <f aca="false">VLOOKUP(A66,'Source query'!$B$17:$I$224,4,FALSE())</f>
        <v>43726.49</v>
      </c>
      <c r="G66" s="110" t="n">
        <f aca="false">IF(F66=0,"",IF(D66=0,"",IF(F66&lt;&gt;0,F66/D66-1)))</f>
        <v>-0.0364240242101095</v>
      </c>
      <c r="H66" s="111"/>
      <c r="I66" s="112"/>
    </row>
    <row r="67" customFormat="false" ht="15.75" hidden="false" customHeight="true" outlineLevel="0" collapsed="false">
      <c r="A67" s="107" t="n">
        <v>60</v>
      </c>
      <c r="B67" s="108" t="str">
        <f aca="false">VLOOKUP(A67,Names!$A$2:$B$207,2,FALSE())</f>
        <v>Montgomery County Public Schools</v>
      </c>
      <c r="C67" s="109" t="n">
        <f aca="false">VLOOKUP(A67,[1]Teachers!$A$9:$D$222,4,FALSE())</f>
        <v>49604.84</v>
      </c>
      <c r="D67" s="109" t="n">
        <f aca="false">VLOOKUP(A67,'Source query'!$B$17:$I$224,3,FALSE())</f>
        <v>50605.06</v>
      </c>
      <c r="E67" s="110" t="n">
        <f aca="false">IF(D67=0,"",IF(C67=0,"",IF(D67&lt;&gt;0,D67/C67-1)))</f>
        <v>0.0201637582139162</v>
      </c>
      <c r="F67" s="109" t="n">
        <f aca="false">VLOOKUP(A67,'Source query'!$B$17:$I$224,4,FALSE())</f>
        <v>46520.9</v>
      </c>
      <c r="G67" s="110" t="n">
        <f aca="false">IF(F67=0,"",IF(D67=0,"",IF(F67&lt;&gt;0,F67/D67-1)))</f>
        <v>-0.0807065538505437</v>
      </c>
      <c r="H67" s="111"/>
      <c r="I67" s="112"/>
    </row>
    <row r="68" customFormat="false" ht="15.75" hidden="false" customHeight="true" outlineLevel="0" collapsed="false">
      <c r="A68" s="107" t="n">
        <v>62</v>
      </c>
      <c r="B68" s="108" t="str">
        <f aca="false">VLOOKUP(A68,Names!$A$2:$B$207,2,FALSE())</f>
        <v>Nelson County Public Schools</v>
      </c>
      <c r="C68" s="109" t="n">
        <f aca="false">VLOOKUP(A68,[1]Teachers!$A$9:$D$222,4,FALSE())</f>
        <v>51207.01</v>
      </c>
      <c r="D68" s="109" t="n">
        <f aca="false">VLOOKUP(A68,'Source query'!$B$17:$I$224,3,FALSE())</f>
        <v>53096.22</v>
      </c>
      <c r="E68" s="110" t="n">
        <f aca="false">IF(D68=0,"",IF(C68=0,"",IF(D68&lt;&gt;0,D68/C68-1)))</f>
        <v>0.0368935815623681</v>
      </c>
      <c r="F68" s="109" t="n">
        <f aca="false">VLOOKUP(A68,'Source query'!$B$17:$I$224,4,FALSE())</f>
        <v>53442.61</v>
      </c>
      <c r="G68" s="110" t="n">
        <f aca="false">IF(F68=0,"",IF(D68=0,"",IF(F68&lt;&gt;0,F68/D68-1)))</f>
        <v>0.0065238165730066</v>
      </c>
      <c r="H68" s="111"/>
      <c r="I68" s="112"/>
    </row>
    <row r="69" customFormat="false" ht="15.75" hidden="false" customHeight="true" outlineLevel="0" collapsed="false">
      <c r="A69" s="107" t="n">
        <v>63</v>
      </c>
      <c r="B69" s="108" t="str">
        <f aca="false">VLOOKUP(A69,Names!$A$2:$B$207,2,FALSE())</f>
        <v>New Kent County Public Schools</v>
      </c>
      <c r="C69" s="109" t="n">
        <f aca="false">VLOOKUP(A69,[1]Teachers!$A$9:$D$222,4,FALSE())</f>
        <v>47281.97</v>
      </c>
      <c r="D69" s="109" t="n">
        <f aca="false">VLOOKUP(A69,'Source query'!$B$17:$I$224,3,FALSE())</f>
        <v>45833.49</v>
      </c>
      <c r="E69" s="110" t="n">
        <f aca="false">IF(D69=0,"",IF(C69=0,"",IF(D69&lt;&gt;0,D69/C69-1)))</f>
        <v>-0.0306349333583182</v>
      </c>
      <c r="F69" s="109" t="n">
        <f aca="false">VLOOKUP(A69,'Source query'!$B$17:$I$224,4,FALSE())</f>
        <v>46355.76</v>
      </c>
      <c r="G69" s="110" t="n">
        <f aca="false">IF(F69=0,"",IF(D69=0,"",IF(F69&lt;&gt;0,F69/D69-1)))</f>
        <v>0.0113949428681954</v>
      </c>
      <c r="H69" s="111"/>
      <c r="I69" s="112"/>
    </row>
    <row r="70" customFormat="false" ht="15.75" hidden="false" customHeight="true" outlineLevel="0" collapsed="false">
      <c r="A70" s="107" t="n">
        <v>65</v>
      </c>
      <c r="B70" s="108" t="str">
        <f aca="false">VLOOKUP(A70,Names!$A$2:$B$207,2,FALSE())</f>
        <v>Northampton County Public Schools</v>
      </c>
      <c r="C70" s="109" t="n">
        <f aca="false">VLOOKUP(A70,[1]Teachers!$A$9:$D$222,4,FALSE())</f>
        <v>41882.63</v>
      </c>
      <c r="D70" s="109" t="n">
        <f aca="false">VLOOKUP(A70,'Source query'!$B$17:$I$224,3,FALSE())</f>
        <v>43396.16</v>
      </c>
      <c r="E70" s="110" t="n">
        <f aca="false">IF(D70=0,"",IF(C70=0,"",IF(D70&lt;&gt;0,D70/C70-1)))</f>
        <v>0.0361374154392884</v>
      </c>
      <c r="F70" s="109" t="n">
        <f aca="false">VLOOKUP(A70,'Source query'!$B$17:$I$224,4,FALSE())</f>
        <v>45220.65</v>
      </c>
      <c r="G70" s="110" t="n">
        <f aca="false">IF(F70=0,"",IF(D70=0,"",IF(F70&lt;&gt;0,F70/D70-1)))</f>
        <v>0.0420426599957231</v>
      </c>
      <c r="H70" s="111"/>
      <c r="I70" s="112"/>
    </row>
    <row r="71" customFormat="false" ht="15.75" hidden="false" customHeight="true" outlineLevel="0" collapsed="false">
      <c r="A71" s="107" t="n">
        <v>66</v>
      </c>
      <c r="B71" s="108" t="str">
        <f aca="false">VLOOKUP(A71,Names!$A$2:$B$207,2,FALSE())</f>
        <v>Northumberland County Public Schools</v>
      </c>
      <c r="C71" s="109" t="n">
        <f aca="false">VLOOKUP(A71,[1]Teachers!$A$9:$D$222,4,FALSE())</f>
        <v>47629.56</v>
      </c>
      <c r="D71" s="109" t="n">
        <f aca="false">VLOOKUP(A71,'Source query'!$B$17:$I$224,3,FALSE())</f>
        <v>49814.21</v>
      </c>
      <c r="E71" s="110" t="n">
        <f aca="false">IF(D71=0,"",IF(C71=0,"",IF(D71&lt;&gt;0,D71/C71-1)))</f>
        <v>0.0458675242853388</v>
      </c>
      <c r="F71" s="109" t="n">
        <f aca="false">VLOOKUP(A71,'Source query'!$B$17:$I$224,4,FALSE())</f>
        <v>49250.16</v>
      </c>
      <c r="G71" s="110" t="n">
        <f aca="false">IF(F71=0,"",IF(D71=0,"",IF(F71&lt;&gt;0,F71/D71-1)))</f>
        <v>-0.0113230742794074</v>
      </c>
      <c r="H71" s="111"/>
      <c r="I71" s="112"/>
    </row>
    <row r="72" customFormat="false" ht="15.75" hidden="false" customHeight="true" outlineLevel="0" collapsed="false">
      <c r="A72" s="107" t="n">
        <v>67</v>
      </c>
      <c r="B72" s="108" t="str">
        <f aca="false">VLOOKUP(A72,Names!$A$2:$B$207,2,FALSE())</f>
        <v>Nottoway County Public Schools</v>
      </c>
      <c r="C72" s="109" t="n">
        <f aca="false">VLOOKUP(A72,[1]Teachers!$A$9:$D$222,4,FALSE())</f>
        <v>46320.54</v>
      </c>
      <c r="D72" s="109" t="n">
        <f aca="false">VLOOKUP(A72,'Source query'!$B$17:$I$224,3,FALSE())</f>
        <v>46481.14</v>
      </c>
      <c r="E72" s="110" t="n">
        <f aca="false">IF(D72=0,"",IF(C72=0,"",IF(D72&lt;&gt;0,D72/C72-1)))</f>
        <v>0.00346714438130458</v>
      </c>
      <c r="F72" s="109" t="n">
        <f aca="false">VLOOKUP(A72,'Source query'!$B$17:$I$224,4,FALSE())</f>
        <v>48396.06</v>
      </c>
      <c r="G72" s="110" t="n">
        <f aca="false">IF(F72=0,"",IF(D72=0,"",IF(F72&lt;&gt;0,F72/D72-1)))</f>
        <v>0.0411977847359164</v>
      </c>
      <c r="H72" s="111"/>
      <c r="I72" s="112"/>
    </row>
    <row r="73" customFormat="false" ht="15.75" hidden="false" customHeight="true" outlineLevel="0" collapsed="false">
      <c r="A73" s="107" t="n">
        <v>68</v>
      </c>
      <c r="B73" s="108" t="str">
        <f aca="false">VLOOKUP(A73,Names!$A$2:$B$207,2,FALSE())</f>
        <v>Orange County Public Schools</v>
      </c>
      <c r="C73" s="109" t="n">
        <f aca="false">VLOOKUP(A73,[1]Teachers!$A$9:$D$222,4,FALSE())</f>
        <v>49387.83</v>
      </c>
      <c r="D73" s="109" t="n">
        <f aca="false">VLOOKUP(A73,'Source query'!$B$17:$I$224,3,FALSE())</f>
        <v>50072.94</v>
      </c>
      <c r="E73" s="110" t="n">
        <f aca="false">IF(D73=0,"",IF(C73=0,"",IF(D73&lt;&gt;0,D73/C73-1)))</f>
        <v>0.0138720409461197</v>
      </c>
      <c r="F73" s="109" t="n">
        <f aca="false">VLOOKUP(A73,'Source query'!$B$17:$I$224,4,FALSE())</f>
        <v>49584.27</v>
      </c>
      <c r="G73" s="110" t="n">
        <f aca="false">IF(F73=0,"",IF(D73=0,"",IF(F73&lt;&gt;0,F73/D73-1)))</f>
        <v>-0.00975916333253057</v>
      </c>
      <c r="H73" s="111"/>
      <c r="I73" s="112"/>
    </row>
    <row r="74" customFormat="false" ht="15.75" hidden="false" customHeight="true" outlineLevel="0" collapsed="false">
      <c r="A74" s="107" t="n">
        <v>69</v>
      </c>
      <c r="B74" s="108" t="str">
        <f aca="false">VLOOKUP(A74,Names!$A$2:$B$207,2,FALSE())</f>
        <v>Page County Public Schools</v>
      </c>
      <c r="C74" s="109" t="n">
        <f aca="false">VLOOKUP(A74,[1]Teachers!$A$9:$D$222,4,FALSE())</f>
        <v>44397.88</v>
      </c>
      <c r="D74" s="109" t="n">
        <f aca="false">VLOOKUP(A74,'Source query'!$B$17:$I$224,3,FALSE())</f>
        <v>46503.83</v>
      </c>
      <c r="E74" s="110" t="n">
        <f aca="false">IF(D74=0,"",IF(C74=0,"",IF(D74&lt;&gt;0,D74/C74-1)))</f>
        <v>0.0474335711524965</v>
      </c>
      <c r="F74" s="109" t="n">
        <f aca="false">VLOOKUP(A74,'Source query'!$B$17:$I$224,4,FALSE())</f>
        <v>45741.18</v>
      </c>
      <c r="G74" s="110" t="n">
        <f aca="false">IF(F74=0,"",IF(D74=0,"",IF(F74&lt;&gt;0,F74/D74-1)))</f>
        <v>-0.0163997244958104</v>
      </c>
      <c r="H74" s="111"/>
      <c r="I74" s="112"/>
    </row>
    <row r="75" customFormat="false" ht="15.75" hidden="false" customHeight="true" outlineLevel="0" collapsed="false">
      <c r="A75" s="107" t="n">
        <v>70</v>
      </c>
      <c r="B75" s="108" t="str">
        <f aca="false">VLOOKUP(A75,Names!$A$2:$B$207,2,FALSE())</f>
        <v>Patrick County Public Schools</v>
      </c>
      <c r="C75" s="109" t="n">
        <f aca="false">VLOOKUP(A75,[1]Teachers!$A$9:$D$222,4,FALSE())</f>
        <v>43146.89</v>
      </c>
      <c r="D75" s="109" t="n">
        <f aca="false">VLOOKUP(A75,'Source query'!$B$17:$I$224,3,FALSE())</f>
        <v>43527.83</v>
      </c>
      <c r="E75" s="110" t="n">
        <f aca="false">IF(D75=0,"",IF(C75=0,"",IF(D75&lt;&gt;0,D75/C75-1)))</f>
        <v>0.00882890980091511</v>
      </c>
      <c r="F75" s="109" t="n">
        <f aca="false">VLOOKUP(A75,'Source query'!$B$17:$I$224,4,FALSE())</f>
        <v>44452.44</v>
      </c>
      <c r="G75" s="110" t="n">
        <f aca="false">IF(F75=0,"",IF(D75=0,"",IF(F75&lt;&gt;0,F75/D75-1)))</f>
        <v>0.0212418124220757</v>
      </c>
      <c r="H75" s="111"/>
      <c r="I75" s="112"/>
    </row>
    <row r="76" customFormat="false" ht="15.75" hidden="false" customHeight="true" outlineLevel="0" collapsed="false">
      <c r="A76" s="107" t="n">
        <v>71</v>
      </c>
      <c r="B76" s="108" t="str">
        <f aca="false">VLOOKUP(A76,Names!$A$2:$B$207,2,FALSE())</f>
        <v>Pittsylvania County Public Schools</v>
      </c>
      <c r="C76" s="109" t="n">
        <f aca="false">VLOOKUP(A76,[1]Teachers!$A$9:$D$222,4,FALSE())</f>
        <v>43073.73</v>
      </c>
      <c r="D76" s="109" t="n">
        <f aca="false">VLOOKUP(A76,'Source query'!$B$17:$I$224,3,FALSE())</f>
        <v>44839.55</v>
      </c>
      <c r="E76" s="110" t="n">
        <f aca="false">IF(D76=0,"",IF(C76=0,"",IF(D76&lt;&gt;0,D76/C76-1)))</f>
        <v>0.0409952887757805</v>
      </c>
      <c r="F76" s="109" t="n">
        <f aca="false">VLOOKUP(A76,'Source query'!$B$17:$I$224,4,FALSE())</f>
        <v>45043.17</v>
      </c>
      <c r="G76" s="110" t="n">
        <f aca="false">IF(F76=0,"",IF(D76=0,"",IF(F76&lt;&gt;0,F76/D76-1)))</f>
        <v>0.004541080363206</v>
      </c>
      <c r="H76" s="111"/>
      <c r="I76" s="112"/>
    </row>
    <row r="77" customFormat="false" ht="15.75" hidden="false" customHeight="true" outlineLevel="0" collapsed="false">
      <c r="A77" s="107" t="n">
        <v>72</v>
      </c>
      <c r="B77" s="108" t="str">
        <f aca="false">VLOOKUP(A77,Names!$A$2:$B$207,2,FALSE())</f>
        <v>Powhatan County Public Schools</v>
      </c>
      <c r="C77" s="109" t="n">
        <f aca="false">VLOOKUP(A77,[1]Teachers!$A$9:$D$222,4,FALSE())</f>
        <v>52829.11</v>
      </c>
      <c r="D77" s="109" t="n">
        <f aca="false">VLOOKUP(A77,'Source query'!$B$17:$I$224,3,FALSE())</f>
        <v>55347.58</v>
      </c>
      <c r="E77" s="110" t="n">
        <f aca="false">IF(D77=0,"",IF(C77=0,"",IF(D77&lt;&gt;0,D77/C77-1)))</f>
        <v>0.0476720126460581</v>
      </c>
      <c r="F77" s="109" t="n">
        <f aca="false">VLOOKUP(A77,'Source query'!$B$17:$I$224,4,FALSE())</f>
        <v>56467.59</v>
      </c>
      <c r="G77" s="110" t="n">
        <f aca="false">IF(F77=0,"",IF(D77=0,"",IF(F77&lt;&gt;0,F77/D77-1)))</f>
        <v>0.0202359344347123</v>
      </c>
      <c r="H77" s="111"/>
      <c r="I77" s="112"/>
    </row>
    <row r="78" customFormat="false" ht="15.75" hidden="false" customHeight="true" outlineLevel="0" collapsed="false">
      <c r="A78" s="107" t="n">
        <v>73</v>
      </c>
      <c r="B78" s="108" t="str">
        <f aca="false">VLOOKUP(A78,Names!$A$2:$B$207,2,FALSE())</f>
        <v>Prince Edward County Public Schools</v>
      </c>
      <c r="C78" s="109" t="n">
        <f aca="false">VLOOKUP(A78,[1]Teachers!$A$9:$D$222,4,FALSE())</f>
        <v>41385.98</v>
      </c>
      <c r="D78" s="109" t="n">
        <f aca="false">VLOOKUP(A78,'Source query'!$B$17:$I$224,3,FALSE())</f>
        <v>41165.77</v>
      </c>
      <c r="E78" s="110" t="n">
        <f aca="false">IF(D78=0,"",IF(C78=0,"",IF(D78&lt;&gt;0,D78/C78-1)))</f>
        <v>-0.00532088402884279</v>
      </c>
      <c r="F78" s="109" t="n">
        <f aca="false">VLOOKUP(A78,'Source query'!$B$17:$I$224,4,FALSE())</f>
        <v>42067.11</v>
      </c>
      <c r="G78" s="110" t="n">
        <f aca="false">IF(F78=0,"",IF(D78=0,"",IF(F78&lt;&gt;0,F78/D78-1)))</f>
        <v>0.0218953756968472</v>
      </c>
      <c r="H78" s="111"/>
      <c r="I78" s="112"/>
    </row>
    <row r="79" customFormat="false" ht="15.75" hidden="false" customHeight="true" outlineLevel="0" collapsed="false">
      <c r="A79" s="107" t="n">
        <v>74</v>
      </c>
      <c r="B79" s="108" t="str">
        <f aca="false">VLOOKUP(A79,Names!$A$2:$B$207,2,FALSE())</f>
        <v>Prince George County Public Schools</v>
      </c>
      <c r="C79" s="109" t="n">
        <f aca="false">VLOOKUP(A79,[1]Teachers!$A$9:$D$222,4,FALSE())</f>
        <v>51765.62</v>
      </c>
      <c r="D79" s="109" t="n">
        <f aca="false">VLOOKUP(A79,'Source query'!$B$17:$I$224,3,FALSE())</f>
        <v>50813.85</v>
      </c>
      <c r="E79" s="110" t="n">
        <f aca="false">IF(D79=0,"",IF(C79=0,"",IF(D79&lt;&gt;0,D79/C79-1)))</f>
        <v>-0.0183861412265516</v>
      </c>
      <c r="F79" s="109" t="n">
        <f aca="false">VLOOKUP(A79,'Source query'!$B$17:$I$224,4,FALSE())</f>
        <v>56651.74</v>
      </c>
      <c r="G79" s="110" t="n">
        <f aca="false">IF(F79=0,"",IF(D79=0,"",IF(F79&lt;&gt;0,F79/D79-1)))</f>
        <v>0.114887771739398</v>
      </c>
      <c r="H79" s="111"/>
      <c r="I79" s="112"/>
    </row>
    <row r="80" customFormat="false" ht="15.75" hidden="false" customHeight="true" outlineLevel="0" collapsed="false">
      <c r="A80" s="107" t="n">
        <v>75</v>
      </c>
      <c r="B80" s="108" t="str">
        <f aca="false">VLOOKUP(A80,Names!$A$2:$B$207,2,FALSE())</f>
        <v>Prince William County Public Schools</v>
      </c>
      <c r="C80" s="109" t="n">
        <f aca="false">VLOOKUP(A80,[1]Teachers!$A$9:$D$222,4,FALSE())</f>
        <v>63520.94</v>
      </c>
      <c r="D80" s="109" t="n">
        <f aca="false">VLOOKUP(A80,'Source query'!$B$17:$I$224,3,FALSE())</f>
        <v>60011.23</v>
      </c>
      <c r="E80" s="110" t="n">
        <f aca="false">IF(D80=0,"",IF(C80=0,"",IF(D80&lt;&gt;0,D80/C80-1)))</f>
        <v>-0.0552528032488184</v>
      </c>
      <c r="F80" s="109" t="n">
        <f aca="false">VLOOKUP(A80,'Source query'!$B$17:$I$224,4,FALSE())</f>
        <v>62712.63</v>
      </c>
      <c r="G80" s="110" t="n">
        <f aca="false">IF(F80=0,"",IF(D80=0,"",IF(F80&lt;&gt;0,F80/D80-1)))</f>
        <v>0.0450149080430444</v>
      </c>
      <c r="H80" s="111"/>
      <c r="I80" s="112"/>
    </row>
    <row r="81" customFormat="false" ht="15.75" hidden="false" customHeight="true" outlineLevel="0" collapsed="false">
      <c r="A81" s="107" t="n">
        <v>77</v>
      </c>
      <c r="B81" s="108" t="str">
        <f aca="false">VLOOKUP(A81,Names!$A$2:$B$207,2,FALSE())</f>
        <v>Pulaski County Public Schools</v>
      </c>
      <c r="C81" s="109" t="n">
        <f aca="false">VLOOKUP(A81,[1]Teachers!$A$9:$D$222,4,FALSE())</f>
        <v>44822.82</v>
      </c>
      <c r="D81" s="109" t="n">
        <f aca="false">VLOOKUP(A81,'Source query'!$B$17:$I$224,3,FALSE())</f>
        <v>44086.2</v>
      </c>
      <c r="E81" s="110" t="n">
        <f aca="false">IF(D81=0,"",IF(C81=0,"",IF(D81&lt;&gt;0,D81/C81-1)))</f>
        <v>-0.0164340396253516</v>
      </c>
      <c r="F81" s="109" t="n">
        <f aca="false">VLOOKUP(A81,'Source query'!$B$17:$I$224,4,FALSE())</f>
        <v>39005.9</v>
      </c>
      <c r="G81" s="110" t="n">
        <f aca="false">IF(F81=0,"",IF(D81=0,"",IF(F81&lt;&gt;0,F81/D81-1)))</f>
        <v>-0.115235606607056</v>
      </c>
      <c r="H81" s="111"/>
      <c r="I81" s="112"/>
    </row>
    <row r="82" customFormat="false" ht="15.75" hidden="false" customHeight="true" outlineLevel="0" collapsed="false">
      <c r="A82" s="107" t="n">
        <v>78</v>
      </c>
      <c r="B82" s="108" t="str">
        <f aca="false">VLOOKUP(A82,Names!$A$2:$B$207,2,FALSE())</f>
        <v>Rappahannock County Public Schools</v>
      </c>
      <c r="C82" s="109" t="n">
        <f aca="false">VLOOKUP(A82,[1]Teachers!$A$9:$D$222,4,FALSE())</f>
        <v>51608.82</v>
      </c>
      <c r="D82" s="109" t="n">
        <f aca="false">VLOOKUP(A82,'Source query'!$B$17:$I$224,3,FALSE())</f>
        <v>53249.69</v>
      </c>
      <c r="E82" s="110" t="n">
        <f aca="false">IF(D82=0,"",IF(C82=0,"",IF(D82&lt;&gt;0,D82/C82-1)))</f>
        <v>0.0317943715822218</v>
      </c>
      <c r="F82" s="109" t="n">
        <f aca="false">VLOOKUP(A82,'Source query'!$B$17:$I$224,4,FALSE())</f>
        <v>52582.08</v>
      </c>
      <c r="G82" s="110" t="n">
        <f aca="false">IF(F82=0,"",IF(D82=0,"",IF(F82&lt;&gt;0,F82/D82-1)))</f>
        <v>-0.0125373499826947</v>
      </c>
      <c r="H82" s="111"/>
      <c r="I82" s="112"/>
    </row>
    <row r="83" customFormat="false" ht="15.75" hidden="false" customHeight="true" outlineLevel="0" collapsed="false">
      <c r="A83" s="107" t="n">
        <v>79</v>
      </c>
      <c r="B83" s="108" t="str">
        <f aca="false">VLOOKUP(A83,Names!$A$2:$B$207,2,FALSE())</f>
        <v>Richmond County Public Schools</v>
      </c>
      <c r="C83" s="109" t="n">
        <f aca="false">VLOOKUP(A83,[1]Teachers!$A$9:$D$222,4,FALSE())</f>
        <v>48865.27</v>
      </c>
      <c r="D83" s="109" t="n">
        <f aca="false">VLOOKUP(A83,'Source query'!$B$17:$I$224,3,FALSE())</f>
        <v>47968.09</v>
      </c>
      <c r="E83" s="110" t="n">
        <f aca="false">IF(D83=0,"",IF(C83=0,"",IF(D83&lt;&gt;0,D83/C83-1)))</f>
        <v>-0.0183602791921542</v>
      </c>
      <c r="F83" s="109" t="n">
        <f aca="false">VLOOKUP(A83,'Source query'!$B$17:$I$224,4,FALSE())</f>
        <v>48012.86</v>
      </c>
      <c r="G83" s="110" t="n">
        <f aca="false">IF(F83=0,"",IF(D83=0,"",IF(F83&lt;&gt;0,F83/D83-1)))</f>
        <v>0.000933328802543709</v>
      </c>
      <c r="H83" s="111"/>
      <c r="I83" s="112"/>
    </row>
    <row r="84" customFormat="false" ht="15.75" hidden="false" customHeight="true" outlineLevel="0" collapsed="false">
      <c r="A84" s="107" t="n">
        <v>80</v>
      </c>
      <c r="B84" s="108" t="str">
        <f aca="false">VLOOKUP(A84,Names!$A$2:$B$207,2,FALSE())</f>
        <v>Roanoke County Public Schools</v>
      </c>
      <c r="C84" s="109" t="n">
        <f aca="false">VLOOKUP(A84,[1]Teachers!$A$9:$D$222,4,FALSE())</f>
        <v>49718.7</v>
      </c>
      <c r="D84" s="109" t="n">
        <f aca="false">VLOOKUP(A84,'Source query'!$B$17:$I$224,3,FALSE())</f>
        <v>49966.73</v>
      </c>
      <c r="E84" s="110" t="n">
        <f aca="false">IF(D84=0,"",IF(C84=0,"",IF(D84&lt;&gt;0,D84/C84-1)))</f>
        <v>0.00498866623624528</v>
      </c>
      <c r="F84" s="109" t="n">
        <f aca="false">VLOOKUP(A84,'Source query'!$B$17:$I$224,4,FALSE())</f>
        <v>53540.41</v>
      </c>
      <c r="G84" s="110" t="n">
        <f aca="false">IF(F84=0,"",IF(D84=0,"",IF(F84&lt;&gt;0,F84/D84-1)))</f>
        <v>0.0715211901999591</v>
      </c>
      <c r="H84" s="111"/>
      <c r="I84" s="112"/>
    </row>
    <row r="85" customFormat="false" ht="15.75" hidden="false" customHeight="true" outlineLevel="0" collapsed="false">
      <c r="A85" s="107" t="n">
        <v>81</v>
      </c>
      <c r="B85" s="108" t="str">
        <f aca="false">VLOOKUP(A85,Names!$A$2:$B$207,2,FALSE())</f>
        <v>Rockbridge County Public Schools</v>
      </c>
      <c r="C85" s="109" t="n">
        <f aca="false">VLOOKUP(A85,[1]Teachers!$A$9:$D$222,4,FALSE())</f>
        <v>47534.37</v>
      </c>
      <c r="D85" s="109" t="n">
        <f aca="false">VLOOKUP(A85,'Source query'!$B$17:$I$224,3,FALSE())</f>
        <v>49113.03</v>
      </c>
      <c r="E85" s="110" t="n">
        <f aca="false">IF(D85=0,"",IF(C85=0,"",IF(D85&lt;&gt;0,D85/C85-1)))</f>
        <v>0.0332109166483114</v>
      </c>
      <c r="F85" s="109" t="n">
        <f aca="false">VLOOKUP(A85,'Source query'!$B$17:$I$224,4,FALSE())</f>
        <v>49761.37</v>
      </c>
      <c r="G85" s="110" t="n">
        <f aca="false">IF(F85=0,"",IF(D85=0,"",IF(F85&lt;&gt;0,F85/D85-1)))</f>
        <v>0.0132009774188235</v>
      </c>
      <c r="H85" s="111"/>
      <c r="I85" s="112"/>
    </row>
    <row r="86" customFormat="false" ht="15.75" hidden="false" customHeight="true" outlineLevel="0" collapsed="false">
      <c r="A86" s="107" t="n">
        <v>82</v>
      </c>
      <c r="B86" s="108" t="str">
        <f aca="false">VLOOKUP(A86,Names!$A$2:$B$207,2,FALSE())</f>
        <v>Rockingham County Public Schools</v>
      </c>
      <c r="C86" s="109" t="n">
        <f aca="false">VLOOKUP(A86,[1]Teachers!$A$9:$D$222,4,FALSE())</f>
        <v>48941.37</v>
      </c>
      <c r="D86" s="109" t="n">
        <f aca="false">VLOOKUP(A86,'Source query'!$B$17:$I$224,3,FALSE())</f>
        <v>49477.6</v>
      </c>
      <c r="E86" s="110" t="n">
        <f aca="false">IF(D86=0,"",IF(C86=0,"",IF(D86&lt;&gt;0,D86/C86-1)))</f>
        <v>0.0109565792702573</v>
      </c>
      <c r="F86" s="109" t="n">
        <f aca="false">VLOOKUP(A86,'Source query'!$B$17:$I$224,4,FALSE())</f>
        <v>50571.41</v>
      </c>
      <c r="G86" s="110" t="n">
        <f aca="false">IF(F86=0,"",IF(D86=0,"",IF(F86&lt;&gt;0,F86/D86-1)))</f>
        <v>0.0221071757724709</v>
      </c>
      <c r="H86" s="111"/>
      <c r="I86" s="112"/>
    </row>
    <row r="87" customFormat="false" ht="15.75" hidden="false" customHeight="true" outlineLevel="0" collapsed="false">
      <c r="A87" s="107" t="n">
        <v>83</v>
      </c>
      <c r="B87" s="108" t="s">
        <v>124</v>
      </c>
      <c r="C87" s="109" t="n">
        <f aca="false">VLOOKUP(A87,[1]Teachers!$A$9:$D$222,4,FALSE())</f>
        <v>39079.33</v>
      </c>
      <c r="D87" s="109" t="n">
        <f aca="false">VLOOKUP(A87,'Source query'!$B$17:$I$224,3,FALSE())</f>
        <v>39101.94</v>
      </c>
      <c r="E87" s="110" t="n">
        <f aca="false">IF(D87=0,"",IF(C87=0,"",IF(D87&lt;&gt;0,D87/C87-1)))</f>
        <v>0.00057856672568346</v>
      </c>
      <c r="F87" s="109" t="n">
        <f aca="false">VLOOKUP(A87,'Source query'!$B$17:$I$224,4,FALSE())</f>
        <v>40261.01</v>
      </c>
      <c r="G87" s="110" t="n">
        <f aca="false">IF(F87=0,"",IF(D87=0,"",IF(F87&lt;&gt;0,F87/D87-1)))</f>
        <v>0.0296422632738937</v>
      </c>
      <c r="H87" s="111"/>
      <c r="I87" s="112"/>
    </row>
    <row r="88" customFormat="false" ht="15.75" hidden="false" customHeight="true" outlineLevel="0" collapsed="false">
      <c r="A88" s="107" t="n">
        <v>84</v>
      </c>
      <c r="B88" s="108" t="str">
        <f aca="false">VLOOKUP(A88,Names!$A$2:$B$207,2,FALSE())</f>
        <v>Scott County Public Schools</v>
      </c>
      <c r="C88" s="109" t="n">
        <f aca="false">VLOOKUP(A88,[1]Teachers!$A$9:$D$222,4,FALSE())</f>
        <v>46361.79</v>
      </c>
      <c r="D88" s="109" t="n">
        <f aca="false">VLOOKUP(A88,'Source query'!$B$17:$I$224,3,FALSE())</f>
        <v>45093.08</v>
      </c>
      <c r="E88" s="110" t="n">
        <f aca="false">IF(D88=0,"",IF(C88=0,"",IF(D88&lt;&gt;0,D88/C88-1)))</f>
        <v>-0.0273654231210658</v>
      </c>
      <c r="F88" s="109" t="n">
        <f aca="false">VLOOKUP(A88,'Source query'!$B$17:$I$224,4,FALSE())</f>
        <v>45477.05</v>
      </c>
      <c r="G88" s="110" t="n">
        <f aca="false">IF(F88=0,"",IF(D88=0,"",IF(F88&lt;&gt;0,F88/D88-1)))</f>
        <v>0.00851505375104122</v>
      </c>
      <c r="H88" s="111"/>
      <c r="I88" s="112"/>
    </row>
    <row r="89" customFormat="false" ht="15.75" hidden="false" customHeight="true" outlineLevel="0" collapsed="false">
      <c r="A89" s="107" t="n">
        <v>85</v>
      </c>
      <c r="B89" s="108" t="str">
        <f aca="false">VLOOKUP(A89,Names!$A$2:$B$207,2,FALSE())</f>
        <v>Shenandoah County Public Schools</v>
      </c>
      <c r="C89" s="109" t="n">
        <f aca="false">VLOOKUP(A89,[1]Teachers!$A$9:$D$222,4,FALSE())</f>
        <v>47423.87</v>
      </c>
      <c r="D89" s="109" t="n">
        <f aca="false">VLOOKUP(A89,'Source query'!$B$17:$I$224,3,FALSE())</f>
        <v>48195.35</v>
      </c>
      <c r="E89" s="110" t="n">
        <f aca="false">IF(D89=0,"",IF(C89=0,"",IF(D89&lt;&gt;0,D89/C89-1)))</f>
        <v>0.0162677571442398</v>
      </c>
      <c r="F89" s="109" t="n">
        <f aca="false">VLOOKUP(A89,'Source query'!$B$17:$I$224,4,FALSE())</f>
        <v>50798.38</v>
      </c>
      <c r="G89" s="110" t="n">
        <f aca="false">IF(F89=0,"",IF(D89=0,"",IF(F89&lt;&gt;0,F89/D89-1)))</f>
        <v>0.0540099822908227</v>
      </c>
      <c r="H89" s="111"/>
      <c r="I89" s="112"/>
    </row>
    <row r="90" customFormat="false" ht="15.75" hidden="false" customHeight="true" outlineLevel="0" collapsed="false">
      <c r="A90" s="107" t="n">
        <v>86</v>
      </c>
      <c r="B90" s="108" t="str">
        <f aca="false">VLOOKUP(A90,Names!$A$2:$B$207,2,FALSE())</f>
        <v>Smyth County Public Schools</v>
      </c>
      <c r="C90" s="109" t="n">
        <f aca="false">VLOOKUP(A90,[1]Teachers!$A$9:$D$222,4,FALSE())</f>
        <v>43222.81</v>
      </c>
      <c r="D90" s="109" t="n">
        <f aca="false">VLOOKUP(A90,'Source query'!$B$17:$I$224,3,FALSE())</f>
        <v>43185.63</v>
      </c>
      <c r="E90" s="110" t="n">
        <f aca="false">IF(D90=0,"",IF(C90=0,"",IF(D90&lt;&gt;0,D90/C90-1)))</f>
        <v>-0.000860193957773703</v>
      </c>
      <c r="F90" s="109" t="n">
        <f aca="false">VLOOKUP(A90,'Source query'!$B$17:$I$224,4,FALSE())</f>
        <v>43854.24</v>
      </c>
      <c r="G90" s="110" t="n">
        <f aca="false">IF(F90=0,"",IF(D90=0,"",IF(F90&lt;&gt;0,F90/D90-1)))</f>
        <v>0.0154822333262246</v>
      </c>
      <c r="H90" s="111"/>
      <c r="I90" s="112"/>
    </row>
    <row r="91" customFormat="false" ht="15.75" hidden="false" customHeight="true" outlineLevel="0" collapsed="false">
      <c r="A91" s="107" t="n">
        <v>87</v>
      </c>
      <c r="B91" s="108" t="str">
        <f aca="false">VLOOKUP(A91,Names!$A$2:$B$207,2,FALSE())</f>
        <v>Southampton County Public Schools</v>
      </c>
      <c r="C91" s="109" t="n">
        <f aca="false">VLOOKUP(A91,[1]Teachers!$A$9:$D$222,4,FALSE())</f>
        <v>44819.25</v>
      </c>
      <c r="D91" s="109" t="n">
        <f aca="false">VLOOKUP(A91,'Source query'!$B$17:$I$224,3,FALSE())</f>
        <v>45502.9</v>
      </c>
      <c r="E91" s="110" t="n">
        <f aca="false">IF(D91=0,"",IF(C91=0,"",IF(D91&lt;&gt;0,D91/C91-1)))</f>
        <v>0.0152534904086972</v>
      </c>
      <c r="F91" s="109" t="n">
        <f aca="false">VLOOKUP(A91,'Source query'!$B$17:$I$224,4,FALSE())</f>
        <v>47591.55</v>
      </c>
      <c r="G91" s="110" t="n">
        <f aca="false">IF(F91=0,"",IF(D91=0,"",IF(F91&lt;&gt;0,F91/D91-1)))</f>
        <v>0.0459014700161968</v>
      </c>
      <c r="H91" s="111"/>
      <c r="I91" s="112"/>
    </row>
    <row r="92" customFormat="false" ht="15.75" hidden="false" customHeight="true" outlineLevel="0" collapsed="false">
      <c r="A92" s="107" t="n">
        <v>88</v>
      </c>
      <c r="B92" s="108" t="str">
        <f aca="false">VLOOKUP(A92,Names!$A$2:$B$207,2,FALSE())</f>
        <v>Spotsylvania County Public Schools</v>
      </c>
      <c r="C92" s="109" t="n">
        <f aca="false">VLOOKUP(A92,[1]Teachers!$A$9:$D$222,4,FALSE())</f>
        <v>54211.97</v>
      </c>
      <c r="D92" s="109" t="n">
        <f aca="false">VLOOKUP(A92,'Source query'!$B$17:$I$224,3,FALSE())</f>
        <v>53438.16</v>
      </c>
      <c r="E92" s="110" t="n">
        <f aca="false">IF(D92=0,"",IF(C92=0,"",IF(D92&lt;&gt;0,D92/C92-1)))</f>
        <v>-0.0142737849224073</v>
      </c>
      <c r="F92" s="109" t="n">
        <f aca="false">VLOOKUP(A92,'Source query'!$B$17:$I$224,4,FALSE())</f>
        <v>54369.64</v>
      </c>
      <c r="G92" s="110" t="n">
        <f aca="false">IF(F92=0,"",IF(D92=0,"",IF(F92&lt;&gt;0,F92/D92-1)))</f>
        <v>0.0174309893903533</v>
      </c>
      <c r="H92" s="111"/>
      <c r="I92" s="112"/>
    </row>
    <row r="93" customFormat="false" ht="15.75" hidden="false" customHeight="true" outlineLevel="0" collapsed="false">
      <c r="A93" s="107" t="n">
        <v>89</v>
      </c>
      <c r="B93" s="108" t="str">
        <f aca="false">VLOOKUP(A93,Names!$A$2:$B$207,2,FALSE())</f>
        <v>Stafford County Public Schools</v>
      </c>
      <c r="C93" s="109" t="n">
        <f aca="false">VLOOKUP(A93,[1]Teachers!$A$9:$D$222,4,FALSE())</f>
        <v>53302.96</v>
      </c>
      <c r="D93" s="109" t="n">
        <f aca="false">VLOOKUP(A93,'Source query'!$B$17:$I$224,3,FALSE())</f>
        <v>54489.51</v>
      </c>
      <c r="E93" s="110" t="n">
        <f aca="false">IF(D93=0,"",IF(C93=0,"",IF(D93&lt;&gt;0,D93/C93-1)))</f>
        <v>0.0222604898489691</v>
      </c>
      <c r="F93" s="109" t="n">
        <f aca="false">VLOOKUP(A93,'Source query'!$B$17:$I$224,4,FALSE())</f>
        <v>55178.04</v>
      </c>
      <c r="G93" s="110" t="n">
        <f aca="false">IF(F93=0,"",IF(D93=0,"",IF(F93&lt;&gt;0,F93/D93-1)))</f>
        <v>0.0126360101237835</v>
      </c>
      <c r="H93" s="111"/>
      <c r="I93" s="112"/>
    </row>
    <row r="94" customFormat="false" ht="15.75" hidden="false" customHeight="true" outlineLevel="0" collapsed="false">
      <c r="A94" s="107" t="n">
        <v>90</v>
      </c>
      <c r="B94" s="108" t="str">
        <f aca="false">VLOOKUP(A94,Names!$A$2:$B$207,2,FALSE())</f>
        <v>Surry County Public Schools</v>
      </c>
      <c r="C94" s="109" t="n">
        <f aca="false">VLOOKUP(A94,[1]Teachers!$A$9:$D$222,4,FALSE())</f>
        <v>51163.06</v>
      </c>
      <c r="D94" s="109" t="n">
        <f aca="false">VLOOKUP(A94,'Source query'!$B$17:$I$224,3,FALSE())</f>
        <v>52664.93</v>
      </c>
      <c r="E94" s="110" t="n">
        <f aca="false">IF(D94=0,"",IF(C94=0,"",IF(D94&lt;&gt;0,D94/C94-1)))</f>
        <v>0.0293545773063613</v>
      </c>
      <c r="F94" s="109" t="n">
        <f aca="false">VLOOKUP(A94,'Source query'!$B$17:$I$224,4,FALSE())</f>
        <v>48319.05</v>
      </c>
      <c r="G94" s="110" t="n">
        <f aca="false">IF(F94=0,"",IF(D94=0,"",IF(F94&lt;&gt;0,F94/D94-1)))</f>
        <v>-0.0825194299128471</v>
      </c>
      <c r="H94" s="111"/>
      <c r="I94" s="112"/>
    </row>
    <row r="95" customFormat="false" ht="15.75" hidden="false" customHeight="true" outlineLevel="0" collapsed="false">
      <c r="A95" s="107" t="n">
        <v>91</v>
      </c>
      <c r="B95" s="108" t="str">
        <f aca="false">VLOOKUP(A95,Names!$A$2:$B$207,2,FALSE())</f>
        <v>Sussex County Public Schools</v>
      </c>
      <c r="C95" s="109" t="n">
        <f aca="false">VLOOKUP(A95,[1]Teachers!$A$9:$D$222,4,FALSE())</f>
        <v>49901.27</v>
      </c>
      <c r="D95" s="109" t="n">
        <f aca="false">VLOOKUP(A95,'Source query'!$B$17:$I$224,3,FALSE())</f>
        <v>53874.24</v>
      </c>
      <c r="E95" s="110" t="n">
        <f aca="false">IF(D95=0,"",IF(C95=0,"",IF(D95&lt;&gt;0,D95/C95-1)))</f>
        <v>0.0796166109600016</v>
      </c>
      <c r="F95" s="109" t="n">
        <f aca="false">VLOOKUP(A95,'Source query'!$B$17:$I$224,4,FALSE())</f>
        <v>53473.49</v>
      </c>
      <c r="G95" s="110" t="n">
        <f aca="false">IF(F95=0,"",IF(D95=0,"",IF(F95&lt;&gt;0,F95/D95-1)))</f>
        <v>-0.00743862001579976</v>
      </c>
      <c r="H95" s="111"/>
      <c r="I95" s="112"/>
    </row>
    <row r="96" customFormat="false" ht="15.75" hidden="false" customHeight="true" outlineLevel="0" collapsed="false">
      <c r="A96" s="107" t="n">
        <v>92</v>
      </c>
      <c r="B96" s="108" t="str">
        <f aca="false">VLOOKUP(A96,Names!$A$2:$B$207,2,FALSE())</f>
        <v>Tazewell County Public Schools</v>
      </c>
      <c r="C96" s="109" t="n">
        <f aca="false">VLOOKUP(A96,[1]Teachers!$A$9:$D$222,4,FALSE())</f>
        <v>37499.1</v>
      </c>
      <c r="D96" s="109" t="n">
        <f aca="false">VLOOKUP(A96,'Source query'!$B$17:$I$224,3,FALSE())</f>
        <v>37497.67</v>
      </c>
      <c r="E96" s="110" t="n">
        <f aca="false">IF(D96=0,"",IF(C96=0,"",IF(D96&lt;&gt;0,D96/C96-1)))</f>
        <v>-3.81342485552549E-005</v>
      </c>
      <c r="F96" s="109" t="n">
        <f aca="false">VLOOKUP(A96,'Source query'!$B$17:$I$224,4,FALSE())</f>
        <v>33564.02</v>
      </c>
      <c r="G96" s="110" t="n">
        <f aca="false">IF(F96=0,"",IF(D96=0,"",IF(F96&lt;&gt;0,F96/D96-1)))</f>
        <v>-0.104903851359298</v>
      </c>
      <c r="H96" s="111"/>
      <c r="I96" s="112"/>
    </row>
    <row r="97" customFormat="false" ht="15.75" hidden="false" customHeight="true" outlineLevel="0" collapsed="false">
      <c r="A97" s="107" t="n">
        <v>93</v>
      </c>
      <c r="B97" s="108" t="str">
        <f aca="false">VLOOKUP(A97,Names!$A$2:$B$207,2,FALSE())</f>
        <v>Warren County Public Schools</v>
      </c>
      <c r="C97" s="109" t="n">
        <f aca="false">VLOOKUP(A97,[1]Teachers!$A$9:$D$222,4,FALSE())</f>
        <v>47289.33</v>
      </c>
      <c r="D97" s="109" t="n">
        <f aca="false">VLOOKUP(A97,'Source query'!$B$17:$I$224,3,FALSE())</f>
        <v>47146.73</v>
      </c>
      <c r="E97" s="110" t="n">
        <f aca="false">IF(D97=0,"",IF(C97=0,"",IF(D97&lt;&gt;0,D97/C97-1)))</f>
        <v>-0.00301547939038249</v>
      </c>
      <c r="F97" s="109" t="n">
        <f aca="false">VLOOKUP(A97,'Source query'!$B$17:$I$224,4,FALSE())</f>
        <v>48602.06</v>
      </c>
      <c r="G97" s="110" t="n">
        <f aca="false">IF(F97=0,"",IF(D97=0,"",IF(F97&lt;&gt;0,F97/D97-1)))</f>
        <v>0.0308681005024101</v>
      </c>
      <c r="H97" s="111"/>
      <c r="I97" s="112"/>
    </row>
    <row r="98" customFormat="false" ht="15.75" hidden="false" customHeight="true" outlineLevel="0" collapsed="false">
      <c r="A98" s="107" t="n">
        <v>94</v>
      </c>
      <c r="B98" s="108" t="str">
        <f aca="false">VLOOKUP(A98,Names!$A$2:$B$207,2,FALSE())</f>
        <v>Washington County Public Schools</v>
      </c>
      <c r="C98" s="109" t="n">
        <f aca="false">VLOOKUP(A98,[1]Teachers!$A$9:$D$222,4,FALSE())</f>
        <v>47751.49</v>
      </c>
      <c r="D98" s="109" t="n">
        <f aca="false">VLOOKUP(A98,'Source query'!$B$17:$I$224,3,FALSE())</f>
        <v>46104.82</v>
      </c>
      <c r="E98" s="110" t="n">
        <f aca="false">IF(D98=0,"",IF(C98=0,"",IF(D98&lt;&gt;0,D98/C98-1)))</f>
        <v>-0.0344841595518799</v>
      </c>
      <c r="F98" s="109" t="n">
        <f aca="false">VLOOKUP(A98,'Source query'!$B$17:$I$224,4,FALSE())</f>
        <v>47503.26</v>
      </c>
      <c r="G98" s="110" t="n">
        <f aca="false">IF(F98=0,"",IF(D98=0,"",IF(F98&lt;&gt;0,F98/D98-1)))</f>
        <v>0.0303317527321438</v>
      </c>
      <c r="H98" s="111"/>
      <c r="I98" s="112"/>
    </row>
    <row r="99" customFormat="false" ht="15.75" hidden="false" customHeight="true" outlineLevel="0" collapsed="false">
      <c r="A99" s="107" t="n">
        <v>95</v>
      </c>
      <c r="B99" s="108" t="str">
        <f aca="false">VLOOKUP(A99,Names!$A$2:$B$207,2,FALSE())</f>
        <v>Westmoreland County Public Schools</v>
      </c>
      <c r="C99" s="109" t="n">
        <f aca="false">VLOOKUP(A99,[1]Teachers!$A$9:$D$222,4,FALSE())</f>
        <v>45296.69</v>
      </c>
      <c r="D99" s="109" t="n">
        <f aca="false">VLOOKUP(A99,'Source query'!$B$17:$I$224,3,FALSE())</f>
        <v>43217.68</v>
      </c>
      <c r="E99" s="110" t="n">
        <f aca="false">IF(D99=0,"",IF(C99=0,"",IF(D99&lt;&gt;0,D99/C99-1)))</f>
        <v>-0.0458976141523807</v>
      </c>
      <c r="F99" s="109" t="n">
        <f aca="false">VLOOKUP(A99,'Source query'!$B$17:$I$224,4,FALSE())</f>
        <v>46796.34</v>
      </c>
      <c r="G99" s="110" t="n">
        <f aca="false">IF(F99=0,"",IF(D99=0,"",IF(F99&lt;&gt;0,F99/D99-1)))</f>
        <v>0.0828054629494224</v>
      </c>
      <c r="H99" s="111"/>
      <c r="I99" s="112"/>
    </row>
    <row r="100" customFormat="false" ht="15.75" hidden="false" customHeight="true" outlineLevel="0" collapsed="false">
      <c r="A100" s="107" t="n">
        <v>96</v>
      </c>
      <c r="B100" s="108" t="str">
        <f aca="false">VLOOKUP(A100,Names!$A$2:$B$207,2,FALSE())</f>
        <v>Wise County Public Schools</v>
      </c>
      <c r="C100" s="109" t="n">
        <f aca="false">VLOOKUP(A100,[1]Teachers!$A$9:$D$222,4,FALSE())</f>
        <v>47462.88</v>
      </c>
      <c r="D100" s="109" t="n">
        <f aca="false">VLOOKUP(A100,'Source query'!$B$17:$I$224,3,FALSE())</f>
        <v>47418.28</v>
      </c>
      <c r="E100" s="110" t="n">
        <f aca="false">IF(D100=0,"",IF(C100=0,"",IF(D100&lt;&gt;0,D100/C100-1)))</f>
        <v>-0.000939681704944961</v>
      </c>
      <c r="F100" s="109" t="n">
        <f aca="false">VLOOKUP(A100,'Source query'!$B$17:$I$224,4,FALSE())</f>
        <v>47368.42</v>
      </c>
      <c r="G100" s="110" t="n">
        <f aca="false">IF(F100=0,"",IF(D100=0,"",IF(F100&lt;&gt;0,F100/D100-1)))</f>
        <v>-0.00105149322160147</v>
      </c>
      <c r="H100" s="111"/>
      <c r="I100" s="112"/>
    </row>
    <row r="101" customFormat="false" ht="15.75" hidden="false" customHeight="true" outlineLevel="0" collapsed="false">
      <c r="A101" s="107" t="n">
        <v>97</v>
      </c>
      <c r="B101" s="108" t="str">
        <f aca="false">VLOOKUP(A101,Names!$A$2:$B$207,2,FALSE())</f>
        <v>Wythe County Public Schools</v>
      </c>
      <c r="C101" s="109" t="n">
        <f aca="false">VLOOKUP(A101,[1]Teachers!$A$9:$D$222,4,FALSE())</f>
        <v>46743.53</v>
      </c>
      <c r="D101" s="109" t="n">
        <f aca="false">VLOOKUP(A101,'Source query'!$B$17:$I$224,3,FALSE())</f>
        <v>46902.66</v>
      </c>
      <c r="E101" s="110" t="n">
        <f aca="false">IF(D101=0,"",IF(C101=0,"",IF(D101&lt;&gt;0,D101/C101-1)))</f>
        <v>0.00340432141089919</v>
      </c>
      <c r="F101" s="109" t="n">
        <f aca="false">VLOOKUP(A101,'Source query'!$B$17:$I$224,4,FALSE())</f>
        <v>47788.67</v>
      </c>
      <c r="G101" s="110" t="n">
        <f aca="false">IF(F101=0,"",IF(D101=0,"",IF(F101&lt;&gt;0,F101/D101-1)))</f>
        <v>0.0188903998195411</v>
      </c>
      <c r="H101" s="111"/>
      <c r="I101" s="112"/>
    </row>
    <row r="102" customFormat="false" ht="15.75" hidden="false" customHeight="true" outlineLevel="0" collapsed="false">
      <c r="A102" s="107" t="n">
        <v>98</v>
      </c>
      <c r="B102" s="108" t="str">
        <f aca="false">VLOOKUP(A102,Names!$A$2:$B$207,2,FALSE())</f>
        <v>York County Public Schools</v>
      </c>
      <c r="C102" s="109" t="n">
        <f aca="false">VLOOKUP(A102,[1]Teachers!$A$9:$D$222,4,FALSE())</f>
        <v>51247.11</v>
      </c>
      <c r="D102" s="109" t="n">
        <f aca="false">VLOOKUP(A102,'Source query'!$B$17:$I$224,3,FALSE())</f>
        <v>52300.82</v>
      </c>
      <c r="E102" s="110" t="n">
        <f aca="false">IF(D102=0,"",IF(C102=0,"",IF(D102&lt;&gt;0,D102/C102-1)))</f>
        <v>0.0205613545817511</v>
      </c>
      <c r="F102" s="109" t="n">
        <f aca="false">VLOOKUP(A102,'Source query'!$B$17:$I$224,4,FALSE())</f>
        <v>53399.11</v>
      </c>
      <c r="G102" s="110" t="n">
        <f aca="false">IF(F102=0,"",IF(D102=0,"",IF(F102&lt;&gt;0,F102/D102-1)))</f>
        <v>0.020999479549269</v>
      </c>
      <c r="H102" s="111"/>
      <c r="I102" s="112"/>
    </row>
    <row r="103" customFormat="false" ht="15" hidden="false" customHeight="true" outlineLevel="0" collapsed="false">
      <c r="A103" s="113" t="s">
        <v>125</v>
      </c>
      <c r="B103" s="114"/>
      <c r="C103" s="109"/>
      <c r="D103" s="109"/>
      <c r="E103" s="110"/>
      <c r="F103" s="109"/>
      <c r="G103" s="110"/>
      <c r="H103" s="111"/>
      <c r="I103" s="112"/>
    </row>
    <row r="104" customFormat="false" ht="15.75" hidden="false" customHeight="true" outlineLevel="0" collapsed="false">
      <c r="A104" s="107" t="n">
        <v>101</v>
      </c>
      <c r="B104" s="108" t="str">
        <f aca="false">VLOOKUP(A104,Names!$A$2:$B$207,2,FALSE())</f>
        <v>Alexandria City Public Schools</v>
      </c>
      <c r="C104" s="109" t="n">
        <f aca="false">VLOOKUP(A104,[1]Teachers!$A$9:$D$222,4,FALSE())</f>
        <v>73674.8</v>
      </c>
      <c r="D104" s="109" t="n">
        <f aca="false">VLOOKUP(A104,'Source query'!$B$17:$I$224,3,FALSE())</f>
        <v>74663.51</v>
      </c>
      <c r="E104" s="110" t="n">
        <f aca="false">IF(D104=0,"",IF(C104=0,"",IF(D104&lt;&gt;0,D104/C104-1)))</f>
        <v>0.0134199210584893</v>
      </c>
      <c r="F104" s="109" t="n">
        <f aca="false">VLOOKUP(A104,'Source query'!$B$17:$I$224,4,FALSE())</f>
        <v>77104.17</v>
      </c>
      <c r="G104" s="110" t="n">
        <f aca="false">IF(F104=0,"",IF(D104=0,"",IF(F104&lt;&gt;0,F104/D104-1)))</f>
        <v>0.0326887926913697</v>
      </c>
      <c r="H104" s="111"/>
      <c r="I104" s="112"/>
    </row>
    <row r="105" customFormat="false" ht="15.75" hidden="false" customHeight="true" outlineLevel="0" collapsed="false">
      <c r="A105" s="107" t="n">
        <v>102</v>
      </c>
      <c r="B105" s="108" t="str">
        <f aca="false">VLOOKUP(A105,Names!$A$2:$B$207,2,FALSE())</f>
        <v>Bristol City Public Schools</v>
      </c>
      <c r="C105" s="109" t="n">
        <f aca="false">VLOOKUP(A105,[1]Teachers!$A$9:$D$222,4,FALSE())</f>
        <v>42972.49</v>
      </c>
      <c r="D105" s="109" t="n">
        <f aca="false">VLOOKUP(A105,'Source query'!$B$17:$I$224,3,FALSE())</f>
        <v>43904.28</v>
      </c>
      <c r="E105" s="110" t="n">
        <f aca="false">IF(D105=0,"",IF(C105=0,"",IF(D105&lt;&gt;0,D105/C105-1)))</f>
        <v>0.02168340722169</v>
      </c>
      <c r="F105" s="109" t="n">
        <f aca="false">VLOOKUP(A105,'Source query'!$B$17:$I$224,4,FALSE())</f>
        <v>46797.65</v>
      </c>
      <c r="G105" s="110" t="n">
        <f aca="false">IF(F105=0,"",IF(D105=0,"",IF(F105&lt;&gt;0,F105/D105-1)))</f>
        <v>0.0659017754077735</v>
      </c>
      <c r="H105" s="111"/>
      <c r="I105" s="112"/>
    </row>
    <row r="106" customFormat="false" ht="15.75" hidden="false" customHeight="true" outlineLevel="0" collapsed="false">
      <c r="A106" s="107" t="n">
        <v>103</v>
      </c>
      <c r="B106" s="108" t="str">
        <f aca="false">VLOOKUP(A106,Names!$A$2:$B$207,2,FALSE())</f>
        <v>Buena Vista City Public Schools</v>
      </c>
      <c r="C106" s="109" t="n">
        <f aca="false">VLOOKUP(A106,[1]Teachers!$A$9:$D$222,4,FALSE())</f>
        <v>40131.36</v>
      </c>
      <c r="D106" s="109" t="n">
        <f aca="false">VLOOKUP(A106,'Source query'!$B$17:$I$224,3,FALSE())</f>
        <v>42310.48</v>
      </c>
      <c r="E106" s="110" t="n">
        <f aca="false">IF(D106=0,"",IF(C106=0,"",IF(D106&lt;&gt;0,D106/C106-1)))</f>
        <v>0.0542996798513682</v>
      </c>
      <c r="F106" s="109" t="n">
        <f aca="false">VLOOKUP(A106,'Source query'!$B$17:$I$224,4,FALSE())</f>
        <v>43768.05</v>
      </c>
      <c r="G106" s="110" t="n">
        <f aca="false">IF(F106=0,"",IF(D106=0,"",IF(F106&lt;&gt;0,F106/D106-1)))</f>
        <v>0.0344493846441827</v>
      </c>
      <c r="H106" s="111"/>
      <c r="I106" s="112"/>
    </row>
    <row r="107" customFormat="false" ht="15.75" hidden="false" customHeight="true" outlineLevel="0" collapsed="false">
      <c r="A107" s="107" t="n">
        <v>104</v>
      </c>
      <c r="B107" s="108" t="str">
        <f aca="false">VLOOKUP(A107,Names!$A$2:$B$207,2,FALSE())</f>
        <v>Charlottesville City Public Schools</v>
      </c>
      <c r="C107" s="109" t="n">
        <f aca="false">VLOOKUP(A107,[1]Teachers!$A$9:$D$222,4,FALSE())</f>
        <v>56213.64</v>
      </c>
      <c r="D107" s="109" t="n">
        <f aca="false">VLOOKUP(A107,'Source query'!$B$17:$I$224,3,FALSE())</f>
        <v>56309.67</v>
      </c>
      <c r="E107" s="110" t="n">
        <f aca="false">IF(D107=0,"",IF(C107=0,"",IF(D107&lt;&gt;0,D107/C107-1)))</f>
        <v>0.00170830424786583</v>
      </c>
      <c r="F107" s="109" t="n">
        <f aca="false">VLOOKUP(A107,'Source query'!$B$17:$I$224,4,FALSE())</f>
        <v>57509.24</v>
      </c>
      <c r="G107" s="110" t="n">
        <f aca="false">IF(F107=0,"",IF(D107=0,"",IF(F107&lt;&gt;0,F107/D107-1)))</f>
        <v>0.0213030905704117</v>
      </c>
      <c r="H107" s="111"/>
      <c r="I107" s="112"/>
    </row>
    <row r="108" customFormat="false" ht="15.75" hidden="false" customHeight="true" outlineLevel="0" collapsed="false">
      <c r="A108" s="107" t="n">
        <v>106</v>
      </c>
      <c r="B108" s="108" t="str">
        <f aca="false">VLOOKUP(A108,Names!$A$2:$B$207,2,FALSE())</f>
        <v>Colonial Heights City Public Schools</v>
      </c>
      <c r="C108" s="109" t="n">
        <f aca="false">VLOOKUP(A108,[1]Teachers!$A$9:$D$222,4,FALSE())</f>
        <v>50153.36</v>
      </c>
      <c r="D108" s="109" t="n">
        <f aca="false">VLOOKUP(A108,'Source query'!$B$17:$I$224,3,FALSE())</f>
        <v>49970.64</v>
      </c>
      <c r="E108" s="110" t="n">
        <f aca="false">IF(D108=0,"",IF(C108=0,"",IF(D108&lt;&gt;0,D108/C108-1)))</f>
        <v>-0.00364322549875029</v>
      </c>
      <c r="F108" s="109" t="n">
        <f aca="false">VLOOKUP(A108,'Source query'!$B$17:$I$224,4,FALSE())</f>
        <v>50671.22</v>
      </c>
      <c r="G108" s="110" t="n">
        <f aca="false">IF(F108=0,"",IF(D108=0,"",IF(F108&lt;&gt;0,F108/D108-1)))</f>
        <v>0.014019832445612</v>
      </c>
      <c r="H108" s="111"/>
      <c r="I108" s="112"/>
    </row>
    <row r="109" customFormat="false" ht="15.75" hidden="false" customHeight="true" outlineLevel="0" collapsed="false">
      <c r="A109" s="107" t="n">
        <v>107</v>
      </c>
      <c r="B109" s="108" t="str">
        <f aca="false">VLOOKUP(A109,Names!$A$2:$B$207,2,FALSE())</f>
        <v>Covington City Public Schools</v>
      </c>
      <c r="C109" s="109" t="n">
        <f aca="false">VLOOKUP(A109,[1]Teachers!$A$9:$D$222,4,FALSE())</f>
        <v>48039.71</v>
      </c>
      <c r="D109" s="109" t="n">
        <f aca="false">VLOOKUP(A109,'Source query'!$B$17:$I$224,3,FALSE())</f>
        <v>50118.93</v>
      </c>
      <c r="E109" s="110" t="n">
        <f aca="false">IF(D109=0,"",IF(C109=0,"",IF(D109&lt;&gt;0,D109/C109-1)))</f>
        <v>0.0432812770934712</v>
      </c>
      <c r="F109" s="109" t="n">
        <f aca="false">VLOOKUP(A109,'Source query'!$B$17:$I$224,4,FALSE())</f>
        <v>49508.42</v>
      </c>
      <c r="G109" s="110" t="n">
        <f aca="false">IF(F109=0,"",IF(D109=0,"",IF(F109&lt;&gt;0,F109/D109-1)))</f>
        <v>-0.0121812257364633</v>
      </c>
      <c r="H109" s="111"/>
      <c r="I109" s="112"/>
    </row>
    <row r="110" customFormat="false" ht="15.75" hidden="false" customHeight="true" outlineLevel="0" collapsed="false">
      <c r="A110" s="107" t="n">
        <v>108</v>
      </c>
      <c r="B110" s="108" t="str">
        <f aca="false">VLOOKUP(A110,Names!$A$2:$B$207,2,FALSE())</f>
        <v>Danville City Public Schools</v>
      </c>
      <c r="C110" s="109" t="n">
        <f aca="false">VLOOKUP(A110,[1]Teachers!$A$9:$D$222,4,FALSE())</f>
        <v>47712.22</v>
      </c>
      <c r="D110" s="109" t="n">
        <f aca="false">VLOOKUP(A110,'Source query'!$B$17:$I$224,3,FALSE())</f>
        <v>48397.83</v>
      </c>
      <c r="E110" s="110" t="n">
        <f aca="false">IF(D110=0,"",IF(C110=0,"",IF(D110&lt;&gt;0,D110/C110-1)))</f>
        <v>0.0143696939693856</v>
      </c>
      <c r="F110" s="109" t="n">
        <f aca="false">VLOOKUP(A110,'Source query'!$B$17:$I$224,4,FALSE())</f>
        <v>47883.29</v>
      </c>
      <c r="G110" s="110" t="n">
        <f aca="false">IF(F110=0,"",IF(D110=0,"",IF(F110&lt;&gt;0,F110/D110-1)))</f>
        <v>-0.0106314683943475</v>
      </c>
      <c r="H110" s="111"/>
      <c r="I110" s="112"/>
    </row>
    <row r="111" customFormat="false" ht="15.75" hidden="false" customHeight="true" outlineLevel="0" collapsed="false">
      <c r="A111" s="107" t="n">
        <v>109</v>
      </c>
      <c r="B111" s="108" t="str">
        <f aca="false">VLOOKUP(A111,Names!$A$2:$B$207,2,FALSE())</f>
        <v>Falls Church City Public Schools</v>
      </c>
      <c r="C111" s="109" t="n">
        <f aca="false">VLOOKUP(A111,[1]Teachers!$A$9:$D$222,4,FALSE())</f>
        <v>69686.15</v>
      </c>
      <c r="D111" s="109" t="n">
        <f aca="false">VLOOKUP(A111,'Source query'!$B$17:$I$224,3,FALSE())</f>
        <v>74629.98</v>
      </c>
      <c r="E111" s="110" t="n">
        <f aca="false">IF(D111=0,"",IF(C111=0,"",IF(D111&lt;&gt;0,D111/C111-1)))</f>
        <v>0.0709442263634883</v>
      </c>
      <c r="F111" s="109" t="n">
        <f aca="false">VLOOKUP(A111,'Source query'!$B$17:$I$224,4,FALSE())</f>
        <v>76020.63</v>
      </c>
      <c r="G111" s="110" t="n">
        <f aca="false">IF(F111=0,"",IF(D111=0,"",IF(F111&lt;&gt;0,F111/D111-1)))</f>
        <v>0.0186339323687346</v>
      </c>
      <c r="H111" s="111"/>
      <c r="I111" s="112"/>
    </row>
    <row r="112" customFormat="false" ht="15.75" hidden="false" customHeight="true" outlineLevel="0" collapsed="false">
      <c r="A112" s="107" t="n">
        <v>110</v>
      </c>
      <c r="B112" s="108" t="str">
        <f aca="false">VLOOKUP(A112,Names!$A$2:$B$207,2,FALSE())</f>
        <v>Fredericksburg City Public Schools</v>
      </c>
      <c r="C112" s="109" t="n">
        <f aca="false">VLOOKUP(A112,[1]Teachers!$A$9:$D$222,4,FALSE())</f>
        <v>51497.8</v>
      </c>
      <c r="D112" s="109" t="n">
        <f aca="false">VLOOKUP(A112,'Source query'!$B$17:$I$224,3,FALSE())</f>
        <v>52806.78</v>
      </c>
      <c r="E112" s="110" t="n">
        <f aca="false">IF(D112=0,"",IF(C112=0,"",IF(D112&lt;&gt;0,D112/C112-1)))</f>
        <v>0.0254181732035155</v>
      </c>
      <c r="F112" s="109" t="n">
        <f aca="false">VLOOKUP(A112,'Source query'!$B$17:$I$224,4,FALSE())</f>
        <v>51886.8</v>
      </c>
      <c r="G112" s="110" t="n">
        <f aca="false">IF(F112=0,"",IF(D112=0,"",IF(F112&lt;&gt;0,F112/D112-1)))</f>
        <v>-0.0174216265411372</v>
      </c>
      <c r="H112" s="111"/>
      <c r="I112" s="112"/>
    </row>
    <row r="113" customFormat="false" ht="15.75" hidden="false" customHeight="true" outlineLevel="0" collapsed="false">
      <c r="A113" s="107" t="n">
        <v>111</v>
      </c>
      <c r="B113" s="108" t="str">
        <f aca="false">VLOOKUP(A113,Names!$A$2:$B$207,2,FALSE())</f>
        <v>Galax City Public Schools</v>
      </c>
      <c r="C113" s="109" t="n">
        <f aca="false">VLOOKUP(A113,[1]Teachers!$A$9:$D$222,4,FALSE())</f>
        <v>47259.08</v>
      </c>
      <c r="D113" s="109" t="n">
        <f aca="false">VLOOKUP(A113,'Source query'!$B$17:$I$224,3,FALSE())</f>
        <v>48306.58</v>
      </c>
      <c r="E113" s="110" t="n">
        <f aca="false">IF(D113=0,"",IF(C113=0,"",IF(D113&lt;&gt;0,D113/C113-1)))</f>
        <v>0.0221650527263755</v>
      </c>
      <c r="F113" s="109" t="n">
        <f aca="false">VLOOKUP(A113,'Source query'!$B$17:$I$224,4,FALSE())</f>
        <v>48951.63</v>
      </c>
      <c r="G113" s="110" t="n">
        <f aca="false">IF(F113=0,"",IF(D113=0,"",IF(F113&lt;&gt;0,F113/D113-1)))</f>
        <v>0.0133532533249092</v>
      </c>
      <c r="H113" s="111"/>
      <c r="I113" s="112"/>
    </row>
    <row r="114" customFormat="false" ht="15.75" hidden="false" customHeight="true" outlineLevel="0" collapsed="false">
      <c r="A114" s="107" t="n">
        <v>112</v>
      </c>
      <c r="B114" s="108" t="str">
        <f aca="false">VLOOKUP(A114,Names!$A$2:$B$207,2,FALSE())</f>
        <v>Hampton City Public Schools</v>
      </c>
      <c r="C114" s="109" t="n">
        <f aca="false">VLOOKUP(A114,[1]Teachers!$A$9:$D$222,4,FALSE())</f>
        <v>47412.97</v>
      </c>
      <c r="D114" s="109" t="n">
        <f aca="false">VLOOKUP(A114,'Source query'!$B$17:$I$224,3,FALSE())</f>
        <v>48964.43</v>
      </c>
      <c r="E114" s="110" t="n">
        <f aca="false">IF(D114=0,"",IF(C114=0,"",IF(D114&lt;&gt;0,D114/C114-1)))</f>
        <v>0.0327222698767868</v>
      </c>
      <c r="F114" s="109" t="n">
        <f aca="false">VLOOKUP(A114,'Source query'!$B$17:$I$224,4,FALSE())</f>
        <v>48558.7</v>
      </c>
      <c r="G114" s="110" t="n">
        <f aca="false">IF(F114=0,"",IF(D114=0,"",IF(F114&lt;&gt;0,F114/D114-1)))</f>
        <v>-0.00828621920034611</v>
      </c>
      <c r="H114" s="111"/>
      <c r="I114" s="112"/>
    </row>
    <row r="115" customFormat="false" ht="15.75" hidden="false" customHeight="true" outlineLevel="0" collapsed="false">
      <c r="A115" s="107" t="n">
        <v>113</v>
      </c>
      <c r="B115" s="108" t="str">
        <f aca="false">VLOOKUP(A115,Names!$A$2:$B$207,2,FALSE())</f>
        <v>Harrisonburg City Public Schools</v>
      </c>
      <c r="C115" s="109" t="n">
        <f aca="false">VLOOKUP(A115,[1]Teachers!$A$9:$D$222,4,FALSE())</f>
        <v>43615.64</v>
      </c>
      <c r="D115" s="109" t="n">
        <f aca="false">VLOOKUP(A115,'Source query'!$B$17:$I$224,3,FALSE())</f>
        <v>45038.66</v>
      </c>
      <c r="E115" s="110" t="n">
        <f aca="false">IF(D115=0,"",IF(C115=0,"",IF(D115&lt;&gt;0,D115/C115-1)))</f>
        <v>0.0326263698067941</v>
      </c>
      <c r="F115" s="109" t="n">
        <f aca="false">VLOOKUP(A115,'Source query'!$B$17:$I$224,4,FALSE())</f>
        <v>46050.62</v>
      </c>
      <c r="G115" s="110" t="n">
        <f aca="false">IF(F115=0,"",IF(D115=0,"",IF(F115&lt;&gt;0,F115/D115-1)))</f>
        <v>0.0224686968928471</v>
      </c>
      <c r="H115" s="111"/>
      <c r="I115" s="112"/>
    </row>
    <row r="116" customFormat="false" ht="15.75" hidden="false" customHeight="true" outlineLevel="0" collapsed="false">
      <c r="A116" s="107" t="n">
        <v>114</v>
      </c>
      <c r="B116" s="108" t="str">
        <f aca="false">VLOOKUP(A116,Names!$A$2:$B$207,2,FALSE())</f>
        <v>Hopewell City Public Schools</v>
      </c>
      <c r="C116" s="109" t="n">
        <f aca="false">VLOOKUP(A116,[1]Teachers!$A$9:$D$222,4,FALSE())</f>
        <v>45442.51</v>
      </c>
      <c r="D116" s="109" t="n">
        <f aca="false">VLOOKUP(A116,'Source query'!$B$17:$I$224,3,FALSE())</f>
        <v>45629.94</v>
      </c>
      <c r="E116" s="110" t="n">
        <f aca="false">IF(D116=0,"",IF(C116=0,"",IF(D116&lt;&gt;0,D116/C116-1)))</f>
        <v>0.00412455209890483</v>
      </c>
      <c r="F116" s="109" t="n">
        <f aca="false">VLOOKUP(A116,'Source query'!$B$17:$I$224,4,FALSE())</f>
        <v>47181.31</v>
      </c>
      <c r="G116" s="110" t="n">
        <f aca="false">IF(F116=0,"",IF(D116=0,"",IF(F116&lt;&gt;0,F116/D116-1)))</f>
        <v>0.0339989489357206</v>
      </c>
      <c r="H116" s="111"/>
      <c r="I116" s="112"/>
    </row>
    <row r="117" customFormat="false" ht="15.75" hidden="false" customHeight="true" outlineLevel="0" collapsed="false">
      <c r="A117" s="107" t="n">
        <v>115</v>
      </c>
      <c r="B117" s="108" t="str">
        <f aca="false">VLOOKUP(A117,Names!$A$2:$B$207,2,FALSE())</f>
        <v>Lynchburg City Public Schools</v>
      </c>
      <c r="C117" s="109" t="n">
        <f aca="false">VLOOKUP(A117,[1]Teachers!$A$9:$D$222,4,FALSE())</f>
        <v>47337.25</v>
      </c>
      <c r="D117" s="109" t="n">
        <f aca="false">VLOOKUP(A117,'Source query'!$B$17:$I$224,3,FALSE())</f>
        <v>47476.39</v>
      </c>
      <c r="E117" s="110" t="n">
        <f aca="false">IF(D117=0,"",IF(C117=0,"",IF(D117&lt;&gt;0,D117/C117-1)))</f>
        <v>0.00293933424522974</v>
      </c>
      <c r="F117" s="109" t="n">
        <f aca="false">VLOOKUP(A117,'Source query'!$B$17:$I$224,4,FALSE())</f>
        <v>48716.62</v>
      </c>
      <c r="G117" s="110" t="n">
        <f aca="false">IF(F117=0,"",IF(D117=0,"",IF(F117&lt;&gt;0,F117/D117-1)))</f>
        <v>0.0261230898136948</v>
      </c>
      <c r="H117" s="111"/>
      <c r="I117" s="112"/>
    </row>
    <row r="118" customFormat="false" ht="15.75" hidden="false" customHeight="true" outlineLevel="0" collapsed="false">
      <c r="A118" s="107" t="n">
        <v>116</v>
      </c>
      <c r="B118" s="108" t="str">
        <f aca="false">VLOOKUP(A118,Names!$A$2:$B$207,2,FALSE())</f>
        <v>Martinsville City Public Schools</v>
      </c>
      <c r="C118" s="109" t="n">
        <f aca="false">VLOOKUP(A118,[1]Teachers!$A$9:$D$222,4,FALSE())</f>
        <v>46838.6</v>
      </c>
      <c r="D118" s="109" t="n">
        <f aca="false">VLOOKUP(A118,'Source query'!$B$17:$I$224,3,FALSE())</f>
        <v>44822.55</v>
      </c>
      <c r="E118" s="110" t="n">
        <f aca="false">IF(D118=0,"",IF(C118=0,"",IF(D118&lt;&gt;0,D118/C118-1)))</f>
        <v>-0.0430424905953636</v>
      </c>
      <c r="F118" s="109" t="n">
        <f aca="false">VLOOKUP(A118,'Source query'!$B$17:$I$224,4,FALSE())</f>
        <v>45829.66</v>
      </c>
      <c r="G118" s="110" t="n">
        <f aca="false">IF(F118=0,"",IF(D118=0,"",IF(F118&lt;&gt;0,F118/D118-1)))</f>
        <v>0.0224688242859901</v>
      </c>
      <c r="H118" s="111"/>
      <c r="I118" s="112"/>
    </row>
    <row r="119" customFormat="false" ht="15.75" hidden="false" customHeight="true" outlineLevel="0" collapsed="false">
      <c r="A119" s="107" t="n">
        <v>117</v>
      </c>
      <c r="B119" s="108" t="str">
        <f aca="false">VLOOKUP(A119,Names!$A$2:$B$207,2,FALSE())</f>
        <v>Newport News City Public Schools</v>
      </c>
      <c r="C119" s="109" t="n">
        <f aca="false">VLOOKUP(A119,[1]Teachers!$A$9:$D$222,4,FALSE())</f>
        <v>50218.68</v>
      </c>
      <c r="D119" s="109" t="n">
        <f aca="false">VLOOKUP(A119,'Source query'!$B$17:$I$224,3,FALSE())</f>
        <v>51152.95</v>
      </c>
      <c r="E119" s="110" t="n">
        <f aca="false">IF(D119=0,"",IF(C119=0,"",IF(D119&lt;&gt;0,D119/C119-1)))</f>
        <v>0.0186040333995239</v>
      </c>
      <c r="F119" s="109" t="n">
        <f aca="false">VLOOKUP(A119,'Source query'!$B$17:$I$224,4,FALSE())</f>
        <v>52778.23</v>
      </c>
      <c r="G119" s="110" t="n">
        <f aca="false">IF(F119=0,"",IF(D119=0,"",IF(F119&lt;&gt;0,F119/D119-1)))</f>
        <v>0.0317729476012627</v>
      </c>
      <c r="H119" s="111"/>
      <c r="I119" s="112"/>
    </row>
    <row r="120" customFormat="false" ht="15.75" hidden="false" customHeight="true" outlineLevel="0" collapsed="false">
      <c r="A120" s="107" t="n">
        <v>118</v>
      </c>
      <c r="B120" s="108" t="s">
        <v>126</v>
      </c>
      <c r="C120" s="109" t="n">
        <f aca="false">VLOOKUP(A120,[1]Teachers!$A$9:$D$222,4,FALSE())</f>
        <v>48117.86</v>
      </c>
      <c r="D120" s="109" t="n">
        <f aca="false">VLOOKUP(A120,'Source query'!$B$17:$I$224,3,FALSE())</f>
        <v>50080.85</v>
      </c>
      <c r="E120" s="110" t="n">
        <f aca="false">IF(D120=0,"",IF(C120=0,"",IF(D120&lt;&gt;0,D120/C120-1)))</f>
        <v>0.0407954551594771</v>
      </c>
      <c r="F120" s="109" t="n">
        <f aca="false">VLOOKUP(A120,'Source query'!$B$17:$I$224,4,FALSE())</f>
        <v>49981.2</v>
      </c>
      <c r="G120" s="110" t="n">
        <f aca="false">IF(F120=0,"",IF(D120=0,"",IF(F120&lt;&gt;0,F120/D120-1)))</f>
        <v>-0.00198978252166249</v>
      </c>
      <c r="H120" s="111"/>
      <c r="I120" s="112"/>
    </row>
    <row r="121" customFormat="false" ht="15.75" hidden="false" customHeight="true" outlineLevel="0" collapsed="false">
      <c r="A121" s="107" t="n">
        <v>119</v>
      </c>
      <c r="B121" s="108" t="str">
        <f aca="false">VLOOKUP(A121,Names!$A$2:$B$207,2,FALSE())</f>
        <v>Norton City Public Schools</v>
      </c>
      <c r="C121" s="109" t="n">
        <f aca="false">VLOOKUP(A121,[1]Teachers!$A$9:$D$222,4,FALSE())</f>
        <v>39659.76</v>
      </c>
      <c r="D121" s="109" t="n">
        <f aca="false">VLOOKUP(A121,'Source query'!$B$17:$I$224,3,FALSE())</f>
        <v>41640.57</v>
      </c>
      <c r="E121" s="110" t="n">
        <f aca="false">IF(D121=0,"",IF(C121=0,"",IF(D121&lt;&gt;0,D121/C121-1)))</f>
        <v>0.0499450828749342</v>
      </c>
      <c r="F121" s="109" t="n">
        <f aca="false">VLOOKUP(A121,'Source query'!$B$17:$I$224,4,FALSE())</f>
        <v>41817.82</v>
      </c>
      <c r="G121" s="110" t="n">
        <f aca="false">IF(F121=0,"",IF(D121=0,"",IF(F121&lt;&gt;0,F121/D121-1)))</f>
        <v>0.00425666603507113</v>
      </c>
      <c r="H121" s="111"/>
      <c r="I121" s="112"/>
    </row>
    <row r="122" customFormat="false" ht="15.75" hidden="false" customHeight="true" outlineLevel="0" collapsed="false">
      <c r="A122" s="107" t="n">
        <v>120</v>
      </c>
      <c r="B122" s="108" t="str">
        <f aca="false">VLOOKUP(A122,Names!$A$2:$B$207,2,FALSE())</f>
        <v>Petersburg City Public Schools</v>
      </c>
      <c r="C122" s="109" t="n">
        <f aca="false">VLOOKUP(A122,[1]Teachers!$A$9:$D$222,4,FALSE())</f>
        <v>42814.24</v>
      </c>
      <c r="D122" s="109" t="n">
        <f aca="false">VLOOKUP(A122,'Source query'!$B$17:$I$224,3,FALSE())</f>
        <v>43796.17</v>
      </c>
      <c r="E122" s="110" t="n">
        <f aca="false">IF(D122=0,"",IF(C122=0,"",IF(D122&lt;&gt;0,D122/C122-1)))</f>
        <v>0.0229346591227593</v>
      </c>
      <c r="F122" s="109" t="n">
        <f aca="false">VLOOKUP(A122,'Source query'!$B$17:$I$224,4,FALSE())</f>
        <v>50871.36</v>
      </c>
      <c r="G122" s="110" t="n">
        <f aca="false">IF(F122=0,"",IF(D122=0,"",IF(F122&lt;&gt;0,F122/D122-1)))</f>
        <v>0.1615481445067</v>
      </c>
      <c r="H122" s="111"/>
      <c r="I122" s="112"/>
    </row>
    <row r="123" customFormat="false" ht="15.75" hidden="false" customHeight="true" outlineLevel="0" collapsed="false">
      <c r="A123" s="107" t="n">
        <v>121</v>
      </c>
      <c r="B123" s="108" t="str">
        <f aca="false">VLOOKUP(A123,Names!$A$2:$B$207,2,FALSE())</f>
        <v>Portsmouth City Public Schools</v>
      </c>
      <c r="C123" s="109" t="n">
        <f aca="false">VLOOKUP(A123,[1]Teachers!$A$9:$D$222,4,FALSE())</f>
        <v>51575.72</v>
      </c>
      <c r="D123" s="109" t="n">
        <f aca="false">VLOOKUP(A123,'Source query'!$B$17:$I$224,3,FALSE())</f>
        <v>51310.32</v>
      </c>
      <c r="E123" s="110" t="n">
        <f aca="false">IF(D123=0,"",IF(C123=0,"",IF(D123&lt;&gt;0,D123/C123-1)))</f>
        <v>-0.00514583218615272</v>
      </c>
      <c r="F123" s="109" t="n">
        <f aca="false">VLOOKUP(A123,'Source query'!$B$17:$I$224,4,FALSE())</f>
        <v>53400.09</v>
      </c>
      <c r="G123" s="110" t="n">
        <f aca="false">IF(F123=0,"",IF(D123=0,"",IF(F123&lt;&gt;0,F123/D123-1)))</f>
        <v>0.0407280640619665</v>
      </c>
      <c r="H123" s="111"/>
      <c r="I123" s="112"/>
    </row>
    <row r="124" customFormat="false" ht="15.75" hidden="false" customHeight="true" outlineLevel="0" collapsed="false">
      <c r="A124" s="107" t="n">
        <v>122</v>
      </c>
      <c r="B124" s="108" t="str">
        <f aca="false">VLOOKUP(A124,Names!$A$2:$B$207,2,FALSE())</f>
        <v>Radford City Public Schools</v>
      </c>
      <c r="C124" s="109" t="n">
        <f aca="false">VLOOKUP(A124,[1]Teachers!$A$9:$D$222,4,FALSE())</f>
        <v>50287.52</v>
      </c>
      <c r="D124" s="109" t="n">
        <f aca="false">VLOOKUP(A124,'Source query'!$B$17:$I$224,3,FALSE())</f>
        <v>49648.94</v>
      </c>
      <c r="E124" s="110" t="n">
        <f aca="false">IF(D124=0,"",IF(C124=0,"",IF(D124&lt;&gt;0,D124/C124-1)))</f>
        <v>-0.0126985780965136</v>
      </c>
      <c r="F124" s="109" t="n">
        <f aca="false">VLOOKUP(A124,'Source query'!$B$17:$I$224,4,FALSE())</f>
        <v>49845.38</v>
      </c>
      <c r="G124" s="110" t="n">
        <f aca="false">IF(F124=0,"",IF(D124=0,"",IF(F124&lt;&gt;0,F124/D124-1)))</f>
        <v>0.00395657993906817</v>
      </c>
      <c r="H124" s="111"/>
      <c r="I124" s="112"/>
    </row>
    <row r="125" customFormat="false" ht="15.75" hidden="false" customHeight="true" outlineLevel="0" collapsed="false">
      <c r="A125" s="107" t="n">
        <v>123</v>
      </c>
      <c r="B125" s="108" t="str">
        <f aca="false">VLOOKUP(A125,Names!$A$2:$B$207,2,FALSE())</f>
        <v>Richmond City Public Schools</v>
      </c>
      <c r="C125" s="109" t="n">
        <f aca="false">VLOOKUP(A125,[1]Teachers!$A$9:$D$222,4,FALSE())</f>
        <v>50522.15</v>
      </c>
      <c r="D125" s="109" t="n">
        <f aca="false">VLOOKUP(A125,'Source query'!$B$17:$I$224,3,FALSE())</f>
        <v>49858.17</v>
      </c>
      <c r="E125" s="110" t="n">
        <f aca="false">IF(D125=0,"",IF(C125=0,"",IF(D125&lt;&gt;0,D125/C125-1)))</f>
        <v>-0.0131423543930732</v>
      </c>
      <c r="F125" s="109" t="n">
        <f aca="false">VLOOKUP(A125,'Source query'!$B$17:$I$224,4,FALSE())</f>
        <v>53866.54</v>
      </c>
      <c r="G125" s="110" t="n">
        <f aca="false">IF(F125=0,"",IF(D125=0,"",IF(F125&lt;&gt;0,F125/D125-1)))</f>
        <v>0.0803954497327119</v>
      </c>
      <c r="H125" s="111"/>
      <c r="I125" s="112"/>
    </row>
    <row r="126" customFormat="false" ht="15.75" hidden="false" customHeight="true" outlineLevel="0" collapsed="false">
      <c r="A126" s="107" t="n">
        <v>124</v>
      </c>
      <c r="B126" s="108" t="str">
        <f aca="false">VLOOKUP(A126,Names!$A$2:$B$207,2,FALSE())</f>
        <v>Roanoke City Public Schools</v>
      </c>
      <c r="C126" s="109" t="n">
        <f aca="false">VLOOKUP(A126,[1]Teachers!$A$9:$D$222,4,FALSE())</f>
        <v>47845.35</v>
      </c>
      <c r="D126" s="109" t="n">
        <f aca="false">VLOOKUP(A126,'Source query'!$B$17:$I$224,3,FALSE())</f>
        <v>48707.38</v>
      </c>
      <c r="E126" s="110" t="n">
        <f aca="false">IF(D126=0,"",IF(C126=0,"",IF(D126&lt;&gt;0,D126/C126-1)))</f>
        <v>0.0180170068773664</v>
      </c>
      <c r="F126" s="109" t="n">
        <f aca="false">VLOOKUP(A126,'Source query'!$B$17:$I$224,4,FALSE())</f>
        <v>48015.39</v>
      </c>
      <c r="G126" s="110" t="n">
        <f aca="false">IF(F126=0,"",IF(D126=0,"",IF(F126&lt;&gt;0,F126/D126-1)))</f>
        <v>-0.014207087303813</v>
      </c>
      <c r="H126" s="111"/>
      <c r="I126" s="112"/>
    </row>
    <row r="127" customFormat="false" ht="15.75" hidden="false" customHeight="true" outlineLevel="0" collapsed="false">
      <c r="A127" s="107" t="n">
        <v>126</v>
      </c>
      <c r="B127" s="108" t="str">
        <f aca="false">VLOOKUP(A127,Names!$A$2:$B$207,2,FALSE())</f>
        <v>Staunton City Public Schools</v>
      </c>
      <c r="C127" s="109" t="n">
        <f aca="false">VLOOKUP(A127,[1]Teachers!$A$9:$D$222,4,FALSE())</f>
        <v>46208.26</v>
      </c>
      <c r="D127" s="109" t="n">
        <f aca="false">VLOOKUP(A127,'Source query'!$B$17:$I$224,3,FALSE())</f>
        <v>47103.65</v>
      </c>
      <c r="E127" s="110" t="n">
        <f aca="false">IF(D127=0,"",IF(C127=0,"",IF(D127&lt;&gt;0,D127/C127-1)))</f>
        <v>0.019377271509466</v>
      </c>
      <c r="F127" s="109" t="n">
        <f aca="false">VLOOKUP(A127,'Source query'!$B$17:$I$224,4,FALSE())</f>
        <v>49069.53</v>
      </c>
      <c r="G127" s="110" t="n">
        <f aca="false">IF(F127=0,"",IF(D127=0,"",IF(F127&lt;&gt;0,F127/D127-1)))</f>
        <v>0.0417351946186759</v>
      </c>
      <c r="H127" s="111"/>
      <c r="I127" s="112"/>
    </row>
    <row r="128" customFormat="false" ht="15.75" hidden="false" customHeight="true" outlineLevel="0" collapsed="false">
      <c r="A128" s="107" t="n">
        <v>127</v>
      </c>
      <c r="B128" s="108" t="str">
        <f aca="false">VLOOKUP(A128,Names!$A$2:$B$207,2,FALSE())</f>
        <v>Suffolk City Public Schools</v>
      </c>
      <c r="C128" s="109" t="n">
        <f aca="false">VLOOKUP(A128,[1]Teachers!$A$9:$D$222,4,FALSE())</f>
        <v>51374.58</v>
      </c>
      <c r="D128" s="109" t="n">
        <f aca="false">VLOOKUP(A128,'Source query'!$B$17:$I$224,3,FALSE())</f>
        <v>54131.31</v>
      </c>
      <c r="E128" s="110" t="n">
        <f aca="false">IF(D128=0,"",IF(C128=0,"",IF(D128&lt;&gt;0,D128/C128-1)))</f>
        <v>0.0536594167777138</v>
      </c>
      <c r="F128" s="109" t="n">
        <f aca="false">VLOOKUP(A128,'Source query'!$B$17:$I$224,4,FALSE())</f>
        <v>49659.37</v>
      </c>
      <c r="G128" s="110" t="n">
        <f aca="false">IF(F128=0,"",IF(D128=0,"",IF(F128&lt;&gt;0,F128/D128-1)))</f>
        <v>-0.0826128168706798</v>
      </c>
      <c r="H128" s="111"/>
      <c r="I128" s="112"/>
    </row>
    <row r="129" customFormat="false" ht="15.75" hidden="false" customHeight="true" outlineLevel="0" collapsed="false">
      <c r="A129" s="107" t="n">
        <v>128</v>
      </c>
      <c r="B129" s="108" t="str">
        <f aca="false">VLOOKUP(A129,Names!$A$2:$B$207,2,FALSE())</f>
        <v>Virginia Beach City Public Schools</v>
      </c>
      <c r="C129" s="109" t="n">
        <f aca="false">VLOOKUP(A129,[1]Teachers!$A$9:$D$222,4,FALSE())</f>
        <v>56127.51</v>
      </c>
      <c r="D129" s="109" t="n">
        <f aca="false">VLOOKUP(A129,'Source query'!$B$17:$I$224,3,FALSE())</f>
        <v>54375.19</v>
      </c>
      <c r="E129" s="110" t="n">
        <f aca="false">IF(D129=0,"",IF(C129=0,"",IF(D129&lt;&gt;0,D129/C129-1)))</f>
        <v>-0.0312203409700519</v>
      </c>
      <c r="F129" s="109" t="n">
        <f aca="false">VLOOKUP(A129,'Source query'!$B$17:$I$224,4,FALSE())</f>
        <v>54149.98</v>
      </c>
      <c r="G129" s="110" t="n">
        <f aca="false">IF(F129=0,"",IF(D129=0,"",IF(F129&lt;&gt;0,F129/D129-1)))</f>
        <v>-0.00414177863102638</v>
      </c>
      <c r="H129" s="111"/>
      <c r="I129" s="112"/>
    </row>
    <row r="130" customFormat="false" ht="15.75" hidden="false" customHeight="true" outlineLevel="0" collapsed="false">
      <c r="A130" s="107" t="n">
        <v>130</v>
      </c>
      <c r="B130" s="108" t="str">
        <f aca="false">VLOOKUP(A130,Names!$A$2:$B$207,2,FALSE())</f>
        <v>Waynesboro City Public Schools</v>
      </c>
      <c r="C130" s="109" t="n">
        <f aca="false">VLOOKUP(A130,[1]Teachers!$A$9:$D$222,4,FALSE())</f>
        <v>44593.54</v>
      </c>
      <c r="D130" s="109" t="n">
        <f aca="false">VLOOKUP(A130,'Source query'!$B$17:$I$224,3,FALSE())</f>
        <v>46812.16</v>
      </c>
      <c r="E130" s="110" t="n">
        <f aca="false">IF(D130=0,"",IF(C130=0,"",IF(D130&lt;&gt;0,D130/C130-1)))</f>
        <v>0.0497520492878565</v>
      </c>
      <c r="F130" s="109" t="n">
        <f aca="false">VLOOKUP(A130,'Source query'!$B$17:$I$224,4,FALSE())</f>
        <v>47064.88</v>
      </c>
      <c r="G130" s="110" t="n">
        <f aca="false">IF(F130=0,"",IF(D130=0,"",IF(F130&lt;&gt;0,F130/D130-1)))</f>
        <v>0.00539859728754233</v>
      </c>
      <c r="H130" s="111"/>
      <c r="I130" s="112"/>
    </row>
    <row r="131" customFormat="false" ht="18" hidden="false" customHeight="true" outlineLevel="0" collapsed="false">
      <c r="A131" s="107" t="n">
        <v>131</v>
      </c>
      <c r="B131" s="108" t="s">
        <v>127</v>
      </c>
      <c r="C131" s="109" t="n">
        <f aca="false">VLOOKUP(A131,[1]Teachers!$A$9:$D$222,4,FALSE())</f>
        <v>54554.22</v>
      </c>
      <c r="D131" s="109" t="n">
        <f aca="false">VLOOKUP(A131,'Source query'!$B$17:$I$224,3,FALSE())</f>
        <v>54531.91</v>
      </c>
      <c r="E131" s="110" t="n">
        <f aca="false">IF(D131=0,"",IF(C131=0,"",IF(D131&lt;&gt;0,D131/C131-1)))</f>
        <v>-0.00040895094824922</v>
      </c>
      <c r="F131" s="109" t="n">
        <f aca="false">VLOOKUP(A131,'Source query'!$B$17:$I$224,4,FALSE())</f>
        <v>54575.85</v>
      </c>
      <c r="G131" s="110" t="n">
        <f aca="false">IF(F131=0,"",IF(D131=0,"",IF(F131&lt;&gt;0,F131/D131-1)))</f>
        <v>0.000805766751980519</v>
      </c>
      <c r="H131" s="111"/>
      <c r="I131" s="112"/>
    </row>
    <row r="132" customFormat="false" ht="15.75" hidden="false" customHeight="true" outlineLevel="0" collapsed="false">
      <c r="A132" s="107" t="n">
        <v>132</v>
      </c>
      <c r="B132" s="108" t="str">
        <f aca="false">VLOOKUP(A132,Names!$A$2:$B$207,2,FALSE())</f>
        <v>Winchester City Public Schools</v>
      </c>
      <c r="C132" s="109" t="n">
        <f aca="false">VLOOKUP(A132,[1]Teachers!$A$9:$D$222,4,FALSE())</f>
        <v>54375.59</v>
      </c>
      <c r="D132" s="109" t="n">
        <f aca="false">VLOOKUP(A132,'Source query'!$B$17:$I$224,3,FALSE())</f>
        <v>54054.82</v>
      </c>
      <c r="E132" s="110" t="n">
        <f aca="false">IF(D132=0,"",IF(C132=0,"",IF(D132&lt;&gt;0,D132/C132-1)))</f>
        <v>-0.00589915438158917</v>
      </c>
      <c r="F132" s="109" t="n">
        <f aca="false">VLOOKUP(A132,'Source query'!$B$17:$I$224,4,FALSE())</f>
        <v>52690.92</v>
      </c>
      <c r="G132" s="110" t="n">
        <f aca="false">IF(F132=0,"",IF(D132=0,"",IF(F132&lt;&gt;0,F132/D132-1)))</f>
        <v>-0.0252317924655008</v>
      </c>
      <c r="H132" s="111"/>
      <c r="I132" s="112"/>
    </row>
    <row r="133" customFormat="false" ht="15.75" hidden="false" customHeight="true" outlineLevel="0" collapsed="false">
      <c r="A133" s="107" t="n">
        <v>135</v>
      </c>
      <c r="B133" s="108" t="str">
        <f aca="false">VLOOKUP(A133,Names!$A$2:$B$207,2,FALSE())</f>
        <v>Franklin City Public Schools</v>
      </c>
      <c r="C133" s="109" t="n">
        <f aca="false">VLOOKUP(A133,[1]Teachers!$A$9:$D$222,4,FALSE())</f>
        <v>45592.31</v>
      </c>
      <c r="D133" s="109" t="n">
        <f aca="false">VLOOKUP(A133,'Source query'!$B$17:$I$224,3,FALSE())</f>
        <v>46948.31</v>
      </c>
      <c r="E133" s="110" t="n">
        <f aca="false">IF(D133=0,"",IF(C133=0,"",IF(D133&lt;&gt;0,D133/C133-1)))</f>
        <v>0.0297418577825954</v>
      </c>
      <c r="F133" s="109" t="n">
        <f aca="false">VLOOKUP(A133,'Source query'!$B$17:$I$224,4,FALSE())</f>
        <v>48365.88</v>
      </c>
      <c r="G133" s="110" t="n">
        <f aca="false">IF(F133=0,"",IF(D133=0,"",IF(F133&lt;&gt;0,F133/D133-1)))</f>
        <v>0.0301942711036882</v>
      </c>
      <c r="H133" s="111"/>
      <c r="I133" s="112"/>
    </row>
    <row r="134" customFormat="false" ht="15.75" hidden="false" customHeight="true" outlineLevel="0" collapsed="false">
      <c r="A134" s="107" t="n">
        <v>136</v>
      </c>
      <c r="B134" s="108" t="str">
        <f aca="false">VLOOKUP(A134,Names!$A$2:$B$207,2,FALSE())</f>
        <v>Chesapeake City Public Schools</v>
      </c>
      <c r="C134" s="109" t="n">
        <f aca="false">VLOOKUP(A134,[1]Teachers!$A$9:$D$222,4,FALSE())</f>
        <v>56156.33</v>
      </c>
      <c r="D134" s="109" t="n">
        <f aca="false">VLOOKUP(A134,'Source query'!$B$17:$I$224,3,FALSE())</f>
        <v>56117.07</v>
      </c>
      <c r="E134" s="110" t="n">
        <f aca="false">IF(D134=0,"",IF(C134=0,"",IF(D134&lt;&gt;0,D134/C134-1)))</f>
        <v>-0.000699119760853351</v>
      </c>
      <c r="F134" s="109" t="n">
        <f aca="false">VLOOKUP(A134,'Source query'!$B$17:$I$224,4,FALSE())</f>
        <v>57168.19</v>
      </c>
      <c r="G134" s="110" t="n">
        <f aca="false">IF(F134=0,"",IF(D134=0,"",IF(F134&lt;&gt;0,F134/D134-1)))</f>
        <v>0.0187308425047852</v>
      </c>
      <c r="H134" s="111"/>
      <c r="I134" s="112"/>
    </row>
    <row r="135" customFormat="false" ht="15.75" hidden="false" customHeight="true" outlineLevel="0" collapsed="false">
      <c r="A135" s="107" t="n">
        <v>137</v>
      </c>
      <c r="B135" s="108" t="str">
        <f aca="false">VLOOKUP(A135,Names!$A$2:$B$207,2,FALSE())</f>
        <v>Lexington City Public Schools</v>
      </c>
      <c r="C135" s="109" t="n">
        <f aca="false">VLOOKUP(A135,[1]Teachers!$A$9:$D$222,4,FALSE())</f>
        <v>40126.5</v>
      </c>
      <c r="D135" s="109" t="n">
        <f aca="false">VLOOKUP(A135,'Source query'!$B$17:$I$224,3,FALSE())</f>
        <v>40047.99</v>
      </c>
      <c r="E135" s="110" t="n">
        <f aca="false">IF(D135=0,"",IF(C135=0,"",IF(D135&lt;&gt;0,D135/C135-1)))</f>
        <v>-0.00195656237150021</v>
      </c>
      <c r="F135" s="109" t="n">
        <f aca="false">VLOOKUP(A135,'Source query'!$B$17:$I$224,4,FALSE())</f>
        <v>41929.71</v>
      </c>
      <c r="G135" s="110" t="n">
        <f aca="false">IF(F135=0,"",IF(D135=0,"",IF(F135&lt;&gt;0,F135/D135-1)))</f>
        <v>0.0469866277933051</v>
      </c>
      <c r="H135" s="111"/>
      <c r="I135" s="112"/>
    </row>
    <row r="136" customFormat="false" ht="15.75" hidden="false" customHeight="true" outlineLevel="0" collapsed="false">
      <c r="A136" s="107" t="n">
        <v>139</v>
      </c>
      <c r="B136" s="108" t="str">
        <f aca="false">VLOOKUP(A136,Names!$A$2:$B$207,2,FALSE())</f>
        <v>Salem City Public Schools</v>
      </c>
      <c r="C136" s="109" t="n">
        <f aca="false">VLOOKUP(A136,[1]Teachers!$A$9:$D$222,4,FALSE())</f>
        <v>55352.58</v>
      </c>
      <c r="D136" s="109" t="n">
        <f aca="false">VLOOKUP(A136,'Source query'!$B$17:$I$224,3,FALSE())</f>
        <v>55776.32</v>
      </c>
      <c r="E136" s="110" t="n">
        <f aca="false">IF(D136=0,"",IF(C136=0,"",IF(D136&lt;&gt;0,D136/C136-1)))</f>
        <v>0.00765528905789026</v>
      </c>
      <c r="F136" s="109" t="n">
        <f aca="false">VLOOKUP(A136,'Source query'!$B$17:$I$224,4,FALSE())</f>
        <v>60221.47</v>
      </c>
      <c r="G136" s="110" t="n">
        <f aca="false">IF(F136=0,"",IF(D136=0,"",IF(F136&lt;&gt;0,F136/D136-1)))</f>
        <v>0.079696007194451</v>
      </c>
      <c r="H136" s="111"/>
      <c r="I136" s="112"/>
    </row>
    <row r="137" customFormat="false" ht="15.75" hidden="false" customHeight="true" outlineLevel="0" collapsed="false">
      <c r="A137" s="107" t="n">
        <v>142</v>
      </c>
      <c r="B137" s="108" t="str">
        <f aca="false">VLOOKUP(A137,Names!$A$2:$B$207,2,FALSE())</f>
        <v>Poquoson City Public Schools</v>
      </c>
      <c r="C137" s="109" t="n">
        <f aca="false">VLOOKUP(A137,[1]Teachers!$A$9:$D$222,4,FALSE())</f>
        <v>48518.7</v>
      </c>
      <c r="D137" s="109" t="n">
        <f aca="false">VLOOKUP(A137,'Source query'!$B$17:$I$224,3,FALSE())</f>
        <v>49253.88</v>
      </c>
      <c r="E137" s="110" t="n">
        <f aca="false">IF(D137=0,"",IF(C137=0,"",IF(D137&lt;&gt;0,D137/C137-1)))</f>
        <v>0.0151525082081754</v>
      </c>
      <c r="F137" s="109" t="n">
        <f aca="false">VLOOKUP(A137,'Source query'!$B$17:$I$224,4,FALSE())</f>
        <v>50077.12</v>
      </c>
      <c r="G137" s="110" t="n">
        <f aca="false">IF(F137=0,"",IF(D137=0,"",IF(F137&lt;&gt;0,F137/D137-1)))</f>
        <v>0.0167142162201233</v>
      </c>
      <c r="H137" s="111"/>
      <c r="I137" s="112"/>
    </row>
    <row r="138" customFormat="false" ht="15.75" hidden="false" customHeight="true" outlineLevel="0" collapsed="false">
      <c r="A138" s="107" t="n">
        <v>143</v>
      </c>
      <c r="B138" s="108" t="str">
        <f aca="false">VLOOKUP(A138,Names!$A$2:$B$207,2,FALSE())</f>
        <v>Manassas City Public Schools</v>
      </c>
      <c r="C138" s="109" t="n">
        <f aca="false">VLOOKUP(A138,[1]Teachers!$A$9:$D$222,4,FALSE())</f>
        <v>64123.74</v>
      </c>
      <c r="D138" s="109" t="n">
        <f aca="false">VLOOKUP(A138,'Source query'!$B$17:$I$224,3,FALSE())</f>
        <v>61913.3</v>
      </c>
      <c r="E138" s="110" t="n">
        <f aca="false">IF(D138=0,"",IF(C138=0,"",IF(D138&lt;&gt;0,D138/C138-1)))</f>
        <v>-0.034471476554549</v>
      </c>
      <c r="F138" s="109" t="n">
        <f aca="false">VLOOKUP(A138,'Source query'!$B$17:$I$224,4,FALSE())</f>
        <v>66352.9</v>
      </c>
      <c r="G138" s="110" t="n">
        <f aca="false">IF(F138=0,"",IF(D138=0,"",IF(F138&lt;&gt;0,F138/D138-1)))</f>
        <v>0.0717067253724157</v>
      </c>
      <c r="H138" s="111"/>
      <c r="I138" s="112"/>
    </row>
    <row r="139" customFormat="false" ht="15.75" hidden="false" customHeight="true" outlineLevel="0" collapsed="false">
      <c r="A139" s="107" t="n">
        <v>144</v>
      </c>
      <c r="B139" s="108" t="str">
        <f aca="false">VLOOKUP(A139,Names!$A$2:$B$207,2,FALSE())</f>
        <v>Manassas Park City Public Schools</v>
      </c>
      <c r="C139" s="109" t="n">
        <f aca="false">VLOOKUP(A139,[1]Teachers!$A$9:$D$222,4,FALSE())</f>
        <v>58942.25</v>
      </c>
      <c r="D139" s="109" t="n">
        <f aca="false">VLOOKUP(A139,'Source query'!$B$17:$I$224,3,FALSE())</f>
        <v>59357.33</v>
      </c>
      <c r="E139" s="110" t="n">
        <f aca="false">IF(D139=0,"",IF(C139=0,"",IF(D139&lt;&gt;0,D139/C139-1)))</f>
        <v>0.00704214718644103</v>
      </c>
      <c r="F139" s="109" t="n">
        <f aca="false">VLOOKUP(A139,'Source query'!$B$17:$I$224,4,FALSE())</f>
        <v>62583.84</v>
      </c>
      <c r="G139" s="110" t="n">
        <f aca="false">IF(F139=0,"",IF(D139=0,"",IF(F139&lt;&gt;0,F139/D139-1)))</f>
        <v>0.0543573978142211</v>
      </c>
      <c r="H139" s="111"/>
      <c r="I139" s="112"/>
    </row>
    <row r="140" customFormat="false" ht="15" hidden="false" customHeight="true" outlineLevel="0" collapsed="false">
      <c r="A140" s="115" t="s">
        <v>128</v>
      </c>
      <c r="B140" s="114"/>
      <c r="C140" s="109"/>
      <c r="D140" s="109"/>
      <c r="E140" s="110"/>
      <c r="F140" s="109"/>
      <c r="G140" s="110"/>
      <c r="H140" s="111"/>
      <c r="I140" s="112"/>
    </row>
    <row r="141" customFormat="false" ht="15.75" hidden="false" customHeight="true" outlineLevel="0" collapsed="false">
      <c r="A141" s="107" t="n">
        <v>202</v>
      </c>
      <c r="B141" s="108" t="str">
        <f aca="false">VLOOKUP(A141,Names!$A$2:$B$207,2,FALSE())</f>
        <v>Colonial Beach Public Schools</v>
      </c>
      <c r="C141" s="109" t="n">
        <f aca="false">VLOOKUP(A141,[1]Teachers!$A$9:$D$222,4,FALSE())</f>
        <v>46141.34</v>
      </c>
      <c r="D141" s="109" t="n">
        <f aca="false">VLOOKUP(A141,'Source query'!$B$17:$I$224,3,FALSE())</f>
        <v>48881.65</v>
      </c>
      <c r="E141" s="110" t="n">
        <f aca="false">IF(D141=0,"",IF(C141=0,"",IF(D141&lt;&gt;0,D141/C141-1)))</f>
        <v>0.0593894759016536</v>
      </c>
      <c r="F141" s="109" t="n">
        <f aca="false">VLOOKUP(A141,'Source query'!$B$17:$I$224,4,FALSE())</f>
        <v>57270.36</v>
      </c>
      <c r="G141" s="110" t="n">
        <f aca="false">IF(F141=0,"",IF(D141=0,"",IF(F141&lt;&gt;0,F141/D141-1)))</f>
        <v>0.171612660374599</v>
      </c>
      <c r="H141" s="111"/>
      <c r="I141" s="112"/>
    </row>
    <row r="142" customFormat="false" ht="15.75" hidden="false" customHeight="true" outlineLevel="0" collapsed="false">
      <c r="A142" s="107" t="n">
        <v>207</v>
      </c>
      <c r="B142" s="108" t="str">
        <f aca="false">VLOOKUP(A142,Names!$A$2:$B$207,2,FALSE())</f>
        <v>West Point Public Schools</v>
      </c>
      <c r="C142" s="109" t="n">
        <f aca="false">VLOOKUP(A142,[1]Teachers!$A$9:$D$222,4,FALSE())</f>
        <v>39637.42</v>
      </c>
      <c r="D142" s="109" t="n">
        <f aca="false">VLOOKUP(A142,'Source query'!$B$17:$I$224,3,FALSE())</f>
        <v>40072.87</v>
      </c>
      <c r="E142" s="110" t="n">
        <f aca="false">IF(D142=0,"",IF(C142=0,"",IF(D142&lt;&gt;0,D142/C142-1)))</f>
        <v>0.0109858310656952</v>
      </c>
      <c r="F142" s="109" t="n">
        <f aca="false">VLOOKUP(A142,'Source query'!$B$17:$I$224,4,FALSE())</f>
        <v>41649.22</v>
      </c>
      <c r="G142" s="110" t="n">
        <f aca="false">IF(F142=0,"",IF(D142=0,"",IF(F142&lt;&gt;0,F142/D142-1)))</f>
        <v>0.0393370876605543</v>
      </c>
      <c r="H142" s="111"/>
      <c r="I142" s="112"/>
    </row>
    <row r="143" customFormat="false" ht="18.75" hidden="false" customHeight="true" outlineLevel="0" collapsed="false">
      <c r="A143" s="116"/>
      <c r="B143" s="117" t="s">
        <v>129</v>
      </c>
      <c r="C143" s="118" t="n">
        <f aca="false">+[1]Teachers!$D$143</f>
        <v>54494.0496727103</v>
      </c>
      <c r="D143" s="118" t="n">
        <f aca="false">'Source query'!D6</f>
        <v>54912.0283693349</v>
      </c>
      <c r="E143" s="119" t="n">
        <f aca="false">IF(D143=0,"",IF(C143=0,"",IF(D143&lt;&gt;0,D143/C143-1)))</f>
        <v>0.00767017131475845</v>
      </c>
      <c r="F143" s="118" t="n">
        <f aca="false">'Source query'!E6</f>
        <v>56159.5109202195</v>
      </c>
      <c r="G143" s="119" t="n">
        <f aca="false">IF(F143=0,"",IF(D143=0,"",IF(F143&lt;&gt;0,F143/D143-1)))</f>
        <v>0.0227178377475712</v>
      </c>
      <c r="H143" s="111"/>
      <c r="I143" s="112"/>
      <c r="J143" s="120"/>
      <c r="K143" s="120"/>
      <c r="L143" s="120"/>
      <c r="M143" s="120"/>
      <c r="N143" s="120"/>
      <c r="O143" s="120"/>
      <c r="P143" s="120"/>
      <c r="Q143" s="120"/>
      <c r="R143" s="120"/>
      <c r="S143" s="120"/>
      <c r="T143" s="120"/>
      <c r="U143" s="120"/>
      <c r="V143" s="120"/>
      <c r="W143" s="120"/>
      <c r="X143" s="120"/>
      <c r="Y143" s="120"/>
      <c r="Z143" s="120"/>
      <c r="AA143" s="120"/>
      <c r="AB143" s="120"/>
      <c r="AC143" s="120"/>
      <c r="AD143" s="120"/>
      <c r="AE143" s="120"/>
      <c r="AF143" s="120"/>
      <c r="AG143" s="120"/>
      <c r="AH143" s="120"/>
      <c r="AI143" s="120"/>
      <c r="AJ143" s="120"/>
      <c r="AK143" s="120"/>
      <c r="AL143" s="120"/>
      <c r="AM143" s="120"/>
      <c r="AN143" s="120"/>
      <c r="AO143" s="120"/>
      <c r="AP143" s="120"/>
      <c r="AQ143" s="120"/>
      <c r="AR143" s="120"/>
      <c r="AS143" s="120"/>
      <c r="AT143" s="120"/>
      <c r="AU143" s="120"/>
      <c r="AV143" s="120"/>
      <c r="AW143" s="120"/>
      <c r="AX143" s="120"/>
      <c r="AY143" s="120"/>
      <c r="AZ143" s="120"/>
      <c r="BA143" s="120"/>
      <c r="BB143" s="120"/>
      <c r="BC143" s="120"/>
      <c r="BD143" s="120"/>
      <c r="BE143" s="120"/>
      <c r="BF143" s="120"/>
      <c r="BG143" s="120"/>
      <c r="BH143" s="120"/>
      <c r="BI143" s="120"/>
      <c r="BJ143" s="120"/>
      <c r="BK143" s="120"/>
      <c r="BL143" s="120"/>
      <c r="BM143" s="120"/>
      <c r="BN143" s="120"/>
      <c r="BO143" s="120"/>
      <c r="BP143" s="120"/>
      <c r="BQ143" s="120"/>
      <c r="BR143" s="120"/>
      <c r="BS143" s="120"/>
      <c r="BT143" s="120"/>
      <c r="BU143" s="120"/>
      <c r="BV143" s="120"/>
      <c r="BW143" s="120"/>
      <c r="BX143" s="120"/>
      <c r="BY143" s="120"/>
      <c r="BZ143" s="120"/>
      <c r="CA143" s="120"/>
      <c r="CB143" s="120"/>
      <c r="CC143" s="120"/>
      <c r="CD143" s="120"/>
      <c r="CE143" s="120"/>
      <c r="CF143" s="120"/>
      <c r="CG143" s="120"/>
      <c r="CH143" s="120"/>
      <c r="CI143" s="120"/>
      <c r="CJ143" s="120"/>
      <c r="CK143" s="120"/>
      <c r="CL143" s="120"/>
      <c r="CM143" s="120"/>
      <c r="CN143" s="120"/>
      <c r="CO143" s="120"/>
      <c r="CP143" s="120"/>
      <c r="CQ143" s="120"/>
      <c r="CR143" s="120"/>
      <c r="CS143" s="120"/>
      <c r="CT143" s="120"/>
      <c r="CU143" s="120"/>
      <c r="CV143" s="120"/>
      <c r="CW143" s="120"/>
      <c r="CX143" s="120"/>
      <c r="CY143" s="120"/>
      <c r="CZ143" s="120"/>
      <c r="DA143" s="120"/>
      <c r="DB143" s="120"/>
      <c r="DC143" s="120"/>
      <c r="DD143" s="120"/>
      <c r="DE143" s="120"/>
      <c r="DF143" s="120"/>
      <c r="DG143" s="120"/>
      <c r="DH143" s="120"/>
      <c r="DI143" s="120"/>
      <c r="DJ143" s="120"/>
      <c r="DK143" s="120"/>
      <c r="DL143" s="120"/>
      <c r="DM143" s="120"/>
      <c r="DN143" s="120"/>
      <c r="DO143" s="120"/>
      <c r="DP143" s="120"/>
      <c r="DQ143" s="120"/>
      <c r="DR143" s="120"/>
      <c r="DS143" s="120"/>
      <c r="DT143" s="120"/>
      <c r="DU143" s="120"/>
      <c r="DV143" s="120"/>
      <c r="DW143" s="120"/>
      <c r="DX143" s="120"/>
      <c r="DY143" s="120"/>
      <c r="DZ143" s="120"/>
      <c r="EA143" s="120"/>
      <c r="EB143" s="120"/>
      <c r="EC143" s="120"/>
      <c r="ED143" s="120"/>
      <c r="EE143" s="120"/>
      <c r="EF143" s="120"/>
      <c r="EG143" s="120"/>
      <c r="EH143" s="120"/>
      <c r="EI143" s="120"/>
      <c r="EJ143" s="120"/>
      <c r="EK143" s="120"/>
      <c r="EL143" s="120"/>
      <c r="EM143" s="120"/>
      <c r="EN143" s="120"/>
      <c r="EO143" s="120"/>
      <c r="EP143" s="120"/>
      <c r="EQ143" s="120"/>
      <c r="ER143" s="120"/>
      <c r="ES143" s="120"/>
      <c r="ET143" s="120"/>
      <c r="EU143" s="120"/>
      <c r="EV143" s="120"/>
      <c r="EW143" s="120"/>
      <c r="EX143" s="120"/>
      <c r="EY143" s="120"/>
      <c r="EZ143" s="120"/>
      <c r="FA143" s="120"/>
      <c r="FB143" s="120"/>
      <c r="FC143" s="120"/>
      <c r="FD143" s="120"/>
      <c r="FE143" s="120"/>
      <c r="FF143" s="120"/>
      <c r="FG143" s="120"/>
      <c r="FH143" s="120"/>
      <c r="FI143" s="120"/>
      <c r="FJ143" s="120"/>
      <c r="FK143" s="120"/>
      <c r="FL143" s="120"/>
      <c r="FM143" s="120"/>
      <c r="FN143" s="120"/>
      <c r="FO143" s="120"/>
      <c r="FP143" s="120"/>
      <c r="FQ143" s="120"/>
      <c r="FR143" s="120"/>
      <c r="FS143" s="120"/>
      <c r="FT143" s="120"/>
      <c r="FU143" s="120"/>
      <c r="FV143" s="120"/>
      <c r="FW143" s="120"/>
      <c r="FX143" s="120"/>
      <c r="FY143" s="120"/>
      <c r="FZ143" s="120"/>
      <c r="GA143" s="120"/>
      <c r="GB143" s="120"/>
      <c r="GC143" s="120"/>
      <c r="GD143" s="120"/>
      <c r="GE143" s="120"/>
      <c r="GF143" s="120"/>
      <c r="GG143" s="120"/>
      <c r="GH143" s="120"/>
      <c r="GI143" s="120"/>
      <c r="GJ143" s="120"/>
      <c r="GK143" s="120"/>
      <c r="GL143" s="120"/>
      <c r="GM143" s="120"/>
      <c r="GN143" s="120"/>
      <c r="GO143" s="120"/>
      <c r="GP143" s="120"/>
      <c r="GQ143" s="120"/>
      <c r="GR143" s="120"/>
      <c r="GS143" s="120"/>
      <c r="GT143" s="120"/>
      <c r="GU143" s="120"/>
      <c r="GV143" s="120"/>
      <c r="GW143" s="120"/>
      <c r="GX143" s="120"/>
      <c r="GY143" s="120"/>
      <c r="GZ143" s="120"/>
      <c r="HA143" s="120"/>
      <c r="HB143" s="120"/>
      <c r="HC143" s="120"/>
      <c r="HD143" s="120"/>
      <c r="HE143" s="120"/>
      <c r="HF143" s="120"/>
      <c r="HG143" s="120"/>
      <c r="HH143" s="120"/>
      <c r="HI143" s="120"/>
      <c r="HJ143" s="120"/>
      <c r="HK143" s="120"/>
      <c r="HL143" s="120"/>
      <c r="HM143" s="120"/>
      <c r="HN143" s="120"/>
      <c r="HO143" s="120"/>
      <c r="HP143" s="120"/>
      <c r="HQ143" s="120"/>
      <c r="HR143" s="120"/>
      <c r="HS143" s="120"/>
      <c r="HT143" s="120"/>
      <c r="HU143" s="120"/>
      <c r="HV143" s="120"/>
      <c r="HW143" s="120"/>
      <c r="HX143" s="120"/>
      <c r="HY143" s="120"/>
      <c r="HZ143" s="120"/>
      <c r="IA143" s="120"/>
      <c r="IB143" s="120"/>
      <c r="IC143" s="120"/>
      <c r="ID143" s="120"/>
      <c r="IE143" s="120"/>
      <c r="IF143" s="120"/>
      <c r="IG143" s="120"/>
      <c r="IH143" s="120"/>
      <c r="II143" s="120"/>
      <c r="IJ143" s="120"/>
      <c r="IK143" s="120"/>
      <c r="IL143" s="120"/>
      <c r="IM143" s="120"/>
      <c r="IN143" s="120"/>
      <c r="IO143" s="120"/>
      <c r="IP143" s="120"/>
      <c r="IQ143" s="120"/>
      <c r="IR143" s="120"/>
      <c r="IS143" s="120"/>
      <c r="IT143" s="120"/>
      <c r="IU143" s="120"/>
      <c r="IV143" s="120"/>
      <c r="IW143" s="120"/>
      <c r="IX143" s="120"/>
      <c r="IY143" s="120"/>
      <c r="IZ143" s="120"/>
      <c r="JA143" s="120"/>
      <c r="JB143" s="120"/>
      <c r="JC143" s="120"/>
      <c r="JD143" s="120"/>
      <c r="JE143" s="120"/>
      <c r="JF143" s="120"/>
      <c r="JG143" s="120"/>
      <c r="JH143" s="120"/>
      <c r="JI143" s="120"/>
      <c r="JJ143" s="120"/>
      <c r="JK143" s="120"/>
      <c r="JL143" s="120"/>
      <c r="JM143" s="120"/>
      <c r="JN143" s="120"/>
      <c r="JO143" s="120"/>
      <c r="JP143" s="120"/>
      <c r="JQ143" s="120"/>
      <c r="JR143" s="120"/>
      <c r="JS143" s="120"/>
      <c r="JT143" s="120"/>
      <c r="JU143" s="120"/>
      <c r="JV143" s="120"/>
      <c r="JW143" s="120"/>
      <c r="JX143" s="120"/>
      <c r="JY143" s="120"/>
      <c r="JZ143" s="120"/>
      <c r="KA143" s="120"/>
      <c r="KB143" s="120"/>
      <c r="KC143" s="120"/>
      <c r="KD143" s="120"/>
      <c r="KE143" s="120"/>
      <c r="KF143" s="120"/>
      <c r="KG143" s="120"/>
      <c r="KH143" s="120"/>
      <c r="KI143" s="120"/>
      <c r="KJ143" s="120"/>
      <c r="KK143" s="120"/>
      <c r="KL143" s="120"/>
      <c r="KM143" s="120"/>
      <c r="KN143" s="120"/>
      <c r="KO143" s="120"/>
      <c r="KP143" s="120"/>
      <c r="KQ143" s="120"/>
      <c r="KR143" s="120"/>
      <c r="KS143" s="120"/>
      <c r="KT143" s="120"/>
      <c r="KU143" s="120"/>
      <c r="KV143" s="120"/>
      <c r="KW143" s="120"/>
      <c r="KX143" s="120"/>
      <c r="KY143" s="120"/>
      <c r="KZ143" s="120"/>
      <c r="LA143" s="120"/>
      <c r="LB143" s="120"/>
      <c r="LC143" s="120"/>
      <c r="LD143" s="120"/>
      <c r="LE143" s="120"/>
      <c r="LF143" s="120"/>
      <c r="LG143" s="120"/>
      <c r="LH143" s="120"/>
      <c r="LI143" s="120"/>
      <c r="LJ143" s="120"/>
      <c r="LK143" s="120"/>
      <c r="LL143" s="120"/>
      <c r="LM143" s="120"/>
      <c r="LN143" s="120"/>
      <c r="LO143" s="120"/>
      <c r="LP143" s="120"/>
      <c r="LQ143" s="120"/>
      <c r="LR143" s="120"/>
      <c r="LS143" s="120"/>
      <c r="LT143" s="120"/>
      <c r="LU143" s="120"/>
      <c r="LV143" s="120"/>
      <c r="LW143" s="120"/>
      <c r="LX143" s="120"/>
      <c r="LY143" s="120"/>
      <c r="LZ143" s="120"/>
      <c r="MA143" s="120"/>
      <c r="MB143" s="120"/>
      <c r="MC143" s="120"/>
      <c r="MD143" s="120"/>
      <c r="ME143" s="120"/>
      <c r="MF143" s="120"/>
      <c r="MG143" s="120"/>
      <c r="MH143" s="120"/>
      <c r="MI143" s="120"/>
      <c r="MJ143" s="120"/>
      <c r="MK143" s="120"/>
      <c r="ML143" s="120"/>
      <c r="MM143" s="120"/>
      <c r="MN143" s="120"/>
      <c r="MO143" s="120"/>
      <c r="MP143" s="120"/>
      <c r="MQ143" s="120"/>
      <c r="MR143" s="120"/>
      <c r="MS143" s="120"/>
      <c r="MT143" s="120"/>
      <c r="MU143" s="120"/>
      <c r="MV143" s="120"/>
      <c r="MW143" s="120"/>
      <c r="MX143" s="120"/>
      <c r="MY143" s="120"/>
      <c r="MZ143" s="120"/>
      <c r="NA143" s="120"/>
      <c r="NB143" s="120"/>
      <c r="NC143" s="120"/>
      <c r="ND143" s="120"/>
      <c r="NE143" s="120"/>
      <c r="NF143" s="120"/>
      <c r="NG143" s="120"/>
      <c r="NH143" s="120"/>
      <c r="NI143" s="120"/>
      <c r="NJ143" s="120"/>
      <c r="NK143" s="120"/>
      <c r="NL143" s="120"/>
      <c r="NM143" s="120"/>
      <c r="NN143" s="120"/>
      <c r="NO143" s="120"/>
      <c r="NP143" s="120"/>
      <c r="NQ143" s="120"/>
      <c r="NR143" s="120"/>
      <c r="NS143" s="120"/>
      <c r="NT143" s="120"/>
      <c r="NU143" s="120"/>
      <c r="NV143" s="120"/>
      <c r="NW143" s="120"/>
      <c r="NX143" s="120"/>
      <c r="NY143" s="120"/>
      <c r="NZ143" s="120"/>
      <c r="OA143" s="120"/>
      <c r="OB143" s="120"/>
      <c r="OC143" s="120"/>
      <c r="OD143" s="120"/>
      <c r="OE143" s="120"/>
      <c r="OF143" s="120"/>
      <c r="OG143" s="120"/>
      <c r="OH143" s="120"/>
      <c r="OI143" s="120"/>
      <c r="OJ143" s="120"/>
      <c r="OK143" s="120"/>
      <c r="OL143" s="120"/>
      <c r="OM143" s="120"/>
      <c r="ON143" s="120"/>
      <c r="OO143" s="120"/>
      <c r="OP143" s="120"/>
      <c r="OQ143" s="120"/>
      <c r="OR143" s="120"/>
      <c r="OS143" s="120"/>
      <c r="OT143" s="120"/>
      <c r="OU143" s="120"/>
      <c r="OV143" s="120"/>
      <c r="OW143" s="120"/>
      <c r="OX143" s="120"/>
      <c r="OY143" s="120"/>
      <c r="OZ143" s="120"/>
      <c r="PA143" s="120"/>
      <c r="PB143" s="120"/>
      <c r="PC143" s="120"/>
      <c r="PD143" s="120"/>
      <c r="PE143" s="120"/>
      <c r="PF143" s="120"/>
      <c r="PG143" s="120"/>
      <c r="PH143" s="120"/>
      <c r="PI143" s="120"/>
      <c r="PJ143" s="120"/>
      <c r="PK143" s="120"/>
      <c r="PL143" s="120"/>
      <c r="PM143" s="120"/>
      <c r="PN143" s="120"/>
      <c r="PO143" s="120"/>
      <c r="PP143" s="120"/>
      <c r="PQ143" s="120"/>
      <c r="PR143" s="120"/>
      <c r="PS143" s="120"/>
      <c r="PT143" s="120"/>
      <c r="PU143" s="120"/>
      <c r="PV143" s="120"/>
      <c r="PW143" s="120"/>
      <c r="PX143" s="120"/>
      <c r="PY143" s="120"/>
      <c r="PZ143" s="120"/>
      <c r="QA143" s="120"/>
      <c r="QB143" s="120"/>
      <c r="QC143" s="120"/>
      <c r="QD143" s="120"/>
      <c r="QE143" s="120"/>
      <c r="QF143" s="120"/>
      <c r="QG143" s="120"/>
      <c r="QH143" s="120"/>
      <c r="QI143" s="120"/>
      <c r="QJ143" s="120"/>
      <c r="QK143" s="120"/>
      <c r="QL143" s="120"/>
      <c r="QM143" s="120"/>
      <c r="QN143" s="120"/>
      <c r="QO143" s="120"/>
      <c r="QP143" s="120"/>
      <c r="QQ143" s="120"/>
      <c r="QR143" s="120"/>
      <c r="QS143" s="120"/>
      <c r="QT143" s="120"/>
      <c r="QU143" s="120"/>
      <c r="QV143" s="120"/>
      <c r="QW143" s="120"/>
      <c r="QX143" s="120"/>
      <c r="QY143" s="120"/>
      <c r="QZ143" s="120"/>
      <c r="RA143" s="120"/>
      <c r="RB143" s="120"/>
      <c r="RC143" s="120"/>
      <c r="RD143" s="120"/>
      <c r="RE143" s="120"/>
      <c r="RF143" s="120"/>
      <c r="RG143" s="120"/>
      <c r="RH143" s="120"/>
      <c r="RI143" s="120"/>
      <c r="RJ143" s="120"/>
      <c r="RK143" s="120"/>
      <c r="RL143" s="120"/>
      <c r="RM143" s="120"/>
      <c r="RN143" s="120"/>
      <c r="RO143" s="120"/>
      <c r="RP143" s="120"/>
      <c r="RQ143" s="120"/>
      <c r="RR143" s="120"/>
      <c r="RS143" s="120"/>
      <c r="RT143" s="120"/>
      <c r="RU143" s="120"/>
      <c r="RV143" s="120"/>
      <c r="RW143" s="120"/>
      <c r="RX143" s="120"/>
      <c r="RY143" s="120"/>
      <c r="RZ143" s="120"/>
      <c r="SA143" s="120"/>
      <c r="SB143" s="120"/>
      <c r="SC143" s="120"/>
      <c r="SD143" s="120"/>
      <c r="SE143" s="120"/>
      <c r="SF143" s="120"/>
      <c r="SG143" s="120"/>
      <c r="SH143" s="120"/>
      <c r="SI143" s="120"/>
      <c r="SJ143" s="120"/>
      <c r="SK143" s="120"/>
      <c r="SL143" s="120"/>
      <c r="SM143" s="120"/>
      <c r="SN143" s="120"/>
      <c r="SO143" s="120"/>
      <c r="SP143" s="120"/>
      <c r="SQ143" s="120"/>
      <c r="SR143" s="120"/>
      <c r="SS143" s="120"/>
      <c r="ST143" s="120"/>
      <c r="SU143" s="120"/>
      <c r="SV143" s="120"/>
      <c r="SW143" s="120"/>
      <c r="SX143" s="120"/>
      <c r="SY143" s="120"/>
      <c r="SZ143" s="120"/>
      <c r="TA143" s="120"/>
      <c r="TB143" s="120"/>
      <c r="TC143" s="120"/>
      <c r="TD143" s="120"/>
      <c r="TE143" s="120"/>
      <c r="TF143" s="120"/>
      <c r="TG143" s="120"/>
      <c r="TH143" s="120"/>
      <c r="TI143" s="120"/>
      <c r="TJ143" s="120"/>
      <c r="TK143" s="120"/>
      <c r="TL143" s="120"/>
      <c r="TM143" s="120"/>
      <c r="TN143" s="120"/>
      <c r="TO143" s="120"/>
      <c r="TP143" s="120"/>
      <c r="TQ143" s="120"/>
      <c r="TR143" s="120"/>
      <c r="TS143" s="120"/>
      <c r="TT143" s="120"/>
      <c r="TU143" s="120"/>
      <c r="TV143" s="120"/>
      <c r="TW143" s="120"/>
      <c r="TX143" s="120"/>
      <c r="TY143" s="120"/>
      <c r="TZ143" s="120"/>
      <c r="UA143" s="120"/>
      <c r="UB143" s="120"/>
      <c r="UC143" s="120"/>
      <c r="UD143" s="120"/>
      <c r="UE143" s="120"/>
      <c r="UF143" s="120"/>
      <c r="UG143" s="120"/>
      <c r="UH143" s="120"/>
      <c r="UI143" s="120"/>
      <c r="UJ143" s="120"/>
      <c r="UK143" s="120"/>
      <c r="UL143" s="120"/>
      <c r="UM143" s="120"/>
      <c r="UN143" s="120"/>
      <c r="UO143" s="120"/>
      <c r="UP143" s="120"/>
      <c r="UQ143" s="120"/>
      <c r="UR143" s="120"/>
      <c r="US143" s="120"/>
      <c r="UT143" s="120"/>
      <c r="UU143" s="120"/>
      <c r="UV143" s="120"/>
      <c r="UW143" s="120"/>
      <c r="UX143" s="120"/>
      <c r="UY143" s="120"/>
      <c r="UZ143" s="120"/>
      <c r="VA143" s="120"/>
      <c r="VB143" s="120"/>
      <c r="VC143" s="120"/>
      <c r="VD143" s="120"/>
      <c r="VE143" s="120"/>
      <c r="VF143" s="120"/>
      <c r="VG143" s="120"/>
      <c r="VH143" s="120"/>
      <c r="VI143" s="120"/>
      <c r="VJ143" s="120"/>
      <c r="VK143" s="120"/>
      <c r="VL143" s="120"/>
      <c r="VM143" s="120"/>
      <c r="VN143" s="120"/>
      <c r="VO143" s="120"/>
      <c r="VP143" s="120"/>
      <c r="VQ143" s="120"/>
      <c r="VR143" s="120"/>
      <c r="VS143" s="120"/>
      <c r="VT143" s="120"/>
      <c r="VU143" s="120"/>
      <c r="VV143" s="120"/>
      <c r="VW143" s="120"/>
      <c r="VX143" s="120"/>
      <c r="VY143" s="120"/>
      <c r="VZ143" s="120"/>
      <c r="WA143" s="120"/>
      <c r="WB143" s="120"/>
      <c r="WC143" s="120"/>
      <c r="WD143" s="120"/>
      <c r="WE143" s="120"/>
      <c r="WF143" s="120"/>
      <c r="WG143" s="120"/>
      <c r="WH143" s="120"/>
      <c r="WI143" s="120"/>
      <c r="WJ143" s="120"/>
      <c r="WK143" s="120"/>
      <c r="WL143" s="120"/>
      <c r="WM143" s="120"/>
      <c r="WN143" s="120"/>
      <c r="WO143" s="120"/>
      <c r="WP143" s="120"/>
      <c r="WQ143" s="120"/>
      <c r="WR143" s="120"/>
      <c r="WS143" s="120"/>
      <c r="WT143" s="120"/>
      <c r="WU143" s="120"/>
      <c r="WV143" s="120"/>
      <c r="WW143" s="120"/>
      <c r="WX143" s="120"/>
      <c r="WY143" s="120"/>
      <c r="WZ143" s="120"/>
      <c r="XA143" s="120"/>
      <c r="XB143" s="120"/>
      <c r="XC143" s="120"/>
      <c r="XD143" s="120"/>
      <c r="XE143" s="120"/>
      <c r="XF143" s="120"/>
      <c r="XG143" s="120"/>
      <c r="XH143" s="120"/>
      <c r="XI143" s="120"/>
      <c r="XJ143" s="120"/>
      <c r="XK143" s="120"/>
      <c r="XL143" s="120"/>
      <c r="XM143" s="120"/>
      <c r="XN143" s="120"/>
      <c r="XO143" s="120"/>
      <c r="XP143" s="120"/>
      <c r="XQ143" s="120"/>
      <c r="XR143" s="120"/>
      <c r="XS143" s="120"/>
      <c r="XT143" s="120"/>
      <c r="XU143" s="120"/>
      <c r="XV143" s="120"/>
      <c r="XW143" s="120"/>
      <c r="XX143" s="120"/>
      <c r="XY143" s="120"/>
      <c r="XZ143" s="120"/>
      <c r="YA143" s="120"/>
      <c r="YB143" s="120"/>
      <c r="YC143" s="120"/>
      <c r="YD143" s="120"/>
      <c r="YE143" s="120"/>
      <c r="YF143" s="120"/>
      <c r="YG143" s="120"/>
      <c r="YH143" s="120"/>
      <c r="YI143" s="120"/>
      <c r="YJ143" s="120"/>
      <c r="YK143" s="120"/>
      <c r="YL143" s="120"/>
      <c r="YM143" s="120"/>
      <c r="YN143" s="120"/>
      <c r="YO143" s="120"/>
      <c r="YP143" s="120"/>
      <c r="YQ143" s="120"/>
      <c r="YR143" s="120"/>
      <c r="YS143" s="120"/>
      <c r="YT143" s="120"/>
      <c r="YU143" s="120"/>
      <c r="YV143" s="120"/>
      <c r="YW143" s="120"/>
      <c r="YX143" s="120"/>
      <c r="YY143" s="120"/>
      <c r="YZ143" s="120"/>
      <c r="ZA143" s="120"/>
      <c r="ZB143" s="120"/>
      <c r="ZC143" s="120"/>
      <c r="ZD143" s="120"/>
      <c r="ZE143" s="120"/>
      <c r="ZF143" s="120"/>
      <c r="ZG143" s="120"/>
      <c r="ZH143" s="120"/>
      <c r="ZI143" s="120"/>
      <c r="ZJ143" s="120"/>
      <c r="ZK143" s="120"/>
      <c r="ZL143" s="120"/>
      <c r="ZM143" s="120"/>
      <c r="ZN143" s="120"/>
      <c r="ZO143" s="120"/>
      <c r="ZP143" s="120"/>
      <c r="ZQ143" s="120"/>
      <c r="ZR143" s="120"/>
      <c r="ZS143" s="120"/>
      <c r="ZT143" s="120"/>
      <c r="ZU143" s="120"/>
      <c r="ZV143" s="120"/>
      <c r="ZW143" s="120"/>
      <c r="ZX143" s="120"/>
      <c r="ZY143" s="120"/>
      <c r="ZZ143" s="120"/>
      <c r="AAA143" s="120"/>
      <c r="AAB143" s="120"/>
      <c r="AAC143" s="120"/>
      <c r="AAD143" s="120"/>
      <c r="AAE143" s="120"/>
      <c r="AAF143" s="120"/>
      <c r="AAG143" s="120"/>
      <c r="AAH143" s="120"/>
      <c r="AAI143" s="120"/>
      <c r="AAJ143" s="120"/>
      <c r="AAK143" s="120"/>
      <c r="AAL143" s="120"/>
      <c r="AAM143" s="120"/>
      <c r="AAN143" s="120"/>
      <c r="AAO143" s="120"/>
      <c r="AAP143" s="120"/>
      <c r="AAQ143" s="120"/>
      <c r="AAR143" s="120"/>
      <c r="AAS143" s="120"/>
      <c r="AAT143" s="120"/>
      <c r="AAU143" s="120"/>
      <c r="AAV143" s="120"/>
      <c r="AAW143" s="120"/>
      <c r="AAX143" s="120"/>
      <c r="AAY143" s="120"/>
      <c r="AAZ143" s="120"/>
      <c r="ABA143" s="120"/>
      <c r="ABB143" s="120"/>
      <c r="ABC143" s="120"/>
      <c r="ABD143" s="120"/>
      <c r="ABE143" s="120"/>
      <c r="ABF143" s="120"/>
      <c r="ABG143" s="120"/>
      <c r="ABH143" s="120"/>
      <c r="ABI143" s="120"/>
      <c r="ABJ143" s="120"/>
      <c r="ABK143" s="120"/>
      <c r="ABL143" s="120"/>
      <c r="ABM143" s="120"/>
      <c r="ABN143" s="120"/>
      <c r="ABO143" s="120"/>
      <c r="ABP143" s="120"/>
      <c r="ABQ143" s="120"/>
      <c r="ABR143" s="120"/>
      <c r="ABS143" s="120"/>
      <c r="ABT143" s="120"/>
      <c r="ABU143" s="120"/>
      <c r="ABV143" s="120"/>
      <c r="ABW143" s="120"/>
      <c r="ABX143" s="120"/>
      <c r="ABY143" s="120"/>
      <c r="ABZ143" s="120"/>
      <c r="ACA143" s="120"/>
      <c r="ACB143" s="120"/>
      <c r="ACC143" s="120"/>
      <c r="ACD143" s="120"/>
      <c r="ACE143" s="120"/>
      <c r="ACF143" s="120"/>
      <c r="ACG143" s="120"/>
      <c r="ACH143" s="120"/>
      <c r="ACI143" s="120"/>
      <c r="ACJ143" s="120"/>
      <c r="ACK143" s="120"/>
      <c r="ACL143" s="120"/>
      <c r="ACM143" s="120"/>
      <c r="ACN143" s="120"/>
      <c r="ACO143" s="120"/>
      <c r="ACP143" s="120"/>
      <c r="ACQ143" s="120"/>
      <c r="ACR143" s="120"/>
      <c r="ACS143" s="120"/>
      <c r="ACT143" s="120"/>
      <c r="ACU143" s="120"/>
      <c r="ACV143" s="120"/>
      <c r="ACW143" s="120"/>
      <c r="ACX143" s="120"/>
      <c r="ACY143" s="120"/>
      <c r="ACZ143" s="120"/>
      <c r="ADA143" s="120"/>
      <c r="ADB143" s="120"/>
      <c r="ADC143" s="120"/>
      <c r="ADD143" s="120"/>
      <c r="ADE143" s="120"/>
      <c r="ADF143" s="120"/>
      <c r="ADG143" s="120"/>
      <c r="ADH143" s="120"/>
      <c r="ADI143" s="120"/>
      <c r="ADJ143" s="120"/>
      <c r="ADK143" s="120"/>
      <c r="ADL143" s="120"/>
      <c r="ADM143" s="120"/>
      <c r="ADN143" s="120"/>
      <c r="ADO143" s="120"/>
      <c r="ADP143" s="120"/>
      <c r="ADQ143" s="120"/>
      <c r="ADR143" s="120"/>
      <c r="ADS143" s="120"/>
      <c r="ADT143" s="120"/>
      <c r="ADU143" s="120"/>
      <c r="ADV143" s="120"/>
      <c r="ADW143" s="120"/>
      <c r="ADX143" s="120"/>
      <c r="ADY143" s="120"/>
      <c r="ADZ143" s="120"/>
      <c r="AEA143" s="120"/>
      <c r="AEB143" s="120"/>
      <c r="AEC143" s="120"/>
      <c r="AED143" s="120"/>
      <c r="AEE143" s="120"/>
      <c r="AEF143" s="120"/>
      <c r="AEG143" s="120"/>
      <c r="AEH143" s="120"/>
      <c r="AEI143" s="120"/>
      <c r="AEJ143" s="120"/>
      <c r="AEK143" s="120"/>
      <c r="AEL143" s="120"/>
      <c r="AEM143" s="120"/>
      <c r="AEN143" s="120"/>
      <c r="AEO143" s="120"/>
      <c r="AEP143" s="120"/>
      <c r="AEQ143" s="120"/>
      <c r="AER143" s="120"/>
      <c r="AES143" s="120"/>
      <c r="AET143" s="120"/>
      <c r="AEU143" s="120"/>
      <c r="AEV143" s="120"/>
      <c r="AEW143" s="120"/>
      <c r="AEX143" s="120"/>
      <c r="AEY143" s="120"/>
      <c r="AEZ143" s="120"/>
      <c r="AFA143" s="120"/>
      <c r="AFB143" s="120"/>
      <c r="AFC143" s="120"/>
      <c r="AFD143" s="120"/>
      <c r="AFE143" s="120"/>
      <c r="AFF143" s="120"/>
      <c r="AFG143" s="120"/>
      <c r="AFH143" s="120"/>
      <c r="AFI143" s="120"/>
      <c r="AFJ143" s="120"/>
      <c r="AFK143" s="120"/>
      <c r="AFL143" s="120"/>
      <c r="AFM143" s="120"/>
      <c r="AFN143" s="120"/>
      <c r="AFO143" s="120"/>
      <c r="AFP143" s="120"/>
      <c r="AFQ143" s="120"/>
      <c r="AFR143" s="120"/>
      <c r="AFS143" s="120"/>
      <c r="AFT143" s="120"/>
      <c r="AFU143" s="120"/>
      <c r="AFV143" s="120"/>
      <c r="AFW143" s="120"/>
      <c r="AFX143" s="120"/>
      <c r="AFY143" s="120"/>
      <c r="AFZ143" s="120"/>
      <c r="AGA143" s="120"/>
      <c r="AGB143" s="120"/>
      <c r="AGC143" s="120"/>
      <c r="AGD143" s="120"/>
      <c r="AGE143" s="120"/>
      <c r="AGF143" s="120"/>
      <c r="AGG143" s="120"/>
      <c r="AGH143" s="120"/>
      <c r="AGI143" s="120"/>
      <c r="AGJ143" s="120"/>
      <c r="AGK143" s="120"/>
      <c r="AGL143" s="120"/>
      <c r="AGM143" s="120"/>
      <c r="AGN143" s="120"/>
      <c r="AGO143" s="120"/>
      <c r="AGP143" s="120"/>
      <c r="AGQ143" s="120"/>
      <c r="AGR143" s="120"/>
      <c r="AGS143" s="120"/>
      <c r="AGT143" s="120"/>
      <c r="AGU143" s="120"/>
      <c r="AGV143" s="120"/>
      <c r="AGW143" s="120"/>
      <c r="AGX143" s="120"/>
      <c r="AGY143" s="120"/>
      <c r="AGZ143" s="120"/>
      <c r="AHA143" s="120"/>
      <c r="AHB143" s="120"/>
      <c r="AHC143" s="120"/>
      <c r="AHD143" s="120"/>
      <c r="AHE143" s="120"/>
      <c r="AHF143" s="120"/>
      <c r="AHG143" s="120"/>
      <c r="AHH143" s="120"/>
      <c r="AHI143" s="120"/>
      <c r="AHJ143" s="120"/>
      <c r="AHK143" s="120"/>
      <c r="AHL143" s="120"/>
      <c r="AHM143" s="120"/>
      <c r="AHN143" s="120"/>
      <c r="AHO143" s="120"/>
      <c r="AHP143" s="120"/>
      <c r="AHQ143" s="120"/>
      <c r="AHR143" s="120"/>
      <c r="AHS143" s="120"/>
      <c r="AHT143" s="120"/>
      <c r="AHU143" s="120"/>
      <c r="AHV143" s="120"/>
      <c r="AHW143" s="120"/>
      <c r="AHX143" s="120"/>
      <c r="AHY143" s="120"/>
      <c r="AHZ143" s="120"/>
      <c r="AIA143" s="120"/>
      <c r="AIB143" s="120"/>
      <c r="AIC143" s="120"/>
      <c r="AID143" s="120"/>
      <c r="AIE143" s="120"/>
      <c r="AIF143" s="120"/>
      <c r="AIG143" s="120"/>
      <c r="AIH143" s="120"/>
      <c r="AII143" s="120"/>
      <c r="AIJ143" s="120"/>
      <c r="AIK143" s="120"/>
      <c r="AIL143" s="120"/>
      <c r="AIM143" s="120"/>
      <c r="AIN143" s="120"/>
      <c r="AIO143" s="120"/>
      <c r="AIP143" s="120"/>
      <c r="AIQ143" s="120"/>
      <c r="AIR143" s="120"/>
      <c r="AIS143" s="120"/>
      <c r="AIT143" s="120"/>
      <c r="AIU143" s="120"/>
      <c r="AIV143" s="120"/>
      <c r="AIW143" s="120"/>
      <c r="AIX143" s="120"/>
      <c r="AIY143" s="120"/>
      <c r="AIZ143" s="120"/>
      <c r="AJA143" s="120"/>
      <c r="AJB143" s="120"/>
      <c r="AJC143" s="120"/>
      <c r="AJD143" s="120"/>
      <c r="AJE143" s="120"/>
      <c r="AJF143" s="120"/>
      <c r="AJG143" s="120"/>
      <c r="AJH143" s="120"/>
      <c r="AJI143" s="120"/>
      <c r="AJJ143" s="120"/>
      <c r="AJK143" s="120"/>
      <c r="AJL143" s="120"/>
      <c r="AJM143" s="120"/>
      <c r="AJN143" s="120"/>
      <c r="AJO143" s="120"/>
      <c r="AJP143" s="120"/>
      <c r="AJQ143" s="120"/>
      <c r="AJR143" s="120"/>
      <c r="AJS143" s="120"/>
      <c r="AJT143" s="120"/>
      <c r="AJU143" s="120"/>
      <c r="AJV143" s="120"/>
      <c r="AJW143" s="120"/>
      <c r="AJX143" s="120"/>
      <c r="AJY143" s="120"/>
      <c r="AJZ143" s="120"/>
      <c r="AKA143" s="120"/>
      <c r="AKB143" s="120"/>
      <c r="AKC143" s="120"/>
      <c r="AKD143" s="120"/>
      <c r="AKE143" s="120"/>
      <c r="AKF143" s="120"/>
      <c r="AKG143" s="120"/>
      <c r="AKH143" s="120"/>
      <c r="AKI143" s="120"/>
      <c r="AKJ143" s="120"/>
      <c r="AKK143" s="120"/>
      <c r="AKL143" s="120"/>
      <c r="AKM143" s="120"/>
      <c r="AKN143" s="120"/>
      <c r="AKO143" s="120"/>
      <c r="AKP143" s="120"/>
      <c r="AKQ143" s="120"/>
      <c r="AKR143" s="120"/>
      <c r="AKS143" s="120"/>
      <c r="AKT143" s="120"/>
      <c r="AKU143" s="120"/>
      <c r="AKV143" s="120"/>
      <c r="AKW143" s="120"/>
      <c r="AKX143" s="120"/>
      <c r="AKY143" s="120"/>
      <c r="AKZ143" s="120"/>
      <c r="ALA143" s="120"/>
      <c r="ALB143" s="120"/>
      <c r="ALC143" s="120"/>
      <c r="ALD143" s="120"/>
      <c r="ALE143" s="120"/>
      <c r="ALF143" s="120"/>
      <c r="ALG143" s="120"/>
      <c r="ALH143" s="120"/>
      <c r="ALI143" s="120"/>
      <c r="ALJ143" s="120"/>
      <c r="ALK143" s="120"/>
      <c r="ALL143" s="120"/>
      <c r="ALM143" s="120"/>
      <c r="ALN143" s="120"/>
      <c r="ALO143" s="120"/>
      <c r="ALP143" s="120"/>
      <c r="ALQ143" s="120"/>
      <c r="ALR143" s="120"/>
      <c r="ALS143" s="120"/>
      <c r="ALT143" s="120"/>
      <c r="ALU143" s="120"/>
      <c r="ALV143" s="120"/>
      <c r="ALW143" s="120"/>
      <c r="ALX143" s="120"/>
      <c r="ALY143" s="120"/>
      <c r="ALZ143" s="120"/>
      <c r="AMA143" s="120"/>
      <c r="AMB143" s="120"/>
      <c r="AMC143" s="120"/>
      <c r="AMD143" s="120"/>
      <c r="AME143" s="120"/>
      <c r="AMF143" s="120"/>
      <c r="AMG143" s="120"/>
      <c r="AMH143" s="120"/>
      <c r="AMI143" s="120"/>
      <c r="AMJ143" s="120"/>
    </row>
    <row r="144" customFormat="false" ht="15" hidden="false" customHeight="true" outlineLevel="0" collapsed="false">
      <c r="A144" s="121"/>
      <c r="B144" s="121"/>
      <c r="C144" s="122"/>
      <c r="D144" s="122"/>
      <c r="E144" s="123"/>
      <c r="F144" s="122"/>
      <c r="G144" s="123"/>
      <c r="H144" s="111"/>
      <c r="I144" s="112"/>
    </row>
    <row r="145" customFormat="false" ht="15.75" hidden="false" customHeight="true" outlineLevel="0" collapsed="false">
      <c r="A145" s="124" t="s">
        <v>130</v>
      </c>
      <c r="B145" s="125"/>
      <c r="C145" s="122"/>
      <c r="D145" s="122"/>
      <c r="E145" s="123"/>
      <c r="F145" s="122"/>
      <c r="G145" s="123"/>
      <c r="H145" s="111"/>
      <c r="I145" s="112"/>
    </row>
    <row r="146" customFormat="false" ht="15.75" hidden="false" customHeight="true" outlineLevel="0" collapsed="false">
      <c r="A146" s="107" t="n">
        <v>260</v>
      </c>
      <c r="B146" s="108" t="str">
        <f aca="false">VLOOKUP(A146,Names!$A$2:$B$207,2,FALSE())</f>
        <v>Central Virginia Governor's School</v>
      </c>
      <c r="C146" s="109" t="n">
        <f aca="false">VLOOKUP(A146,[1]Teachers!$A$9:$D$222,4,FALSE())</f>
        <v>61785.22</v>
      </c>
      <c r="D146" s="109" t="n">
        <f aca="false">VLOOKUP(A146,'Source query'!$B$17:$I$224,3,FALSE())</f>
        <v>63276.49</v>
      </c>
      <c r="E146" s="110" t="n">
        <f aca="false">IF(D146=0,"",IF(C146=0,"",IF(D146&lt;&gt;0,D146/C146-1)))</f>
        <v>0.0241363549405504</v>
      </c>
      <c r="F146" s="109" t="n">
        <f aca="false">VLOOKUP(A146,'Source query'!$B$17:$I$224,4,FALSE())</f>
        <v>64225.63</v>
      </c>
      <c r="G146" s="110" t="n">
        <f aca="false">IF(F146=0,"",IF(D146=0,"",IF(F146&lt;&gt;0,F146/D146-1)))</f>
        <v>0.0149998838431145</v>
      </c>
      <c r="H146" s="111"/>
      <c r="I146" s="112"/>
    </row>
    <row r="147" customFormat="false" ht="15.75" hidden="false" customHeight="true" outlineLevel="0" collapsed="false">
      <c r="A147" s="107" t="n">
        <v>261</v>
      </c>
      <c r="B147" s="108" t="str">
        <f aca="false">VLOOKUP(A147,Names!$A$2:$B$207,2,FALSE())</f>
        <v>Southwest Virginia Governor's School</v>
      </c>
      <c r="C147" s="109" t="n">
        <f aca="false">VLOOKUP(A147,[1]Teachers!$A$9:$D$222,4,FALSE())</f>
        <v>53383</v>
      </c>
      <c r="D147" s="109" t="n">
        <f aca="false">VLOOKUP(A147,'Source query'!$B$17:$I$224,3,FALSE())</f>
        <v>46151.15</v>
      </c>
      <c r="E147" s="110" t="n">
        <f aca="false">IF(D147=0,"",IF(C147=0,"",IF(D147&lt;&gt;0,D147/C147-1)))</f>
        <v>-0.135471030103216</v>
      </c>
      <c r="F147" s="109" t="n">
        <f aca="false">VLOOKUP(A147,'Source query'!$B$17:$I$224,4,FALSE())</f>
        <v>43602.13</v>
      </c>
      <c r="G147" s="110" t="n">
        <f aca="false">IF(F147=0,"",IF(D147=0,"",IF(F147&lt;&gt;0,F147/D147-1)))</f>
        <v>-0.0552319931355991</v>
      </c>
      <c r="H147" s="111"/>
      <c r="I147" s="112"/>
    </row>
    <row r="148" customFormat="false" ht="15.75" hidden="false" customHeight="true" outlineLevel="0" collapsed="false">
      <c r="A148" s="107" t="n">
        <v>262</v>
      </c>
      <c r="B148" s="108" t="str">
        <f aca="false">VLOOKUP(A148,Names!$A$2:$B$207,2,FALSE())</f>
        <v>Governor's School For The Arts</v>
      </c>
      <c r="C148" s="109" t="n">
        <f aca="false">VLOOKUP(A148,[1]Teachers!$A$9:$D$222,4,FALSE())</f>
        <v>45030.99</v>
      </c>
      <c r="D148" s="109" t="n">
        <f aca="false">VLOOKUP(A148,'Source query'!$B$17:$I$224,3,FALSE())</f>
        <v>41417.95</v>
      </c>
      <c r="E148" s="110" t="n">
        <f aca="false">IF(D148=0,"",IF(C148=0,"",IF(D148&lt;&gt;0,D148/C148-1)))</f>
        <v>-0.0802345229363156</v>
      </c>
      <c r="F148" s="109" t="n">
        <f aca="false">VLOOKUP(A148,'Source query'!$B$17:$I$224,4,FALSE())</f>
        <v>35794.13</v>
      </c>
      <c r="G148" s="110" t="n">
        <f aca="false">IF(F148=0,"",IF(D148=0,"",IF(F148&lt;&gt;0,F148/D148-1)))</f>
        <v>-0.135782191054845</v>
      </c>
      <c r="H148" s="111"/>
      <c r="I148" s="112"/>
    </row>
    <row r="149" customFormat="false" ht="15.75" hidden="false" customHeight="true" outlineLevel="0" collapsed="false">
      <c r="A149" s="107" t="n">
        <v>263</v>
      </c>
      <c r="B149" s="108" t="str">
        <f aca="false">VLOOKUP(A149,Names!$A$2:$B$207,2,FALSE())</f>
        <v>Roanoke Valley Governor's School</v>
      </c>
      <c r="C149" s="109" t="n">
        <f aca="false">VLOOKUP(A149,[1]Teachers!$A$9:$D$222,4,FALSE())</f>
        <v>54885.08</v>
      </c>
      <c r="D149" s="109" t="n">
        <f aca="false">VLOOKUP(A149,'Source query'!$B$17:$I$224,3,FALSE())</f>
        <v>56012.52</v>
      </c>
      <c r="E149" s="110" t="n">
        <f aca="false">IF(D149=0,"",IF(C149=0,"",IF(D149&lt;&gt;0,D149/C149-1)))</f>
        <v>0.0205418303116256</v>
      </c>
      <c r="F149" s="109" t="n">
        <f aca="false">VLOOKUP(A149,'Source query'!$B$17:$I$224,4,FALSE())</f>
        <v>55363.07</v>
      </c>
      <c r="G149" s="110" t="n">
        <f aca="false">IF(F149=0,"",IF(D149=0,"",IF(F149&lt;&gt;0,F149/D149-1)))</f>
        <v>-0.0115947291784051</v>
      </c>
      <c r="H149" s="111"/>
      <c r="I149" s="112"/>
    </row>
    <row r="150" customFormat="false" ht="15.75" hidden="false" customHeight="true" outlineLevel="0" collapsed="false">
      <c r="A150" s="107" t="n">
        <v>264</v>
      </c>
      <c r="B150" s="108" t="str">
        <f aca="false">VLOOKUP(A150,Names!$A$2:$B$207,2,FALSE())</f>
        <v>New Horizons Governor's School</v>
      </c>
      <c r="C150" s="109" t="n">
        <f aca="false">VLOOKUP(A150,[1]Teachers!$A$9:$D$222,4,FALSE())</f>
        <v>52707.75</v>
      </c>
      <c r="D150" s="109" t="n">
        <f aca="false">VLOOKUP(A150,'Source query'!$B$17:$I$224,3,FALSE())</f>
        <v>55378.83</v>
      </c>
      <c r="E150" s="110" t="n">
        <f aca="false">IF(D150=0,"",IF(C150=0,"",IF(D150&lt;&gt;0,D150/C150-1)))</f>
        <v>0.0506771774549284</v>
      </c>
      <c r="F150" s="109" t="n">
        <f aca="false">VLOOKUP(A150,'Source query'!$B$17:$I$224,4,FALSE())</f>
        <v>57592.75</v>
      </c>
      <c r="G150" s="110" t="n">
        <f aca="false">IF(F150=0,"",IF(D150=0,"",IF(F150&lt;&gt;0,F150/D150-1)))</f>
        <v>0.039977731562765</v>
      </c>
      <c r="H150" s="111"/>
      <c r="I150" s="112"/>
    </row>
    <row r="151" customFormat="false" ht="15.75" hidden="false" customHeight="true" outlineLevel="0" collapsed="false">
      <c r="A151" s="107" t="n">
        <v>265</v>
      </c>
      <c r="B151" s="108" t="str">
        <f aca="false">VLOOKUP(A151,Names!$A$2:$B$207,2,FALSE())</f>
        <v>Shenandoah Valley Governor's School</v>
      </c>
      <c r="C151" s="109" t="n">
        <f aca="false">VLOOKUP(A151,[1]Teachers!$A$9:$D$222,4,FALSE())</f>
        <v>53933.68</v>
      </c>
      <c r="D151" s="109" t="n">
        <f aca="false">VLOOKUP(A151,'Source query'!$B$17:$I$224,3,FALSE())</f>
        <v>53393.73</v>
      </c>
      <c r="E151" s="110" t="n">
        <f aca="false">IF(D151=0,"",IF(C151=0,"",IF(D151&lt;&gt;0,D151/C151-1)))</f>
        <v>-0.0100113695190093</v>
      </c>
      <c r="F151" s="109" t="n">
        <f aca="false">VLOOKUP(A151,'Source query'!$B$17:$I$224,4,FALSE())</f>
        <v>52803.96</v>
      </c>
      <c r="G151" s="110" t="n">
        <f aca="false">IF(F151=0,"",IF(D151=0,"",IF(F151&lt;&gt;0,F151/D151-1)))</f>
        <v>-0.011045678958934</v>
      </c>
      <c r="H151" s="111"/>
      <c r="I151" s="112"/>
    </row>
    <row r="152" customFormat="false" ht="15.75" hidden="false" customHeight="true" outlineLevel="0" collapsed="false">
      <c r="A152" s="107" t="n">
        <v>266</v>
      </c>
      <c r="B152" s="108" t="str">
        <f aca="false">VLOOKUP(A152,Names!$A$2:$B$207,2,FALSE())</f>
        <v>Governor's School Global Economics/Tech</v>
      </c>
      <c r="C152" s="109" t="n">
        <f aca="false">VLOOKUP(A152,[1]Teachers!$A$9:$D$222,4,FALSE())</f>
        <v>53090.34</v>
      </c>
      <c r="D152" s="109" t="n">
        <f aca="false">VLOOKUP(A152,'Source query'!$B$17:$I$224,3,FALSE())</f>
        <v>53706.22</v>
      </c>
      <c r="E152" s="110" t="n">
        <f aca="false">IF(D152=0,"",IF(C152=0,"",IF(D152&lt;&gt;0,D152/C152-1)))</f>
        <v>0.0116006038009928</v>
      </c>
      <c r="F152" s="109" t="n">
        <f aca="false">VLOOKUP(A152,'Source query'!$B$17:$I$224,4,FALSE())</f>
        <v>56666.67</v>
      </c>
      <c r="G152" s="110" t="n">
        <f aca="false">IF(F152=0,"",IF(D152=0,"",IF(F152&lt;&gt;0,F152/D152-1)))</f>
        <v>0.0551230378902108</v>
      </c>
      <c r="H152" s="111"/>
      <c r="I152" s="112"/>
    </row>
    <row r="153" customFormat="false" ht="15.75" hidden="false" customHeight="true" outlineLevel="0" collapsed="false">
      <c r="A153" s="107" t="n">
        <v>267</v>
      </c>
      <c r="B153" s="108" t="str">
        <f aca="false">VLOOKUP(A153,Names!$A$2:$B$207,2,FALSE())</f>
        <v>Appomattox Regional Governor's School</v>
      </c>
      <c r="C153" s="109" t="n">
        <f aca="false">VLOOKUP(A153,[1]Teachers!$A$9:$D$222,4,FALSE())</f>
        <v>43889.01</v>
      </c>
      <c r="D153" s="109" t="n">
        <f aca="false">VLOOKUP(A153,'Source query'!$B$17:$I$224,3,FALSE())</f>
        <v>44174.85</v>
      </c>
      <c r="E153" s="110" t="n">
        <f aca="false">IF(D153=0,"",IF(C153=0,"",IF(D153&lt;&gt;0,D153/C153-1)))</f>
        <v>0.00651279215457357</v>
      </c>
      <c r="F153" s="109" t="n">
        <f aca="false">VLOOKUP(A153,'Source query'!$B$17:$I$224,4,FALSE())</f>
        <v>41848.35</v>
      </c>
      <c r="G153" s="110" t="n">
        <f aca="false">IF(F153=0,"",IF(D153=0,"",IF(F153&lt;&gt;0,F153/D153-1)))</f>
        <v>-0.0526657136356999</v>
      </c>
      <c r="H153" s="111"/>
      <c r="I153" s="112"/>
    </row>
    <row r="154" customFormat="false" ht="15.75" hidden="false" customHeight="true" outlineLevel="0" collapsed="false">
      <c r="A154" s="107" t="n">
        <v>268</v>
      </c>
      <c r="B154" s="108" t="str">
        <f aca="false">VLOOKUP(A154,Names!$A$2:$B$207,2,FALSE())</f>
        <v>A. Linwood Holton Governor's School</v>
      </c>
      <c r="C154" s="109" t="n">
        <f aca="false">VLOOKUP(A154,[1]Teachers!$A$9:$D$222,4,FALSE())</f>
        <v>44728.81</v>
      </c>
      <c r="D154" s="109" t="n">
        <f aca="false">VLOOKUP(A154,'Source query'!$B$17:$I$224,3,FALSE())</f>
        <v>49023</v>
      </c>
      <c r="E154" s="110" t="n">
        <f aca="false">IF(D154=0,"",IF(C154=0,"",IF(D154&lt;&gt;0,D154/C154-1)))</f>
        <v>0.0960050133236274</v>
      </c>
      <c r="F154" s="109" t="n">
        <f aca="false">VLOOKUP(A154,'Source query'!$B$17:$I$224,4,FALSE())</f>
        <v>50248.57</v>
      </c>
      <c r="G154" s="110" t="n">
        <f aca="false">IF(F154=0,"",IF(D154=0,"",IF(F154&lt;&gt;0,F154/D154-1)))</f>
        <v>0.0249998980070578</v>
      </c>
      <c r="H154" s="111"/>
      <c r="I154" s="112"/>
    </row>
    <row r="155" customFormat="false" ht="15.75" hidden="false" customHeight="true" outlineLevel="0" collapsed="false">
      <c r="A155" s="107" t="n">
        <v>269</v>
      </c>
      <c r="B155" s="108" t="str">
        <f aca="false">VLOOKUP(A155,Names!$A$2:$B$207,2,FALSE())</f>
        <v>Chesapeake Bay Governor's School</v>
      </c>
      <c r="C155" s="109" t="n">
        <f aca="false">VLOOKUP(A155,[1]Teachers!$A$9:$D$222,4,FALSE())</f>
        <v>51267.71</v>
      </c>
      <c r="D155" s="109" t="n">
        <f aca="false">VLOOKUP(A155,'Source query'!$B$17:$I$224,3,FALSE())</f>
        <v>53196.2</v>
      </c>
      <c r="E155" s="110" t="n">
        <f aca="false">IF(D155=0,"",IF(C155=0,"",IF(D155&lt;&gt;0,D155/C155-1)))</f>
        <v>0.0376160745233207</v>
      </c>
      <c r="F155" s="109" t="n">
        <f aca="false">VLOOKUP(A155,'Source query'!$B$17:$I$224,4,FALSE())</f>
        <v>52448.26</v>
      </c>
      <c r="G155" s="110" t="n">
        <f aca="false">IF(F155=0,"",IF(D155=0,"",IF(F155&lt;&gt;0,F155/D155-1)))</f>
        <v>-0.0140600268440226</v>
      </c>
      <c r="H155" s="111"/>
      <c r="I155" s="112"/>
    </row>
    <row r="156" customFormat="false" ht="15.75" hidden="false" customHeight="true" outlineLevel="0" collapsed="false">
      <c r="A156" s="107" t="n">
        <v>270</v>
      </c>
      <c r="B156" s="108" t="str">
        <f aca="false">VLOOKUP(A156,Names!$A$2:$B$207,2,FALSE())</f>
        <v>Commonwealth Governor's School</v>
      </c>
      <c r="C156" s="109" t="n">
        <f aca="false">VLOOKUP(A156,[1]Teachers!$A$9:$D$222,4,FALSE())</f>
        <v>58798.74</v>
      </c>
      <c r="D156" s="109" t="n">
        <f aca="false">VLOOKUP(A156,'Source query'!$B$17:$I$224,3,FALSE())</f>
        <v>63181.63</v>
      </c>
      <c r="E156" s="110" t="n">
        <f aca="false">IF(D156=0,"",IF(C156=0,"",IF(D156&lt;&gt;0,D156/C156-1)))</f>
        <v>0.0745405428755785</v>
      </c>
      <c r="F156" s="109" t="n">
        <f aca="false">VLOOKUP(A156,'Source query'!$B$17:$I$224,4,FALSE())</f>
        <v>64719.83</v>
      </c>
      <c r="G156" s="110" t="n">
        <f aca="false">IF(F156=0,"",IF(D156=0,"",IF(F156&lt;&gt;0,F156/D156-1)))</f>
        <v>0.024345684022397</v>
      </c>
      <c r="H156" s="111"/>
      <c r="I156" s="112"/>
    </row>
    <row r="157" customFormat="false" ht="17.25" hidden="false" customHeight="true" outlineLevel="0" collapsed="false">
      <c r="A157" s="107" t="n">
        <v>271</v>
      </c>
      <c r="B157" s="108" t="str">
        <f aca="false">VLOOKUP(A157,Names!$A$2:$B$207,2,FALSE())</f>
        <v>Maggie L. Walker Governor's School</v>
      </c>
      <c r="C157" s="109" t="n">
        <f aca="false">VLOOKUP(A157,[1]Teachers!$A$9:$D$222,4,FALSE())</f>
        <v>56131.31</v>
      </c>
      <c r="D157" s="109" t="n">
        <f aca="false">VLOOKUP(A157,'Source query'!$B$17:$I$224,3,FALSE())</f>
        <v>0</v>
      </c>
      <c r="E157" s="110" t="str">
        <f aca="false">IF(D157=0,"",IF(C157=0,"",IF(D157&lt;&gt;0,D157/C157-1)))</f>
        <v/>
      </c>
      <c r="F157" s="109" t="n">
        <f aca="false">VLOOKUP(A157,'Source query'!$B$17:$I$224,4,FALSE())</f>
        <v>0</v>
      </c>
      <c r="G157" s="110" t="str">
        <f aca="false">IF(F157=0,"",IF(D157=0,"",IF(F157&lt;&gt;0,F157/D157-1)))</f>
        <v/>
      </c>
      <c r="H157" s="111"/>
      <c r="I157" s="112"/>
    </row>
    <row r="158" customFormat="false" ht="15.75" hidden="false" customHeight="true" outlineLevel="0" collapsed="false">
      <c r="A158" s="107" t="n">
        <v>272</v>
      </c>
      <c r="B158" s="108" t="str">
        <f aca="false">VLOOKUP(A158,Names!$A$2:$B$207,2,FALSE())</f>
        <v>Thomas Jefferson High School</v>
      </c>
      <c r="C158" s="109" t="n">
        <f aca="false">VLOOKUP(A158,[1]Teachers!$A$9:$D$222,4,FALSE())</f>
        <v>81346.49</v>
      </c>
      <c r="D158" s="109" t="n">
        <f aca="false">VLOOKUP(A158,'Source query'!$B$17:$I$224,3,FALSE())</f>
        <v>82267.89</v>
      </c>
      <c r="E158" s="110" t="n">
        <f aca="false">IF(D158=0,"",IF(C158=0,"",IF(D158&lt;&gt;0,D158/C158-1)))</f>
        <v>0.0113268562663245</v>
      </c>
      <c r="F158" s="109" t="n">
        <f aca="false">VLOOKUP(A158,'Source query'!$B$17:$I$224,4,FALSE())</f>
        <v>89312.84</v>
      </c>
      <c r="G158" s="110" t="n">
        <f aca="false">IF(F158=0,"",IF(D158=0,"",IF(F158&lt;&gt;0,F158/D158-1)))</f>
        <v>0.0856342614354153</v>
      </c>
      <c r="H158" s="111"/>
      <c r="I158" s="112"/>
    </row>
    <row r="159" customFormat="false" ht="15.75" hidden="false" customHeight="true" outlineLevel="0" collapsed="false">
      <c r="A159" s="107" t="n">
        <v>273</v>
      </c>
      <c r="B159" s="108" t="str">
        <f aca="false">VLOOKUP(A159,Names!$A$2:$B$207,2,FALSE())</f>
        <v>Blue Ridge Governor's School</v>
      </c>
      <c r="C159" s="109" t="n">
        <f aca="false">VLOOKUP(A159,[1]Teachers!$A$9:$D$222,4,FALSE())</f>
        <v>41804.76</v>
      </c>
      <c r="D159" s="109" t="n">
        <f aca="false">VLOOKUP(A159,'Source query'!$B$17:$I$224,3,FALSE())</f>
        <v>41892.93</v>
      </c>
      <c r="E159" s="110" t="n">
        <f aca="false">IF(D159=0,"",IF(C159=0,"",IF(D159&lt;&gt;0,D159/C159-1)))</f>
        <v>0.00210908996965897</v>
      </c>
      <c r="F159" s="109" t="n">
        <f aca="false">VLOOKUP(A159,'Source query'!$B$17:$I$224,4,FALSE())</f>
        <v>42778.67</v>
      </c>
      <c r="G159" s="110" t="n">
        <f aca="false">IF(F159=0,"",IF(D159=0,"",IF(F159&lt;&gt;0,F159/D159-1)))</f>
        <v>0.0211429470318738</v>
      </c>
      <c r="H159" s="111"/>
      <c r="I159" s="112"/>
    </row>
    <row r="160" customFormat="false" ht="15.75" hidden="false" customHeight="true" outlineLevel="0" collapsed="false">
      <c r="A160" s="107" t="n">
        <v>274</v>
      </c>
      <c r="B160" s="108" t="str">
        <f aca="false">VLOOKUP(A160,Names!$A$2:$B$207,2,FALSE())</f>
        <v>Jackson River Governor's School</v>
      </c>
      <c r="C160" s="109" t="n">
        <f aca="false">VLOOKUP(A160,[1]Teachers!$A$9:$D$222,4,FALSE())</f>
        <v>0</v>
      </c>
      <c r="D160" s="109" t="n">
        <f aca="false">VLOOKUP(A160,'Source query'!$B$17:$I$224,3,FALSE())</f>
        <v>0</v>
      </c>
      <c r="E160" s="110" t="str">
        <f aca="false">IF(D160=0,"",IF(C160=0,"",IF(D160&lt;&gt;0,D160/C160-1)))</f>
        <v/>
      </c>
      <c r="F160" s="109" t="n">
        <f aca="false">VLOOKUP(A160,'Source query'!$B$17:$I$224,4,FALSE())</f>
        <v>0</v>
      </c>
      <c r="G160" s="110" t="str">
        <f aca="false">IF(F160=0,"",IF(D160=0,"",IF(F160&lt;&gt;0,F160/D160-1)))</f>
        <v/>
      </c>
      <c r="H160" s="111"/>
      <c r="I160" s="112"/>
    </row>
    <row r="161" customFormat="false" ht="15.75" hidden="false" customHeight="true" outlineLevel="0" collapsed="false">
      <c r="A161" s="107" t="n">
        <v>275</v>
      </c>
      <c r="B161" s="126" t="s">
        <v>131</v>
      </c>
      <c r="C161" s="109" t="n">
        <f aca="false">VLOOKUP(A161,[1]Teachers!$A$9:$D$222,4,FALSE())</f>
        <v>60004.6</v>
      </c>
      <c r="D161" s="109" t="n">
        <f aca="false">VLOOKUP(A161,'Source query'!$B$17:$I$224,3,FALSE())</f>
        <v>53605.53</v>
      </c>
      <c r="E161" s="110" t="n">
        <f aca="false">IF(D161=0,"",IF(C161=0,"",IF(D161&lt;&gt;0,D161/C161-1)))</f>
        <v>-0.106642990704046</v>
      </c>
      <c r="F161" s="109" t="n">
        <f aca="false">VLOOKUP(A161,'Source query'!$B$17:$I$224,4,FALSE())</f>
        <v>53214.5</v>
      </c>
      <c r="G161" s="110" t="n">
        <f aca="false">IF(F161=0,"",IF(D161=0,"",IF(F161&lt;&gt;0,F161/D161-1)))</f>
        <v>-0.00729458322676779</v>
      </c>
      <c r="H161" s="111"/>
      <c r="I161" s="112"/>
    </row>
    <row r="162" customFormat="false" ht="15.75" hidden="false" customHeight="true" outlineLevel="0" collapsed="false">
      <c r="A162" s="107" t="n">
        <v>276</v>
      </c>
      <c r="B162" s="108" t="str">
        <f aca="false">VLOOKUP(A162,Names!$A$2:$B$207,2,FALSE())</f>
        <v>Piedmont Governor's School</v>
      </c>
      <c r="C162" s="109" t="n">
        <f aca="false">VLOOKUP(A162,[1]Teachers!$A$9:$D$222,4,FALSE())</f>
        <v>52179.35</v>
      </c>
      <c r="D162" s="109" t="n">
        <f aca="false">VLOOKUP(A162,'Source query'!$B$17:$I$224,3,FALSE())</f>
        <v>47598.84</v>
      </c>
      <c r="E162" s="110" t="n">
        <f aca="false">IF(D162=0,"",IF(C162=0,"",IF(D162&lt;&gt;0,D162/C162-1)))</f>
        <v>-0.0877839605131149</v>
      </c>
      <c r="F162" s="109" t="n">
        <f aca="false">VLOOKUP(A162,'Source query'!$B$17:$I$224,4,FALSE())</f>
        <v>49396.9</v>
      </c>
      <c r="G162" s="110" t="n">
        <f aca="false">IF(F162=0,"",IF(D162=0,"",IF(F162&lt;&gt;0,F162/D162-1)))</f>
        <v>0.0377752903222013</v>
      </c>
      <c r="H162" s="111"/>
      <c r="I162" s="112"/>
    </row>
    <row r="163" customFormat="false" ht="15.75" hidden="false" customHeight="true" outlineLevel="0" collapsed="false">
      <c r="A163" s="107" t="n">
        <v>277</v>
      </c>
      <c r="B163" s="108" t="str">
        <f aca="false">VLOOKUP(A163,Names!$A$2:$B$207,2,FALSE())</f>
        <v>Mountain Vista Governor's School</v>
      </c>
      <c r="C163" s="109" t="n">
        <f aca="false">VLOOKUP(A163,[1]Teachers!$A$9:$D$222,4,FALSE())</f>
        <v>67447.86</v>
      </c>
      <c r="D163" s="109" t="n">
        <f aca="false">VLOOKUP(A163,'Source query'!$B$17:$I$224,3,FALSE())</f>
        <v>68309.56</v>
      </c>
      <c r="E163" s="110" t="n">
        <f aca="false">IF(D163=0,"",IF(C163=0,"",IF(D163&lt;&gt;0,D163/C163-1)))</f>
        <v>0.0127757945174243</v>
      </c>
      <c r="F163" s="109" t="n">
        <f aca="false">VLOOKUP(A163,'Source query'!$B$17:$I$224,4,FALSE())</f>
        <v>71024.67</v>
      </c>
      <c r="G163" s="110" t="n">
        <f aca="false">IF(F163=0,"",IF(D163=0,"",IF(F163&lt;&gt;0,F163/D163-1)))</f>
        <v>0.0397471452019307</v>
      </c>
      <c r="H163" s="111"/>
      <c r="I163" s="112"/>
    </row>
    <row r="164" customFormat="false" ht="15.75" hidden="false" customHeight="true" outlineLevel="0" collapsed="false">
      <c r="A164" s="107" t="n">
        <v>278</v>
      </c>
      <c r="B164" s="108" t="str">
        <f aca="false">VLOOKUP(A164,Names!$A$2:$B$207,2,FALSE())</f>
        <v>Governor's School at Innovation Park</v>
      </c>
      <c r="C164" s="109" t="n">
        <f aca="false">VLOOKUP(A164,[1]Teachers!$A$9:$D$222,4,FALSE())</f>
        <v>60538</v>
      </c>
      <c r="D164" s="109" t="n">
        <f aca="false">VLOOKUP(A164,'Source query'!$B$17:$I$224,3,FALSE())</f>
        <v>65998.37</v>
      </c>
      <c r="E164" s="127" t="n">
        <f aca="false">IF(D164=0,"",IF(C164=0,"",IF(D164&lt;&gt;0,D164/C164-1)))</f>
        <v>0.0901973966764675</v>
      </c>
      <c r="F164" s="109" t="n">
        <f aca="false">VLOOKUP(A164,'Source query'!$B$17:$I$224,4,FALSE())</f>
        <v>64468.5</v>
      </c>
      <c r="G164" s="110" t="n">
        <f aca="false">IF(F164=0,"",IF(D164=0,"",IF(F164&lt;&gt;0,F164/D164-1)))</f>
        <v>-0.0231804209710027</v>
      </c>
      <c r="H164" s="111"/>
      <c r="I164" s="112"/>
    </row>
    <row r="165" customFormat="false" ht="18.75" hidden="false" customHeight="true" outlineLevel="0" collapsed="false">
      <c r="A165" s="116"/>
      <c r="B165" s="117" t="s">
        <v>132</v>
      </c>
      <c r="C165" s="118" t="n">
        <f aca="false">+[1]Teachers!$D$165</f>
        <v>62180.7871788168</v>
      </c>
      <c r="D165" s="118" t="n">
        <f aca="false">'Source query'!D7</f>
        <v>63700.1416348103</v>
      </c>
      <c r="E165" s="119" t="n">
        <f aca="false">IF(D165=0,"",IF(C165=0,"",IF(D165&lt;&gt;0,D165/C165-1)))</f>
        <v>0.0244344680234463</v>
      </c>
      <c r="F165" s="118" t="n">
        <f aca="false">'Source query'!E7</f>
        <v>65246.0127601601</v>
      </c>
      <c r="G165" s="119" t="n">
        <f aca="false">IF(F165=0,"",IF(D165=0,"",IF(F165&lt;&gt;0,F165/D165-1)))</f>
        <v>0.0242679385897164</v>
      </c>
      <c r="H165" s="111"/>
      <c r="I165" s="112"/>
      <c r="J165" s="128"/>
      <c r="K165" s="128"/>
      <c r="L165" s="128"/>
      <c r="M165" s="128"/>
      <c r="N165" s="128"/>
      <c r="O165" s="128"/>
      <c r="P165" s="128"/>
      <c r="Q165" s="128"/>
      <c r="R165" s="128"/>
      <c r="S165" s="128"/>
      <c r="T165" s="128"/>
      <c r="U165" s="128"/>
      <c r="V165" s="128"/>
      <c r="W165" s="128"/>
      <c r="X165" s="128"/>
      <c r="Y165" s="128"/>
      <c r="Z165" s="128"/>
      <c r="AA165" s="128"/>
      <c r="AB165" s="128"/>
      <c r="AC165" s="128"/>
      <c r="AD165" s="128"/>
      <c r="AE165" s="128"/>
      <c r="AF165" s="128"/>
      <c r="AG165" s="128"/>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row>
    <row r="166" customFormat="false" ht="15" hidden="false" customHeight="true" outlineLevel="0" collapsed="false">
      <c r="A166" s="121"/>
      <c r="B166" s="121"/>
      <c r="C166" s="122"/>
      <c r="D166" s="122"/>
      <c r="E166" s="123"/>
      <c r="F166" s="122"/>
      <c r="G166" s="123"/>
      <c r="H166" s="111"/>
      <c r="I166" s="112"/>
    </row>
    <row r="167" customFormat="false" ht="15.75" hidden="false" customHeight="true" outlineLevel="0" collapsed="false">
      <c r="A167" s="124" t="s">
        <v>133</v>
      </c>
      <c r="B167" s="125"/>
      <c r="C167" s="122"/>
      <c r="D167" s="122"/>
      <c r="E167" s="123"/>
      <c r="F167" s="122"/>
      <c r="G167" s="123"/>
      <c r="H167" s="111"/>
      <c r="I167" s="112"/>
    </row>
    <row r="168" customFormat="false" ht="15.75" hidden="false" customHeight="true" outlineLevel="0" collapsed="false">
      <c r="A168" s="107" t="n">
        <v>280</v>
      </c>
      <c r="B168" s="108" t="str">
        <f aca="false">VLOOKUP(A168,Names!$A$2:$B$207,2,FALSE())</f>
        <v>Cooperative Centers For Exceptional Children</v>
      </c>
      <c r="C168" s="109" t="n">
        <f aca="false">VLOOKUP(A168,[1]Teachers!$A$9:$D$222,4,FALSE())</f>
        <v>44665.98</v>
      </c>
      <c r="D168" s="109" t="n">
        <f aca="false">VLOOKUP(A168,'Source query'!$B$17:$I$224,3,FALSE())</f>
        <v>41821.65</v>
      </c>
      <c r="E168" s="110" t="n">
        <f aca="false">IF(D168=0,"",IF(C168=0,"",IF(D168&lt;&gt;0,D168/C168-1)))</f>
        <v>-0.0636800088120758</v>
      </c>
      <c r="F168" s="109" t="n">
        <f aca="false">VLOOKUP(A168,'Source query'!$B$17:$I$224,4,FALSE())</f>
        <v>42658.06</v>
      </c>
      <c r="G168" s="110" t="n">
        <f aca="false">IF(F168=0,"",IF(D168=0,"",IF(F168&lt;&gt;0,F168/D168-1)))</f>
        <v>0.0199994500456102</v>
      </c>
      <c r="H168" s="111"/>
      <c r="I168" s="112"/>
    </row>
    <row r="169" customFormat="false" ht="15.75" hidden="false" customHeight="true" outlineLevel="0" collapsed="false">
      <c r="A169" s="107" t="n">
        <v>281</v>
      </c>
      <c r="B169" s="108" t="str">
        <f aca="false">VLOOKUP(A169,Names!$A$2:$B$207,2,FALSE())</f>
        <v>Middle Peninsula Special Education Program</v>
      </c>
      <c r="C169" s="109" t="n">
        <f aca="false">VLOOKUP(A169,[1]Teachers!$A$9:$D$222,4,FALSE())</f>
        <v>41979.04</v>
      </c>
      <c r="D169" s="109" t="n">
        <f aca="false">VLOOKUP(A169,'Source query'!$B$17:$I$224,3,FALSE())</f>
        <v>41572.61</v>
      </c>
      <c r="E169" s="110" t="n">
        <f aca="false">IF(D169=0,"",IF(C169=0,"",IF(D169&lt;&gt;0,D169/C169-1)))</f>
        <v>-0.00968173640940817</v>
      </c>
      <c r="F169" s="109" t="n">
        <f aca="false">VLOOKUP(A169,'Source query'!$B$17:$I$224,4,FALSE())</f>
        <v>44482.6</v>
      </c>
      <c r="G169" s="110" t="n">
        <f aca="false">IF(F169=0,"",IF(D169=0,"",IF(F169&lt;&gt;0,F169/D169-1)))</f>
        <v>0.0699977701664629</v>
      </c>
      <c r="H169" s="111"/>
      <c r="I169" s="112"/>
    </row>
    <row r="170" customFormat="false" ht="15.75" hidden="false" customHeight="true" outlineLevel="0" collapsed="false">
      <c r="A170" s="107" t="n">
        <v>282</v>
      </c>
      <c r="B170" s="108" t="str">
        <f aca="false">VLOOKUP(A170,Names!$A$2:$B$207,2,FALSE())</f>
        <v>Laurel Regional Special Education Center</v>
      </c>
      <c r="C170" s="109" t="n">
        <f aca="false">VLOOKUP(A170,[1]Teachers!$A$9:$D$222,4,FALSE())</f>
        <v>48627.93</v>
      </c>
      <c r="D170" s="109" t="n">
        <f aca="false">VLOOKUP(A170,'Source query'!$B$17:$I$224,3,FALSE())</f>
        <v>49643.22</v>
      </c>
      <c r="E170" s="110" t="n">
        <f aca="false">IF(D170=0,"",IF(C170=0,"",IF(D170&lt;&gt;0,D170/C170-1)))</f>
        <v>0.0208787419081997</v>
      </c>
      <c r="F170" s="109" t="n">
        <f aca="false">VLOOKUP(A170,'Source query'!$B$17:$I$224,4,FALSE())</f>
        <v>50387.87</v>
      </c>
      <c r="G170" s="110" t="n">
        <f aca="false">IF(F170=0,"",IF(D170=0,"",IF(F170&lt;&gt;0,F170/D170-1)))</f>
        <v>0.0150000342443541</v>
      </c>
      <c r="H170" s="111"/>
      <c r="I170" s="112"/>
    </row>
    <row r="171" customFormat="false" ht="15.75" hidden="false" customHeight="true" outlineLevel="0" collapsed="false">
      <c r="A171" s="107" t="n">
        <v>283</v>
      </c>
      <c r="B171" s="108" t="str">
        <f aca="false">VLOOKUP(A171,Names!$A$2:$B$207,2,FALSE())</f>
        <v>Northern Neck Special Education Program</v>
      </c>
      <c r="C171" s="109" t="n">
        <f aca="false">VLOOKUP(A171,[1]Teachers!$A$9:$D$222,4,FALSE())</f>
        <v>38064.37</v>
      </c>
      <c r="D171" s="109" t="n">
        <f aca="false">VLOOKUP(A171,'Source query'!$B$17:$I$224,3,FALSE())</f>
        <v>34167.67</v>
      </c>
      <c r="E171" s="110" t="n">
        <f aca="false">IF(D171=0,"",IF(C171=0,"",IF(D171&lt;&gt;0,D171/C171-1)))</f>
        <v>-0.102371325205172</v>
      </c>
      <c r="F171" s="109" t="n">
        <f aca="false">VLOOKUP(A171,'Source query'!$B$17:$I$224,4,FALSE())</f>
        <v>38048.25</v>
      </c>
      <c r="G171" s="110" t="n">
        <f aca="false">IF(F171=0,"",IF(D171=0,"",IF(F171&lt;&gt;0,F171/D171-1)))</f>
        <v>0.113574616003959</v>
      </c>
      <c r="H171" s="111"/>
      <c r="I171" s="112"/>
    </row>
    <row r="172" customFormat="false" ht="15.75" hidden="false" customHeight="true" outlineLevel="0" collapsed="false">
      <c r="A172" s="107" t="n">
        <v>284</v>
      </c>
      <c r="B172" s="108" t="str">
        <f aca="false">VLOOKUP(A172,Names!$A$2:$B$207,2,FALSE())</f>
        <v>Northwestern Regional Education Program</v>
      </c>
      <c r="C172" s="109" t="n">
        <f aca="false">VLOOKUP(A172,[1]Teachers!$A$9:$D$222,4,FALSE())</f>
        <v>52644.07</v>
      </c>
      <c r="D172" s="109" t="n">
        <f aca="false">VLOOKUP(A172,'Source query'!$B$17:$I$224,3,FALSE())</f>
        <v>53006.97</v>
      </c>
      <c r="E172" s="110" t="n">
        <f aca="false">IF(D172=0,"",IF(C172=0,"",IF(D172&lt;&gt;0,D172/C172-1)))</f>
        <v>0.0068934639741951</v>
      </c>
      <c r="F172" s="109" t="n">
        <f aca="false">VLOOKUP(A172,'Source query'!$B$17:$I$224,4,FALSE())</f>
        <v>53286.12</v>
      </c>
      <c r="G172" s="110" t="n">
        <f aca="false">IF(F172=0,"",IF(D172=0,"",IF(F172&lt;&gt;0,F172/D172-1)))</f>
        <v>0.00526628856544709</v>
      </c>
      <c r="H172" s="111"/>
      <c r="I172" s="112"/>
    </row>
    <row r="173" customFormat="false" ht="15.75" hidden="false" customHeight="true" outlineLevel="0" collapsed="false">
      <c r="A173" s="107" t="n">
        <v>285</v>
      </c>
      <c r="B173" s="108" t="str">
        <f aca="false">VLOOKUP(A173,Names!$A$2:$B$207,2,FALSE())</f>
        <v>Peninsula Area Cooperative Education Services</v>
      </c>
      <c r="C173" s="109" t="n">
        <f aca="false">VLOOKUP(A173,[1]Teachers!$A$9:$D$222,4,FALSE())</f>
        <v>48107.71</v>
      </c>
      <c r="D173" s="109" t="n">
        <f aca="false">VLOOKUP(A173,'Source query'!$B$17:$I$224,3,FALSE())</f>
        <v>48937.26</v>
      </c>
      <c r="E173" s="110" t="n">
        <f aca="false">IF(D173=0,"",IF(C173=0,"",IF(D173&lt;&gt;0,D173/C173-1)))</f>
        <v>0.0172435977517948</v>
      </c>
      <c r="F173" s="109" t="n">
        <f aca="false">VLOOKUP(A173,'Source query'!$B$17:$I$224,4,FALSE())</f>
        <v>52004.37</v>
      </c>
      <c r="G173" s="110" t="n">
        <f aca="false">IF(F173=0,"",IF(D173=0,"",IF(F173&lt;&gt;0,F173/D173-1)))</f>
        <v>0.0626743303568691</v>
      </c>
      <c r="H173" s="111"/>
      <c r="I173" s="112"/>
    </row>
    <row r="174" customFormat="false" ht="15.75" hidden="false" customHeight="true" outlineLevel="0" collapsed="false">
      <c r="A174" s="107" t="n">
        <v>286</v>
      </c>
      <c r="B174" s="108" t="str">
        <f aca="false">VLOOKUP(A174,Names!$A$2:$B$207,2,FALSE())</f>
        <v>Piedmont Regional Education Program</v>
      </c>
      <c r="C174" s="109" t="n">
        <f aca="false">VLOOKUP(A174,[1]Teachers!$A$9:$D$222,4,FALSE())</f>
        <v>46461.25</v>
      </c>
      <c r="D174" s="109" t="n">
        <f aca="false">VLOOKUP(A174,'Source query'!$B$17:$I$224,3,FALSE())</f>
        <v>46878.43</v>
      </c>
      <c r="E174" s="110" t="n">
        <f aca="false">IF(D174=0,"",IF(C174=0,"",IF(D174&lt;&gt;0,D174/C174-1)))</f>
        <v>0.00897909548279485</v>
      </c>
      <c r="F174" s="109" t="n">
        <f aca="false">VLOOKUP(A174,'Source query'!$B$17:$I$224,4,FALSE())</f>
        <v>50633.26</v>
      </c>
      <c r="G174" s="110" t="n">
        <f aca="false">IF(F174=0,"",IF(D174=0,"",IF(F174&lt;&gt;0,F174/D174-1)))</f>
        <v>0.0800971790224203</v>
      </c>
      <c r="H174" s="111"/>
      <c r="I174" s="112"/>
    </row>
    <row r="175" customFormat="false" ht="15.75" hidden="false" customHeight="true" outlineLevel="0" collapsed="false">
      <c r="A175" s="107" t="n">
        <v>287</v>
      </c>
      <c r="B175" s="108" t="str">
        <f aca="false">VLOOKUP(A175,Names!$A$2:$B$207,2,FALSE())</f>
        <v>Shenandoah Valley Regional Program</v>
      </c>
      <c r="C175" s="109" t="n">
        <f aca="false">VLOOKUP(A175,[1]Teachers!$A$9:$D$222,4,FALSE())</f>
        <v>54161.92</v>
      </c>
      <c r="D175" s="109" t="n">
        <f aca="false">VLOOKUP(A175,'Source query'!$B$17:$I$224,3,FALSE())</f>
        <v>57542.61</v>
      </c>
      <c r="E175" s="110" t="n">
        <f aca="false">IF(D175=0,"",IF(C175=0,"",IF(D175&lt;&gt;0,D175/C175-1)))</f>
        <v>0.0624182082171385</v>
      </c>
      <c r="F175" s="109" t="n">
        <f aca="false">VLOOKUP(A175,'Source query'!$B$17:$I$224,4,FALSE())</f>
        <v>62153.86</v>
      </c>
      <c r="G175" s="110" t="n">
        <f aca="false">IF(F175=0,"",IF(D175=0,"",IF(F175&lt;&gt;0,F175/D175-1)))</f>
        <v>0.0801362677153503</v>
      </c>
      <c r="H175" s="111"/>
      <c r="I175" s="112"/>
    </row>
    <row r="176" customFormat="false" ht="15.75" hidden="false" customHeight="true" outlineLevel="0" collapsed="false">
      <c r="A176" s="107" t="n">
        <v>288</v>
      </c>
      <c r="B176" s="108" t="str">
        <f aca="false">VLOOKUP(A176,Names!$A$2:$B$207,2,FALSE())</f>
        <v>Southeastern Cooperative Educational Program</v>
      </c>
      <c r="C176" s="109" t="n">
        <f aca="false">VLOOKUP(A176,[1]Teachers!$A$9:$D$222,4,FALSE())</f>
        <v>47143.51</v>
      </c>
      <c r="D176" s="109" t="n">
        <f aca="false">VLOOKUP(A176,'Source query'!$B$17:$I$224,3,FALSE())</f>
        <v>46286.23</v>
      </c>
      <c r="E176" s="110" t="n">
        <f aca="false">IF(D176=0,"",IF(C176=0,"",IF(D176&lt;&gt;0,D176/C176-1)))</f>
        <v>-0.0181844754452946</v>
      </c>
      <c r="F176" s="109" t="n">
        <f aca="false">VLOOKUP(A176,'Source query'!$B$17:$I$224,4,FALSE())</f>
        <v>47520.66</v>
      </c>
      <c r="G176" s="110" t="n">
        <f aca="false">IF(F176=0,"",IF(D176=0,"",IF(F176&lt;&gt;0,F176/D176-1)))</f>
        <v>0.0266694867998538</v>
      </c>
      <c r="H176" s="111"/>
      <c r="I176" s="112"/>
    </row>
    <row r="177" customFormat="false" ht="15.75" hidden="false" customHeight="true" outlineLevel="0" collapsed="false">
      <c r="A177" s="107" t="n">
        <v>290</v>
      </c>
      <c r="B177" s="108" t="str">
        <f aca="false">VLOOKUP(A177,Names!$A$2:$B$207,2,FALSE())</f>
        <v>N. Virginia Regional Special Education Program</v>
      </c>
      <c r="C177" s="109" t="n">
        <f aca="false">VLOOKUP(A177,[1]Teachers!$A$9:$D$222,4,FALSE())</f>
        <v>61588.68</v>
      </c>
      <c r="D177" s="109" t="n">
        <f aca="false">VLOOKUP(A177,'Source query'!$B$17:$I$224,3,FALSE())</f>
        <v>58035.85</v>
      </c>
      <c r="E177" s="110" t="n">
        <f aca="false">IF(D177=0,"",IF(C177=0,"",IF(D177&lt;&gt;0,D177/C177-1)))</f>
        <v>-0.0576864125030769</v>
      </c>
      <c r="F177" s="109" t="n">
        <f aca="false">VLOOKUP(A177,'Source query'!$B$17:$I$224,4,FALSE())</f>
        <v>59776.92</v>
      </c>
      <c r="G177" s="110" t="n">
        <f aca="false">IF(F177=0,"",IF(D177=0,"",IF(F177&lt;&gt;0,F177/D177-1)))</f>
        <v>0.0299999052309909</v>
      </c>
      <c r="H177" s="111"/>
      <c r="I177" s="112"/>
    </row>
    <row r="178" customFormat="false" ht="15.75" hidden="false" customHeight="true" outlineLevel="0" collapsed="false">
      <c r="A178" s="107" t="n">
        <v>292</v>
      </c>
      <c r="B178" s="108" t="str">
        <f aca="false">VLOOKUP(A178,Names!$A$2:$B$207,2,FALSE())</f>
        <v>Henry Co/Martinsville Regional Program</v>
      </c>
      <c r="C178" s="109" t="n">
        <f aca="false">VLOOKUP(A178,[1]Teachers!$A$9:$D$222,4,FALSE())</f>
        <v>42396.81</v>
      </c>
      <c r="D178" s="109" t="n">
        <f aca="false">VLOOKUP(A178,'Source query'!$B$17:$I$224,3,FALSE())</f>
        <v>41043.01</v>
      </c>
      <c r="E178" s="110" t="n">
        <f aca="false">IF(D178=0,"",IF(C178=0,"",IF(D178&lt;&gt;0,D178/C178-1)))</f>
        <v>-0.0319316476876443</v>
      </c>
      <c r="F178" s="109" t="n">
        <f aca="false">VLOOKUP(A178,'Source query'!$B$17:$I$224,4,FALSE())</f>
        <v>41811.39</v>
      </c>
      <c r="G178" s="110" t="n">
        <f aca="false">IF(F178=0,"",IF(D178=0,"",IF(F178&lt;&gt;0,F178/D178-1)))</f>
        <v>0.0187213364711798</v>
      </c>
      <c r="H178" s="111"/>
      <c r="I178" s="112"/>
    </row>
    <row r="179" customFormat="false" ht="15.75" hidden="false" customHeight="true" outlineLevel="0" collapsed="false">
      <c r="A179" s="107" t="n">
        <v>299</v>
      </c>
      <c r="B179" s="108" t="str">
        <f aca="false">VLOOKUP(A179,Names!$A$2:$B$207,2,FALSE())</f>
        <v>Roanoke Valley Regional Board</v>
      </c>
      <c r="C179" s="109" t="n">
        <f aca="false">VLOOKUP(A179,[1]Teachers!$A$9:$D$222,4,FALSE())</f>
        <v>45815.48</v>
      </c>
      <c r="D179" s="109" t="n">
        <f aca="false">VLOOKUP(A179,'Source query'!$B$17:$I$224,3,FALSE())</f>
        <v>45131.7</v>
      </c>
      <c r="E179" s="110" t="n">
        <f aca="false">IF(D179=0,"",IF(C179=0,"",IF(D179&lt;&gt;0,D179/C179-1)))</f>
        <v>-0.014924649921817</v>
      </c>
      <c r="F179" s="109" t="n">
        <f aca="false">VLOOKUP(A179,'Source query'!$B$17:$I$224,4,FALSE())</f>
        <v>46040.08</v>
      </c>
      <c r="G179" s="110" t="n">
        <f aca="false">IF(F179=0,"",IF(D179=0,"",IF(F179&lt;&gt;0,F179/D179-1)))</f>
        <v>0.0201273162765863</v>
      </c>
      <c r="H179" s="111"/>
      <c r="I179" s="112"/>
    </row>
    <row r="180" customFormat="false" ht="18.75" hidden="false" customHeight="true" outlineLevel="0" collapsed="false">
      <c r="A180" s="116"/>
      <c r="B180" s="117" t="s">
        <v>134</v>
      </c>
      <c r="C180" s="118" t="n">
        <f aca="false">+[1]Teachers!$D$180</f>
        <v>52202.2151242346</v>
      </c>
      <c r="D180" s="118" t="n">
        <f aca="false">'Source query'!D8</f>
        <v>51174.1583806408</v>
      </c>
      <c r="E180" s="119" t="n">
        <f aca="false">IF(D180=0,"",IF(C180=0,"",IF(D180&lt;&gt;0,D180/C180-1)))</f>
        <v>-0.019693737921793</v>
      </c>
      <c r="F180" s="118" t="n">
        <f aca="false">'Source query'!E8</f>
        <v>53185.0875841939</v>
      </c>
      <c r="G180" s="119" t="n">
        <f aca="false">IF(F180=0,"",IF(D180=0,"",IF(F180&lt;&gt;0,F180/D180-1)))</f>
        <v>0.0392957943459564</v>
      </c>
      <c r="H180" s="111"/>
      <c r="I180" s="112"/>
      <c r="J180" s="128"/>
      <c r="K180" s="128"/>
      <c r="L180" s="128"/>
      <c r="M180" s="128"/>
      <c r="N180" s="128"/>
      <c r="O180" s="128"/>
      <c r="P180" s="128"/>
      <c r="Q180" s="128"/>
      <c r="R180" s="128"/>
      <c r="S180" s="128"/>
      <c r="T180" s="128"/>
      <c r="U180" s="128"/>
      <c r="V180" s="128"/>
      <c r="W180" s="128"/>
      <c r="X180" s="128"/>
      <c r="Y180" s="128"/>
      <c r="Z180" s="128"/>
      <c r="AA180" s="128"/>
      <c r="AB180" s="128"/>
      <c r="AC180" s="128"/>
      <c r="AD180" s="128"/>
      <c r="AE180" s="128"/>
      <c r="AF180" s="128"/>
      <c r="AG180" s="128"/>
      <c r="AH180" s="128"/>
      <c r="AI180" s="128"/>
      <c r="AJ180" s="128"/>
      <c r="AK180" s="128"/>
      <c r="AL180" s="128"/>
      <c r="AM180" s="128"/>
      <c r="AN180" s="128"/>
      <c r="AO180" s="128"/>
      <c r="AP180" s="128"/>
      <c r="AQ180" s="128"/>
      <c r="AR180" s="128"/>
      <c r="AS180" s="128"/>
      <c r="AT180" s="128"/>
      <c r="AU180" s="128"/>
      <c r="AV180" s="128"/>
      <c r="AW180" s="128"/>
      <c r="AX180" s="128"/>
      <c r="AY180" s="128"/>
      <c r="AZ180" s="128"/>
      <c r="BA180" s="128"/>
      <c r="BB180" s="128"/>
      <c r="BC180" s="128"/>
      <c r="BD180" s="128"/>
      <c r="BE180" s="128"/>
      <c r="BF180" s="128"/>
      <c r="BG180" s="128"/>
      <c r="BH180" s="128"/>
      <c r="BI180" s="128"/>
      <c r="BJ180" s="128"/>
      <c r="BK180" s="128"/>
      <c r="BL180" s="128"/>
      <c r="BM180" s="128"/>
      <c r="BN180" s="128"/>
      <c r="BO180" s="128"/>
      <c r="BP180" s="128"/>
      <c r="BQ180" s="128"/>
      <c r="BR180" s="128"/>
      <c r="BS180" s="128"/>
      <c r="BT180" s="128"/>
      <c r="BU180" s="128"/>
      <c r="BV180" s="128"/>
      <c r="BW180" s="128"/>
      <c r="BX180" s="128"/>
      <c r="BY180" s="128"/>
      <c r="BZ180" s="128"/>
      <c r="CA180" s="128"/>
      <c r="CB180" s="128"/>
      <c r="CC180" s="128"/>
      <c r="CD180" s="128"/>
      <c r="CE180" s="128"/>
      <c r="CF180" s="128"/>
      <c r="CG180" s="128"/>
      <c r="CH180" s="128"/>
      <c r="CI180" s="128"/>
      <c r="CJ180" s="128"/>
      <c r="CK180" s="128"/>
      <c r="CL180" s="128"/>
      <c r="CM180" s="128"/>
      <c r="CN180" s="128"/>
      <c r="CO180" s="128"/>
      <c r="CP180" s="128"/>
      <c r="CQ180" s="128"/>
      <c r="CR180" s="128"/>
      <c r="CS180" s="128"/>
      <c r="CT180" s="128"/>
      <c r="CU180" s="128"/>
      <c r="CV180" s="128"/>
      <c r="CW180" s="128"/>
      <c r="CX180" s="128"/>
      <c r="CY180" s="128"/>
      <c r="CZ180" s="128"/>
      <c r="DA180" s="128"/>
      <c r="DB180" s="128"/>
      <c r="DC180" s="128"/>
      <c r="DD180" s="128"/>
      <c r="DE180" s="128"/>
      <c r="DF180" s="128"/>
      <c r="DG180" s="128"/>
      <c r="DH180" s="128"/>
      <c r="DI180" s="128"/>
      <c r="DJ180" s="128"/>
      <c r="DK180" s="128"/>
      <c r="DL180" s="128"/>
      <c r="DM180" s="128"/>
      <c r="DN180" s="128"/>
      <c r="DO180" s="128"/>
      <c r="DP180" s="128"/>
      <c r="DQ180" s="128"/>
      <c r="DR180" s="128"/>
      <c r="DS180" s="128"/>
      <c r="DT180" s="128"/>
      <c r="DU180" s="128"/>
      <c r="DV180" s="128"/>
      <c r="DW180" s="128"/>
      <c r="DX180" s="128"/>
      <c r="DY180" s="128"/>
      <c r="DZ180" s="128"/>
      <c r="EA180" s="128"/>
      <c r="EB180" s="128"/>
      <c r="EC180" s="128"/>
      <c r="ED180" s="128"/>
      <c r="EE180" s="128"/>
      <c r="EF180" s="128"/>
      <c r="EG180" s="128"/>
      <c r="EH180" s="128"/>
      <c r="EI180" s="128"/>
      <c r="EJ180" s="128"/>
      <c r="EK180" s="128"/>
      <c r="EL180" s="128"/>
      <c r="EM180" s="128"/>
      <c r="EN180" s="128"/>
      <c r="EO180" s="128"/>
      <c r="EP180" s="128"/>
      <c r="EQ180" s="128"/>
      <c r="ER180" s="128"/>
      <c r="ES180" s="128"/>
      <c r="ET180" s="128"/>
      <c r="EU180" s="128"/>
      <c r="EV180" s="128"/>
      <c r="EW180" s="128"/>
      <c r="EX180" s="128"/>
      <c r="EY180" s="128"/>
      <c r="EZ180" s="128"/>
      <c r="FA180" s="128"/>
      <c r="FB180" s="128"/>
      <c r="FC180" s="128"/>
      <c r="FD180" s="128"/>
      <c r="FE180" s="128"/>
      <c r="FF180" s="128"/>
      <c r="FG180" s="128"/>
      <c r="FH180" s="128"/>
      <c r="FI180" s="128"/>
      <c r="FJ180" s="128"/>
      <c r="FK180" s="128"/>
      <c r="FL180" s="128"/>
      <c r="FM180" s="128"/>
      <c r="FN180" s="128"/>
      <c r="FO180" s="128"/>
      <c r="FP180" s="128"/>
      <c r="FQ180" s="128"/>
      <c r="FR180" s="128"/>
      <c r="FS180" s="128"/>
      <c r="FT180" s="128"/>
      <c r="FU180" s="128"/>
      <c r="FV180" s="128"/>
      <c r="FW180" s="128"/>
      <c r="FX180" s="128"/>
      <c r="FY180" s="128"/>
      <c r="FZ180" s="128"/>
      <c r="GA180" s="128"/>
      <c r="GB180" s="128"/>
      <c r="GC180" s="128"/>
      <c r="GD180" s="128"/>
      <c r="GE180" s="128"/>
      <c r="GF180" s="128"/>
      <c r="GG180" s="128"/>
      <c r="GH180" s="128"/>
      <c r="GI180" s="128"/>
      <c r="GJ180" s="128"/>
      <c r="GK180" s="128"/>
      <c r="GL180" s="128"/>
      <c r="GM180" s="128"/>
      <c r="GN180" s="128"/>
      <c r="GO180" s="128"/>
      <c r="GP180" s="128"/>
      <c r="GQ180" s="128"/>
      <c r="GR180" s="128"/>
      <c r="GS180" s="128"/>
      <c r="GT180" s="128"/>
      <c r="GU180" s="128"/>
      <c r="GV180" s="128"/>
      <c r="GW180" s="128"/>
      <c r="GX180" s="128"/>
      <c r="GY180" s="128"/>
      <c r="GZ180" s="128"/>
      <c r="HA180" s="128"/>
      <c r="HB180" s="128"/>
      <c r="HC180" s="128"/>
      <c r="HD180" s="128"/>
      <c r="HE180" s="128"/>
      <c r="HF180" s="128"/>
      <c r="HG180" s="128"/>
      <c r="HH180" s="128"/>
      <c r="HI180" s="128"/>
      <c r="HJ180" s="128"/>
      <c r="HK180" s="128"/>
      <c r="HL180" s="128"/>
      <c r="HM180" s="128"/>
      <c r="HN180" s="128"/>
      <c r="HO180" s="128"/>
      <c r="HP180" s="128"/>
      <c r="HQ180" s="128"/>
      <c r="HR180" s="128"/>
      <c r="HS180" s="128"/>
      <c r="HT180" s="128"/>
      <c r="HU180" s="128"/>
      <c r="HV180" s="128"/>
      <c r="HW180" s="128"/>
      <c r="HX180" s="128"/>
      <c r="HY180" s="128"/>
      <c r="HZ180" s="128"/>
      <c r="IA180" s="128"/>
      <c r="IB180" s="128"/>
      <c r="IC180" s="128"/>
      <c r="ID180" s="128"/>
      <c r="IE180" s="128"/>
      <c r="IF180" s="128"/>
      <c r="IG180" s="128"/>
      <c r="IH180" s="128"/>
      <c r="II180" s="128"/>
      <c r="IJ180" s="128"/>
      <c r="IK180" s="128"/>
      <c r="IL180" s="128"/>
      <c r="IM180" s="128"/>
      <c r="IN180" s="128"/>
      <c r="IO180" s="128"/>
      <c r="IP180" s="128"/>
      <c r="IQ180" s="128"/>
      <c r="IR180" s="128"/>
      <c r="IS180" s="128"/>
      <c r="IT180" s="128"/>
      <c r="IU180" s="128"/>
      <c r="IV180" s="128"/>
      <c r="IW180" s="128"/>
      <c r="IX180" s="128"/>
      <c r="IY180" s="128"/>
      <c r="IZ180" s="128"/>
      <c r="JA180" s="128"/>
      <c r="JB180" s="128"/>
      <c r="JC180" s="128"/>
      <c r="JD180" s="128"/>
      <c r="JE180" s="128"/>
      <c r="JF180" s="128"/>
      <c r="JG180" s="128"/>
      <c r="JH180" s="128"/>
      <c r="JI180" s="128"/>
      <c r="JJ180" s="128"/>
      <c r="JK180" s="128"/>
      <c r="JL180" s="128"/>
      <c r="JM180" s="128"/>
      <c r="JN180" s="128"/>
      <c r="JO180" s="128"/>
      <c r="JP180" s="128"/>
      <c r="JQ180" s="128"/>
      <c r="JR180" s="128"/>
      <c r="JS180" s="128"/>
      <c r="JT180" s="128"/>
      <c r="JU180" s="128"/>
      <c r="JV180" s="128"/>
      <c r="JW180" s="128"/>
      <c r="JX180" s="128"/>
      <c r="JY180" s="128"/>
      <c r="JZ180" s="128"/>
      <c r="KA180" s="128"/>
      <c r="KB180" s="128"/>
      <c r="KC180" s="128"/>
      <c r="KD180" s="128"/>
      <c r="KE180" s="128"/>
      <c r="KF180" s="128"/>
      <c r="KG180" s="128"/>
      <c r="KH180" s="128"/>
      <c r="KI180" s="128"/>
      <c r="KJ180" s="128"/>
      <c r="KK180" s="128"/>
      <c r="KL180" s="128"/>
      <c r="KM180" s="128"/>
      <c r="KN180" s="128"/>
      <c r="KO180" s="128"/>
      <c r="KP180" s="128"/>
      <c r="KQ180" s="128"/>
      <c r="KR180" s="128"/>
      <c r="KS180" s="128"/>
      <c r="KT180" s="128"/>
      <c r="KU180" s="128"/>
      <c r="KV180" s="128"/>
      <c r="KW180" s="128"/>
      <c r="KX180" s="128"/>
      <c r="KY180" s="128"/>
      <c r="KZ180" s="128"/>
      <c r="LA180" s="128"/>
      <c r="LB180" s="128"/>
      <c r="LC180" s="128"/>
      <c r="LD180" s="128"/>
      <c r="LE180" s="128"/>
      <c r="LF180" s="128"/>
      <c r="LG180" s="128"/>
      <c r="LH180" s="128"/>
      <c r="LI180" s="128"/>
      <c r="LJ180" s="128"/>
      <c r="LK180" s="128"/>
      <c r="LL180" s="128"/>
      <c r="LM180" s="128"/>
      <c r="LN180" s="128"/>
      <c r="LO180" s="128"/>
      <c r="LP180" s="128"/>
      <c r="LQ180" s="128"/>
      <c r="LR180" s="128"/>
      <c r="LS180" s="128"/>
      <c r="LT180" s="128"/>
      <c r="LU180" s="128"/>
      <c r="LV180" s="128"/>
      <c r="LW180" s="128"/>
      <c r="LX180" s="128"/>
      <c r="LY180" s="128"/>
      <c r="LZ180" s="128"/>
      <c r="MA180" s="128"/>
      <c r="MB180" s="128"/>
      <c r="MC180" s="128"/>
      <c r="MD180" s="128"/>
      <c r="ME180" s="128"/>
      <c r="MF180" s="128"/>
      <c r="MG180" s="128"/>
      <c r="MH180" s="128"/>
      <c r="MI180" s="128"/>
      <c r="MJ180" s="128"/>
      <c r="MK180" s="128"/>
      <c r="ML180" s="128"/>
      <c r="MM180" s="128"/>
      <c r="MN180" s="128"/>
      <c r="MO180" s="128"/>
      <c r="MP180" s="128"/>
      <c r="MQ180" s="128"/>
      <c r="MR180" s="128"/>
      <c r="MS180" s="128"/>
      <c r="MT180" s="128"/>
      <c r="MU180" s="128"/>
      <c r="MV180" s="128"/>
      <c r="MW180" s="128"/>
      <c r="MX180" s="128"/>
      <c r="MY180" s="128"/>
      <c r="MZ180" s="128"/>
      <c r="NA180" s="128"/>
      <c r="NB180" s="128"/>
      <c r="NC180" s="128"/>
      <c r="ND180" s="128"/>
      <c r="NE180" s="128"/>
      <c r="NF180" s="128"/>
      <c r="NG180" s="128"/>
      <c r="NH180" s="128"/>
      <c r="NI180" s="128"/>
      <c r="NJ180" s="128"/>
      <c r="NK180" s="128"/>
      <c r="NL180" s="128"/>
      <c r="NM180" s="128"/>
      <c r="NN180" s="128"/>
      <c r="NO180" s="128"/>
      <c r="NP180" s="128"/>
      <c r="NQ180" s="128"/>
      <c r="NR180" s="128"/>
      <c r="NS180" s="128"/>
      <c r="NT180" s="128"/>
      <c r="NU180" s="128"/>
      <c r="NV180" s="128"/>
      <c r="NW180" s="128"/>
      <c r="NX180" s="128"/>
      <c r="NY180" s="128"/>
      <c r="NZ180" s="128"/>
      <c r="OA180" s="128"/>
      <c r="OB180" s="128"/>
      <c r="OC180" s="128"/>
      <c r="OD180" s="128"/>
      <c r="OE180" s="128"/>
      <c r="OF180" s="128"/>
      <c r="OG180" s="128"/>
      <c r="OH180" s="128"/>
      <c r="OI180" s="128"/>
      <c r="OJ180" s="128"/>
      <c r="OK180" s="128"/>
      <c r="OL180" s="128"/>
      <c r="OM180" s="128"/>
      <c r="ON180" s="128"/>
      <c r="OO180" s="128"/>
      <c r="OP180" s="128"/>
      <c r="OQ180" s="128"/>
      <c r="OR180" s="128"/>
      <c r="OS180" s="128"/>
      <c r="OT180" s="128"/>
      <c r="OU180" s="128"/>
      <c r="OV180" s="128"/>
      <c r="OW180" s="128"/>
      <c r="OX180" s="128"/>
      <c r="OY180" s="128"/>
      <c r="OZ180" s="128"/>
      <c r="PA180" s="128"/>
      <c r="PB180" s="128"/>
      <c r="PC180" s="128"/>
      <c r="PD180" s="128"/>
      <c r="PE180" s="128"/>
      <c r="PF180" s="128"/>
      <c r="PG180" s="128"/>
      <c r="PH180" s="128"/>
      <c r="PI180" s="128"/>
      <c r="PJ180" s="128"/>
      <c r="PK180" s="128"/>
      <c r="PL180" s="128"/>
      <c r="PM180" s="128"/>
      <c r="PN180" s="128"/>
      <c r="PO180" s="128"/>
      <c r="PP180" s="128"/>
      <c r="PQ180" s="128"/>
      <c r="PR180" s="128"/>
      <c r="PS180" s="128"/>
      <c r="PT180" s="128"/>
      <c r="PU180" s="128"/>
      <c r="PV180" s="128"/>
      <c r="PW180" s="128"/>
      <c r="PX180" s="128"/>
      <c r="PY180" s="128"/>
      <c r="PZ180" s="128"/>
      <c r="QA180" s="128"/>
      <c r="QB180" s="128"/>
      <c r="QC180" s="128"/>
      <c r="QD180" s="128"/>
      <c r="QE180" s="128"/>
      <c r="QF180" s="128"/>
      <c r="QG180" s="128"/>
      <c r="QH180" s="128"/>
      <c r="QI180" s="128"/>
      <c r="QJ180" s="128"/>
      <c r="QK180" s="128"/>
      <c r="QL180" s="128"/>
      <c r="QM180" s="128"/>
      <c r="QN180" s="128"/>
      <c r="QO180" s="128"/>
      <c r="QP180" s="128"/>
      <c r="QQ180" s="128"/>
      <c r="QR180" s="128"/>
      <c r="QS180" s="128"/>
      <c r="QT180" s="128"/>
      <c r="QU180" s="128"/>
      <c r="QV180" s="128"/>
      <c r="QW180" s="128"/>
      <c r="QX180" s="128"/>
      <c r="QY180" s="128"/>
      <c r="QZ180" s="128"/>
      <c r="RA180" s="128"/>
      <c r="RB180" s="128"/>
      <c r="RC180" s="128"/>
      <c r="RD180" s="128"/>
      <c r="RE180" s="128"/>
      <c r="RF180" s="128"/>
      <c r="RG180" s="128"/>
      <c r="RH180" s="128"/>
      <c r="RI180" s="128"/>
      <c r="RJ180" s="128"/>
      <c r="RK180" s="128"/>
      <c r="RL180" s="128"/>
      <c r="RM180" s="128"/>
      <c r="RN180" s="128"/>
      <c r="RO180" s="128"/>
      <c r="RP180" s="128"/>
      <c r="RQ180" s="128"/>
      <c r="RR180" s="128"/>
      <c r="RS180" s="128"/>
      <c r="RT180" s="128"/>
      <c r="RU180" s="128"/>
      <c r="RV180" s="128"/>
      <c r="RW180" s="128"/>
      <c r="RX180" s="128"/>
      <c r="RY180" s="128"/>
      <c r="RZ180" s="128"/>
      <c r="SA180" s="128"/>
      <c r="SB180" s="128"/>
      <c r="SC180" s="128"/>
      <c r="SD180" s="128"/>
      <c r="SE180" s="128"/>
      <c r="SF180" s="128"/>
      <c r="SG180" s="128"/>
      <c r="SH180" s="128"/>
      <c r="SI180" s="128"/>
      <c r="SJ180" s="128"/>
      <c r="SK180" s="128"/>
      <c r="SL180" s="128"/>
      <c r="SM180" s="128"/>
      <c r="SN180" s="128"/>
      <c r="SO180" s="128"/>
      <c r="SP180" s="128"/>
      <c r="SQ180" s="128"/>
      <c r="SR180" s="128"/>
      <c r="SS180" s="128"/>
      <c r="ST180" s="128"/>
      <c r="SU180" s="128"/>
      <c r="SV180" s="128"/>
      <c r="SW180" s="128"/>
      <c r="SX180" s="128"/>
      <c r="SY180" s="128"/>
      <c r="SZ180" s="128"/>
      <c r="TA180" s="128"/>
      <c r="TB180" s="128"/>
      <c r="TC180" s="128"/>
      <c r="TD180" s="128"/>
      <c r="TE180" s="128"/>
      <c r="TF180" s="128"/>
      <c r="TG180" s="128"/>
      <c r="TH180" s="128"/>
      <c r="TI180" s="128"/>
      <c r="TJ180" s="128"/>
      <c r="TK180" s="128"/>
      <c r="TL180" s="128"/>
      <c r="TM180" s="128"/>
      <c r="TN180" s="128"/>
      <c r="TO180" s="128"/>
      <c r="TP180" s="128"/>
      <c r="TQ180" s="128"/>
      <c r="TR180" s="128"/>
      <c r="TS180" s="128"/>
      <c r="TT180" s="128"/>
      <c r="TU180" s="128"/>
      <c r="TV180" s="128"/>
      <c r="TW180" s="128"/>
      <c r="TX180" s="128"/>
      <c r="TY180" s="128"/>
      <c r="TZ180" s="128"/>
      <c r="UA180" s="128"/>
      <c r="UB180" s="128"/>
      <c r="UC180" s="128"/>
      <c r="UD180" s="128"/>
      <c r="UE180" s="128"/>
      <c r="UF180" s="128"/>
      <c r="UG180" s="128"/>
      <c r="UH180" s="128"/>
      <c r="UI180" s="128"/>
      <c r="UJ180" s="128"/>
      <c r="UK180" s="128"/>
      <c r="UL180" s="128"/>
      <c r="UM180" s="128"/>
      <c r="UN180" s="128"/>
      <c r="UO180" s="128"/>
      <c r="UP180" s="128"/>
      <c r="UQ180" s="128"/>
      <c r="UR180" s="128"/>
      <c r="US180" s="128"/>
      <c r="UT180" s="128"/>
      <c r="UU180" s="128"/>
      <c r="UV180" s="128"/>
      <c r="UW180" s="128"/>
      <c r="UX180" s="128"/>
      <c r="UY180" s="128"/>
      <c r="UZ180" s="128"/>
      <c r="VA180" s="128"/>
      <c r="VB180" s="128"/>
      <c r="VC180" s="128"/>
      <c r="VD180" s="128"/>
      <c r="VE180" s="128"/>
      <c r="VF180" s="128"/>
      <c r="VG180" s="128"/>
      <c r="VH180" s="128"/>
      <c r="VI180" s="128"/>
      <c r="VJ180" s="128"/>
      <c r="VK180" s="128"/>
      <c r="VL180" s="128"/>
      <c r="VM180" s="128"/>
      <c r="VN180" s="128"/>
      <c r="VO180" s="128"/>
      <c r="VP180" s="128"/>
      <c r="VQ180" s="128"/>
      <c r="VR180" s="128"/>
      <c r="VS180" s="128"/>
      <c r="VT180" s="128"/>
      <c r="VU180" s="128"/>
      <c r="VV180" s="128"/>
      <c r="VW180" s="128"/>
      <c r="VX180" s="128"/>
      <c r="VY180" s="128"/>
      <c r="VZ180" s="128"/>
      <c r="WA180" s="128"/>
      <c r="WB180" s="128"/>
      <c r="WC180" s="128"/>
      <c r="WD180" s="128"/>
      <c r="WE180" s="128"/>
      <c r="WF180" s="128"/>
      <c r="WG180" s="128"/>
      <c r="WH180" s="128"/>
      <c r="WI180" s="128"/>
      <c r="WJ180" s="128"/>
      <c r="WK180" s="128"/>
      <c r="WL180" s="128"/>
      <c r="WM180" s="128"/>
      <c r="WN180" s="128"/>
      <c r="WO180" s="128"/>
      <c r="WP180" s="128"/>
      <c r="WQ180" s="128"/>
      <c r="WR180" s="128"/>
      <c r="WS180" s="128"/>
      <c r="WT180" s="128"/>
      <c r="WU180" s="128"/>
      <c r="WV180" s="128"/>
      <c r="WW180" s="128"/>
      <c r="WX180" s="128"/>
      <c r="WY180" s="128"/>
      <c r="WZ180" s="128"/>
      <c r="XA180" s="128"/>
      <c r="XB180" s="128"/>
      <c r="XC180" s="128"/>
      <c r="XD180" s="128"/>
      <c r="XE180" s="128"/>
      <c r="XF180" s="128"/>
      <c r="XG180" s="128"/>
      <c r="XH180" s="128"/>
      <c r="XI180" s="128"/>
      <c r="XJ180" s="128"/>
      <c r="XK180" s="128"/>
      <c r="XL180" s="128"/>
      <c r="XM180" s="128"/>
      <c r="XN180" s="128"/>
      <c r="XO180" s="128"/>
      <c r="XP180" s="128"/>
      <c r="XQ180" s="128"/>
      <c r="XR180" s="128"/>
      <c r="XS180" s="128"/>
      <c r="XT180" s="128"/>
      <c r="XU180" s="128"/>
      <c r="XV180" s="128"/>
      <c r="XW180" s="128"/>
      <c r="XX180" s="128"/>
      <c r="XY180" s="128"/>
      <c r="XZ180" s="128"/>
      <c r="YA180" s="128"/>
      <c r="YB180" s="128"/>
      <c r="YC180" s="128"/>
      <c r="YD180" s="128"/>
      <c r="YE180" s="128"/>
      <c r="YF180" s="128"/>
      <c r="YG180" s="128"/>
      <c r="YH180" s="128"/>
      <c r="YI180" s="128"/>
      <c r="YJ180" s="128"/>
      <c r="YK180" s="128"/>
      <c r="YL180" s="128"/>
      <c r="YM180" s="128"/>
      <c r="YN180" s="128"/>
      <c r="YO180" s="128"/>
      <c r="YP180" s="128"/>
      <c r="YQ180" s="128"/>
      <c r="YR180" s="128"/>
      <c r="YS180" s="128"/>
      <c r="YT180" s="128"/>
      <c r="YU180" s="128"/>
      <c r="YV180" s="128"/>
      <c r="YW180" s="128"/>
      <c r="YX180" s="128"/>
      <c r="YY180" s="128"/>
      <c r="YZ180" s="128"/>
      <c r="ZA180" s="128"/>
      <c r="ZB180" s="128"/>
      <c r="ZC180" s="128"/>
      <c r="ZD180" s="128"/>
      <c r="ZE180" s="128"/>
      <c r="ZF180" s="128"/>
      <c r="ZG180" s="128"/>
      <c r="ZH180" s="128"/>
      <c r="ZI180" s="128"/>
      <c r="ZJ180" s="128"/>
      <c r="ZK180" s="128"/>
      <c r="ZL180" s="128"/>
      <c r="ZM180" s="128"/>
      <c r="ZN180" s="128"/>
      <c r="ZO180" s="128"/>
      <c r="ZP180" s="128"/>
      <c r="ZQ180" s="128"/>
      <c r="ZR180" s="128"/>
      <c r="ZS180" s="128"/>
      <c r="ZT180" s="128"/>
      <c r="ZU180" s="128"/>
      <c r="ZV180" s="128"/>
      <c r="ZW180" s="128"/>
      <c r="ZX180" s="128"/>
      <c r="ZY180" s="128"/>
      <c r="ZZ180" s="128"/>
      <c r="AAA180" s="128"/>
      <c r="AAB180" s="128"/>
      <c r="AAC180" s="128"/>
      <c r="AAD180" s="128"/>
      <c r="AAE180" s="128"/>
      <c r="AAF180" s="128"/>
      <c r="AAG180" s="128"/>
      <c r="AAH180" s="128"/>
      <c r="AAI180" s="128"/>
      <c r="AAJ180" s="128"/>
      <c r="AAK180" s="128"/>
      <c r="AAL180" s="128"/>
      <c r="AAM180" s="128"/>
      <c r="AAN180" s="128"/>
      <c r="AAO180" s="128"/>
      <c r="AAP180" s="128"/>
      <c r="AAQ180" s="128"/>
      <c r="AAR180" s="128"/>
      <c r="AAS180" s="128"/>
      <c r="AAT180" s="128"/>
      <c r="AAU180" s="128"/>
      <c r="AAV180" s="128"/>
      <c r="AAW180" s="128"/>
      <c r="AAX180" s="128"/>
      <c r="AAY180" s="128"/>
      <c r="AAZ180" s="128"/>
      <c r="ABA180" s="128"/>
      <c r="ABB180" s="128"/>
      <c r="ABC180" s="128"/>
      <c r="ABD180" s="128"/>
      <c r="ABE180" s="128"/>
      <c r="ABF180" s="128"/>
      <c r="ABG180" s="128"/>
      <c r="ABH180" s="128"/>
      <c r="ABI180" s="128"/>
      <c r="ABJ180" s="128"/>
      <c r="ABK180" s="128"/>
      <c r="ABL180" s="128"/>
      <c r="ABM180" s="128"/>
      <c r="ABN180" s="128"/>
      <c r="ABO180" s="128"/>
      <c r="ABP180" s="128"/>
      <c r="ABQ180" s="128"/>
      <c r="ABR180" s="128"/>
      <c r="ABS180" s="128"/>
      <c r="ABT180" s="128"/>
      <c r="ABU180" s="128"/>
      <c r="ABV180" s="128"/>
      <c r="ABW180" s="128"/>
      <c r="ABX180" s="128"/>
      <c r="ABY180" s="128"/>
      <c r="ABZ180" s="128"/>
      <c r="ACA180" s="128"/>
      <c r="ACB180" s="128"/>
      <c r="ACC180" s="128"/>
      <c r="ACD180" s="128"/>
      <c r="ACE180" s="128"/>
      <c r="ACF180" s="128"/>
      <c r="ACG180" s="128"/>
      <c r="ACH180" s="128"/>
      <c r="ACI180" s="128"/>
      <c r="ACJ180" s="128"/>
      <c r="ACK180" s="128"/>
      <c r="ACL180" s="128"/>
      <c r="ACM180" s="128"/>
      <c r="ACN180" s="128"/>
      <c r="ACO180" s="128"/>
      <c r="ACP180" s="128"/>
      <c r="ACQ180" s="128"/>
      <c r="ACR180" s="128"/>
      <c r="ACS180" s="128"/>
      <c r="ACT180" s="128"/>
      <c r="ACU180" s="128"/>
      <c r="ACV180" s="128"/>
      <c r="ACW180" s="128"/>
      <c r="ACX180" s="128"/>
      <c r="ACY180" s="128"/>
      <c r="ACZ180" s="128"/>
      <c r="ADA180" s="128"/>
      <c r="ADB180" s="128"/>
      <c r="ADC180" s="128"/>
      <c r="ADD180" s="128"/>
      <c r="ADE180" s="128"/>
      <c r="ADF180" s="128"/>
      <c r="ADG180" s="128"/>
      <c r="ADH180" s="128"/>
      <c r="ADI180" s="128"/>
      <c r="ADJ180" s="128"/>
      <c r="ADK180" s="128"/>
      <c r="ADL180" s="128"/>
      <c r="ADM180" s="128"/>
      <c r="ADN180" s="128"/>
      <c r="ADO180" s="128"/>
      <c r="ADP180" s="128"/>
      <c r="ADQ180" s="128"/>
      <c r="ADR180" s="128"/>
      <c r="ADS180" s="128"/>
      <c r="ADT180" s="128"/>
      <c r="ADU180" s="128"/>
      <c r="ADV180" s="128"/>
      <c r="ADW180" s="128"/>
      <c r="ADX180" s="128"/>
      <c r="ADY180" s="128"/>
      <c r="ADZ180" s="128"/>
      <c r="AEA180" s="128"/>
      <c r="AEB180" s="128"/>
      <c r="AEC180" s="128"/>
      <c r="AED180" s="128"/>
      <c r="AEE180" s="128"/>
      <c r="AEF180" s="128"/>
      <c r="AEG180" s="128"/>
      <c r="AEH180" s="128"/>
      <c r="AEI180" s="128"/>
      <c r="AEJ180" s="128"/>
      <c r="AEK180" s="128"/>
      <c r="AEL180" s="128"/>
      <c r="AEM180" s="128"/>
      <c r="AEN180" s="128"/>
      <c r="AEO180" s="128"/>
      <c r="AEP180" s="128"/>
      <c r="AEQ180" s="128"/>
      <c r="AER180" s="128"/>
      <c r="AES180" s="128"/>
      <c r="AET180" s="128"/>
      <c r="AEU180" s="128"/>
      <c r="AEV180" s="128"/>
      <c r="AEW180" s="128"/>
      <c r="AEX180" s="128"/>
      <c r="AEY180" s="128"/>
      <c r="AEZ180" s="128"/>
      <c r="AFA180" s="128"/>
      <c r="AFB180" s="128"/>
      <c r="AFC180" s="128"/>
      <c r="AFD180" s="128"/>
      <c r="AFE180" s="128"/>
      <c r="AFF180" s="128"/>
      <c r="AFG180" s="128"/>
      <c r="AFH180" s="128"/>
      <c r="AFI180" s="128"/>
      <c r="AFJ180" s="128"/>
      <c r="AFK180" s="128"/>
      <c r="AFL180" s="128"/>
      <c r="AFM180" s="128"/>
      <c r="AFN180" s="128"/>
      <c r="AFO180" s="128"/>
      <c r="AFP180" s="128"/>
      <c r="AFQ180" s="128"/>
      <c r="AFR180" s="128"/>
      <c r="AFS180" s="128"/>
      <c r="AFT180" s="128"/>
      <c r="AFU180" s="128"/>
      <c r="AFV180" s="128"/>
      <c r="AFW180" s="128"/>
      <c r="AFX180" s="128"/>
      <c r="AFY180" s="128"/>
      <c r="AFZ180" s="128"/>
      <c r="AGA180" s="128"/>
      <c r="AGB180" s="128"/>
      <c r="AGC180" s="128"/>
      <c r="AGD180" s="128"/>
      <c r="AGE180" s="128"/>
      <c r="AGF180" s="128"/>
      <c r="AGG180" s="128"/>
      <c r="AGH180" s="128"/>
      <c r="AGI180" s="128"/>
      <c r="AGJ180" s="128"/>
      <c r="AGK180" s="128"/>
      <c r="AGL180" s="128"/>
      <c r="AGM180" s="128"/>
      <c r="AGN180" s="128"/>
      <c r="AGO180" s="128"/>
      <c r="AGP180" s="128"/>
      <c r="AGQ180" s="128"/>
      <c r="AGR180" s="128"/>
      <c r="AGS180" s="128"/>
      <c r="AGT180" s="128"/>
      <c r="AGU180" s="128"/>
      <c r="AGV180" s="128"/>
      <c r="AGW180" s="128"/>
      <c r="AGX180" s="128"/>
      <c r="AGY180" s="128"/>
      <c r="AGZ180" s="128"/>
      <c r="AHA180" s="128"/>
      <c r="AHB180" s="128"/>
      <c r="AHC180" s="128"/>
      <c r="AHD180" s="128"/>
      <c r="AHE180" s="128"/>
      <c r="AHF180" s="128"/>
      <c r="AHG180" s="128"/>
      <c r="AHH180" s="128"/>
      <c r="AHI180" s="128"/>
      <c r="AHJ180" s="128"/>
      <c r="AHK180" s="128"/>
      <c r="AHL180" s="128"/>
      <c r="AHM180" s="128"/>
      <c r="AHN180" s="128"/>
      <c r="AHO180" s="128"/>
      <c r="AHP180" s="128"/>
      <c r="AHQ180" s="128"/>
      <c r="AHR180" s="128"/>
      <c r="AHS180" s="128"/>
      <c r="AHT180" s="128"/>
      <c r="AHU180" s="128"/>
      <c r="AHV180" s="128"/>
      <c r="AHW180" s="128"/>
      <c r="AHX180" s="128"/>
      <c r="AHY180" s="128"/>
      <c r="AHZ180" s="128"/>
      <c r="AIA180" s="128"/>
      <c r="AIB180" s="128"/>
      <c r="AIC180" s="128"/>
      <c r="AID180" s="128"/>
      <c r="AIE180" s="128"/>
      <c r="AIF180" s="128"/>
      <c r="AIG180" s="128"/>
      <c r="AIH180" s="128"/>
      <c r="AII180" s="128"/>
      <c r="AIJ180" s="128"/>
      <c r="AIK180" s="128"/>
      <c r="AIL180" s="128"/>
      <c r="AIM180" s="128"/>
      <c r="AIN180" s="128"/>
      <c r="AIO180" s="128"/>
      <c r="AIP180" s="128"/>
      <c r="AIQ180" s="128"/>
      <c r="AIR180" s="128"/>
      <c r="AIS180" s="128"/>
      <c r="AIT180" s="128"/>
      <c r="AIU180" s="128"/>
      <c r="AIV180" s="128"/>
      <c r="AIW180" s="128"/>
      <c r="AIX180" s="128"/>
      <c r="AIY180" s="128"/>
      <c r="AIZ180" s="128"/>
      <c r="AJA180" s="128"/>
      <c r="AJB180" s="128"/>
      <c r="AJC180" s="128"/>
      <c r="AJD180" s="128"/>
      <c r="AJE180" s="128"/>
      <c r="AJF180" s="128"/>
      <c r="AJG180" s="128"/>
      <c r="AJH180" s="128"/>
      <c r="AJI180" s="128"/>
      <c r="AJJ180" s="128"/>
      <c r="AJK180" s="128"/>
      <c r="AJL180" s="128"/>
      <c r="AJM180" s="128"/>
      <c r="AJN180" s="128"/>
      <c r="AJO180" s="128"/>
      <c r="AJP180" s="128"/>
      <c r="AJQ180" s="128"/>
      <c r="AJR180" s="128"/>
      <c r="AJS180" s="128"/>
      <c r="AJT180" s="128"/>
      <c r="AJU180" s="128"/>
      <c r="AJV180" s="128"/>
      <c r="AJW180" s="128"/>
      <c r="AJX180" s="128"/>
      <c r="AJY180" s="128"/>
      <c r="AJZ180" s="128"/>
      <c r="AKA180" s="128"/>
      <c r="AKB180" s="128"/>
      <c r="AKC180" s="128"/>
      <c r="AKD180" s="128"/>
      <c r="AKE180" s="128"/>
      <c r="AKF180" s="128"/>
      <c r="AKG180" s="128"/>
      <c r="AKH180" s="128"/>
      <c r="AKI180" s="128"/>
      <c r="AKJ180" s="128"/>
      <c r="AKK180" s="128"/>
      <c r="AKL180" s="128"/>
      <c r="AKM180" s="128"/>
      <c r="AKN180" s="128"/>
      <c r="AKO180" s="128"/>
      <c r="AKP180" s="128"/>
      <c r="AKQ180" s="128"/>
      <c r="AKR180" s="128"/>
      <c r="AKS180" s="128"/>
      <c r="AKT180" s="128"/>
      <c r="AKU180" s="128"/>
      <c r="AKV180" s="128"/>
      <c r="AKW180" s="128"/>
      <c r="AKX180" s="128"/>
      <c r="AKY180" s="128"/>
      <c r="AKZ180" s="128"/>
      <c r="ALA180" s="128"/>
      <c r="ALB180" s="128"/>
      <c r="ALC180" s="128"/>
      <c r="ALD180" s="128"/>
      <c r="ALE180" s="128"/>
      <c r="ALF180" s="128"/>
      <c r="ALG180" s="128"/>
      <c r="ALH180" s="128"/>
      <c r="ALI180" s="128"/>
      <c r="ALJ180" s="128"/>
      <c r="ALK180" s="128"/>
      <c r="ALL180" s="128"/>
      <c r="ALM180" s="128"/>
      <c r="ALN180" s="128"/>
      <c r="ALO180" s="128"/>
      <c r="ALP180" s="128"/>
      <c r="ALQ180" s="128"/>
      <c r="ALR180" s="128"/>
      <c r="ALS180" s="128"/>
      <c r="ALT180" s="128"/>
      <c r="ALU180" s="128"/>
      <c r="ALV180" s="128"/>
      <c r="ALW180" s="128"/>
      <c r="ALX180" s="128"/>
      <c r="ALY180" s="128"/>
      <c r="ALZ180" s="128"/>
      <c r="AMA180" s="128"/>
      <c r="AMB180" s="128"/>
      <c r="AMC180" s="128"/>
      <c r="AMD180" s="128"/>
      <c r="AME180" s="128"/>
      <c r="AMF180" s="128"/>
      <c r="AMG180" s="128"/>
      <c r="AMH180" s="128"/>
      <c r="AMI180" s="128"/>
      <c r="AMJ180" s="128"/>
    </row>
    <row r="181" customFormat="false" ht="15" hidden="false" customHeight="true" outlineLevel="0" collapsed="false">
      <c r="A181" s="121"/>
      <c r="B181" s="121"/>
      <c r="C181" s="122"/>
      <c r="D181" s="122"/>
      <c r="E181" s="123"/>
      <c r="F181" s="122"/>
      <c r="G181" s="123"/>
      <c r="H181" s="111"/>
      <c r="I181" s="112"/>
    </row>
    <row r="182" customFormat="false" ht="15.75" hidden="false" customHeight="true" outlineLevel="0" collapsed="false">
      <c r="A182" s="124" t="s">
        <v>135</v>
      </c>
      <c r="B182" s="125"/>
      <c r="C182" s="122"/>
      <c r="D182" s="122"/>
      <c r="E182" s="123"/>
      <c r="F182" s="122"/>
      <c r="G182" s="123"/>
      <c r="H182" s="111"/>
      <c r="I182" s="112"/>
    </row>
    <row r="183" customFormat="false" ht="15.75" hidden="false" customHeight="true" outlineLevel="0" collapsed="false">
      <c r="A183" s="107" t="n">
        <v>301</v>
      </c>
      <c r="B183" s="108" t="str">
        <f aca="false">VLOOKUP(A183,Names!$A$2:$B$207,2,FALSE())</f>
        <v>Charlottesville-Albemarle Vocational-Technical</v>
      </c>
      <c r="C183" s="109" t="n">
        <f aca="false">VLOOKUP(A183,[1]Teachers!$A$9:$D$222,4,FALSE())</f>
        <v>65764.49</v>
      </c>
      <c r="D183" s="109" t="n">
        <f aca="false">VLOOKUP(A183,'Source query'!$B$17:$I$224,3,FALSE())</f>
        <v>60776.14</v>
      </c>
      <c r="E183" s="110" t="n">
        <f aca="false">IF(D183=0,"",IF(C183=0,"",IF(D183&lt;&gt;0,D183/C183-1)))</f>
        <v>-0.0758517248442131</v>
      </c>
      <c r="F183" s="109" t="n">
        <f aca="false">VLOOKUP(A183,'Source query'!$B$17:$I$224,4,FALSE())</f>
        <v>63443.11</v>
      </c>
      <c r="G183" s="110" t="n">
        <f aca="false">IF(F183=0,"",IF(D183=0,"",IF(F183&lt;&gt;0,F183/D183-1)))</f>
        <v>0.0438818589005487</v>
      </c>
      <c r="H183" s="111"/>
      <c r="I183" s="112"/>
    </row>
    <row r="184" customFormat="false" ht="15.75" hidden="false" customHeight="true" outlineLevel="0" collapsed="false">
      <c r="A184" s="107" t="n">
        <v>302</v>
      </c>
      <c r="B184" s="108" t="str">
        <f aca="false">VLOOKUP(A184,Names!$A$2:$B$207,2,FALSE())</f>
        <v>Jackson River Technical Center</v>
      </c>
      <c r="C184" s="109" t="n">
        <f aca="false">VLOOKUP(A184,[1]Teachers!$A$9:$D$222,4,FALSE())</f>
        <v>48373.43</v>
      </c>
      <c r="D184" s="109" t="n">
        <f aca="false">VLOOKUP(A184,'Source query'!$B$17:$I$224,3,FALSE())</f>
        <v>47318.33</v>
      </c>
      <c r="E184" s="110" t="n">
        <f aca="false">IF(D184=0,"",IF(C184=0,"",IF(D184&lt;&gt;0,D184/C184-1)))</f>
        <v>-0.0218115606025869</v>
      </c>
      <c r="F184" s="109" t="n">
        <f aca="false">VLOOKUP(A184,'Source query'!$B$17:$I$224,4,FALSE())</f>
        <v>37977.1</v>
      </c>
      <c r="G184" s="110" t="n">
        <f aca="false">IF(F184=0,"",IF(D184=0,"",IF(F184&lt;&gt;0,F184/D184-1)))</f>
        <v>-0.197412503780248</v>
      </c>
      <c r="H184" s="111"/>
      <c r="I184" s="112"/>
    </row>
    <row r="185" customFormat="false" ht="15.75" hidden="false" customHeight="true" outlineLevel="0" collapsed="false">
      <c r="A185" s="107" t="n">
        <v>304</v>
      </c>
      <c r="B185" s="108" t="str">
        <f aca="false">VLOOKUP(A185,Names!$A$2:$B$207,2,FALSE())</f>
        <v>Massanutten Technical Center</v>
      </c>
      <c r="C185" s="109" t="n">
        <f aca="false">VLOOKUP(A185,[1]Teachers!$A$9:$D$222,4,FALSE())</f>
        <v>51616.56</v>
      </c>
      <c r="D185" s="109" t="n">
        <f aca="false">VLOOKUP(A185,'Source query'!$B$17:$I$224,3,FALSE())</f>
        <v>52800.98</v>
      </c>
      <c r="E185" s="110" t="n">
        <f aca="false">IF(D185=0,"",IF(C185=0,"",IF(D185&lt;&gt;0,D185/C185-1)))</f>
        <v>0.0229465117396435</v>
      </c>
      <c r="F185" s="109" t="n">
        <f aca="false">VLOOKUP(A185,'Source query'!$B$17:$I$224,4,FALSE())</f>
        <v>53862.07</v>
      </c>
      <c r="G185" s="110" t="n">
        <f aca="false">IF(F185=0,"",IF(D185=0,"",IF(F185&lt;&gt;0,F185/D185-1)))</f>
        <v>0.0200960285206826</v>
      </c>
      <c r="H185" s="111"/>
      <c r="I185" s="112"/>
    </row>
    <row r="186" customFormat="false" ht="15.75" hidden="false" customHeight="true" outlineLevel="0" collapsed="false">
      <c r="A186" s="107" t="n">
        <v>306</v>
      </c>
      <c r="B186" s="108" t="str">
        <f aca="false">VLOOKUP(A186,Names!$A$2:$B$207,2,FALSE())</f>
        <v>Valley Vocational-Technical Center</v>
      </c>
      <c r="C186" s="109" t="n">
        <f aca="false">VLOOKUP(A186,[1]Teachers!$A$9:$D$222,4,FALSE())</f>
        <v>51674.27</v>
      </c>
      <c r="D186" s="109" t="n">
        <f aca="false">VLOOKUP(A186,'Source query'!$B$17:$I$224,3,FALSE())</f>
        <v>51433.86</v>
      </c>
      <c r="E186" s="110" t="n">
        <f aca="false">IF(D186=0,"",IF(C186=0,"",IF(D186&lt;&gt;0,D186/C186-1)))</f>
        <v>-0.00465241211922285</v>
      </c>
      <c r="F186" s="109" t="n">
        <f aca="false">VLOOKUP(A186,'Source query'!$B$17:$I$224,4,FALSE())</f>
        <v>53640.52</v>
      </c>
      <c r="G186" s="110" t="n">
        <f aca="false">IF(F186=0,"",IF(D186=0,"",IF(F186&lt;&gt;0,F186/D186-1)))</f>
        <v>0.0429028659330644</v>
      </c>
      <c r="H186" s="111"/>
      <c r="I186" s="112"/>
    </row>
    <row r="187" customFormat="false" ht="15.75" hidden="false" customHeight="true" outlineLevel="0" collapsed="false">
      <c r="A187" s="107" t="n">
        <v>307</v>
      </c>
      <c r="B187" s="108" t="str">
        <f aca="false">VLOOKUP(A187,Names!$A$2:$B$207,2,FALSE())</f>
        <v>New Horizons Regional Education Center</v>
      </c>
      <c r="C187" s="109" t="n">
        <f aca="false">VLOOKUP(A187,[1]Teachers!$A$9:$D$222,4,FALSE())</f>
        <v>53346.89</v>
      </c>
      <c r="D187" s="109" t="n">
        <f aca="false">VLOOKUP(A187,'Source query'!$B$17:$I$224,3,FALSE())</f>
        <v>53541.32</v>
      </c>
      <c r="E187" s="110" t="n">
        <f aca="false">IF(D187=0,"",IF(C187=0,"",IF(D187&lt;&gt;0,D187/C187-1)))</f>
        <v>0.00364463607906673</v>
      </c>
      <c r="F187" s="109" t="n">
        <f aca="false">VLOOKUP(A187,'Source query'!$B$17:$I$224,4,FALSE())</f>
        <v>52004.72</v>
      </c>
      <c r="G187" s="110" t="n">
        <f aca="false">IF(F187=0,"",IF(D187=0,"",IF(F187&lt;&gt;0,F187/D187-1)))</f>
        <v>-0.0286993297886566</v>
      </c>
      <c r="H187" s="111"/>
      <c r="I187" s="112"/>
    </row>
    <row r="188" customFormat="false" ht="15.75" hidden="false" customHeight="true" outlineLevel="0" collapsed="false">
      <c r="A188" s="107" t="n">
        <v>308</v>
      </c>
      <c r="B188" s="108" t="str">
        <f aca="false">VLOOKUP(A188,Names!$A$2:$B$207,2,FALSE())</f>
        <v>P. D. Pruden Vocational-Technical Center</v>
      </c>
      <c r="C188" s="109" t="n">
        <f aca="false">VLOOKUP(A188,[1]Teachers!$A$9:$D$222,4,FALSE())</f>
        <v>47612.35</v>
      </c>
      <c r="D188" s="109" t="n">
        <f aca="false">VLOOKUP(A188,'Source query'!$B$17:$I$224,3,FALSE())</f>
        <v>55832.5</v>
      </c>
      <c r="E188" s="110" t="n">
        <f aca="false">IF(D188=0,"",IF(C188=0,"",IF(D188&lt;&gt;0,D188/C188-1)))</f>
        <v>0.172647432861432</v>
      </c>
      <c r="F188" s="109" t="n">
        <f aca="false">VLOOKUP(A188,'Source query'!$B$17:$I$224,4,FALSE())</f>
        <v>57172.5</v>
      </c>
      <c r="G188" s="110" t="n">
        <f aca="false">IF(F188=0,"",IF(D188=0,"",IF(F188&lt;&gt;0,F188/D188-1)))</f>
        <v>0.0240003582143018</v>
      </c>
      <c r="H188" s="111"/>
      <c r="I188" s="112"/>
    </row>
    <row r="189" customFormat="false" ht="15.75" hidden="false" customHeight="true" outlineLevel="0" collapsed="false">
      <c r="A189" s="107" t="n">
        <v>309</v>
      </c>
      <c r="B189" s="108" t="str">
        <f aca="false">VLOOKUP(A189,Names!$A$2:$B$207,2,FALSE())</f>
        <v>Rowanty Vocational-Technical Center</v>
      </c>
      <c r="C189" s="109" t="n">
        <f aca="false">VLOOKUP(A189,[1]Teachers!$A$9:$D$222,4,FALSE())</f>
        <v>47785.11</v>
      </c>
      <c r="D189" s="109" t="n">
        <f aca="false">VLOOKUP(A189,'Source query'!$B$17:$I$224,3,FALSE())</f>
        <v>51870.25</v>
      </c>
      <c r="E189" s="110" t="n">
        <f aca="false">IF(D189=0,"",IF(C189=0,"",IF(D189&lt;&gt;0,D189/C189-1)))</f>
        <v>0.0854898105288446</v>
      </c>
      <c r="F189" s="109" t="n">
        <f aca="false">VLOOKUP(A189,'Source query'!$B$17:$I$224,4,FALSE())</f>
        <v>52257.3</v>
      </c>
      <c r="G189" s="110" t="n">
        <f aca="false">IF(F189=0,"",IF(D189=0,"",IF(F189&lt;&gt;0,F189/D189-1)))</f>
        <v>0.00746188807649872</v>
      </c>
      <c r="H189" s="111"/>
      <c r="I189" s="112"/>
    </row>
    <row r="190" customFormat="false" ht="15.75" hidden="false" customHeight="true" outlineLevel="0" collapsed="false">
      <c r="A190" s="107" t="n">
        <v>310</v>
      </c>
      <c r="B190" s="108" t="str">
        <f aca="false">VLOOKUP(A190,Names!$A$2:$B$207,2,FALSE())</f>
        <v>Northern Neck Vocational-Technical Center</v>
      </c>
      <c r="C190" s="109" t="n">
        <f aca="false">VLOOKUP(A190,[1]Teachers!$A$9:$D$222,4,FALSE())</f>
        <v>46250.37</v>
      </c>
      <c r="D190" s="109" t="n">
        <f aca="false">VLOOKUP(A190,'Source query'!$B$17:$I$224,3,FALSE())</f>
        <v>48787.02</v>
      </c>
      <c r="E190" s="110" t="n">
        <f aca="false">IF(D190=0,"",IF(C190=0,"",IF(D190&lt;&gt;0,D190/C190-1)))</f>
        <v>0.0548460477181045</v>
      </c>
      <c r="F190" s="109" t="n">
        <f aca="false">VLOOKUP(A190,'Source query'!$B$17:$I$224,4,FALSE())</f>
        <v>52333.38</v>
      </c>
      <c r="G190" s="110" t="n">
        <f aca="false">IF(F190=0,"",IF(D190=0,"",IF(F190&lt;&gt;0,F190/D190-1)))</f>
        <v>0.0726906459955947</v>
      </c>
      <c r="H190" s="111"/>
      <c r="I190" s="112"/>
    </row>
    <row r="191" customFormat="false" ht="18.75" hidden="false" customHeight="true" outlineLevel="0" collapsed="false">
      <c r="A191" s="107" t="n">
        <v>311</v>
      </c>
      <c r="B191" s="108" t="str">
        <f aca="false">VLOOKUP(A191,Names!$A$2:$B$207,2,FALSE())</f>
        <v>Amelia-Nottoway Vocational-Technical Center</v>
      </c>
      <c r="C191" s="109" t="n">
        <f aca="false">VLOOKUP(A191,[1]Teachers!$A$9:$D$222,4,FALSE())</f>
        <v>42722.39</v>
      </c>
      <c r="D191" s="109" t="n">
        <f aca="false">VLOOKUP(A191,'Source query'!$B$17:$I$224,3,FALSE())</f>
        <v>44522.6</v>
      </c>
      <c r="E191" s="110" t="n">
        <f aca="false">IF(D191=0,"",IF(C191=0,"",IF(D191&lt;&gt;0,D191/C191-1)))</f>
        <v>0.0421373897855433</v>
      </c>
      <c r="F191" s="109" t="n">
        <f aca="false">VLOOKUP(A191,'Source query'!$B$17:$I$224,4,FALSE())</f>
        <v>0</v>
      </c>
      <c r="G191" s="110" t="str">
        <f aca="false">IF(F191=0,"",IF(D191=0,"",IF(F191&lt;&gt;0,F191/D191-1)))</f>
        <v/>
      </c>
      <c r="H191" s="111"/>
      <c r="I191" s="112"/>
    </row>
    <row r="192" customFormat="false" ht="15.75" hidden="false" customHeight="true" outlineLevel="0" collapsed="false">
      <c r="A192" s="107" t="n">
        <v>313</v>
      </c>
      <c r="B192" s="126" t="s">
        <v>136</v>
      </c>
      <c r="C192" s="109" t="n">
        <f aca="false">VLOOKUP(A192,[1]Teachers!$A$9:$D$222,4,FALSE())</f>
        <v>43676.35</v>
      </c>
      <c r="D192" s="109" t="n">
        <f aca="false">VLOOKUP(A192,'Source query'!$B$17:$I$224,3,FALSE())</f>
        <v>47295.09</v>
      </c>
      <c r="E192" s="129" t="n">
        <f aca="false">IF(D192=0,"",IF(C192=0,"",IF(D192&lt;&gt;0,D192/C192-1)))</f>
        <v>0.0828535351511746</v>
      </c>
      <c r="F192" s="109" t="n">
        <f aca="false">VLOOKUP(A192,'Source query'!$B$17:$I$224,4,FALSE())</f>
        <v>48101.88</v>
      </c>
      <c r="G192" s="110" t="n">
        <f aca="false">IF(F192=0,"",IF(D192=0,"",IF(F192&lt;&gt;0,F192/D192-1)))</f>
        <v>0.0170586418167298</v>
      </c>
      <c r="H192" s="111"/>
      <c r="I192" s="112"/>
    </row>
    <row r="193" customFormat="false" ht="18.75" hidden="false" customHeight="true" outlineLevel="0" collapsed="false">
      <c r="A193" s="116"/>
      <c r="B193" s="117" t="s">
        <v>137</v>
      </c>
      <c r="C193" s="118" t="n">
        <f aca="false">+[1]Teachers!$D$193</f>
        <v>50617.9147460843</v>
      </c>
      <c r="D193" s="118" t="n">
        <f aca="false">'Source query'!D9</f>
        <v>52279.4705843304</v>
      </c>
      <c r="E193" s="119" t="n">
        <f aca="false">IF(D193=0,"",IF(C193=0,"",IF(D193&lt;&gt;0,D193/C193-1)))</f>
        <v>0.0328254501707745</v>
      </c>
      <c r="F193" s="118" t="n">
        <f aca="false">'Source query'!E9</f>
        <v>53668.2174206649</v>
      </c>
      <c r="G193" s="119" t="n">
        <f aca="false">IF(F193=0,"",IF(D193=0,"",IF(F193&lt;&gt;0,F193/D193-1)))</f>
        <v>0.026563903972485</v>
      </c>
      <c r="H193" s="111"/>
      <c r="I193" s="112"/>
      <c r="J193" s="128"/>
      <c r="K193" s="128"/>
      <c r="L193" s="128"/>
      <c r="M193" s="128"/>
      <c r="N193" s="128"/>
      <c r="O193" s="128"/>
      <c r="P193" s="128"/>
      <c r="Q193" s="128"/>
      <c r="R193" s="128"/>
      <c r="S193" s="128"/>
      <c r="T193" s="128"/>
      <c r="U193" s="128"/>
      <c r="V193" s="128"/>
      <c r="W193" s="128"/>
      <c r="X193" s="128"/>
      <c r="Y193" s="128"/>
      <c r="Z193" s="128"/>
      <c r="AA193" s="128"/>
      <c r="AB193" s="128"/>
      <c r="AC193" s="128"/>
      <c r="AD193" s="128"/>
      <c r="AE193" s="128"/>
      <c r="AF193" s="128"/>
      <c r="AG193" s="128"/>
      <c r="AH193" s="128"/>
      <c r="AI193" s="128"/>
      <c r="AJ193" s="128"/>
      <c r="AK193" s="128"/>
      <c r="AL193" s="128"/>
      <c r="AM193" s="128"/>
      <c r="AN193" s="128"/>
      <c r="AO193" s="128"/>
      <c r="AP193" s="128"/>
      <c r="AQ193" s="128"/>
      <c r="AR193" s="128"/>
      <c r="AS193" s="128"/>
      <c r="AT193" s="128"/>
      <c r="AU193" s="128"/>
      <c r="AV193" s="128"/>
      <c r="AW193" s="128"/>
      <c r="AX193" s="128"/>
      <c r="AY193" s="128"/>
      <c r="AZ193" s="128"/>
      <c r="BA193" s="128"/>
      <c r="BB193" s="128"/>
      <c r="BC193" s="128"/>
      <c r="BD193" s="128"/>
      <c r="BE193" s="128"/>
      <c r="BF193" s="128"/>
      <c r="BG193" s="128"/>
      <c r="BH193" s="128"/>
      <c r="BI193" s="128"/>
      <c r="BJ193" s="128"/>
      <c r="BK193" s="128"/>
      <c r="BL193" s="128"/>
      <c r="BM193" s="128"/>
      <c r="BN193" s="128"/>
      <c r="BO193" s="128"/>
      <c r="BP193" s="128"/>
      <c r="BQ193" s="128"/>
      <c r="BR193" s="128"/>
      <c r="BS193" s="128"/>
      <c r="BT193" s="128"/>
      <c r="BU193" s="128"/>
      <c r="BV193" s="128"/>
      <c r="BW193" s="128"/>
      <c r="BX193" s="128"/>
      <c r="BY193" s="128"/>
      <c r="BZ193" s="128"/>
      <c r="CA193" s="128"/>
      <c r="CB193" s="128"/>
      <c r="CC193" s="128"/>
      <c r="CD193" s="128"/>
      <c r="CE193" s="128"/>
      <c r="CF193" s="128"/>
      <c r="CG193" s="128"/>
      <c r="CH193" s="128"/>
      <c r="CI193" s="128"/>
      <c r="CJ193" s="128"/>
      <c r="CK193" s="128"/>
      <c r="CL193" s="128"/>
      <c r="CM193" s="128"/>
      <c r="CN193" s="128"/>
      <c r="CO193" s="128"/>
      <c r="CP193" s="128"/>
      <c r="CQ193" s="128"/>
      <c r="CR193" s="128"/>
      <c r="CS193" s="128"/>
      <c r="CT193" s="128"/>
      <c r="CU193" s="128"/>
      <c r="CV193" s="128"/>
      <c r="CW193" s="128"/>
      <c r="CX193" s="128"/>
      <c r="CY193" s="128"/>
      <c r="CZ193" s="128"/>
      <c r="DA193" s="128"/>
      <c r="DB193" s="128"/>
      <c r="DC193" s="128"/>
      <c r="DD193" s="128"/>
      <c r="DE193" s="128"/>
      <c r="DF193" s="128"/>
      <c r="DG193" s="128"/>
      <c r="DH193" s="128"/>
      <c r="DI193" s="128"/>
      <c r="DJ193" s="128"/>
      <c r="DK193" s="128"/>
      <c r="DL193" s="128"/>
      <c r="DM193" s="128"/>
      <c r="DN193" s="128"/>
      <c r="DO193" s="128"/>
      <c r="DP193" s="128"/>
      <c r="DQ193" s="128"/>
      <c r="DR193" s="128"/>
      <c r="DS193" s="128"/>
      <c r="DT193" s="128"/>
      <c r="DU193" s="128"/>
      <c r="DV193" s="128"/>
      <c r="DW193" s="128"/>
      <c r="DX193" s="128"/>
      <c r="DY193" s="128"/>
      <c r="DZ193" s="128"/>
      <c r="EA193" s="128"/>
      <c r="EB193" s="128"/>
      <c r="EC193" s="128"/>
      <c r="ED193" s="128"/>
      <c r="EE193" s="128"/>
      <c r="EF193" s="128"/>
      <c r="EG193" s="128"/>
      <c r="EH193" s="128"/>
      <c r="EI193" s="128"/>
      <c r="EJ193" s="128"/>
      <c r="EK193" s="128"/>
      <c r="EL193" s="128"/>
      <c r="EM193" s="128"/>
      <c r="EN193" s="128"/>
      <c r="EO193" s="128"/>
      <c r="EP193" s="128"/>
      <c r="EQ193" s="128"/>
      <c r="ER193" s="128"/>
      <c r="ES193" s="128"/>
      <c r="ET193" s="128"/>
      <c r="EU193" s="128"/>
      <c r="EV193" s="128"/>
      <c r="EW193" s="128"/>
      <c r="EX193" s="128"/>
      <c r="EY193" s="128"/>
      <c r="EZ193" s="128"/>
      <c r="FA193" s="128"/>
      <c r="FB193" s="128"/>
      <c r="FC193" s="128"/>
      <c r="FD193" s="128"/>
      <c r="FE193" s="128"/>
      <c r="FF193" s="128"/>
      <c r="FG193" s="128"/>
      <c r="FH193" s="128"/>
      <c r="FI193" s="128"/>
      <c r="FJ193" s="128"/>
      <c r="FK193" s="128"/>
      <c r="FL193" s="128"/>
      <c r="FM193" s="128"/>
      <c r="FN193" s="128"/>
      <c r="FO193" s="128"/>
      <c r="FP193" s="128"/>
      <c r="FQ193" s="128"/>
      <c r="FR193" s="128"/>
      <c r="FS193" s="128"/>
      <c r="FT193" s="128"/>
      <c r="FU193" s="128"/>
      <c r="FV193" s="128"/>
      <c r="FW193" s="128"/>
      <c r="FX193" s="128"/>
      <c r="FY193" s="128"/>
      <c r="FZ193" s="128"/>
      <c r="GA193" s="128"/>
      <c r="GB193" s="128"/>
      <c r="GC193" s="128"/>
      <c r="GD193" s="128"/>
      <c r="GE193" s="128"/>
      <c r="GF193" s="128"/>
      <c r="GG193" s="128"/>
      <c r="GH193" s="128"/>
      <c r="GI193" s="128"/>
      <c r="GJ193" s="128"/>
      <c r="GK193" s="128"/>
      <c r="GL193" s="128"/>
      <c r="GM193" s="128"/>
      <c r="GN193" s="128"/>
      <c r="GO193" s="128"/>
      <c r="GP193" s="128"/>
      <c r="GQ193" s="128"/>
      <c r="GR193" s="128"/>
      <c r="GS193" s="128"/>
      <c r="GT193" s="128"/>
      <c r="GU193" s="128"/>
      <c r="GV193" s="128"/>
      <c r="GW193" s="128"/>
      <c r="GX193" s="128"/>
      <c r="GY193" s="128"/>
      <c r="GZ193" s="128"/>
      <c r="HA193" s="128"/>
      <c r="HB193" s="128"/>
      <c r="HC193" s="128"/>
      <c r="HD193" s="128"/>
      <c r="HE193" s="128"/>
      <c r="HF193" s="128"/>
      <c r="HG193" s="128"/>
      <c r="HH193" s="128"/>
      <c r="HI193" s="128"/>
      <c r="HJ193" s="128"/>
      <c r="HK193" s="128"/>
      <c r="HL193" s="128"/>
      <c r="HM193" s="128"/>
      <c r="HN193" s="128"/>
      <c r="HO193" s="128"/>
      <c r="HP193" s="128"/>
      <c r="HQ193" s="128"/>
      <c r="HR193" s="128"/>
      <c r="HS193" s="128"/>
      <c r="HT193" s="128"/>
      <c r="HU193" s="128"/>
      <c r="HV193" s="128"/>
      <c r="HW193" s="128"/>
      <c r="HX193" s="128"/>
      <c r="HY193" s="128"/>
      <c r="HZ193" s="128"/>
      <c r="IA193" s="128"/>
      <c r="IB193" s="128"/>
      <c r="IC193" s="128"/>
      <c r="ID193" s="128"/>
      <c r="IE193" s="128"/>
      <c r="IF193" s="128"/>
      <c r="IG193" s="128"/>
      <c r="IH193" s="128"/>
      <c r="II193" s="128"/>
      <c r="IJ193" s="128"/>
      <c r="IK193" s="128"/>
      <c r="IL193" s="128"/>
      <c r="IM193" s="128"/>
      <c r="IN193" s="128"/>
      <c r="IO193" s="128"/>
      <c r="IP193" s="128"/>
      <c r="IQ193" s="128"/>
      <c r="IR193" s="128"/>
      <c r="IS193" s="128"/>
      <c r="IT193" s="128"/>
      <c r="IU193" s="128"/>
      <c r="IV193" s="128"/>
      <c r="IW193" s="128"/>
      <c r="IX193" s="128"/>
      <c r="IY193" s="128"/>
      <c r="IZ193" s="128"/>
      <c r="JA193" s="128"/>
      <c r="JB193" s="128"/>
      <c r="JC193" s="128"/>
      <c r="JD193" s="128"/>
      <c r="JE193" s="128"/>
      <c r="JF193" s="128"/>
      <c r="JG193" s="128"/>
      <c r="JH193" s="128"/>
      <c r="JI193" s="128"/>
      <c r="JJ193" s="128"/>
      <c r="JK193" s="128"/>
      <c r="JL193" s="128"/>
      <c r="JM193" s="128"/>
      <c r="JN193" s="128"/>
      <c r="JO193" s="128"/>
      <c r="JP193" s="128"/>
      <c r="JQ193" s="128"/>
      <c r="JR193" s="128"/>
      <c r="JS193" s="128"/>
      <c r="JT193" s="128"/>
      <c r="JU193" s="128"/>
      <c r="JV193" s="128"/>
      <c r="JW193" s="128"/>
      <c r="JX193" s="128"/>
      <c r="JY193" s="128"/>
      <c r="JZ193" s="128"/>
      <c r="KA193" s="128"/>
      <c r="KB193" s="128"/>
      <c r="KC193" s="128"/>
      <c r="KD193" s="128"/>
      <c r="KE193" s="128"/>
      <c r="KF193" s="128"/>
      <c r="KG193" s="128"/>
      <c r="KH193" s="128"/>
      <c r="KI193" s="128"/>
      <c r="KJ193" s="128"/>
      <c r="KK193" s="128"/>
      <c r="KL193" s="128"/>
      <c r="KM193" s="128"/>
      <c r="KN193" s="128"/>
      <c r="KO193" s="128"/>
      <c r="KP193" s="128"/>
      <c r="KQ193" s="128"/>
      <c r="KR193" s="128"/>
      <c r="KS193" s="128"/>
      <c r="KT193" s="128"/>
      <c r="KU193" s="128"/>
      <c r="KV193" s="128"/>
      <c r="KW193" s="128"/>
      <c r="KX193" s="128"/>
      <c r="KY193" s="128"/>
      <c r="KZ193" s="128"/>
      <c r="LA193" s="128"/>
      <c r="LB193" s="128"/>
      <c r="LC193" s="128"/>
      <c r="LD193" s="128"/>
      <c r="LE193" s="128"/>
      <c r="LF193" s="128"/>
      <c r="LG193" s="128"/>
      <c r="LH193" s="128"/>
      <c r="LI193" s="128"/>
      <c r="LJ193" s="128"/>
      <c r="LK193" s="128"/>
      <c r="LL193" s="128"/>
      <c r="LM193" s="128"/>
      <c r="LN193" s="128"/>
      <c r="LO193" s="128"/>
      <c r="LP193" s="128"/>
      <c r="LQ193" s="128"/>
      <c r="LR193" s="128"/>
      <c r="LS193" s="128"/>
      <c r="LT193" s="128"/>
      <c r="LU193" s="128"/>
      <c r="LV193" s="128"/>
      <c r="LW193" s="128"/>
      <c r="LX193" s="128"/>
      <c r="LY193" s="128"/>
      <c r="LZ193" s="128"/>
      <c r="MA193" s="128"/>
      <c r="MB193" s="128"/>
      <c r="MC193" s="128"/>
      <c r="MD193" s="128"/>
      <c r="ME193" s="128"/>
      <c r="MF193" s="128"/>
      <c r="MG193" s="128"/>
      <c r="MH193" s="128"/>
      <c r="MI193" s="128"/>
      <c r="MJ193" s="128"/>
      <c r="MK193" s="128"/>
      <c r="ML193" s="128"/>
      <c r="MM193" s="128"/>
      <c r="MN193" s="128"/>
      <c r="MO193" s="128"/>
      <c r="MP193" s="128"/>
      <c r="MQ193" s="128"/>
      <c r="MR193" s="128"/>
      <c r="MS193" s="128"/>
      <c r="MT193" s="128"/>
      <c r="MU193" s="128"/>
      <c r="MV193" s="128"/>
      <c r="MW193" s="128"/>
      <c r="MX193" s="128"/>
      <c r="MY193" s="128"/>
      <c r="MZ193" s="128"/>
      <c r="NA193" s="128"/>
      <c r="NB193" s="128"/>
      <c r="NC193" s="128"/>
      <c r="ND193" s="128"/>
      <c r="NE193" s="128"/>
      <c r="NF193" s="128"/>
      <c r="NG193" s="128"/>
      <c r="NH193" s="128"/>
      <c r="NI193" s="128"/>
      <c r="NJ193" s="128"/>
      <c r="NK193" s="128"/>
      <c r="NL193" s="128"/>
      <c r="NM193" s="128"/>
      <c r="NN193" s="128"/>
      <c r="NO193" s="128"/>
      <c r="NP193" s="128"/>
      <c r="NQ193" s="128"/>
      <c r="NR193" s="128"/>
      <c r="NS193" s="128"/>
      <c r="NT193" s="128"/>
      <c r="NU193" s="128"/>
      <c r="NV193" s="128"/>
      <c r="NW193" s="128"/>
      <c r="NX193" s="128"/>
      <c r="NY193" s="128"/>
      <c r="NZ193" s="128"/>
      <c r="OA193" s="128"/>
      <c r="OB193" s="128"/>
      <c r="OC193" s="128"/>
      <c r="OD193" s="128"/>
      <c r="OE193" s="128"/>
      <c r="OF193" s="128"/>
      <c r="OG193" s="128"/>
      <c r="OH193" s="128"/>
      <c r="OI193" s="128"/>
      <c r="OJ193" s="128"/>
      <c r="OK193" s="128"/>
      <c r="OL193" s="128"/>
      <c r="OM193" s="128"/>
      <c r="ON193" s="128"/>
      <c r="OO193" s="128"/>
      <c r="OP193" s="128"/>
      <c r="OQ193" s="128"/>
      <c r="OR193" s="128"/>
      <c r="OS193" s="128"/>
      <c r="OT193" s="128"/>
      <c r="OU193" s="128"/>
      <c r="OV193" s="128"/>
      <c r="OW193" s="128"/>
      <c r="OX193" s="128"/>
      <c r="OY193" s="128"/>
      <c r="OZ193" s="128"/>
      <c r="PA193" s="128"/>
      <c r="PB193" s="128"/>
      <c r="PC193" s="128"/>
      <c r="PD193" s="128"/>
      <c r="PE193" s="128"/>
      <c r="PF193" s="128"/>
      <c r="PG193" s="128"/>
      <c r="PH193" s="128"/>
      <c r="PI193" s="128"/>
      <c r="PJ193" s="128"/>
      <c r="PK193" s="128"/>
      <c r="PL193" s="128"/>
      <c r="PM193" s="128"/>
      <c r="PN193" s="128"/>
      <c r="PO193" s="128"/>
      <c r="PP193" s="128"/>
      <c r="PQ193" s="128"/>
      <c r="PR193" s="128"/>
      <c r="PS193" s="128"/>
      <c r="PT193" s="128"/>
      <c r="PU193" s="128"/>
      <c r="PV193" s="128"/>
      <c r="PW193" s="128"/>
      <c r="PX193" s="128"/>
      <c r="PY193" s="128"/>
      <c r="PZ193" s="128"/>
      <c r="QA193" s="128"/>
      <c r="QB193" s="128"/>
      <c r="QC193" s="128"/>
      <c r="QD193" s="128"/>
      <c r="QE193" s="128"/>
      <c r="QF193" s="128"/>
      <c r="QG193" s="128"/>
      <c r="QH193" s="128"/>
      <c r="QI193" s="128"/>
      <c r="QJ193" s="128"/>
      <c r="QK193" s="128"/>
      <c r="QL193" s="128"/>
      <c r="QM193" s="128"/>
      <c r="QN193" s="128"/>
      <c r="QO193" s="128"/>
      <c r="QP193" s="128"/>
      <c r="QQ193" s="128"/>
      <c r="QR193" s="128"/>
      <c r="QS193" s="128"/>
      <c r="QT193" s="128"/>
      <c r="QU193" s="128"/>
      <c r="QV193" s="128"/>
      <c r="QW193" s="128"/>
      <c r="QX193" s="128"/>
      <c r="QY193" s="128"/>
      <c r="QZ193" s="128"/>
      <c r="RA193" s="128"/>
      <c r="RB193" s="128"/>
      <c r="RC193" s="128"/>
      <c r="RD193" s="128"/>
      <c r="RE193" s="128"/>
      <c r="RF193" s="128"/>
      <c r="RG193" s="128"/>
      <c r="RH193" s="128"/>
      <c r="RI193" s="128"/>
      <c r="RJ193" s="128"/>
      <c r="RK193" s="128"/>
      <c r="RL193" s="128"/>
      <c r="RM193" s="128"/>
      <c r="RN193" s="128"/>
      <c r="RO193" s="128"/>
      <c r="RP193" s="128"/>
      <c r="RQ193" s="128"/>
      <c r="RR193" s="128"/>
      <c r="RS193" s="128"/>
      <c r="RT193" s="128"/>
      <c r="RU193" s="128"/>
      <c r="RV193" s="128"/>
      <c r="RW193" s="128"/>
      <c r="RX193" s="128"/>
      <c r="RY193" s="128"/>
      <c r="RZ193" s="128"/>
      <c r="SA193" s="128"/>
      <c r="SB193" s="128"/>
      <c r="SC193" s="128"/>
      <c r="SD193" s="128"/>
      <c r="SE193" s="128"/>
      <c r="SF193" s="128"/>
      <c r="SG193" s="128"/>
      <c r="SH193" s="128"/>
      <c r="SI193" s="128"/>
      <c r="SJ193" s="128"/>
      <c r="SK193" s="128"/>
      <c r="SL193" s="128"/>
      <c r="SM193" s="128"/>
      <c r="SN193" s="128"/>
      <c r="SO193" s="128"/>
      <c r="SP193" s="128"/>
      <c r="SQ193" s="128"/>
      <c r="SR193" s="128"/>
      <c r="SS193" s="128"/>
      <c r="ST193" s="128"/>
      <c r="SU193" s="128"/>
      <c r="SV193" s="128"/>
      <c r="SW193" s="128"/>
      <c r="SX193" s="128"/>
      <c r="SY193" s="128"/>
      <c r="SZ193" s="128"/>
      <c r="TA193" s="128"/>
      <c r="TB193" s="128"/>
      <c r="TC193" s="128"/>
      <c r="TD193" s="128"/>
      <c r="TE193" s="128"/>
      <c r="TF193" s="128"/>
      <c r="TG193" s="128"/>
      <c r="TH193" s="128"/>
      <c r="TI193" s="128"/>
      <c r="TJ193" s="128"/>
      <c r="TK193" s="128"/>
      <c r="TL193" s="128"/>
      <c r="TM193" s="128"/>
      <c r="TN193" s="128"/>
      <c r="TO193" s="128"/>
      <c r="TP193" s="128"/>
      <c r="TQ193" s="128"/>
      <c r="TR193" s="128"/>
      <c r="TS193" s="128"/>
      <c r="TT193" s="128"/>
      <c r="TU193" s="128"/>
      <c r="TV193" s="128"/>
      <c r="TW193" s="128"/>
      <c r="TX193" s="128"/>
      <c r="TY193" s="128"/>
      <c r="TZ193" s="128"/>
      <c r="UA193" s="128"/>
      <c r="UB193" s="128"/>
      <c r="UC193" s="128"/>
      <c r="UD193" s="128"/>
      <c r="UE193" s="128"/>
      <c r="UF193" s="128"/>
      <c r="UG193" s="128"/>
      <c r="UH193" s="128"/>
      <c r="UI193" s="128"/>
      <c r="UJ193" s="128"/>
      <c r="UK193" s="128"/>
      <c r="UL193" s="128"/>
      <c r="UM193" s="128"/>
      <c r="UN193" s="128"/>
      <c r="UO193" s="128"/>
      <c r="UP193" s="128"/>
      <c r="UQ193" s="128"/>
      <c r="UR193" s="128"/>
      <c r="US193" s="128"/>
      <c r="UT193" s="128"/>
      <c r="UU193" s="128"/>
      <c r="UV193" s="128"/>
      <c r="UW193" s="128"/>
      <c r="UX193" s="128"/>
      <c r="UY193" s="128"/>
      <c r="UZ193" s="128"/>
      <c r="VA193" s="128"/>
      <c r="VB193" s="128"/>
      <c r="VC193" s="128"/>
      <c r="VD193" s="128"/>
      <c r="VE193" s="128"/>
      <c r="VF193" s="128"/>
      <c r="VG193" s="128"/>
      <c r="VH193" s="128"/>
      <c r="VI193" s="128"/>
      <c r="VJ193" s="128"/>
      <c r="VK193" s="128"/>
      <c r="VL193" s="128"/>
      <c r="VM193" s="128"/>
      <c r="VN193" s="128"/>
      <c r="VO193" s="128"/>
      <c r="VP193" s="128"/>
      <c r="VQ193" s="128"/>
      <c r="VR193" s="128"/>
      <c r="VS193" s="128"/>
      <c r="VT193" s="128"/>
      <c r="VU193" s="128"/>
      <c r="VV193" s="128"/>
      <c r="VW193" s="128"/>
      <c r="VX193" s="128"/>
      <c r="VY193" s="128"/>
      <c r="VZ193" s="128"/>
      <c r="WA193" s="128"/>
      <c r="WB193" s="128"/>
      <c r="WC193" s="128"/>
      <c r="WD193" s="128"/>
      <c r="WE193" s="128"/>
      <c r="WF193" s="128"/>
      <c r="WG193" s="128"/>
      <c r="WH193" s="128"/>
      <c r="WI193" s="128"/>
      <c r="WJ193" s="128"/>
      <c r="WK193" s="128"/>
      <c r="WL193" s="128"/>
      <c r="WM193" s="128"/>
      <c r="WN193" s="128"/>
      <c r="WO193" s="128"/>
      <c r="WP193" s="128"/>
      <c r="WQ193" s="128"/>
      <c r="WR193" s="128"/>
      <c r="WS193" s="128"/>
      <c r="WT193" s="128"/>
      <c r="WU193" s="128"/>
      <c r="WV193" s="128"/>
      <c r="WW193" s="128"/>
      <c r="WX193" s="128"/>
      <c r="WY193" s="128"/>
      <c r="WZ193" s="128"/>
      <c r="XA193" s="128"/>
      <c r="XB193" s="128"/>
      <c r="XC193" s="128"/>
      <c r="XD193" s="128"/>
      <c r="XE193" s="128"/>
      <c r="XF193" s="128"/>
      <c r="XG193" s="128"/>
      <c r="XH193" s="128"/>
      <c r="XI193" s="128"/>
      <c r="XJ193" s="128"/>
      <c r="XK193" s="128"/>
      <c r="XL193" s="128"/>
      <c r="XM193" s="128"/>
      <c r="XN193" s="128"/>
      <c r="XO193" s="128"/>
      <c r="XP193" s="128"/>
      <c r="XQ193" s="128"/>
      <c r="XR193" s="128"/>
      <c r="XS193" s="128"/>
      <c r="XT193" s="128"/>
      <c r="XU193" s="128"/>
      <c r="XV193" s="128"/>
      <c r="XW193" s="128"/>
      <c r="XX193" s="128"/>
      <c r="XY193" s="128"/>
      <c r="XZ193" s="128"/>
      <c r="YA193" s="128"/>
      <c r="YB193" s="128"/>
      <c r="YC193" s="128"/>
      <c r="YD193" s="128"/>
      <c r="YE193" s="128"/>
      <c r="YF193" s="128"/>
      <c r="YG193" s="128"/>
      <c r="YH193" s="128"/>
      <c r="YI193" s="128"/>
      <c r="YJ193" s="128"/>
      <c r="YK193" s="128"/>
      <c r="YL193" s="128"/>
      <c r="YM193" s="128"/>
      <c r="YN193" s="128"/>
      <c r="YO193" s="128"/>
      <c r="YP193" s="128"/>
      <c r="YQ193" s="128"/>
      <c r="YR193" s="128"/>
      <c r="YS193" s="128"/>
      <c r="YT193" s="128"/>
      <c r="YU193" s="128"/>
      <c r="YV193" s="128"/>
      <c r="YW193" s="128"/>
      <c r="YX193" s="128"/>
      <c r="YY193" s="128"/>
      <c r="YZ193" s="128"/>
      <c r="ZA193" s="128"/>
      <c r="ZB193" s="128"/>
      <c r="ZC193" s="128"/>
      <c r="ZD193" s="128"/>
      <c r="ZE193" s="128"/>
      <c r="ZF193" s="128"/>
      <c r="ZG193" s="128"/>
      <c r="ZH193" s="128"/>
      <c r="ZI193" s="128"/>
      <c r="ZJ193" s="128"/>
      <c r="ZK193" s="128"/>
      <c r="ZL193" s="128"/>
      <c r="ZM193" s="128"/>
      <c r="ZN193" s="128"/>
      <c r="ZO193" s="128"/>
      <c r="ZP193" s="128"/>
      <c r="ZQ193" s="128"/>
      <c r="ZR193" s="128"/>
      <c r="ZS193" s="128"/>
      <c r="ZT193" s="128"/>
      <c r="ZU193" s="128"/>
      <c r="ZV193" s="128"/>
      <c r="ZW193" s="128"/>
      <c r="ZX193" s="128"/>
      <c r="ZY193" s="128"/>
      <c r="ZZ193" s="128"/>
      <c r="AAA193" s="128"/>
      <c r="AAB193" s="128"/>
      <c r="AAC193" s="128"/>
      <c r="AAD193" s="128"/>
      <c r="AAE193" s="128"/>
      <c r="AAF193" s="128"/>
      <c r="AAG193" s="128"/>
      <c r="AAH193" s="128"/>
      <c r="AAI193" s="128"/>
      <c r="AAJ193" s="128"/>
      <c r="AAK193" s="128"/>
      <c r="AAL193" s="128"/>
      <c r="AAM193" s="128"/>
      <c r="AAN193" s="128"/>
      <c r="AAO193" s="128"/>
      <c r="AAP193" s="128"/>
      <c r="AAQ193" s="128"/>
      <c r="AAR193" s="128"/>
      <c r="AAS193" s="128"/>
      <c r="AAT193" s="128"/>
      <c r="AAU193" s="128"/>
      <c r="AAV193" s="128"/>
      <c r="AAW193" s="128"/>
      <c r="AAX193" s="128"/>
      <c r="AAY193" s="128"/>
      <c r="AAZ193" s="128"/>
      <c r="ABA193" s="128"/>
      <c r="ABB193" s="128"/>
      <c r="ABC193" s="128"/>
      <c r="ABD193" s="128"/>
      <c r="ABE193" s="128"/>
      <c r="ABF193" s="128"/>
      <c r="ABG193" s="128"/>
      <c r="ABH193" s="128"/>
      <c r="ABI193" s="128"/>
      <c r="ABJ193" s="128"/>
      <c r="ABK193" s="128"/>
      <c r="ABL193" s="128"/>
      <c r="ABM193" s="128"/>
      <c r="ABN193" s="128"/>
      <c r="ABO193" s="128"/>
      <c r="ABP193" s="128"/>
      <c r="ABQ193" s="128"/>
      <c r="ABR193" s="128"/>
      <c r="ABS193" s="128"/>
      <c r="ABT193" s="128"/>
      <c r="ABU193" s="128"/>
      <c r="ABV193" s="128"/>
      <c r="ABW193" s="128"/>
      <c r="ABX193" s="128"/>
      <c r="ABY193" s="128"/>
      <c r="ABZ193" s="128"/>
      <c r="ACA193" s="128"/>
      <c r="ACB193" s="128"/>
      <c r="ACC193" s="128"/>
      <c r="ACD193" s="128"/>
      <c r="ACE193" s="128"/>
      <c r="ACF193" s="128"/>
      <c r="ACG193" s="128"/>
      <c r="ACH193" s="128"/>
      <c r="ACI193" s="128"/>
      <c r="ACJ193" s="128"/>
      <c r="ACK193" s="128"/>
      <c r="ACL193" s="128"/>
      <c r="ACM193" s="128"/>
      <c r="ACN193" s="128"/>
      <c r="ACO193" s="128"/>
      <c r="ACP193" s="128"/>
      <c r="ACQ193" s="128"/>
      <c r="ACR193" s="128"/>
      <c r="ACS193" s="128"/>
      <c r="ACT193" s="128"/>
      <c r="ACU193" s="128"/>
      <c r="ACV193" s="128"/>
      <c r="ACW193" s="128"/>
      <c r="ACX193" s="128"/>
      <c r="ACY193" s="128"/>
      <c r="ACZ193" s="128"/>
      <c r="ADA193" s="128"/>
      <c r="ADB193" s="128"/>
      <c r="ADC193" s="128"/>
      <c r="ADD193" s="128"/>
      <c r="ADE193" s="128"/>
      <c r="ADF193" s="128"/>
      <c r="ADG193" s="128"/>
      <c r="ADH193" s="128"/>
      <c r="ADI193" s="128"/>
      <c r="ADJ193" s="128"/>
      <c r="ADK193" s="128"/>
      <c r="ADL193" s="128"/>
      <c r="ADM193" s="128"/>
      <c r="ADN193" s="128"/>
      <c r="ADO193" s="128"/>
      <c r="ADP193" s="128"/>
      <c r="ADQ193" s="128"/>
      <c r="ADR193" s="128"/>
      <c r="ADS193" s="128"/>
      <c r="ADT193" s="128"/>
      <c r="ADU193" s="128"/>
      <c r="ADV193" s="128"/>
      <c r="ADW193" s="128"/>
      <c r="ADX193" s="128"/>
      <c r="ADY193" s="128"/>
      <c r="ADZ193" s="128"/>
      <c r="AEA193" s="128"/>
      <c r="AEB193" s="128"/>
      <c r="AEC193" s="128"/>
      <c r="AED193" s="128"/>
      <c r="AEE193" s="128"/>
      <c r="AEF193" s="128"/>
      <c r="AEG193" s="128"/>
      <c r="AEH193" s="128"/>
      <c r="AEI193" s="128"/>
      <c r="AEJ193" s="128"/>
      <c r="AEK193" s="128"/>
      <c r="AEL193" s="128"/>
      <c r="AEM193" s="128"/>
      <c r="AEN193" s="128"/>
      <c r="AEO193" s="128"/>
      <c r="AEP193" s="128"/>
      <c r="AEQ193" s="128"/>
      <c r="AER193" s="128"/>
      <c r="AES193" s="128"/>
      <c r="AET193" s="128"/>
      <c r="AEU193" s="128"/>
      <c r="AEV193" s="128"/>
      <c r="AEW193" s="128"/>
      <c r="AEX193" s="128"/>
      <c r="AEY193" s="128"/>
      <c r="AEZ193" s="128"/>
      <c r="AFA193" s="128"/>
      <c r="AFB193" s="128"/>
      <c r="AFC193" s="128"/>
      <c r="AFD193" s="128"/>
      <c r="AFE193" s="128"/>
      <c r="AFF193" s="128"/>
      <c r="AFG193" s="128"/>
      <c r="AFH193" s="128"/>
      <c r="AFI193" s="128"/>
      <c r="AFJ193" s="128"/>
      <c r="AFK193" s="128"/>
      <c r="AFL193" s="128"/>
      <c r="AFM193" s="128"/>
      <c r="AFN193" s="128"/>
      <c r="AFO193" s="128"/>
      <c r="AFP193" s="128"/>
      <c r="AFQ193" s="128"/>
      <c r="AFR193" s="128"/>
      <c r="AFS193" s="128"/>
      <c r="AFT193" s="128"/>
      <c r="AFU193" s="128"/>
      <c r="AFV193" s="128"/>
      <c r="AFW193" s="128"/>
      <c r="AFX193" s="128"/>
      <c r="AFY193" s="128"/>
      <c r="AFZ193" s="128"/>
      <c r="AGA193" s="128"/>
      <c r="AGB193" s="128"/>
      <c r="AGC193" s="128"/>
      <c r="AGD193" s="128"/>
      <c r="AGE193" s="128"/>
      <c r="AGF193" s="128"/>
      <c r="AGG193" s="128"/>
      <c r="AGH193" s="128"/>
      <c r="AGI193" s="128"/>
      <c r="AGJ193" s="128"/>
      <c r="AGK193" s="128"/>
      <c r="AGL193" s="128"/>
      <c r="AGM193" s="128"/>
      <c r="AGN193" s="128"/>
      <c r="AGO193" s="128"/>
      <c r="AGP193" s="128"/>
      <c r="AGQ193" s="128"/>
      <c r="AGR193" s="128"/>
      <c r="AGS193" s="128"/>
      <c r="AGT193" s="128"/>
      <c r="AGU193" s="128"/>
      <c r="AGV193" s="128"/>
      <c r="AGW193" s="128"/>
      <c r="AGX193" s="128"/>
      <c r="AGY193" s="128"/>
      <c r="AGZ193" s="128"/>
      <c r="AHA193" s="128"/>
      <c r="AHB193" s="128"/>
      <c r="AHC193" s="128"/>
      <c r="AHD193" s="128"/>
      <c r="AHE193" s="128"/>
      <c r="AHF193" s="128"/>
      <c r="AHG193" s="128"/>
      <c r="AHH193" s="128"/>
      <c r="AHI193" s="128"/>
      <c r="AHJ193" s="128"/>
      <c r="AHK193" s="128"/>
      <c r="AHL193" s="128"/>
      <c r="AHM193" s="128"/>
      <c r="AHN193" s="128"/>
      <c r="AHO193" s="128"/>
      <c r="AHP193" s="128"/>
      <c r="AHQ193" s="128"/>
      <c r="AHR193" s="128"/>
      <c r="AHS193" s="128"/>
      <c r="AHT193" s="128"/>
      <c r="AHU193" s="128"/>
      <c r="AHV193" s="128"/>
      <c r="AHW193" s="128"/>
      <c r="AHX193" s="128"/>
      <c r="AHY193" s="128"/>
      <c r="AHZ193" s="128"/>
      <c r="AIA193" s="128"/>
      <c r="AIB193" s="128"/>
      <c r="AIC193" s="128"/>
      <c r="AID193" s="128"/>
      <c r="AIE193" s="128"/>
      <c r="AIF193" s="128"/>
      <c r="AIG193" s="128"/>
      <c r="AIH193" s="128"/>
      <c r="AII193" s="128"/>
      <c r="AIJ193" s="128"/>
      <c r="AIK193" s="128"/>
      <c r="AIL193" s="128"/>
      <c r="AIM193" s="128"/>
      <c r="AIN193" s="128"/>
      <c r="AIO193" s="128"/>
      <c r="AIP193" s="128"/>
      <c r="AIQ193" s="128"/>
      <c r="AIR193" s="128"/>
      <c r="AIS193" s="128"/>
      <c r="AIT193" s="128"/>
      <c r="AIU193" s="128"/>
      <c r="AIV193" s="128"/>
      <c r="AIW193" s="128"/>
      <c r="AIX193" s="128"/>
      <c r="AIY193" s="128"/>
      <c r="AIZ193" s="128"/>
      <c r="AJA193" s="128"/>
      <c r="AJB193" s="128"/>
      <c r="AJC193" s="128"/>
      <c r="AJD193" s="128"/>
      <c r="AJE193" s="128"/>
      <c r="AJF193" s="128"/>
      <c r="AJG193" s="128"/>
      <c r="AJH193" s="128"/>
      <c r="AJI193" s="128"/>
      <c r="AJJ193" s="128"/>
      <c r="AJK193" s="128"/>
      <c r="AJL193" s="128"/>
      <c r="AJM193" s="128"/>
      <c r="AJN193" s="128"/>
      <c r="AJO193" s="128"/>
      <c r="AJP193" s="128"/>
      <c r="AJQ193" s="128"/>
      <c r="AJR193" s="128"/>
      <c r="AJS193" s="128"/>
      <c r="AJT193" s="128"/>
      <c r="AJU193" s="128"/>
      <c r="AJV193" s="128"/>
      <c r="AJW193" s="128"/>
      <c r="AJX193" s="128"/>
      <c r="AJY193" s="128"/>
      <c r="AJZ193" s="128"/>
      <c r="AKA193" s="128"/>
      <c r="AKB193" s="128"/>
      <c r="AKC193" s="128"/>
      <c r="AKD193" s="128"/>
      <c r="AKE193" s="128"/>
      <c r="AKF193" s="128"/>
      <c r="AKG193" s="128"/>
      <c r="AKH193" s="128"/>
      <c r="AKI193" s="128"/>
      <c r="AKJ193" s="128"/>
      <c r="AKK193" s="128"/>
      <c r="AKL193" s="128"/>
      <c r="AKM193" s="128"/>
      <c r="AKN193" s="128"/>
      <c r="AKO193" s="128"/>
      <c r="AKP193" s="128"/>
      <c r="AKQ193" s="128"/>
      <c r="AKR193" s="128"/>
      <c r="AKS193" s="128"/>
      <c r="AKT193" s="128"/>
      <c r="AKU193" s="128"/>
      <c r="AKV193" s="128"/>
      <c r="AKW193" s="128"/>
      <c r="AKX193" s="128"/>
      <c r="AKY193" s="128"/>
      <c r="AKZ193" s="128"/>
      <c r="ALA193" s="128"/>
      <c r="ALB193" s="128"/>
      <c r="ALC193" s="128"/>
      <c r="ALD193" s="128"/>
      <c r="ALE193" s="128"/>
      <c r="ALF193" s="128"/>
      <c r="ALG193" s="128"/>
      <c r="ALH193" s="128"/>
      <c r="ALI193" s="128"/>
      <c r="ALJ193" s="128"/>
      <c r="ALK193" s="128"/>
      <c r="ALL193" s="128"/>
      <c r="ALM193" s="128"/>
      <c r="ALN193" s="128"/>
      <c r="ALO193" s="128"/>
      <c r="ALP193" s="128"/>
      <c r="ALQ193" s="128"/>
      <c r="ALR193" s="128"/>
      <c r="ALS193" s="128"/>
      <c r="ALT193" s="128"/>
      <c r="ALU193" s="128"/>
      <c r="ALV193" s="128"/>
      <c r="ALW193" s="128"/>
      <c r="ALX193" s="128"/>
      <c r="ALY193" s="128"/>
      <c r="ALZ193" s="128"/>
      <c r="AMA193" s="128"/>
      <c r="AMB193" s="128"/>
      <c r="AMC193" s="128"/>
      <c r="AMD193" s="128"/>
      <c r="AME193" s="128"/>
      <c r="AMF193" s="128"/>
      <c r="AMG193" s="128"/>
      <c r="AMH193" s="128"/>
      <c r="AMI193" s="128"/>
      <c r="AMJ193" s="128"/>
    </row>
    <row r="194" customFormat="false" ht="15" hidden="false" customHeight="true" outlineLevel="0" collapsed="false">
      <c r="A194" s="121"/>
      <c r="B194" s="121"/>
      <c r="C194" s="122"/>
      <c r="D194" s="122"/>
      <c r="E194" s="123"/>
      <c r="F194" s="122"/>
      <c r="G194" s="123"/>
      <c r="H194" s="111"/>
      <c r="I194" s="112"/>
    </row>
    <row r="195" customFormat="false" ht="15.75" hidden="false" customHeight="true" outlineLevel="0" collapsed="false">
      <c r="A195" s="124" t="s">
        <v>138</v>
      </c>
      <c r="B195" s="125"/>
      <c r="C195" s="122"/>
      <c r="D195" s="122"/>
      <c r="E195" s="123"/>
      <c r="F195" s="122"/>
      <c r="G195" s="123"/>
      <c r="H195" s="111"/>
      <c r="I195" s="112"/>
    </row>
    <row r="196" customFormat="false" ht="15.75" hidden="false" customHeight="true" outlineLevel="0" collapsed="false">
      <c r="A196" s="107" t="n">
        <v>401</v>
      </c>
      <c r="B196" s="108" t="str">
        <f aca="false">VLOOKUP(A196,Names!$A$2:$B$207,2,FALSE())</f>
        <v>Lynchburg City Secondary Alternative</v>
      </c>
      <c r="C196" s="109" t="n">
        <f aca="false">VLOOKUP(A196,[1]Teachers!$A$9:$D$222,4,FALSE())</f>
        <v>44074.23</v>
      </c>
      <c r="D196" s="109" t="n">
        <f aca="false">VLOOKUP(A196,'Source query'!$B$17:$I$224,3,FALSE())</f>
        <v>43732.3</v>
      </c>
      <c r="E196" s="110" t="n">
        <f aca="false">IF(D196=0,"",IF(C196=0,"",IF(D196&lt;&gt;0,D196/C196-1)))</f>
        <v>-0.00775804818371184</v>
      </c>
      <c r="F196" s="109" t="n">
        <f aca="false">VLOOKUP(A196,'Source query'!$B$17:$I$224,4,FALSE())</f>
        <v>44388.29</v>
      </c>
      <c r="G196" s="110" t="n">
        <f aca="false">IF(F196=0,"",IF(D196=0,"",IF(F196&lt;&gt;0,F196/D196-1)))</f>
        <v>0.0150001257651666</v>
      </c>
      <c r="H196" s="111"/>
      <c r="I196" s="112"/>
    </row>
    <row r="197" customFormat="false" ht="15.75" hidden="false" customHeight="true" outlineLevel="0" collapsed="false">
      <c r="A197" s="107" t="n">
        <v>402</v>
      </c>
      <c r="B197" s="108" t="str">
        <f aca="false">VLOOKUP(A197,Names!$A$2:$B$207,2,FALSE())</f>
        <v>Enterprise Academy/Newport News City</v>
      </c>
      <c r="C197" s="109" t="n">
        <f aca="false">VLOOKUP(A197,[1]Teachers!$A$9:$D$222,4,FALSE())</f>
        <v>54764</v>
      </c>
      <c r="D197" s="109" t="n">
        <f aca="false">VLOOKUP(A197,'Source query'!$B$17:$I$224,3,FALSE())</f>
        <v>57496.23</v>
      </c>
      <c r="E197" s="110" t="n">
        <f aca="false">IF(D197=0,"",IF(C197=0,"",IF(D197&lt;&gt;0,D197/C197-1)))</f>
        <v>0.0498909867796362</v>
      </c>
      <c r="F197" s="109" t="n">
        <f aca="false">VLOOKUP(A197,'Source query'!$B$17:$I$224,4,FALSE())</f>
        <v>61119.95</v>
      </c>
      <c r="G197" s="110" t="n">
        <f aca="false">IF(F197=0,"",IF(D197=0,"",IF(F197&lt;&gt;0,F197/D197-1)))</f>
        <v>0.0630253496620561</v>
      </c>
      <c r="H197" s="111"/>
      <c r="I197" s="112"/>
    </row>
    <row r="198" customFormat="false" ht="15.75" hidden="false" customHeight="true" outlineLevel="0" collapsed="false">
      <c r="A198" s="107" t="n">
        <v>403</v>
      </c>
      <c r="B198" s="108" t="str">
        <f aca="false">VLOOKUP(A198,Names!$A$2:$B$207,2,FALSE())</f>
        <v>Tidewater Regional Alternative Education</v>
      </c>
      <c r="C198" s="109" t="n">
        <f aca="false">VLOOKUP(A198,[1]Teachers!$A$9:$D$222,4,FALSE())</f>
        <v>42371.71</v>
      </c>
      <c r="D198" s="109" t="n">
        <f aca="false">VLOOKUP(A198,'Source query'!$B$17:$I$224,3,FALSE())</f>
        <v>41696.57</v>
      </c>
      <c r="E198" s="110" t="n">
        <f aca="false">IF(D198=0,"",IF(C198=0,"",IF(D198&lt;&gt;0,D198/C198-1)))</f>
        <v>-0.0159337444724322</v>
      </c>
      <c r="F198" s="109" t="n">
        <f aca="false">VLOOKUP(A198,'Source query'!$B$17:$I$224,4,FALSE())</f>
        <v>42352.94</v>
      </c>
      <c r="G198" s="110" t="n">
        <f aca="false">IF(F198=0,"",IF(D198=0,"",IF(F198&lt;&gt;0,F198/D198-1)))</f>
        <v>0.0157415825810132</v>
      </c>
      <c r="H198" s="111"/>
      <c r="I198" s="112"/>
    </row>
    <row r="199" customFormat="false" ht="15.75" hidden="false" customHeight="true" outlineLevel="0" collapsed="false">
      <c r="A199" s="107" t="n">
        <v>404</v>
      </c>
      <c r="B199" s="108" t="str">
        <f aca="false">VLOOKUP(A199,Names!$A$2:$B$207,2,FALSE())</f>
        <v>Regional Alternative Plus Self Project/Roanoke</v>
      </c>
      <c r="C199" s="109" t="n">
        <f aca="false">VLOOKUP(A199,[1]Teachers!$A$9:$D$222,4,FALSE())</f>
        <v>41666.67</v>
      </c>
      <c r="D199" s="109" t="n">
        <f aca="false">VLOOKUP(A199,'Source query'!$B$17:$I$224,3,FALSE())</f>
        <v>45935.98</v>
      </c>
      <c r="E199" s="110" t="n">
        <f aca="false">IF(D199=0,"",IF(C199=0,"",IF(D199&lt;&gt;0,D199/C199-1)))</f>
        <v>0.102463431802926</v>
      </c>
      <c r="F199" s="109" t="n">
        <f aca="false">VLOOKUP(A199,'Source query'!$B$17:$I$224,4,FALSE())</f>
        <v>44545.18</v>
      </c>
      <c r="G199" s="110" t="n">
        <f aca="false">IF(F199=0,"",IF(D199=0,"",IF(F199&lt;&gt;0,F199/D199-1)))</f>
        <v>-0.0302769201832638</v>
      </c>
      <c r="H199" s="111"/>
      <c r="I199" s="112"/>
    </row>
    <row r="200" customFormat="false" ht="15.75" hidden="false" customHeight="true" outlineLevel="0" collapsed="false">
      <c r="A200" s="107" t="n">
        <v>405</v>
      </c>
      <c r="B200" s="108" t="str">
        <f aca="false">VLOOKUP(A200,Names!$A$2:$B$207,2,FALSE())</f>
        <v>Transition Support Resource Center/Fairfax</v>
      </c>
      <c r="C200" s="109" t="n">
        <f aca="false">VLOOKUP(A200,[1]Teachers!$A$9:$D$222,4,FALSE())</f>
        <v>80327.55</v>
      </c>
      <c r="D200" s="109" t="n">
        <f aca="false">VLOOKUP(A200,'Source query'!$B$17:$I$224,3,FALSE())</f>
        <v>71200.61</v>
      </c>
      <c r="E200" s="110" t="n">
        <f aca="false">IF(D200=0,"",IF(C200=0,"",IF(D200&lt;&gt;0,D200/C200-1)))</f>
        <v>-0.113621540803871</v>
      </c>
      <c r="F200" s="109" t="n">
        <f aca="false">VLOOKUP(A200,'Source query'!$B$17:$I$224,4,FALSE())</f>
        <v>75407.2</v>
      </c>
      <c r="G200" s="110" t="n">
        <f aca="false">IF(F200=0,"",IF(D200=0,"",IF(F200&lt;&gt;0,F200/D200-1)))</f>
        <v>0.0590808140548234</v>
      </c>
      <c r="H200" s="111"/>
      <c r="I200" s="112"/>
    </row>
    <row r="201" customFormat="false" ht="15.75" hidden="false" customHeight="true" outlineLevel="0" collapsed="false">
      <c r="A201" s="107" t="n">
        <v>406</v>
      </c>
      <c r="B201" s="108" t="str">
        <f aca="false">VLOOKUP(A201,Names!$A$2:$B$207,2,FALSE())</f>
        <v>Project Return/Fluvanna County</v>
      </c>
      <c r="C201" s="109" t="n">
        <f aca="false">VLOOKUP(A201,[1]Teachers!$A$9:$D$222,4,FALSE())</f>
        <v>42000</v>
      </c>
      <c r="D201" s="109" t="n">
        <f aca="false">VLOOKUP(A201,'Source query'!$B$17:$I$224,3,FALSE())</f>
        <v>42000</v>
      </c>
      <c r="E201" s="110" t="n">
        <f aca="false">IF(D201=0,"",IF(C201=0,"",IF(D201&lt;&gt;0,D201/C201-1)))</f>
        <v>0</v>
      </c>
      <c r="F201" s="109" t="n">
        <f aca="false">VLOOKUP(A201,'Source query'!$B$17:$I$224,4,FALSE())</f>
        <v>46117.27</v>
      </c>
      <c r="G201" s="110" t="n">
        <f aca="false">IF(F201=0,"",IF(D201=0,"",IF(F201&lt;&gt;0,F201/D201-1)))</f>
        <v>0.098030238095238</v>
      </c>
      <c r="H201" s="111"/>
      <c r="I201" s="112"/>
    </row>
    <row r="202" customFormat="false" ht="15.75" hidden="false" customHeight="true" outlineLevel="0" collapsed="false">
      <c r="A202" s="107" t="n">
        <v>407</v>
      </c>
      <c r="B202" s="108" t="str">
        <f aca="false">VLOOKUP(A202,Names!$A$2:$B$207,2,FALSE())</f>
        <v>Behav Disord Youth/Montgomery</v>
      </c>
      <c r="C202" s="109" t="n">
        <f aca="false">VLOOKUP(A202,[1]Teachers!$A$9:$D$222,4,FALSE())</f>
        <v>43831.5</v>
      </c>
      <c r="D202" s="109" t="n">
        <f aca="false">VLOOKUP(A202,'Source query'!$B$17:$I$224,3,FALSE())</f>
        <v>41716.83</v>
      </c>
      <c r="E202" s="110" t="n">
        <f aca="false">IF(D202=0,"",IF(C202=0,"",IF(D202&lt;&gt;0,D202/C202-1)))</f>
        <v>-0.0482454399233427</v>
      </c>
      <c r="F202" s="109" t="n">
        <f aca="false">VLOOKUP(A202,'Source query'!$B$17:$I$224,4,FALSE())</f>
        <v>42974.57</v>
      </c>
      <c r="G202" s="110" t="n">
        <f aca="false">IF(F202=0,"",IF(D202=0,"",IF(F202&lt;&gt;0,F202/D202-1)))</f>
        <v>0.0301494624591561</v>
      </c>
      <c r="H202" s="111"/>
      <c r="I202" s="112"/>
    </row>
    <row r="203" customFormat="false" ht="15.75" hidden="false" customHeight="true" outlineLevel="0" collapsed="false">
      <c r="A203" s="107" t="n">
        <v>408</v>
      </c>
      <c r="B203" s="108" t="str">
        <f aca="false">VLOOKUP(A203,Names!$A$2:$B$207,2,FALSE())</f>
        <v>Petersburg Regional Alternative</v>
      </c>
      <c r="C203" s="109" t="n">
        <f aca="false">VLOOKUP(A203,[1]Teachers!$A$9:$D$222,4,FALSE())</f>
        <v>39848</v>
      </c>
      <c r="D203" s="109" t="n">
        <f aca="false">VLOOKUP(A203,'Source query'!$B$17:$I$224,3,FALSE())</f>
        <v>36876</v>
      </c>
      <c r="E203" s="110" t="n">
        <f aca="false">IF(D203=0,"",IF(C203=0,"",IF(D203&lt;&gt;0,D203/C203-1)))</f>
        <v>-0.0745834169845413</v>
      </c>
      <c r="F203" s="109" t="n">
        <f aca="false">VLOOKUP(A203,'Source query'!$B$17:$I$224,4,FALSE())</f>
        <v>38700</v>
      </c>
      <c r="G203" s="110" t="n">
        <f aca="false">IF(F203=0,"",IF(D203=0,"",IF(F203&lt;&gt;0,F203/D203-1)))</f>
        <v>0.0494630654083956</v>
      </c>
      <c r="H203" s="111"/>
      <c r="I203" s="112"/>
    </row>
    <row r="204" customFormat="false" ht="15.75" hidden="false" customHeight="true" outlineLevel="0" collapsed="false">
      <c r="A204" s="107" t="n">
        <v>409</v>
      </c>
      <c r="B204" s="108" t="str">
        <f aca="false">VLOOKUP(A204,Names!$A$2:$B$207,2,FALSE())</f>
        <v>Regional Alternative/Pittsylvania Co</v>
      </c>
      <c r="C204" s="109" t="n">
        <f aca="false">VLOOKUP(A204,[1]Teachers!$A$9:$D$222,4,FALSE())</f>
        <v>32386.35</v>
      </c>
      <c r="D204" s="109" t="n">
        <f aca="false">VLOOKUP(A204,'Source query'!$B$17:$I$224,3,FALSE())</f>
        <v>32937.61</v>
      </c>
      <c r="E204" s="110" t="n">
        <f aca="false">IF(D204=0,"",IF(C204=0,"",IF(D204&lt;&gt;0,D204/C204-1)))</f>
        <v>0.0170213685704008</v>
      </c>
      <c r="F204" s="109" t="n">
        <f aca="false">VLOOKUP(A204,'Source query'!$B$17:$I$224,4,FALSE())</f>
        <v>35035.41</v>
      </c>
      <c r="G204" s="110" t="n">
        <f aca="false">IF(F204=0,"",IF(D204=0,"",IF(F204&lt;&gt;0,F204/D204-1)))</f>
        <v>0.0636901098774321</v>
      </c>
      <c r="H204" s="111"/>
      <c r="I204" s="112"/>
    </row>
    <row r="205" customFormat="false" ht="15.75" hidden="false" customHeight="true" outlineLevel="0" collapsed="false">
      <c r="A205" s="107" t="n">
        <v>410</v>
      </c>
      <c r="B205" s="108" t="str">
        <f aca="false">VLOOKUP(A205,Names!$A$2:$B$207,2,FALSE())</f>
        <v>Project Return/Powhatan Co</v>
      </c>
      <c r="C205" s="109" t="n">
        <f aca="false">VLOOKUP(A205,[1]Teachers!$A$9:$D$222,4,FALSE())</f>
        <v>56594.73</v>
      </c>
      <c r="D205" s="109" t="n">
        <f aca="false">VLOOKUP(A205,'Source query'!$B$17:$I$224,3,FALSE())</f>
        <v>55751.01</v>
      </c>
      <c r="E205" s="110" t="n">
        <f aca="false">IF(D205=0,"",IF(C205=0,"",IF(D205&lt;&gt;0,D205/C205-1)))</f>
        <v>-0.0149081018674354</v>
      </c>
      <c r="F205" s="109" t="n">
        <f aca="false">VLOOKUP(A205,'Source query'!$B$17:$I$224,4,FALSE())</f>
        <v>57365.67</v>
      </c>
      <c r="G205" s="110" t="n">
        <f aca="false">IF(F205=0,"",IF(D205=0,"",IF(F205&lt;&gt;0,F205/D205-1)))</f>
        <v>0.0289619865182711</v>
      </c>
      <c r="H205" s="111"/>
      <c r="I205" s="112"/>
    </row>
    <row r="206" customFormat="false" ht="15.75" hidden="false" customHeight="true" outlineLevel="0" collapsed="false">
      <c r="A206" s="107" t="n">
        <v>411</v>
      </c>
      <c r="B206" s="108" t="str">
        <f aca="false">VLOOKUP(A206,Names!$A$2:$B$207,2,FALSE())</f>
        <v>Crossroads Alternative/Bristol City</v>
      </c>
      <c r="C206" s="109" t="n">
        <f aca="false">VLOOKUP(A206,[1]Teachers!$A$9:$D$222,4,FALSE())</f>
        <v>38154.22</v>
      </c>
      <c r="D206" s="109" t="n">
        <f aca="false">VLOOKUP(A206,'Source query'!$B$17:$I$224,3,FALSE())</f>
        <v>52114.6</v>
      </c>
      <c r="E206" s="110" t="n">
        <f aca="false">IF(D206=0,"",IF(C206=0,"",IF(D206&lt;&gt;0,D206/C206-1)))</f>
        <v>0.365893471285745</v>
      </c>
      <c r="F206" s="109" t="n">
        <f aca="false">VLOOKUP(A206,'Source query'!$B$17:$I$224,4,FALSE())</f>
        <v>53960.4</v>
      </c>
      <c r="G206" s="110" t="n">
        <f aca="false">IF(F206=0,"",IF(D206=0,"",IF(F206&lt;&gt;0,F206/D206-1)))</f>
        <v>0.0354180978075243</v>
      </c>
      <c r="H206" s="111"/>
      <c r="I206" s="112"/>
    </row>
    <row r="207" customFormat="false" ht="15.75" hidden="false" customHeight="true" outlineLevel="0" collapsed="false">
      <c r="A207" s="107" t="n">
        <v>412</v>
      </c>
      <c r="B207" s="108" t="str">
        <f aca="false">VLOOKUP(A207,Names!$A$2:$B$207,2,FALSE())</f>
        <v>Metro Richmond Alternative Ed</v>
      </c>
      <c r="C207" s="109" t="n">
        <f aca="false">VLOOKUP(A207,[1]Teachers!$A$9:$D$222,4,FALSE())</f>
        <v>45628.58</v>
      </c>
      <c r="D207" s="109" t="n">
        <f aca="false">VLOOKUP(A207,'Source query'!$B$17:$I$224,3,FALSE())</f>
        <v>42031.15</v>
      </c>
      <c r="E207" s="110" t="n">
        <f aca="false">IF(D207=0,"",IF(C207=0,"",IF(D207&lt;&gt;0,D207/C207-1)))</f>
        <v>-0.0788415944568076</v>
      </c>
      <c r="F207" s="109" t="n">
        <f aca="false">VLOOKUP(A207,'Source query'!$B$17:$I$224,4,FALSE())</f>
        <v>40725.67</v>
      </c>
      <c r="G207" s="110" t="n">
        <f aca="false">IF(F207=0,"",IF(D207=0,"",IF(F207&lt;&gt;0,F207/D207-1)))</f>
        <v>-0.0310598211088682</v>
      </c>
      <c r="H207" s="111"/>
      <c r="I207" s="112"/>
    </row>
    <row r="208" customFormat="false" ht="15.75" hidden="false" customHeight="true" outlineLevel="0" collapsed="false">
      <c r="A208" s="107" t="n">
        <v>413</v>
      </c>
      <c r="B208" s="108" t="str">
        <f aca="false">VLOOKUP(A208,Names!$A$2:$B$207,2,FALSE())</f>
        <v>Regional Alternative Ed/Stafford Co</v>
      </c>
      <c r="C208" s="109" t="n">
        <f aca="false">VLOOKUP(A208,[1]Teachers!$A$9:$D$222,4,FALSE())</f>
        <v>58947.16</v>
      </c>
      <c r="D208" s="109" t="n">
        <f aca="false">VLOOKUP(A208,'Source query'!$B$17:$I$224,3,FALSE())</f>
        <v>54478.27</v>
      </c>
      <c r="E208" s="110" t="n">
        <f aca="false">IF(D208=0,"",IF(C208=0,"",IF(D208&lt;&gt;0,D208/C208-1)))</f>
        <v>-0.0758117948345605</v>
      </c>
      <c r="F208" s="109" t="n">
        <f aca="false">VLOOKUP(A208,'Source query'!$B$17:$I$224,4,FALSE())</f>
        <v>59410.83</v>
      </c>
      <c r="G208" s="110" t="n">
        <f aca="false">IF(F208=0,"",IF(D208=0,"",IF(F208&lt;&gt;0,F208/D208-1)))</f>
        <v>0.0905417884965878</v>
      </c>
      <c r="H208" s="111"/>
      <c r="I208" s="112"/>
    </row>
    <row r="209" customFormat="false" ht="15.75" hidden="false" customHeight="true" outlineLevel="0" collapsed="false">
      <c r="A209" s="107" t="n">
        <v>414</v>
      </c>
      <c r="B209" s="108" t="str">
        <f aca="false">VLOOKUP(A209,Names!$A$2:$B$207,2,FALSE())</f>
        <v>Southside L.I.N.K. Project/Brunswick Co</v>
      </c>
      <c r="C209" s="109" t="n">
        <f aca="false">VLOOKUP(A209,[1]Teachers!$A$9:$D$222,4,FALSE())</f>
        <v>54048.4</v>
      </c>
      <c r="D209" s="109" t="n">
        <f aca="false">VLOOKUP(A209,'Source query'!$B$17:$I$224,3,FALSE())</f>
        <v>43700.68</v>
      </c>
      <c r="E209" s="110" t="n">
        <f aca="false">IF(D209=0,"",IF(C209=0,"",IF(D209&lt;&gt;0,D209/C209-1)))</f>
        <v>-0.191452845967688</v>
      </c>
      <c r="F209" s="109" t="n">
        <f aca="false">VLOOKUP(A209,'Source query'!$B$17:$I$224,4,FALSE())</f>
        <v>45012</v>
      </c>
      <c r="G209" s="110" t="n">
        <f aca="false">IF(F209=0,"",IF(D209=0,"",IF(F209&lt;&gt;0,F209/D209-1)))</f>
        <v>0.0300068557285607</v>
      </c>
      <c r="H209" s="111"/>
      <c r="I209" s="112"/>
    </row>
    <row r="210" customFormat="false" ht="15.75" hidden="false" customHeight="true" outlineLevel="0" collapsed="false">
      <c r="A210" s="107" t="n">
        <v>415</v>
      </c>
      <c r="B210" s="108" t="str">
        <f aca="false">VLOOKUP(A210,Names!$A$2:$B$207,2,FALSE())</f>
        <v>Regional Alternative Ed/King William</v>
      </c>
      <c r="C210" s="109" t="n">
        <f aca="false">VLOOKUP(A210,[1]Teachers!$A$9:$D$222,4,FALSE())</f>
        <v>28131.52</v>
      </c>
      <c r="D210" s="109" t="n">
        <f aca="false">VLOOKUP(A210,'Source query'!$B$17:$I$224,3,FALSE())</f>
        <v>28062.5</v>
      </c>
      <c r="E210" s="110" t="n">
        <f aca="false">IF(D210=0,"",IF(C210=0,"",IF(D210&lt;&gt;0,D210/C210-1)))</f>
        <v>-0.00245347567426146</v>
      </c>
      <c r="F210" s="109" t="n">
        <f aca="false">VLOOKUP(A210,'Source query'!$B$17:$I$224,4,FALSE())</f>
        <v>36000</v>
      </c>
      <c r="G210" s="110" t="n">
        <f aca="false">IF(F210=0,"",IF(D210=0,"",IF(F210&lt;&gt;0,F210/D210-1)))</f>
        <v>0.282850779510022</v>
      </c>
      <c r="H210" s="111"/>
      <c r="I210" s="112"/>
    </row>
    <row r="211" customFormat="false" ht="15.75" hidden="false" customHeight="true" outlineLevel="0" collapsed="false">
      <c r="A211" s="107" t="n">
        <v>416</v>
      </c>
      <c r="B211" s="108" t="str">
        <f aca="false">VLOOKUP(A211,Names!$A$2:$B$207,2,FALSE())</f>
        <v>New Dominion/Prince William Co</v>
      </c>
      <c r="C211" s="109" t="n">
        <f aca="false">VLOOKUP(A211,[1]Teachers!$A$9:$D$222,4,FALSE())</f>
        <v>62398.98</v>
      </c>
      <c r="D211" s="109" t="n">
        <f aca="false">VLOOKUP(A211,'Source query'!$B$17:$I$224,3,FALSE())</f>
        <v>59717.48</v>
      </c>
      <c r="E211" s="110" t="n">
        <f aca="false">IF(D211=0,"",IF(C211=0,"",IF(D211&lt;&gt;0,D211/C211-1)))</f>
        <v>-0.0429734588610262</v>
      </c>
      <c r="F211" s="109" t="n">
        <f aca="false">VLOOKUP(A211,'Source query'!$B$17:$I$224,4,FALSE())</f>
        <v>57603.69</v>
      </c>
      <c r="G211" s="110" t="n">
        <f aca="false">IF(F211=0,"",IF(D211=0,"",IF(F211&lt;&gt;0,F211/D211-1)))</f>
        <v>-0.0353965036702821</v>
      </c>
      <c r="H211" s="111"/>
      <c r="I211" s="112"/>
    </row>
    <row r="212" customFormat="false" ht="15.75" hidden="false" customHeight="true" outlineLevel="0" collapsed="false">
      <c r="A212" s="107" t="n">
        <v>417</v>
      </c>
      <c r="B212" s="108" t="str">
        <f aca="false">VLOOKUP(A212,Names!$A$2:$B$207,2,FALSE())</f>
        <v>Project Bridge/Russell Co</v>
      </c>
      <c r="C212" s="109" t="n">
        <f aca="false">VLOOKUP(A212,[1]Teachers!$A$9:$D$222,4,FALSE())</f>
        <v>32023.08</v>
      </c>
      <c r="D212" s="109" t="n">
        <f aca="false">VLOOKUP(A212,'Source query'!$B$17:$I$224,3,FALSE())</f>
        <v>30168.75</v>
      </c>
      <c r="E212" s="110" t="n">
        <f aca="false">IF(D212=0,"",IF(C212=0,"",IF(D212&lt;&gt;0,D212/C212-1)))</f>
        <v>-0.057906047763051</v>
      </c>
      <c r="F212" s="109" t="n">
        <f aca="false">VLOOKUP(A212,'Source query'!$B$17:$I$224,4,FALSE())</f>
        <v>30549.42</v>
      </c>
      <c r="G212" s="110" t="n">
        <f aca="false">IF(F212=0,"",IF(D212=0,"",IF(F212&lt;&gt;0,F212/D212-1)))</f>
        <v>0.0126180236171534</v>
      </c>
      <c r="H212" s="111"/>
      <c r="I212" s="112"/>
    </row>
    <row r="213" customFormat="false" ht="15.75" hidden="false" customHeight="true" outlineLevel="0" collapsed="false">
      <c r="A213" s="107" t="n">
        <v>418</v>
      </c>
      <c r="B213" s="108" t="str">
        <f aca="false">VLOOKUP(A213,Names!$A$2:$B$207,2,FALSE())</f>
        <v>Regional Alternative/Wythe Co</v>
      </c>
      <c r="C213" s="109" t="n">
        <f aca="false">VLOOKUP(A213,[1]Teachers!$A$9:$D$222,4,FALSE())</f>
        <v>41624.37</v>
      </c>
      <c r="D213" s="109" t="n">
        <f aca="false">VLOOKUP(A213,'Source query'!$B$17:$I$224,3,FALSE())</f>
        <v>50176.08</v>
      </c>
      <c r="E213" s="110" t="n">
        <f aca="false">IF(D213=0,"",IF(C213=0,"",IF(D213&lt;&gt;0,D213/C213-1)))</f>
        <v>0.205449595993885</v>
      </c>
      <c r="F213" s="109" t="n">
        <f aca="false">VLOOKUP(A213,'Source query'!$B$17:$I$224,4,FALSE())</f>
        <v>50000</v>
      </c>
      <c r="G213" s="110" t="n">
        <f aca="false">IF(F213=0,"",IF(D213=0,"",IF(F213&lt;&gt;0,F213/D213-1)))</f>
        <v>-0.00350924185388735</v>
      </c>
      <c r="H213" s="111"/>
      <c r="I213" s="112"/>
    </row>
    <row r="214" customFormat="false" ht="15.75" hidden="false" customHeight="true" outlineLevel="0" collapsed="false">
      <c r="A214" s="107" t="n">
        <v>420</v>
      </c>
      <c r="B214" s="108" t="str">
        <f aca="false">VLOOKUP(A214,Names!$A$2:$B$207,2,FALSE())</f>
        <v>Piedmont Alternative School</v>
      </c>
      <c r="C214" s="109" t="n">
        <f aca="false">VLOOKUP(A214,[1]Teachers!$A$9:$D$222,4,FALSE())</f>
        <v>44348.08</v>
      </c>
      <c r="D214" s="109" t="n">
        <f aca="false">VLOOKUP(A214,'Source query'!$B$17:$I$224,3,FALSE())</f>
        <v>46512.96</v>
      </c>
      <c r="E214" s="110" t="n">
        <f aca="false">IF(D214=0,"",IF(C214=0,"",IF(D214&lt;&gt;0,D214/C214-1)))</f>
        <v>0.0488156420751473</v>
      </c>
      <c r="F214" s="109" t="n">
        <f aca="false">VLOOKUP(A214,'Source query'!$B$17:$I$224,4,FALSE())</f>
        <v>48457</v>
      </c>
      <c r="G214" s="110" t="n">
        <f aca="false">IF(F214=0,"",IF(D214=0,"",IF(F214&lt;&gt;0,F214/D214-1)))</f>
        <v>0.0417956629722125</v>
      </c>
      <c r="H214" s="111"/>
      <c r="I214" s="112"/>
    </row>
    <row r="215" customFormat="false" ht="15.75" hidden="false" customHeight="true" outlineLevel="0" collapsed="false">
      <c r="A215" s="107" t="n">
        <v>421</v>
      </c>
      <c r="B215" s="108" t="str">
        <f aca="false">VLOOKUP(A215,Names!$A$2:$B$207,2,FALSE())</f>
        <v>Northern Neck Regional Alternative Education</v>
      </c>
      <c r="C215" s="109" t="n">
        <f aca="false">VLOOKUP(A215,[1]Teachers!$A$9:$D$222,4,FALSE())</f>
        <v>45757.84</v>
      </c>
      <c r="D215" s="109" t="n">
        <f aca="false">VLOOKUP(A215,'Source query'!$B$17:$I$224,3,FALSE())</f>
        <v>47998</v>
      </c>
      <c r="E215" s="110" t="n">
        <f aca="false">IF(D215=0,"",IF(C215=0,"",IF(D215&lt;&gt;0,D215/C215-1)))</f>
        <v>0.0489568563551077</v>
      </c>
      <c r="F215" s="109" t="n">
        <f aca="false">VLOOKUP(A215,'Source query'!$B$17:$I$224,4,FALSE())</f>
        <v>48931.33</v>
      </c>
      <c r="G215" s="110" t="n">
        <f aca="false">IF(F215=0,"",IF(D215=0,"",IF(F215&lt;&gt;0,F215/D215-1)))</f>
        <v>0.0194451852160507</v>
      </c>
      <c r="H215" s="111"/>
      <c r="I215" s="112"/>
    </row>
    <row r="216" customFormat="false" ht="15.75" hidden="false" customHeight="true" outlineLevel="0" collapsed="false">
      <c r="A216" s="107" t="n">
        <v>422</v>
      </c>
      <c r="B216" s="108" t="str">
        <f aca="false">VLOOKUP(A216,Names!$A$2:$B$207,2,FALSE())</f>
        <v>Shenandoah Valley Reg Alternative Ed/Genesis</v>
      </c>
      <c r="C216" s="109" t="n">
        <f aca="false">VLOOKUP(A216,[1]Teachers!$A$9:$D$222,4,FALSE())</f>
        <v>42089.89</v>
      </c>
      <c r="D216" s="109" t="n">
        <f aca="false">VLOOKUP(A216,'Source query'!$B$17:$I$224,3,FALSE())</f>
        <v>38447.86</v>
      </c>
      <c r="E216" s="110" t="n">
        <f aca="false">IF(D216=0,"",IF(C216=0,"",IF(D216&lt;&gt;0,D216/C216-1)))</f>
        <v>-0.0865298056136521</v>
      </c>
      <c r="F216" s="109" t="n">
        <f aca="false">VLOOKUP(A216,'Source query'!$B$17:$I$224,4,FALSE())</f>
        <v>42643.14</v>
      </c>
      <c r="G216" s="110" t="n">
        <f aca="false">IF(F216=0,"",IF(D216=0,"",IF(F216&lt;&gt;0,F216/D216-1)))</f>
        <v>0.109116086044841</v>
      </c>
      <c r="H216" s="111"/>
      <c r="I216" s="112"/>
    </row>
    <row r="217" customFormat="false" ht="15.75" hidden="false" customHeight="true" outlineLevel="0" collapsed="false">
      <c r="A217" s="107" t="n">
        <v>423</v>
      </c>
      <c r="B217" s="108" t="str">
        <f aca="false">VLOOKUP(A217,Names!$A$2:$B$207,2,FALSE())</f>
        <v>Breaking Barriers Alternative Ed/Henry Co</v>
      </c>
      <c r="C217" s="109" t="n">
        <f aca="false">VLOOKUP(A217,[1]Teachers!$A$9:$D$222,4,FALSE())</f>
        <v>41100</v>
      </c>
      <c r="D217" s="109" t="n">
        <f aca="false">VLOOKUP(A217,'Source query'!$B$17:$I$224,3,FALSE())</f>
        <v>40000</v>
      </c>
      <c r="E217" s="110" t="n">
        <f aca="false">IF(D217=0,"",IF(C217=0,"",IF(D217&lt;&gt;0,D217/C217-1)))</f>
        <v>-0.0267639902676399</v>
      </c>
      <c r="F217" s="109" t="n">
        <f aca="false">VLOOKUP(A217,'Source query'!$B$17:$I$224,4,FALSE())</f>
        <v>57600</v>
      </c>
      <c r="G217" s="110" t="n">
        <f aca="false">IF(F217=0,"",IF(D217=0,"",IF(F217&lt;&gt;0,F217/D217-1)))</f>
        <v>0.44</v>
      </c>
      <c r="H217" s="111"/>
      <c r="I217" s="112"/>
    </row>
    <row r="218" customFormat="false" ht="15.75" hidden="false" customHeight="true" outlineLevel="0" collapsed="false">
      <c r="A218" s="107" t="n">
        <v>424</v>
      </c>
      <c r="B218" s="108" t="str">
        <f aca="false">VLOOKUP(A218,Names!$A$2:$B$207,2,FALSE())</f>
        <v>Carroll/Galax/Joy Ranch Reg Alternative Ed</v>
      </c>
      <c r="C218" s="109" t="n">
        <f aca="false">VLOOKUP(A218,[1]Teachers!$A$9:$D$222,4,FALSE())</f>
        <v>37581.57</v>
      </c>
      <c r="D218" s="109" t="n">
        <f aca="false">VLOOKUP(A218,'Source query'!$B$17:$I$224,3,FALSE())</f>
        <v>38634.41</v>
      </c>
      <c r="E218" s="110" t="n">
        <f aca="false">IF(D218=0,"",IF(C218=0,"",IF(D218&lt;&gt;0,D218/C218-1)))</f>
        <v>0.0280147955500529</v>
      </c>
      <c r="F218" s="109" t="n">
        <f aca="false">VLOOKUP(A218,'Source query'!$B$17:$I$224,4,FALSE())</f>
        <v>40040</v>
      </c>
      <c r="G218" s="110" t="n">
        <f aca="false">IF(F218=0,"",IF(D218=0,"",IF(F218&lt;&gt;0,F218/D218-1)))</f>
        <v>0.0363818161064191</v>
      </c>
      <c r="H218" s="111"/>
      <c r="I218" s="112"/>
    </row>
    <row r="219" customFormat="false" ht="15.75" hidden="false" customHeight="true" outlineLevel="0" collapsed="false">
      <c r="A219" s="107" t="n">
        <v>426</v>
      </c>
      <c r="B219" s="108" t="str">
        <f aca="false">VLOOKUP(A219,Names!$A$2:$B$207,2,FALSE())</f>
        <v>Regional Learning Academy/Wise Co</v>
      </c>
      <c r="C219" s="109" t="n">
        <f aca="false">VLOOKUP(A219,[1]Teachers!$A$9:$D$222,4,FALSE())</f>
        <v>55091.98</v>
      </c>
      <c r="D219" s="109" t="n">
        <f aca="false">VLOOKUP(A219,'Source query'!$B$17:$I$224,3,FALSE())</f>
        <v>51724.7</v>
      </c>
      <c r="E219" s="110" t="n">
        <f aca="false">IF(D219=0,"",IF(C219=0,"",IF(D219&lt;&gt;0,D219/C219-1)))</f>
        <v>-0.0611210560956423</v>
      </c>
      <c r="F219" s="109" t="n">
        <f aca="false">VLOOKUP(A219,'Source query'!$B$17:$I$224,4,FALSE())</f>
        <v>53424.66</v>
      </c>
      <c r="G219" s="110" t="n">
        <f aca="false">IF(F219=0,"",IF(D219=0,"",IF(F219&lt;&gt;0,F219/D219-1)))</f>
        <v>0.0328655361945067</v>
      </c>
      <c r="H219" s="111"/>
      <c r="I219" s="112"/>
    </row>
    <row r="220" customFormat="false" ht="15.75" hidden="false" customHeight="true" outlineLevel="0" collapsed="false">
      <c r="A220" s="107" t="n">
        <v>427</v>
      </c>
      <c r="B220" s="108" t="str">
        <f aca="false">VLOOKUP(A220,Names!$A$2:$B$207,2,FALSE())</f>
        <v>Regional Community Alternative Ed Continuum</v>
      </c>
      <c r="C220" s="109" t="n">
        <f aca="false">VLOOKUP(A220,[1]Teachers!$A$9:$D$222,4,FALSE())</f>
        <v>47665.38</v>
      </c>
      <c r="D220" s="109" t="n">
        <f aca="false">VLOOKUP(A220,'Source query'!$B$17:$I$224,3,FALSE())</f>
        <v>47797.63</v>
      </c>
      <c r="E220" s="110" t="n">
        <f aca="false">IF(D220=0,"",IF(C220=0,"",IF(D220&lt;&gt;0,D220/C220-1)))</f>
        <v>0.0027745504179344</v>
      </c>
      <c r="F220" s="109" t="n">
        <f aca="false">VLOOKUP(A220,'Source query'!$B$17:$I$224,4,FALSE())</f>
        <v>47819.26</v>
      </c>
      <c r="G220" s="110" t="n">
        <f aca="false">IF(F220=0,"",IF(D220=0,"",IF(F220&lt;&gt;0,F220/D220-1)))</f>
        <v>0.000452532897551761</v>
      </c>
      <c r="H220" s="111"/>
      <c r="I220" s="112"/>
    </row>
    <row r="221" customFormat="false" ht="15.75" hidden="false" customHeight="true" outlineLevel="0" collapsed="false">
      <c r="A221" s="107" t="n">
        <v>428</v>
      </c>
      <c r="B221" s="108" t="str">
        <f aca="false">VLOOKUP(A221,Names!$A$2:$B$207,2,FALSE())</f>
        <v>Project Renew/Northampton Co</v>
      </c>
      <c r="C221" s="109" t="n">
        <f aca="false">VLOOKUP(A221,[1]Teachers!$A$9:$D$222,4,FALSE())</f>
        <v>33993.97</v>
      </c>
      <c r="D221" s="109" t="n">
        <f aca="false">VLOOKUP(A221,'Source query'!$B$17:$I$224,3,FALSE())</f>
        <v>34683.37</v>
      </c>
      <c r="E221" s="110" t="n">
        <f aca="false">IF(D221=0,"",IF(C221=0,"",IF(D221&lt;&gt;0,D221/C221-1)))</f>
        <v>0.0202800673178214</v>
      </c>
      <c r="F221" s="109" t="n">
        <f aca="false">VLOOKUP(A221,'Source query'!$B$17:$I$224,4,FALSE())</f>
        <v>35934.13</v>
      </c>
      <c r="G221" s="110" t="n">
        <f aca="false">IF(F221=0,"",IF(D221=0,"",IF(F221&lt;&gt;0,F221/D221-1)))</f>
        <v>0.0360622396266566</v>
      </c>
      <c r="H221" s="111"/>
      <c r="I221" s="112"/>
    </row>
    <row r="222" customFormat="false" ht="15.75" hidden="false" customHeight="true" outlineLevel="0" collapsed="false">
      <c r="A222" s="107" t="n">
        <v>429</v>
      </c>
      <c r="B222" s="108" t="str">
        <f aca="false">VLOOKUP(A222,Names!$A$2:$B$207,2,FALSE())</f>
        <v>Renaissance/Scott Co</v>
      </c>
      <c r="C222" s="109" t="n">
        <f aca="false">VLOOKUP(A222,[1]Teachers!$A$9:$D$222,4,FALSE())</f>
        <v>46691.43</v>
      </c>
      <c r="D222" s="109" t="n">
        <f aca="false">VLOOKUP(A222,'Source query'!$B$17:$I$224,3,FALSE())</f>
        <v>46830.17</v>
      </c>
      <c r="E222" s="110" t="n">
        <f aca="false">IF(D222=0,"",IF(C222=0,"",IF(D222&lt;&gt;0,D222/C222-1)))</f>
        <v>0.00297142323548449</v>
      </c>
      <c r="F222" s="109" t="n">
        <f aca="false">VLOOKUP(A222,'Source query'!$B$17:$I$224,4,FALSE())</f>
        <v>48362.13</v>
      </c>
      <c r="G222" s="110" t="n">
        <f aca="false">IF(F222=0,"",IF(D222=0,"",IF(F222&lt;&gt;0,F222/D222-1)))</f>
        <v>0.0327130992691249</v>
      </c>
      <c r="H222" s="111"/>
      <c r="I222" s="112"/>
    </row>
    <row r="223" customFormat="false" ht="15.75" hidden="false" customHeight="true" outlineLevel="0" collapsed="false">
      <c r="A223" s="107" t="n">
        <v>431</v>
      </c>
      <c r="B223" s="108" t="str">
        <f aca="false">VLOOKUP(A223,Names!$A$2:$B$207,2,FALSE())</f>
        <v>Regional Alternative Education Center/Buena Vista</v>
      </c>
      <c r="C223" s="109" t="n">
        <f aca="false">VLOOKUP(A223,[1]Teachers!$A$9:$D$223,4,FALSE())</f>
        <v>38851.96</v>
      </c>
      <c r="D223" s="109" t="n">
        <f aca="false">VLOOKUP(A223,'Source query'!$B$17:$I$224,3,FALSE())</f>
        <v>49204.1</v>
      </c>
      <c r="E223" s="130" t="n">
        <f aca="false">IF(D223=0,"",IF(C223=0,"",IF(D223&lt;&gt;0,D223/C223-1)))</f>
        <v>0.266450907496044</v>
      </c>
      <c r="F223" s="109" t="n">
        <f aca="false">VLOOKUP(A223,'Source query'!$B$17:$I$224,4,FALSE())</f>
        <v>49250</v>
      </c>
      <c r="G223" s="110" t="n">
        <f aca="false">IF(F223=0,"",IF(D223=0,"",IF(F223&lt;&gt;0,F223/D223-1)))</f>
        <v>0.000932849091844101</v>
      </c>
      <c r="H223" s="111"/>
      <c r="I223" s="112"/>
    </row>
    <row r="224" customFormat="false" ht="18.75" hidden="false" customHeight="true" outlineLevel="0" collapsed="false">
      <c r="A224" s="116"/>
      <c r="B224" s="117" t="s">
        <v>139</v>
      </c>
      <c r="C224" s="118" t="n">
        <f aca="false">+[1]Teachers!$D$224</f>
        <v>47185.7077556527</v>
      </c>
      <c r="D224" s="118" t="n">
        <f aca="false">'Source query'!D10</f>
        <v>46769.1860054171</v>
      </c>
      <c r="E224" s="119" t="n">
        <f aca="false">IF(D224=0,"",IF(C224=0,"",IF(D224&lt;&gt;0,D224/C224-1)))</f>
        <v>-0.00882728627050655</v>
      </c>
      <c r="F224" s="118" t="n">
        <f aca="false">'Source query'!E10</f>
        <v>48470.4611792847</v>
      </c>
      <c r="G224" s="119" t="n">
        <f aca="false">IF(F224=0,"",IF(D224=0,"",IF(F224&lt;&gt;0,F224/D224-1)))</f>
        <v>0.0363759842574674</v>
      </c>
      <c r="H224" s="128"/>
      <c r="I224" s="128"/>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s="128"/>
      <c r="AMB224" s="128"/>
      <c r="AMC224" s="128"/>
      <c r="AMD224" s="128"/>
      <c r="AME224" s="128"/>
      <c r="AMF224" s="128"/>
      <c r="AMG224" s="128"/>
      <c r="AMH224" s="128"/>
      <c r="AMI224" s="128"/>
      <c r="AMJ224" s="128"/>
    </row>
    <row r="225" customFormat="false" ht="14.25" hidden="false" customHeight="true" outlineLevel="0" collapsed="false">
      <c r="A225" s="131"/>
      <c r="B225" s="131"/>
      <c r="C225" s="132"/>
      <c r="D225" s="132"/>
      <c r="E225" s="133"/>
      <c r="F225" s="132"/>
      <c r="G225" s="133"/>
    </row>
    <row r="226" customFormat="false" ht="30" hidden="false" customHeight="true" outlineLevel="0" collapsed="false">
      <c r="A226" s="134"/>
      <c r="B226" s="135" t="s">
        <v>140</v>
      </c>
      <c r="C226" s="136" t="n">
        <f aca="false">+[1]Teachers!$D$226</f>
        <v>54486.2999752821</v>
      </c>
      <c r="D226" s="136" t="n">
        <f aca="false">'Source query'!D11</f>
        <v>54890.9264315807</v>
      </c>
      <c r="E226" s="137" t="n">
        <f aca="false">IF(D226=0,"",IF(C226=0,"",IF(D226&lt;&gt;0,D226/C226-1)))</f>
        <v>0.0074262054219536</v>
      </c>
      <c r="F226" s="136" t="n">
        <f aca="false">'Source query'!E11</f>
        <v>56147.5521163614</v>
      </c>
      <c r="G226" s="137" t="n">
        <f aca="false">IF(F226=0,"",IF(D226=0,"",IF(F226&lt;&gt;0,F226/D226-1)))</f>
        <v>0.022893140387183</v>
      </c>
      <c r="H226" s="138"/>
      <c r="I226" s="138"/>
      <c r="J226" s="138"/>
      <c r="K226" s="138"/>
      <c r="L226" s="138"/>
      <c r="M226" s="138"/>
      <c r="N226" s="138"/>
      <c r="O226" s="138"/>
      <c r="P226" s="138"/>
      <c r="Q226" s="138"/>
      <c r="R226" s="138"/>
      <c r="S226" s="138"/>
      <c r="T226" s="138"/>
      <c r="U226" s="138"/>
      <c r="V226" s="138"/>
      <c r="W226" s="138"/>
      <c r="X226" s="138"/>
      <c r="Y226" s="138"/>
      <c r="Z226" s="138"/>
      <c r="AA226" s="138"/>
      <c r="AB226" s="138"/>
      <c r="AC226" s="138"/>
      <c r="AD226" s="138"/>
      <c r="AE226" s="138"/>
      <c r="AF226" s="138"/>
      <c r="AG226" s="138"/>
      <c r="AH226" s="138"/>
      <c r="AI226" s="138"/>
      <c r="AJ226" s="138"/>
      <c r="AK226" s="138"/>
      <c r="AL226" s="138"/>
      <c r="AM226" s="138"/>
      <c r="AN226" s="138"/>
      <c r="AO226" s="138"/>
      <c r="AP226" s="138"/>
      <c r="AQ226" s="138"/>
      <c r="AR226" s="138"/>
      <c r="AS226" s="138"/>
      <c r="AT226" s="138"/>
      <c r="AU226" s="138"/>
      <c r="AV226" s="138"/>
      <c r="AW226" s="138"/>
      <c r="AX226" s="138"/>
      <c r="AY226" s="138"/>
      <c r="AZ226" s="138"/>
      <c r="BA226" s="138"/>
      <c r="BB226" s="138"/>
      <c r="BC226" s="138"/>
      <c r="BD226" s="138"/>
      <c r="BE226" s="138"/>
      <c r="BF226" s="138"/>
      <c r="BG226" s="138"/>
      <c r="BH226" s="138"/>
      <c r="BI226" s="138"/>
      <c r="BJ226" s="138"/>
      <c r="BK226" s="138"/>
      <c r="BL226" s="138"/>
      <c r="BM226" s="138"/>
      <c r="BN226" s="138"/>
      <c r="BO226" s="138"/>
      <c r="BP226" s="138"/>
      <c r="BQ226" s="138"/>
      <c r="BR226" s="138"/>
      <c r="BS226" s="138"/>
      <c r="BT226" s="138"/>
      <c r="BU226" s="138"/>
      <c r="BV226" s="138"/>
      <c r="BW226" s="138"/>
      <c r="BX226" s="138"/>
      <c r="BY226" s="138"/>
      <c r="BZ226" s="138"/>
      <c r="CA226" s="138"/>
      <c r="CB226" s="138"/>
      <c r="CC226" s="138"/>
      <c r="CD226" s="138"/>
      <c r="CE226" s="138"/>
      <c r="CF226" s="138"/>
      <c r="CG226" s="138"/>
      <c r="CH226" s="138"/>
      <c r="CI226" s="138"/>
      <c r="CJ226" s="138"/>
      <c r="CK226" s="138"/>
      <c r="CL226" s="138"/>
      <c r="CM226" s="138"/>
      <c r="CN226" s="138"/>
      <c r="CO226" s="138"/>
      <c r="CP226" s="138"/>
      <c r="CQ226" s="138"/>
      <c r="CR226" s="138"/>
      <c r="CS226" s="138"/>
      <c r="CT226" s="138"/>
      <c r="CU226" s="138"/>
      <c r="CV226" s="138"/>
      <c r="CW226" s="138"/>
      <c r="CX226" s="138"/>
      <c r="CY226" s="138"/>
      <c r="CZ226" s="138"/>
      <c r="DA226" s="138"/>
      <c r="DB226" s="138"/>
      <c r="DC226" s="138"/>
      <c r="DD226" s="138"/>
      <c r="DE226" s="138"/>
      <c r="DF226" s="138"/>
      <c r="DG226" s="138"/>
      <c r="DH226" s="138"/>
      <c r="DI226" s="138"/>
      <c r="DJ226" s="138"/>
      <c r="DK226" s="138"/>
      <c r="DL226" s="138"/>
      <c r="DM226" s="138"/>
      <c r="DN226" s="138"/>
      <c r="DO226" s="138"/>
      <c r="DP226" s="138"/>
      <c r="DQ226" s="138"/>
      <c r="DR226" s="138"/>
      <c r="DS226" s="138"/>
      <c r="DT226" s="138"/>
      <c r="DU226" s="138"/>
      <c r="DV226" s="138"/>
      <c r="DW226" s="138"/>
      <c r="DX226" s="138"/>
      <c r="DY226" s="138"/>
      <c r="DZ226" s="138"/>
      <c r="EA226" s="138"/>
      <c r="EB226" s="138"/>
      <c r="EC226" s="138"/>
      <c r="ED226" s="138"/>
      <c r="EE226" s="138"/>
      <c r="EF226" s="138"/>
      <c r="EG226" s="138"/>
      <c r="EH226" s="138"/>
      <c r="EI226" s="138"/>
      <c r="EJ226" s="138"/>
      <c r="EK226" s="138"/>
      <c r="EL226" s="138"/>
      <c r="EM226" s="138"/>
      <c r="EN226" s="138"/>
      <c r="EO226" s="138"/>
      <c r="EP226" s="138"/>
      <c r="EQ226" s="138"/>
      <c r="ER226" s="138"/>
      <c r="ES226" s="138"/>
      <c r="ET226" s="138"/>
      <c r="EU226" s="138"/>
      <c r="EV226" s="138"/>
      <c r="EW226" s="138"/>
      <c r="EX226" s="138"/>
      <c r="EY226" s="138"/>
      <c r="EZ226" s="138"/>
      <c r="FA226" s="138"/>
      <c r="FB226" s="138"/>
      <c r="FC226" s="138"/>
      <c r="FD226" s="138"/>
      <c r="FE226" s="138"/>
      <c r="FF226" s="138"/>
      <c r="FG226" s="138"/>
      <c r="FH226" s="138"/>
      <c r="FI226" s="138"/>
      <c r="FJ226" s="138"/>
      <c r="FK226" s="138"/>
      <c r="FL226" s="138"/>
      <c r="FM226" s="138"/>
      <c r="FN226" s="138"/>
      <c r="FO226" s="138"/>
      <c r="FP226" s="138"/>
      <c r="FQ226" s="138"/>
      <c r="FR226" s="138"/>
      <c r="FS226" s="138"/>
      <c r="FT226" s="138"/>
      <c r="FU226" s="138"/>
      <c r="FV226" s="138"/>
      <c r="FW226" s="138"/>
      <c r="FX226" s="138"/>
      <c r="FY226" s="138"/>
      <c r="FZ226" s="138"/>
      <c r="GA226" s="138"/>
      <c r="GB226" s="138"/>
      <c r="GC226" s="138"/>
      <c r="GD226" s="138"/>
      <c r="GE226" s="138"/>
      <c r="GF226" s="138"/>
      <c r="GG226" s="138"/>
      <c r="GH226" s="138"/>
      <c r="GI226" s="138"/>
      <c r="GJ226" s="138"/>
      <c r="GK226" s="138"/>
      <c r="GL226" s="138"/>
      <c r="GM226" s="138"/>
      <c r="GN226" s="138"/>
      <c r="GO226" s="138"/>
      <c r="GP226" s="138"/>
      <c r="GQ226" s="138"/>
      <c r="GR226" s="138"/>
      <c r="GS226" s="138"/>
      <c r="GT226" s="138"/>
      <c r="GU226" s="138"/>
      <c r="GV226" s="138"/>
      <c r="GW226" s="138"/>
      <c r="GX226" s="138"/>
      <c r="GY226" s="138"/>
      <c r="GZ226" s="138"/>
      <c r="HA226" s="138"/>
      <c r="HB226" s="138"/>
      <c r="HC226" s="138"/>
      <c r="HD226" s="138"/>
      <c r="HE226" s="138"/>
      <c r="HF226" s="138"/>
      <c r="HG226" s="138"/>
      <c r="HH226" s="138"/>
      <c r="HI226" s="138"/>
      <c r="HJ226" s="138"/>
      <c r="HK226" s="138"/>
      <c r="HL226" s="138"/>
      <c r="HM226" s="138"/>
      <c r="HN226" s="138"/>
      <c r="HO226" s="138"/>
      <c r="HP226" s="138"/>
      <c r="HQ226" s="138"/>
      <c r="HR226" s="138"/>
      <c r="HS226" s="138"/>
      <c r="HT226" s="138"/>
      <c r="HU226" s="138"/>
      <c r="HV226" s="138"/>
      <c r="HW226" s="138"/>
      <c r="HX226" s="138"/>
      <c r="HY226" s="138"/>
      <c r="HZ226" s="138"/>
      <c r="IA226" s="138"/>
      <c r="IB226" s="138"/>
      <c r="IC226" s="138"/>
      <c r="ID226" s="138"/>
      <c r="IE226" s="138"/>
      <c r="IF226" s="138"/>
      <c r="IG226" s="138"/>
      <c r="IH226" s="138"/>
      <c r="II226" s="138"/>
      <c r="IJ226" s="138"/>
      <c r="IK226" s="138"/>
      <c r="IL226" s="138"/>
      <c r="IM226" s="138"/>
      <c r="IN226" s="138"/>
      <c r="IO226" s="138"/>
      <c r="IP226" s="138"/>
      <c r="IQ226" s="138"/>
      <c r="IR226" s="138"/>
      <c r="IS226" s="138"/>
      <c r="IT226" s="138"/>
      <c r="IU226" s="138"/>
      <c r="IV226" s="138"/>
      <c r="IW226" s="138"/>
      <c r="IX226" s="138"/>
      <c r="IY226" s="138"/>
      <c r="IZ226" s="138"/>
      <c r="JA226" s="138"/>
      <c r="JB226" s="138"/>
      <c r="JC226" s="138"/>
      <c r="JD226" s="138"/>
      <c r="JE226" s="138"/>
      <c r="JF226" s="138"/>
      <c r="JG226" s="138"/>
      <c r="JH226" s="138"/>
      <c r="JI226" s="138"/>
      <c r="JJ226" s="138"/>
      <c r="JK226" s="138"/>
      <c r="JL226" s="138"/>
      <c r="JM226" s="138"/>
      <c r="JN226" s="138"/>
      <c r="JO226" s="138"/>
      <c r="JP226" s="138"/>
      <c r="JQ226" s="138"/>
      <c r="JR226" s="138"/>
      <c r="JS226" s="138"/>
      <c r="JT226" s="138"/>
      <c r="JU226" s="138"/>
      <c r="JV226" s="138"/>
      <c r="JW226" s="138"/>
      <c r="JX226" s="138"/>
      <c r="JY226" s="138"/>
      <c r="JZ226" s="138"/>
      <c r="KA226" s="138"/>
      <c r="KB226" s="138"/>
      <c r="KC226" s="138"/>
      <c r="KD226" s="138"/>
      <c r="KE226" s="138"/>
      <c r="KF226" s="138"/>
      <c r="KG226" s="138"/>
      <c r="KH226" s="138"/>
      <c r="KI226" s="138"/>
      <c r="KJ226" s="138"/>
      <c r="KK226" s="138"/>
      <c r="KL226" s="138"/>
      <c r="KM226" s="138"/>
      <c r="KN226" s="138"/>
      <c r="KO226" s="138"/>
      <c r="KP226" s="138"/>
      <c r="KQ226" s="138"/>
      <c r="KR226" s="138"/>
      <c r="KS226" s="138"/>
      <c r="KT226" s="138"/>
      <c r="KU226" s="138"/>
      <c r="KV226" s="138"/>
      <c r="KW226" s="138"/>
      <c r="KX226" s="138"/>
      <c r="KY226" s="138"/>
      <c r="KZ226" s="138"/>
      <c r="LA226" s="138"/>
      <c r="LB226" s="138"/>
      <c r="LC226" s="138"/>
      <c r="LD226" s="138"/>
      <c r="LE226" s="138"/>
      <c r="LF226" s="138"/>
      <c r="LG226" s="138"/>
      <c r="LH226" s="138"/>
      <c r="LI226" s="138"/>
      <c r="LJ226" s="138"/>
      <c r="LK226" s="138"/>
      <c r="LL226" s="138"/>
      <c r="LM226" s="138"/>
      <c r="LN226" s="138"/>
      <c r="LO226" s="138"/>
      <c r="LP226" s="138"/>
      <c r="LQ226" s="138"/>
      <c r="LR226" s="138"/>
      <c r="LS226" s="138"/>
      <c r="LT226" s="138"/>
      <c r="LU226" s="138"/>
      <c r="LV226" s="138"/>
      <c r="LW226" s="138"/>
      <c r="LX226" s="138"/>
      <c r="LY226" s="138"/>
      <c r="LZ226" s="138"/>
      <c r="MA226" s="138"/>
      <c r="MB226" s="138"/>
      <c r="MC226" s="138"/>
      <c r="MD226" s="138"/>
      <c r="ME226" s="138"/>
      <c r="MF226" s="138"/>
      <c r="MG226" s="138"/>
      <c r="MH226" s="138"/>
      <c r="MI226" s="138"/>
      <c r="MJ226" s="138"/>
      <c r="MK226" s="138"/>
      <c r="ML226" s="138"/>
      <c r="MM226" s="138"/>
      <c r="MN226" s="138"/>
      <c r="MO226" s="138"/>
      <c r="MP226" s="138"/>
      <c r="MQ226" s="138"/>
      <c r="MR226" s="138"/>
      <c r="MS226" s="138"/>
      <c r="MT226" s="138"/>
      <c r="MU226" s="138"/>
      <c r="MV226" s="138"/>
      <c r="MW226" s="138"/>
      <c r="MX226" s="138"/>
      <c r="MY226" s="138"/>
      <c r="MZ226" s="138"/>
      <c r="NA226" s="138"/>
      <c r="NB226" s="138"/>
      <c r="NC226" s="138"/>
      <c r="ND226" s="138"/>
      <c r="NE226" s="138"/>
      <c r="NF226" s="138"/>
      <c r="NG226" s="138"/>
      <c r="NH226" s="138"/>
      <c r="NI226" s="138"/>
      <c r="NJ226" s="138"/>
      <c r="NK226" s="138"/>
      <c r="NL226" s="138"/>
      <c r="NM226" s="138"/>
      <c r="NN226" s="138"/>
      <c r="NO226" s="138"/>
      <c r="NP226" s="138"/>
      <c r="NQ226" s="138"/>
      <c r="NR226" s="138"/>
      <c r="NS226" s="138"/>
      <c r="NT226" s="138"/>
      <c r="NU226" s="138"/>
      <c r="NV226" s="138"/>
      <c r="NW226" s="138"/>
      <c r="NX226" s="138"/>
      <c r="NY226" s="138"/>
      <c r="NZ226" s="138"/>
      <c r="OA226" s="138"/>
      <c r="OB226" s="138"/>
      <c r="OC226" s="138"/>
      <c r="OD226" s="138"/>
      <c r="OE226" s="138"/>
      <c r="OF226" s="138"/>
      <c r="OG226" s="138"/>
      <c r="OH226" s="138"/>
      <c r="OI226" s="138"/>
      <c r="OJ226" s="138"/>
      <c r="OK226" s="138"/>
      <c r="OL226" s="138"/>
      <c r="OM226" s="138"/>
      <c r="ON226" s="138"/>
      <c r="OO226" s="138"/>
      <c r="OP226" s="138"/>
      <c r="OQ226" s="138"/>
      <c r="OR226" s="138"/>
      <c r="OS226" s="138"/>
      <c r="OT226" s="138"/>
      <c r="OU226" s="138"/>
      <c r="OV226" s="138"/>
      <c r="OW226" s="138"/>
      <c r="OX226" s="138"/>
      <c r="OY226" s="138"/>
      <c r="OZ226" s="138"/>
      <c r="PA226" s="138"/>
      <c r="PB226" s="138"/>
      <c r="PC226" s="138"/>
      <c r="PD226" s="138"/>
      <c r="PE226" s="138"/>
      <c r="PF226" s="138"/>
      <c r="PG226" s="138"/>
      <c r="PH226" s="138"/>
      <c r="PI226" s="138"/>
      <c r="PJ226" s="138"/>
      <c r="PK226" s="138"/>
      <c r="PL226" s="138"/>
      <c r="PM226" s="138"/>
      <c r="PN226" s="138"/>
      <c r="PO226" s="138"/>
      <c r="PP226" s="138"/>
      <c r="PQ226" s="138"/>
      <c r="PR226" s="138"/>
      <c r="PS226" s="138"/>
      <c r="PT226" s="138"/>
      <c r="PU226" s="138"/>
      <c r="PV226" s="138"/>
      <c r="PW226" s="138"/>
      <c r="PX226" s="138"/>
      <c r="PY226" s="138"/>
      <c r="PZ226" s="138"/>
      <c r="QA226" s="138"/>
      <c r="QB226" s="138"/>
      <c r="QC226" s="138"/>
      <c r="QD226" s="138"/>
      <c r="QE226" s="138"/>
      <c r="QF226" s="138"/>
      <c r="QG226" s="138"/>
      <c r="QH226" s="138"/>
      <c r="QI226" s="138"/>
      <c r="QJ226" s="138"/>
      <c r="QK226" s="138"/>
      <c r="QL226" s="138"/>
      <c r="QM226" s="138"/>
      <c r="QN226" s="138"/>
      <c r="QO226" s="138"/>
      <c r="QP226" s="138"/>
      <c r="QQ226" s="138"/>
      <c r="QR226" s="138"/>
      <c r="QS226" s="138"/>
      <c r="QT226" s="138"/>
      <c r="QU226" s="138"/>
      <c r="QV226" s="138"/>
      <c r="QW226" s="138"/>
      <c r="QX226" s="138"/>
      <c r="QY226" s="138"/>
      <c r="QZ226" s="138"/>
      <c r="RA226" s="138"/>
      <c r="RB226" s="138"/>
      <c r="RC226" s="138"/>
      <c r="RD226" s="138"/>
      <c r="RE226" s="138"/>
      <c r="RF226" s="138"/>
      <c r="RG226" s="138"/>
      <c r="RH226" s="138"/>
      <c r="RI226" s="138"/>
      <c r="RJ226" s="138"/>
      <c r="RK226" s="138"/>
      <c r="RL226" s="138"/>
      <c r="RM226" s="138"/>
      <c r="RN226" s="138"/>
      <c r="RO226" s="138"/>
      <c r="RP226" s="138"/>
      <c r="RQ226" s="138"/>
      <c r="RR226" s="138"/>
      <c r="RS226" s="138"/>
      <c r="RT226" s="138"/>
      <c r="RU226" s="138"/>
      <c r="RV226" s="138"/>
      <c r="RW226" s="138"/>
      <c r="RX226" s="138"/>
      <c r="RY226" s="138"/>
      <c r="RZ226" s="138"/>
      <c r="SA226" s="138"/>
      <c r="SB226" s="138"/>
      <c r="SC226" s="138"/>
      <c r="SD226" s="138"/>
      <c r="SE226" s="138"/>
      <c r="SF226" s="138"/>
      <c r="SG226" s="138"/>
      <c r="SH226" s="138"/>
      <c r="SI226" s="138"/>
      <c r="SJ226" s="138"/>
      <c r="SK226" s="138"/>
      <c r="SL226" s="138"/>
      <c r="SM226" s="138"/>
      <c r="SN226" s="138"/>
      <c r="SO226" s="138"/>
      <c r="SP226" s="138"/>
      <c r="SQ226" s="138"/>
      <c r="SR226" s="138"/>
      <c r="SS226" s="138"/>
      <c r="ST226" s="138"/>
      <c r="SU226" s="138"/>
      <c r="SV226" s="138"/>
      <c r="SW226" s="138"/>
      <c r="SX226" s="138"/>
      <c r="SY226" s="138"/>
      <c r="SZ226" s="138"/>
      <c r="TA226" s="138"/>
      <c r="TB226" s="138"/>
      <c r="TC226" s="138"/>
      <c r="TD226" s="138"/>
      <c r="TE226" s="138"/>
      <c r="TF226" s="138"/>
      <c r="TG226" s="138"/>
      <c r="TH226" s="138"/>
      <c r="TI226" s="138"/>
      <c r="TJ226" s="138"/>
      <c r="TK226" s="138"/>
      <c r="TL226" s="138"/>
      <c r="TM226" s="138"/>
      <c r="TN226" s="138"/>
      <c r="TO226" s="138"/>
      <c r="TP226" s="138"/>
      <c r="TQ226" s="138"/>
      <c r="TR226" s="138"/>
      <c r="TS226" s="138"/>
      <c r="TT226" s="138"/>
      <c r="TU226" s="138"/>
      <c r="TV226" s="138"/>
      <c r="TW226" s="138"/>
      <c r="TX226" s="138"/>
      <c r="TY226" s="138"/>
      <c r="TZ226" s="138"/>
      <c r="UA226" s="138"/>
      <c r="UB226" s="138"/>
      <c r="UC226" s="138"/>
      <c r="UD226" s="138"/>
      <c r="UE226" s="138"/>
      <c r="UF226" s="138"/>
      <c r="UG226" s="138"/>
      <c r="UH226" s="138"/>
      <c r="UI226" s="138"/>
      <c r="UJ226" s="138"/>
      <c r="UK226" s="138"/>
      <c r="UL226" s="138"/>
      <c r="UM226" s="138"/>
      <c r="UN226" s="138"/>
      <c r="UO226" s="138"/>
      <c r="UP226" s="138"/>
      <c r="UQ226" s="138"/>
      <c r="UR226" s="138"/>
      <c r="US226" s="138"/>
      <c r="UT226" s="138"/>
      <c r="UU226" s="138"/>
      <c r="UV226" s="138"/>
      <c r="UW226" s="138"/>
      <c r="UX226" s="138"/>
      <c r="UY226" s="138"/>
      <c r="UZ226" s="138"/>
      <c r="VA226" s="138"/>
      <c r="VB226" s="138"/>
      <c r="VC226" s="138"/>
      <c r="VD226" s="138"/>
      <c r="VE226" s="138"/>
      <c r="VF226" s="138"/>
      <c r="VG226" s="138"/>
      <c r="VH226" s="138"/>
      <c r="VI226" s="138"/>
      <c r="VJ226" s="138"/>
      <c r="VK226" s="138"/>
      <c r="VL226" s="138"/>
      <c r="VM226" s="138"/>
      <c r="VN226" s="138"/>
      <c r="VO226" s="138"/>
      <c r="VP226" s="138"/>
      <c r="VQ226" s="138"/>
      <c r="VR226" s="138"/>
      <c r="VS226" s="138"/>
      <c r="VT226" s="138"/>
      <c r="VU226" s="138"/>
      <c r="VV226" s="138"/>
      <c r="VW226" s="138"/>
      <c r="VX226" s="138"/>
      <c r="VY226" s="138"/>
      <c r="VZ226" s="138"/>
      <c r="WA226" s="138"/>
      <c r="WB226" s="138"/>
      <c r="WC226" s="138"/>
      <c r="WD226" s="138"/>
      <c r="WE226" s="138"/>
      <c r="WF226" s="138"/>
      <c r="WG226" s="138"/>
      <c r="WH226" s="138"/>
      <c r="WI226" s="138"/>
      <c r="WJ226" s="138"/>
      <c r="WK226" s="138"/>
      <c r="WL226" s="138"/>
      <c r="WM226" s="138"/>
      <c r="WN226" s="138"/>
      <c r="WO226" s="138"/>
      <c r="WP226" s="138"/>
      <c r="WQ226" s="138"/>
      <c r="WR226" s="138"/>
      <c r="WS226" s="138"/>
      <c r="WT226" s="138"/>
      <c r="WU226" s="138"/>
      <c r="WV226" s="138"/>
      <c r="WW226" s="138"/>
      <c r="WX226" s="138"/>
      <c r="WY226" s="138"/>
      <c r="WZ226" s="138"/>
      <c r="XA226" s="138"/>
      <c r="XB226" s="138"/>
      <c r="XC226" s="138"/>
      <c r="XD226" s="138"/>
      <c r="XE226" s="138"/>
      <c r="XF226" s="138"/>
      <c r="XG226" s="138"/>
      <c r="XH226" s="138"/>
      <c r="XI226" s="138"/>
      <c r="XJ226" s="138"/>
      <c r="XK226" s="138"/>
      <c r="XL226" s="138"/>
      <c r="XM226" s="138"/>
      <c r="XN226" s="138"/>
      <c r="XO226" s="138"/>
      <c r="XP226" s="138"/>
      <c r="XQ226" s="138"/>
      <c r="XR226" s="138"/>
      <c r="XS226" s="138"/>
      <c r="XT226" s="138"/>
      <c r="XU226" s="138"/>
      <c r="XV226" s="138"/>
      <c r="XW226" s="138"/>
      <c r="XX226" s="138"/>
      <c r="XY226" s="138"/>
      <c r="XZ226" s="138"/>
      <c r="YA226" s="138"/>
      <c r="YB226" s="138"/>
      <c r="YC226" s="138"/>
      <c r="YD226" s="138"/>
      <c r="YE226" s="138"/>
      <c r="YF226" s="138"/>
      <c r="YG226" s="138"/>
      <c r="YH226" s="138"/>
      <c r="YI226" s="138"/>
      <c r="YJ226" s="138"/>
      <c r="YK226" s="138"/>
      <c r="YL226" s="138"/>
      <c r="YM226" s="138"/>
      <c r="YN226" s="138"/>
      <c r="YO226" s="138"/>
      <c r="YP226" s="138"/>
      <c r="YQ226" s="138"/>
      <c r="YR226" s="138"/>
      <c r="YS226" s="138"/>
      <c r="YT226" s="138"/>
      <c r="YU226" s="138"/>
      <c r="YV226" s="138"/>
      <c r="YW226" s="138"/>
      <c r="YX226" s="138"/>
      <c r="YY226" s="138"/>
      <c r="YZ226" s="138"/>
      <c r="ZA226" s="138"/>
      <c r="ZB226" s="138"/>
      <c r="ZC226" s="138"/>
      <c r="ZD226" s="138"/>
      <c r="ZE226" s="138"/>
      <c r="ZF226" s="138"/>
      <c r="ZG226" s="138"/>
      <c r="ZH226" s="138"/>
      <c r="ZI226" s="138"/>
      <c r="ZJ226" s="138"/>
      <c r="ZK226" s="138"/>
      <c r="ZL226" s="138"/>
      <c r="ZM226" s="138"/>
      <c r="ZN226" s="138"/>
      <c r="ZO226" s="138"/>
      <c r="ZP226" s="138"/>
      <c r="ZQ226" s="138"/>
      <c r="ZR226" s="138"/>
      <c r="ZS226" s="138"/>
      <c r="ZT226" s="138"/>
      <c r="ZU226" s="138"/>
      <c r="ZV226" s="138"/>
      <c r="ZW226" s="138"/>
      <c r="ZX226" s="138"/>
      <c r="ZY226" s="138"/>
      <c r="ZZ226" s="138"/>
      <c r="AAA226" s="138"/>
      <c r="AAB226" s="138"/>
      <c r="AAC226" s="138"/>
      <c r="AAD226" s="138"/>
      <c r="AAE226" s="138"/>
      <c r="AAF226" s="138"/>
      <c r="AAG226" s="138"/>
      <c r="AAH226" s="138"/>
      <c r="AAI226" s="138"/>
      <c r="AAJ226" s="138"/>
      <c r="AAK226" s="138"/>
      <c r="AAL226" s="138"/>
      <c r="AAM226" s="138"/>
      <c r="AAN226" s="138"/>
      <c r="AAO226" s="138"/>
      <c r="AAP226" s="138"/>
      <c r="AAQ226" s="138"/>
      <c r="AAR226" s="138"/>
      <c r="AAS226" s="138"/>
      <c r="AAT226" s="138"/>
      <c r="AAU226" s="138"/>
      <c r="AAV226" s="138"/>
      <c r="AAW226" s="138"/>
      <c r="AAX226" s="138"/>
      <c r="AAY226" s="138"/>
      <c r="AAZ226" s="138"/>
      <c r="ABA226" s="138"/>
      <c r="ABB226" s="138"/>
      <c r="ABC226" s="138"/>
      <c r="ABD226" s="138"/>
      <c r="ABE226" s="138"/>
      <c r="ABF226" s="138"/>
      <c r="ABG226" s="138"/>
      <c r="ABH226" s="138"/>
      <c r="ABI226" s="138"/>
      <c r="ABJ226" s="138"/>
      <c r="ABK226" s="138"/>
      <c r="ABL226" s="138"/>
      <c r="ABM226" s="138"/>
      <c r="ABN226" s="138"/>
      <c r="ABO226" s="138"/>
      <c r="ABP226" s="138"/>
      <c r="ABQ226" s="138"/>
      <c r="ABR226" s="138"/>
      <c r="ABS226" s="138"/>
      <c r="ABT226" s="138"/>
      <c r="ABU226" s="138"/>
      <c r="ABV226" s="138"/>
      <c r="ABW226" s="138"/>
      <c r="ABX226" s="138"/>
      <c r="ABY226" s="138"/>
      <c r="ABZ226" s="138"/>
      <c r="ACA226" s="138"/>
      <c r="ACB226" s="138"/>
      <c r="ACC226" s="138"/>
      <c r="ACD226" s="138"/>
      <c r="ACE226" s="138"/>
      <c r="ACF226" s="138"/>
      <c r="ACG226" s="138"/>
      <c r="ACH226" s="138"/>
      <c r="ACI226" s="138"/>
      <c r="ACJ226" s="138"/>
      <c r="ACK226" s="138"/>
      <c r="ACL226" s="138"/>
      <c r="ACM226" s="138"/>
      <c r="ACN226" s="138"/>
      <c r="ACO226" s="138"/>
      <c r="ACP226" s="138"/>
      <c r="ACQ226" s="138"/>
      <c r="ACR226" s="138"/>
      <c r="ACS226" s="138"/>
      <c r="ACT226" s="138"/>
      <c r="ACU226" s="138"/>
      <c r="ACV226" s="138"/>
      <c r="ACW226" s="138"/>
      <c r="ACX226" s="138"/>
      <c r="ACY226" s="138"/>
      <c r="ACZ226" s="138"/>
      <c r="ADA226" s="138"/>
      <c r="ADB226" s="138"/>
      <c r="ADC226" s="138"/>
      <c r="ADD226" s="138"/>
      <c r="ADE226" s="138"/>
      <c r="ADF226" s="138"/>
      <c r="ADG226" s="138"/>
      <c r="ADH226" s="138"/>
      <c r="ADI226" s="138"/>
      <c r="ADJ226" s="138"/>
      <c r="ADK226" s="138"/>
      <c r="ADL226" s="138"/>
      <c r="ADM226" s="138"/>
      <c r="ADN226" s="138"/>
      <c r="ADO226" s="138"/>
      <c r="ADP226" s="138"/>
      <c r="ADQ226" s="138"/>
      <c r="ADR226" s="138"/>
      <c r="ADS226" s="138"/>
      <c r="ADT226" s="138"/>
      <c r="ADU226" s="138"/>
      <c r="ADV226" s="138"/>
      <c r="ADW226" s="138"/>
      <c r="ADX226" s="138"/>
      <c r="ADY226" s="138"/>
      <c r="ADZ226" s="138"/>
      <c r="AEA226" s="138"/>
      <c r="AEB226" s="138"/>
      <c r="AEC226" s="138"/>
      <c r="AED226" s="138"/>
      <c r="AEE226" s="138"/>
      <c r="AEF226" s="138"/>
      <c r="AEG226" s="138"/>
      <c r="AEH226" s="138"/>
      <c r="AEI226" s="138"/>
      <c r="AEJ226" s="138"/>
      <c r="AEK226" s="138"/>
      <c r="AEL226" s="138"/>
      <c r="AEM226" s="138"/>
      <c r="AEN226" s="138"/>
      <c r="AEO226" s="138"/>
      <c r="AEP226" s="138"/>
      <c r="AEQ226" s="138"/>
      <c r="AER226" s="138"/>
      <c r="AES226" s="138"/>
      <c r="AET226" s="138"/>
      <c r="AEU226" s="138"/>
      <c r="AEV226" s="138"/>
      <c r="AEW226" s="138"/>
      <c r="AEX226" s="138"/>
      <c r="AEY226" s="138"/>
      <c r="AEZ226" s="138"/>
      <c r="AFA226" s="138"/>
      <c r="AFB226" s="138"/>
      <c r="AFC226" s="138"/>
      <c r="AFD226" s="138"/>
      <c r="AFE226" s="138"/>
      <c r="AFF226" s="138"/>
      <c r="AFG226" s="138"/>
      <c r="AFH226" s="138"/>
      <c r="AFI226" s="138"/>
      <c r="AFJ226" s="138"/>
      <c r="AFK226" s="138"/>
      <c r="AFL226" s="138"/>
      <c r="AFM226" s="138"/>
      <c r="AFN226" s="138"/>
      <c r="AFO226" s="138"/>
      <c r="AFP226" s="138"/>
      <c r="AFQ226" s="138"/>
      <c r="AFR226" s="138"/>
      <c r="AFS226" s="138"/>
      <c r="AFT226" s="138"/>
      <c r="AFU226" s="138"/>
      <c r="AFV226" s="138"/>
      <c r="AFW226" s="138"/>
      <c r="AFX226" s="138"/>
      <c r="AFY226" s="138"/>
      <c r="AFZ226" s="138"/>
      <c r="AGA226" s="138"/>
      <c r="AGB226" s="138"/>
      <c r="AGC226" s="138"/>
      <c r="AGD226" s="138"/>
      <c r="AGE226" s="138"/>
      <c r="AGF226" s="138"/>
      <c r="AGG226" s="138"/>
      <c r="AGH226" s="138"/>
      <c r="AGI226" s="138"/>
      <c r="AGJ226" s="138"/>
      <c r="AGK226" s="138"/>
      <c r="AGL226" s="138"/>
      <c r="AGM226" s="138"/>
      <c r="AGN226" s="138"/>
      <c r="AGO226" s="138"/>
      <c r="AGP226" s="138"/>
      <c r="AGQ226" s="138"/>
      <c r="AGR226" s="138"/>
      <c r="AGS226" s="138"/>
      <c r="AGT226" s="138"/>
      <c r="AGU226" s="138"/>
      <c r="AGV226" s="138"/>
      <c r="AGW226" s="138"/>
      <c r="AGX226" s="138"/>
      <c r="AGY226" s="138"/>
      <c r="AGZ226" s="138"/>
      <c r="AHA226" s="138"/>
      <c r="AHB226" s="138"/>
      <c r="AHC226" s="138"/>
      <c r="AHD226" s="138"/>
      <c r="AHE226" s="138"/>
      <c r="AHF226" s="138"/>
      <c r="AHG226" s="138"/>
      <c r="AHH226" s="138"/>
      <c r="AHI226" s="138"/>
      <c r="AHJ226" s="138"/>
      <c r="AHK226" s="138"/>
      <c r="AHL226" s="138"/>
      <c r="AHM226" s="138"/>
      <c r="AHN226" s="138"/>
      <c r="AHO226" s="138"/>
      <c r="AHP226" s="138"/>
      <c r="AHQ226" s="138"/>
      <c r="AHR226" s="138"/>
      <c r="AHS226" s="138"/>
      <c r="AHT226" s="138"/>
      <c r="AHU226" s="138"/>
      <c r="AHV226" s="138"/>
      <c r="AHW226" s="138"/>
      <c r="AHX226" s="138"/>
      <c r="AHY226" s="138"/>
      <c r="AHZ226" s="138"/>
      <c r="AIA226" s="138"/>
      <c r="AIB226" s="138"/>
      <c r="AIC226" s="138"/>
      <c r="AID226" s="138"/>
      <c r="AIE226" s="138"/>
      <c r="AIF226" s="138"/>
      <c r="AIG226" s="138"/>
      <c r="AIH226" s="138"/>
      <c r="AII226" s="138"/>
      <c r="AIJ226" s="138"/>
      <c r="AIK226" s="138"/>
      <c r="AIL226" s="138"/>
      <c r="AIM226" s="138"/>
      <c r="AIN226" s="138"/>
      <c r="AIO226" s="138"/>
      <c r="AIP226" s="138"/>
      <c r="AIQ226" s="138"/>
      <c r="AIR226" s="138"/>
      <c r="AIS226" s="138"/>
      <c r="AIT226" s="138"/>
      <c r="AIU226" s="138"/>
      <c r="AIV226" s="138"/>
      <c r="AIW226" s="138"/>
      <c r="AIX226" s="138"/>
      <c r="AIY226" s="138"/>
      <c r="AIZ226" s="138"/>
      <c r="AJA226" s="138"/>
      <c r="AJB226" s="138"/>
      <c r="AJC226" s="138"/>
      <c r="AJD226" s="138"/>
      <c r="AJE226" s="138"/>
      <c r="AJF226" s="138"/>
      <c r="AJG226" s="138"/>
      <c r="AJH226" s="138"/>
      <c r="AJI226" s="138"/>
      <c r="AJJ226" s="138"/>
      <c r="AJK226" s="138"/>
      <c r="AJL226" s="138"/>
      <c r="AJM226" s="138"/>
      <c r="AJN226" s="138"/>
      <c r="AJO226" s="138"/>
      <c r="AJP226" s="138"/>
      <c r="AJQ226" s="138"/>
      <c r="AJR226" s="138"/>
      <c r="AJS226" s="138"/>
      <c r="AJT226" s="138"/>
      <c r="AJU226" s="138"/>
      <c r="AJV226" s="138"/>
      <c r="AJW226" s="138"/>
      <c r="AJX226" s="138"/>
      <c r="AJY226" s="138"/>
      <c r="AJZ226" s="138"/>
      <c r="AKA226" s="138"/>
      <c r="AKB226" s="138"/>
      <c r="AKC226" s="138"/>
      <c r="AKD226" s="138"/>
      <c r="AKE226" s="138"/>
      <c r="AKF226" s="138"/>
      <c r="AKG226" s="138"/>
      <c r="AKH226" s="138"/>
      <c r="AKI226" s="138"/>
      <c r="AKJ226" s="138"/>
      <c r="AKK226" s="138"/>
      <c r="AKL226" s="138"/>
      <c r="AKM226" s="138"/>
      <c r="AKN226" s="138"/>
      <c r="AKO226" s="138"/>
      <c r="AKP226" s="138"/>
      <c r="AKQ226" s="138"/>
      <c r="AKR226" s="138"/>
      <c r="AKS226" s="138"/>
      <c r="AKT226" s="138"/>
      <c r="AKU226" s="138"/>
      <c r="AKV226" s="138"/>
      <c r="AKW226" s="138"/>
      <c r="AKX226" s="138"/>
      <c r="AKY226" s="138"/>
      <c r="AKZ226" s="138"/>
      <c r="ALA226" s="138"/>
      <c r="ALB226" s="138"/>
      <c r="ALC226" s="138"/>
      <c r="ALD226" s="138"/>
      <c r="ALE226" s="138"/>
      <c r="ALF226" s="138"/>
      <c r="ALG226" s="138"/>
      <c r="ALH226" s="138"/>
      <c r="ALI226" s="138"/>
      <c r="ALJ226" s="138"/>
      <c r="ALK226" s="138"/>
      <c r="ALL226" s="138"/>
      <c r="ALM226" s="138"/>
      <c r="ALN226" s="138"/>
      <c r="ALO226" s="138"/>
      <c r="ALP226" s="138"/>
      <c r="ALQ226" s="138"/>
      <c r="ALR226" s="138"/>
      <c r="ALS226" s="138"/>
      <c r="ALT226" s="138"/>
      <c r="ALU226" s="138"/>
      <c r="ALV226" s="138"/>
      <c r="ALW226" s="138"/>
      <c r="ALX226" s="138"/>
      <c r="ALY226" s="138"/>
      <c r="ALZ226" s="138"/>
      <c r="AMA226" s="138"/>
      <c r="AMB226" s="138"/>
      <c r="AMC226" s="138"/>
      <c r="AMD226" s="138"/>
      <c r="AME226" s="138"/>
      <c r="AMF226" s="138"/>
      <c r="AMG226" s="138"/>
      <c r="AMH226" s="138"/>
      <c r="AMI226" s="138"/>
      <c r="AMJ226" s="138"/>
    </row>
    <row r="227" customFormat="false" ht="9" hidden="false" customHeight="true" outlineLevel="0" collapsed="false">
      <c r="A227" s="139"/>
      <c r="B227" s="140"/>
      <c r="C227" s="141"/>
      <c r="D227" s="142"/>
      <c r="E227" s="143"/>
      <c r="F227" s="142"/>
      <c r="G227" s="143"/>
      <c r="H227" s="138"/>
      <c r="I227" s="138"/>
      <c r="J227" s="138"/>
      <c r="K227" s="138"/>
      <c r="L227" s="138"/>
      <c r="M227" s="138"/>
      <c r="N227" s="138"/>
      <c r="O227" s="138"/>
      <c r="P227" s="138"/>
      <c r="Q227" s="138"/>
      <c r="R227" s="138"/>
      <c r="S227" s="138"/>
      <c r="T227" s="138"/>
      <c r="U227" s="138"/>
      <c r="V227" s="138"/>
      <c r="W227" s="138"/>
      <c r="X227" s="138"/>
      <c r="Y227" s="138"/>
      <c r="Z227" s="138"/>
      <c r="AA227" s="138"/>
      <c r="AB227" s="138"/>
      <c r="AC227" s="138"/>
      <c r="AD227" s="138"/>
      <c r="AE227" s="138"/>
      <c r="AF227" s="138"/>
      <c r="AG227" s="138"/>
      <c r="AH227" s="138"/>
      <c r="AI227" s="138"/>
      <c r="AJ227" s="138"/>
      <c r="AK227" s="138"/>
      <c r="AL227" s="138"/>
      <c r="AM227" s="138"/>
      <c r="AN227" s="138"/>
      <c r="AO227" s="138"/>
      <c r="AP227" s="138"/>
      <c r="AQ227" s="138"/>
      <c r="AR227" s="138"/>
      <c r="AS227" s="138"/>
      <c r="AT227" s="138"/>
      <c r="AU227" s="138"/>
      <c r="AV227" s="138"/>
      <c r="AW227" s="138"/>
      <c r="AX227" s="138"/>
      <c r="AY227" s="138"/>
      <c r="AZ227" s="138"/>
      <c r="BA227" s="138"/>
      <c r="BB227" s="138"/>
      <c r="BC227" s="138"/>
      <c r="BD227" s="138"/>
      <c r="BE227" s="138"/>
      <c r="BF227" s="138"/>
      <c r="BG227" s="138"/>
      <c r="BH227" s="138"/>
      <c r="BI227" s="138"/>
      <c r="BJ227" s="138"/>
      <c r="BK227" s="138"/>
      <c r="BL227" s="138"/>
      <c r="BM227" s="138"/>
      <c r="BN227" s="138"/>
      <c r="BO227" s="138"/>
      <c r="BP227" s="138"/>
      <c r="BQ227" s="138"/>
      <c r="BR227" s="138"/>
      <c r="BS227" s="138"/>
      <c r="BT227" s="138"/>
      <c r="BU227" s="138"/>
      <c r="BV227" s="138"/>
      <c r="BW227" s="138"/>
      <c r="BX227" s="138"/>
      <c r="BY227" s="138"/>
      <c r="BZ227" s="138"/>
      <c r="CA227" s="138"/>
      <c r="CB227" s="138"/>
      <c r="CC227" s="138"/>
      <c r="CD227" s="138"/>
      <c r="CE227" s="138"/>
      <c r="CF227" s="138"/>
      <c r="CG227" s="138"/>
      <c r="CH227" s="138"/>
      <c r="CI227" s="138"/>
      <c r="CJ227" s="138"/>
      <c r="CK227" s="138"/>
      <c r="CL227" s="138"/>
      <c r="CM227" s="138"/>
      <c r="CN227" s="138"/>
      <c r="CO227" s="138"/>
      <c r="CP227" s="138"/>
      <c r="CQ227" s="138"/>
      <c r="CR227" s="138"/>
      <c r="CS227" s="138"/>
      <c r="CT227" s="138"/>
      <c r="CU227" s="138"/>
      <c r="CV227" s="138"/>
      <c r="CW227" s="138"/>
      <c r="CX227" s="138"/>
      <c r="CY227" s="138"/>
      <c r="CZ227" s="138"/>
      <c r="DA227" s="138"/>
      <c r="DB227" s="138"/>
      <c r="DC227" s="138"/>
      <c r="DD227" s="138"/>
      <c r="DE227" s="138"/>
      <c r="DF227" s="138"/>
      <c r="DG227" s="138"/>
      <c r="DH227" s="138"/>
      <c r="DI227" s="138"/>
      <c r="DJ227" s="138"/>
      <c r="DK227" s="138"/>
      <c r="DL227" s="138"/>
      <c r="DM227" s="138"/>
      <c r="DN227" s="138"/>
      <c r="DO227" s="138"/>
      <c r="DP227" s="138"/>
      <c r="DQ227" s="138"/>
      <c r="DR227" s="138"/>
      <c r="DS227" s="138"/>
      <c r="DT227" s="138"/>
      <c r="DU227" s="138"/>
      <c r="DV227" s="138"/>
      <c r="DW227" s="138"/>
      <c r="DX227" s="138"/>
      <c r="DY227" s="138"/>
      <c r="DZ227" s="138"/>
      <c r="EA227" s="138"/>
      <c r="EB227" s="138"/>
      <c r="EC227" s="138"/>
      <c r="ED227" s="138"/>
      <c r="EE227" s="138"/>
      <c r="EF227" s="138"/>
      <c r="EG227" s="138"/>
      <c r="EH227" s="138"/>
      <c r="EI227" s="138"/>
      <c r="EJ227" s="138"/>
      <c r="EK227" s="138"/>
      <c r="EL227" s="138"/>
      <c r="EM227" s="138"/>
      <c r="EN227" s="138"/>
      <c r="EO227" s="138"/>
      <c r="EP227" s="138"/>
      <c r="EQ227" s="138"/>
      <c r="ER227" s="138"/>
      <c r="ES227" s="138"/>
      <c r="ET227" s="138"/>
      <c r="EU227" s="138"/>
      <c r="EV227" s="138"/>
      <c r="EW227" s="138"/>
      <c r="EX227" s="138"/>
      <c r="EY227" s="138"/>
      <c r="EZ227" s="138"/>
      <c r="FA227" s="138"/>
      <c r="FB227" s="138"/>
      <c r="FC227" s="138"/>
      <c r="FD227" s="138"/>
      <c r="FE227" s="138"/>
      <c r="FF227" s="138"/>
      <c r="FG227" s="138"/>
      <c r="FH227" s="138"/>
      <c r="FI227" s="138"/>
      <c r="FJ227" s="138"/>
      <c r="FK227" s="138"/>
      <c r="FL227" s="138"/>
      <c r="FM227" s="138"/>
      <c r="FN227" s="138"/>
      <c r="FO227" s="138"/>
      <c r="FP227" s="138"/>
      <c r="FQ227" s="138"/>
      <c r="FR227" s="138"/>
      <c r="FS227" s="138"/>
      <c r="FT227" s="138"/>
      <c r="FU227" s="138"/>
      <c r="FV227" s="138"/>
      <c r="FW227" s="138"/>
      <c r="FX227" s="138"/>
      <c r="FY227" s="138"/>
      <c r="FZ227" s="138"/>
      <c r="GA227" s="138"/>
      <c r="GB227" s="138"/>
      <c r="GC227" s="138"/>
      <c r="GD227" s="138"/>
      <c r="GE227" s="138"/>
      <c r="GF227" s="138"/>
      <c r="GG227" s="138"/>
      <c r="GH227" s="138"/>
      <c r="GI227" s="138"/>
      <c r="GJ227" s="138"/>
      <c r="GK227" s="138"/>
      <c r="GL227" s="138"/>
      <c r="GM227" s="138"/>
      <c r="GN227" s="138"/>
      <c r="GO227" s="138"/>
      <c r="GP227" s="138"/>
      <c r="GQ227" s="138"/>
      <c r="GR227" s="138"/>
      <c r="GS227" s="138"/>
      <c r="GT227" s="138"/>
      <c r="GU227" s="138"/>
      <c r="GV227" s="138"/>
      <c r="GW227" s="138"/>
      <c r="GX227" s="138"/>
      <c r="GY227" s="138"/>
      <c r="GZ227" s="138"/>
      <c r="HA227" s="138"/>
      <c r="HB227" s="138"/>
      <c r="HC227" s="138"/>
      <c r="HD227" s="138"/>
      <c r="HE227" s="138"/>
      <c r="HF227" s="138"/>
      <c r="HG227" s="138"/>
      <c r="HH227" s="138"/>
      <c r="HI227" s="138"/>
      <c r="HJ227" s="138"/>
      <c r="HK227" s="138"/>
      <c r="HL227" s="138"/>
      <c r="HM227" s="138"/>
      <c r="HN227" s="138"/>
      <c r="HO227" s="138"/>
      <c r="HP227" s="138"/>
      <c r="HQ227" s="138"/>
      <c r="HR227" s="138"/>
      <c r="HS227" s="138"/>
      <c r="HT227" s="138"/>
      <c r="HU227" s="138"/>
      <c r="HV227" s="138"/>
      <c r="HW227" s="138"/>
      <c r="HX227" s="138"/>
      <c r="HY227" s="138"/>
      <c r="HZ227" s="138"/>
      <c r="IA227" s="138"/>
      <c r="IB227" s="138"/>
      <c r="IC227" s="138"/>
      <c r="ID227" s="138"/>
      <c r="IE227" s="138"/>
      <c r="IF227" s="138"/>
      <c r="IG227" s="138"/>
      <c r="IH227" s="138"/>
      <c r="II227" s="138"/>
      <c r="IJ227" s="138"/>
      <c r="IK227" s="138"/>
      <c r="IL227" s="138"/>
      <c r="IM227" s="138"/>
      <c r="IN227" s="138"/>
      <c r="IO227" s="138"/>
      <c r="IP227" s="138"/>
      <c r="IQ227" s="138"/>
      <c r="IR227" s="138"/>
      <c r="IS227" s="138"/>
      <c r="IT227" s="138"/>
      <c r="IU227" s="138"/>
      <c r="IV227" s="138"/>
      <c r="IW227" s="138"/>
      <c r="IX227" s="138"/>
      <c r="IY227" s="138"/>
      <c r="IZ227" s="138"/>
      <c r="JA227" s="138"/>
      <c r="JB227" s="138"/>
      <c r="JC227" s="138"/>
      <c r="JD227" s="138"/>
      <c r="JE227" s="138"/>
      <c r="JF227" s="138"/>
      <c r="JG227" s="138"/>
      <c r="JH227" s="138"/>
      <c r="JI227" s="138"/>
      <c r="JJ227" s="138"/>
      <c r="JK227" s="138"/>
      <c r="JL227" s="138"/>
      <c r="JM227" s="138"/>
      <c r="JN227" s="138"/>
      <c r="JO227" s="138"/>
      <c r="JP227" s="138"/>
      <c r="JQ227" s="138"/>
      <c r="JR227" s="138"/>
      <c r="JS227" s="138"/>
      <c r="JT227" s="138"/>
      <c r="JU227" s="138"/>
      <c r="JV227" s="138"/>
      <c r="JW227" s="138"/>
      <c r="JX227" s="138"/>
      <c r="JY227" s="138"/>
      <c r="JZ227" s="138"/>
      <c r="KA227" s="138"/>
      <c r="KB227" s="138"/>
      <c r="KC227" s="138"/>
      <c r="KD227" s="138"/>
      <c r="KE227" s="138"/>
      <c r="KF227" s="138"/>
      <c r="KG227" s="138"/>
      <c r="KH227" s="138"/>
      <c r="KI227" s="138"/>
      <c r="KJ227" s="138"/>
      <c r="KK227" s="138"/>
      <c r="KL227" s="138"/>
      <c r="KM227" s="138"/>
      <c r="KN227" s="138"/>
      <c r="KO227" s="138"/>
      <c r="KP227" s="138"/>
      <c r="KQ227" s="138"/>
      <c r="KR227" s="138"/>
      <c r="KS227" s="138"/>
      <c r="KT227" s="138"/>
      <c r="KU227" s="138"/>
      <c r="KV227" s="138"/>
      <c r="KW227" s="138"/>
      <c r="KX227" s="138"/>
      <c r="KY227" s="138"/>
      <c r="KZ227" s="138"/>
      <c r="LA227" s="138"/>
      <c r="LB227" s="138"/>
      <c r="LC227" s="138"/>
      <c r="LD227" s="138"/>
      <c r="LE227" s="138"/>
      <c r="LF227" s="138"/>
      <c r="LG227" s="138"/>
      <c r="LH227" s="138"/>
      <c r="LI227" s="138"/>
      <c r="LJ227" s="138"/>
      <c r="LK227" s="138"/>
      <c r="LL227" s="138"/>
      <c r="LM227" s="138"/>
      <c r="LN227" s="138"/>
      <c r="LO227" s="138"/>
      <c r="LP227" s="138"/>
      <c r="LQ227" s="138"/>
      <c r="LR227" s="138"/>
      <c r="LS227" s="138"/>
      <c r="LT227" s="138"/>
      <c r="LU227" s="138"/>
      <c r="LV227" s="138"/>
      <c r="LW227" s="138"/>
      <c r="LX227" s="138"/>
      <c r="LY227" s="138"/>
      <c r="LZ227" s="138"/>
      <c r="MA227" s="138"/>
      <c r="MB227" s="138"/>
      <c r="MC227" s="138"/>
      <c r="MD227" s="138"/>
      <c r="ME227" s="138"/>
      <c r="MF227" s="138"/>
      <c r="MG227" s="138"/>
      <c r="MH227" s="138"/>
      <c r="MI227" s="138"/>
      <c r="MJ227" s="138"/>
      <c r="MK227" s="138"/>
      <c r="ML227" s="138"/>
      <c r="MM227" s="138"/>
      <c r="MN227" s="138"/>
      <c r="MO227" s="138"/>
      <c r="MP227" s="138"/>
      <c r="MQ227" s="138"/>
      <c r="MR227" s="138"/>
      <c r="MS227" s="138"/>
      <c r="MT227" s="138"/>
      <c r="MU227" s="138"/>
      <c r="MV227" s="138"/>
      <c r="MW227" s="138"/>
      <c r="MX227" s="138"/>
      <c r="MY227" s="138"/>
      <c r="MZ227" s="138"/>
      <c r="NA227" s="138"/>
      <c r="NB227" s="138"/>
      <c r="NC227" s="138"/>
      <c r="ND227" s="138"/>
      <c r="NE227" s="138"/>
      <c r="NF227" s="138"/>
      <c r="NG227" s="138"/>
      <c r="NH227" s="138"/>
      <c r="NI227" s="138"/>
      <c r="NJ227" s="138"/>
      <c r="NK227" s="138"/>
      <c r="NL227" s="138"/>
      <c r="NM227" s="138"/>
      <c r="NN227" s="138"/>
      <c r="NO227" s="138"/>
      <c r="NP227" s="138"/>
      <c r="NQ227" s="138"/>
      <c r="NR227" s="138"/>
      <c r="NS227" s="138"/>
      <c r="NT227" s="138"/>
      <c r="NU227" s="138"/>
      <c r="NV227" s="138"/>
      <c r="NW227" s="138"/>
      <c r="NX227" s="138"/>
      <c r="NY227" s="138"/>
      <c r="NZ227" s="138"/>
      <c r="OA227" s="138"/>
      <c r="OB227" s="138"/>
      <c r="OC227" s="138"/>
      <c r="OD227" s="138"/>
      <c r="OE227" s="138"/>
      <c r="OF227" s="138"/>
      <c r="OG227" s="138"/>
      <c r="OH227" s="138"/>
      <c r="OI227" s="138"/>
      <c r="OJ227" s="138"/>
      <c r="OK227" s="138"/>
      <c r="OL227" s="138"/>
      <c r="OM227" s="138"/>
      <c r="ON227" s="138"/>
      <c r="OO227" s="138"/>
      <c r="OP227" s="138"/>
      <c r="OQ227" s="138"/>
      <c r="OR227" s="138"/>
      <c r="OS227" s="138"/>
      <c r="OT227" s="138"/>
      <c r="OU227" s="138"/>
      <c r="OV227" s="138"/>
      <c r="OW227" s="138"/>
      <c r="OX227" s="138"/>
      <c r="OY227" s="138"/>
      <c r="OZ227" s="138"/>
      <c r="PA227" s="138"/>
      <c r="PB227" s="138"/>
      <c r="PC227" s="138"/>
      <c r="PD227" s="138"/>
      <c r="PE227" s="138"/>
      <c r="PF227" s="138"/>
      <c r="PG227" s="138"/>
      <c r="PH227" s="138"/>
      <c r="PI227" s="138"/>
      <c r="PJ227" s="138"/>
      <c r="PK227" s="138"/>
      <c r="PL227" s="138"/>
      <c r="PM227" s="138"/>
      <c r="PN227" s="138"/>
      <c r="PO227" s="138"/>
      <c r="PP227" s="138"/>
      <c r="PQ227" s="138"/>
      <c r="PR227" s="138"/>
      <c r="PS227" s="138"/>
      <c r="PT227" s="138"/>
      <c r="PU227" s="138"/>
      <c r="PV227" s="138"/>
      <c r="PW227" s="138"/>
      <c r="PX227" s="138"/>
      <c r="PY227" s="138"/>
      <c r="PZ227" s="138"/>
      <c r="QA227" s="138"/>
      <c r="QB227" s="138"/>
      <c r="QC227" s="138"/>
      <c r="QD227" s="138"/>
      <c r="QE227" s="138"/>
      <c r="QF227" s="138"/>
      <c r="QG227" s="138"/>
      <c r="QH227" s="138"/>
      <c r="QI227" s="138"/>
      <c r="QJ227" s="138"/>
      <c r="QK227" s="138"/>
      <c r="QL227" s="138"/>
      <c r="QM227" s="138"/>
      <c r="QN227" s="138"/>
      <c r="QO227" s="138"/>
      <c r="QP227" s="138"/>
      <c r="QQ227" s="138"/>
      <c r="QR227" s="138"/>
      <c r="QS227" s="138"/>
      <c r="QT227" s="138"/>
      <c r="QU227" s="138"/>
      <c r="QV227" s="138"/>
      <c r="QW227" s="138"/>
      <c r="QX227" s="138"/>
      <c r="QY227" s="138"/>
      <c r="QZ227" s="138"/>
      <c r="RA227" s="138"/>
      <c r="RB227" s="138"/>
      <c r="RC227" s="138"/>
      <c r="RD227" s="138"/>
      <c r="RE227" s="138"/>
      <c r="RF227" s="138"/>
      <c r="RG227" s="138"/>
      <c r="RH227" s="138"/>
      <c r="RI227" s="138"/>
      <c r="RJ227" s="138"/>
      <c r="RK227" s="138"/>
      <c r="RL227" s="138"/>
      <c r="RM227" s="138"/>
      <c r="RN227" s="138"/>
      <c r="RO227" s="138"/>
      <c r="RP227" s="138"/>
      <c r="RQ227" s="138"/>
      <c r="RR227" s="138"/>
      <c r="RS227" s="138"/>
      <c r="RT227" s="138"/>
      <c r="RU227" s="138"/>
      <c r="RV227" s="138"/>
      <c r="RW227" s="138"/>
      <c r="RX227" s="138"/>
      <c r="RY227" s="138"/>
      <c r="RZ227" s="138"/>
      <c r="SA227" s="138"/>
      <c r="SB227" s="138"/>
      <c r="SC227" s="138"/>
      <c r="SD227" s="138"/>
      <c r="SE227" s="138"/>
      <c r="SF227" s="138"/>
      <c r="SG227" s="138"/>
      <c r="SH227" s="138"/>
      <c r="SI227" s="138"/>
      <c r="SJ227" s="138"/>
      <c r="SK227" s="138"/>
      <c r="SL227" s="138"/>
      <c r="SM227" s="138"/>
      <c r="SN227" s="138"/>
      <c r="SO227" s="138"/>
      <c r="SP227" s="138"/>
      <c r="SQ227" s="138"/>
      <c r="SR227" s="138"/>
      <c r="SS227" s="138"/>
      <c r="ST227" s="138"/>
      <c r="SU227" s="138"/>
      <c r="SV227" s="138"/>
      <c r="SW227" s="138"/>
      <c r="SX227" s="138"/>
      <c r="SY227" s="138"/>
      <c r="SZ227" s="138"/>
      <c r="TA227" s="138"/>
      <c r="TB227" s="138"/>
      <c r="TC227" s="138"/>
      <c r="TD227" s="138"/>
      <c r="TE227" s="138"/>
      <c r="TF227" s="138"/>
      <c r="TG227" s="138"/>
      <c r="TH227" s="138"/>
      <c r="TI227" s="138"/>
      <c r="TJ227" s="138"/>
      <c r="TK227" s="138"/>
      <c r="TL227" s="138"/>
      <c r="TM227" s="138"/>
      <c r="TN227" s="138"/>
      <c r="TO227" s="138"/>
      <c r="TP227" s="138"/>
      <c r="TQ227" s="138"/>
      <c r="TR227" s="138"/>
      <c r="TS227" s="138"/>
      <c r="TT227" s="138"/>
      <c r="TU227" s="138"/>
      <c r="TV227" s="138"/>
      <c r="TW227" s="138"/>
      <c r="TX227" s="138"/>
      <c r="TY227" s="138"/>
      <c r="TZ227" s="138"/>
      <c r="UA227" s="138"/>
      <c r="UB227" s="138"/>
      <c r="UC227" s="138"/>
      <c r="UD227" s="138"/>
      <c r="UE227" s="138"/>
      <c r="UF227" s="138"/>
      <c r="UG227" s="138"/>
      <c r="UH227" s="138"/>
      <c r="UI227" s="138"/>
      <c r="UJ227" s="138"/>
      <c r="UK227" s="138"/>
      <c r="UL227" s="138"/>
      <c r="UM227" s="138"/>
      <c r="UN227" s="138"/>
      <c r="UO227" s="138"/>
      <c r="UP227" s="138"/>
      <c r="UQ227" s="138"/>
      <c r="UR227" s="138"/>
      <c r="US227" s="138"/>
      <c r="UT227" s="138"/>
      <c r="UU227" s="138"/>
      <c r="UV227" s="138"/>
      <c r="UW227" s="138"/>
      <c r="UX227" s="138"/>
      <c r="UY227" s="138"/>
      <c r="UZ227" s="138"/>
      <c r="VA227" s="138"/>
      <c r="VB227" s="138"/>
      <c r="VC227" s="138"/>
      <c r="VD227" s="138"/>
      <c r="VE227" s="138"/>
      <c r="VF227" s="138"/>
      <c r="VG227" s="138"/>
      <c r="VH227" s="138"/>
      <c r="VI227" s="138"/>
      <c r="VJ227" s="138"/>
      <c r="VK227" s="138"/>
      <c r="VL227" s="138"/>
      <c r="VM227" s="138"/>
      <c r="VN227" s="138"/>
      <c r="VO227" s="138"/>
      <c r="VP227" s="138"/>
      <c r="VQ227" s="138"/>
      <c r="VR227" s="138"/>
      <c r="VS227" s="138"/>
      <c r="VT227" s="138"/>
      <c r="VU227" s="138"/>
      <c r="VV227" s="138"/>
      <c r="VW227" s="138"/>
      <c r="VX227" s="138"/>
      <c r="VY227" s="138"/>
      <c r="VZ227" s="138"/>
      <c r="WA227" s="138"/>
      <c r="WB227" s="138"/>
      <c r="WC227" s="138"/>
      <c r="WD227" s="138"/>
      <c r="WE227" s="138"/>
      <c r="WF227" s="138"/>
      <c r="WG227" s="138"/>
      <c r="WH227" s="138"/>
      <c r="WI227" s="138"/>
      <c r="WJ227" s="138"/>
      <c r="WK227" s="138"/>
      <c r="WL227" s="138"/>
      <c r="WM227" s="138"/>
      <c r="WN227" s="138"/>
      <c r="WO227" s="138"/>
      <c r="WP227" s="138"/>
      <c r="WQ227" s="138"/>
      <c r="WR227" s="138"/>
      <c r="WS227" s="138"/>
      <c r="WT227" s="138"/>
      <c r="WU227" s="138"/>
      <c r="WV227" s="138"/>
      <c r="WW227" s="138"/>
      <c r="WX227" s="138"/>
      <c r="WY227" s="138"/>
      <c r="WZ227" s="138"/>
      <c r="XA227" s="138"/>
      <c r="XB227" s="138"/>
      <c r="XC227" s="138"/>
      <c r="XD227" s="138"/>
      <c r="XE227" s="138"/>
      <c r="XF227" s="138"/>
      <c r="XG227" s="138"/>
      <c r="XH227" s="138"/>
      <c r="XI227" s="138"/>
      <c r="XJ227" s="138"/>
      <c r="XK227" s="138"/>
      <c r="XL227" s="138"/>
      <c r="XM227" s="138"/>
      <c r="XN227" s="138"/>
      <c r="XO227" s="138"/>
      <c r="XP227" s="138"/>
      <c r="XQ227" s="138"/>
      <c r="XR227" s="138"/>
      <c r="XS227" s="138"/>
      <c r="XT227" s="138"/>
      <c r="XU227" s="138"/>
      <c r="XV227" s="138"/>
      <c r="XW227" s="138"/>
      <c r="XX227" s="138"/>
      <c r="XY227" s="138"/>
      <c r="XZ227" s="138"/>
      <c r="YA227" s="138"/>
      <c r="YB227" s="138"/>
      <c r="YC227" s="138"/>
      <c r="YD227" s="138"/>
      <c r="YE227" s="138"/>
      <c r="YF227" s="138"/>
      <c r="YG227" s="138"/>
      <c r="YH227" s="138"/>
      <c r="YI227" s="138"/>
      <c r="YJ227" s="138"/>
      <c r="YK227" s="138"/>
      <c r="YL227" s="138"/>
      <c r="YM227" s="138"/>
      <c r="YN227" s="138"/>
      <c r="YO227" s="138"/>
      <c r="YP227" s="138"/>
      <c r="YQ227" s="138"/>
      <c r="YR227" s="138"/>
      <c r="YS227" s="138"/>
      <c r="YT227" s="138"/>
      <c r="YU227" s="138"/>
      <c r="YV227" s="138"/>
      <c r="YW227" s="138"/>
      <c r="YX227" s="138"/>
      <c r="YY227" s="138"/>
      <c r="YZ227" s="138"/>
      <c r="ZA227" s="138"/>
      <c r="ZB227" s="138"/>
      <c r="ZC227" s="138"/>
      <c r="ZD227" s="138"/>
      <c r="ZE227" s="138"/>
      <c r="ZF227" s="138"/>
      <c r="ZG227" s="138"/>
      <c r="ZH227" s="138"/>
      <c r="ZI227" s="138"/>
      <c r="ZJ227" s="138"/>
      <c r="ZK227" s="138"/>
      <c r="ZL227" s="138"/>
      <c r="ZM227" s="138"/>
      <c r="ZN227" s="138"/>
      <c r="ZO227" s="138"/>
      <c r="ZP227" s="138"/>
      <c r="ZQ227" s="138"/>
      <c r="ZR227" s="138"/>
      <c r="ZS227" s="138"/>
      <c r="ZT227" s="138"/>
      <c r="ZU227" s="138"/>
      <c r="ZV227" s="138"/>
      <c r="ZW227" s="138"/>
      <c r="ZX227" s="138"/>
      <c r="ZY227" s="138"/>
      <c r="ZZ227" s="138"/>
      <c r="AAA227" s="138"/>
      <c r="AAB227" s="138"/>
      <c r="AAC227" s="138"/>
      <c r="AAD227" s="138"/>
      <c r="AAE227" s="138"/>
      <c r="AAF227" s="138"/>
      <c r="AAG227" s="138"/>
      <c r="AAH227" s="138"/>
      <c r="AAI227" s="138"/>
      <c r="AAJ227" s="138"/>
      <c r="AAK227" s="138"/>
      <c r="AAL227" s="138"/>
      <c r="AAM227" s="138"/>
      <c r="AAN227" s="138"/>
      <c r="AAO227" s="138"/>
      <c r="AAP227" s="138"/>
      <c r="AAQ227" s="138"/>
      <c r="AAR227" s="138"/>
      <c r="AAS227" s="138"/>
      <c r="AAT227" s="138"/>
      <c r="AAU227" s="138"/>
      <c r="AAV227" s="138"/>
      <c r="AAW227" s="138"/>
      <c r="AAX227" s="138"/>
      <c r="AAY227" s="138"/>
      <c r="AAZ227" s="138"/>
      <c r="ABA227" s="138"/>
      <c r="ABB227" s="138"/>
      <c r="ABC227" s="138"/>
      <c r="ABD227" s="138"/>
      <c r="ABE227" s="138"/>
      <c r="ABF227" s="138"/>
      <c r="ABG227" s="138"/>
      <c r="ABH227" s="138"/>
      <c r="ABI227" s="138"/>
      <c r="ABJ227" s="138"/>
      <c r="ABK227" s="138"/>
      <c r="ABL227" s="138"/>
      <c r="ABM227" s="138"/>
      <c r="ABN227" s="138"/>
      <c r="ABO227" s="138"/>
      <c r="ABP227" s="138"/>
      <c r="ABQ227" s="138"/>
      <c r="ABR227" s="138"/>
      <c r="ABS227" s="138"/>
      <c r="ABT227" s="138"/>
      <c r="ABU227" s="138"/>
      <c r="ABV227" s="138"/>
      <c r="ABW227" s="138"/>
      <c r="ABX227" s="138"/>
      <c r="ABY227" s="138"/>
      <c r="ABZ227" s="138"/>
      <c r="ACA227" s="138"/>
      <c r="ACB227" s="138"/>
      <c r="ACC227" s="138"/>
      <c r="ACD227" s="138"/>
      <c r="ACE227" s="138"/>
      <c r="ACF227" s="138"/>
      <c r="ACG227" s="138"/>
      <c r="ACH227" s="138"/>
      <c r="ACI227" s="138"/>
      <c r="ACJ227" s="138"/>
      <c r="ACK227" s="138"/>
      <c r="ACL227" s="138"/>
      <c r="ACM227" s="138"/>
      <c r="ACN227" s="138"/>
      <c r="ACO227" s="138"/>
      <c r="ACP227" s="138"/>
      <c r="ACQ227" s="138"/>
      <c r="ACR227" s="138"/>
      <c r="ACS227" s="138"/>
      <c r="ACT227" s="138"/>
      <c r="ACU227" s="138"/>
      <c r="ACV227" s="138"/>
      <c r="ACW227" s="138"/>
      <c r="ACX227" s="138"/>
      <c r="ACY227" s="138"/>
      <c r="ACZ227" s="138"/>
      <c r="ADA227" s="138"/>
      <c r="ADB227" s="138"/>
      <c r="ADC227" s="138"/>
      <c r="ADD227" s="138"/>
      <c r="ADE227" s="138"/>
      <c r="ADF227" s="138"/>
      <c r="ADG227" s="138"/>
      <c r="ADH227" s="138"/>
      <c r="ADI227" s="138"/>
      <c r="ADJ227" s="138"/>
      <c r="ADK227" s="138"/>
      <c r="ADL227" s="138"/>
      <c r="ADM227" s="138"/>
      <c r="ADN227" s="138"/>
      <c r="ADO227" s="138"/>
      <c r="ADP227" s="138"/>
      <c r="ADQ227" s="138"/>
      <c r="ADR227" s="138"/>
      <c r="ADS227" s="138"/>
      <c r="ADT227" s="138"/>
      <c r="ADU227" s="138"/>
      <c r="ADV227" s="138"/>
      <c r="ADW227" s="138"/>
      <c r="ADX227" s="138"/>
      <c r="ADY227" s="138"/>
      <c r="ADZ227" s="138"/>
      <c r="AEA227" s="138"/>
      <c r="AEB227" s="138"/>
      <c r="AEC227" s="138"/>
      <c r="AED227" s="138"/>
      <c r="AEE227" s="138"/>
      <c r="AEF227" s="138"/>
      <c r="AEG227" s="138"/>
      <c r="AEH227" s="138"/>
      <c r="AEI227" s="138"/>
      <c r="AEJ227" s="138"/>
      <c r="AEK227" s="138"/>
      <c r="AEL227" s="138"/>
      <c r="AEM227" s="138"/>
      <c r="AEN227" s="138"/>
      <c r="AEO227" s="138"/>
      <c r="AEP227" s="138"/>
      <c r="AEQ227" s="138"/>
      <c r="AER227" s="138"/>
      <c r="AES227" s="138"/>
      <c r="AET227" s="138"/>
      <c r="AEU227" s="138"/>
      <c r="AEV227" s="138"/>
      <c r="AEW227" s="138"/>
      <c r="AEX227" s="138"/>
      <c r="AEY227" s="138"/>
      <c r="AEZ227" s="138"/>
      <c r="AFA227" s="138"/>
      <c r="AFB227" s="138"/>
      <c r="AFC227" s="138"/>
      <c r="AFD227" s="138"/>
      <c r="AFE227" s="138"/>
      <c r="AFF227" s="138"/>
      <c r="AFG227" s="138"/>
      <c r="AFH227" s="138"/>
      <c r="AFI227" s="138"/>
      <c r="AFJ227" s="138"/>
      <c r="AFK227" s="138"/>
      <c r="AFL227" s="138"/>
      <c r="AFM227" s="138"/>
      <c r="AFN227" s="138"/>
      <c r="AFO227" s="138"/>
      <c r="AFP227" s="138"/>
      <c r="AFQ227" s="138"/>
      <c r="AFR227" s="138"/>
      <c r="AFS227" s="138"/>
      <c r="AFT227" s="138"/>
      <c r="AFU227" s="138"/>
      <c r="AFV227" s="138"/>
      <c r="AFW227" s="138"/>
      <c r="AFX227" s="138"/>
      <c r="AFY227" s="138"/>
      <c r="AFZ227" s="138"/>
      <c r="AGA227" s="138"/>
      <c r="AGB227" s="138"/>
      <c r="AGC227" s="138"/>
      <c r="AGD227" s="138"/>
      <c r="AGE227" s="138"/>
      <c r="AGF227" s="138"/>
      <c r="AGG227" s="138"/>
      <c r="AGH227" s="138"/>
      <c r="AGI227" s="138"/>
      <c r="AGJ227" s="138"/>
      <c r="AGK227" s="138"/>
      <c r="AGL227" s="138"/>
      <c r="AGM227" s="138"/>
      <c r="AGN227" s="138"/>
      <c r="AGO227" s="138"/>
      <c r="AGP227" s="138"/>
      <c r="AGQ227" s="138"/>
      <c r="AGR227" s="138"/>
      <c r="AGS227" s="138"/>
      <c r="AGT227" s="138"/>
      <c r="AGU227" s="138"/>
      <c r="AGV227" s="138"/>
      <c r="AGW227" s="138"/>
      <c r="AGX227" s="138"/>
      <c r="AGY227" s="138"/>
      <c r="AGZ227" s="138"/>
      <c r="AHA227" s="138"/>
      <c r="AHB227" s="138"/>
      <c r="AHC227" s="138"/>
      <c r="AHD227" s="138"/>
      <c r="AHE227" s="138"/>
      <c r="AHF227" s="138"/>
      <c r="AHG227" s="138"/>
      <c r="AHH227" s="138"/>
      <c r="AHI227" s="138"/>
      <c r="AHJ227" s="138"/>
      <c r="AHK227" s="138"/>
      <c r="AHL227" s="138"/>
      <c r="AHM227" s="138"/>
      <c r="AHN227" s="138"/>
      <c r="AHO227" s="138"/>
      <c r="AHP227" s="138"/>
      <c r="AHQ227" s="138"/>
      <c r="AHR227" s="138"/>
      <c r="AHS227" s="138"/>
      <c r="AHT227" s="138"/>
      <c r="AHU227" s="138"/>
      <c r="AHV227" s="138"/>
      <c r="AHW227" s="138"/>
      <c r="AHX227" s="138"/>
      <c r="AHY227" s="138"/>
      <c r="AHZ227" s="138"/>
      <c r="AIA227" s="138"/>
      <c r="AIB227" s="138"/>
      <c r="AIC227" s="138"/>
      <c r="AID227" s="138"/>
      <c r="AIE227" s="138"/>
      <c r="AIF227" s="138"/>
      <c r="AIG227" s="138"/>
      <c r="AIH227" s="138"/>
      <c r="AII227" s="138"/>
      <c r="AIJ227" s="138"/>
      <c r="AIK227" s="138"/>
      <c r="AIL227" s="138"/>
      <c r="AIM227" s="138"/>
      <c r="AIN227" s="138"/>
      <c r="AIO227" s="138"/>
      <c r="AIP227" s="138"/>
      <c r="AIQ227" s="138"/>
      <c r="AIR227" s="138"/>
      <c r="AIS227" s="138"/>
      <c r="AIT227" s="138"/>
      <c r="AIU227" s="138"/>
      <c r="AIV227" s="138"/>
      <c r="AIW227" s="138"/>
      <c r="AIX227" s="138"/>
      <c r="AIY227" s="138"/>
      <c r="AIZ227" s="138"/>
      <c r="AJA227" s="138"/>
      <c r="AJB227" s="138"/>
      <c r="AJC227" s="138"/>
      <c r="AJD227" s="138"/>
      <c r="AJE227" s="138"/>
      <c r="AJF227" s="138"/>
      <c r="AJG227" s="138"/>
      <c r="AJH227" s="138"/>
      <c r="AJI227" s="138"/>
      <c r="AJJ227" s="138"/>
      <c r="AJK227" s="138"/>
      <c r="AJL227" s="138"/>
      <c r="AJM227" s="138"/>
      <c r="AJN227" s="138"/>
      <c r="AJO227" s="138"/>
      <c r="AJP227" s="138"/>
      <c r="AJQ227" s="138"/>
      <c r="AJR227" s="138"/>
      <c r="AJS227" s="138"/>
      <c r="AJT227" s="138"/>
      <c r="AJU227" s="138"/>
      <c r="AJV227" s="138"/>
      <c r="AJW227" s="138"/>
      <c r="AJX227" s="138"/>
      <c r="AJY227" s="138"/>
      <c r="AJZ227" s="138"/>
      <c r="AKA227" s="138"/>
      <c r="AKB227" s="138"/>
      <c r="AKC227" s="138"/>
      <c r="AKD227" s="138"/>
      <c r="AKE227" s="138"/>
      <c r="AKF227" s="138"/>
      <c r="AKG227" s="138"/>
      <c r="AKH227" s="138"/>
      <c r="AKI227" s="138"/>
      <c r="AKJ227" s="138"/>
      <c r="AKK227" s="138"/>
      <c r="AKL227" s="138"/>
      <c r="AKM227" s="138"/>
      <c r="AKN227" s="138"/>
      <c r="AKO227" s="138"/>
      <c r="AKP227" s="138"/>
      <c r="AKQ227" s="138"/>
      <c r="AKR227" s="138"/>
      <c r="AKS227" s="138"/>
      <c r="AKT227" s="138"/>
      <c r="AKU227" s="138"/>
      <c r="AKV227" s="138"/>
      <c r="AKW227" s="138"/>
      <c r="AKX227" s="138"/>
      <c r="AKY227" s="138"/>
      <c r="AKZ227" s="138"/>
      <c r="ALA227" s="138"/>
      <c r="ALB227" s="138"/>
      <c r="ALC227" s="138"/>
      <c r="ALD227" s="138"/>
      <c r="ALE227" s="138"/>
      <c r="ALF227" s="138"/>
      <c r="ALG227" s="138"/>
      <c r="ALH227" s="138"/>
      <c r="ALI227" s="138"/>
      <c r="ALJ227" s="138"/>
      <c r="ALK227" s="138"/>
      <c r="ALL227" s="138"/>
      <c r="ALM227" s="138"/>
      <c r="ALN227" s="138"/>
      <c r="ALO227" s="138"/>
      <c r="ALP227" s="138"/>
      <c r="ALQ227" s="138"/>
      <c r="ALR227" s="138"/>
      <c r="ALS227" s="138"/>
      <c r="ALT227" s="138"/>
      <c r="ALU227" s="138"/>
      <c r="ALV227" s="138"/>
      <c r="ALW227" s="138"/>
      <c r="ALX227" s="138"/>
      <c r="ALY227" s="138"/>
      <c r="ALZ227" s="138"/>
      <c r="AMA227" s="138"/>
      <c r="AMB227" s="138"/>
      <c r="AMC227" s="138"/>
      <c r="AMD227" s="138"/>
      <c r="AME227" s="138"/>
      <c r="AMF227" s="138"/>
      <c r="AMG227" s="138"/>
      <c r="AMH227" s="138"/>
      <c r="AMI227" s="138"/>
      <c r="AMJ227" s="138"/>
    </row>
    <row r="228" customFormat="false" ht="21.75" hidden="false" customHeight="true" outlineLevel="0" collapsed="false">
      <c r="A228" s="144" t="s">
        <v>141</v>
      </c>
      <c r="B228" s="95"/>
      <c r="C228" s="96"/>
      <c r="D228" s="96"/>
      <c r="E228" s="96"/>
      <c r="F228" s="96"/>
      <c r="G228" s="96"/>
    </row>
    <row r="229" customFormat="false" ht="21.75" hidden="false" customHeight="true" outlineLevel="0" collapsed="false">
      <c r="A229" s="144" t="s">
        <v>142</v>
      </c>
      <c r="B229" s="95"/>
      <c r="C229" s="96"/>
      <c r="D229" s="96"/>
      <c r="E229" s="96"/>
      <c r="F229" s="96"/>
      <c r="G229" s="96"/>
    </row>
    <row r="230" customFormat="false" ht="21.75" hidden="false" customHeight="true" outlineLevel="0" collapsed="false">
      <c r="A230" s="144" t="s">
        <v>143</v>
      </c>
      <c r="B230" s="95"/>
      <c r="C230" s="96"/>
      <c r="D230" s="96"/>
      <c r="E230" s="96"/>
      <c r="F230" s="96"/>
      <c r="G230" s="96"/>
    </row>
    <row r="231" customFormat="false" ht="21.75" hidden="false" customHeight="true" outlineLevel="0" collapsed="false">
      <c r="A231" s="144" t="s">
        <v>144</v>
      </c>
      <c r="B231" s="95"/>
      <c r="C231" s="96"/>
      <c r="D231" s="96"/>
      <c r="E231" s="96"/>
      <c r="F231" s="96"/>
      <c r="G231" s="96"/>
    </row>
    <row r="232" customFormat="false" ht="21.75" hidden="false" customHeight="true" outlineLevel="0" collapsed="false">
      <c r="A232" s="144"/>
      <c r="B232" s="95"/>
      <c r="C232" s="96"/>
      <c r="D232" s="96"/>
      <c r="E232" s="96"/>
      <c r="F232" s="96"/>
      <c r="G232" s="96"/>
    </row>
    <row r="233" customFormat="false" ht="25.5" hidden="false" customHeight="true" outlineLevel="0" collapsed="false">
      <c r="A233" s="145" t="s">
        <v>145</v>
      </c>
      <c r="B233" s="95"/>
      <c r="C233" s="96"/>
      <c r="D233" s="96"/>
      <c r="E233" s="96"/>
      <c r="F233" s="96"/>
      <c r="G233" s="96"/>
    </row>
  </sheetData>
  <mergeCells count="3">
    <mergeCell ref="A1:G1"/>
    <mergeCell ref="A2:G2"/>
    <mergeCell ref="A3:G3"/>
  </mergeCells>
  <printOptions headings="false" gridLines="false" gridLinesSet="true" horizontalCentered="true" verticalCentered="false"/>
  <pageMargins left="0.5" right="0.5" top="1" bottom="1" header="0.511811023622047" footer="0.5"/>
  <pageSetup paperSize="1" scale="100" fitToWidth="1" fitToHeight="4" pageOrder="downThenOver" orientation="portrait" blackAndWhite="false" draft="false" cellComments="none" firstPageNumber="5" useFirstPageNumber="true" horizontalDpi="300" verticalDpi="300" copies="1"/>
  <headerFooter differentFirst="false" differentOddEven="false">
    <oddHeader/>
    <oddFooter>&amp;RFY 2016 Salary Survey - Table of Contents
January 6, 2017
Page &amp;P </oddFooter>
  </headerFooter>
  <rowBreaks count="1" manualBreakCount="1">
    <brk id="193" man="true" max="16383" min="0"/>
  </rowBreak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CCFFCC"/>
    <pageSetUpPr fitToPage="true"/>
  </sheetPr>
  <dimension ref="A1:AMJ232"/>
  <sheetViews>
    <sheetView showFormulas="false" showGridLines="true" showRowColHeaders="true" showZeros="true" rightToLeft="false" tabSelected="false" showOutlineSymbols="true" defaultGridColor="true" view="normal" topLeftCell="A1" colorId="64" zoomScale="80" zoomScaleNormal="80" zoomScalePageLayoutView="75" workbookViewId="0">
      <selection pane="topLeft" activeCell="B16" activeCellId="0" sqref="B16"/>
    </sheetView>
  </sheetViews>
  <sheetFormatPr defaultColWidth="14.38671875" defaultRowHeight="14.25" zeroHeight="false" outlineLevelRow="0" outlineLevelCol="0"/>
  <cols>
    <col collapsed="false" customWidth="true" hidden="false" outlineLevel="0" max="1" min="1" style="89" width="11.49"/>
    <col collapsed="false" customWidth="true" hidden="false" outlineLevel="0" max="2" min="2" style="89" width="65.99"/>
    <col collapsed="false" customWidth="true" hidden="false" outlineLevel="0" max="3" min="3" style="90" width="22.82"/>
    <col collapsed="false" customWidth="true" hidden="false" outlineLevel="0" max="4" min="4" style="90" width="21.33"/>
    <col collapsed="false" customWidth="true" hidden="false" outlineLevel="0" max="5" min="5" style="90" width="22.82"/>
    <col collapsed="false" customWidth="true" hidden="false" outlineLevel="0" max="6" min="6" style="90" width="21.33"/>
    <col collapsed="false" customWidth="true" hidden="false" outlineLevel="0" max="7" min="7" style="90" width="18.49"/>
    <col collapsed="false" customWidth="true" hidden="false" outlineLevel="0" max="9" min="8" style="146" width="9.33"/>
    <col collapsed="false" customWidth="true" hidden="false" outlineLevel="0" max="10" min="10" style="112" width="10.99"/>
    <col collapsed="false" customWidth="true" hidden="false" outlineLevel="0" max="11" min="11" style="112" width="11.33"/>
    <col collapsed="false" customWidth="true" hidden="false" outlineLevel="0" max="257" min="12" style="146" width="9.33"/>
    <col collapsed="false" customWidth="true" hidden="false" outlineLevel="0" max="1024" min="258" style="0" width="9.33"/>
  </cols>
  <sheetData>
    <row r="1" customFormat="false" ht="18" hidden="false" customHeight="true" outlineLevel="0" collapsed="false">
      <c r="A1" s="91" t="s">
        <v>114</v>
      </c>
      <c r="B1" s="91"/>
      <c r="C1" s="91"/>
      <c r="D1" s="91"/>
      <c r="E1" s="91"/>
      <c r="F1" s="91"/>
      <c r="G1" s="91"/>
    </row>
    <row r="2" customFormat="false" ht="18" hidden="false" customHeight="true" outlineLevel="0" collapsed="false">
      <c r="A2" s="147" t="str">
        <f aca="false">Narrative!A2&amp;" - Principals"</f>
        <v>2016-2017 Salary Survey - Principals</v>
      </c>
      <c r="B2" s="147"/>
      <c r="C2" s="147"/>
      <c r="D2" s="147"/>
      <c r="E2" s="147"/>
      <c r="F2" s="147"/>
      <c r="G2" s="147"/>
    </row>
    <row r="3" customFormat="false" ht="14.25" hidden="false" customHeight="true" outlineLevel="0" collapsed="false">
      <c r="A3" s="95"/>
      <c r="B3" s="95"/>
      <c r="C3" s="96"/>
      <c r="D3" s="96"/>
      <c r="E3" s="96"/>
      <c r="F3" s="96"/>
      <c r="G3" s="96"/>
    </row>
    <row r="4" customFormat="false" ht="92.25" hidden="false" customHeight="true" outlineLevel="0" collapsed="false">
      <c r="A4" s="97" t="s">
        <v>116</v>
      </c>
      <c r="B4" s="97" t="s">
        <v>117</v>
      </c>
      <c r="C4" s="98" t="str">
        <f aca="false">"FY "&amp;'Source query'!$A$2&amp;" 
Actual Average Principal Salary"</f>
        <v>FY 2015 
Actual Average Principal Salary</v>
      </c>
      <c r="D4" s="98" t="str">
        <f aca="false">"FY "&amp;('Source query'!$A$2+1)&amp;" 
Actual Average Principal Salary"</f>
        <v>FY 2016 
Actual Average Principal Salary</v>
      </c>
      <c r="E4" s="99" t="str">
        <f aca="false">"FY "&amp;'Source query'!$A$2&amp;" to FY "&amp;('Source query'!$A$2+1)&amp;" Percent Increase/ (Decrease)"</f>
        <v>FY 2015 to FY 2016 Percent Increase/ (Decrease)</v>
      </c>
      <c r="F4" s="99" t="str">
        <f aca="false">"FY "&amp;('Source query'!$A$2+2)&amp;" 
Budgeted Average Principal Salary"</f>
        <v>FY 2017 
Budgeted Average Principal Salary</v>
      </c>
      <c r="G4" s="99" t="str">
        <f aca="false">"FY "&amp;('Source query'!$A$2+1)&amp;" to FY "&amp;('Source query'!$A$2+2)&amp;" Percent Increase/ (Decrease)"</f>
        <v>FY 2016 to FY 2017 Percent Increase/ (Decrease)</v>
      </c>
    </row>
    <row r="5" customFormat="false" ht="2.25" hidden="false" customHeight="true" outlineLevel="0" collapsed="false">
      <c r="A5" s="148"/>
      <c r="B5" s="148"/>
      <c r="C5" s="149"/>
      <c r="D5" s="150"/>
      <c r="E5" s="150"/>
      <c r="F5" s="150"/>
      <c r="G5" s="150"/>
    </row>
    <row r="6" customFormat="false" ht="20.25" hidden="false" customHeight="true" outlineLevel="0" collapsed="false">
      <c r="A6" s="103" t="s">
        <v>118</v>
      </c>
      <c r="B6" s="100"/>
      <c r="C6" s="102"/>
      <c r="D6" s="102"/>
      <c r="E6" s="102"/>
      <c r="F6" s="102"/>
      <c r="G6" s="102"/>
      <c r="H6" s="90"/>
      <c r="I6" s="90"/>
      <c r="L6" s="90"/>
      <c r="M6" s="90"/>
      <c r="N6" s="90"/>
      <c r="O6" s="90"/>
      <c r="P6" s="90"/>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c r="CU6" s="90"/>
      <c r="CV6" s="90"/>
      <c r="CW6" s="90"/>
      <c r="CX6" s="90"/>
      <c r="CY6" s="90"/>
      <c r="CZ6" s="90"/>
      <c r="DA6" s="90"/>
      <c r="DB6" s="90"/>
      <c r="DC6" s="90"/>
      <c r="DD6" s="90"/>
      <c r="DE6" s="90"/>
      <c r="DF6" s="90"/>
      <c r="DG6" s="90"/>
      <c r="DH6" s="90"/>
      <c r="DI6" s="90"/>
      <c r="DJ6" s="90"/>
      <c r="DK6" s="90"/>
      <c r="DL6" s="90"/>
      <c r="DM6" s="90"/>
      <c r="DN6" s="90"/>
      <c r="DO6" s="90"/>
      <c r="DP6" s="90"/>
      <c r="DQ6" s="90"/>
      <c r="DR6" s="90"/>
      <c r="DS6" s="90"/>
      <c r="DT6" s="90"/>
      <c r="DU6" s="90"/>
      <c r="DV6" s="90"/>
      <c r="DW6" s="90"/>
      <c r="DX6" s="90"/>
      <c r="DY6" s="90"/>
      <c r="DZ6" s="90"/>
      <c r="EA6" s="90"/>
      <c r="EB6" s="90"/>
      <c r="EC6" s="90"/>
      <c r="ED6" s="90"/>
      <c r="EE6" s="90"/>
      <c r="EF6" s="90"/>
      <c r="EG6" s="90"/>
      <c r="EH6" s="90"/>
      <c r="EI6" s="90"/>
      <c r="EJ6" s="90"/>
      <c r="EK6" s="90"/>
      <c r="EL6" s="90"/>
      <c r="EM6" s="90"/>
      <c r="EN6" s="90"/>
      <c r="EO6" s="90"/>
      <c r="EP6" s="90"/>
      <c r="EQ6" s="90"/>
      <c r="ER6" s="90"/>
      <c r="ES6" s="90"/>
      <c r="ET6" s="90"/>
      <c r="EU6" s="90"/>
      <c r="EV6" s="90"/>
      <c r="EW6" s="90"/>
      <c r="EX6" s="90"/>
      <c r="EY6" s="90"/>
      <c r="EZ6" s="90"/>
      <c r="FA6" s="90"/>
      <c r="FB6" s="90"/>
      <c r="FC6" s="90"/>
      <c r="FD6" s="90"/>
      <c r="FE6" s="90"/>
      <c r="FF6" s="90"/>
      <c r="FG6" s="90"/>
      <c r="FH6" s="90"/>
      <c r="FI6" s="90"/>
      <c r="FJ6" s="90"/>
      <c r="FK6" s="90"/>
      <c r="FL6" s="90"/>
      <c r="FM6" s="90"/>
      <c r="FN6" s="90"/>
      <c r="FO6" s="90"/>
      <c r="FP6" s="90"/>
      <c r="FQ6" s="90"/>
      <c r="FR6" s="90"/>
      <c r="FS6" s="90"/>
      <c r="FT6" s="90"/>
      <c r="FU6" s="90"/>
      <c r="FV6" s="90"/>
      <c r="FW6" s="90"/>
      <c r="FX6" s="90"/>
      <c r="FY6" s="90"/>
      <c r="FZ6" s="90"/>
      <c r="GA6" s="90"/>
      <c r="GB6" s="90"/>
      <c r="GC6" s="90"/>
      <c r="GD6" s="90"/>
      <c r="GE6" s="90"/>
      <c r="GF6" s="90"/>
      <c r="GG6" s="90"/>
      <c r="GH6" s="90"/>
      <c r="GI6" s="90"/>
      <c r="GJ6" s="90"/>
      <c r="GK6" s="90"/>
      <c r="GL6" s="90"/>
      <c r="GM6" s="90"/>
      <c r="GN6" s="90"/>
      <c r="GO6" s="90"/>
      <c r="GP6" s="90"/>
      <c r="GQ6" s="90"/>
      <c r="GR6" s="90"/>
      <c r="GS6" s="90"/>
      <c r="GT6" s="90"/>
      <c r="GU6" s="90"/>
      <c r="GV6" s="90"/>
      <c r="GW6" s="90"/>
      <c r="GX6" s="90"/>
      <c r="GY6" s="90"/>
      <c r="GZ6" s="90"/>
      <c r="HA6" s="90"/>
      <c r="HB6" s="90"/>
      <c r="HC6" s="90"/>
      <c r="HD6" s="90"/>
      <c r="HE6" s="90"/>
      <c r="HF6" s="90"/>
      <c r="HG6" s="90"/>
      <c r="HH6" s="90"/>
      <c r="HI6" s="90"/>
      <c r="HJ6" s="90"/>
      <c r="HK6" s="90"/>
      <c r="HL6" s="90"/>
      <c r="HM6" s="90"/>
      <c r="HN6" s="90"/>
      <c r="HO6" s="90"/>
      <c r="HP6" s="90"/>
      <c r="HQ6" s="90"/>
      <c r="HR6" s="90"/>
      <c r="HS6" s="90"/>
      <c r="HT6" s="90"/>
      <c r="HU6" s="90"/>
      <c r="HV6" s="90"/>
      <c r="HW6" s="90"/>
      <c r="HX6" s="90"/>
      <c r="HY6" s="90"/>
      <c r="HZ6" s="90"/>
      <c r="IA6" s="90"/>
      <c r="IB6" s="90"/>
      <c r="IC6" s="90"/>
      <c r="ID6" s="90"/>
      <c r="IE6" s="90"/>
      <c r="IF6" s="90"/>
      <c r="IG6" s="90"/>
      <c r="IH6" s="90"/>
      <c r="II6" s="90"/>
      <c r="IJ6" s="90"/>
      <c r="IK6" s="90"/>
      <c r="IL6" s="90"/>
      <c r="IM6" s="90"/>
      <c r="IN6" s="90"/>
      <c r="IO6" s="90"/>
      <c r="IP6" s="90"/>
      <c r="IQ6" s="90"/>
      <c r="IR6" s="90"/>
      <c r="IS6" s="90"/>
      <c r="IT6" s="90"/>
      <c r="IU6" s="90"/>
      <c r="IV6" s="90"/>
      <c r="IW6" s="90"/>
      <c r="IX6" s="90"/>
      <c r="IY6" s="90"/>
      <c r="IZ6" s="90"/>
      <c r="JA6" s="90"/>
      <c r="JB6" s="90"/>
      <c r="JC6" s="90"/>
      <c r="JD6" s="90"/>
      <c r="JE6" s="90"/>
      <c r="JF6" s="90"/>
      <c r="JG6" s="90"/>
      <c r="JH6" s="90"/>
      <c r="JI6" s="90"/>
      <c r="JJ6" s="90"/>
      <c r="JK6" s="90"/>
      <c r="JL6" s="90"/>
      <c r="JM6" s="90"/>
      <c r="JN6" s="90"/>
      <c r="JO6" s="90"/>
      <c r="JP6" s="90"/>
      <c r="JQ6" s="90"/>
      <c r="JR6" s="90"/>
      <c r="JS6" s="90"/>
      <c r="JT6" s="90"/>
      <c r="JU6" s="90"/>
      <c r="JV6" s="90"/>
      <c r="JW6" s="90"/>
      <c r="JX6" s="90"/>
      <c r="JY6" s="90"/>
      <c r="JZ6" s="90"/>
      <c r="KA6" s="90"/>
      <c r="KB6" s="90"/>
      <c r="KC6" s="90"/>
      <c r="KD6" s="90"/>
      <c r="KE6" s="90"/>
      <c r="KF6" s="90"/>
      <c r="KG6" s="90"/>
      <c r="KH6" s="90"/>
      <c r="KI6" s="90"/>
      <c r="KJ6" s="90"/>
      <c r="KK6" s="90"/>
      <c r="KL6" s="90"/>
      <c r="KM6" s="90"/>
      <c r="KN6" s="90"/>
      <c r="KO6" s="90"/>
      <c r="KP6" s="90"/>
      <c r="KQ6" s="90"/>
      <c r="KR6" s="90"/>
      <c r="KS6" s="90"/>
      <c r="KT6" s="90"/>
      <c r="KU6" s="90"/>
      <c r="KV6" s="90"/>
      <c r="KW6" s="90"/>
      <c r="KX6" s="90"/>
      <c r="KY6" s="90"/>
      <c r="KZ6" s="90"/>
      <c r="LA6" s="90"/>
      <c r="LB6" s="90"/>
      <c r="LC6" s="90"/>
      <c r="LD6" s="90"/>
      <c r="LE6" s="90"/>
      <c r="LF6" s="90"/>
      <c r="LG6" s="90"/>
      <c r="LH6" s="90"/>
      <c r="LI6" s="90"/>
      <c r="LJ6" s="90"/>
      <c r="LK6" s="90"/>
      <c r="LL6" s="90"/>
      <c r="LM6" s="90"/>
      <c r="LN6" s="90"/>
      <c r="LO6" s="90"/>
      <c r="LP6" s="90"/>
      <c r="LQ6" s="90"/>
      <c r="LR6" s="90"/>
      <c r="LS6" s="90"/>
      <c r="LT6" s="90"/>
      <c r="LU6" s="90"/>
      <c r="LV6" s="90"/>
      <c r="LW6" s="90"/>
      <c r="LX6" s="90"/>
      <c r="LY6" s="90"/>
      <c r="LZ6" s="90"/>
      <c r="MA6" s="90"/>
      <c r="MB6" s="90"/>
      <c r="MC6" s="90"/>
      <c r="MD6" s="90"/>
      <c r="ME6" s="90"/>
      <c r="MF6" s="90"/>
      <c r="MG6" s="90"/>
      <c r="MH6" s="90"/>
      <c r="MI6" s="90"/>
      <c r="MJ6" s="90"/>
      <c r="MK6" s="90"/>
      <c r="ML6" s="90"/>
      <c r="MM6" s="90"/>
      <c r="MN6" s="90"/>
      <c r="MO6" s="90"/>
      <c r="MP6" s="90"/>
      <c r="MQ6" s="90"/>
      <c r="MR6" s="90"/>
      <c r="MS6" s="90"/>
      <c r="MT6" s="90"/>
      <c r="MU6" s="90"/>
      <c r="MV6" s="90"/>
      <c r="MW6" s="90"/>
      <c r="MX6" s="90"/>
      <c r="MY6" s="90"/>
      <c r="MZ6" s="90"/>
      <c r="NA6" s="90"/>
      <c r="NB6" s="90"/>
      <c r="NC6" s="90"/>
      <c r="ND6" s="90"/>
      <c r="NE6" s="90"/>
      <c r="NF6" s="90"/>
      <c r="NG6" s="90"/>
      <c r="NH6" s="90"/>
      <c r="NI6" s="90"/>
      <c r="NJ6" s="90"/>
      <c r="NK6" s="90"/>
      <c r="NL6" s="90"/>
      <c r="NM6" s="90"/>
      <c r="NN6" s="90"/>
      <c r="NO6" s="90"/>
      <c r="NP6" s="90"/>
      <c r="NQ6" s="90"/>
      <c r="NR6" s="90"/>
      <c r="NS6" s="90"/>
      <c r="NT6" s="90"/>
      <c r="NU6" s="90"/>
      <c r="NV6" s="90"/>
      <c r="NW6" s="90"/>
      <c r="NX6" s="90"/>
      <c r="NY6" s="90"/>
      <c r="NZ6" s="90"/>
      <c r="OA6" s="90"/>
      <c r="OB6" s="90"/>
      <c r="OC6" s="90"/>
      <c r="OD6" s="90"/>
      <c r="OE6" s="90"/>
      <c r="OF6" s="90"/>
      <c r="OG6" s="90"/>
      <c r="OH6" s="90"/>
      <c r="OI6" s="90"/>
      <c r="OJ6" s="90"/>
      <c r="OK6" s="90"/>
      <c r="OL6" s="90"/>
      <c r="OM6" s="90"/>
      <c r="ON6" s="90"/>
      <c r="OO6" s="90"/>
      <c r="OP6" s="90"/>
      <c r="OQ6" s="90"/>
      <c r="OR6" s="90"/>
      <c r="OS6" s="90"/>
      <c r="OT6" s="90"/>
      <c r="OU6" s="90"/>
      <c r="OV6" s="90"/>
      <c r="OW6" s="90"/>
      <c r="OX6" s="90"/>
      <c r="OY6" s="90"/>
      <c r="OZ6" s="90"/>
      <c r="PA6" s="90"/>
      <c r="PB6" s="90"/>
      <c r="PC6" s="90"/>
      <c r="PD6" s="90"/>
      <c r="PE6" s="90"/>
      <c r="PF6" s="90"/>
      <c r="PG6" s="90"/>
      <c r="PH6" s="90"/>
      <c r="PI6" s="90"/>
      <c r="PJ6" s="90"/>
      <c r="PK6" s="90"/>
      <c r="PL6" s="90"/>
      <c r="PM6" s="90"/>
      <c r="PN6" s="90"/>
      <c r="PO6" s="90"/>
      <c r="PP6" s="90"/>
      <c r="PQ6" s="90"/>
      <c r="PR6" s="90"/>
      <c r="PS6" s="90"/>
      <c r="PT6" s="90"/>
      <c r="PU6" s="90"/>
      <c r="PV6" s="90"/>
      <c r="PW6" s="90"/>
      <c r="PX6" s="90"/>
      <c r="PY6" s="90"/>
      <c r="PZ6" s="90"/>
      <c r="QA6" s="90"/>
      <c r="QB6" s="90"/>
      <c r="QC6" s="90"/>
      <c r="QD6" s="90"/>
      <c r="QE6" s="90"/>
      <c r="QF6" s="90"/>
      <c r="QG6" s="90"/>
      <c r="QH6" s="90"/>
      <c r="QI6" s="90"/>
      <c r="QJ6" s="90"/>
      <c r="QK6" s="90"/>
      <c r="QL6" s="90"/>
      <c r="QM6" s="90"/>
      <c r="QN6" s="90"/>
      <c r="QO6" s="90"/>
      <c r="QP6" s="90"/>
      <c r="QQ6" s="90"/>
      <c r="QR6" s="90"/>
      <c r="QS6" s="90"/>
      <c r="QT6" s="90"/>
      <c r="QU6" s="90"/>
      <c r="QV6" s="90"/>
      <c r="QW6" s="90"/>
      <c r="QX6" s="90"/>
      <c r="QY6" s="90"/>
      <c r="QZ6" s="90"/>
      <c r="RA6" s="90"/>
      <c r="RB6" s="90"/>
      <c r="RC6" s="90"/>
      <c r="RD6" s="90"/>
      <c r="RE6" s="90"/>
      <c r="RF6" s="90"/>
      <c r="RG6" s="90"/>
      <c r="RH6" s="90"/>
      <c r="RI6" s="90"/>
      <c r="RJ6" s="90"/>
      <c r="RK6" s="90"/>
      <c r="RL6" s="90"/>
      <c r="RM6" s="90"/>
      <c r="RN6" s="90"/>
      <c r="RO6" s="90"/>
      <c r="RP6" s="90"/>
      <c r="RQ6" s="90"/>
      <c r="RR6" s="90"/>
      <c r="RS6" s="90"/>
      <c r="RT6" s="90"/>
      <c r="RU6" s="90"/>
      <c r="RV6" s="90"/>
      <c r="RW6" s="90"/>
      <c r="RX6" s="90"/>
      <c r="RY6" s="90"/>
      <c r="RZ6" s="90"/>
      <c r="SA6" s="90"/>
      <c r="SB6" s="90"/>
      <c r="SC6" s="90"/>
      <c r="SD6" s="90"/>
      <c r="SE6" s="90"/>
      <c r="SF6" s="90"/>
      <c r="SG6" s="90"/>
      <c r="SH6" s="90"/>
      <c r="SI6" s="90"/>
      <c r="SJ6" s="90"/>
      <c r="SK6" s="90"/>
      <c r="SL6" s="90"/>
      <c r="SM6" s="90"/>
      <c r="SN6" s="90"/>
      <c r="SO6" s="90"/>
      <c r="SP6" s="90"/>
      <c r="SQ6" s="90"/>
      <c r="SR6" s="90"/>
      <c r="SS6" s="90"/>
      <c r="ST6" s="90"/>
      <c r="SU6" s="90"/>
      <c r="SV6" s="90"/>
      <c r="SW6" s="90"/>
      <c r="SX6" s="90"/>
      <c r="SY6" s="90"/>
      <c r="SZ6" s="90"/>
      <c r="TA6" s="90"/>
      <c r="TB6" s="90"/>
      <c r="TC6" s="90"/>
      <c r="TD6" s="90"/>
      <c r="TE6" s="90"/>
      <c r="TF6" s="90"/>
      <c r="TG6" s="90"/>
      <c r="TH6" s="90"/>
      <c r="TI6" s="90"/>
      <c r="TJ6" s="90"/>
      <c r="TK6" s="90"/>
      <c r="TL6" s="90"/>
      <c r="TM6" s="90"/>
      <c r="TN6" s="90"/>
      <c r="TO6" s="90"/>
      <c r="TP6" s="90"/>
      <c r="TQ6" s="90"/>
      <c r="TR6" s="90"/>
      <c r="TS6" s="90"/>
      <c r="TT6" s="90"/>
      <c r="TU6" s="90"/>
      <c r="TV6" s="90"/>
      <c r="TW6" s="90"/>
      <c r="TX6" s="90"/>
      <c r="TY6" s="90"/>
      <c r="TZ6" s="90"/>
      <c r="UA6" s="90"/>
      <c r="UB6" s="90"/>
      <c r="UC6" s="90"/>
      <c r="UD6" s="90"/>
      <c r="UE6" s="90"/>
      <c r="UF6" s="90"/>
      <c r="UG6" s="90"/>
      <c r="UH6" s="90"/>
      <c r="UI6" s="90"/>
      <c r="UJ6" s="90"/>
      <c r="UK6" s="90"/>
      <c r="UL6" s="90"/>
      <c r="UM6" s="90"/>
      <c r="UN6" s="90"/>
      <c r="UO6" s="90"/>
      <c r="UP6" s="90"/>
      <c r="UQ6" s="90"/>
      <c r="UR6" s="90"/>
      <c r="US6" s="90"/>
      <c r="UT6" s="90"/>
      <c r="UU6" s="90"/>
      <c r="UV6" s="90"/>
      <c r="UW6" s="90"/>
      <c r="UX6" s="90"/>
      <c r="UY6" s="90"/>
      <c r="UZ6" s="90"/>
      <c r="VA6" s="90"/>
      <c r="VB6" s="90"/>
      <c r="VC6" s="90"/>
      <c r="VD6" s="90"/>
      <c r="VE6" s="90"/>
      <c r="VF6" s="90"/>
      <c r="VG6" s="90"/>
      <c r="VH6" s="90"/>
      <c r="VI6" s="90"/>
      <c r="VJ6" s="90"/>
      <c r="VK6" s="90"/>
      <c r="VL6" s="90"/>
      <c r="VM6" s="90"/>
      <c r="VN6" s="90"/>
      <c r="VO6" s="90"/>
      <c r="VP6" s="90"/>
      <c r="VQ6" s="90"/>
      <c r="VR6" s="90"/>
      <c r="VS6" s="90"/>
      <c r="VT6" s="90"/>
      <c r="VU6" s="90"/>
      <c r="VV6" s="90"/>
      <c r="VW6" s="90"/>
      <c r="VX6" s="90"/>
      <c r="VY6" s="90"/>
      <c r="VZ6" s="90"/>
      <c r="WA6" s="90"/>
      <c r="WB6" s="90"/>
      <c r="WC6" s="90"/>
      <c r="WD6" s="90"/>
      <c r="WE6" s="90"/>
      <c r="WF6" s="90"/>
      <c r="WG6" s="90"/>
      <c r="WH6" s="90"/>
      <c r="WI6" s="90"/>
      <c r="WJ6" s="90"/>
      <c r="WK6" s="90"/>
      <c r="WL6" s="90"/>
      <c r="WM6" s="90"/>
      <c r="WN6" s="90"/>
      <c r="WO6" s="90"/>
      <c r="WP6" s="90"/>
      <c r="WQ6" s="90"/>
      <c r="WR6" s="90"/>
      <c r="WS6" s="90"/>
      <c r="WT6" s="90"/>
      <c r="WU6" s="90"/>
      <c r="WV6" s="90"/>
      <c r="WW6" s="90"/>
      <c r="WX6" s="90"/>
      <c r="WY6" s="90"/>
      <c r="WZ6" s="90"/>
      <c r="XA6" s="90"/>
      <c r="XB6" s="90"/>
      <c r="XC6" s="90"/>
      <c r="XD6" s="90"/>
      <c r="XE6" s="90"/>
      <c r="XF6" s="90"/>
      <c r="XG6" s="90"/>
      <c r="XH6" s="90"/>
      <c r="XI6" s="90"/>
      <c r="XJ6" s="90"/>
      <c r="XK6" s="90"/>
      <c r="XL6" s="90"/>
      <c r="XM6" s="90"/>
      <c r="XN6" s="90"/>
      <c r="XO6" s="90"/>
      <c r="XP6" s="90"/>
      <c r="XQ6" s="90"/>
      <c r="XR6" s="90"/>
      <c r="XS6" s="90"/>
      <c r="XT6" s="90"/>
      <c r="XU6" s="90"/>
      <c r="XV6" s="90"/>
      <c r="XW6" s="90"/>
      <c r="XX6" s="90"/>
      <c r="XY6" s="90"/>
      <c r="XZ6" s="90"/>
      <c r="YA6" s="90"/>
      <c r="YB6" s="90"/>
      <c r="YC6" s="90"/>
      <c r="YD6" s="90"/>
      <c r="YE6" s="90"/>
      <c r="YF6" s="90"/>
      <c r="YG6" s="90"/>
      <c r="YH6" s="90"/>
      <c r="YI6" s="90"/>
      <c r="YJ6" s="90"/>
      <c r="YK6" s="90"/>
      <c r="YL6" s="90"/>
      <c r="YM6" s="90"/>
      <c r="YN6" s="90"/>
      <c r="YO6" s="90"/>
      <c r="YP6" s="90"/>
      <c r="YQ6" s="90"/>
      <c r="YR6" s="90"/>
      <c r="YS6" s="90"/>
      <c r="YT6" s="90"/>
      <c r="YU6" s="90"/>
      <c r="YV6" s="90"/>
      <c r="YW6" s="90"/>
      <c r="YX6" s="90"/>
      <c r="YY6" s="90"/>
      <c r="YZ6" s="90"/>
      <c r="ZA6" s="90"/>
      <c r="ZB6" s="90"/>
      <c r="ZC6" s="90"/>
      <c r="ZD6" s="90"/>
      <c r="ZE6" s="90"/>
      <c r="ZF6" s="90"/>
      <c r="ZG6" s="90"/>
      <c r="ZH6" s="90"/>
      <c r="ZI6" s="90"/>
      <c r="ZJ6" s="90"/>
      <c r="ZK6" s="90"/>
      <c r="ZL6" s="90"/>
      <c r="ZM6" s="90"/>
      <c r="ZN6" s="90"/>
      <c r="ZO6" s="90"/>
      <c r="ZP6" s="90"/>
      <c r="ZQ6" s="90"/>
      <c r="ZR6" s="90"/>
      <c r="ZS6" s="90"/>
      <c r="ZT6" s="90"/>
      <c r="ZU6" s="90"/>
      <c r="ZV6" s="90"/>
      <c r="ZW6" s="90"/>
      <c r="ZX6" s="90"/>
      <c r="ZY6" s="90"/>
      <c r="ZZ6" s="90"/>
      <c r="AAA6" s="90"/>
      <c r="AAB6" s="90"/>
      <c r="AAC6" s="90"/>
      <c r="AAD6" s="90"/>
      <c r="AAE6" s="90"/>
      <c r="AAF6" s="90"/>
      <c r="AAG6" s="90"/>
      <c r="AAH6" s="90"/>
      <c r="AAI6" s="90"/>
      <c r="AAJ6" s="90"/>
      <c r="AAK6" s="90"/>
      <c r="AAL6" s="90"/>
      <c r="AAM6" s="90"/>
      <c r="AAN6" s="90"/>
      <c r="AAO6" s="90"/>
      <c r="AAP6" s="90"/>
      <c r="AAQ6" s="90"/>
      <c r="AAR6" s="90"/>
      <c r="AAS6" s="90"/>
      <c r="AAT6" s="90"/>
      <c r="AAU6" s="90"/>
      <c r="AAV6" s="90"/>
      <c r="AAW6" s="90"/>
      <c r="AAX6" s="90"/>
      <c r="AAY6" s="90"/>
      <c r="AAZ6" s="90"/>
      <c r="ABA6" s="90"/>
      <c r="ABB6" s="90"/>
      <c r="ABC6" s="90"/>
      <c r="ABD6" s="90"/>
      <c r="ABE6" s="90"/>
      <c r="ABF6" s="90"/>
      <c r="ABG6" s="90"/>
      <c r="ABH6" s="90"/>
      <c r="ABI6" s="90"/>
      <c r="ABJ6" s="90"/>
      <c r="ABK6" s="90"/>
      <c r="ABL6" s="90"/>
      <c r="ABM6" s="90"/>
      <c r="ABN6" s="90"/>
      <c r="ABO6" s="90"/>
      <c r="ABP6" s="90"/>
      <c r="ABQ6" s="90"/>
      <c r="ABR6" s="90"/>
      <c r="ABS6" s="90"/>
      <c r="ABT6" s="90"/>
      <c r="ABU6" s="90"/>
      <c r="ABV6" s="90"/>
      <c r="ABW6" s="90"/>
      <c r="ABX6" s="90"/>
      <c r="ABY6" s="90"/>
      <c r="ABZ6" s="90"/>
      <c r="ACA6" s="90"/>
      <c r="ACB6" s="90"/>
      <c r="ACC6" s="90"/>
      <c r="ACD6" s="90"/>
      <c r="ACE6" s="90"/>
      <c r="ACF6" s="90"/>
      <c r="ACG6" s="90"/>
      <c r="ACH6" s="90"/>
      <c r="ACI6" s="90"/>
      <c r="ACJ6" s="90"/>
      <c r="ACK6" s="90"/>
      <c r="ACL6" s="90"/>
      <c r="ACM6" s="90"/>
      <c r="ACN6" s="90"/>
      <c r="ACO6" s="90"/>
      <c r="ACP6" s="90"/>
      <c r="ACQ6" s="90"/>
      <c r="ACR6" s="90"/>
      <c r="ACS6" s="90"/>
      <c r="ACT6" s="90"/>
      <c r="ACU6" s="90"/>
      <c r="ACV6" s="90"/>
      <c r="ACW6" s="90"/>
      <c r="ACX6" s="90"/>
      <c r="ACY6" s="90"/>
      <c r="ACZ6" s="90"/>
      <c r="ADA6" s="90"/>
      <c r="ADB6" s="90"/>
      <c r="ADC6" s="90"/>
      <c r="ADD6" s="90"/>
      <c r="ADE6" s="90"/>
      <c r="ADF6" s="90"/>
      <c r="ADG6" s="90"/>
      <c r="ADH6" s="90"/>
      <c r="ADI6" s="90"/>
      <c r="ADJ6" s="90"/>
      <c r="ADK6" s="90"/>
      <c r="ADL6" s="90"/>
      <c r="ADM6" s="90"/>
      <c r="ADN6" s="90"/>
      <c r="ADO6" s="90"/>
      <c r="ADP6" s="90"/>
      <c r="ADQ6" s="90"/>
      <c r="ADR6" s="90"/>
      <c r="ADS6" s="90"/>
      <c r="ADT6" s="90"/>
      <c r="ADU6" s="90"/>
      <c r="ADV6" s="90"/>
      <c r="ADW6" s="90"/>
      <c r="ADX6" s="90"/>
      <c r="ADY6" s="90"/>
      <c r="ADZ6" s="90"/>
      <c r="AEA6" s="90"/>
      <c r="AEB6" s="90"/>
      <c r="AEC6" s="90"/>
      <c r="AED6" s="90"/>
      <c r="AEE6" s="90"/>
      <c r="AEF6" s="90"/>
      <c r="AEG6" s="90"/>
      <c r="AEH6" s="90"/>
      <c r="AEI6" s="90"/>
      <c r="AEJ6" s="90"/>
      <c r="AEK6" s="90"/>
      <c r="AEL6" s="90"/>
      <c r="AEM6" s="90"/>
      <c r="AEN6" s="90"/>
      <c r="AEO6" s="90"/>
      <c r="AEP6" s="90"/>
      <c r="AEQ6" s="90"/>
      <c r="AER6" s="90"/>
      <c r="AES6" s="90"/>
      <c r="AET6" s="90"/>
      <c r="AEU6" s="90"/>
      <c r="AEV6" s="90"/>
      <c r="AEW6" s="90"/>
      <c r="AEX6" s="90"/>
      <c r="AEY6" s="90"/>
      <c r="AEZ6" s="90"/>
      <c r="AFA6" s="90"/>
      <c r="AFB6" s="90"/>
      <c r="AFC6" s="90"/>
      <c r="AFD6" s="90"/>
      <c r="AFE6" s="90"/>
      <c r="AFF6" s="90"/>
      <c r="AFG6" s="90"/>
      <c r="AFH6" s="90"/>
      <c r="AFI6" s="90"/>
      <c r="AFJ6" s="90"/>
      <c r="AFK6" s="90"/>
      <c r="AFL6" s="90"/>
      <c r="AFM6" s="90"/>
      <c r="AFN6" s="90"/>
      <c r="AFO6" s="90"/>
      <c r="AFP6" s="90"/>
      <c r="AFQ6" s="90"/>
      <c r="AFR6" s="90"/>
      <c r="AFS6" s="90"/>
      <c r="AFT6" s="90"/>
      <c r="AFU6" s="90"/>
      <c r="AFV6" s="90"/>
      <c r="AFW6" s="90"/>
      <c r="AFX6" s="90"/>
      <c r="AFY6" s="90"/>
      <c r="AFZ6" s="90"/>
      <c r="AGA6" s="90"/>
      <c r="AGB6" s="90"/>
      <c r="AGC6" s="90"/>
      <c r="AGD6" s="90"/>
      <c r="AGE6" s="90"/>
      <c r="AGF6" s="90"/>
      <c r="AGG6" s="90"/>
      <c r="AGH6" s="90"/>
      <c r="AGI6" s="90"/>
      <c r="AGJ6" s="90"/>
      <c r="AGK6" s="90"/>
      <c r="AGL6" s="90"/>
      <c r="AGM6" s="90"/>
      <c r="AGN6" s="90"/>
      <c r="AGO6" s="90"/>
      <c r="AGP6" s="90"/>
      <c r="AGQ6" s="90"/>
      <c r="AGR6" s="90"/>
      <c r="AGS6" s="90"/>
      <c r="AGT6" s="90"/>
      <c r="AGU6" s="90"/>
      <c r="AGV6" s="90"/>
      <c r="AGW6" s="90"/>
      <c r="AGX6" s="90"/>
      <c r="AGY6" s="90"/>
      <c r="AGZ6" s="90"/>
      <c r="AHA6" s="90"/>
      <c r="AHB6" s="90"/>
      <c r="AHC6" s="90"/>
      <c r="AHD6" s="90"/>
      <c r="AHE6" s="90"/>
      <c r="AHF6" s="90"/>
      <c r="AHG6" s="90"/>
      <c r="AHH6" s="90"/>
      <c r="AHI6" s="90"/>
      <c r="AHJ6" s="90"/>
      <c r="AHK6" s="90"/>
      <c r="AHL6" s="90"/>
      <c r="AHM6" s="90"/>
      <c r="AHN6" s="90"/>
      <c r="AHO6" s="90"/>
      <c r="AHP6" s="90"/>
      <c r="AHQ6" s="90"/>
      <c r="AHR6" s="90"/>
      <c r="AHS6" s="90"/>
      <c r="AHT6" s="90"/>
      <c r="AHU6" s="90"/>
      <c r="AHV6" s="90"/>
      <c r="AHW6" s="90"/>
      <c r="AHX6" s="90"/>
      <c r="AHY6" s="90"/>
      <c r="AHZ6" s="90"/>
      <c r="AIA6" s="90"/>
      <c r="AIB6" s="90"/>
      <c r="AIC6" s="90"/>
      <c r="AID6" s="90"/>
      <c r="AIE6" s="90"/>
      <c r="AIF6" s="90"/>
      <c r="AIG6" s="90"/>
      <c r="AIH6" s="90"/>
      <c r="AII6" s="90"/>
      <c r="AIJ6" s="90"/>
      <c r="AIK6" s="90"/>
      <c r="AIL6" s="90"/>
      <c r="AIM6" s="90"/>
      <c r="AIN6" s="90"/>
      <c r="AIO6" s="90"/>
      <c r="AIP6" s="90"/>
      <c r="AIQ6" s="90"/>
      <c r="AIR6" s="90"/>
      <c r="AIS6" s="90"/>
      <c r="AIT6" s="90"/>
      <c r="AIU6" s="90"/>
      <c r="AIV6" s="90"/>
      <c r="AIW6" s="90"/>
      <c r="AIX6" s="90"/>
      <c r="AIY6" s="90"/>
      <c r="AIZ6" s="90"/>
      <c r="AJA6" s="90"/>
      <c r="AJB6" s="90"/>
      <c r="AJC6" s="90"/>
      <c r="AJD6" s="90"/>
      <c r="AJE6" s="90"/>
      <c r="AJF6" s="90"/>
      <c r="AJG6" s="90"/>
      <c r="AJH6" s="90"/>
      <c r="AJI6" s="90"/>
      <c r="AJJ6" s="90"/>
      <c r="AJK6" s="90"/>
      <c r="AJL6" s="90"/>
      <c r="AJM6" s="90"/>
      <c r="AJN6" s="90"/>
      <c r="AJO6" s="90"/>
      <c r="AJP6" s="90"/>
      <c r="AJQ6" s="90"/>
      <c r="AJR6" s="90"/>
      <c r="AJS6" s="90"/>
      <c r="AJT6" s="90"/>
      <c r="AJU6" s="90"/>
      <c r="AJV6" s="90"/>
      <c r="AJW6" s="90"/>
      <c r="AJX6" s="90"/>
      <c r="AJY6" s="90"/>
      <c r="AJZ6" s="90"/>
      <c r="AKA6" s="90"/>
      <c r="AKB6" s="90"/>
      <c r="AKC6" s="90"/>
      <c r="AKD6" s="90"/>
      <c r="AKE6" s="90"/>
      <c r="AKF6" s="90"/>
      <c r="AKG6" s="90"/>
      <c r="AKH6" s="90"/>
      <c r="AKI6" s="90"/>
      <c r="AKJ6" s="90"/>
      <c r="AKK6" s="90"/>
      <c r="AKL6" s="90"/>
      <c r="AKM6" s="90"/>
      <c r="AKN6" s="90"/>
      <c r="AKO6" s="90"/>
      <c r="AKP6" s="90"/>
      <c r="AKQ6" s="90"/>
      <c r="AKR6" s="90"/>
      <c r="AKS6" s="90"/>
      <c r="AKT6" s="90"/>
      <c r="AKU6" s="90"/>
      <c r="AKV6" s="90"/>
      <c r="AKW6" s="90"/>
      <c r="AKX6" s="90"/>
      <c r="AKY6" s="90"/>
      <c r="AKZ6" s="90"/>
      <c r="ALA6" s="90"/>
      <c r="ALB6" s="90"/>
      <c r="ALC6" s="90"/>
      <c r="ALD6" s="90"/>
      <c r="ALE6" s="90"/>
      <c r="ALF6" s="90"/>
      <c r="ALG6" s="90"/>
      <c r="ALH6" s="90"/>
      <c r="ALI6" s="90"/>
      <c r="ALJ6" s="90"/>
      <c r="ALK6" s="90"/>
      <c r="ALL6" s="90"/>
      <c r="ALM6" s="90"/>
      <c r="ALN6" s="90"/>
      <c r="ALO6" s="90"/>
      <c r="ALP6" s="90"/>
      <c r="ALQ6" s="90"/>
      <c r="ALR6" s="90"/>
      <c r="ALS6" s="90"/>
      <c r="ALT6" s="90"/>
      <c r="ALU6" s="90"/>
      <c r="ALV6" s="90"/>
      <c r="ALW6" s="90"/>
      <c r="ALX6" s="90"/>
      <c r="ALY6" s="90"/>
      <c r="ALZ6" s="90"/>
      <c r="AMA6" s="90"/>
      <c r="AMB6" s="90"/>
      <c r="AMC6" s="90"/>
      <c r="AMD6" s="90"/>
      <c r="AME6" s="90"/>
      <c r="AMF6" s="90"/>
      <c r="AMG6" s="90"/>
      <c r="AMH6" s="90"/>
      <c r="AMI6" s="90"/>
      <c r="AMJ6" s="90"/>
    </row>
    <row r="7" customFormat="false" ht="15.75" hidden="false" customHeight="true" outlineLevel="0" collapsed="false">
      <c r="A7" s="104" t="s">
        <v>119</v>
      </c>
      <c r="B7" s="105"/>
      <c r="C7" s="106"/>
      <c r="D7" s="106"/>
      <c r="E7" s="106"/>
      <c r="F7" s="106"/>
      <c r="G7" s="106"/>
      <c r="H7" s="90"/>
      <c r="I7" s="90"/>
      <c r="L7" s="90"/>
      <c r="M7" s="90"/>
      <c r="N7" s="90"/>
      <c r="O7" s="90"/>
      <c r="P7" s="90"/>
      <c r="Q7" s="90"/>
      <c r="R7" s="90"/>
      <c r="S7" s="90"/>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c r="CU7" s="90"/>
      <c r="CV7" s="90"/>
      <c r="CW7" s="90"/>
      <c r="CX7" s="90"/>
      <c r="CY7" s="90"/>
      <c r="CZ7" s="90"/>
      <c r="DA7" s="90"/>
      <c r="DB7" s="90"/>
      <c r="DC7" s="90"/>
      <c r="DD7" s="90"/>
      <c r="DE7" s="90"/>
      <c r="DF7" s="90"/>
      <c r="DG7" s="90"/>
      <c r="DH7" s="90"/>
      <c r="DI7" s="90"/>
      <c r="DJ7" s="90"/>
      <c r="DK7" s="90"/>
      <c r="DL7" s="90"/>
      <c r="DM7" s="90"/>
      <c r="DN7" s="90"/>
      <c r="DO7" s="90"/>
      <c r="DP7" s="90"/>
      <c r="DQ7" s="90"/>
      <c r="DR7" s="90"/>
      <c r="DS7" s="90"/>
      <c r="DT7" s="90"/>
      <c r="DU7" s="90"/>
      <c r="DV7" s="90"/>
      <c r="DW7" s="90"/>
      <c r="DX7" s="90"/>
      <c r="DY7" s="90"/>
      <c r="DZ7" s="90"/>
      <c r="EA7" s="90"/>
      <c r="EB7" s="90"/>
      <c r="EC7" s="90"/>
      <c r="ED7" s="90"/>
      <c r="EE7" s="90"/>
      <c r="EF7" s="90"/>
      <c r="EG7" s="90"/>
      <c r="EH7" s="90"/>
      <c r="EI7" s="90"/>
      <c r="EJ7" s="90"/>
      <c r="EK7" s="90"/>
      <c r="EL7" s="90"/>
      <c r="EM7" s="90"/>
      <c r="EN7" s="90"/>
      <c r="EO7" s="90"/>
      <c r="EP7" s="90"/>
      <c r="EQ7" s="90"/>
      <c r="ER7" s="90"/>
      <c r="ES7" s="90"/>
      <c r="ET7" s="90"/>
      <c r="EU7" s="90"/>
      <c r="EV7" s="90"/>
      <c r="EW7" s="90"/>
      <c r="EX7" s="90"/>
      <c r="EY7" s="90"/>
      <c r="EZ7" s="90"/>
      <c r="FA7" s="90"/>
      <c r="FB7" s="90"/>
      <c r="FC7" s="90"/>
      <c r="FD7" s="90"/>
      <c r="FE7" s="90"/>
      <c r="FF7" s="90"/>
      <c r="FG7" s="90"/>
      <c r="FH7" s="90"/>
      <c r="FI7" s="90"/>
      <c r="FJ7" s="90"/>
      <c r="FK7" s="90"/>
      <c r="FL7" s="90"/>
      <c r="FM7" s="90"/>
      <c r="FN7" s="90"/>
      <c r="FO7" s="90"/>
      <c r="FP7" s="90"/>
      <c r="FQ7" s="90"/>
      <c r="FR7" s="90"/>
      <c r="FS7" s="90"/>
      <c r="FT7" s="90"/>
      <c r="FU7" s="90"/>
      <c r="FV7" s="90"/>
      <c r="FW7" s="90"/>
      <c r="FX7" s="90"/>
      <c r="FY7" s="90"/>
      <c r="FZ7" s="90"/>
      <c r="GA7" s="90"/>
      <c r="GB7" s="90"/>
      <c r="GC7" s="90"/>
      <c r="GD7" s="90"/>
      <c r="GE7" s="90"/>
      <c r="GF7" s="90"/>
      <c r="GG7" s="90"/>
      <c r="GH7" s="90"/>
      <c r="GI7" s="90"/>
      <c r="GJ7" s="90"/>
      <c r="GK7" s="90"/>
      <c r="GL7" s="90"/>
      <c r="GM7" s="90"/>
      <c r="GN7" s="90"/>
      <c r="GO7" s="90"/>
      <c r="GP7" s="90"/>
      <c r="GQ7" s="90"/>
      <c r="GR7" s="90"/>
      <c r="GS7" s="90"/>
      <c r="GT7" s="90"/>
      <c r="GU7" s="90"/>
      <c r="GV7" s="90"/>
      <c r="GW7" s="90"/>
      <c r="GX7" s="90"/>
      <c r="GY7" s="90"/>
      <c r="GZ7" s="90"/>
      <c r="HA7" s="90"/>
      <c r="HB7" s="90"/>
      <c r="HC7" s="90"/>
      <c r="HD7" s="90"/>
      <c r="HE7" s="90"/>
      <c r="HF7" s="90"/>
      <c r="HG7" s="90"/>
      <c r="HH7" s="90"/>
      <c r="HI7" s="90"/>
      <c r="HJ7" s="90"/>
      <c r="HK7" s="90"/>
      <c r="HL7" s="90"/>
      <c r="HM7" s="90"/>
      <c r="HN7" s="90"/>
      <c r="HO7" s="90"/>
      <c r="HP7" s="90"/>
      <c r="HQ7" s="90"/>
      <c r="HR7" s="90"/>
      <c r="HS7" s="90"/>
      <c r="HT7" s="90"/>
      <c r="HU7" s="90"/>
      <c r="HV7" s="90"/>
      <c r="HW7" s="90"/>
      <c r="HX7" s="90"/>
      <c r="HY7" s="90"/>
      <c r="HZ7" s="90"/>
      <c r="IA7" s="90"/>
      <c r="IB7" s="90"/>
      <c r="IC7" s="90"/>
      <c r="ID7" s="90"/>
      <c r="IE7" s="90"/>
      <c r="IF7" s="90"/>
      <c r="IG7" s="90"/>
      <c r="IH7" s="90"/>
      <c r="II7" s="90"/>
      <c r="IJ7" s="90"/>
      <c r="IK7" s="90"/>
      <c r="IL7" s="90"/>
      <c r="IM7" s="90"/>
      <c r="IN7" s="90"/>
      <c r="IO7" s="90"/>
      <c r="IP7" s="90"/>
      <c r="IQ7" s="90"/>
      <c r="IR7" s="90"/>
      <c r="IS7" s="90"/>
      <c r="IT7" s="90"/>
      <c r="IU7" s="90"/>
      <c r="IV7" s="90"/>
      <c r="IW7" s="90"/>
      <c r="IX7" s="90"/>
      <c r="IY7" s="90"/>
      <c r="IZ7" s="90"/>
      <c r="JA7" s="90"/>
      <c r="JB7" s="90"/>
      <c r="JC7" s="90"/>
      <c r="JD7" s="90"/>
      <c r="JE7" s="90"/>
      <c r="JF7" s="90"/>
      <c r="JG7" s="90"/>
      <c r="JH7" s="90"/>
      <c r="JI7" s="90"/>
      <c r="JJ7" s="90"/>
      <c r="JK7" s="90"/>
      <c r="JL7" s="90"/>
      <c r="JM7" s="90"/>
      <c r="JN7" s="90"/>
      <c r="JO7" s="90"/>
      <c r="JP7" s="90"/>
      <c r="JQ7" s="90"/>
      <c r="JR7" s="90"/>
      <c r="JS7" s="90"/>
      <c r="JT7" s="90"/>
      <c r="JU7" s="90"/>
      <c r="JV7" s="90"/>
      <c r="JW7" s="90"/>
      <c r="JX7" s="90"/>
      <c r="JY7" s="90"/>
      <c r="JZ7" s="90"/>
      <c r="KA7" s="90"/>
      <c r="KB7" s="90"/>
      <c r="KC7" s="90"/>
      <c r="KD7" s="90"/>
      <c r="KE7" s="90"/>
      <c r="KF7" s="90"/>
      <c r="KG7" s="90"/>
      <c r="KH7" s="90"/>
      <c r="KI7" s="90"/>
      <c r="KJ7" s="90"/>
      <c r="KK7" s="90"/>
      <c r="KL7" s="90"/>
      <c r="KM7" s="90"/>
      <c r="KN7" s="90"/>
      <c r="KO7" s="90"/>
      <c r="KP7" s="90"/>
      <c r="KQ7" s="90"/>
      <c r="KR7" s="90"/>
      <c r="KS7" s="90"/>
      <c r="KT7" s="90"/>
      <c r="KU7" s="90"/>
      <c r="KV7" s="90"/>
      <c r="KW7" s="90"/>
      <c r="KX7" s="90"/>
      <c r="KY7" s="90"/>
      <c r="KZ7" s="90"/>
      <c r="LA7" s="90"/>
      <c r="LB7" s="90"/>
      <c r="LC7" s="90"/>
      <c r="LD7" s="90"/>
      <c r="LE7" s="90"/>
      <c r="LF7" s="90"/>
      <c r="LG7" s="90"/>
      <c r="LH7" s="90"/>
      <c r="LI7" s="90"/>
      <c r="LJ7" s="90"/>
      <c r="LK7" s="90"/>
      <c r="LL7" s="90"/>
      <c r="LM7" s="90"/>
      <c r="LN7" s="90"/>
      <c r="LO7" s="90"/>
      <c r="LP7" s="90"/>
      <c r="LQ7" s="90"/>
      <c r="LR7" s="90"/>
      <c r="LS7" s="90"/>
      <c r="LT7" s="90"/>
      <c r="LU7" s="90"/>
      <c r="LV7" s="90"/>
      <c r="LW7" s="90"/>
      <c r="LX7" s="90"/>
      <c r="LY7" s="90"/>
      <c r="LZ7" s="90"/>
      <c r="MA7" s="90"/>
      <c r="MB7" s="90"/>
      <c r="MC7" s="90"/>
      <c r="MD7" s="90"/>
      <c r="ME7" s="90"/>
      <c r="MF7" s="90"/>
      <c r="MG7" s="90"/>
      <c r="MH7" s="90"/>
      <c r="MI7" s="90"/>
      <c r="MJ7" s="90"/>
      <c r="MK7" s="90"/>
      <c r="ML7" s="90"/>
      <c r="MM7" s="90"/>
      <c r="MN7" s="90"/>
      <c r="MO7" s="90"/>
      <c r="MP7" s="90"/>
      <c r="MQ7" s="90"/>
      <c r="MR7" s="90"/>
      <c r="MS7" s="90"/>
      <c r="MT7" s="90"/>
      <c r="MU7" s="90"/>
      <c r="MV7" s="90"/>
      <c r="MW7" s="90"/>
      <c r="MX7" s="90"/>
      <c r="MY7" s="90"/>
      <c r="MZ7" s="90"/>
      <c r="NA7" s="90"/>
      <c r="NB7" s="90"/>
      <c r="NC7" s="90"/>
      <c r="ND7" s="90"/>
      <c r="NE7" s="90"/>
      <c r="NF7" s="90"/>
      <c r="NG7" s="90"/>
      <c r="NH7" s="90"/>
      <c r="NI7" s="90"/>
      <c r="NJ7" s="90"/>
      <c r="NK7" s="90"/>
      <c r="NL7" s="90"/>
      <c r="NM7" s="90"/>
      <c r="NN7" s="90"/>
      <c r="NO7" s="90"/>
      <c r="NP7" s="90"/>
      <c r="NQ7" s="90"/>
      <c r="NR7" s="90"/>
      <c r="NS7" s="90"/>
      <c r="NT7" s="90"/>
      <c r="NU7" s="90"/>
      <c r="NV7" s="90"/>
      <c r="NW7" s="90"/>
      <c r="NX7" s="90"/>
      <c r="NY7" s="90"/>
      <c r="NZ7" s="90"/>
      <c r="OA7" s="90"/>
      <c r="OB7" s="90"/>
      <c r="OC7" s="90"/>
      <c r="OD7" s="90"/>
      <c r="OE7" s="90"/>
      <c r="OF7" s="90"/>
      <c r="OG7" s="90"/>
      <c r="OH7" s="90"/>
      <c r="OI7" s="90"/>
      <c r="OJ7" s="90"/>
      <c r="OK7" s="90"/>
      <c r="OL7" s="90"/>
      <c r="OM7" s="90"/>
      <c r="ON7" s="90"/>
      <c r="OO7" s="90"/>
      <c r="OP7" s="90"/>
      <c r="OQ7" s="90"/>
      <c r="OR7" s="90"/>
      <c r="OS7" s="90"/>
      <c r="OT7" s="90"/>
      <c r="OU7" s="90"/>
      <c r="OV7" s="90"/>
      <c r="OW7" s="90"/>
      <c r="OX7" s="90"/>
      <c r="OY7" s="90"/>
      <c r="OZ7" s="90"/>
      <c r="PA7" s="90"/>
      <c r="PB7" s="90"/>
      <c r="PC7" s="90"/>
      <c r="PD7" s="90"/>
      <c r="PE7" s="90"/>
      <c r="PF7" s="90"/>
      <c r="PG7" s="90"/>
      <c r="PH7" s="90"/>
      <c r="PI7" s="90"/>
      <c r="PJ7" s="90"/>
      <c r="PK7" s="90"/>
      <c r="PL7" s="90"/>
      <c r="PM7" s="90"/>
      <c r="PN7" s="90"/>
      <c r="PO7" s="90"/>
      <c r="PP7" s="90"/>
      <c r="PQ7" s="90"/>
      <c r="PR7" s="90"/>
      <c r="PS7" s="90"/>
      <c r="PT7" s="90"/>
      <c r="PU7" s="90"/>
      <c r="PV7" s="90"/>
      <c r="PW7" s="90"/>
      <c r="PX7" s="90"/>
      <c r="PY7" s="90"/>
      <c r="PZ7" s="90"/>
      <c r="QA7" s="90"/>
      <c r="QB7" s="90"/>
      <c r="QC7" s="90"/>
      <c r="QD7" s="90"/>
      <c r="QE7" s="90"/>
      <c r="QF7" s="90"/>
      <c r="QG7" s="90"/>
      <c r="QH7" s="90"/>
      <c r="QI7" s="90"/>
      <c r="QJ7" s="90"/>
      <c r="QK7" s="90"/>
      <c r="QL7" s="90"/>
      <c r="QM7" s="90"/>
      <c r="QN7" s="90"/>
      <c r="QO7" s="90"/>
      <c r="QP7" s="90"/>
      <c r="QQ7" s="90"/>
      <c r="QR7" s="90"/>
      <c r="QS7" s="90"/>
      <c r="QT7" s="90"/>
      <c r="QU7" s="90"/>
      <c r="QV7" s="90"/>
      <c r="QW7" s="90"/>
      <c r="QX7" s="90"/>
      <c r="QY7" s="90"/>
      <c r="QZ7" s="90"/>
      <c r="RA7" s="90"/>
      <c r="RB7" s="90"/>
      <c r="RC7" s="90"/>
      <c r="RD7" s="90"/>
      <c r="RE7" s="90"/>
      <c r="RF7" s="90"/>
      <c r="RG7" s="90"/>
      <c r="RH7" s="90"/>
      <c r="RI7" s="90"/>
      <c r="RJ7" s="90"/>
      <c r="RK7" s="90"/>
      <c r="RL7" s="90"/>
      <c r="RM7" s="90"/>
      <c r="RN7" s="90"/>
      <c r="RO7" s="90"/>
      <c r="RP7" s="90"/>
      <c r="RQ7" s="90"/>
      <c r="RR7" s="90"/>
      <c r="RS7" s="90"/>
      <c r="RT7" s="90"/>
      <c r="RU7" s="90"/>
      <c r="RV7" s="90"/>
      <c r="RW7" s="90"/>
      <c r="RX7" s="90"/>
      <c r="RY7" s="90"/>
      <c r="RZ7" s="90"/>
      <c r="SA7" s="90"/>
      <c r="SB7" s="90"/>
      <c r="SC7" s="90"/>
      <c r="SD7" s="90"/>
      <c r="SE7" s="90"/>
      <c r="SF7" s="90"/>
      <c r="SG7" s="90"/>
      <c r="SH7" s="90"/>
      <c r="SI7" s="90"/>
      <c r="SJ7" s="90"/>
      <c r="SK7" s="90"/>
      <c r="SL7" s="90"/>
      <c r="SM7" s="90"/>
      <c r="SN7" s="90"/>
      <c r="SO7" s="90"/>
      <c r="SP7" s="90"/>
      <c r="SQ7" s="90"/>
      <c r="SR7" s="90"/>
      <c r="SS7" s="90"/>
      <c r="ST7" s="90"/>
      <c r="SU7" s="90"/>
      <c r="SV7" s="90"/>
      <c r="SW7" s="90"/>
      <c r="SX7" s="90"/>
      <c r="SY7" s="90"/>
      <c r="SZ7" s="90"/>
      <c r="TA7" s="90"/>
      <c r="TB7" s="90"/>
      <c r="TC7" s="90"/>
      <c r="TD7" s="90"/>
      <c r="TE7" s="90"/>
      <c r="TF7" s="90"/>
      <c r="TG7" s="90"/>
      <c r="TH7" s="90"/>
      <c r="TI7" s="90"/>
      <c r="TJ7" s="90"/>
      <c r="TK7" s="90"/>
      <c r="TL7" s="90"/>
      <c r="TM7" s="90"/>
      <c r="TN7" s="90"/>
      <c r="TO7" s="90"/>
      <c r="TP7" s="90"/>
      <c r="TQ7" s="90"/>
      <c r="TR7" s="90"/>
      <c r="TS7" s="90"/>
      <c r="TT7" s="90"/>
      <c r="TU7" s="90"/>
      <c r="TV7" s="90"/>
      <c r="TW7" s="90"/>
      <c r="TX7" s="90"/>
      <c r="TY7" s="90"/>
      <c r="TZ7" s="90"/>
      <c r="UA7" s="90"/>
      <c r="UB7" s="90"/>
      <c r="UC7" s="90"/>
      <c r="UD7" s="90"/>
      <c r="UE7" s="90"/>
      <c r="UF7" s="90"/>
      <c r="UG7" s="90"/>
      <c r="UH7" s="90"/>
      <c r="UI7" s="90"/>
      <c r="UJ7" s="90"/>
      <c r="UK7" s="90"/>
      <c r="UL7" s="90"/>
      <c r="UM7" s="90"/>
      <c r="UN7" s="90"/>
      <c r="UO7" s="90"/>
      <c r="UP7" s="90"/>
      <c r="UQ7" s="90"/>
      <c r="UR7" s="90"/>
      <c r="US7" s="90"/>
      <c r="UT7" s="90"/>
      <c r="UU7" s="90"/>
      <c r="UV7" s="90"/>
      <c r="UW7" s="90"/>
      <c r="UX7" s="90"/>
      <c r="UY7" s="90"/>
      <c r="UZ7" s="90"/>
      <c r="VA7" s="90"/>
      <c r="VB7" s="90"/>
      <c r="VC7" s="90"/>
      <c r="VD7" s="90"/>
      <c r="VE7" s="90"/>
      <c r="VF7" s="90"/>
      <c r="VG7" s="90"/>
      <c r="VH7" s="90"/>
      <c r="VI7" s="90"/>
      <c r="VJ7" s="90"/>
      <c r="VK7" s="90"/>
      <c r="VL7" s="90"/>
      <c r="VM7" s="90"/>
      <c r="VN7" s="90"/>
      <c r="VO7" s="90"/>
      <c r="VP7" s="90"/>
      <c r="VQ7" s="90"/>
      <c r="VR7" s="90"/>
      <c r="VS7" s="90"/>
      <c r="VT7" s="90"/>
      <c r="VU7" s="90"/>
      <c r="VV7" s="90"/>
      <c r="VW7" s="90"/>
      <c r="VX7" s="90"/>
      <c r="VY7" s="90"/>
      <c r="VZ7" s="90"/>
      <c r="WA7" s="90"/>
      <c r="WB7" s="90"/>
      <c r="WC7" s="90"/>
      <c r="WD7" s="90"/>
      <c r="WE7" s="90"/>
      <c r="WF7" s="90"/>
      <c r="WG7" s="90"/>
      <c r="WH7" s="90"/>
      <c r="WI7" s="90"/>
      <c r="WJ7" s="90"/>
      <c r="WK7" s="90"/>
      <c r="WL7" s="90"/>
      <c r="WM7" s="90"/>
      <c r="WN7" s="90"/>
      <c r="WO7" s="90"/>
      <c r="WP7" s="90"/>
      <c r="WQ7" s="90"/>
      <c r="WR7" s="90"/>
      <c r="WS7" s="90"/>
      <c r="WT7" s="90"/>
      <c r="WU7" s="90"/>
      <c r="WV7" s="90"/>
      <c r="WW7" s="90"/>
      <c r="WX7" s="90"/>
      <c r="WY7" s="90"/>
      <c r="WZ7" s="90"/>
      <c r="XA7" s="90"/>
      <c r="XB7" s="90"/>
      <c r="XC7" s="90"/>
      <c r="XD7" s="90"/>
      <c r="XE7" s="90"/>
      <c r="XF7" s="90"/>
      <c r="XG7" s="90"/>
      <c r="XH7" s="90"/>
      <c r="XI7" s="90"/>
      <c r="XJ7" s="90"/>
      <c r="XK7" s="90"/>
      <c r="XL7" s="90"/>
      <c r="XM7" s="90"/>
      <c r="XN7" s="90"/>
      <c r="XO7" s="90"/>
      <c r="XP7" s="90"/>
      <c r="XQ7" s="90"/>
      <c r="XR7" s="90"/>
      <c r="XS7" s="90"/>
      <c r="XT7" s="90"/>
      <c r="XU7" s="90"/>
      <c r="XV7" s="90"/>
      <c r="XW7" s="90"/>
      <c r="XX7" s="90"/>
      <c r="XY7" s="90"/>
      <c r="XZ7" s="90"/>
      <c r="YA7" s="90"/>
      <c r="YB7" s="90"/>
      <c r="YC7" s="90"/>
      <c r="YD7" s="90"/>
      <c r="YE7" s="90"/>
      <c r="YF7" s="90"/>
      <c r="YG7" s="90"/>
      <c r="YH7" s="90"/>
      <c r="YI7" s="90"/>
      <c r="YJ7" s="90"/>
      <c r="YK7" s="90"/>
      <c r="YL7" s="90"/>
      <c r="YM7" s="90"/>
      <c r="YN7" s="90"/>
      <c r="YO7" s="90"/>
      <c r="YP7" s="90"/>
      <c r="YQ7" s="90"/>
      <c r="YR7" s="90"/>
      <c r="YS7" s="90"/>
      <c r="YT7" s="90"/>
      <c r="YU7" s="90"/>
      <c r="YV7" s="90"/>
      <c r="YW7" s="90"/>
      <c r="YX7" s="90"/>
      <c r="YY7" s="90"/>
      <c r="YZ7" s="90"/>
      <c r="ZA7" s="90"/>
      <c r="ZB7" s="90"/>
      <c r="ZC7" s="90"/>
      <c r="ZD7" s="90"/>
      <c r="ZE7" s="90"/>
      <c r="ZF7" s="90"/>
      <c r="ZG7" s="90"/>
      <c r="ZH7" s="90"/>
      <c r="ZI7" s="90"/>
      <c r="ZJ7" s="90"/>
      <c r="ZK7" s="90"/>
      <c r="ZL7" s="90"/>
      <c r="ZM7" s="90"/>
      <c r="ZN7" s="90"/>
      <c r="ZO7" s="90"/>
      <c r="ZP7" s="90"/>
      <c r="ZQ7" s="90"/>
      <c r="ZR7" s="90"/>
      <c r="ZS7" s="90"/>
      <c r="ZT7" s="90"/>
      <c r="ZU7" s="90"/>
      <c r="ZV7" s="90"/>
      <c r="ZW7" s="90"/>
      <c r="ZX7" s="90"/>
      <c r="ZY7" s="90"/>
      <c r="ZZ7" s="90"/>
      <c r="AAA7" s="90"/>
      <c r="AAB7" s="90"/>
      <c r="AAC7" s="90"/>
      <c r="AAD7" s="90"/>
      <c r="AAE7" s="90"/>
      <c r="AAF7" s="90"/>
      <c r="AAG7" s="90"/>
      <c r="AAH7" s="90"/>
      <c r="AAI7" s="90"/>
      <c r="AAJ7" s="90"/>
      <c r="AAK7" s="90"/>
      <c r="AAL7" s="90"/>
      <c r="AAM7" s="90"/>
      <c r="AAN7" s="90"/>
      <c r="AAO7" s="90"/>
      <c r="AAP7" s="90"/>
      <c r="AAQ7" s="90"/>
      <c r="AAR7" s="90"/>
      <c r="AAS7" s="90"/>
      <c r="AAT7" s="90"/>
      <c r="AAU7" s="90"/>
      <c r="AAV7" s="90"/>
      <c r="AAW7" s="90"/>
      <c r="AAX7" s="90"/>
      <c r="AAY7" s="90"/>
      <c r="AAZ7" s="90"/>
      <c r="ABA7" s="90"/>
      <c r="ABB7" s="90"/>
      <c r="ABC7" s="90"/>
      <c r="ABD7" s="90"/>
      <c r="ABE7" s="90"/>
      <c r="ABF7" s="90"/>
      <c r="ABG7" s="90"/>
      <c r="ABH7" s="90"/>
      <c r="ABI7" s="90"/>
      <c r="ABJ7" s="90"/>
      <c r="ABK7" s="90"/>
      <c r="ABL7" s="90"/>
      <c r="ABM7" s="90"/>
      <c r="ABN7" s="90"/>
      <c r="ABO7" s="90"/>
      <c r="ABP7" s="90"/>
      <c r="ABQ7" s="90"/>
      <c r="ABR7" s="90"/>
      <c r="ABS7" s="90"/>
      <c r="ABT7" s="90"/>
      <c r="ABU7" s="90"/>
      <c r="ABV7" s="90"/>
      <c r="ABW7" s="90"/>
      <c r="ABX7" s="90"/>
      <c r="ABY7" s="90"/>
      <c r="ABZ7" s="90"/>
      <c r="ACA7" s="90"/>
      <c r="ACB7" s="90"/>
      <c r="ACC7" s="90"/>
      <c r="ACD7" s="90"/>
      <c r="ACE7" s="90"/>
      <c r="ACF7" s="90"/>
      <c r="ACG7" s="90"/>
      <c r="ACH7" s="90"/>
      <c r="ACI7" s="90"/>
      <c r="ACJ7" s="90"/>
      <c r="ACK7" s="90"/>
      <c r="ACL7" s="90"/>
      <c r="ACM7" s="90"/>
      <c r="ACN7" s="90"/>
      <c r="ACO7" s="90"/>
      <c r="ACP7" s="90"/>
      <c r="ACQ7" s="90"/>
      <c r="ACR7" s="90"/>
      <c r="ACS7" s="90"/>
      <c r="ACT7" s="90"/>
      <c r="ACU7" s="90"/>
      <c r="ACV7" s="90"/>
      <c r="ACW7" s="90"/>
      <c r="ACX7" s="90"/>
      <c r="ACY7" s="90"/>
      <c r="ACZ7" s="90"/>
      <c r="ADA7" s="90"/>
      <c r="ADB7" s="90"/>
      <c r="ADC7" s="90"/>
      <c r="ADD7" s="90"/>
      <c r="ADE7" s="90"/>
      <c r="ADF7" s="90"/>
      <c r="ADG7" s="90"/>
      <c r="ADH7" s="90"/>
      <c r="ADI7" s="90"/>
      <c r="ADJ7" s="90"/>
      <c r="ADK7" s="90"/>
      <c r="ADL7" s="90"/>
      <c r="ADM7" s="90"/>
      <c r="ADN7" s="90"/>
      <c r="ADO7" s="90"/>
      <c r="ADP7" s="90"/>
      <c r="ADQ7" s="90"/>
      <c r="ADR7" s="90"/>
      <c r="ADS7" s="90"/>
      <c r="ADT7" s="90"/>
      <c r="ADU7" s="90"/>
      <c r="ADV7" s="90"/>
      <c r="ADW7" s="90"/>
      <c r="ADX7" s="90"/>
      <c r="ADY7" s="90"/>
      <c r="ADZ7" s="90"/>
      <c r="AEA7" s="90"/>
      <c r="AEB7" s="90"/>
      <c r="AEC7" s="90"/>
      <c r="AED7" s="90"/>
      <c r="AEE7" s="90"/>
      <c r="AEF7" s="90"/>
      <c r="AEG7" s="90"/>
      <c r="AEH7" s="90"/>
      <c r="AEI7" s="90"/>
      <c r="AEJ7" s="90"/>
      <c r="AEK7" s="90"/>
      <c r="AEL7" s="90"/>
      <c r="AEM7" s="90"/>
      <c r="AEN7" s="90"/>
      <c r="AEO7" s="90"/>
      <c r="AEP7" s="90"/>
      <c r="AEQ7" s="90"/>
      <c r="AER7" s="90"/>
      <c r="AES7" s="90"/>
      <c r="AET7" s="90"/>
      <c r="AEU7" s="90"/>
      <c r="AEV7" s="90"/>
      <c r="AEW7" s="90"/>
      <c r="AEX7" s="90"/>
      <c r="AEY7" s="90"/>
      <c r="AEZ7" s="90"/>
      <c r="AFA7" s="90"/>
      <c r="AFB7" s="90"/>
      <c r="AFC7" s="90"/>
      <c r="AFD7" s="90"/>
      <c r="AFE7" s="90"/>
      <c r="AFF7" s="90"/>
      <c r="AFG7" s="90"/>
      <c r="AFH7" s="90"/>
      <c r="AFI7" s="90"/>
      <c r="AFJ7" s="90"/>
      <c r="AFK7" s="90"/>
      <c r="AFL7" s="90"/>
      <c r="AFM7" s="90"/>
      <c r="AFN7" s="90"/>
      <c r="AFO7" s="90"/>
      <c r="AFP7" s="90"/>
      <c r="AFQ7" s="90"/>
      <c r="AFR7" s="90"/>
      <c r="AFS7" s="90"/>
      <c r="AFT7" s="90"/>
      <c r="AFU7" s="90"/>
      <c r="AFV7" s="90"/>
      <c r="AFW7" s="90"/>
      <c r="AFX7" s="90"/>
      <c r="AFY7" s="90"/>
      <c r="AFZ7" s="90"/>
      <c r="AGA7" s="90"/>
      <c r="AGB7" s="90"/>
      <c r="AGC7" s="90"/>
      <c r="AGD7" s="90"/>
      <c r="AGE7" s="90"/>
      <c r="AGF7" s="90"/>
      <c r="AGG7" s="90"/>
      <c r="AGH7" s="90"/>
      <c r="AGI7" s="90"/>
      <c r="AGJ7" s="90"/>
      <c r="AGK7" s="90"/>
      <c r="AGL7" s="90"/>
      <c r="AGM7" s="90"/>
      <c r="AGN7" s="90"/>
      <c r="AGO7" s="90"/>
      <c r="AGP7" s="90"/>
      <c r="AGQ7" s="90"/>
      <c r="AGR7" s="90"/>
      <c r="AGS7" s="90"/>
      <c r="AGT7" s="90"/>
      <c r="AGU7" s="90"/>
      <c r="AGV7" s="90"/>
      <c r="AGW7" s="90"/>
      <c r="AGX7" s="90"/>
      <c r="AGY7" s="90"/>
      <c r="AGZ7" s="90"/>
      <c r="AHA7" s="90"/>
      <c r="AHB7" s="90"/>
      <c r="AHC7" s="90"/>
      <c r="AHD7" s="90"/>
      <c r="AHE7" s="90"/>
      <c r="AHF7" s="90"/>
      <c r="AHG7" s="90"/>
      <c r="AHH7" s="90"/>
      <c r="AHI7" s="90"/>
      <c r="AHJ7" s="90"/>
      <c r="AHK7" s="90"/>
      <c r="AHL7" s="90"/>
      <c r="AHM7" s="90"/>
      <c r="AHN7" s="90"/>
      <c r="AHO7" s="90"/>
      <c r="AHP7" s="90"/>
      <c r="AHQ7" s="90"/>
      <c r="AHR7" s="90"/>
      <c r="AHS7" s="90"/>
      <c r="AHT7" s="90"/>
      <c r="AHU7" s="90"/>
      <c r="AHV7" s="90"/>
      <c r="AHW7" s="90"/>
      <c r="AHX7" s="90"/>
      <c r="AHY7" s="90"/>
      <c r="AHZ7" s="90"/>
      <c r="AIA7" s="90"/>
      <c r="AIB7" s="90"/>
      <c r="AIC7" s="90"/>
      <c r="AID7" s="90"/>
      <c r="AIE7" s="90"/>
      <c r="AIF7" s="90"/>
      <c r="AIG7" s="90"/>
      <c r="AIH7" s="90"/>
      <c r="AII7" s="90"/>
      <c r="AIJ7" s="90"/>
      <c r="AIK7" s="90"/>
      <c r="AIL7" s="90"/>
      <c r="AIM7" s="90"/>
      <c r="AIN7" s="90"/>
      <c r="AIO7" s="90"/>
      <c r="AIP7" s="90"/>
      <c r="AIQ7" s="90"/>
      <c r="AIR7" s="90"/>
      <c r="AIS7" s="90"/>
      <c r="AIT7" s="90"/>
      <c r="AIU7" s="90"/>
      <c r="AIV7" s="90"/>
      <c r="AIW7" s="90"/>
      <c r="AIX7" s="90"/>
      <c r="AIY7" s="90"/>
      <c r="AIZ7" s="90"/>
      <c r="AJA7" s="90"/>
      <c r="AJB7" s="90"/>
      <c r="AJC7" s="90"/>
      <c r="AJD7" s="90"/>
      <c r="AJE7" s="90"/>
      <c r="AJF7" s="90"/>
      <c r="AJG7" s="90"/>
      <c r="AJH7" s="90"/>
      <c r="AJI7" s="90"/>
      <c r="AJJ7" s="90"/>
      <c r="AJK7" s="90"/>
      <c r="AJL7" s="90"/>
      <c r="AJM7" s="90"/>
      <c r="AJN7" s="90"/>
      <c r="AJO7" s="90"/>
      <c r="AJP7" s="90"/>
      <c r="AJQ7" s="90"/>
      <c r="AJR7" s="90"/>
      <c r="AJS7" s="90"/>
      <c r="AJT7" s="90"/>
      <c r="AJU7" s="90"/>
      <c r="AJV7" s="90"/>
      <c r="AJW7" s="90"/>
      <c r="AJX7" s="90"/>
      <c r="AJY7" s="90"/>
      <c r="AJZ7" s="90"/>
      <c r="AKA7" s="90"/>
      <c r="AKB7" s="90"/>
      <c r="AKC7" s="90"/>
      <c r="AKD7" s="90"/>
      <c r="AKE7" s="90"/>
      <c r="AKF7" s="90"/>
      <c r="AKG7" s="90"/>
      <c r="AKH7" s="90"/>
      <c r="AKI7" s="90"/>
      <c r="AKJ7" s="90"/>
      <c r="AKK7" s="90"/>
      <c r="AKL7" s="90"/>
      <c r="AKM7" s="90"/>
      <c r="AKN7" s="90"/>
      <c r="AKO7" s="90"/>
      <c r="AKP7" s="90"/>
      <c r="AKQ7" s="90"/>
      <c r="AKR7" s="90"/>
      <c r="AKS7" s="90"/>
      <c r="AKT7" s="90"/>
      <c r="AKU7" s="90"/>
      <c r="AKV7" s="90"/>
      <c r="AKW7" s="90"/>
      <c r="AKX7" s="90"/>
      <c r="AKY7" s="90"/>
      <c r="AKZ7" s="90"/>
      <c r="ALA7" s="90"/>
      <c r="ALB7" s="90"/>
      <c r="ALC7" s="90"/>
      <c r="ALD7" s="90"/>
      <c r="ALE7" s="90"/>
      <c r="ALF7" s="90"/>
      <c r="ALG7" s="90"/>
      <c r="ALH7" s="90"/>
      <c r="ALI7" s="90"/>
      <c r="ALJ7" s="90"/>
      <c r="ALK7" s="90"/>
      <c r="ALL7" s="90"/>
      <c r="ALM7" s="90"/>
      <c r="ALN7" s="90"/>
      <c r="ALO7" s="90"/>
      <c r="ALP7" s="90"/>
      <c r="ALQ7" s="90"/>
      <c r="ALR7" s="90"/>
      <c r="ALS7" s="90"/>
      <c r="ALT7" s="90"/>
      <c r="ALU7" s="90"/>
      <c r="ALV7" s="90"/>
      <c r="ALW7" s="90"/>
      <c r="ALX7" s="90"/>
      <c r="ALY7" s="90"/>
      <c r="ALZ7" s="90"/>
      <c r="AMA7" s="90"/>
      <c r="AMB7" s="90"/>
      <c r="AMC7" s="90"/>
      <c r="AMD7" s="90"/>
      <c r="AME7" s="90"/>
      <c r="AMF7" s="90"/>
      <c r="AMG7" s="90"/>
      <c r="AMH7" s="90"/>
      <c r="AMI7" s="90"/>
      <c r="AMJ7" s="90"/>
    </row>
    <row r="8" customFormat="false" ht="15" hidden="false" customHeight="true" outlineLevel="0" collapsed="false">
      <c r="A8" s="107" t="n">
        <v>1</v>
      </c>
      <c r="B8" s="108" t="str">
        <f aca="false">VLOOKUP(A8,Names!$A$2:$B$207,2,FALSE())</f>
        <v>Accomack County Public Schools</v>
      </c>
      <c r="C8" s="109" t="n">
        <f aca="false">VLOOKUP(A8,[1]Principals!$A$8:$D$221,4,FALSE())</f>
        <v>86843.18</v>
      </c>
      <c r="D8" s="109" t="n">
        <f aca="false">VLOOKUP($A8,'Source query'!$B$17:$I$224,5,FALSE())</f>
        <v>83635.45</v>
      </c>
      <c r="E8" s="110" t="n">
        <f aca="false">IF(D8=0,"",IF(C8=0,"",IF(D8&lt;&gt;0,D8/C8-1)))</f>
        <v>-0.0369370398458462</v>
      </c>
      <c r="F8" s="109" t="n">
        <f aca="false">VLOOKUP($A8,'Source query'!$B$17:$I$224,6,FALSE())</f>
        <v>85872.33</v>
      </c>
      <c r="G8" s="110" t="n">
        <f aca="false">IF(F8=0,"",IF(D8=0,"",IF(F8&lt;&gt;0,F8/D8-1)))</f>
        <v>0.0267455965143968</v>
      </c>
      <c r="J8" s="151"/>
      <c r="K8" s="151"/>
    </row>
    <row r="9" customFormat="false" ht="15.75" hidden="false" customHeight="true" outlineLevel="0" collapsed="false">
      <c r="A9" s="107" t="n">
        <v>2</v>
      </c>
      <c r="B9" s="108" t="str">
        <f aca="false">VLOOKUP(A9,Names!$A$2:$B$207,2,FALSE())</f>
        <v>Albemarle County Public Schools</v>
      </c>
      <c r="C9" s="109" t="n">
        <f aca="false">VLOOKUP(A9,[1]Principals!$A$8:$D$221,4,FALSE())</f>
        <v>101299.25</v>
      </c>
      <c r="D9" s="109" t="n">
        <f aca="false">VLOOKUP($A9,'Source query'!$B$17:$I$224,5,FALSE())</f>
        <v>103040.91</v>
      </c>
      <c r="E9" s="110" t="n">
        <f aca="false">IF(D9=0,"",IF(C9=0,"",IF(D9&lt;&gt;0,D9/C9-1)))</f>
        <v>0.0171932171264841</v>
      </c>
      <c r="F9" s="109" t="n">
        <f aca="false">VLOOKUP($A9,'Source query'!$B$17:$I$224,6,FALSE())</f>
        <v>105258.92</v>
      </c>
      <c r="G9" s="110" t="n">
        <f aca="false">IF(F9=0,"",IF(D9=0,"",IF(F9&lt;&gt;0,F9/D9-1)))</f>
        <v>0.0215255280645328</v>
      </c>
    </row>
    <row r="10" customFormat="false" ht="15.75" hidden="false" customHeight="true" outlineLevel="0" collapsed="false">
      <c r="A10" s="107" t="n">
        <v>3</v>
      </c>
      <c r="B10" s="108" t="str">
        <f aca="false">VLOOKUP(A10,Names!$A$2:$B$207,2,FALSE())</f>
        <v>Alleghany County Public Schools</v>
      </c>
      <c r="C10" s="109" t="n">
        <f aca="false">VLOOKUP(A10,[1]Principals!$A$8:$D$221,4,FALSE())</f>
        <v>81788.97</v>
      </c>
      <c r="D10" s="109" t="n">
        <f aca="false">VLOOKUP($A10,'Source query'!$B$17:$I$224,5,FALSE())</f>
        <v>83280.8</v>
      </c>
      <c r="E10" s="110" t="n">
        <f aca="false">IF(D10=0,"",IF(C10=0,"",IF(D10&lt;&gt;0,D10/C10-1)))</f>
        <v>0.0182399900622297</v>
      </c>
      <c r="F10" s="109" t="n">
        <f aca="false">VLOOKUP($A10,'Source query'!$B$17:$I$224,6,FALSE())</f>
        <v>84252.4</v>
      </c>
      <c r="G10" s="110" t="n">
        <f aca="false">IF(F10=0,"",IF(D10=0,"",IF(F10&lt;&gt;0,F10/D10-1)))</f>
        <v>0.0116665545960173</v>
      </c>
    </row>
    <row r="11" customFormat="false" ht="15.75" hidden="false" customHeight="true" outlineLevel="0" collapsed="false">
      <c r="A11" s="107" t="n">
        <v>4</v>
      </c>
      <c r="B11" s="108" t="str">
        <f aca="false">VLOOKUP(A11,Names!$A$2:$B$207,2,FALSE())</f>
        <v>Amelia County Public Schools</v>
      </c>
      <c r="C11" s="109" t="n">
        <f aca="false">VLOOKUP(A11,[1]Principals!$A$8:$D$221,4,FALSE())</f>
        <v>83800.34</v>
      </c>
      <c r="D11" s="109" t="n">
        <f aca="false">VLOOKUP($A11,'Source query'!$B$17:$I$224,5,FALSE())</f>
        <v>79715.08</v>
      </c>
      <c r="E11" s="110" t="n">
        <f aca="false">IF(D11=0,"",IF(C11=0,"",IF(D11&lt;&gt;0,D11/C11-1)))</f>
        <v>-0.0487499215396977</v>
      </c>
      <c r="F11" s="109" t="n">
        <f aca="false">VLOOKUP($A11,'Source query'!$B$17:$I$224,6,FALSE())</f>
        <v>79715.09</v>
      </c>
      <c r="G11" s="110" t="n">
        <f aca="false">IF(F11=0,"",IF(D11=0,"",IF(F11&lt;&gt;0,F11/D11-1)))</f>
        <v>1.254467787426E-007</v>
      </c>
    </row>
    <row r="12" customFormat="false" ht="15.75" hidden="false" customHeight="true" outlineLevel="0" collapsed="false">
      <c r="A12" s="107" t="n">
        <v>5</v>
      </c>
      <c r="B12" s="108" t="str">
        <f aca="false">VLOOKUP(A12,Names!$A$2:$B$207,2,FALSE())</f>
        <v>Amherst County Public Schools</v>
      </c>
      <c r="C12" s="109" t="n">
        <f aca="false">VLOOKUP(A12,[1]Principals!$A$8:$D$221,4,FALSE())</f>
        <v>75120.16</v>
      </c>
      <c r="D12" s="109" t="n">
        <f aca="false">VLOOKUP($A12,'Source query'!$B$17:$I$224,5,FALSE())</f>
        <v>78282.56</v>
      </c>
      <c r="E12" s="110" t="n">
        <f aca="false">IF(D12=0,"",IF(C12=0,"",IF(D12&lt;&gt;0,D12/C12-1)))</f>
        <v>0.0420978869054591</v>
      </c>
      <c r="F12" s="109" t="n">
        <f aca="false">VLOOKUP($A12,'Source query'!$B$17:$I$224,6,FALSE())</f>
        <v>79222.22</v>
      </c>
      <c r="G12" s="110" t="n">
        <f aca="false">IF(F12=0,"",IF(D12=0,"",IF(F12&lt;&gt;0,F12/D12-1)))</f>
        <v>0.0120034398466276</v>
      </c>
    </row>
    <row r="13" customFormat="false" ht="15.75" hidden="false" customHeight="true" outlineLevel="0" collapsed="false">
      <c r="A13" s="107" t="n">
        <v>6</v>
      </c>
      <c r="B13" s="108" t="str">
        <f aca="false">VLOOKUP(A13,Names!$A$2:$B$207,2,FALSE())</f>
        <v>Appomattox County Public Schools</v>
      </c>
      <c r="C13" s="109" t="n">
        <f aca="false">VLOOKUP(A13,[1]Principals!$A$8:$D$221,4,FALSE())</f>
        <v>77861.35</v>
      </c>
      <c r="D13" s="109" t="n">
        <f aca="false">VLOOKUP($A13,'Source query'!$B$17:$I$224,5,FALSE())</f>
        <v>70896.22</v>
      </c>
      <c r="E13" s="110" t="n">
        <f aca="false">IF(D13=0,"",IF(C13=0,"",IF(D13&lt;&gt;0,D13/C13-1)))</f>
        <v>-0.0894555514385508</v>
      </c>
      <c r="F13" s="109" t="n">
        <f aca="false">VLOOKUP($A13,'Source query'!$B$17:$I$224,6,FALSE())</f>
        <v>73022.75</v>
      </c>
      <c r="G13" s="110" t="n">
        <f aca="false">IF(F13=0,"",IF(D13=0,"",IF(F13&lt;&gt;0,F13/D13-1)))</f>
        <v>0.0299949701126521</v>
      </c>
    </row>
    <row r="14" customFormat="false" ht="15.75" hidden="false" customHeight="true" outlineLevel="0" collapsed="false">
      <c r="A14" s="107" t="n">
        <v>7</v>
      </c>
      <c r="B14" s="108" t="str">
        <f aca="false">VLOOKUP(A14,Names!$A$2:$B$207,2,FALSE())</f>
        <v>Arlington County Public Schools</v>
      </c>
      <c r="C14" s="109" t="n">
        <f aca="false">VLOOKUP(A14,[1]Principals!$A$8:$D$221,4,FALSE())</f>
        <v>143205.37</v>
      </c>
      <c r="D14" s="109" t="n">
        <f aca="false">VLOOKUP($A14,'Source query'!$B$17:$I$224,5,FALSE())</f>
        <v>143091.74</v>
      </c>
      <c r="E14" s="110" t="n">
        <f aca="false">IF(D14=0,"",IF(C14=0,"",IF(D14&lt;&gt;0,D14/C14-1)))</f>
        <v>-0.000793475831248558</v>
      </c>
      <c r="F14" s="109" t="n">
        <f aca="false">VLOOKUP($A14,'Source query'!$B$17:$I$224,6,FALSE())</f>
        <v>148507.9</v>
      </c>
      <c r="G14" s="110" t="n">
        <f aca="false">IF(F14=0,"",IF(D14=0,"",IF(F14&lt;&gt;0,F14/D14-1)))</f>
        <v>0.037850961907375</v>
      </c>
    </row>
    <row r="15" customFormat="false" ht="15.75" hidden="false" customHeight="true" outlineLevel="0" collapsed="false">
      <c r="A15" s="107" t="n">
        <v>8</v>
      </c>
      <c r="B15" s="108" t="str">
        <f aca="false">VLOOKUP(A15,Names!$A$2:$B$207,2,FALSE())</f>
        <v>Augusta County Public Schools</v>
      </c>
      <c r="C15" s="109" t="n">
        <f aca="false">VLOOKUP(A15,[1]Principals!$A$8:$D$221,4,FALSE())</f>
        <v>86136.5</v>
      </c>
      <c r="D15" s="109" t="n">
        <f aca="false">VLOOKUP($A15,'Source query'!$B$17:$I$224,5,FALSE())</f>
        <v>84136.06</v>
      </c>
      <c r="E15" s="110" t="n">
        <f aca="false">IF(D15=0,"",IF(C15=0,"",IF(D15&lt;&gt;0,D15/C15-1)))</f>
        <v>-0.0232240687745613</v>
      </c>
      <c r="F15" s="109" t="n">
        <f aca="false">VLOOKUP($A15,'Source query'!$B$17:$I$224,6,FALSE())</f>
        <v>85556.7</v>
      </c>
      <c r="G15" s="110" t="n">
        <f aca="false">IF(F15=0,"",IF(D15=0,"",IF(F15&lt;&gt;0,F15/D15-1)))</f>
        <v>0.0168850312220468</v>
      </c>
    </row>
    <row r="16" customFormat="false" ht="15.75" hidden="false" customHeight="true" outlineLevel="0" collapsed="false">
      <c r="A16" s="107" t="n">
        <v>9</v>
      </c>
      <c r="B16" s="108" t="str">
        <f aca="false">VLOOKUP(A16,Names!$A$2:$B$207,2,FALSE())</f>
        <v>Bath County Public Schools</v>
      </c>
      <c r="C16" s="109" t="n">
        <f aca="false">VLOOKUP(A16,[1]Principals!$A$8:$D$221,4,FALSE())</f>
        <v>68377.76</v>
      </c>
      <c r="D16" s="109" t="n">
        <f aca="false">VLOOKUP($A16,'Source query'!$B$17:$I$224,5,FALSE())</f>
        <v>69226.53</v>
      </c>
      <c r="E16" s="110" t="n">
        <f aca="false">IF(D16=0,"",IF(C16=0,"",IF(D16&lt;&gt;0,D16/C16-1)))</f>
        <v>0.0124129541535143</v>
      </c>
      <c r="F16" s="109" t="n">
        <f aca="false">VLOOKUP($A16,'Source query'!$B$17:$I$224,6,FALSE())</f>
        <v>71913.67</v>
      </c>
      <c r="G16" s="110" t="n">
        <f aca="false">IF(F16=0,"",IF(D16=0,"",IF(F16&lt;&gt;0,F16/D16-1)))</f>
        <v>0.0388166213155563</v>
      </c>
    </row>
    <row r="17" customFormat="false" ht="21" hidden="false" customHeight="true" outlineLevel="0" collapsed="false">
      <c r="A17" s="107" t="n">
        <v>10</v>
      </c>
      <c r="B17" s="108" t="s">
        <v>120</v>
      </c>
      <c r="C17" s="109" t="n">
        <f aca="false">VLOOKUP(A17,[1]Principals!$A$8:$D$221,4,FALSE())</f>
        <v>77836.28</v>
      </c>
      <c r="D17" s="109" t="n">
        <f aca="false">VLOOKUP($A17,'Source query'!$B$17:$I$224,5,FALSE())</f>
        <v>80158.71</v>
      </c>
      <c r="E17" s="110" t="n">
        <f aca="false">IF(D17=0,"",IF(C17=0,"",IF(D17&lt;&gt;0,D17/C17-1)))</f>
        <v>0.029837371467393</v>
      </c>
      <c r="F17" s="109" t="n">
        <f aca="false">VLOOKUP($A17,'Source query'!$B$17:$I$224,6,FALSE())</f>
        <v>102504.94</v>
      </c>
      <c r="G17" s="110" t="n">
        <f aca="false">IF(F17=0,"",IF(D17=0,"",IF(F17&lt;&gt;0,F17/D17-1)))</f>
        <v>0.278774820602777</v>
      </c>
    </row>
    <row r="18" customFormat="false" ht="15" hidden="false" customHeight="true" outlineLevel="0" collapsed="false">
      <c r="A18" s="107" t="n">
        <v>11</v>
      </c>
      <c r="B18" s="108" t="str">
        <f aca="false">VLOOKUP(A18,Names!$A$2:$B$207,2,FALSE())</f>
        <v>Bland County Public Schools</v>
      </c>
      <c r="C18" s="109" t="n">
        <f aca="false">VLOOKUP(A18,[1]Principals!$A$8:$D$221,4,FALSE())</f>
        <v>57860.4</v>
      </c>
      <c r="D18" s="109" t="n">
        <f aca="false">VLOOKUP($A18,'Source query'!$B$17:$I$224,5,FALSE())</f>
        <v>63893.95</v>
      </c>
      <c r="E18" s="110" t="n">
        <f aca="false">IF(D18=0,"",IF(C18=0,"",IF(D18&lt;&gt;0,D18/C18-1)))</f>
        <v>0.104277709798066</v>
      </c>
      <c r="F18" s="109" t="n">
        <f aca="false">VLOOKUP($A18,'Source query'!$B$17:$I$224,6,FALSE())</f>
        <v>70961.92</v>
      </c>
      <c r="G18" s="110" t="n">
        <f aca="false">IF(F18=0,"",IF(D18=0,"",IF(F18&lt;&gt;0,F18/D18-1)))</f>
        <v>0.110620332598</v>
      </c>
    </row>
    <row r="19" customFormat="false" ht="15.75" hidden="false" customHeight="true" outlineLevel="0" collapsed="false">
      <c r="A19" s="107" t="n">
        <v>12</v>
      </c>
      <c r="B19" s="108" t="str">
        <f aca="false">VLOOKUP(A19,Names!$A$2:$B$207,2,FALSE())</f>
        <v>Botetourt County Public Schools</v>
      </c>
      <c r="C19" s="109" t="n">
        <f aca="false">VLOOKUP(A19,[1]Principals!$A$8:$D$221,4,FALSE())</f>
        <v>95218.08</v>
      </c>
      <c r="D19" s="109" t="n">
        <f aca="false">VLOOKUP($A19,'Source query'!$B$17:$I$224,5,FALSE())</f>
        <v>95177.46</v>
      </c>
      <c r="E19" s="110" t="n">
        <f aca="false">IF(D19=0,"",IF(C19=0,"",IF(D19&lt;&gt;0,D19/C19-1)))</f>
        <v>-0.000426599654183235</v>
      </c>
      <c r="F19" s="109" t="n">
        <f aca="false">VLOOKUP($A19,'Source query'!$B$17:$I$224,6,FALSE())</f>
        <v>95669.77</v>
      </c>
      <c r="G19" s="110" t="n">
        <f aca="false">IF(F19=0,"",IF(D19=0,"",IF(F19&lt;&gt;0,F19/D19-1)))</f>
        <v>0.00517254820626656</v>
      </c>
    </row>
    <row r="20" customFormat="false" ht="15.75" hidden="false" customHeight="true" outlineLevel="0" collapsed="false">
      <c r="A20" s="107" t="n">
        <v>13</v>
      </c>
      <c r="B20" s="108" t="str">
        <f aca="false">VLOOKUP(A20,Names!$A$2:$B$207,2,FALSE())</f>
        <v>Brunswick County Public Schools</v>
      </c>
      <c r="C20" s="109" t="n">
        <f aca="false">VLOOKUP(A20,[1]Principals!$A$8:$D$221,4,FALSE())</f>
        <v>81383.2</v>
      </c>
      <c r="D20" s="109" t="n">
        <f aca="false">VLOOKUP($A20,'Source query'!$B$17:$I$224,5,FALSE())</f>
        <v>82218.4</v>
      </c>
      <c r="E20" s="110" t="n">
        <f aca="false">IF(D20=0,"",IF(C20=0,"",IF(D20&lt;&gt;0,D20/C20-1)))</f>
        <v>0.010262560331862</v>
      </c>
      <c r="F20" s="109" t="n">
        <f aca="false">VLOOKUP($A20,'Source query'!$B$17:$I$224,6,FALSE())</f>
        <v>84000</v>
      </c>
      <c r="G20" s="110" t="n">
        <f aca="false">IF(F20=0,"",IF(D20=0,"",IF(F20&lt;&gt;0,F20/D20-1)))</f>
        <v>0.0216691154291497</v>
      </c>
    </row>
    <row r="21" customFormat="false" ht="15.75" hidden="false" customHeight="true" outlineLevel="0" collapsed="false">
      <c r="A21" s="107" t="n">
        <v>14</v>
      </c>
      <c r="B21" s="108" t="str">
        <f aca="false">VLOOKUP(A21,Names!$A$2:$B$207,2,FALSE())</f>
        <v>Buchanan County Public Schools</v>
      </c>
      <c r="C21" s="109" t="n">
        <f aca="false">VLOOKUP(A21,[1]Principals!$A$8:$D$221,4,FALSE())</f>
        <v>58646.19</v>
      </c>
      <c r="D21" s="109" t="n">
        <f aca="false">VLOOKUP($A21,'Source query'!$B$17:$I$224,5,FALSE())</f>
        <v>70382.9</v>
      </c>
      <c r="E21" s="110" t="n">
        <f aca="false">IF(D21=0,"",IF(C21=0,"",IF(D21&lt;&gt;0,D21/C21-1)))</f>
        <v>0.200127408106136</v>
      </c>
      <c r="F21" s="109" t="n">
        <f aca="false">VLOOKUP($A21,'Source query'!$B$17:$I$224,6,FALSE())</f>
        <v>77568.3</v>
      </c>
      <c r="G21" s="110" t="n">
        <f aca="false">IF(F21=0,"",IF(D21=0,"",IF(F21&lt;&gt;0,F21/D21-1)))</f>
        <v>0.102090138371679</v>
      </c>
    </row>
    <row r="22" customFormat="false" ht="15.75" hidden="false" customHeight="true" outlineLevel="0" collapsed="false">
      <c r="A22" s="107" t="n">
        <v>15</v>
      </c>
      <c r="B22" s="108" t="str">
        <f aca="false">VLOOKUP(A22,Names!$A$2:$B$207,2,FALSE())</f>
        <v>Buckingham County Public Schools</v>
      </c>
      <c r="C22" s="109" t="n">
        <f aca="false">VLOOKUP(A22,[1]Principals!$A$8:$D$221,4,FALSE())</f>
        <v>79343.43</v>
      </c>
      <c r="D22" s="109" t="n">
        <f aca="false">VLOOKUP($A22,'Source query'!$B$17:$I$224,5,FALSE())</f>
        <v>85810</v>
      </c>
      <c r="E22" s="110" t="n">
        <f aca="false">IF(D22=0,"",IF(C22=0,"",IF(D22&lt;&gt;0,D22/C22-1)))</f>
        <v>0.0815010140096037</v>
      </c>
      <c r="F22" s="109" t="n">
        <f aca="false">VLOOKUP($A22,'Source query'!$B$17:$I$224,6,FALSE())</f>
        <v>86505.8</v>
      </c>
      <c r="G22" s="110" t="n">
        <f aca="false">IF(F22=0,"",IF(D22=0,"",IF(F22&lt;&gt;0,F22/D22-1)))</f>
        <v>0.00810861204987767</v>
      </c>
    </row>
    <row r="23" customFormat="false" ht="15.75" hidden="false" customHeight="true" outlineLevel="0" collapsed="false">
      <c r="A23" s="107" t="n">
        <v>16</v>
      </c>
      <c r="B23" s="108" t="str">
        <f aca="false">VLOOKUP(A23,Names!$A$2:$B$207,2,FALSE())</f>
        <v>Campbell County Public Schools</v>
      </c>
      <c r="C23" s="109" t="n">
        <f aca="false">VLOOKUP(A23,[1]Principals!$A$8:$D$221,4,FALSE())</f>
        <v>96965.7</v>
      </c>
      <c r="D23" s="109" t="n">
        <f aca="false">VLOOKUP($A23,'Source query'!$B$17:$I$224,5,FALSE())</f>
        <v>99600.87</v>
      </c>
      <c r="E23" s="110" t="n">
        <f aca="false">IF(D23=0,"",IF(C23=0,"",IF(D23&lt;&gt;0,D23/C23-1)))</f>
        <v>0.0271763107985608</v>
      </c>
      <c r="F23" s="109" t="n">
        <f aca="false">VLOOKUP($A23,'Source query'!$B$17:$I$224,6,FALSE())</f>
        <v>99654.57</v>
      </c>
      <c r="G23" s="110" t="n">
        <f aca="false">IF(F23=0,"",IF(D23=0,"",IF(F23&lt;&gt;0,F23/D23-1)))</f>
        <v>0.000539151917046565</v>
      </c>
    </row>
    <row r="24" customFormat="false" ht="15.75" hidden="false" customHeight="true" outlineLevel="0" collapsed="false">
      <c r="A24" s="107" t="n">
        <v>17</v>
      </c>
      <c r="B24" s="108" t="str">
        <f aca="false">VLOOKUP(A24,Names!$A$2:$B$207,2,FALSE())</f>
        <v>Caroline County Public Schools</v>
      </c>
      <c r="C24" s="109" t="n">
        <f aca="false">VLOOKUP(A24,[1]Principals!$A$8:$D$221,4,FALSE())</f>
        <v>84330.81</v>
      </c>
      <c r="D24" s="109" t="n">
        <f aca="false">VLOOKUP($A24,'Source query'!$B$17:$I$224,5,FALSE())</f>
        <v>83919.07</v>
      </c>
      <c r="E24" s="110" t="n">
        <f aca="false">IF(D24=0,"",IF(C24=0,"",IF(D24&lt;&gt;0,D24/C24-1)))</f>
        <v>-0.0048824385773123</v>
      </c>
      <c r="F24" s="109" t="n">
        <f aca="false">VLOOKUP($A24,'Source query'!$B$17:$I$224,6,FALSE())</f>
        <v>87935.64</v>
      </c>
      <c r="G24" s="110" t="n">
        <f aca="false">IF(F24=0,"",IF(D24=0,"",IF(F24&lt;&gt;0,F24/D24-1)))</f>
        <v>0.0478624226889073</v>
      </c>
    </row>
    <row r="25" customFormat="false" ht="15.75" hidden="false" customHeight="true" outlineLevel="0" collapsed="false">
      <c r="A25" s="107" t="n">
        <v>18</v>
      </c>
      <c r="B25" s="108" t="str">
        <f aca="false">VLOOKUP(A25,Names!$A$2:$B$207,2,FALSE())</f>
        <v>Carroll County Public Schools</v>
      </c>
      <c r="C25" s="109" t="n">
        <f aca="false">VLOOKUP(A25,[1]Principals!$A$8:$D$221,4,FALSE())</f>
        <v>73509.67</v>
      </c>
      <c r="D25" s="109" t="n">
        <f aca="false">VLOOKUP($A25,'Source query'!$B$17:$I$224,5,FALSE())</f>
        <v>77366.35</v>
      </c>
      <c r="E25" s="110" t="n">
        <f aca="false">IF(D25=0,"",IF(C25=0,"",IF(D25&lt;&gt;0,D25/C25-1)))</f>
        <v>0.052464934205255</v>
      </c>
      <c r="F25" s="109" t="n">
        <f aca="false">VLOOKUP($A25,'Source query'!$B$17:$I$224,6,FALSE())</f>
        <v>79803.89</v>
      </c>
      <c r="G25" s="110" t="n">
        <f aca="false">IF(F25=0,"",IF(D25=0,"",IF(F25&lt;&gt;0,F25/D25-1)))</f>
        <v>0.0315064624348957</v>
      </c>
    </row>
    <row r="26" customFormat="false" ht="15.75" hidden="false" customHeight="true" outlineLevel="0" collapsed="false">
      <c r="A26" s="107" t="n">
        <v>19</v>
      </c>
      <c r="B26" s="108" t="str">
        <f aca="false">VLOOKUP(A26,Names!$A$2:$B$207,2,FALSE())</f>
        <v>Charles City County Public Schools</v>
      </c>
      <c r="C26" s="109" t="n">
        <f aca="false">VLOOKUP(A26,[1]Principals!$A$8:$D$221,4,FALSE())</f>
        <v>82203.33</v>
      </c>
      <c r="D26" s="109" t="n">
        <f aca="false">VLOOKUP($A26,'Source query'!$B$17:$I$224,5,FALSE())</f>
        <v>74119.44</v>
      </c>
      <c r="E26" s="110" t="n">
        <f aca="false">IF(D26=0,"",IF(C26=0,"",IF(D26&lt;&gt;0,D26/C26-1)))</f>
        <v>-0.0983401767300668</v>
      </c>
      <c r="F26" s="109" t="n">
        <f aca="false">VLOOKUP($A26,'Source query'!$B$17:$I$224,6,FALSE())</f>
        <v>82881.5</v>
      </c>
      <c r="G26" s="110" t="n">
        <f aca="false">IF(F26=0,"",IF(D26=0,"",IF(F26&lt;&gt;0,F26/D26-1)))</f>
        <v>0.118215410154205</v>
      </c>
    </row>
    <row r="27" customFormat="false" ht="15.75" hidden="false" customHeight="true" outlineLevel="0" collapsed="false">
      <c r="A27" s="107" t="n">
        <v>20</v>
      </c>
      <c r="B27" s="108" t="str">
        <f aca="false">VLOOKUP(A27,Names!$A$2:$B$207,2,FALSE())</f>
        <v>Charlotte County Public Schools</v>
      </c>
      <c r="C27" s="109" t="n">
        <f aca="false">VLOOKUP(A27,[1]Principals!$A$8:$D$221,4,FALSE())</f>
        <v>74096.48</v>
      </c>
      <c r="D27" s="109" t="n">
        <f aca="false">VLOOKUP($A27,'Source query'!$B$17:$I$224,5,FALSE())</f>
        <v>74693.88</v>
      </c>
      <c r="E27" s="110" t="n">
        <f aca="false">IF(D27=0,"",IF(C27=0,"",IF(D27&lt;&gt;0,D27/C27-1)))</f>
        <v>0.00806246126671617</v>
      </c>
      <c r="F27" s="109" t="n">
        <f aca="false">VLOOKUP($A27,'Source query'!$B$17:$I$224,6,FALSE())</f>
        <v>74814.67</v>
      </c>
      <c r="G27" s="110" t="n">
        <f aca="false">IF(F27=0,"",IF(D27=0,"",IF(F27&lt;&gt;0,F27/D27-1)))</f>
        <v>0.00161713382676054</v>
      </c>
    </row>
    <row r="28" customFormat="false" ht="15.75" hidden="false" customHeight="true" outlineLevel="0" collapsed="false">
      <c r="A28" s="107" t="n">
        <v>21</v>
      </c>
      <c r="B28" s="108" t="str">
        <f aca="false">VLOOKUP(A28,Names!$A$2:$B$207,2,FALSE())</f>
        <v>Chesterfield County Public Schools</v>
      </c>
      <c r="C28" s="109" t="n">
        <f aca="false">VLOOKUP(A28,[1]Principals!$A$8:$D$221,4,FALSE())</f>
        <v>90252.31</v>
      </c>
      <c r="D28" s="109" t="n">
        <f aca="false">VLOOKUP($A28,'Source query'!$B$17:$I$224,5,FALSE())</f>
        <v>90923.16</v>
      </c>
      <c r="E28" s="110" t="n">
        <f aca="false">IF(D28=0,"",IF(C28=0,"",IF(D28&lt;&gt;0,D28/C28-1)))</f>
        <v>0.00743305074407519</v>
      </c>
      <c r="F28" s="109" t="n">
        <f aca="false">VLOOKUP($A28,'Source query'!$B$17:$I$224,6,FALSE())</f>
        <v>93617.81</v>
      </c>
      <c r="G28" s="110" t="n">
        <f aca="false">IF(F28=0,"",IF(D28=0,"",IF(F28&lt;&gt;0,F28/D28-1)))</f>
        <v>0.0296365634454412</v>
      </c>
    </row>
    <row r="29" customFormat="false" ht="15.75" hidden="false" customHeight="true" outlineLevel="0" collapsed="false">
      <c r="A29" s="107" t="n">
        <v>22</v>
      </c>
      <c r="B29" s="108" t="s">
        <v>121</v>
      </c>
      <c r="C29" s="109" t="n">
        <f aca="false">VLOOKUP(A29,[1]Principals!$A$8:$D$221,4,FALSE())</f>
        <v>98729.6</v>
      </c>
      <c r="D29" s="109" t="n">
        <f aca="false">VLOOKUP($A29,'Source query'!$B$17:$I$224,5,FALSE())</f>
        <v>90137.77</v>
      </c>
      <c r="E29" s="110" t="n">
        <f aca="false">IF(D29=0,"",IF(C29=0,"",IF(D29&lt;&gt;0,D29/C29-1)))</f>
        <v>-0.0870238510031439</v>
      </c>
      <c r="F29" s="109" t="n">
        <f aca="false">VLOOKUP($A29,'Source query'!$B$17:$I$224,6,FALSE())</f>
        <v>97933</v>
      </c>
      <c r="G29" s="110" t="n">
        <f aca="false">IF(F29=0,"",IF(D29=0,"",IF(F29&lt;&gt;0,F29/D29-1)))</f>
        <v>0.0864812830403947</v>
      </c>
    </row>
    <row r="30" customFormat="false" ht="15.75" hidden="false" customHeight="true" outlineLevel="0" collapsed="false">
      <c r="A30" s="107" t="n">
        <v>23</v>
      </c>
      <c r="B30" s="108" t="str">
        <f aca="false">VLOOKUP(A30,Names!$A$2:$B$207,2,FALSE())</f>
        <v>Craig County Public Schools</v>
      </c>
      <c r="C30" s="109" t="n">
        <f aca="false">VLOOKUP(A30,[1]Principals!$A$8:$D$221,4,FALSE())</f>
        <v>66622.5</v>
      </c>
      <c r="D30" s="109" t="n">
        <f aca="false">VLOOKUP($A30,'Source query'!$B$17:$I$224,5,FALSE())</f>
        <v>67610.46</v>
      </c>
      <c r="E30" s="110" t="n">
        <f aca="false">IF(D30=0,"",IF(C30=0,"",IF(D30&lt;&gt;0,D30/C30-1)))</f>
        <v>0.0148292243611394</v>
      </c>
      <c r="F30" s="109" t="n">
        <f aca="false">VLOOKUP($A30,'Source query'!$B$17:$I$224,6,FALSE())</f>
        <v>68613</v>
      </c>
      <c r="G30" s="110" t="n">
        <f aca="false">IF(F30=0,"",IF(D30=0,"",IF(F30&lt;&gt;0,F30/D30-1)))</f>
        <v>0.0148281789533749</v>
      </c>
    </row>
    <row r="31" customFormat="false" ht="15.75" hidden="false" customHeight="true" outlineLevel="0" collapsed="false">
      <c r="A31" s="107" t="n">
        <v>24</v>
      </c>
      <c r="B31" s="108" t="str">
        <f aca="false">VLOOKUP(A31,Names!$A$2:$B$207,2,FALSE())</f>
        <v>Culpeper County Public Schools</v>
      </c>
      <c r="C31" s="109" t="n">
        <f aca="false">VLOOKUP(A31,[1]Principals!$A$8:$D$221,4,FALSE())</f>
        <v>98416.5</v>
      </c>
      <c r="D31" s="109" t="n">
        <f aca="false">VLOOKUP($A31,'Source query'!$B$17:$I$224,5,FALSE())</f>
        <v>100529.7</v>
      </c>
      <c r="E31" s="110" t="n">
        <f aca="false">IF(D31=0,"",IF(C31=0,"",IF(D31&lt;&gt;0,D31/C31-1)))</f>
        <v>0.0214720092667389</v>
      </c>
      <c r="F31" s="109" t="n">
        <f aca="false">VLOOKUP($A31,'Source query'!$B$17:$I$224,6,FALSE())</f>
        <v>101263.4</v>
      </c>
      <c r="G31" s="110" t="n">
        <f aca="false">IF(F31=0,"",IF(D31=0,"",IF(F31&lt;&gt;0,F31/D31-1)))</f>
        <v>0.0072983406893683</v>
      </c>
    </row>
    <row r="32" customFormat="false" ht="15.75" hidden="false" customHeight="true" outlineLevel="0" collapsed="false">
      <c r="A32" s="107" t="n">
        <v>25</v>
      </c>
      <c r="B32" s="108" t="str">
        <f aca="false">VLOOKUP(A32,Names!$A$2:$B$207,2,FALSE())</f>
        <v>Cumberland County Public Schools</v>
      </c>
      <c r="C32" s="109" t="n">
        <f aca="false">VLOOKUP(A32,[1]Principals!$A$8:$D$221,4,FALSE())</f>
        <v>79031.51</v>
      </c>
      <c r="D32" s="109" t="n">
        <f aca="false">VLOOKUP($A32,'Source query'!$B$17:$I$224,5,FALSE())</f>
        <v>79621</v>
      </c>
      <c r="E32" s="110" t="n">
        <f aca="false">IF(D32=0,"",IF(C32=0,"",IF(D32&lt;&gt;0,D32/C32-1)))</f>
        <v>0.00745892366222045</v>
      </c>
      <c r="F32" s="109" t="n">
        <f aca="false">VLOOKUP($A32,'Source query'!$B$17:$I$224,6,FALSE())</f>
        <v>80610.67</v>
      </c>
      <c r="G32" s="110" t="n">
        <f aca="false">IF(F32=0,"",IF(D32=0,"",IF(F32&lt;&gt;0,F32/D32-1)))</f>
        <v>0.0124297609927029</v>
      </c>
    </row>
    <row r="33" customFormat="false" ht="15.75" hidden="false" customHeight="true" outlineLevel="0" collapsed="false">
      <c r="A33" s="107" t="n">
        <v>26</v>
      </c>
      <c r="B33" s="108" t="str">
        <f aca="false">VLOOKUP(A33,Names!$A$2:$B$207,2,FALSE())</f>
        <v>Dickenson County Public Schools</v>
      </c>
      <c r="C33" s="109" t="n">
        <f aca="false">VLOOKUP(A33,[1]Principals!$A$8:$D$221,4,FALSE())</f>
        <v>75792.73</v>
      </c>
      <c r="D33" s="109" t="n">
        <f aca="false">VLOOKUP($A33,'Source query'!$B$17:$I$224,5,FALSE())</f>
        <v>76064.59</v>
      </c>
      <c r="E33" s="110" t="n">
        <f aca="false">IF(D33=0,"",IF(C33=0,"",IF(D33&lt;&gt;0,D33/C33-1)))</f>
        <v>0.00358688755504644</v>
      </c>
      <c r="F33" s="109" t="n">
        <f aca="false">VLOOKUP($A33,'Source query'!$B$17:$I$224,6,FALSE())</f>
        <v>79257</v>
      </c>
      <c r="G33" s="110" t="n">
        <f aca="false">IF(F33=0,"",IF(D33=0,"",IF(F33&lt;&gt;0,F33/D33-1)))</f>
        <v>0.0419697259920813</v>
      </c>
    </row>
    <row r="34" customFormat="false" ht="15.75" hidden="false" customHeight="true" outlineLevel="0" collapsed="false">
      <c r="A34" s="107" t="n">
        <v>27</v>
      </c>
      <c r="B34" s="108" t="str">
        <f aca="false">VLOOKUP(A34,Names!$A$2:$B$207,2,FALSE())</f>
        <v>Dinwiddie County Public Schools</v>
      </c>
      <c r="C34" s="109" t="n">
        <f aca="false">VLOOKUP(A34,[1]Principals!$A$8:$D$221,4,FALSE())</f>
        <v>85025.83</v>
      </c>
      <c r="D34" s="109" t="n">
        <f aca="false">VLOOKUP($A34,'Source query'!$B$17:$I$224,5,FALSE())</f>
        <v>89122.66</v>
      </c>
      <c r="E34" s="110" t="n">
        <f aca="false">IF(D34=0,"",IF(C34=0,"",IF(D34&lt;&gt;0,D34/C34-1)))</f>
        <v>0.0481833579278204</v>
      </c>
      <c r="F34" s="109" t="n">
        <f aca="false">VLOOKUP($A34,'Source query'!$B$17:$I$224,6,FALSE())</f>
        <v>87644.43</v>
      </c>
      <c r="G34" s="110" t="n">
        <f aca="false">IF(F34=0,"",IF(D34=0,"",IF(F34&lt;&gt;0,F34/D34-1)))</f>
        <v>-0.0165864663375174</v>
      </c>
    </row>
    <row r="35" customFormat="false" ht="15.75" hidden="false" customHeight="true" outlineLevel="0" collapsed="false">
      <c r="A35" s="107" t="n">
        <v>28</v>
      </c>
      <c r="B35" s="108" t="str">
        <f aca="false">VLOOKUP(A35,Names!$A$2:$B$207,2,FALSE())</f>
        <v>Essex County Public Schools</v>
      </c>
      <c r="C35" s="109" t="n">
        <f aca="false">VLOOKUP(A35,[1]Principals!$A$8:$D$221,4,FALSE())</f>
        <v>85693.32</v>
      </c>
      <c r="D35" s="109" t="n">
        <f aca="false">VLOOKUP($A35,'Source query'!$B$17:$I$224,5,FALSE())</f>
        <v>86472</v>
      </c>
      <c r="E35" s="110" t="n">
        <f aca="false">IF(D35=0,"",IF(C35=0,"",IF(D35&lt;&gt;0,D35/C35-1)))</f>
        <v>0.00908682263681682</v>
      </c>
      <c r="F35" s="109" t="n">
        <f aca="false">VLOOKUP($A35,'Source query'!$B$17:$I$224,6,FALSE())</f>
        <v>88201.67</v>
      </c>
      <c r="G35" s="110" t="n">
        <f aca="false">IF(F35=0,"",IF(D35=0,"",IF(F35&lt;&gt;0,F35/D35-1)))</f>
        <v>0.0200026598205199</v>
      </c>
    </row>
    <row r="36" customFormat="false" ht="22.5" hidden="false" customHeight="true" outlineLevel="0" collapsed="false">
      <c r="A36" s="107" t="n">
        <v>29</v>
      </c>
      <c r="B36" s="108" t="s">
        <v>122</v>
      </c>
      <c r="C36" s="109" t="n">
        <f aca="false">VLOOKUP(A36,[1]Principals!$A$8:$D$221,4,FALSE())</f>
        <v>128155.32</v>
      </c>
      <c r="D36" s="109" t="n">
        <f aca="false">VLOOKUP($A36,'Source query'!$B$17:$I$224,5,FALSE())</f>
        <v>132249.94</v>
      </c>
      <c r="E36" s="110" t="n">
        <f aca="false">IF(D36=0,"",IF(C36=0,"",IF(D36&lt;&gt;0,D36/C36-1)))</f>
        <v>0.0319504488771905</v>
      </c>
      <c r="F36" s="109" t="n">
        <f aca="false">VLOOKUP($A36,'Source query'!$B$17:$I$224,6,FALSE())</f>
        <v>137262.78</v>
      </c>
      <c r="G36" s="110" t="n">
        <f aca="false">IF(F36=0,"",IF(D36=0,"",IF(F36&lt;&gt;0,F36/D36-1)))</f>
        <v>0.0379042894083732</v>
      </c>
    </row>
    <row r="37" customFormat="false" ht="15" hidden="false" customHeight="true" outlineLevel="0" collapsed="false">
      <c r="A37" s="107" t="n">
        <v>30</v>
      </c>
      <c r="B37" s="108" t="str">
        <f aca="false">VLOOKUP(A37,Names!$A$2:$B$207,2,FALSE())</f>
        <v>Fauquier County Public Schools</v>
      </c>
      <c r="C37" s="109" t="n">
        <f aca="false">VLOOKUP(A37,[1]Principals!$A$8:$D$221,4,FALSE())</f>
        <v>98076.22</v>
      </c>
      <c r="D37" s="109" t="n">
        <f aca="false">VLOOKUP($A37,'Source query'!$B$17:$I$224,5,FALSE())</f>
        <v>99861.11</v>
      </c>
      <c r="E37" s="110" t="n">
        <f aca="false">IF(D37=0,"",IF(C37=0,"",IF(D37&lt;&gt;0,D37/C37-1)))</f>
        <v>0.0181990088932873</v>
      </c>
      <c r="F37" s="109" t="n">
        <f aca="false">VLOOKUP($A37,'Source query'!$B$17:$I$224,6,FALSE())</f>
        <v>101786.11</v>
      </c>
      <c r="G37" s="110" t="n">
        <f aca="false">IF(F37=0,"",IF(D37=0,"",IF(F37&lt;&gt;0,F37/D37-1)))</f>
        <v>0.0192767735107291</v>
      </c>
    </row>
    <row r="38" customFormat="false" ht="15.75" hidden="false" customHeight="true" outlineLevel="0" collapsed="false">
      <c r="A38" s="107" t="n">
        <v>31</v>
      </c>
      <c r="B38" s="108" t="str">
        <f aca="false">VLOOKUP(A38,Names!$A$2:$B$207,2,FALSE())</f>
        <v>Floyd County Public Schools</v>
      </c>
      <c r="C38" s="109" t="n">
        <f aca="false">VLOOKUP(A38,[1]Principals!$A$8:$D$221,4,FALSE())</f>
        <v>75462.89</v>
      </c>
      <c r="D38" s="109" t="n">
        <f aca="false">VLOOKUP($A38,'Source query'!$B$17:$I$224,5,FALSE())</f>
        <v>77777.41</v>
      </c>
      <c r="E38" s="110" t="n">
        <f aca="false">IF(D38=0,"",IF(C38=0,"",IF(D38&lt;&gt;0,D38/C38-1)))</f>
        <v>0.0306709695321767</v>
      </c>
      <c r="F38" s="109" t="n">
        <f aca="false">VLOOKUP($A38,'Source query'!$B$17:$I$224,6,FALSE())</f>
        <v>80885.45</v>
      </c>
      <c r="G38" s="110" t="n">
        <f aca="false">IF(F38=0,"",IF(D38=0,"",IF(F38&lt;&gt;0,F38/D38-1)))</f>
        <v>0.0399607032427538</v>
      </c>
    </row>
    <row r="39" customFormat="false" ht="15.75" hidden="false" customHeight="true" outlineLevel="0" collapsed="false">
      <c r="A39" s="107" t="n">
        <v>32</v>
      </c>
      <c r="B39" s="108" t="str">
        <f aca="false">VLOOKUP(A39,Names!$A$2:$B$207,2,FALSE())</f>
        <v>Fluvanna County Public Schools</v>
      </c>
      <c r="C39" s="109" t="n">
        <f aca="false">VLOOKUP(A39,[1]Principals!$A$8:$D$221,4,FALSE())</f>
        <v>91729.74</v>
      </c>
      <c r="D39" s="109" t="n">
        <f aca="false">VLOOKUP($A39,'Source query'!$B$17:$I$224,5,FALSE())</f>
        <v>92812.63</v>
      </c>
      <c r="E39" s="110" t="n">
        <f aca="false">IF(D39=0,"",IF(C39=0,"",IF(D39&lt;&gt;0,D39/C39-1)))</f>
        <v>0.0118052226028331</v>
      </c>
      <c r="F39" s="109" t="n">
        <f aca="false">VLOOKUP($A39,'Source query'!$B$17:$I$224,6,FALSE())</f>
        <v>93947</v>
      </c>
      <c r="G39" s="110" t="n">
        <f aca="false">IF(F39=0,"",IF(D39=0,"",IF(F39&lt;&gt;0,F39/D39-1)))</f>
        <v>0.0122221512309262</v>
      </c>
    </row>
    <row r="40" customFormat="false" ht="15.75" hidden="false" customHeight="true" outlineLevel="0" collapsed="false">
      <c r="A40" s="107" t="n">
        <v>33</v>
      </c>
      <c r="B40" s="108" t="str">
        <f aca="false">VLOOKUP(A40,Names!$A$2:$B$207,2,FALSE())</f>
        <v>Franklin County Public Schools</v>
      </c>
      <c r="C40" s="109" t="n">
        <f aca="false">VLOOKUP(A40,[1]Principals!$A$8:$D$221,4,FALSE())</f>
        <v>77983.35</v>
      </c>
      <c r="D40" s="109" t="n">
        <f aca="false">VLOOKUP($A40,'Source query'!$B$17:$I$224,5,FALSE())</f>
        <v>77978.58</v>
      </c>
      <c r="E40" s="110" t="n">
        <f aca="false">IF(D40=0,"",IF(C40=0,"",IF(D40&lt;&gt;0,D40/C40-1)))</f>
        <v>-6.11669029351169E-005</v>
      </c>
      <c r="F40" s="109" t="n">
        <f aca="false">VLOOKUP($A40,'Source query'!$B$17:$I$224,6,FALSE())</f>
        <v>80009.95</v>
      </c>
      <c r="G40" s="110" t="n">
        <f aca="false">IF(F40=0,"",IF(D40=0,"",IF(F40&lt;&gt;0,F40/D40-1)))</f>
        <v>0.0260503589575496</v>
      </c>
    </row>
    <row r="41" customFormat="false" ht="15.75" hidden="false" customHeight="true" outlineLevel="0" collapsed="false">
      <c r="A41" s="107" t="n">
        <v>34</v>
      </c>
      <c r="B41" s="108" t="str">
        <f aca="false">VLOOKUP(A41,Names!$A$2:$B$207,2,FALSE())</f>
        <v>Frederick County Public Schools</v>
      </c>
      <c r="C41" s="109" t="n">
        <f aca="false">VLOOKUP(A41,[1]Principals!$A$8:$D$221,4,FALSE())</f>
        <v>97565.14</v>
      </c>
      <c r="D41" s="109" t="n">
        <f aca="false">VLOOKUP($A41,'Source query'!$B$17:$I$224,5,FALSE())</f>
        <v>101706.79</v>
      </c>
      <c r="E41" s="110" t="n">
        <f aca="false">IF(D41=0,"",IF(C41=0,"",IF(D41&lt;&gt;0,D41/C41-1)))</f>
        <v>0.0424501005174593</v>
      </c>
      <c r="F41" s="109" t="n">
        <f aca="false">VLOOKUP($A41,'Source query'!$B$17:$I$224,6,FALSE())</f>
        <v>103565.74</v>
      </c>
      <c r="G41" s="110" t="n">
        <f aca="false">IF(F41=0,"",IF(D41=0,"",IF(F41&lt;&gt;0,F41/D41-1)))</f>
        <v>0.0182775407620279</v>
      </c>
    </row>
    <row r="42" customFormat="false" ht="15.75" hidden="false" customHeight="true" outlineLevel="0" collapsed="false">
      <c r="A42" s="107" t="n">
        <v>35</v>
      </c>
      <c r="B42" s="108" t="str">
        <f aca="false">VLOOKUP(A42,Names!$A$2:$B$207,2,FALSE())</f>
        <v>Giles County Public Schools</v>
      </c>
      <c r="C42" s="109" t="n">
        <f aca="false">VLOOKUP(A42,[1]Principals!$A$8:$D$221,4,FALSE())</f>
        <v>80729.74</v>
      </c>
      <c r="D42" s="109" t="n">
        <f aca="false">VLOOKUP($A42,'Source query'!$B$17:$I$224,5,FALSE())</f>
        <v>78839.89</v>
      </c>
      <c r="E42" s="110" t="n">
        <f aca="false">IF(D42=0,"",IF(C42=0,"",IF(D42&lt;&gt;0,D42/C42-1)))</f>
        <v>-0.0234095885853219</v>
      </c>
      <c r="F42" s="109" t="n">
        <f aca="false">VLOOKUP($A42,'Source query'!$B$17:$I$224,6,FALSE())</f>
        <v>82956.17</v>
      </c>
      <c r="G42" s="110" t="n">
        <f aca="false">IF(F42=0,"",IF(D42=0,"",IF(F42&lt;&gt;0,F42/D42-1)))</f>
        <v>0.052210625864648</v>
      </c>
    </row>
    <row r="43" customFormat="false" ht="15.75" hidden="false" customHeight="true" outlineLevel="0" collapsed="false">
      <c r="A43" s="107" t="n">
        <v>36</v>
      </c>
      <c r="B43" s="108" t="str">
        <f aca="false">VLOOKUP(A43,Names!$A$2:$B$207,2,FALSE())</f>
        <v>Gloucester County Public Schools</v>
      </c>
      <c r="C43" s="109" t="n">
        <f aca="false">VLOOKUP(A43,[1]Principals!$A$8:$D$221,4,FALSE())</f>
        <v>84747.84</v>
      </c>
      <c r="D43" s="109" t="n">
        <f aca="false">VLOOKUP($A43,'Source query'!$B$17:$I$224,5,FALSE())</f>
        <v>85646.76</v>
      </c>
      <c r="E43" s="110" t="n">
        <f aca="false">IF(D43=0,"",IF(C43=0,"",IF(D43&lt;&gt;0,D43/C43-1)))</f>
        <v>0.010606996001314</v>
      </c>
      <c r="F43" s="109" t="n">
        <f aca="false">VLOOKUP($A43,'Source query'!$B$17:$I$224,6,FALSE())</f>
        <v>85961.87</v>
      </c>
      <c r="G43" s="110" t="n">
        <f aca="false">IF(F43=0,"",IF(D43=0,"",IF(F43&lt;&gt;0,F43/D43-1)))</f>
        <v>0.00367918179274973</v>
      </c>
    </row>
    <row r="44" customFormat="false" ht="15.75" hidden="false" customHeight="true" outlineLevel="0" collapsed="false">
      <c r="A44" s="107" t="n">
        <v>37</v>
      </c>
      <c r="B44" s="108" t="str">
        <f aca="false">VLOOKUP(A44,Names!$A$2:$B$207,2,FALSE())</f>
        <v>Goochland County Public Schools</v>
      </c>
      <c r="C44" s="109" t="n">
        <f aca="false">VLOOKUP(A44,[1]Principals!$A$8:$D$221,4,FALSE())</f>
        <v>86141.7</v>
      </c>
      <c r="D44" s="109" t="n">
        <f aca="false">VLOOKUP($A44,'Source query'!$B$17:$I$224,5,FALSE())</f>
        <v>87559.01</v>
      </c>
      <c r="E44" s="110" t="n">
        <f aca="false">IF(D44=0,"",IF(C44=0,"",IF(D44&lt;&gt;0,D44/C44-1)))</f>
        <v>0.0164532392557843</v>
      </c>
      <c r="F44" s="109" t="n">
        <f aca="false">VLOOKUP($A44,'Source query'!$B$17:$I$224,6,FALSE())</f>
        <v>85119.4</v>
      </c>
      <c r="G44" s="110" t="n">
        <f aca="false">IF(F44=0,"",IF(D44=0,"",IF(F44&lt;&gt;0,F44/D44-1)))</f>
        <v>-0.0278624666953178</v>
      </c>
    </row>
    <row r="45" customFormat="false" ht="15.75" hidden="false" customHeight="true" outlineLevel="0" collapsed="false">
      <c r="A45" s="107" t="n">
        <v>38</v>
      </c>
      <c r="B45" s="108" t="str">
        <f aca="false">VLOOKUP(A45,Names!$A$2:$B$207,2,FALSE())</f>
        <v>Grayson County Public Schools</v>
      </c>
      <c r="C45" s="109" t="n">
        <f aca="false">VLOOKUP(A45,[1]Principals!$A$8:$D$221,4,FALSE())</f>
        <v>72806.76</v>
      </c>
      <c r="D45" s="109" t="n">
        <f aca="false">VLOOKUP($A45,'Source query'!$B$17:$I$224,5,FALSE())</f>
        <v>71827.75</v>
      </c>
      <c r="E45" s="110" t="n">
        <f aca="false">IF(D45=0,"",IF(C45=0,"",IF(D45&lt;&gt;0,D45/C45-1)))</f>
        <v>-0.013446690939138</v>
      </c>
      <c r="F45" s="109" t="n">
        <f aca="false">VLOOKUP($A45,'Source query'!$B$17:$I$224,6,FALSE())</f>
        <v>77942.98</v>
      </c>
      <c r="G45" s="110" t="n">
        <f aca="false">IF(F45=0,"",IF(D45=0,"",IF(F45&lt;&gt;0,F45/D45-1)))</f>
        <v>0.0851374294753768</v>
      </c>
    </row>
    <row r="46" customFormat="false" ht="15.75" hidden="false" customHeight="true" outlineLevel="0" collapsed="false">
      <c r="A46" s="107" t="n">
        <v>39</v>
      </c>
      <c r="B46" s="108" t="str">
        <f aca="false">VLOOKUP(A46,Names!$A$2:$B$207,2,FALSE())</f>
        <v>Greene County Public Schools</v>
      </c>
      <c r="C46" s="109" t="n">
        <f aca="false">VLOOKUP(A46,[1]Principals!$A$8:$D$221,4,FALSE())</f>
        <v>81575.79</v>
      </c>
      <c r="D46" s="109" t="n">
        <f aca="false">VLOOKUP($A46,'Source query'!$B$17:$I$224,5,FALSE())</f>
        <v>85186.33</v>
      </c>
      <c r="E46" s="110" t="n">
        <f aca="false">IF(D46=0,"",IF(C46=0,"",IF(D46&lt;&gt;0,D46/C46-1)))</f>
        <v>0.0442599452607202</v>
      </c>
      <c r="F46" s="109" t="n">
        <f aca="false">VLOOKUP($A46,'Source query'!$B$17:$I$224,6,FALSE())</f>
        <v>85314.33</v>
      </c>
      <c r="G46" s="110" t="n">
        <f aca="false">IF(F46=0,"",IF(D46=0,"",IF(F46&lt;&gt;0,F46/D46-1)))</f>
        <v>0.00150258850216933</v>
      </c>
    </row>
    <row r="47" customFormat="false" ht="21" hidden="false" customHeight="true" outlineLevel="0" collapsed="false">
      <c r="A47" s="107" t="n">
        <v>40</v>
      </c>
      <c r="B47" s="108" t="s">
        <v>123</v>
      </c>
      <c r="C47" s="109" t="n">
        <f aca="false">VLOOKUP(A47,[1]Principals!$A$8:$D$221,4,FALSE())</f>
        <v>72727.83</v>
      </c>
      <c r="D47" s="109" t="n">
        <f aca="false">VLOOKUP($A47,'Source query'!$B$17:$I$224,5,FALSE())</f>
        <v>71890.48</v>
      </c>
      <c r="E47" s="110" t="n">
        <f aca="false">IF(D47=0,"",IF(C47=0,"",IF(D47&lt;&gt;0,D47/C47-1)))</f>
        <v>-0.0115134742780034</v>
      </c>
      <c r="F47" s="109" t="n">
        <f aca="false">VLOOKUP($A47,'Source query'!$B$17:$I$224,6,FALSE())</f>
        <v>74047.19</v>
      </c>
      <c r="G47" s="110" t="n">
        <f aca="false">IF(F47=0,"",IF(D47=0,"",IF(F47&lt;&gt;0,F47/D47-1)))</f>
        <v>0.0299999387957905</v>
      </c>
    </row>
    <row r="48" customFormat="false" ht="15" hidden="false" customHeight="true" outlineLevel="0" collapsed="false">
      <c r="A48" s="107" t="n">
        <v>41</v>
      </c>
      <c r="B48" s="108" t="str">
        <f aca="false">VLOOKUP(A48,Names!$A$2:$B$207,2,FALSE())</f>
        <v>Halifax County Public Schools</v>
      </c>
      <c r="C48" s="109" t="n">
        <f aca="false">VLOOKUP(A48,[1]Principals!$A$8:$D$221,4,FALSE())</f>
        <v>68352.48</v>
      </c>
      <c r="D48" s="109" t="n">
        <f aca="false">VLOOKUP($A48,'Source query'!$B$17:$I$224,5,FALSE())</f>
        <v>73308.77</v>
      </c>
      <c r="E48" s="110" t="n">
        <f aca="false">IF(D48=0,"",IF(C48=0,"",IF(D48&lt;&gt;0,D48/C48-1)))</f>
        <v>0.0725107560106086</v>
      </c>
      <c r="F48" s="109" t="n">
        <f aca="false">VLOOKUP($A48,'Source query'!$B$17:$I$224,6,FALSE())</f>
        <v>74673</v>
      </c>
      <c r="G48" s="110" t="n">
        <f aca="false">IF(F48=0,"",IF(D48=0,"",IF(F48&lt;&gt;0,F48/D48-1)))</f>
        <v>0.0186093696565908</v>
      </c>
    </row>
    <row r="49" customFormat="false" ht="15.75" hidden="false" customHeight="true" outlineLevel="0" collapsed="false">
      <c r="A49" s="107" t="n">
        <v>42</v>
      </c>
      <c r="B49" s="108" t="str">
        <f aca="false">VLOOKUP(A49,Names!$A$2:$B$207,2,FALSE())</f>
        <v>Hanover County Public Schools</v>
      </c>
      <c r="C49" s="109" t="n">
        <f aca="false">VLOOKUP(A49,[1]Principals!$A$8:$D$221,4,FALSE())</f>
        <v>99125.8</v>
      </c>
      <c r="D49" s="109" t="n">
        <f aca="false">VLOOKUP($A49,'Source query'!$B$17:$I$224,5,FALSE())</f>
        <v>99400.24</v>
      </c>
      <c r="E49" s="110" t="n">
        <f aca="false">IF(D49=0,"",IF(C49=0,"",IF(D49&lt;&gt;0,D49/C49-1)))</f>
        <v>0.00276860312854987</v>
      </c>
      <c r="F49" s="109" t="n">
        <f aca="false">VLOOKUP($A49,'Source query'!$B$17:$I$224,6,FALSE())</f>
        <v>99699.52</v>
      </c>
      <c r="G49" s="110" t="n">
        <f aca="false">IF(F49=0,"",IF(D49=0,"",IF(F49&lt;&gt;0,F49/D49-1)))</f>
        <v>0.00301085792146982</v>
      </c>
    </row>
    <row r="50" customFormat="false" ht="15.75" hidden="false" customHeight="true" outlineLevel="0" collapsed="false">
      <c r="A50" s="107" t="n">
        <v>43</v>
      </c>
      <c r="B50" s="108" t="str">
        <f aca="false">VLOOKUP(A50,Names!$A$2:$B$207,2,FALSE())</f>
        <v>Henrico County Public Schools</v>
      </c>
      <c r="C50" s="109" t="n">
        <f aca="false">VLOOKUP(A50,[1]Principals!$A$8:$D$221,4,FALSE())</f>
        <v>93898.6</v>
      </c>
      <c r="D50" s="109" t="n">
        <f aca="false">VLOOKUP($A50,'Source query'!$B$17:$I$224,5,FALSE())</f>
        <v>95054.59</v>
      </c>
      <c r="E50" s="110" t="n">
        <f aca="false">IF(D50=0,"",IF(C50=0,"",IF(D50&lt;&gt;0,D50/C50-1)))</f>
        <v>0.0123110461710823</v>
      </c>
      <c r="F50" s="109" t="n">
        <f aca="false">VLOOKUP($A50,'Source query'!$B$17:$I$224,6,FALSE())</f>
        <v>99254.57</v>
      </c>
      <c r="G50" s="110" t="n">
        <f aca="false">IF(F50=0,"",IF(D50=0,"",IF(F50&lt;&gt;0,F50/D50-1)))</f>
        <v>0.0441849257358324</v>
      </c>
    </row>
    <row r="51" customFormat="false" ht="15.75" hidden="false" customHeight="true" outlineLevel="0" collapsed="false">
      <c r="A51" s="107" t="n">
        <v>44</v>
      </c>
      <c r="B51" s="108" t="str">
        <f aca="false">VLOOKUP(A51,Names!$A$2:$B$207,2,FALSE())</f>
        <v>Henry County Public Schools</v>
      </c>
      <c r="C51" s="109" t="n">
        <f aca="false">VLOOKUP(A51,[1]Principals!$A$8:$D$221,4,FALSE())</f>
        <v>80839.95</v>
      </c>
      <c r="D51" s="109" t="n">
        <f aca="false">VLOOKUP($A51,'Source query'!$B$17:$I$224,5,FALSE())</f>
        <v>80006.44</v>
      </c>
      <c r="E51" s="110" t="n">
        <f aca="false">IF(D51=0,"",IF(C51=0,"",IF(D51&lt;&gt;0,D51/C51-1)))</f>
        <v>-0.0103106199348217</v>
      </c>
      <c r="F51" s="109" t="n">
        <f aca="false">VLOOKUP($A51,'Source query'!$B$17:$I$224,6,FALSE())</f>
        <v>84408.4</v>
      </c>
      <c r="G51" s="110" t="n">
        <f aca="false">IF(F51=0,"",IF(D51=0,"",IF(F51&lt;&gt;0,F51/D51-1)))</f>
        <v>0.0550200708842936</v>
      </c>
    </row>
    <row r="52" customFormat="false" ht="15.75" hidden="false" customHeight="true" outlineLevel="0" collapsed="false">
      <c r="A52" s="107" t="n">
        <v>45</v>
      </c>
      <c r="B52" s="108" t="str">
        <f aca="false">VLOOKUP(A52,Names!$A$2:$B$207,2,FALSE())</f>
        <v>Highland County Public Schools</v>
      </c>
      <c r="C52" s="109" t="n">
        <f aca="false">VLOOKUP(A52,[1]Principals!$A$8:$D$221,4,FALSE())</f>
        <v>70988.76</v>
      </c>
      <c r="D52" s="109" t="n">
        <f aca="false">VLOOKUP($A52,'Source query'!$B$17:$I$224,5,FALSE())</f>
        <v>71970.91</v>
      </c>
      <c r="E52" s="110" t="n">
        <f aca="false">IF(D52=0,"",IF(C52=0,"",IF(D52&lt;&gt;0,D52/C52-1)))</f>
        <v>0.0138352888541793</v>
      </c>
      <c r="F52" s="109" t="n">
        <f aca="false">VLOOKUP($A52,'Source query'!$B$17:$I$224,6,FALSE())</f>
        <v>76085.7</v>
      </c>
      <c r="G52" s="110" t="n">
        <f aca="false">IF(F52=0,"",IF(D52=0,"",IF(F52&lt;&gt;0,F52/D52-1)))</f>
        <v>0.0571729605753213</v>
      </c>
    </row>
    <row r="53" customFormat="false" ht="15.75" hidden="false" customHeight="true" outlineLevel="0" collapsed="false">
      <c r="A53" s="107" t="n">
        <v>46</v>
      </c>
      <c r="B53" s="108" t="str">
        <f aca="false">VLOOKUP(A53,Names!$A$2:$B$207,2,FALSE())</f>
        <v>Isle Of Wight County Public Schools</v>
      </c>
      <c r="C53" s="109" t="n">
        <f aca="false">VLOOKUP(A53,[1]Principals!$A$8:$D$221,4,FALSE())</f>
        <v>85679.34</v>
      </c>
      <c r="D53" s="109" t="n">
        <f aca="false">VLOOKUP($A53,'Source query'!$B$17:$I$224,5,FALSE())</f>
        <v>84447.72</v>
      </c>
      <c r="E53" s="110" t="n">
        <f aca="false">IF(D53=0,"",IF(C53=0,"",IF(D53&lt;&gt;0,D53/C53-1)))</f>
        <v>-0.0143747605898924</v>
      </c>
      <c r="F53" s="109" t="n">
        <f aca="false">VLOOKUP($A53,'Source query'!$B$17:$I$224,6,FALSE())</f>
        <v>85218.3</v>
      </c>
      <c r="G53" s="110" t="n">
        <f aca="false">IF(F53=0,"",IF(D53=0,"",IF(F53&lt;&gt;0,F53/D53-1)))</f>
        <v>0.00912493552223803</v>
      </c>
    </row>
    <row r="54" customFormat="false" ht="15.75" hidden="false" customHeight="true" outlineLevel="0" collapsed="false">
      <c r="A54" s="107" t="n">
        <v>48</v>
      </c>
      <c r="B54" s="108" t="str">
        <f aca="false">VLOOKUP(A54,Names!$A$2:$B$207,2,FALSE())</f>
        <v>King George County Public Schools</v>
      </c>
      <c r="C54" s="109" t="n">
        <f aca="false">VLOOKUP(A54,[1]Principals!$A$8:$D$221,4,FALSE())</f>
        <v>89552.5</v>
      </c>
      <c r="D54" s="109" t="n">
        <f aca="false">VLOOKUP($A54,'Source query'!$B$17:$I$224,5,FALSE())</f>
        <v>94026.22</v>
      </c>
      <c r="E54" s="110" t="n">
        <f aca="false">IF(D54=0,"",IF(C54=0,"",IF(D54&lt;&gt;0,D54/C54-1)))</f>
        <v>0.0499563942938499</v>
      </c>
      <c r="F54" s="109" t="n">
        <f aca="false">VLOOKUP($A54,'Source query'!$B$17:$I$224,6,FALSE())</f>
        <v>96869.6</v>
      </c>
      <c r="G54" s="110" t="n">
        <f aca="false">IF(F54=0,"",IF(D54=0,"",IF(F54&lt;&gt;0,F54/D54-1)))</f>
        <v>0.0302402882940525</v>
      </c>
    </row>
    <row r="55" customFormat="false" ht="15.75" hidden="false" customHeight="true" outlineLevel="0" collapsed="false">
      <c r="A55" s="107" t="n">
        <v>49</v>
      </c>
      <c r="B55" s="108" t="str">
        <f aca="false">VLOOKUP(A55,Names!$A$2:$B$207,2,FALSE())</f>
        <v>King And Queen County Public Schools</v>
      </c>
      <c r="C55" s="109" t="n">
        <f aca="false">VLOOKUP(A55,[1]Principals!$A$8:$D$221,4,FALSE())</f>
        <v>81332.65</v>
      </c>
      <c r="D55" s="109" t="n">
        <f aca="false">VLOOKUP($A55,'Source query'!$B$17:$I$224,5,FALSE())</f>
        <v>80072.7</v>
      </c>
      <c r="E55" s="110" t="n">
        <f aca="false">IF(D55=0,"",IF(C55=0,"",IF(D55&lt;&gt;0,D55/C55-1)))</f>
        <v>-0.0154913186770627</v>
      </c>
      <c r="F55" s="109" t="n">
        <f aca="false">VLOOKUP($A55,'Source query'!$B$17:$I$224,6,FALSE())</f>
        <v>80971</v>
      </c>
      <c r="G55" s="110" t="n">
        <f aca="false">IF(F55=0,"",IF(D55=0,"",IF(F55&lt;&gt;0,F55/D55-1)))</f>
        <v>0.0112185551380184</v>
      </c>
    </row>
    <row r="56" customFormat="false" ht="15.75" hidden="false" customHeight="true" outlineLevel="0" collapsed="false">
      <c r="A56" s="107" t="n">
        <v>50</v>
      </c>
      <c r="B56" s="108" t="str">
        <f aca="false">VLOOKUP(A56,Names!$A$2:$B$207,2,FALSE())</f>
        <v>King William County Public Schools</v>
      </c>
      <c r="C56" s="109" t="n">
        <f aca="false">VLOOKUP(A56,[1]Principals!$A$8:$D$221,4,FALSE())</f>
        <v>91836.25</v>
      </c>
      <c r="D56" s="109" t="n">
        <f aca="false">VLOOKUP($A56,'Source query'!$B$17:$I$224,5,FALSE())</f>
        <v>94827.25</v>
      </c>
      <c r="E56" s="110" t="n">
        <f aca="false">IF(D56=0,"",IF(C56=0,"",IF(D56&lt;&gt;0,D56/C56-1)))</f>
        <v>0.0325688385577592</v>
      </c>
      <c r="F56" s="109" t="n">
        <f aca="false">VLOOKUP($A56,'Source query'!$B$17:$I$224,6,FALSE())</f>
        <v>83187.5</v>
      </c>
      <c r="G56" s="110" t="n">
        <f aca="false">IF(F56=0,"",IF(D56=0,"",IF(F56&lt;&gt;0,F56/D56-1)))</f>
        <v>-0.122746889738973</v>
      </c>
    </row>
    <row r="57" customFormat="false" ht="15.75" hidden="false" customHeight="true" outlineLevel="0" collapsed="false">
      <c r="A57" s="107" t="n">
        <v>51</v>
      </c>
      <c r="B57" s="108" t="str">
        <f aca="false">VLOOKUP(A57,Names!$A$2:$B$207,2,FALSE())</f>
        <v>Lancaster County Public Schools</v>
      </c>
      <c r="C57" s="109" t="n">
        <f aca="false">VLOOKUP(A57,[1]Principals!$A$8:$D$221,4,FALSE())</f>
        <v>84243.81</v>
      </c>
      <c r="D57" s="109" t="n">
        <f aca="false">VLOOKUP($A57,'Source query'!$B$17:$I$224,5,FALSE())</f>
        <v>79748.4</v>
      </c>
      <c r="E57" s="110" t="n">
        <f aca="false">IF(D57=0,"",IF(C57=0,"",IF(D57&lt;&gt;0,D57/C57-1)))</f>
        <v>-0.0533619027914336</v>
      </c>
      <c r="F57" s="109" t="n">
        <f aca="false">VLOOKUP($A57,'Source query'!$B$17:$I$224,6,FALSE())</f>
        <v>89215.47</v>
      </c>
      <c r="G57" s="110" t="n">
        <f aca="false">IF(F57=0,"",IF(D57=0,"",IF(F57&lt;&gt;0,F57/D57-1)))</f>
        <v>0.118711723369999</v>
      </c>
    </row>
    <row r="58" customFormat="false" ht="15.75" hidden="false" customHeight="true" outlineLevel="0" collapsed="false">
      <c r="A58" s="107" t="n">
        <v>52</v>
      </c>
      <c r="B58" s="108" t="str">
        <f aca="false">VLOOKUP(A58,Names!$A$2:$B$207,2,FALSE())</f>
        <v>Lee County Public Schools</v>
      </c>
      <c r="C58" s="109" t="n">
        <f aca="false">VLOOKUP(A58,[1]Principals!$A$8:$D$221,4,FALSE())</f>
        <v>62688.56</v>
      </c>
      <c r="D58" s="109" t="n">
        <f aca="false">VLOOKUP($A58,'Source query'!$B$17:$I$224,5,FALSE())</f>
        <v>67151.02</v>
      </c>
      <c r="E58" s="110" t="n">
        <f aca="false">IF(D58=0,"",IF(C58=0,"",IF(D58&lt;&gt;0,D58/C58-1)))</f>
        <v>0.0711845989124651</v>
      </c>
      <c r="F58" s="109" t="n">
        <f aca="false">VLOOKUP($A58,'Source query'!$B$17:$I$224,6,FALSE())</f>
        <v>57142.86</v>
      </c>
      <c r="G58" s="110" t="n">
        <f aca="false">IF(F58=0,"",IF(D58=0,"",IF(F58&lt;&gt;0,F58/D58-1)))</f>
        <v>-0.149039582719667</v>
      </c>
    </row>
    <row r="59" customFormat="false" ht="15.75" hidden="false" customHeight="true" outlineLevel="0" collapsed="false">
      <c r="A59" s="107" t="n">
        <v>53</v>
      </c>
      <c r="B59" s="108" t="str">
        <f aca="false">VLOOKUP(A59,Names!$A$2:$B$207,2,FALSE())</f>
        <v>Loudoun County Public Schools</v>
      </c>
      <c r="C59" s="109" t="n">
        <f aca="false">VLOOKUP(A59,[1]Principals!$A$8:$D$221,4,FALSE())</f>
        <v>118377.67</v>
      </c>
      <c r="D59" s="109" t="n">
        <f aca="false">VLOOKUP($A59,'Source query'!$B$17:$I$224,5,FALSE())</f>
        <v>120221.58</v>
      </c>
      <c r="E59" s="110" t="n">
        <f aca="false">IF(D59=0,"",IF(C59=0,"",IF(D59&lt;&gt;0,D59/C59-1)))</f>
        <v>0.0155765018858709</v>
      </c>
      <c r="F59" s="109" t="n">
        <f aca="false">VLOOKUP($A59,'Source query'!$B$17:$I$224,6,FALSE())</f>
        <v>126249.5</v>
      </c>
      <c r="G59" s="110" t="n">
        <f aca="false">IF(F59=0,"",IF(D59=0,"",IF(F59&lt;&gt;0,F59/D59-1)))</f>
        <v>0.0501400830034009</v>
      </c>
    </row>
    <row r="60" customFormat="false" ht="15.75" hidden="false" customHeight="true" outlineLevel="0" collapsed="false">
      <c r="A60" s="107" t="n">
        <v>54</v>
      </c>
      <c r="B60" s="108" t="str">
        <f aca="false">VLOOKUP(A60,Names!$A$2:$B$207,2,FALSE())</f>
        <v>Louisa County Public Schools</v>
      </c>
      <c r="C60" s="109" t="n">
        <f aca="false">VLOOKUP(A60,[1]Principals!$A$8:$D$221,4,FALSE())</f>
        <v>90824.52</v>
      </c>
      <c r="D60" s="109" t="n">
        <f aca="false">VLOOKUP($A60,'Source query'!$B$17:$I$224,5,FALSE())</f>
        <v>90415.62</v>
      </c>
      <c r="E60" s="110" t="n">
        <f aca="false">IF(D60=0,"",IF(C60=0,"",IF(D60&lt;&gt;0,D60/C60-1)))</f>
        <v>-0.00450208820261322</v>
      </c>
      <c r="F60" s="109" t="n">
        <f aca="false">VLOOKUP($A60,'Source query'!$B$17:$I$224,6,FALSE())</f>
        <v>88990.5</v>
      </c>
      <c r="G60" s="110" t="n">
        <f aca="false">IF(F60=0,"",IF(D60=0,"",IF(F60&lt;&gt;0,F60/D60-1)))</f>
        <v>-0.015761878312619</v>
      </c>
    </row>
    <row r="61" customFormat="false" ht="15.75" hidden="false" customHeight="true" outlineLevel="0" collapsed="false">
      <c r="A61" s="107" t="n">
        <v>55</v>
      </c>
      <c r="B61" s="108" t="str">
        <f aca="false">VLOOKUP(A61,Names!$A$2:$B$207,2,FALSE())</f>
        <v>Lunenburg County Public Schools</v>
      </c>
      <c r="C61" s="109" t="n">
        <f aca="false">VLOOKUP(A61,[1]Principals!$A$8:$D$221,4,FALSE())</f>
        <v>73779.75</v>
      </c>
      <c r="D61" s="109" t="n">
        <f aca="false">VLOOKUP($A61,'Source query'!$B$17:$I$224,5,FALSE())</f>
        <v>70556.04</v>
      </c>
      <c r="E61" s="110" t="n">
        <f aca="false">IF(D61=0,"",IF(C61=0,"",IF(D61&lt;&gt;0,D61/C61-1)))</f>
        <v>-0.0436936964410968</v>
      </c>
      <c r="F61" s="109" t="n">
        <f aca="false">VLOOKUP($A61,'Source query'!$B$17:$I$224,6,FALSE())</f>
        <v>66340.1</v>
      </c>
      <c r="G61" s="110" t="n">
        <f aca="false">IF(F61=0,"",IF(D61=0,"",IF(F61&lt;&gt;0,F61/D61-1)))</f>
        <v>-0.0597530700419127</v>
      </c>
    </row>
    <row r="62" customFormat="false" ht="15.75" hidden="false" customHeight="true" outlineLevel="0" collapsed="false">
      <c r="A62" s="107" t="n">
        <v>56</v>
      </c>
      <c r="B62" s="108" t="str">
        <f aca="false">VLOOKUP(A62,Names!$A$2:$B$207,2,FALSE())</f>
        <v>Madison County Public Schools</v>
      </c>
      <c r="C62" s="109" t="n">
        <f aca="false">VLOOKUP(A62,[1]Principals!$A$8:$D$221,4,FALSE())</f>
        <v>92550.57</v>
      </c>
      <c r="D62" s="109" t="n">
        <f aca="false">VLOOKUP($A62,'Source query'!$B$17:$I$224,5,FALSE())</f>
        <v>91706.23</v>
      </c>
      <c r="E62" s="110" t="n">
        <f aca="false">IF(D62=0,"",IF(C62=0,"",IF(D62&lt;&gt;0,D62/C62-1)))</f>
        <v>-0.0091230124244509</v>
      </c>
      <c r="F62" s="109" t="n">
        <f aca="false">VLOOKUP($A62,'Source query'!$B$17:$I$224,6,FALSE())</f>
        <v>95609.75</v>
      </c>
      <c r="G62" s="110" t="n">
        <f aca="false">IF(F62=0,"",IF(D62=0,"",IF(F62&lt;&gt;0,F62/D62-1)))</f>
        <v>0.0425654832828697</v>
      </c>
    </row>
    <row r="63" customFormat="false" ht="15.75" hidden="false" customHeight="true" outlineLevel="0" collapsed="false">
      <c r="A63" s="107" t="n">
        <v>57</v>
      </c>
      <c r="B63" s="108" t="str">
        <f aca="false">VLOOKUP(A63,Names!$A$2:$B$207,2,FALSE())</f>
        <v>Mathews County Public Schools</v>
      </c>
      <c r="C63" s="109" t="n">
        <f aca="false">VLOOKUP(A63,[1]Principals!$A$8:$D$221,4,FALSE())</f>
        <v>77741.82</v>
      </c>
      <c r="D63" s="109" t="n">
        <f aca="false">VLOOKUP($A63,'Source query'!$B$17:$I$224,5,FALSE())</f>
        <v>80952.75</v>
      </c>
      <c r="E63" s="110" t="n">
        <f aca="false">IF(D63=0,"",IF(C63=0,"",IF(D63&lt;&gt;0,D63/C63-1)))</f>
        <v>0.0413024804410289</v>
      </c>
      <c r="F63" s="109" t="n">
        <f aca="false">VLOOKUP($A63,'Source query'!$B$17:$I$224,6,FALSE())</f>
        <v>82572</v>
      </c>
      <c r="G63" s="110" t="n">
        <f aca="false">IF(F63=0,"",IF(D63=0,"",IF(F63&lt;&gt;0,F63/D63-1)))</f>
        <v>0.0200024088125481</v>
      </c>
    </row>
    <row r="64" customFormat="false" ht="15.75" hidden="false" customHeight="true" outlineLevel="0" collapsed="false">
      <c r="A64" s="107" t="n">
        <v>58</v>
      </c>
      <c r="B64" s="108" t="str">
        <f aca="false">VLOOKUP(A64,Names!$A$2:$B$207,2,FALSE())</f>
        <v>Mecklenburg County Public Schools</v>
      </c>
      <c r="C64" s="109" t="n">
        <f aca="false">VLOOKUP(A64,[1]Principals!$A$8:$D$221,4,FALSE())</f>
        <v>67614.73</v>
      </c>
      <c r="D64" s="109" t="n">
        <f aca="false">VLOOKUP($A64,'Source query'!$B$17:$I$224,5,FALSE())</f>
        <v>73753.25</v>
      </c>
      <c r="E64" s="110" t="n">
        <f aca="false">IF(D64=0,"",IF(C64=0,"",IF(D64&lt;&gt;0,D64/C64-1)))</f>
        <v>0.090786726501755</v>
      </c>
      <c r="F64" s="109" t="n">
        <f aca="false">VLOOKUP($A64,'Source query'!$B$17:$I$224,6,FALSE())</f>
        <v>78053.22</v>
      </c>
      <c r="G64" s="110" t="n">
        <f aca="false">IF(F64=0,"",IF(D64=0,"",IF(F64&lt;&gt;0,F64/D64-1)))</f>
        <v>0.0583021087206326</v>
      </c>
    </row>
    <row r="65" customFormat="false" ht="15.75" hidden="false" customHeight="true" outlineLevel="0" collapsed="false">
      <c r="A65" s="107" t="n">
        <v>59</v>
      </c>
      <c r="B65" s="108" t="str">
        <f aca="false">VLOOKUP(A65,Names!$A$2:$B$207,2,FALSE())</f>
        <v>Middlesex County Public Schools</v>
      </c>
      <c r="C65" s="109" t="n">
        <f aca="false">VLOOKUP(A65,[1]Principals!$A$8:$D$221,4,FALSE())</f>
        <v>73091.65</v>
      </c>
      <c r="D65" s="109" t="n">
        <f aca="false">VLOOKUP($A65,'Source query'!$B$17:$I$224,5,FALSE())</f>
        <v>75933.32</v>
      </c>
      <c r="E65" s="110" t="n">
        <f aca="false">IF(D65=0,"",IF(C65=0,"",IF(D65&lt;&gt;0,D65/C65-1)))</f>
        <v>0.0388781755508325</v>
      </c>
      <c r="F65" s="109" t="n">
        <f aca="false">VLOOKUP($A65,'Source query'!$B$17:$I$224,6,FALSE())</f>
        <v>76633.33</v>
      </c>
      <c r="G65" s="110" t="n">
        <f aca="false">IF(F65=0,"",IF(D65=0,"",IF(F65&lt;&gt;0,F65/D65-1)))</f>
        <v>0.00921874613147433</v>
      </c>
    </row>
    <row r="66" customFormat="false" ht="15.75" hidden="false" customHeight="true" outlineLevel="0" collapsed="false">
      <c r="A66" s="107" t="n">
        <v>60</v>
      </c>
      <c r="B66" s="108" t="str">
        <f aca="false">VLOOKUP(A66,Names!$A$2:$B$207,2,FALSE())</f>
        <v>Montgomery County Public Schools</v>
      </c>
      <c r="C66" s="109" t="n">
        <f aca="false">VLOOKUP(A66,[1]Principals!$A$8:$D$221,4,FALSE())</f>
        <v>83411.64</v>
      </c>
      <c r="D66" s="109" t="n">
        <f aca="false">VLOOKUP($A66,'Source query'!$B$17:$I$224,5,FALSE())</f>
        <v>82019.07</v>
      </c>
      <c r="E66" s="110" t="n">
        <f aca="false">IF(D66=0,"",IF(C66=0,"",IF(D66&lt;&gt;0,D66/C66-1)))</f>
        <v>-0.0166951518996629</v>
      </c>
      <c r="F66" s="109" t="n">
        <f aca="false">VLOOKUP($A66,'Source query'!$B$17:$I$224,6,FALSE())</f>
        <v>85251.26</v>
      </c>
      <c r="G66" s="110" t="n">
        <f aca="false">IF(F66=0,"",IF(D66=0,"",IF(F66&lt;&gt;0,F66/D66-1)))</f>
        <v>0.0394077865062354</v>
      </c>
    </row>
    <row r="67" customFormat="false" ht="15.75" hidden="false" customHeight="true" outlineLevel="0" collapsed="false">
      <c r="A67" s="107" t="n">
        <v>62</v>
      </c>
      <c r="B67" s="108" t="str">
        <f aca="false">VLOOKUP(A67,Names!$A$2:$B$207,2,FALSE())</f>
        <v>Nelson County Public Schools</v>
      </c>
      <c r="C67" s="109" t="n">
        <f aca="false">VLOOKUP(A67,[1]Principals!$A$8:$D$221,4,FALSE())</f>
        <v>88155.96</v>
      </c>
      <c r="D67" s="109" t="n">
        <f aca="false">VLOOKUP($A67,'Source query'!$B$17:$I$224,5,FALSE())</f>
        <v>92162.74</v>
      </c>
      <c r="E67" s="110" t="n">
        <f aca="false">IF(D67=0,"",IF(C67=0,"",IF(D67&lt;&gt;0,D67/C67-1)))</f>
        <v>0.0454510392717633</v>
      </c>
      <c r="F67" s="109" t="n">
        <f aca="false">VLOOKUP($A67,'Source query'!$B$17:$I$224,6,FALSE())</f>
        <v>91727.75</v>
      </c>
      <c r="G67" s="110" t="n">
        <f aca="false">IF(F67=0,"",IF(D67=0,"",IF(F67&lt;&gt;0,F67/D67-1)))</f>
        <v>-0.00471980325237731</v>
      </c>
    </row>
    <row r="68" customFormat="false" ht="15.75" hidden="false" customHeight="true" outlineLevel="0" collapsed="false">
      <c r="A68" s="107" t="n">
        <v>63</v>
      </c>
      <c r="B68" s="108" t="str">
        <f aca="false">VLOOKUP(A68,Names!$A$2:$B$207,2,FALSE())</f>
        <v>New Kent County Public Schools</v>
      </c>
      <c r="C68" s="109" t="n">
        <f aca="false">VLOOKUP(A68,[1]Principals!$A$8:$D$221,4,FALSE())</f>
        <v>86620.97</v>
      </c>
      <c r="D68" s="109" t="n">
        <f aca="false">VLOOKUP($A68,'Source query'!$B$17:$I$224,5,FALSE())</f>
        <v>88457.26</v>
      </c>
      <c r="E68" s="110" t="n">
        <f aca="false">IF(D68=0,"",IF(C68=0,"",IF(D68&lt;&gt;0,D68/C68-1)))</f>
        <v>0.0211991391922763</v>
      </c>
      <c r="F68" s="109" t="n">
        <f aca="false">VLOOKUP($A68,'Source query'!$B$17:$I$224,6,FALSE())</f>
        <v>91085.22</v>
      </c>
      <c r="G68" s="110" t="n">
        <f aca="false">IF(F68=0,"",IF(D68=0,"",IF(F68&lt;&gt;0,F68/D68-1)))</f>
        <v>0.0297088107861356</v>
      </c>
    </row>
    <row r="69" customFormat="false" ht="15.75" hidden="false" customHeight="true" outlineLevel="0" collapsed="false">
      <c r="A69" s="107" t="n">
        <v>65</v>
      </c>
      <c r="B69" s="108" t="str">
        <f aca="false">VLOOKUP(A69,Names!$A$2:$B$207,2,FALSE())</f>
        <v>Northampton County Public Schools</v>
      </c>
      <c r="C69" s="109" t="n">
        <f aca="false">VLOOKUP(A69,[1]Principals!$A$8:$D$221,4,FALSE())</f>
        <v>81850.24</v>
      </c>
      <c r="D69" s="109" t="n">
        <f aca="false">VLOOKUP($A69,'Source query'!$B$17:$I$224,5,FALSE())</f>
        <v>80782.49</v>
      </c>
      <c r="E69" s="110" t="n">
        <f aca="false">IF(D69=0,"",IF(C69=0,"",IF(D69&lt;&gt;0,D69/C69-1)))</f>
        <v>-0.013045166391693</v>
      </c>
      <c r="F69" s="109" t="n">
        <f aca="false">VLOOKUP($A69,'Source query'!$B$17:$I$224,6,FALSE())</f>
        <v>82847.5</v>
      </c>
      <c r="G69" s="110" t="n">
        <f aca="false">IF(F69=0,"",IF(D69=0,"",IF(F69&lt;&gt;0,F69/D69-1)))</f>
        <v>0.025562594072057</v>
      </c>
    </row>
    <row r="70" customFormat="false" ht="15.75" hidden="false" customHeight="true" outlineLevel="0" collapsed="false">
      <c r="A70" s="107" t="n">
        <v>66</v>
      </c>
      <c r="B70" s="108" t="str">
        <f aca="false">VLOOKUP(A70,Names!$A$2:$B$207,2,FALSE())</f>
        <v>Northumberland County Public Schools</v>
      </c>
      <c r="C70" s="109" t="n">
        <f aca="false">VLOOKUP(A70,[1]Principals!$A$8:$D$221,4,FALSE())</f>
        <v>82313.36</v>
      </c>
      <c r="D70" s="109" t="n">
        <f aca="false">VLOOKUP($A70,'Source query'!$B$17:$I$224,5,FALSE())</f>
        <v>84782.68</v>
      </c>
      <c r="E70" s="110" t="n">
        <f aca="false">IF(D70=0,"",IF(C70=0,"",IF(D70&lt;&gt;0,D70/C70-1)))</f>
        <v>0.0299990183853507</v>
      </c>
      <c r="F70" s="109" t="n">
        <f aca="false">VLOOKUP($A70,'Source query'!$B$17:$I$224,6,FALSE())</f>
        <v>86478.33</v>
      </c>
      <c r="G70" s="110" t="n">
        <f aca="false">IF(F70=0,"",IF(D70=0,"",IF(F70&lt;&gt;0,F70/D70-1)))</f>
        <v>0.0199999575384973</v>
      </c>
    </row>
    <row r="71" customFormat="false" ht="15.75" hidden="false" customHeight="true" outlineLevel="0" collapsed="false">
      <c r="A71" s="107" t="n">
        <v>67</v>
      </c>
      <c r="B71" s="108" t="str">
        <f aca="false">VLOOKUP(A71,Names!$A$2:$B$207,2,FALSE())</f>
        <v>Nottoway County Public Schools</v>
      </c>
      <c r="C71" s="109" t="n">
        <f aca="false">VLOOKUP(A71,[1]Principals!$A$8:$D$221,4,FALSE())</f>
        <v>81574.32</v>
      </c>
      <c r="D71" s="109" t="n">
        <f aca="false">VLOOKUP($A71,'Source query'!$B$17:$I$224,5,FALSE())</f>
        <v>78064.32</v>
      </c>
      <c r="E71" s="110" t="n">
        <f aca="false">IF(D71=0,"",IF(C71=0,"",IF(D71&lt;&gt;0,D71/C71-1)))</f>
        <v>-0.0430282471248304</v>
      </c>
      <c r="F71" s="109" t="n">
        <f aca="false">VLOOKUP($A71,'Source query'!$B$17:$I$224,6,FALSE())</f>
        <v>80721.83</v>
      </c>
      <c r="G71" s="110" t="n">
        <f aca="false">IF(F71=0,"",IF(D71=0,"",IF(F71&lt;&gt;0,F71/D71-1)))</f>
        <v>0.0340425689995121</v>
      </c>
    </row>
    <row r="72" customFormat="false" ht="15.75" hidden="false" customHeight="true" outlineLevel="0" collapsed="false">
      <c r="A72" s="107" t="n">
        <v>68</v>
      </c>
      <c r="B72" s="108" t="str">
        <f aca="false">VLOOKUP(A72,Names!$A$2:$B$207,2,FALSE())</f>
        <v>Orange County Public Schools</v>
      </c>
      <c r="C72" s="109" t="n">
        <f aca="false">VLOOKUP(A72,[1]Principals!$A$8:$D$221,4,FALSE())</f>
        <v>89860.18</v>
      </c>
      <c r="D72" s="109" t="n">
        <f aca="false">VLOOKUP($A72,'Source query'!$B$17:$I$224,5,FALSE())</f>
        <v>88949.27</v>
      </c>
      <c r="E72" s="110" t="n">
        <f aca="false">IF(D72=0,"",IF(C72=0,"",IF(D72&lt;&gt;0,D72/C72-1)))</f>
        <v>-0.0101369705691663</v>
      </c>
      <c r="F72" s="109" t="n">
        <f aca="false">VLOOKUP($A72,'Source query'!$B$17:$I$224,6,FALSE())</f>
        <v>88150</v>
      </c>
      <c r="G72" s="110" t="n">
        <f aca="false">IF(F72=0,"",IF(D72=0,"",IF(F72&lt;&gt;0,F72/D72-1)))</f>
        <v>-0.00898568363742613</v>
      </c>
    </row>
    <row r="73" customFormat="false" ht="15.75" hidden="false" customHeight="true" outlineLevel="0" collapsed="false">
      <c r="A73" s="107" t="n">
        <v>69</v>
      </c>
      <c r="B73" s="108" t="str">
        <f aca="false">VLOOKUP(A73,Names!$A$2:$B$207,2,FALSE())</f>
        <v>Page County Public Schools</v>
      </c>
      <c r="C73" s="109" t="n">
        <f aca="false">VLOOKUP(A73,[1]Principals!$A$8:$D$221,4,FALSE())</f>
        <v>73845.3</v>
      </c>
      <c r="D73" s="109" t="n">
        <f aca="false">VLOOKUP($A73,'Source query'!$B$17:$I$224,5,FALSE())</f>
        <v>76760.75</v>
      </c>
      <c r="E73" s="110" t="n">
        <f aca="false">IF(D73=0,"",IF(C73=0,"",IF(D73&lt;&gt;0,D73/C73-1)))</f>
        <v>0.0394805085767138</v>
      </c>
      <c r="F73" s="109" t="n">
        <f aca="false">VLOOKUP($A73,'Source query'!$B$17:$I$224,6,FALSE())</f>
        <v>78827.56</v>
      </c>
      <c r="G73" s="110" t="n">
        <f aca="false">IF(F73=0,"",IF(D73=0,"",IF(F73&lt;&gt;0,F73/D73-1)))</f>
        <v>0.0269253492181876</v>
      </c>
    </row>
    <row r="74" customFormat="false" ht="15.75" hidden="false" customHeight="true" outlineLevel="0" collapsed="false">
      <c r="A74" s="107" t="n">
        <v>70</v>
      </c>
      <c r="B74" s="108" t="str">
        <f aca="false">VLOOKUP(A74,Names!$A$2:$B$207,2,FALSE())</f>
        <v>Patrick County Public Schools</v>
      </c>
      <c r="C74" s="109" t="n">
        <f aca="false">VLOOKUP(A74,[1]Principals!$A$8:$D$221,4,FALSE())</f>
        <v>69226.17</v>
      </c>
      <c r="D74" s="109" t="n">
        <f aca="false">VLOOKUP($A74,'Source query'!$B$17:$I$224,5,FALSE())</f>
        <v>69359.4</v>
      </c>
      <c r="E74" s="110" t="n">
        <f aca="false">IF(D74=0,"",IF(C74=0,"",IF(D74&lt;&gt;0,D74/C74-1)))</f>
        <v>0.00192456118834827</v>
      </c>
      <c r="F74" s="109" t="n">
        <f aca="false">VLOOKUP($A74,'Source query'!$B$17:$I$224,6,FALSE())</f>
        <v>69814.92</v>
      </c>
      <c r="G74" s="110" t="n">
        <f aca="false">IF(F74=0,"",IF(D74=0,"",IF(F74&lt;&gt;0,F74/D74-1)))</f>
        <v>0.0065675308609936</v>
      </c>
    </row>
    <row r="75" customFormat="false" ht="15.75" hidden="false" customHeight="true" outlineLevel="0" collapsed="false">
      <c r="A75" s="107" t="n">
        <v>71</v>
      </c>
      <c r="B75" s="108" t="str">
        <f aca="false">VLOOKUP(A75,Names!$A$2:$B$207,2,FALSE())</f>
        <v>Pittsylvania County Public Schools</v>
      </c>
      <c r="C75" s="109" t="n">
        <f aca="false">VLOOKUP(A75,[1]Principals!$A$8:$D$221,4,FALSE())</f>
        <v>78316.01</v>
      </c>
      <c r="D75" s="109" t="n">
        <f aca="false">VLOOKUP($A75,'Source query'!$B$17:$I$224,5,FALSE())</f>
        <v>79207.29</v>
      </c>
      <c r="E75" s="110" t="n">
        <f aca="false">IF(D75=0,"",IF(C75=0,"",IF(D75&lt;&gt;0,D75/C75-1)))</f>
        <v>0.0113805593517851</v>
      </c>
      <c r="F75" s="109" t="n">
        <f aca="false">VLOOKUP($A75,'Source query'!$B$17:$I$224,6,FALSE())</f>
        <v>76677.06</v>
      </c>
      <c r="G75" s="110" t="n">
        <f aca="false">IF(F75=0,"",IF(D75=0,"",IF(F75&lt;&gt;0,F75/D75-1)))</f>
        <v>-0.0319444081472803</v>
      </c>
    </row>
    <row r="76" customFormat="false" ht="15.75" hidden="false" customHeight="true" outlineLevel="0" collapsed="false">
      <c r="A76" s="107" t="n">
        <v>72</v>
      </c>
      <c r="B76" s="108" t="str">
        <f aca="false">VLOOKUP(A76,Names!$A$2:$B$207,2,FALSE())</f>
        <v>Powhatan County Public Schools</v>
      </c>
      <c r="C76" s="109" t="n">
        <f aca="false">VLOOKUP(A76,[1]Principals!$A$8:$D$221,4,FALSE())</f>
        <v>94164.22</v>
      </c>
      <c r="D76" s="109" t="n">
        <f aca="false">VLOOKUP($A76,'Source query'!$B$17:$I$224,5,FALSE())</f>
        <v>87873</v>
      </c>
      <c r="E76" s="110" t="n">
        <f aca="false">IF(D76=0,"",IF(C76=0,"",IF(D76&lt;&gt;0,D76/C76-1)))</f>
        <v>-0.0668111518366531</v>
      </c>
      <c r="F76" s="109" t="n">
        <f aca="false">VLOOKUP($A76,'Source query'!$B$17:$I$224,6,FALSE())</f>
        <v>92335.67</v>
      </c>
      <c r="G76" s="110" t="n">
        <f aca="false">IF(F76=0,"",IF(D76=0,"",IF(F76&lt;&gt;0,F76/D76-1)))</f>
        <v>0.0507854517314761</v>
      </c>
    </row>
    <row r="77" customFormat="false" ht="15.75" hidden="false" customHeight="true" outlineLevel="0" collapsed="false">
      <c r="A77" s="107" t="n">
        <v>73</v>
      </c>
      <c r="B77" s="108" t="str">
        <f aca="false">VLOOKUP(A77,Names!$A$2:$B$207,2,FALSE())</f>
        <v>Prince Edward County Public Schools</v>
      </c>
      <c r="C77" s="109" t="n">
        <f aca="false">VLOOKUP(A77,[1]Principals!$A$8:$D$221,4,FALSE())</f>
        <v>78013.97</v>
      </c>
      <c r="D77" s="109" t="n">
        <f aca="false">VLOOKUP($A77,'Source query'!$B$17:$I$224,5,FALSE())</f>
        <v>76708.11</v>
      </c>
      <c r="E77" s="110" t="n">
        <f aca="false">IF(D77=0,"",IF(C77=0,"",IF(D77&lt;&gt;0,D77/C77-1)))</f>
        <v>-0.0167387969103483</v>
      </c>
      <c r="F77" s="109" t="n">
        <f aca="false">VLOOKUP($A77,'Source query'!$B$17:$I$224,6,FALSE())</f>
        <v>82325</v>
      </c>
      <c r="G77" s="110" t="n">
        <f aca="false">IF(F77=0,"",IF(D77=0,"",IF(F77&lt;&gt;0,F77/D77-1)))</f>
        <v>0.0732242001530217</v>
      </c>
    </row>
    <row r="78" customFormat="false" ht="15.75" hidden="false" customHeight="true" outlineLevel="0" collapsed="false">
      <c r="A78" s="107" t="n">
        <v>74</v>
      </c>
      <c r="B78" s="108" t="str">
        <f aca="false">VLOOKUP(A78,Names!$A$2:$B$207,2,FALSE())</f>
        <v>Prince George County Public Schools</v>
      </c>
      <c r="C78" s="109" t="n">
        <f aca="false">VLOOKUP(A78,[1]Principals!$A$8:$D$221,4,FALSE())</f>
        <v>84092.27</v>
      </c>
      <c r="D78" s="109" t="n">
        <f aca="false">VLOOKUP($A78,'Source query'!$B$17:$I$224,5,FALSE())</f>
        <v>81849.16</v>
      </c>
      <c r="E78" s="110" t="n">
        <f aca="false">IF(D78=0,"",IF(C78=0,"",IF(D78&lt;&gt;0,D78/C78-1)))</f>
        <v>-0.0266743899290625</v>
      </c>
      <c r="F78" s="109" t="n">
        <f aca="false">VLOOKUP($A78,'Source query'!$B$17:$I$224,6,FALSE())</f>
        <v>88265.56</v>
      </c>
      <c r="G78" s="110" t="n">
        <f aca="false">IF(F78=0,"",IF(D78=0,"",IF(F78&lt;&gt;0,F78/D78-1)))</f>
        <v>0.0783929853403504</v>
      </c>
    </row>
    <row r="79" customFormat="false" ht="15.75" hidden="false" customHeight="true" outlineLevel="0" collapsed="false">
      <c r="A79" s="107" t="n">
        <v>75</v>
      </c>
      <c r="B79" s="108" t="str">
        <f aca="false">VLOOKUP(A79,Names!$A$2:$B$207,2,FALSE())</f>
        <v>Prince William County Public Schools</v>
      </c>
      <c r="C79" s="109" t="n">
        <f aca="false">VLOOKUP(A79,[1]Principals!$A$8:$D$221,4,FALSE())</f>
        <v>131822.09</v>
      </c>
      <c r="D79" s="109" t="n">
        <f aca="false">VLOOKUP($A79,'Source query'!$B$17:$I$224,5,FALSE())</f>
        <v>122496.48</v>
      </c>
      <c r="E79" s="110" t="n">
        <f aca="false">IF(D79=0,"",IF(C79=0,"",IF(D79&lt;&gt;0,D79/C79-1)))</f>
        <v>-0.0707439094616085</v>
      </c>
      <c r="F79" s="109" t="n">
        <f aca="false">VLOOKUP($A79,'Source query'!$B$17:$I$224,6,FALSE())</f>
        <v>123636.25</v>
      </c>
      <c r="G79" s="110" t="n">
        <f aca="false">IF(F79=0,"",IF(D79=0,"",IF(F79&lt;&gt;0,F79/D79-1)))</f>
        <v>0.00930451226027063</v>
      </c>
    </row>
    <row r="80" customFormat="false" ht="15.75" hidden="false" customHeight="true" outlineLevel="0" collapsed="false">
      <c r="A80" s="107" t="n">
        <v>77</v>
      </c>
      <c r="B80" s="108" t="str">
        <f aca="false">VLOOKUP(A80,Names!$A$2:$B$207,2,FALSE())</f>
        <v>Pulaski County Public Schools</v>
      </c>
      <c r="C80" s="109" t="n">
        <f aca="false">VLOOKUP(A80,[1]Principals!$A$8:$D$221,4,FALSE())</f>
        <v>81907.14</v>
      </c>
      <c r="D80" s="109" t="n">
        <f aca="false">VLOOKUP($A80,'Source query'!$B$17:$I$224,5,FALSE())</f>
        <v>83255.25</v>
      </c>
      <c r="E80" s="110" t="n">
        <f aca="false">IF(D80=0,"",IF(C80=0,"",IF(D80&lt;&gt;0,D80/C80-1)))</f>
        <v>0.0164590046728528</v>
      </c>
      <c r="F80" s="109" t="n">
        <f aca="false">VLOOKUP($A80,'Source query'!$B$17:$I$224,6,FALSE())</f>
        <v>84920.38</v>
      </c>
      <c r="G80" s="110" t="n">
        <f aca="false">IF(F80=0,"",IF(D80=0,"",IF(F80&lt;&gt;0,F80/D80-1)))</f>
        <v>0.0200003002813638</v>
      </c>
    </row>
    <row r="81" customFormat="false" ht="15.75" hidden="false" customHeight="true" outlineLevel="0" collapsed="false">
      <c r="A81" s="107" t="n">
        <v>78</v>
      </c>
      <c r="B81" s="108" t="str">
        <f aca="false">VLOOKUP(A81,Names!$A$2:$B$207,2,FALSE())</f>
        <v>Rappahannock County Public Schools</v>
      </c>
      <c r="C81" s="109" t="n">
        <f aca="false">VLOOKUP(A81,[1]Principals!$A$8:$D$221,4,FALSE())</f>
        <v>91012.02</v>
      </c>
      <c r="D81" s="109" t="n">
        <f aca="false">VLOOKUP($A81,'Source query'!$B$17:$I$224,5,FALSE())</f>
        <v>96225.59</v>
      </c>
      <c r="E81" s="110" t="n">
        <f aca="false">IF(D81=0,"",IF(C81=0,"",IF(D81&lt;&gt;0,D81/C81-1)))</f>
        <v>0.0572844114436752</v>
      </c>
      <c r="F81" s="109" t="n">
        <f aca="false">VLOOKUP($A81,'Source query'!$B$17:$I$224,6,FALSE())</f>
        <v>94224</v>
      </c>
      <c r="G81" s="110" t="n">
        <f aca="false">IF(F81=0,"",IF(D81=0,"",IF(F81&lt;&gt;0,F81/D81-1)))</f>
        <v>-0.0208010156134142</v>
      </c>
    </row>
    <row r="82" customFormat="false" ht="15.75" hidden="false" customHeight="true" outlineLevel="0" collapsed="false">
      <c r="A82" s="107" t="n">
        <v>79</v>
      </c>
      <c r="B82" s="108" t="str">
        <f aca="false">VLOOKUP(A82,Names!$A$2:$B$207,2,FALSE())</f>
        <v>Richmond County Public Schools</v>
      </c>
      <c r="C82" s="109" t="n">
        <f aca="false">VLOOKUP(A82,[1]Principals!$A$8:$D$221,4,FALSE())</f>
        <v>83604.01</v>
      </c>
      <c r="D82" s="109" t="n">
        <f aca="false">VLOOKUP($A82,'Source query'!$B$17:$I$224,5,FALSE())</f>
        <v>89261.75</v>
      </c>
      <c r="E82" s="110" t="n">
        <f aca="false">IF(D82=0,"",IF(C82=0,"",IF(D82&lt;&gt;0,D82/C82-1)))</f>
        <v>0.067673069748688</v>
      </c>
      <c r="F82" s="109" t="n">
        <f aca="false">VLOOKUP($A82,'Source query'!$B$17:$I$224,6,FALSE())</f>
        <v>89284</v>
      </c>
      <c r="G82" s="110" t="n">
        <f aca="false">IF(F82=0,"",IF(D82=0,"",IF(F82&lt;&gt;0,F82/D82-1)))</f>
        <v>0.000249266903236789</v>
      </c>
    </row>
    <row r="83" customFormat="false" ht="15.75" hidden="false" customHeight="true" outlineLevel="0" collapsed="false">
      <c r="A83" s="107" t="n">
        <v>80</v>
      </c>
      <c r="B83" s="108" t="str">
        <f aca="false">VLOOKUP(A83,Names!$A$2:$B$207,2,FALSE())</f>
        <v>Roanoke County Public Schools</v>
      </c>
      <c r="C83" s="109" t="n">
        <f aca="false">VLOOKUP(A83,[1]Principals!$A$8:$D$221,4,FALSE())</f>
        <v>96327.57</v>
      </c>
      <c r="D83" s="109" t="n">
        <f aca="false">VLOOKUP($A83,'Source query'!$B$17:$I$224,5,FALSE())</f>
        <v>94497.5</v>
      </c>
      <c r="E83" s="110" t="n">
        <f aca="false">IF(D83=0,"",IF(C83=0,"",IF(D83&lt;&gt;0,D83/C83-1)))</f>
        <v>-0.0189984030532485</v>
      </c>
      <c r="F83" s="109" t="n">
        <f aca="false">VLOOKUP($A83,'Source query'!$B$17:$I$224,6,FALSE())</f>
        <v>102763.72</v>
      </c>
      <c r="G83" s="110" t="n">
        <f aca="false">IF(F83=0,"",IF(D83=0,"",IF(F83&lt;&gt;0,F83/D83-1)))</f>
        <v>0.0874755416809969</v>
      </c>
    </row>
    <row r="84" customFormat="false" ht="15.75" hidden="false" customHeight="true" outlineLevel="0" collapsed="false">
      <c r="A84" s="107" t="n">
        <v>81</v>
      </c>
      <c r="B84" s="108" t="str">
        <f aca="false">VLOOKUP(A84,Names!$A$2:$B$207,2,FALSE())</f>
        <v>Rockbridge County Public Schools</v>
      </c>
      <c r="C84" s="109" t="n">
        <f aca="false">VLOOKUP(A84,[1]Principals!$A$8:$D$221,4,FALSE())</f>
        <v>81297.64</v>
      </c>
      <c r="D84" s="109" t="n">
        <f aca="false">VLOOKUP($A84,'Source query'!$B$17:$I$224,5,FALSE())</f>
        <v>75801.17</v>
      </c>
      <c r="E84" s="110" t="n">
        <f aca="false">IF(D84=0,"",IF(C84=0,"",IF(D84&lt;&gt;0,D84/C84-1)))</f>
        <v>-0.0676092196526246</v>
      </c>
      <c r="F84" s="109" t="n">
        <f aca="false">VLOOKUP($A84,'Source query'!$B$17:$I$224,6,FALSE())</f>
        <v>104172.62</v>
      </c>
      <c r="G84" s="110" t="n">
        <f aca="false">IF(F84=0,"",IF(D84=0,"",IF(F84&lt;&gt;0,F84/D84-1)))</f>
        <v>0.374287758355181</v>
      </c>
    </row>
    <row r="85" customFormat="false" ht="15.75" hidden="false" customHeight="true" outlineLevel="0" collapsed="false">
      <c r="A85" s="107" t="n">
        <v>82</v>
      </c>
      <c r="B85" s="108" t="str">
        <f aca="false">VLOOKUP(A85,Names!$A$2:$B$207,2,FALSE())</f>
        <v>Rockingham County Public Schools</v>
      </c>
      <c r="C85" s="109" t="n">
        <f aca="false">VLOOKUP(A85,[1]Principals!$A$8:$D$221,4,FALSE())</f>
        <v>87571.33</v>
      </c>
      <c r="D85" s="109" t="n">
        <f aca="false">VLOOKUP($A85,'Source query'!$B$17:$I$224,5,FALSE())</f>
        <v>88694</v>
      </c>
      <c r="E85" s="110" t="n">
        <f aca="false">IF(D85=0,"",IF(C85=0,"",IF(D85&lt;&gt;0,D85/C85-1)))</f>
        <v>0.012820063370055</v>
      </c>
      <c r="F85" s="109" t="n">
        <f aca="false">VLOOKUP($A85,'Source query'!$B$17:$I$224,6,FALSE())</f>
        <v>90565.22</v>
      </c>
      <c r="G85" s="110" t="n">
        <f aca="false">IF(F85=0,"",IF(D85=0,"",IF(F85&lt;&gt;0,F85/D85-1)))</f>
        <v>0.0210974812275915</v>
      </c>
    </row>
    <row r="86" customFormat="false" ht="15.75" hidden="false" customHeight="true" outlineLevel="0" collapsed="false">
      <c r="A86" s="107" t="n">
        <v>83</v>
      </c>
      <c r="B86" s="108" t="s">
        <v>124</v>
      </c>
      <c r="C86" s="109" t="n">
        <f aca="false">VLOOKUP(A86,[1]Principals!$A$8:$D$221,4,FALSE())</f>
        <v>70396.58</v>
      </c>
      <c r="D86" s="109" t="n">
        <f aca="false">VLOOKUP($A86,'Source query'!$B$17:$I$224,5,FALSE())</f>
        <v>71393.2</v>
      </c>
      <c r="E86" s="110" t="n">
        <f aca="false">IF(D86=0,"",IF(C86=0,"",IF(D86&lt;&gt;0,D86/C86-1)))</f>
        <v>0.0141572218423109</v>
      </c>
      <c r="F86" s="109" t="n">
        <f aca="false">VLOOKUP($A86,'Source query'!$B$17:$I$224,6,FALSE())</f>
        <v>72712.5</v>
      </c>
      <c r="G86" s="110" t="n">
        <f aca="false">IF(F86=0,"",IF(D86=0,"",IF(F86&lt;&gt;0,F86/D86-1)))</f>
        <v>0.0184793509746026</v>
      </c>
    </row>
    <row r="87" customFormat="false" ht="15.75" hidden="false" customHeight="true" outlineLevel="0" collapsed="false">
      <c r="A87" s="107" t="n">
        <v>84</v>
      </c>
      <c r="B87" s="108" t="str">
        <f aca="false">VLOOKUP(A87,Names!$A$2:$B$207,2,FALSE())</f>
        <v>Scott County Public Schools</v>
      </c>
      <c r="C87" s="109" t="n">
        <f aca="false">VLOOKUP(A87,[1]Principals!$A$8:$D$221,4,FALSE())</f>
        <v>76974.92</v>
      </c>
      <c r="D87" s="109" t="n">
        <f aca="false">VLOOKUP($A87,'Source query'!$B$17:$I$224,5,FALSE())</f>
        <v>76967.36</v>
      </c>
      <c r="E87" s="110" t="n">
        <f aca="false">IF(D87=0,"",IF(C87=0,"",IF(D87&lt;&gt;0,D87/C87-1)))</f>
        <v>-9.82138078220451E-005</v>
      </c>
      <c r="F87" s="109" t="n">
        <f aca="false">VLOOKUP($A87,'Source query'!$B$17:$I$224,6,FALSE())</f>
        <v>77758.85</v>
      </c>
      <c r="G87" s="110" t="n">
        <f aca="false">IF(F87=0,"",IF(D87=0,"",IF(F87&lt;&gt;0,F87/D87-1)))</f>
        <v>0.0102834500234905</v>
      </c>
    </row>
    <row r="88" customFormat="false" ht="15.75" hidden="false" customHeight="true" outlineLevel="0" collapsed="false">
      <c r="A88" s="107" t="n">
        <v>85</v>
      </c>
      <c r="B88" s="108" t="str">
        <f aca="false">VLOOKUP(A88,Names!$A$2:$B$207,2,FALSE())</f>
        <v>Shenandoah County Public Schools</v>
      </c>
      <c r="C88" s="109" t="n">
        <f aca="false">VLOOKUP(A88,[1]Principals!$A$8:$D$221,4,FALSE())</f>
        <v>93424.89</v>
      </c>
      <c r="D88" s="109" t="n">
        <f aca="false">VLOOKUP($A88,'Source query'!$B$17:$I$224,5,FALSE())</f>
        <v>94825.72</v>
      </c>
      <c r="E88" s="110" t="n">
        <f aca="false">IF(D88=0,"",IF(C88=0,"",IF(D88&lt;&gt;0,D88/C88-1)))</f>
        <v>0.0149941840980492</v>
      </c>
      <c r="F88" s="109" t="n">
        <f aca="false">VLOOKUP($A88,'Source query'!$B$17:$I$224,6,FALSE())</f>
        <v>96719.29</v>
      </c>
      <c r="G88" s="110" t="n">
        <f aca="false">IF(F88=0,"",IF(D88=0,"",IF(F88&lt;&gt;0,F88/D88-1)))</f>
        <v>0.0199689493525594</v>
      </c>
    </row>
    <row r="89" customFormat="false" ht="15.75" hidden="false" customHeight="true" outlineLevel="0" collapsed="false">
      <c r="A89" s="107" t="n">
        <v>86</v>
      </c>
      <c r="B89" s="108" t="str">
        <f aca="false">VLOOKUP(A89,Names!$A$2:$B$207,2,FALSE())</f>
        <v>Smyth County Public Schools</v>
      </c>
      <c r="C89" s="109" t="n">
        <f aca="false">VLOOKUP(A89,[1]Principals!$A$8:$D$221,4,FALSE())</f>
        <v>78329.9</v>
      </c>
      <c r="D89" s="109" t="n">
        <f aca="false">VLOOKUP($A89,'Source query'!$B$17:$I$224,5,FALSE())</f>
        <v>79439.66</v>
      </c>
      <c r="E89" s="110" t="n">
        <f aca="false">IF(D89=0,"",IF(C89=0,"",IF(D89&lt;&gt;0,D89/C89-1)))</f>
        <v>0.0141677699065108</v>
      </c>
      <c r="F89" s="109" t="n">
        <f aca="false">VLOOKUP($A89,'Source query'!$B$17:$I$224,6,FALSE())</f>
        <v>81057</v>
      </c>
      <c r="G89" s="110" t="n">
        <f aca="false">IF(F89=0,"",IF(D89=0,"",IF(F89&lt;&gt;0,F89/D89-1)))</f>
        <v>0.0203593519911842</v>
      </c>
    </row>
    <row r="90" customFormat="false" ht="15.75" hidden="false" customHeight="true" outlineLevel="0" collapsed="false">
      <c r="A90" s="107" t="n">
        <v>87</v>
      </c>
      <c r="B90" s="108" t="str">
        <f aca="false">VLOOKUP(A90,Names!$A$2:$B$207,2,FALSE())</f>
        <v>Southampton County Public Schools</v>
      </c>
      <c r="C90" s="109" t="n">
        <f aca="false">VLOOKUP(A90,[1]Principals!$A$8:$D$221,4,FALSE())</f>
        <v>79586.15</v>
      </c>
      <c r="D90" s="109" t="n">
        <f aca="false">VLOOKUP($A90,'Source query'!$B$17:$I$224,5,FALSE())</f>
        <v>77496.81</v>
      </c>
      <c r="E90" s="110" t="n">
        <f aca="false">IF(D90=0,"",IF(C90=0,"",IF(D90&lt;&gt;0,D90/C90-1)))</f>
        <v>-0.026252557762877</v>
      </c>
      <c r="F90" s="109" t="n">
        <f aca="false">VLOOKUP($A90,'Source query'!$B$17:$I$224,6,FALSE())</f>
        <v>79122.33</v>
      </c>
      <c r="G90" s="110" t="n">
        <f aca="false">IF(F90=0,"",IF(D90=0,"",IF(F90&lt;&gt;0,F90/D90-1)))</f>
        <v>0.0209753149839329</v>
      </c>
    </row>
    <row r="91" customFormat="false" ht="15.75" hidden="false" customHeight="true" outlineLevel="0" collapsed="false">
      <c r="A91" s="107" t="n">
        <v>88</v>
      </c>
      <c r="B91" s="108" t="str">
        <f aca="false">VLOOKUP(A91,Names!$A$2:$B$207,2,FALSE())</f>
        <v>Spotsylvania County Public Schools</v>
      </c>
      <c r="C91" s="109" t="n">
        <f aca="false">VLOOKUP(A91,[1]Principals!$A$8:$D$221,4,FALSE())</f>
        <v>111004.81</v>
      </c>
      <c r="D91" s="109" t="n">
        <f aca="false">VLOOKUP($A91,'Source query'!$B$17:$I$224,5,FALSE())</f>
        <v>111972.52</v>
      </c>
      <c r="E91" s="110" t="n">
        <f aca="false">IF(D91=0,"",IF(C91=0,"",IF(D91&lt;&gt;0,D91/C91-1)))</f>
        <v>0.0087177303397934</v>
      </c>
      <c r="F91" s="109" t="n">
        <f aca="false">VLOOKUP($A91,'Source query'!$B$17:$I$224,6,FALSE())</f>
        <v>118084.13</v>
      </c>
      <c r="G91" s="110" t="n">
        <f aca="false">IF(F91=0,"",IF(D91=0,"",IF(F91&lt;&gt;0,F91/D91-1)))</f>
        <v>0.0545813383498022</v>
      </c>
    </row>
    <row r="92" customFormat="false" ht="15.75" hidden="false" customHeight="true" outlineLevel="0" collapsed="false">
      <c r="A92" s="107" t="n">
        <v>89</v>
      </c>
      <c r="B92" s="108" t="str">
        <f aca="false">VLOOKUP(A92,Names!$A$2:$B$207,2,FALSE())</f>
        <v>Stafford County Public Schools</v>
      </c>
      <c r="C92" s="109" t="n">
        <f aca="false">VLOOKUP(A92,[1]Principals!$A$8:$D$221,4,FALSE())</f>
        <v>105175.39</v>
      </c>
      <c r="D92" s="109" t="n">
        <f aca="false">VLOOKUP($A92,'Source query'!$B$17:$I$224,5,FALSE())</f>
        <v>106459.79</v>
      </c>
      <c r="E92" s="110" t="n">
        <f aca="false">IF(D92=0,"",IF(C92=0,"",IF(D92&lt;&gt;0,D92/C92-1)))</f>
        <v>0.0122119822897733</v>
      </c>
      <c r="F92" s="109" t="n">
        <f aca="false">VLOOKUP($A92,'Source query'!$B$17:$I$224,6,FALSE())</f>
        <v>111691.7</v>
      </c>
      <c r="G92" s="110" t="n">
        <f aca="false">IF(F92=0,"",IF(D92=0,"",IF(F92&lt;&gt;0,F92/D92-1)))</f>
        <v>0.0491444704146045</v>
      </c>
    </row>
    <row r="93" customFormat="false" ht="15.75" hidden="false" customHeight="true" outlineLevel="0" collapsed="false">
      <c r="A93" s="107" t="n">
        <v>90</v>
      </c>
      <c r="B93" s="108" t="str">
        <f aca="false">VLOOKUP(A93,Names!$A$2:$B$207,2,FALSE())</f>
        <v>Surry County Public Schools</v>
      </c>
      <c r="C93" s="109" t="n">
        <f aca="false">VLOOKUP(A93,[1]Principals!$A$8:$D$221,4,FALSE())</f>
        <v>90864.52</v>
      </c>
      <c r="D93" s="109" t="n">
        <f aca="false">VLOOKUP($A93,'Source query'!$B$17:$I$224,5,FALSE())</f>
        <v>86898</v>
      </c>
      <c r="E93" s="110" t="n">
        <f aca="false">IF(D93=0,"",IF(C93=0,"",IF(D93&lt;&gt;0,D93/C93-1)))</f>
        <v>-0.0436531222527782</v>
      </c>
      <c r="F93" s="109" t="n">
        <f aca="false">VLOOKUP($A93,'Source query'!$B$17:$I$224,6,FALSE())</f>
        <v>91939.4</v>
      </c>
      <c r="G93" s="110" t="n">
        <f aca="false">IF(F93=0,"",IF(D93=0,"",IF(F93&lt;&gt;0,F93/D93-1)))</f>
        <v>0.0580151441920411</v>
      </c>
    </row>
    <row r="94" customFormat="false" ht="15.75" hidden="false" customHeight="true" outlineLevel="0" collapsed="false">
      <c r="A94" s="107" t="n">
        <v>91</v>
      </c>
      <c r="B94" s="108" t="str">
        <f aca="false">VLOOKUP(A94,Names!$A$2:$B$207,2,FALSE())</f>
        <v>Sussex County Public Schools</v>
      </c>
      <c r="C94" s="109" t="n">
        <f aca="false">VLOOKUP(A94,[1]Principals!$A$8:$D$221,4,FALSE())</f>
        <v>88404</v>
      </c>
      <c r="D94" s="109" t="n">
        <f aca="false">VLOOKUP($A94,'Source query'!$B$17:$I$224,5,FALSE())</f>
        <v>86900.32</v>
      </c>
      <c r="E94" s="110" t="n">
        <f aca="false">IF(D94=0,"",IF(C94=0,"",IF(D94&lt;&gt;0,D94/C94-1)))</f>
        <v>-0.0170091851047464</v>
      </c>
      <c r="F94" s="109" t="n">
        <f aca="false">VLOOKUP($A94,'Source query'!$B$17:$I$224,6,FALSE())</f>
        <v>87943.33</v>
      </c>
      <c r="G94" s="110" t="n">
        <f aca="false">IF(F94=0,"",IF(D94=0,"",IF(F94&lt;&gt;0,F94/D94-1)))</f>
        <v>0.0120023723733123</v>
      </c>
    </row>
    <row r="95" customFormat="false" ht="15.75" hidden="false" customHeight="true" outlineLevel="0" collapsed="false">
      <c r="A95" s="107" t="n">
        <v>92</v>
      </c>
      <c r="B95" s="108" t="str">
        <f aca="false">VLOOKUP(A95,Names!$A$2:$B$207,2,FALSE())</f>
        <v>Tazewell County Public Schools</v>
      </c>
      <c r="C95" s="109" t="n">
        <f aca="false">VLOOKUP(A95,[1]Principals!$A$8:$D$221,4,FALSE())</f>
        <v>68373.88</v>
      </c>
      <c r="D95" s="109" t="n">
        <f aca="false">VLOOKUP($A95,'Source query'!$B$17:$I$224,5,FALSE())</f>
        <v>70341.82</v>
      </c>
      <c r="E95" s="110" t="n">
        <f aca="false">IF(D95=0,"",IF(C95=0,"",IF(D95&lt;&gt;0,D95/C95-1)))</f>
        <v>0.0287820436693076</v>
      </c>
      <c r="F95" s="109" t="n">
        <f aca="false">VLOOKUP($A95,'Source query'!$B$17:$I$224,6,FALSE())</f>
        <v>67715.76</v>
      </c>
      <c r="G95" s="110" t="n">
        <f aca="false">IF(F95=0,"",IF(D95=0,"",IF(F95&lt;&gt;0,F95/D95-1)))</f>
        <v>-0.0373328412600074</v>
      </c>
    </row>
    <row r="96" customFormat="false" ht="15.75" hidden="false" customHeight="true" outlineLevel="0" collapsed="false">
      <c r="A96" s="107" t="n">
        <v>93</v>
      </c>
      <c r="B96" s="108" t="str">
        <f aca="false">VLOOKUP(A96,Names!$A$2:$B$207,2,FALSE())</f>
        <v>Warren County Public Schools</v>
      </c>
      <c r="C96" s="109" t="n">
        <f aca="false">VLOOKUP(A96,[1]Principals!$A$8:$D$221,4,FALSE())</f>
        <v>94000.76</v>
      </c>
      <c r="D96" s="109" t="n">
        <f aca="false">VLOOKUP($A96,'Source query'!$B$17:$I$224,5,FALSE())</f>
        <v>91483.71</v>
      </c>
      <c r="E96" s="110" t="n">
        <f aca="false">IF(D96=0,"",IF(C96=0,"",IF(D96&lt;&gt;0,D96/C96-1)))</f>
        <v>-0.0267769111653989</v>
      </c>
      <c r="F96" s="109" t="n">
        <f aca="false">VLOOKUP($A96,'Source query'!$B$17:$I$224,6,FALSE())</f>
        <v>93853.22</v>
      </c>
      <c r="G96" s="110" t="n">
        <f aca="false">IF(F96=0,"",IF(D96=0,"",IF(F96&lt;&gt;0,F96/D96-1)))</f>
        <v>0.0259008953615893</v>
      </c>
    </row>
    <row r="97" customFormat="false" ht="15.75" hidden="false" customHeight="true" outlineLevel="0" collapsed="false">
      <c r="A97" s="107" t="n">
        <v>94</v>
      </c>
      <c r="B97" s="108" t="str">
        <f aca="false">VLOOKUP(A97,Names!$A$2:$B$207,2,FALSE())</f>
        <v>Washington County Public Schools</v>
      </c>
      <c r="C97" s="109" t="n">
        <f aca="false">VLOOKUP(A97,[1]Principals!$A$8:$D$221,4,FALSE())</f>
        <v>83859.3</v>
      </c>
      <c r="D97" s="109" t="n">
        <f aca="false">VLOOKUP($A97,'Source query'!$B$17:$I$224,5,FALSE())</f>
        <v>82087.13</v>
      </c>
      <c r="E97" s="110" t="n">
        <f aca="false">IF(D97=0,"",IF(C97=0,"",IF(D97&lt;&gt;0,D97/C97-1)))</f>
        <v>-0.021132659108769</v>
      </c>
      <c r="F97" s="109" t="n">
        <f aca="false">VLOOKUP($A97,'Source query'!$B$17:$I$224,6,FALSE())</f>
        <v>92338.8</v>
      </c>
      <c r="G97" s="110" t="n">
        <f aca="false">IF(F97=0,"",IF(D97=0,"",IF(F97&lt;&gt;0,F97/D97-1)))</f>
        <v>0.124887665094394</v>
      </c>
    </row>
    <row r="98" customFormat="false" ht="15.75" hidden="false" customHeight="true" outlineLevel="0" collapsed="false">
      <c r="A98" s="107" t="n">
        <v>95</v>
      </c>
      <c r="B98" s="108" t="str">
        <f aca="false">VLOOKUP(A98,Names!$A$2:$B$207,2,FALSE())</f>
        <v>Westmoreland County Public Schools</v>
      </c>
      <c r="C98" s="109" t="n">
        <f aca="false">VLOOKUP(A98,[1]Principals!$A$8:$D$221,4,FALSE())</f>
        <v>76956.01</v>
      </c>
      <c r="D98" s="109" t="n">
        <f aca="false">VLOOKUP($A98,'Source query'!$B$17:$I$224,5,FALSE())</f>
        <v>78073.44</v>
      </c>
      <c r="E98" s="110" t="n">
        <f aca="false">IF(D98=0,"",IF(C98=0,"",IF(D98&lt;&gt;0,D98/C98-1)))</f>
        <v>0.0145203733925396</v>
      </c>
      <c r="F98" s="109" t="n">
        <f aca="false">VLOOKUP($A98,'Source query'!$B$17:$I$224,6,FALSE())</f>
        <v>76183.75</v>
      </c>
      <c r="G98" s="110" t="n">
        <f aca="false">IF(F98=0,"",IF(D98=0,"",IF(F98&lt;&gt;0,F98/D98-1)))</f>
        <v>-0.0242040058693456</v>
      </c>
    </row>
    <row r="99" customFormat="false" ht="15.75" hidden="false" customHeight="true" outlineLevel="0" collapsed="false">
      <c r="A99" s="107" t="n">
        <v>96</v>
      </c>
      <c r="B99" s="108" t="str">
        <f aca="false">VLOOKUP(A99,Names!$A$2:$B$207,2,FALSE())</f>
        <v>Wise County Public Schools</v>
      </c>
      <c r="C99" s="109" t="n">
        <f aca="false">VLOOKUP(A99,[1]Principals!$A$8:$D$221,4,FALSE())</f>
        <v>73925.15</v>
      </c>
      <c r="D99" s="109" t="n">
        <f aca="false">VLOOKUP($A99,'Source query'!$B$17:$I$224,5,FALSE())</f>
        <v>67510.69</v>
      </c>
      <c r="E99" s="110" t="n">
        <f aca="false">IF(D99=0,"",IF(C99=0,"",IF(D99&lt;&gt;0,D99/C99-1)))</f>
        <v>-0.0867696582286271</v>
      </c>
      <c r="F99" s="109" t="n">
        <f aca="false">VLOOKUP($A99,'Source query'!$B$17:$I$224,6,FALSE())</f>
        <v>67857.14</v>
      </c>
      <c r="G99" s="110" t="n">
        <f aca="false">IF(F99=0,"",IF(D99=0,"",IF(F99&lt;&gt;0,F99/D99-1)))</f>
        <v>0.00513177987071378</v>
      </c>
    </row>
    <row r="100" customFormat="false" ht="15.75" hidden="false" customHeight="true" outlineLevel="0" collapsed="false">
      <c r="A100" s="107" t="n">
        <v>97</v>
      </c>
      <c r="B100" s="108" t="str">
        <f aca="false">VLOOKUP(A100,Names!$A$2:$B$207,2,FALSE())</f>
        <v>Wythe County Public Schools</v>
      </c>
      <c r="C100" s="109" t="n">
        <f aca="false">VLOOKUP(A100,[1]Principals!$A$8:$D$221,4,FALSE())</f>
        <v>84701.95</v>
      </c>
      <c r="D100" s="109" t="n">
        <f aca="false">VLOOKUP($A100,'Source query'!$B$17:$I$224,5,FALSE())</f>
        <v>84028.86</v>
      </c>
      <c r="E100" s="110" t="n">
        <f aca="false">IF(D100=0,"",IF(C100=0,"",IF(D100&lt;&gt;0,D100/C100-1)))</f>
        <v>-0.007946570297378</v>
      </c>
      <c r="F100" s="109" t="n">
        <f aca="false">VLOOKUP($A100,'Source query'!$B$17:$I$224,6,FALSE())</f>
        <v>84662.08</v>
      </c>
      <c r="G100" s="110" t="n">
        <f aca="false">IF(F100=0,"",IF(D100=0,"",IF(F100&lt;&gt;0,F100/D100-1)))</f>
        <v>0.00753574426691017</v>
      </c>
    </row>
    <row r="101" customFormat="false" ht="15.75" hidden="false" customHeight="true" outlineLevel="0" collapsed="false">
      <c r="A101" s="107" t="n">
        <v>98</v>
      </c>
      <c r="B101" s="108" t="str">
        <f aca="false">VLOOKUP(A101,Names!$A$2:$B$207,2,FALSE())</f>
        <v>York County Public Schools</v>
      </c>
      <c r="C101" s="109" t="n">
        <f aca="false">VLOOKUP(A101,[1]Principals!$A$8:$D$221,4,FALSE())</f>
        <v>84647.33</v>
      </c>
      <c r="D101" s="109" t="n">
        <f aca="false">VLOOKUP($A101,'Source query'!$B$17:$I$224,5,FALSE())</f>
        <v>86613.36</v>
      </c>
      <c r="E101" s="110" t="n">
        <f aca="false">IF(D101=0,"",IF(C101=0,"",IF(D101&lt;&gt;0,D101/C101-1)))</f>
        <v>0.023226131290851</v>
      </c>
      <c r="F101" s="109" t="n">
        <f aca="false">VLOOKUP($A101,'Source query'!$B$17:$I$224,6,FALSE())</f>
        <v>88460.47</v>
      </c>
      <c r="G101" s="110" t="n">
        <f aca="false">IF(F101=0,"",IF(D101=0,"",IF(F101&lt;&gt;0,F101/D101-1)))</f>
        <v>0.021325924776501</v>
      </c>
    </row>
    <row r="102" customFormat="false" ht="15.75" hidden="false" customHeight="true" outlineLevel="0" collapsed="false">
      <c r="A102" s="152" t="s">
        <v>125</v>
      </c>
      <c r="B102" s="125"/>
      <c r="C102" s="109"/>
      <c r="D102" s="109"/>
      <c r="E102" s="110"/>
      <c r="F102" s="109"/>
      <c r="G102" s="110"/>
    </row>
    <row r="103" customFormat="false" ht="15" hidden="false" customHeight="true" outlineLevel="0" collapsed="false">
      <c r="A103" s="107" t="n">
        <v>101</v>
      </c>
      <c r="B103" s="108" t="str">
        <f aca="false">VLOOKUP(A103,Names!$A$2:$B$207,2,FALSE())</f>
        <v>Alexandria City Public Schools</v>
      </c>
      <c r="C103" s="109" t="n">
        <f aca="false">VLOOKUP(A103,[1]Principals!$A$8:$D$221,4,FALSE())</f>
        <v>135679.38</v>
      </c>
      <c r="D103" s="109" t="n">
        <f aca="false">VLOOKUP($A103,'Source query'!$B$17:$I$224,5,FALSE())</f>
        <v>135565.62</v>
      </c>
      <c r="E103" s="110" t="n">
        <f aca="false">IF(D103=0,"",IF(C103=0,"",IF(D103&lt;&gt;0,D103/C103-1)))</f>
        <v>-0.000838447227574424</v>
      </c>
      <c r="F103" s="109" t="n">
        <f aca="false">VLOOKUP($A103,'Source query'!$B$17:$I$224,6,FALSE())</f>
        <v>137570.47</v>
      </c>
      <c r="G103" s="110" t="n">
        <f aca="false">IF(F103=0,"",IF(D103=0,"",IF(F103&lt;&gt;0,F103/D103-1)))</f>
        <v>0.0147887790429462</v>
      </c>
    </row>
    <row r="104" customFormat="false" ht="15.75" hidden="false" customHeight="true" outlineLevel="0" collapsed="false">
      <c r="A104" s="107" t="n">
        <v>102</v>
      </c>
      <c r="B104" s="108" t="str">
        <f aca="false">VLOOKUP(A104,Names!$A$2:$B$207,2,FALSE())</f>
        <v>Bristol City Public Schools</v>
      </c>
      <c r="C104" s="109" t="n">
        <f aca="false">VLOOKUP(A104,[1]Principals!$A$8:$D$221,4,FALSE())</f>
        <v>79404.5</v>
      </c>
      <c r="D104" s="109" t="n">
        <f aca="false">VLOOKUP($A104,'Source query'!$B$17:$I$224,5,FALSE())</f>
        <v>81623</v>
      </c>
      <c r="E104" s="110" t="n">
        <f aca="false">IF(D104=0,"",IF(C104=0,"",IF(D104&lt;&gt;0,D104/C104-1)))</f>
        <v>0.0279392225881405</v>
      </c>
      <c r="F104" s="109" t="n">
        <f aca="false">VLOOKUP($A104,'Source query'!$B$17:$I$224,6,FALSE())</f>
        <v>84542.67</v>
      </c>
      <c r="G104" s="110" t="n">
        <f aca="false">IF(F104=0,"",IF(D104=0,"",IF(F104&lt;&gt;0,F104/D104-1)))</f>
        <v>0.0357701873246512</v>
      </c>
    </row>
    <row r="105" customFormat="false" ht="15.75" hidden="false" customHeight="true" outlineLevel="0" collapsed="false">
      <c r="A105" s="107" t="n">
        <v>103</v>
      </c>
      <c r="B105" s="108" t="str">
        <f aca="false">VLOOKUP(A105,Names!$A$2:$B$207,2,FALSE())</f>
        <v>Buena Vista City Public Schools</v>
      </c>
      <c r="C105" s="109" t="n">
        <f aca="false">VLOOKUP(A105,[1]Principals!$A$8:$D$221,4,FALSE())</f>
        <v>46597.52</v>
      </c>
      <c r="D105" s="109" t="n">
        <f aca="false">VLOOKUP($A105,'Source query'!$B$17:$I$224,5,FALSE())</f>
        <v>46083.59</v>
      </c>
      <c r="E105" s="110" t="n">
        <f aca="false">IF(D105=0,"",IF(C105=0,"",IF(D105&lt;&gt;0,D105/C105-1)))</f>
        <v>-0.0110291277304029</v>
      </c>
      <c r="F105" s="109" t="n">
        <f aca="false">VLOOKUP($A105,'Source query'!$B$17:$I$224,6,FALSE())</f>
        <v>59038.6</v>
      </c>
      <c r="G105" s="110" t="n">
        <f aca="false">IF(F105=0,"",IF(D105=0,"",IF(F105&lt;&gt;0,F105/D105-1)))</f>
        <v>0.281119808591301</v>
      </c>
    </row>
    <row r="106" customFormat="false" ht="15.75" hidden="false" customHeight="true" outlineLevel="0" collapsed="false">
      <c r="A106" s="107" t="n">
        <v>104</v>
      </c>
      <c r="B106" s="108" t="str">
        <f aca="false">VLOOKUP(A106,Names!$A$2:$B$207,2,FALSE())</f>
        <v>Charlottesville City Public Schools</v>
      </c>
      <c r="C106" s="109" t="n">
        <f aca="false">VLOOKUP(A106,[1]Principals!$A$8:$D$221,4,FALSE())</f>
        <v>98624.76</v>
      </c>
      <c r="D106" s="109" t="n">
        <f aca="false">VLOOKUP($A106,'Source query'!$B$17:$I$224,5,FALSE())</f>
        <v>105830.22</v>
      </c>
      <c r="E106" s="110" t="n">
        <f aca="false">IF(D106=0,"",IF(C106=0,"",IF(D106&lt;&gt;0,D106/C106-1)))</f>
        <v>0.0730593412850891</v>
      </c>
      <c r="F106" s="109" t="n">
        <f aca="false">VLOOKUP($A106,'Source query'!$B$17:$I$224,6,FALSE())</f>
        <v>107946.82</v>
      </c>
      <c r="G106" s="110" t="n">
        <f aca="false">IF(F106=0,"",IF(D106=0,"",IF(F106&lt;&gt;0,F106/D106-1)))</f>
        <v>0.0199999584239738</v>
      </c>
    </row>
    <row r="107" customFormat="false" ht="15.75" hidden="false" customHeight="true" outlineLevel="0" collapsed="false">
      <c r="A107" s="107" t="n">
        <v>106</v>
      </c>
      <c r="B107" s="108" t="str">
        <f aca="false">VLOOKUP(A107,Names!$A$2:$B$207,2,FALSE())</f>
        <v>Colonial Heights City Public Schools</v>
      </c>
      <c r="C107" s="109" t="n">
        <f aca="false">VLOOKUP(A107,[1]Principals!$A$8:$D$221,4,FALSE())</f>
        <v>86769.79</v>
      </c>
      <c r="D107" s="109" t="n">
        <f aca="false">VLOOKUP($A107,'Source query'!$B$17:$I$224,5,FALSE())</f>
        <v>90000.65</v>
      </c>
      <c r="E107" s="110" t="n">
        <f aca="false">IF(D107=0,"",IF(C107=0,"",IF(D107&lt;&gt;0,D107/C107-1)))</f>
        <v>0.0372348486725622</v>
      </c>
      <c r="F107" s="109" t="n">
        <f aca="false">VLOOKUP($A107,'Source query'!$B$17:$I$224,6,FALSE())</f>
        <v>92210.6</v>
      </c>
      <c r="G107" s="110" t="n">
        <f aca="false">IF(F107=0,"",IF(D107=0,"",IF(F107&lt;&gt;0,F107/D107-1)))</f>
        <v>0.0245548226596142</v>
      </c>
    </row>
    <row r="108" customFormat="false" ht="15.75" hidden="false" customHeight="true" outlineLevel="0" collapsed="false">
      <c r="A108" s="107" t="n">
        <v>107</v>
      </c>
      <c r="B108" s="108" t="str">
        <f aca="false">VLOOKUP(A108,Names!$A$2:$B$207,2,FALSE())</f>
        <v>Covington City Public Schools</v>
      </c>
      <c r="C108" s="109" t="n">
        <f aca="false">VLOOKUP(A108,[1]Principals!$A$8:$D$221,4,FALSE())</f>
        <v>75399.14</v>
      </c>
      <c r="D108" s="109" t="n">
        <f aca="false">VLOOKUP($A108,'Source query'!$B$17:$I$224,5,FALSE())</f>
        <v>69972.57</v>
      </c>
      <c r="E108" s="110" t="n">
        <f aca="false">IF(D108=0,"",IF(C108=0,"",IF(D108&lt;&gt;0,D108/C108-1)))</f>
        <v>-0.0719712452953707</v>
      </c>
      <c r="F108" s="109" t="n">
        <f aca="false">VLOOKUP($A108,'Source query'!$B$17:$I$224,6,FALSE())</f>
        <v>71985.71</v>
      </c>
      <c r="G108" s="110" t="n">
        <f aca="false">IF(F108=0,"",IF(D108=0,"",IF(F108&lt;&gt;0,F108/D108-1)))</f>
        <v>0.0287704167504494</v>
      </c>
    </row>
    <row r="109" customFormat="false" ht="15.75" hidden="false" customHeight="true" outlineLevel="0" collapsed="false">
      <c r="A109" s="107" t="n">
        <v>108</v>
      </c>
      <c r="B109" s="108" t="str">
        <f aca="false">VLOOKUP(A109,Names!$A$2:$B$207,2,FALSE())</f>
        <v>Danville City Public Schools</v>
      </c>
      <c r="C109" s="109" t="n">
        <f aca="false">VLOOKUP(A109,[1]Principals!$A$8:$D$221,4,FALSE())</f>
        <v>76269.96</v>
      </c>
      <c r="D109" s="109" t="n">
        <f aca="false">VLOOKUP($A109,'Source query'!$B$17:$I$224,5,FALSE())</f>
        <v>80013.7</v>
      </c>
      <c r="E109" s="110" t="n">
        <f aca="false">IF(D109=0,"",IF(C109=0,"",IF(D109&lt;&gt;0,D109/C109-1)))</f>
        <v>0.0490853804040279</v>
      </c>
      <c r="F109" s="109" t="n">
        <f aca="false">VLOOKUP($A109,'Source query'!$B$17:$I$224,6,FALSE())</f>
        <v>80811.18</v>
      </c>
      <c r="G109" s="110" t="n">
        <f aca="false">IF(F109=0,"",IF(D109=0,"",IF(F109&lt;&gt;0,F109/D109-1)))</f>
        <v>0.00996679318666671</v>
      </c>
    </row>
    <row r="110" customFormat="false" ht="15.75" hidden="false" customHeight="true" outlineLevel="0" collapsed="false">
      <c r="A110" s="107" t="n">
        <v>109</v>
      </c>
      <c r="B110" s="108" t="str">
        <f aca="false">VLOOKUP(A110,Names!$A$2:$B$207,2,FALSE())</f>
        <v>Falls Church City Public Schools</v>
      </c>
      <c r="C110" s="109" t="n">
        <f aca="false">VLOOKUP(A110,[1]Principals!$A$8:$D$221,4,FALSE())</f>
        <v>128639.33</v>
      </c>
      <c r="D110" s="109" t="n">
        <f aca="false">VLOOKUP($A110,'Source query'!$B$17:$I$224,5,FALSE())</f>
        <v>134964.96</v>
      </c>
      <c r="E110" s="110" t="n">
        <f aca="false">IF(D110=0,"",IF(C110=0,"",IF(D110&lt;&gt;0,D110/C110-1)))</f>
        <v>0.0491733748924219</v>
      </c>
      <c r="F110" s="109" t="n">
        <f aca="false">VLOOKUP($A110,'Source query'!$B$17:$I$224,6,FALSE())</f>
        <v>127565</v>
      </c>
      <c r="G110" s="110" t="n">
        <f aca="false">IF(F110=0,"",IF(D110=0,"",IF(F110&lt;&gt;0,F110/D110-1)))</f>
        <v>-0.0548287496250878</v>
      </c>
    </row>
    <row r="111" customFormat="false" ht="15.75" hidden="false" customHeight="true" outlineLevel="0" collapsed="false">
      <c r="A111" s="107" t="n">
        <v>110</v>
      </c>
      <c r="B111" s="108" t="str">
        <f aca="false">VLOOKUP(A111,Names!$A$2:$B$207,2,FALSE())</f>
        <v>Fredericksburg City Public Schools</v>
      </c>
      <c r="C111" s="109" t="n">
        <f aca="false">VLOOKUP(A111,[1]Principals!$A$8:$D$221,4,FALSE())</f>
        <v>109053.54</v>
      </c>
      <c r="D111" s="109" t="n">
        <f aca="false">VLOOKUP($A111,'Source query'!$B$17:$I$224,5,FALSE())</f>
        <v>113653.18</v>
      </c>
      <c r="E111" s="110" t="n">
        <f aca="false">IF(D111=0,"",IF(C111=0,"",IF(D111&lt;&gt;0,D111/C111-1)))</f>
        <v>0.0421778146770844</v>
      </c>
      <c r="F111" s="109" t="n">
        <f aca="false">VLOOKUP($A111,'Source query'!$B$17:$I$224,6,FALSE())</f>
        <v>117000</v>
      </c>
      <c r="G111" s="110" t="n">
        <f aca="false">IF(F111=0,"",IF(D111=0,"",IF(F111&lt;&gt;0,F111/D111-1)))</f>
        <v>0.0294476582177463</v>
      </c>
    </row>
    <row r="112" customFormat="false" ht="15.75" hidden="false" customHeight="true" outlineLevel="0" collapsed="false">
      <c r="A112" s="107" t="n">
        <v>111</v>
      </c>
      <c r="B112" s="108" t="str">
        <f aca="false">VLOOKUP(A112,Names!$A$2:$B$207,2,FALSE())</f>
        <v>Galax City Public Schools</v>
      </c>
      <c r="C112" s="109" t="n">
        <f aca="false">VLOOKUP(A112,[1]Principals!$A$8:$D$221,4,FALSE())</f>
        <v>74667.68</v>
      </c>
      <c r="D112" s="109" t="n">
        <f aca="false">VLOOKUP($A112,'Source query'!$B$17:$I$224,5,FALSE())</f>
        <v>74355</v>
      </c>
      <c r="E112" s="110" t="n">
        <f aca="false">IF(D112=0,"",IF(C112=0,"",IF(D112&lt;&gt;0,D112/C112-1)))</f>
        <v>-0.00418762173941911</v>
      </c>
      <c r="F112" s="109" t="n">
        <f aca="false">VLOOKUP($A112,'Source query'!$B$17:$I$224,6,FALSE())</f>
        <v>75842</v>
      </c>
      <c r="G112" s="110" t="n">
        <f aca="false">IF(F112=0,"",IF(D112=0,"",IF(F112&lt;&gt;0,F112/D112-1)))</f>
        <v>0.0199986551005313</v>
      </c>
    </row>
    <row r="113" customFormat="false" ht="15.75" hidden="false" customHeight="true" outlineLevel="0" collapsed="false">
      <c r="A113" s="107" t="n">
        <v>112</v>
      </c>
      <c r="B113" s="108" t="str">
        <f aca="false">VLOOKUP(A113,Names!$A$2:$B$207,2,FALSE())</f>
        <v>Hampton City Public Schools</v>
      </c>
      <c r="C113" s="109" t="n">
        <f aca="false">VLOOKUP(A113,[1]Principals!$A$8:$D$221,4,FALSE())</f>
        <v>85642.49</v>
      </c>
      <c r="D113" s="109" t="n">
        <f aca="false">VLOOKUP($A113,'Source query'!$B$17:$I$224,5,FALSE())</f>
        <v>86497.35</v>
      </c>
      <c r="E113" s="110" t="n">
        <f aca="false">IF(D113=0,"",IF(C113=0,"",IF(D113&lt;&gt;0,D113/C113-1)))</f>
        <v>0.0099817275280063</v>
      </c>
      <c r="F113" s="109" t="n">
        <f aca="false">VLOOKUP($A113,'Source query'!$B$17:$I$224,6,FALSE())</f>
        <v>83993.25</v>
      </c>
      <c r="G113" s="110" t="n">
        <f aca="false">IF(F113=0,"",IF(D113=0,"",IF(F113&lt;&gt;0,F113/D113-1)))</f>
        <v>-0.0289500198560997</v>
      </c>
    </row>
    <row r="114" customFormat="false" ht="15.75" hidden="false" customHeight="true" outlineLevel="0" collapsed="false">
      <c r="A114" s="107" t="n">
        <v>113</v>
      </c>
      <c r="B114" s="108" t="str">
        <f aca="false">VLOOKUP(A114,Names!$A$2:$B$207,2,FALSE())</f>
        <v>Harrisonburg City Public Schools</v>
      </c>
      <c r="C114" s="109" t="n">
        <f aca="false">VLOOKUP(A114,[1]Principals!$A$8:$D$221,4,FALSE())</f>
        <v>94008.04</v>
      </c>
      <c r="D114" s="109" t="n">
        <f aca="false">VLOOKUP($A114,'Source query'!$B$17:$I$224,5,FALSE())</f>
        <v>95168.38</v>
      </c>
      <c r="E114" s="110" t="n">
        <f aca="false">IF(D114=0,"",IF(C114=0,"",IF(D114&lt;&gt;0,D114/C114-1)))</f>
        <v>0.0123429868338922</v>
      </c>
      <c r="F114" s="109" t="n">
        <f aca="false">VLOOKUP($A114,'Source query'!$B$17:$I$224,6,FALSE())</f>
        <v>98712.11</v>
      </c>
      <c r="G114" s="110" t="n">
        <f aca="false">IF(F114=0,"",IF(D114=0,"",IF(F114&lt;&gt;0,F114/D114-1)))</f>
        <v>0.0372364224335855</v>
      </c>
    </row>
    <row r="115" customFormat="false" ht="15.75" hidden="false" customHeight="true" outlineLevel="0" collapsed="false">
      <c r="A115" s="107" t="n">
        <v>114</v>
      </c>
      <c r="B115" s="108" t="str">
        <f aca="false">VLOOKUP(A115,Names!$A$2:$B$207,2,FALSE())</f>
        <v>Hopewell City Public Schools</v>
      </c>
      <c r="C115" s="109" t="n">
        <f aca="false">VLOOKUP(A115,[1]Principals!$A$8:$D$221,4,FALSE())</f>
        <v>87081.27</v>
      </c>
      <c r="D115" s="109" t="n">
        <f aca="false">VLOOKUP($A115,'Source query'!$B$17:$I$224,5,FALSE())</f>
        <v>81675.49</v>
      </c>
      <c r="E115" s="110" t="n">
        <f aca="false">IF(D115=0,"",IF(C115=0,"",IF(D115&lt;&gt;0,D115/C115-1)))</f>
        <v>-0.0620774134323029</v>
      </c>
      <c r="F115" s="109" t="n">
        <f aca="false">VLOOKUP($A115,'Source query'!$B$17:$I$224,6,FALSE())</f>
        <v>87439.37</v>
      </c>
      <c r="G115" s="110" t="n">
        <f aca="false">IF(F115=0,"",IF(D115=0,"",IF(F115&lt;&gt;0,F115/D115-1)))</f>
        <v>0.0705704979547719</v>
      </c>
    </row>
    <row r="116" customFormat="false" ht="15.75" hidden="false" customHeight="true" outlineLevel="0" collapsed="false">
      <c r="A116" s="107" t="n">
        <v>115</v>
      </c>
      <c r="B116" s="108" t="str">
        <f aca="false">VLOOKUP(A116,Names!$A$2:$B$207,2,FALSE())</f>
        <v>Lynchburg City Public Schools</v>
      </c>
      <c r="C116" s="109" t="n">
        <f aca="false">VLOOKUP(A116,[1]Principals!$A$8:$D$221,4,FALSE())</f>
        <v>95436.14</v>
      </c>
      <c r="D116" s="109" t="n">
        <f aca="false">VLOOKUP($A116,'Source query'!$B$17:$I$224,5,FALSE())</f>
        <v>88309.52</v>
      </c>
      <c r="E116" s="110" t="n">
        <f aca="false">IF(D116=0,"",IF(C116=0,"",IF(D116&lt;&gt;0,D116/C116-1)))</f>
        <v>-0.074674227184796</v>
      </c>
      <c r="F116" s="109" t="n">
        <f aca="false">VLOOKUP($A116,'Source query'!$B$17:$I$224,6,FALSE())</f>
        <v>100682.08</v>
      </c>
      <c r="G116" s="110" t="n">
        <f aca="false">IF(F116=0,"",IF(D116=0,"",IF(F116&lt;&gt;0,F116/D116-1)))</f>
        <v>0.140104487036052</v>
      </c>
    </row>
    <row r="117" customFormat="false" ht="15.75" hidden="false" customHeight="true" outlineLevel="0" collapsed="false">
      <c r="A117" s="107" t="n">
        <v>116</v>
      </c>
      <c r="B117" s="108" t="str">
        <f aca="false">VLOOKUP(A117,Names!$A$2:$B$207,2,FALSE())</f>
        <v>Martinsville City Public Schools</v>
      </c>
      <c r="C117" s="109" t="n">
        <f aca="false">VLOOKUP(A117,[1]Principals!$A$8:$D$221,4,FALSE())</f>
        <v>83723.2</v>
      </c>
      <c r="D117" s="109" t="n">
        <f aca="false">VLOOKUP($A117,'Source query'!$B$17:$I$224,5,FALSE())</f>
        <v>89238.55</v>
      </c>
      <c r="E117" s="110" t="n">
        <f aca="false">IF(D117=0,"",IF(C117=0,"",IF(D117&lt;&gt;0,D117/C117-1)))</f>
        <v>0.0658760056949568</v>
      </c>
      <c r="F117" s="109" t="n">
        <f aca="false">VLOOKUP($A117,'Source query'!$B$17:$I$224,6,FALSE())</f>
        <v>88733.86</v>
      </c>
      <c r="G117" s="110" t="n">
        <f aca="false">IF(F117=0,"",IF(D117=0,"",IF(F117&lt;&gt;0,F117/D117-1)))</f>
        <v>-0.00565551546949161</v>
      </c>
    </row>
    <row r="118" customFormat="false" ht="15.75" hidden="false" customHeight="true" outlineLevel="0" collapsed="false">
      <c r="A118" s="107" t="n">
        <v>117</v>
      </c>
      <c r="B118" s="108" t="str">
        <f aca="false">VLOOKUP(A118,Names!$A$2:$B$207,2,FALSE())</f>
        <v>Newport News City Public Schools</v>
      </c>
      <c r="C118" s="109" t="n">
        <f aca="false">VLOOKUP(A118,[1]Principals!$A$8:$D$221,4,FALSE())</f>
        <v>88408.39</v>
      </c>
      <c r="D118" s="109" t="n">
        <f aca="false">VLOOKUP($A118,'Source query'!$B$17:$I$224,5,FALSE())</f>
        <v>92337.93</v>
      </c>
      <c r="E118" s="110" t="n">
        <f aca="false">IF(D118=0,"",IF(C118=0,"",IF(D118&lt;&gt;0,D118/C118-1)))</f>
        <v>0.0444475914559692</v>
      </c>
      <c r="F118" s="109" t="n">
        <f aca="false">VLOOKUP($A118,'Source query'!$B$17:$I$224,6,FALSE())</f>
        <v>94736.58</v>
      </c>
      <c r="G118" s="110" t="n">
        <f aca="false">IF(F118=0,"",IF(D118=0,"",IF(F118&lt;&gt;0,F118/D118-1)))</f>
        <v>0.025976865628242</v>
      </c>
    </row>
    <row r="119" customFormat="false" ht="15.75" hidden="false" customHeight="true" outlineLevel="0" collapsed="false">
      <c r="A119" s="107" t="n">
        <v>118</v>
      </c>
      <c r="B119" s="108" t="s">
        <v>126</v>
      </c>
      <c r="C119" s="109" t="n">
        <f aca="false">VLOOKUP(A119,[1]Principals!$A$8:$D$221,4,FALSE())</f>
        <v>96395.65</v>
      </c>
      <c r="D119" s="109" t="n">
        <f aca="false">VLOOKUP($A119,'Source query'!$B$17:$I$224,5,FALSE())</f>
        <v>91198.63</v>
      </c>
      <c r="E119" s="110" t="n">
        <f aca="false">IF(D119=0,"",IF(C119=0,"",IF(D119&lt;&gt;0,D119/C119-1)))</f>
        <v>-0.0539134286661275</v>
      </c>
      <c r="F119" s="109" t="n">
        <f aca="false">VLOOKUP($A119,'Source query'!$B$17:$I$224,6,FALSE())</f>
        <v>78820.25</v>
      </c>
      <c r="G119" s="110" t="n">
        <f aca="false">IF(F119=0,"",IF(D119=0,"",IF(F119&lt;&gt;0,F119/D119-1)))</f>
        <v>-0.135729889802073</v>
      </c>
    </row>
    <row r="120" customFormat="false" ht="15.75" hidden="false" customHeight="true" outlineLevel="0" collapsed="false">
      <c r="A120" s="107" t="n">
        <v>119</v>
      </c>
      <c r="B120" s="108" t="str">
        <f aca="false">VLOOKUP(A120,Names!$A$2:$B$207,2,FALSE())</f>
        <v>Norton City Public Schools</v>
      </c>
      <c r="C120" s="109" t="n">
        <f aca="false">VLOOKUP(A120,[1]Principals!$A$8:$D$221,4,FALSE())</f>
        <v>77037</v>
      </c>
      <c r="D120" s="109" t="n">
        <f aca="false">VLOOKUP($A120,'Source query'!$B$17:$I$224,5,FALSE())</f>
        <v>79449.9</v>
      </c>
      <c r="E120" s="110" t="n">
        <f aca="false">IF(D120=0,"",IF(C120=0,"",IF(D120&lt;&gt;0,D120/C120-1)))</f>
        <v>0.0313213131352466</v>
      </c>
      <c r="F120" s="109" t="n">
        <f aca="false">VLOOKUP($A120,'Source query'!$B$17:$I$224,6,FALSE())</f>
        <v>81039.5</v>
      </c>
      <c r="G120" s="110" t="n">
        <f aca="false">IF(F120=0,"",IF(D120=0,"",IF(F120&lt;&gt;0,F120/D120-1)))</f>
        <v>0.020007577102048</v>
      </c>
    </row>
    <row r="121" customFormat="false" ht="15.75" hidden="false" customHeight="true" outlineLevel="0" collapsed="false">
      <c r="A121" s="107" t="n">
        <v>120</v>
      </c>
      <c r="B121" s="108" t="str">
        <f aca="false">VLOOKUP(A121,Names!$A$2:$B$207,2,FALSE())</f>
        <v>Petersburg City Public Schools</v>
      </c>
      <c r="C121" s="109" t="n">
        <f aca="false">VLOOKUP(A121,[1]Principals!$A$8:$D$221,4,FALSE())</f>
        <v>78418.27</v>
      </c>
      <c r="D121" s="109" t="n">
        <f aca="false">VLOOKUP($A121,'Source query'!$B$17:$I$224,5,FALSE())</f>
        <v>76625.72</v>
      </c>
      <c r="E121" s="110" t="n">
        <f aca="false">IF(D121=0,"",IF(C121=0,"",IF(D121&lt;&gt;0,D121/C121-1)))</f>
        <v>-0.0228588312391997</v>
      </c>
      <c r="F121" s="109" t="n">
        <f aca="false">VLOOKUP($A121,'Source query'!$B$17:$I$224,6,FALSE())</f>
        <v>88503.57</v>
      </c>
      <c r="G121" s="110" t="n">
        <f aca="false">IF(F121=0,"",IF(D121=0,"",IF(F121&lt;&gt;0,F121/D121-1)))</f>
        <v>0.155011267757093</v>
      </c>
    </row>
    <row r="122" customFormat="false" ht="15.75" hidden="false" customHeight="true" outlineLevel="0" collapsed="false">
      <c r="A122" s="107" t="n">
        <v>121</v>
      </c>
      <c r="B122" s="108" t="str">
        <f aca="false">VLOOKUP(A122,Names!$A$2:$B$207,2,FALSE())</f>
        <v>Portsmouth City Public Schools</v>
      </c>
      <c r="C122" s="109" t="n">
        <f aca="false">VLOOKUP(A122,[1]Principals!$A$8:$D$221,4,FALSE())</f>
        <v>91337.43</v>
      </c>
      <c r="D122" s="109" t="n">
        <f aca="false">VLOOKUP($A122,'Source query'!$B$17:$I$224,5,FALSE())</f>
        <v>82151.35</v>
      </c>
      <c r="E122" s="110" t="n">
        <f aca="false">IF(D122=0,"",IF(C122=0,"",IF(D122&lt;&gt;0,D122/C122-1)))</f>
        <v>-0.100573007145044</v>
      </c>
      <c r="F122" s="109" t="n">
        <f aca="false">VLOOKUP($A122,'Source query'!$B$17:$I$224,6,FALSE())</f>
        <v>99150</v>
      </c>
      <c r="G122" s="110" t="n">
        <f aca="false">IF(F122=0,"",IF(D122=0,"",IF(F122&lt;&gt;0,F122/D122-1)))</f>
        <v>0.206918693362921</v>
      </c>
    </row>
    <row r="123" customFormat="false" ht="15.75" hidden="false" customHeight="true" outlineLevel="0" collapsed="false">
      <c r="A123" s="107" t="n">
        <v>122</v>
      </c>
      <c r="B123" s="108" t="str">
        <f aca="false">VLOOKUP(A123,Names!$A$2:$B$207,2,FALSE())</f>
        <v>Radford City Public Schools</v>
      </c>
      <c r="C123" s="109" t="n">
        <f aca="false">VLOOKUP(A123,[1]Principals!$A$8:$D$221,4,FALSE())</f>
        <v>83430</v>
      </c>
      <c r="D123" s="109" t="n">
        <f aca="false">VLOOKUP($A123,'Source query'!$B$17:$I$224,5,FALSE())</f>
        <v>86827.75</v>
      </c>
      <c r="E123" s="110" t="n">
        <f aca="false">IF(D123=0,"",IF(C123=0,"",IF(D123&lt;&gt;0,D123/C123-1)))</f>
        <v>0.0407257581205802</v>
      </c>
      <c r="F123" s="109" t="n">
        <f aca="false">VLOOKUP($A123,'Source query'!$B$17:$I$224,6,FALSE())</f>
        <v>88998.5</v>
      </c>
      <c r="G123" s="110" t="n">
        <f aca="false">IF(F123=0,"",IF(D123=0,"",IF(F123&lt;&gt;0,F123/D123-1)))</f>
        <v>0.0250006478343616</v>
      </c>
    </row>
    <row r="124" customFormat="false" ht="15.75" hidden="false" customHeight="true" outlineLevel="0" collapsed="false">
      <c r="A124" s="107" t="n">
        <v>123</v>
      </c>
      <c r="B124" s="108" t="str">
        <f aca="false">VLOOKUP(A124,Names!$A$2:$B$207,2,FALSE())</f>
        <v>Richmond City Public Schools</v>
      </c>
      <c r="C124" s="109" t="n">
        <f aca="false">VLOOKUP(A124,[1]Principals!$A$8:$D$221,4,FALSE())</f>
        <v>89499.54</v>
      </c>
      <c r="D124" s="109" t="n">
        <f aca="false">VLOOKUP($A124,'Source query'!$B$17:$I$224,5,FALSE())</f>
        <v>90762.39</v>
      </c>
      <c r="E124" s="110" t="n">
        <f aca="false">IF(D124=0,"",IF(C124=0,"",IF(D124&lt;&gt;0,D124/C124-1)))</f>
        <v>0.014110128387252</v>
      </c>
      <c r="F124" s="109" t="n">
        <f aca="false">VLOOKUP($A124,'Source query'!$B$17:$I$224,6,FALSE())</f>
        <v>93905.65</v>
      </c>
      <c r="G124" s="110" t="n">
        <f aca="false">IF(F124=0,"",IF(D124=0,"",IF(F124&lt;&gt;0,F124/D124-1)))</f>
        <v>0.0346317455941827</v>
      </c>
    </row>
    <row r="125" customFormat="false" ht="15.75" hidden="false" customHeight="true" outlineLevel="0" collapsed="false">
      <c r="A125" s="107" t="n">
        <v>124</v>
      </c>
      <c r="B125" s="108" t="str">
        <f aca="false">VLOOKUP(A125,Names!$A$2:$B$207,2,FALSE())</f>
        <v>Roanoke City Public Schools</v>
      </c>
      <c r="C125" s="109" t="n">
        <f aca="false">VLOOKUP(A125,[1]Principals!$A$8:$D$221,4,FALSE())</f>
        <v>86762.71</v>
      </c>
      <c r="D125" s="109" t="n">
        <f aca="false">VLOOKUP($A125,'Source query'!$B$17:$I$224,5,FALSE())</f>
        <v>85469.83</v>
      </c>
      <c r="E125" s="110" t="n">
        <f aca="false">IF(D125=0,"",IF(C125=0,"",IF(D125&lt;&gt;0,D125/C125-1)))</f>
        <v>-0.0149013326116716</v>
      </c>
      <c r="F125" s="109" t="n">
        <f aca="false">VLOOKUP($A125,'Source query'!$B$17:$I$224,6,FALSE())</f>
        <v>91876.93</v>
      </c>
      <c r="G125" s="110" t="n">
        <f aca="false">IF(F125=0,"",IF(D125=0,"",IF(F125&lt;&gt;0,F125/D125-1)))</f>
        <v>0.0749632940652858</v>
      </c>
    </row>
    <row r="126" customFormat="false" ht="15.75" hidden="false" customHeight="true" outlineLevel="0" collapsed="false">
      <c r="A126" s="107" t="n">
        <v>126</v>
      </c>
      <c r="B126" s="108" t="str">
        <f aca="false">VLOOKUP(A126,Names!$A$2:$B$207,2,FALSE())</f>
        <v>Staunton City Public Schools</v>
      </c>
      <c r="C126" s="109" t="n">
        <f aca="false">VLOOKUP(A126,[1]Principals!$A$8:$D$221,4,FALSE())</f>
        <v>79998.22</v>
      </c>
      <c r="D126" s="109" t="n">
        <f aca="false">VLOOKUP($A126,'Source query'!$B$17:$I$224,5,FALSE())</f>
        <v>91736.36</v>
      </c>
      <c r="E126" s="110" t="n">
        <f aca="false">IF(D126=0,"",IF(C126=0,"",IF(D126&lt;&gt;0,D126/C126-1)))</f>
        <v>0.146730014742828</v>
      </c>
      <c r="F126" s="109" t="n">
        <f aca="false">VLOOKUP($A126,'Source query'!$B$17:$I$224,6,FALSE())</f>
        <v>94488.42</v>
      </c>
      <c r="G126" s="110" t="n">
        <f aca="false">IF(F126=0,"",IF(D126=0,"",IF(F126&lt;&gt;0,F126/D126-1)))</f>
        <v>0.0299996642552636</v>
      </c>
    </row>
    <row r="127" customFormat="false" ht="15.75" hidden="false" customHeight="true" outlineLevel="0" collapsed="false">
      <c r="A127" s="107" t="n">
        <v>127</v>
      </c>
      <c r="B127" s="108" t="str">
        <f aca="false">VLOOKUP(A127,Names!$A$2:$B$207,2,FALSE())</f>
        <v>Suffolk City Public Schools</v>
      </c>
      <c r="C127" s="109" t="n">
        <f aca="false">VLOOKUP(A127,[1]Principals!$A$8:$D$221,4,FALSE())</f>
        <v>85562.21</v>
      </c>
      <c r="D127" s="109" t="n">
        <f aca="false">VLOOKUP($A127,'Source query'!$B$17:$I$224,5,FALSE())</f>
        <v>87872.74</v>
      </c>
      <c r="E127" s="110" t="n">
        <f aca="false">IF(D127=0,"",IF(C127=0,"",IF(D127&lt;&gt;0,D127/C127-1)))</f>
        <v>0.0270040944477707</v>
      </c>
      <c r="F127" s="109" t="n">
        <f aca="false">VLOOKUP($A127,'Source query'!$B$17:$I$224,6,FALSE())</f>
        <v>91867.05</v>
      </c>
      <c r="G127" s="110" t="n">
        <f aca="false">IF(F127=0,"",IF(D127=0,"",IF(F127&lt;&gt;0,F127/D127-1)))</f>
        <v>0.045455621390661</v>
      </c>
    </row>
    <row r="128" customFormat="false" ht="15.75" hidden="false" customHeight="true" outlineLevel="0" collapsed="false">
      <c r="A128" s="107" t="n">
        <v>128</v>
      </c>
      <c r="B128" s="108" t="str">
        <f aca="false">VLOOKUP(A128,Names!$A$2:$B$207,2,FALSE())</f>
        <v>Virginia Beach City Public Schools</v>
      </c>
      <c r="C128" s="109" t="n">
        <f aca="false">VLOOKUP(A128,[1]Principals!$A$8:$D$221,4,FALSE())</f>
        <v>98786.66</v>
      </c>
      <c r="D128" s="109" t="n">
        <f aca="false">VLOOKUP($A128,'Source query'!$B$17:$I$224,5,FALSE())</f>
        <v>101678.44</v>
      </c>
      <c r="E128" s="110" t="n">
        <f aca="false">IF(D128=0,"",IF(C128=0,"",IF(D128&lt;&gt;0,D128/C128-1)))</f>
        <v>0.0292729807850574</v>
      </c>
      <c r="F128" s="109" t="n">
        <f aca="false">VLOOKUP($A128,'Source query'!$B$17:$I$224,6,FALSE())</f>
        <v>103667.68</v>
      </c>
      <c r="G128" s="110" t="n">
        <f aca="false">IF(F128=0,"",IF(D128=0,"",IF(F128&lt;&gt;0,F128/D128-1)))</f>
        <v>0.0195640295032062</v>
      </c>
    </row>
    <row r="129" customFormat="false" ht="15.75" hidden="false" customHeight="true" outlineLevel="0" collapsed="false">
      <c r="A129" s="107" t="n">
        <v>130</v>
      </c>
      <c r="B129" s="108" t="str">
        <f aca="false">VLOOKUP(A129,Names!$A$2:$B$207,2,FALSE())</f>
        <v>Waynesboro City Public Schools</v>
      </c>
      <c r="C129" s="109" t="n">
        <f aca="false">VLOOKUP(A129,[1]Principals!$A$8:$D$221,4,FALSE())</f>
        <v>78196.41</v>
      </c>
      <c r="D129" s="109" t="n">
        <f aca="false">VLOOKUP($A129,'Source query'!$B$17:$I$224,5,FALSE())</f>
        <v>75665.63</v>
      </c>
      <c r="E129" s="110" t="n">
        <f aca="false">IF(D129=0,"",IF(C129=0,"",IF(D129&lt;&gt;0,D129/C129-1)))</f>
        <v>-0.032364401383644</v>
      </c>
      <c r="F129" s="109" t="n">
        <f aca="false">VLOOKUP($A129,'Source query'!$B$17:$I$224,6,FALSE())</f>
        <v>80238.29</v>
      </c>
      <c r="G129" s="110" t="n">
        <f aca="false">IF(F129=0,"",IF(D129=0,"",IF(F129&lt;&gt;0,F129/D129-1)))</f>
        <v>0.0604324579072426</v>
      </c>
    </row>
    <row r="130" customFormat="false" ht="21" hidden="false" customHeight="true" outlineLevel="0" collapsed="false">
      <c r="A130" s="107" t="n">
        <v>131</v>
      </c>
      <c r="B130" s="108" t="s">
        <v>127</v>
      </c>
      <c r="C130" s="109" t="n">
        <f aca="false">VLOOKUP(A130,[1]Principals!$A$8:$D$221,4,FALSE())</f>
        <v>84994.75</v>
      </c>
      <c r="D130" s="109" t="n">
        <f aca="false">VLOOKUP($A130,'Source query'!$B$17:$I$224,5,FALSE())</f>
        <v>86029.53</v>
      </c>
      <c r="E130" s="110" t="n">
        <f aca="false">IF(D130=0,"",IF(C130=0,"",IF(D130&lt;&gt;0,D130/C130-1)))</f>
        <v>0.0121746343156488</v>
      </c>
      <c r="F130" s="109" t="n">
        <f aca="false">VLOOKUP($A130,'Source query'!$B$17:$I$224,6,FALSE())</f>
        <v>88193.8</v>
      </c>
      <c r="G130" s="110" t="n">
        <f aca="false">IF(F130=0,"",IF(D130=0,"",IF(F130&lt;&gt;0,F130/D130-1)))</f>
        <v>0.0251572919205767</v>
      </c>
    </row>
    <row r="131" customFormat="false" ht="15" hidden="false" customHeight="true" outlineLevel="0" collapsed="false">
      <c r="A131" s="107" t="n">
        <v>132</v>
      </c>
      <c r="B131" s="108" t="str">
        <f aca="false">VLOOKUP(A131,Names!$A$2:$B$207,2,FALSE())</f>
        <v>Winchester City Public Schools</v>
      </c>
      <c r="C131" s="109" t="n">
        <f aca="false">VLOOKUP(A131,[1]Principals!$A$8:$D$221,4,FALSE())</f>
        <v>95132.54</v>
      </c>
      <c r="D131" s="109" t="n">
        <f aca="false">VLOOKUP($A131,'Source query'!$B$17:$I$224,5,FALSE())</f>
        <v>100812.45</v>
      </c>
      <c r="E131" s="110" t="n">
        <f aca="false">IF(D131=0,"",IF(C131=0,"",IF(D131&lt;&gt;0,D131/C131-1)))</f>
        <v>0.0597052280954551</v>
      </c>
      <c r="F131" s="109" t="n">
        <f aca="false">VLOOKUP($A131,'Source query'!$B$17:$I$224,6,FALSE())</f>
        <v>96224.5</v>
      </c>
      <c r="G131" s="110" t="n">
        <f aca="false">IF(F131=0,"",IF(D131=0,"",IF(F131&lt;&gt;0,F131/D131-1)))</f>
        <v>-0.0455097559874796</v>
      </c>
    </row>
    <row r="132" customFormat="false" ht="15.75" hidden="false" customHeight="true" outlineLevel="0" collapsed="false">
      <c r="A132" s="107" t="n">
        <v>135</v>
      </c>
      <c r="B132" s="108" t="str">
        <f aca="false">VLOOKUP(A132,Names!$A$2:$B$207,2,FALSE())</f>
        <v>Franklin City Public Schools</v>
      </c>
      <c r="C132" s="109" t="n">
        <f aca="false">VLOOKUP(A132,[1]Principals!$A$8:$D$221,4,FALSE())</f>
        <v>74563.36</v>
      </c>
      <c r="D132" s="109" t="n">
        <f aca="false">VLOOKUP($A132,'Source query'!$B$17:$I$224,5,FALSE())</f>
        <v>75947.23</v>
      </c>
      <c r="E132" s="110" t="n">
        <f aca="false">IF(D132=0,"",IF(C132=0,"",IF(D132&lt;&gt;0,D132/C132-1)))</f>
        <v>0.0185596518182656</v>
      </c>
      <c r="F132" s="109" t="n">
        <f aca="false">VLOOKUP($A132,'Source query'!$B$17:$I$224,6,FALSE())</f>
        <v>78402.73</v>
      </c>
      <c r="G132" s="110" t="n">
        <f aca="false">IF(F132=0,"",IF(D132=0,"",IF(F132&lt;&gt;0,F132/D132-1)))</f>
        <v>0.0323316597590195</v>
      </c>
    </row>
    <row r="133" customFormat="false" ht="15.75" hidden="false" customHeight="true" outlineLevel="0" collapsed="false">
      <c r="A133" s="107" t="n">
        <v>136</v>
      </c>
      <c r="B133" s="108" t="str">
        <f aca="false">VLOOKUP(A133,Names!$A$2:$B$207,2,FALSE())</f>
        <v>Chesapeake City Public Schools</v>
      </c>
      <c r="C133" s="109" t="n">
        <f aca="false">VLOOKUP(A133,[1]Principals!$A$8:$D$221,4,FALSE())</f>
        <v>95242.58</v>
      </c>
      <c r="D133" s="109" t="n">
        <f aca="false">VLOOKUP($A133,'Source query'!$B$17:$I$224,5,FALSE())</f>
        <v>93723.32</v>
      </c>
      <c r="E133" s="110" t="n">
        <f aca="false">IF(D133=0,"",IF(C133=0,"",IF(D133&lt;&gt;0,D133/C133-1)))</f>
        <v>-0.0159514788448611</v>
      </c>
      <c r="F133" s="109" t="n">
        <f aca="false">VLOOKUP($A133,'Source query'!$B$17:$I$224,6,FALSE())</f>
        <v>97350.5</v>
      </c>
      <c r="G133" s="110" t="n">
        <f aca="false">IF(F133=0,"",IF(D133=0,"",IF(F133&lt;&gt;0,F133/D133-1)))</f>
        <v>0.0387009337697384</v>
      </c>
    </row>
    <row r="134" customFormat="false" ht="15.75" hidden="false" customHeight="true" outlineLevel="0" collapsed="false">
      <c r="A134" s="107" t="n">
        <v>137</v>
      </c>
      <c r="B134" s="108" t="str">
        <f aca="false">VLOOKUP(A134,Names!$A$2:$B$207,2,FALSE())</f>
        <v>Lexington City Public Schools</v>
      </c>
      <c r="C134" s="109" t="n">
        <f aca="false">VLOOKUP(A134,[1]Principals!$A$8:$D$221,4,FALSE())</f>
        <v>67613.26</v>
      </c>
      <c r="D134" s="109" t="n">
        <f aca="false">VLOOKUP($A134,'Source query'!$B$17:$I$224,5,FALSE())</f>
        <v>71402.6</v>
      </c>
      <c r="E134" s="110" t="n">
        <f aca="false">IF(D134=0,"",IF(C134=0,"",IF(D134&lt;&gt;0,D134/C134-1)))</f>
        <v>0.0560443321324842</v>
      </c>
      <c r="F134" s="109" t="n">
        <f aca="false">VLOOKUP($A134,'Source query'!$B$17:$I$224,6,FALSE())</f>
        <v>73900</v>
      </c>
      <c r="G134" s="110" t="n">
        <f aca="false">IF(F134=0,"",IF(D134=0,"",IF(F134&lt;&gt;0,F134/D134-1)))</f>
        <v>0.0349763173890025</v>
      </c>
    </row>
    <row r="135" customFormat="false" ht="15.75" hidden="false" customHeight="true" outlineLevel="0" collapsed="false">
      <c r="A135" s="107" t="n">
        <v>139</v>
      </c>
      <c r="B135" s="108" t="str">
        <f aca="false">VLOOKUP(A135,Names!$A$2:$B$207,2,FALSE())</f>
        <v>Salem City Public Schools</v>
      </c>
      <c r="C135" s="109" t="n">
        <f aca="false">VLOOKUP(A135,[1]Principals!$A$8:$D$221,4,FALSE())</f>
        <v>94754.2</v>
      </c>
      <c r="D135" s="109" t="n">
        <f aca="false">VLOOKUP($A135,'Source query'!$B$17:$I$224,5,FALSE())</f>
        <v>98934.73</v>
      </c>
      <c r="E135" s="110" t="n">
        <f aca="false">IF(D135=0,"",IF(C135=0,"",IF(D135&lt;&gt;0,D135/C135-1)))</f>
        <v>0.0441197329511516</v>
      </c>
      <c r="F135" s="109" t="n">
        <f aca="false">VLOOKUP($A135,'Source query'!$B$17:$I$224,6,FALSE())</f>
        <v>97744.83</v>
      </c>
      <c r="G135" s="110" t="n">
        <f aca="false">IF(F135=0,"",IF(D135=0,"",IF(F135&lt;&gt;0,F135/D135-1)))</f>
        <v>-0.0120271213152348</v>
      </c>
    </row>
    <row r="136" customFormat="false" ht="15.75" hidden="false" customHeight="true" outlineLevel="0" collapsed="false">
      <c r="A136" s="107" t="n">
        <v>142</v>
      </c>
      <c r="B136" s="108" t="str">
        <f aca="false">VLOOKUP(A136,Names!$A$2:$B$207,2,FALSE())</f>
        <v>Poquoson City Public Schools</v>
      </c>
      <c r="C136" s="109" t="n">
        <f aca="false">VLOOKUP(A136,[1]Principals!$A$8:$D$221,4,FALSE())</f>
        <v>87859.74</v>
      </c>
      <c r="D136" s="109" t="n">
        <f aca="false">VLOOKUP($A136,'Source query'!$B$17:$I$224,5,FALSE())</f>
        <v>90039.75</v>
      </c>
      <c r="E136" s="110" t="n">
        <f aca="false">IF(D136=0,"",IF(C136=0,"",IF(D136&lt;&gt;0,D136/C136-1)))</f>
        <v>0.0248123884728091</v>
      </c>
      <c r="F136" s="109" t="n">
        <f aca="false">VLOOKUP($A136,'Source query'!$B$17:$I$224,6,FALSE())</f>
        <v>92497.5</v>
      </c>
      <c r="G136" s="110" t="n">
        <f aca="false">IF(F136=0,"",IF(D136=0,"",IF(F136&lt;&gt;0,F136/D136-1)))</f>
        <v>0.0272962774774474</v>
      </c>
    </row>
    <row r="137" customFormat="false" ht="15.75" hidden="false" customHeight="true" outlineLevel="0" collapsed="false">
      <c r="A137" s="107" t="n">
        <v>143</v>
      </c>
      <c r="B137" s="108" t="str">
        <f aca="false">VLOOKUP(A137,Names!$A$2:$B$207,2,FALSE())</f>
        <v>Manassas City Public Schools</v>
      </c>
      <c r="C137" s="109" t="n">
        <f aca="false">VLOOKUP(A137,[1]Principals!$A$8:$D$221,4,FALSE())</f>
        <v>119374.15</v>
      </c>
      <c r="D137" s="109" t="n">
        <f aca="false">VLOOKUP($A137,'Source query'!$B$17:$I$224,5,FALSE())</f>
        <v>121491.18</v>
      </c>
      <c r="E137" s="110" t="n">
        <f aca="false">IF(D137=0,"",IF(C137=0,"",IF(D137&lt;&gt;0,D137/C137-1)))</f>
        <v>0.0177344089989331</v>
      </c>
      <c r="F137" s="109" t="n">
        <f aca="false">VLOOKUP($A137,'Source query'!$B$17:$I$224,6,FALSE())</f>
        <v>119308</v>
      </c>
      <c r="G137" s="110" t="n">
        <f aca="false">IF(F137=0,"",IF(D137=0,"",IF(F137&lt;&gt;0,F137/D137-1)))</f>
        <v>-0.0179698641498091</v>
      </c>
    </row>
    <row r="138" customFormat="false" ht="15.75" hidden="false" customHeight="true" outlineLevel="0" collapsed="false">
      <c r="A138" s="107" t="n">
        <v>144</v>
      </c>
      <c r="B138" s="108" t="str">
        <f aca="false">VLOOKUP(A138,Names!$A$2:$B$207,2,FALSE())</f>
        <v>Manassas Park City Public Schools</v>
      </c>
      <c r="C138" s="109" t="n">
        <f aca="false">VLOOKUP(A138,[1]Principals!$A$8:$D$221,4,FALSE())</f>
        <v>126739.5</v>
      </c>
      <c r="D138" s="109" t="n">
        <f aca="false">VLOOKUP($A138,'Source query'!$B$17:$I$224,5,FALSE())</f>
        <v>129274.25</v>
      </c>
      <c r="E138" s="110" t="n">
        <f aca="false">IF(D138=0,"",IF(C138=0,"",IF(D138&lt;&gt;0,D138/C138-1)))</f>
        <v>0.019999684392001</v>
      </c>
      <c r="F138" s="109" t="n">
        <f aca="false">VLOOKUP($A138,'Source query'!$B$17:$I$224,6,FALSE())</f>
        <v>129274.25</v>
      </c>
      <c r="G138" s="110" t="n">
        <f aca="false">IF(F138=0,"",IF(D138=0,"",IF(F138&lt;&gt;0,F138/D138-1)))</f>
        <v>0</v>
      </c>
    </row>
    <row r="139" customFormat="false" ht="15.75" hidden="false" customHeight="true" outlineLevel="0" collapsed="false">
      <c r="A139" s="153" t="s">
        <v>128</v>
      </c>
      <c r="B139" s="125"/>
      <c r="C139" s="109"/>
      <c r="D139" s="109"/>
      <c r="E139" s="110"/>
      <c r="F139" s="109"/>
      <c r="G139" s="110"/>
    </row>
    <row r="140" customFormat="false" ht="15" hidden="false" customHeight="true" outlineLevel="0" collapsed="false">
      <c r="A140" s="107" t="n">
        <v>202</v>
      </c>
      <c r="B140" s="108" t="str">
        <f aca="false">VLOOKUP(A140,Names!$A$2:$B$207,2,FALSE())</f>
        <v>Colonial Beach Public Schools</v>
      </c>
      <c r="C140" s="109" t="n">
        <f aca="false">VLOOKUP(A140,[1]Principals!$A$8:$D$221,4,FALSE())</f>
        <v>72170.82</v>
      </c>
      <c r="D140" s="109" t="n">
        <f aca="false">VLOOKUP($A140,'Source query'!$B$17:$I$224,5,FALSE())</f>
        <v>79466.04</v>
      </c>
      <c r="E140" s="110" t="n">
        <f aca="false">IF(D140=0,"",IF(C140=0,"",IF(D140&lt;&gt;0,D140/C140-1)))</f>
        <v>0.101082681338524</v>
      </c>
      <c r="F140" s="109" t="n">
        <f aca="false">VLOOKUP($A140,'Source query'!$B$17:$I$224,6,FALSE())</f>
        <v>80393.5</v>
      </c>
      <c r="G140" s="110" t="n">
        <f aca="false">IF(F140=0,"",IF(D140=0,"",IF(F140&lt;&gt;0,F140/D140-1)))</f>
        <v>0.0116711490845649</v>
      </c>
    </row>
    <row r="141" customFormat="false" ht="15.75" hidden="false" customHeight="true" outlineLevel="0" collapsed="false">
      <c r="A141" s="107" t="n">
        <v>207</v>
      </c>
      <c r="B141" s="108" t="str">
        <f aca="false">VLOOKUP(A141,Names!$A$2:$B$207,2,FALSE())</f>
        <v>West Point Public Schools</v>
      </c>
      <c r="C141" s="109" t="n">
        <f aca="false">VLOOKUP(A141,[1]Principals!$A$8:$D$221,4,FALSE())</f>
        <v>88518.33</v>
      </c>
      <c r="D141" s="109" t="n">
        <f aca="false">VLOOKUP($A141,'Source query'!$B$17:$I$224,5,FALSE())</f>
        <v>90288.67</v>
      </c>
      <c r="E141" s="110" t="n">
        <f aca="false">IF(D141=0,"",IF(C141=0,"",IF(D141&lt;&gt;0,D141/C141-1)))</f>
        <v>0.019999699497268</v>
      </c>
      <c r="F141" s="109" t="n">
        <f aca="false">VLOOKUP($A141,'Source query'!$B$17:$I$224,6,FALSE())</f>
        <v>92774.33</v>
      </c>
      <c r="G141" s="110" t="n">
        <f aca="false">IF(F141=0,"",IF(D141=0,"",IF(F141&lt;&gt;0,F141/D141-1)))</f>
        <v>0.0275301430400958</v>
      </c>
    </row>
    <row r="142" customFormat="false" ht="18.75" hidden="false" customHeight="true" outlineLevel="0" collapsed="false">
      <c r="A142" s="116"/>
      <c r="B142" s="117" t="s">
        <v>129</v>
      </c>
      <c r="C142" s="118" t="n">
        <f aca="false">+[1]Principals!$D$142</f>
        <v>97153.1196462767</v>
      </c>
      <c r="D142" s="118" t="n">
        <f aca="false">'Source query'!F6</f>
        <v>97627.4650181472</v>
      </c>
      <c r="E142" s="119" t="n">
        <f aca="false">IF(D142=0,"",IF(C142=0,"",IF(D142&lt;&gt;0,D142/C142-1)))</f>
        <v>0.0048824512645349</v>
      </c>
      <c r="F142" s="118" t="n">
        <f aca="false">'Source query'!G6</f>
        <v>100911.413671289</v>
      </c>
      <c r="G142" s="119" t="n">
        <f aca="false">IF(F142=0,"",IF(D142=0,"",IF(F142&lt;&gt;0,F142/D142-1)))</f>
        <v>0.0336375491520846</v>
      </c>
      <c r="H142" s="120"/>
      <c r="I142" s="120"/>
      <c r="L142" s="120"/>
      <c r="M142" s="120"/>
      <c r="N142" s="120"/>
      <c r="O142" s="120"/>
      <c r="P142" s="120"/>
      <c r="Q142" s="120"/>
      <c r="R142" s="120"/>
      <c r="S142" s="120"/>
      <c r="T142" s="120"/>
      <c r="U142" s="120"/>
      <c r="V142" s="120"/>
      <c r="W142" s="120"/>
      <c r="X142" s="120"/>
      <c r="Y142" s="120"/>
      <c r="Z142" s="120"/>
      <c r="AA142" s="120"/>
      <c r="AB142" s="120"/>
      <c r="AC142" s="120"/>
      <c r="AD142" s="120"/>
      <c r="AE142" s="120"/>
      <c r="AF142" s="120"/>
      <c r="AG142" s="120"/>
      <c r="AH142" s="120"/>
      <c r="AI142" s="120"/>
      <c r="AJ142" s="120"/>
      <c r="AK142" s="120"/>
      <c r="AL142" s="120"/>
      <c r="AM142" s="120"/>
      <c r="AN142" s="120"/>
      <c r="AO142" s="120"/>
      <c r="AP142" s="120"/>
      <c r="AQ142" s="120"/>
      <c r="AR142" s="120"/>
      <c r="AS142" s="120"/>
      <c r="AT142" s="120"/>
      <c r="AU142" s="120"/>
      <c r="AV142" s="120"/>
      <c r="AW142" s="120"/>
      <c r="AX142" s="120"/>
      <c r="AY142" s="120"/>
      <c r="AZ142" s="120"/>
      <c r="BA142" s="120"/>
      <c r="BB142" s="120"/>
      <c r="BC142" s="120"/>
      <c r="BD142" s="120"/>
      <c r="BE142" s="120"/>
      <c r="BF142" s="120"/>
      <c r="BG142" s="120"/>
      <c r="BH142" s="120"/>
      <c r="BI142" s="120"/>
      <c r="BJ142" s="120"/>
      <c r="BK142" s="120"/>
      <c r="BL142" s="120"/>
      <c r="BM142" s="120"/>
      <c r="BN142" s="120"/>
      <c r="BO142" s="120"/>
      <c r="BP142" s="120"/>
      <c r="BQ142" s="120"/>
      <c r="BR142" s="120"/>
      <c r="BS142" s="120"/>
      <c r="BT142" s="120"/>
      <c r="BU142" s="120"/>
      <c r="BV142" s="120"/>
      <c r="BW142" s="120"/>
      <c r="BX142" s="120"/>
      <c r="BY142" s="120"/>
      <c r="BZ142" s="120"/>
      <c r="CA142" s="120"/>
      <c r="CB142" s="120"/>
      <c r="CC142" s="120"/>
      <c r="CD142" s="120"/>
      <c r="CE142" s="120"/>
      <c r="CF142" s="120"/>
      <c r="CG142" s="120"/>
      <c r="CH142" s="120"/>
      <c r="CI142" s="120"/>
      <c r="CJ142" s="120"/>
      <c r="CK142" s="120"/>
      <c r="CL142" s="120"/>
      <c r="CM142" s="120"/>
      <c r="CN142" s="120"/>
      <c r="CO142" s="120"/>
      <c r="CP142" s="120"/>
      <c r="CQ142" s="120"/>
      <c r="CR142" s="120"/>
      <c r="CS142" s="120"/>
      <c r="CT142" s="120"/>
      <c r="CU142" s="120"/>
      <c r="CV142" s="120"/>
      <c r="CW142" s="120"/>
      <c r="CX142" s="120"/>
      <c r="CY142" s="120"/>
      <c r="CZ142" s="120"/>
      <c r="DA142" s="120"/>
      <c r="DB142" s="120"/>
      <c r="DC142" s="120"/>
      <c r="DD142" s="120"/>
      <c r="DE142" s="120"/>
      <c r="DF142" s="120"/>
      <c r="DG142" s="120"/>
      <c r="DH142" s="120"/>
      <c r="DI142" s="120"/>
      <c r="DJ142" s="120"/>
      <c r="DK142" s="120"/>
      <c r="DL142" s="120"/>
      <c r="DM142" s="120"/>
      <c r="DN142" s="120"/>
      <c r="DO142" s="120"/>
      <c r="DP142" s="120"/>
      <c r="DQ142" s="120"/>
      <c r="DR142" s="120"/>
      <c r="DS142" s="120"/>
      <c r="DT142" s="120"/>
      <c r="DU142" s="120"/>
      <c r="DV142" s="120"/>
      <c r="DW142" s="120"/>
      <c r="DX142" s="120"/>
      <c r="DY142" s="120"/>
      <c r="DZ142" s="120"/>
      <c r="EA142" s="120"/>
      <c r="EB142" s="120"/>
      <c r="EC142" s="120"/>
      <c r="ED142" s="120"/>
      <c r="EE142" s="120"/>
      <c r="EF142" s="120"/>
      <c r="EG142" s="120"/>
      <c r="EH142" s="120"/>
      <c r="EI142" s="120"/>
      <c r="EJ142" s="120"/>
      <c r="EK142" s="120"/>
      <c r="EL142" s="120"/>
      <c r="EM142" s="120"/>
      <c r="EN142" s="120"/>
      <c r="EO142" s="120"/>
      <c r="EP142" s="120"/>
      <c r="EQ142" s="120"/>
      <c r="ER142" s="120"/>
      <c r="ES142" s="120"/>
      <c r="ET142" s="120"/>
      <c r="EU142" s="120"/>
      <c r="EV142" s="120"/>
      <c r="EW142" s="120"/>
      <c r="EX142" s="120"/>
      <c r="EY142" s="120"/>
      <c r="EZ142" s="120"/>
      <c r="FA142" s="120"/>
      <c r="FB142" s="120"/>
      <c r="FC142" s="120"/>
      <c r="FD142" s="120"/>
      <c r="FE142" s="120"/>
      <c r="FF142" s="120"/>
      <c r="FG142" s="120"/>
      <c r="FH142" s="120"/>
      <c r="FI142" s="120"/>
      <c r="FJ142" s="120"/>
      <c r="FK142" s="120"/>
      <c r="FL142" s="120"/>
      <c r="FM142" s="120"/>
      <c r="FN142" s="120"/>
      <c r="FO142" s="120"/>
      <c r="FP142" s="120"/>
      <c r="FQ142" s="120"/>
      <c r="FR142" s="120"/>
      <c r="FS142" s="120"/>
      <c r="FT142" s="120"/>
      <c r="FU142" s="120"/>
      <c r="FV142" s="120"/>
      <c r="FW142" s="120"/>
      <c r="FX142" s="120"/>
      <c r="FY142" s="120"/>
      <c r="FZ142" s="120"/>
      <c r="GA142" s="120"/>
      <c r="GB142" s="120"/>
      <c r="GC142" s="120"/>
      <c r="GD142" s="120"/>
      <c r="GE142" s="120"/>
      <c r="GF142" s="120"/>
      <c r="GG142" s="120"/>
      <c r="GH142" s="120"/>
      <c r="GI142" s="120"/>
      <c r="GJ142" s="120"/>
      <c r="GK142" s="120"/>
      <c r="GL142" s="120"/>
      <c r="GM142" s="120"/>
      <c r="GN142" s="120"/>
      <c r="GO142" s="120"/>
      <c r="GP142" s="120"/>
      <c r="GQ142" s="120"/>
      <c r="GR142" s="120"/>
      <c r="GS142" s="120"/>
      <c r="GT142" s="120"/>
      <c r="GU142" s="120"/>
      <c r="GV142" s="120"/>
      <c r="GW142" s="120"/>
      <c r="GX142" s="120"/>
      <c r="GY142" s="120"/>
      <c r="GZ142" s="120"/>
      <c r="HA142" s="120"/>
      <c r="HB142" s="120"/>
      <c r="HC142" s="120"/>
      <c r="HD142" s="120"/>
      <c r="HE142" s="120"/>
      <c r="HF142" s="120"/>
      <c r="HG142" s="120"/>
      <c r="HH142" s="120"/>
      <c r="HI142" s="120"/>
      <c r="HJ142" s="120"/>
      <c r="HK142" s="120"/>
      <c r="HL142" s="120"/>
      <c r="HM142" s="120"/>
      <c r="HN142" s="120"/>
      <c r="HO142" s="120"/>
      <c r="HP142" s="120"/>
      <c r="HQ142" s="120"/>
      <c r="HR142" s="120"/>
      <c r="HS142" s="120"/>
      <c r="HT142" s="120"/>
      <c r="HU142" s="120"/>
      <c r="HV142" s="120"/>
      <c r="HW142" s="120"/>
      <c r="HX142" s="120"/>
      <c r="HY142" s="120"/>
      <c r="HZ142" s="120"/>
      <c r="IA142" s="120"/>
      <c r="IB142" s="120"/>
      <c r="IC142" s="120"/>
      <c r="ID142" s="120"/>
      <c r="IE142" s="120"/>
      <c r="IF142" s="120"/>
      <c r="IG142" s="120"/>
      <c r="IH142" s="120"/>
      <c r="II142" s="120"/>
      <c r="IJ142" s="120"/>
      <c r="IK142" s="120"/>
      <c r="IL142" s="120"/>
      <c r="IM142" s="120"/>
      <c r="IN142" s="120"/>
      <c r="IO142" s="120"/>
      <c r="IP142" s="120"/>
      <c r="IQ142" s="120"/>
      <c r="IR142" s="120"/>
      <c r="IS142" s="120"/>
      <c r="IT142" s="120"/>
      <c r="IU142" s="120"/>
      <c r="IV142" s="120"/>
      <c r="IW142" s="120"/>
      <c r="IX142" s="120"/>
      <c r="IY142" s="120"/>
      <c r="IZ142" s="120"/>
      <c r="JA142" s="120"/>
      <c r="JB142" s="120"/>
      <c r="JC142" s="120"/>
      <c r="JD142" s="120"/>
      <c r="JE142" s="120"/>
      <c r="JF142" s="120"/>
      <c r="JG142" s="120"/>
      <c r="JH142" s="120"/>
      <c r="JI142" s="120"/>
      <c r="JJ142" s="120"/>
      <c r="JK142" s="120"/>
      <c r="JL142" s="120"/>
      <c r="JM142" s="120"/>
      <c r="JN142" s="120"/>
      <c r="JO142" s="120"/>
      <c r="JP142" s="120"/>
      <c r="JQ142" s="120"/>
      <c r="JR142" s="120"/>
      <c r="JS142" s="120"/>
      <c r="JT142" s="120"/>
      <c r="JU142" s="120"/>
      <c r="JV142" s="120"/>
      <c r="JW142" s="120"/>
      <c r="JX142" s="120"/>
      <c r="JY142" s="120"/>
      <c r="JZ142" s="120"/>
      <c r="KA142" s="120"/>
      <c r="KB142" s="120"/>
      <c r="KC142" s="120"/>
      <c r="KD142" s="120"/>
      <c r="KE142" s="120"/>
      <c r="KF142" s="120"/>
      <c r="KG142" s="120"/>
      <c r="KH142" s="120"/>
      <c r="KI142" s="120"/>
      <c r="KJ142" s="120"/>
      <c r="KK142" s="120"/>
      <c r="KL142" s="120"/>
      <c r="KM142" s="120"/>
      <c r="KN142" s="120"/>
      <c r="KO142" s="120"/>
      <c r="KP142" s="120"/>
      <c r="KQ142" s="120"/>
      <c r="KR142" s="120"/>
      <c r="KS142" s="120"/>
      <c r="KT142" s="120"/>
      <c r="KU142" s="120"/>
      <c r="KV142" s="120"/>
      <c r="KW142" s="120"/>
      <c r="KX142" s="120"/>
      <c r="KY142" s="120"/>
      <c r="KZ142" s="120"/>
      <c r="LA142" s="120"/>
      <c r="LB142" s="120"/>
      <c r="LC142" s="120"/>
      <c r="LD142" s="120"/>
      <c r="LE142" s="120"/>
      <c r="LF142" s="120"/>
      <c r="LG142" s="120"/>
      <c r="LH142" s="120"/>
      <c r="LI142" s="120"/>
      <c r="LJ142" s="120"/>
      <c r="LK142" s="120"/>
      <c r="LL142" s="120"/>
      <c r="LM142" s="120"/>
      <c r="LN142" s="120"/>
      <c r="LO142" s="120"/>
      <c r="LP142" s="120"/>
      <c r="LQ142" s="120"/>
      <c r="LR142" s="120"/>
      <c r="LS142" s="120"/>
      <c r="LT142" s="120"/>
      <c r="LU142" s="120"/>
      <c r="LV142" s="120"/>
      <c r="LW142" s="120"/>
      <c r="LX142" s="120"/>
      <c r="LY142" s="120"/>
      <c r="LZ142" s="120"/>
      <c r="MA142" s="120"/>
      <c r="MB142" s="120"/>
      <c r="MC142" s="120"/>
      <c r="MD142" s="120"/>
      <c r="ME142" s="120"/>
      <c r="MF142" s="120"/>
      <c r="MG142" s="120"/>
      <c r="MH142" s="120"/>
      <c r="MI142" s="120"/>
      <c r="MJ142" s="120"/>
      <c r="MK142" s="120"/>
      <c r="ML142" s="120"/>
      <c r="MM142" s="120"/>
      <c r="MN142" s="120"/>
      <c r="MO142" s="120"/>
      <c r="MP142" s="120"/>
      <c r="MQ142" s="120"/>
      <c r="MR142" s="120"/>
      <c r="MS142" s="120"/>
      <c r="MT142" s="120"/>
      <c r="MU142" s="120"/>
      <c r="MV142" s="120"/>
      <c r="MW142" s="120"/>
      <c r="MX142" s="120"/>
      <c r="MY142" s="120"/>
      <c r="MZ142" s="120"/>
      <c r="NA142" s="120"/>
      <c r="NB142" s="120"/>
      <c r="NC142" s="120"/>
      <c r="ND142" s="120"/>
      <c r="NE142" s="120"/>
      <c r="NF142" s="120"/>
      <c r="NG142" s="120"/>
      <c r="NH142" s="120"/>
      <c r="NI142" s="120"/>
      <c r="NJ142" s="120"/>
      <c r="NK142" s="120"/>
      <c r="NL142" s="120"/>
      <c r="NM142" s="120"/>
      <c r="NN142" s="120"/>
      <c r="NO142" s="120"/>
      <c r="NP142" s="120"/>
      <c r="NQ142" s="120"/>
      <c r="NR142" s="120"/>
      <c r="NS142" s="120"/>
      <c r="NT142" s="120"/>
      <c r="NU142" s="120"/>
      <c r="NV142" s="120"/>
      <c r="NW142" s="120"/>
      <c r="NX142" s="120"/>
      <c r="NY142" s="120"/>
      <c r="NZ142" s="120"/>
      <c r="OA142" s="120"/>
      <c r="OB142" s="120"/>
      <c r="OC142" s="120"/>
      <c r="OD142" s="120"/>
      <c r="OE142" s="120"/>
      <c r="OF142" s="120"/>
      <c r="OG142" s="120"/>
      <c r="OH142" s="120"/>
      <c r="OI142" s="120"/>
      <c r="OJ142" s="120"/>
      <c r="OK142" s="120"/>
      <c r="OL142" s="120"/>
      <c r="OM142" s="120"/>
      <c r="ON142" s="120"/>
      <c r="OO142" s="120"/>
      <c r="OP142" s="120"/>
      <c r="OQ142" s="120"/>
      <c r="OR142" s="120"/>
      <c r="OS142" s="120"/>
      <c r="OT142" s="120"/>
      <c r="OU142" s="120"/>
      <c r="OV142" s="120"/>
      <c r="OW142" s="120"/>
      <c r="OX142" s="120"/>
      <c r="OY142" s="120"/>
      <c r="OZ142" s="120"/>
      <c r="PA142" s="120"/>
      <c r="PB142" s="120"/>
      <c r="PC142" s="120"/>
      <c r="PD142" s="120"/>
      <c r="PE142" s="120"/>
      <c r="PF142" s="120"/>
      <c r="PG142" s="120"/>
      <c r="PH142" s="120"/>
      <c r="PI142" s="120"/>
      <c r="PJ142" s="120"/>
      <c r="PK142" s="120"/>
      <c r="PL142" s="120"/>
      <c r="PM142" s="120"/>
      <c r="PN142" s="120"/>
      <c r="PO142" s="120"/>
      <c r="PP142" s="120"/>
      <c r="PQ142" s="120"/>
      <c r="PR142" s="120"/>
      <c r="PS142" s="120"/>
      <c r="PT142" s="120"/>
      <c r="PU142" s="120"/>
      <c r="PV142" s="120"/>
      <c r="PW142" s="120"/>
      <c r="PX142" s="120"/>
      <c r="PY142" s="120"/>
      <c r="PZ142" s="120"/>
      <c r="QA142" s="120"/>
      <c r="QB142" s="120"/>
      <c r="QC142" s="120"/>
      <c r="QD142" s="120"/>
      <c r="QE142" s="120"/>
      <c r="QF142" s="120"/>
      <c r="QG142" s="120"/>
      <c r="QH142" s="120"/>
      <c r="QI142" s="120"/>
      <c r="QJ142" s="120"/>
      <c r="QK142" s="120"/>
      <c r="QL142" s="120"/>
      <c r="QM142" s="120"/>
      <c r="QN142" s="120"/>
      <c r="QO142" s="120"/>
      <c r="QP142" s="120"/>
      <c r="QQ142" s="120"/>
      <c r="QR142" s="120"/>
      <c r="QS142" s="120"/>
      <c r="QT142" s="120"/>
      <c r="QU142" s="120"/>
      <c r="QV142" s="120"/>
      <c r="QW142" s="120"/>
      <c r="QX142" s="120"/>
      <c r="QY142" s="120"/>
      <c r="QZ142" s="120"/>
      <c r="RA142" s="120"/>
      <c r="RB142" s="120"/>
      <c r="RC142" s="120"/>
      <c r="RD142" s="120"/>
      <c r="RE142" s="120"/>
      <c r="RF142" s="120"/>
      <c r="RG142" s="120"/>
      <c r="RH142" s="120"/>
      <c r="RI142" s="120"/>
      <c r="RJ142" s="120"/>
      <c r="RK142" s="120"/>
      <c r="RL142" s="120"/>
      <c r="RM142" s="120"/>
      <c r="RN142" s="120"/>
      <c r="RO142" s="120"/>
      <c r="RP142" s="120"/>
      <c r="RQ142" s="120"/>
      <c r="RR142" s="120"/>
      <c r="RS142" s="120"/>
      <c r="RT142" s="120"/>
      <c r="RU142" s="120"/>
      <c r="RV142" s="120"/>
      <c r="RW142" s="120"/>
      <c r="RX142" s="120"/>
      <c r="RY142" s="120"/>
      <c r="RZ142" s="120"/>
      <c r="SA142" s="120"/>
      <c r="SB142" s="120"/>
      <c r="SC142" s="120"/>
      <c r="SD142" s="120"/>
      <c r="SE142" s="120"/>
      <c r="SF142" s="120"/>
      <c r="SG142" s="120"/>
      <c r="SH142" s="120"/>
      <c r="SI142" s="120"/>
      <c r="SJ142" s="120"/>
      <c r="SK142" s="120"/>
      <c r="SL142" s="120"/>
      <c r="SM142" s="120"/>
      <c r="SN142" s="120"/>
      <c r="SO142" s="120"/>
      <c r="SP142" s="120"/>
      <c r="SQ142" s="120"/>
      <c r="SR142" s="120"/>
      <c r="SS142" s="120"/>
      <c r="ST142" s="120"/>
      <c r="SU142" s="120"/>
      <c r="SV142" s="120"/>
      <c r="SW142" s="120"/>
      <c r="SX142" s="120"/>
      <c r="SY142" s="120"/>
      <c r="SZ142" s="120"/>
      <c r="TA142" s="120"/>
      <c r="TB142" s="120"/>
      <c r="TC142" s="120"/>
      <c r="TD142" s="120"/>
      <c r="TE142" s="120"/>
      <c r="TF142" s="120"/>
      <c r="TG142" s="120"/>
      <c r="TH142" s="120"/>
      <c r="TI142" s="120"/>
      <c r="TJ142" s="120"/>
      <c r="TK142" s="120"/>
      <c r="TL142" s="120"/>
      <c r="TM142" s="120"/>
      <c r="TN142" s="120"/>
      <c r="TO142" s="120"/>
      <c r="TP142" s="120"/>
      <c r="TQ142" s="120"/>
      <c r="TR142" s="120"/>
      <c r="TS142" s="120"/>
      <c r="TT142" s="120"/>
      <c r="TU142" s="120"/>
      <c r="TV142" s="120"/>
      <c r="TW142" s="120"/>
      <c r="TX142" s="120"/>
      <c r="TY142" s="120"/>
      <c r="TZ142" s="120"/>
      <c r="UA142" s="120"/>
      <c r="UB142" s="120"/>
      <c r="UC142" s="120"/>
      <c r="UD142" s="120"/>
      <c r="UE142" s="120"/>
      <c r="UF142" s="120"/>
      <c r="UG142" s="120"/>
      <c r="UH142" s="120"/>
      <c r="UI142" s="120"/>
      <c r="UJ142" s="120"/>
      <c r="UK142" s="120"/>
      <c r="UL142" s="120"/>
      <c r="UM142" s="120"/>
      <c r="UN142" s="120"/>
      <c r="UO142" s="120"/>
      <c r="UP142" s="120"/>
      <c r="UQ142" s="120"/>
      <c r="UR142" s="120"/>
      <c r="US142" s="120"/>
      <c r="UT142" s="120"/>
      <c r="UU142" s="120"/>
      <c r="UV142" s="120"/>
      <c r="UW142" s="120"/>
      <c r="UX142" s="120"/>
      <c r="UY142" s="120"/>
      <c r="UZ142" s="120"/>
      <c r="VA142" s="120"/>
      <c r="VB142" s="120"/>
      <c r="VC142" s="120"/>
      <c r="VD142" s="120"/>
      <c r="VE142" s="120"/>
      <c r="VF142" s="120"/>
      <c r="VG142" s="120"/>
      <c r="VH142" s="120"/>
      <c r="VI142" s="120"/>
      <c r="VJ142" s="120"/>
      <c r="VK142" s="120"/>
      <c r="VL142" s="120"/>
      <c r="VM142" s="120"/>
      <c r="VN142" s="120"/>
      <c r="VO142" s="120"/>
      <c r="VP142" s="120"/>
      <c r="VQ142" s="120"/>
      <c r="VR142" s="120"/>
      <c r="VS142" s="120"/>
      <c r="VT142" s="120"/>
      <c r="VU142" s="120"/>
      <c r="VV142" s="120"/>
      <c r="VW142" s="120"/>
      <c r="VX142" s="120"/>
      <c r="VY142" s="120"/>
      <c r="VZ142" s="120"/>
      <c r="WA142" s="120"/>
      <c r="WB142" s="120"/>
      <c r="WC142" s="120"/>
      <c r="WD142" s="120"/>
      <c r="WE142" s="120"/>
      <c r="WF142" s="120"/>
      <c r="WG142" s="120"/>
      <c r="WH142" s="120"/>
      <c r="WI142" s="120"/>
      <c r="WJ142" s="120"/>
      <c r="WK142" s="120"/>
      <c r="WL142" s="120"/>
      <c r="WM142" s="120"/>
      <c r="WN142" s="120"/>
      <c r="WO142" s="120"/>
      <c r="WP142" s="120"/>
      <c r="WQ142" s="120"/>
      <c r="WR142" s="120"/>
      <c r="WS142" s="120"/>
      <c r="WT142" s="120"/>
      <c r="WU142" s="120"/>
      <c r="WV142" s="120"/>
      <c r="WW142" s="120"/>
      <c r="WX142" s="120"/>
      <c r="WY142" s="120"/>
      <c r="WZ142" s="120"/>
      <c r="XA142" s="120"/>
      <c r="XB142" s="120"/>
      <c r="XC142" s="120"/>
      <c r="XD142" s="120"/>
      <c r="XE142" s="120"/>
      <c r="XF142" s="120"/>
      <c r="XG142" s="120"/>
      <c r="XH142" s="120"/>
      <c r="XI142" s="120"/>
      <c r="XJ142" s="120"/>
      <c r="XK142" s="120"/>
      <c r="XL142" s="120"/>
      <c r="XM142" s="120"/>
      <c r="XN142" s="120"/>
      <c r="XO142" s="120"/>
      <c r="XP142" s="120"/>
      <c r="XQ142" s="120"/>
      <c r="XR142" s="120"/>
      <c r="XS142" s="120"/>
      <c r="XT142" s="120"/>
      <c r="XU142" s="120"/>
      <c r="XV142" s="120"/>
      <c r="XW142" s="120"/>
      <c r="XX142" s="120"/>
      <c r="XY142" s="120"/>
      <c r="XZ142" s="120"/>
      <c r="YA142" s="120"/>
      <c r="YB142" s="120"/>
      <c r="YC142" s="120"/>
      <c r="YD142" s="120"/>
      <c r="YE142" s="120"/>
      <c r="YF142" s="120"/>
      <c r="YG142" s="120"/>
      <c r="YH142" s="120"/>
      <c r="YI142" s="120"/>
      <c r="YJ142" s="120"/>
      <c r="YK142" s="120"/>
      <c r="YL142" s="120"/>
      <c r="YM142" s="120"/>
      <c r="YN142" s="120"/>
      <c r="YO142" s="120"/>
      <c r="YP142" s="120"/>
      <c r="YQ142" s="120"/>
      <c r="YR142" s="120"/>
      <c r="YS142" s="120"/>
      <c r="YT142" s="120"/>
      <c r="YU142" s="120"/>
      <c r="YV142" s="120"/>
      <c r="YW142" s="120"/>
      <c r="YX142" s="120"/>
      <c r="YY142" s="120"/>
      <c r="YZ142" s="120"/>
      <c r="ZA142" s="120"/>
      <c r="ZB142" s="120"/>
      <c r="ZC142" s="120"/>
      <c r="ZD142" s="120"/>
      <c r="ZE142" s="120"/>
      <c r="ZF142" s="120"/>
      <c r="ZG142" s="120"/>
      <c r="ZH142" s="120"/>
      <c r="ZI142" s="120"/>
      <c r="ZJ142" s="120"/>
      <c r="ZK142" s="120"/>
      <c r="ZL142" s="120"/>
      <c r="ZM142" s="120"/>
      <c r="ZN142" s="120"/>
      <c r="ZO142" s="120"/>
      <c r="ZP142" s="120"/>
      <c r="ZQ142" s="120"/>
      <c r="ZR142" s="120"/>
      <c r="ZS142" s="120"/>
      <c r="ZT142" s="120"/>
      <c r="ZU142" s="120"/>
      <c r="ZV142" s="120"/>
      <c r="ZW142" s="120"/>
      <c r="ZX142" s="120"/>
      <c r="ZY142" s="120"/>
      <c r="ZZ142" s="120"/>
      <c r="AAA142" s="120"/>
      <c r="AAB142" s="120"/>
      <c r="AAC142" s="120"/>
      <c r="AAD142" s="120"/>
      <c r="AAE142" s="120"/>
      <c r="AAF142" s="120"/>
      <c r="AAG142" s="120"/>
      <c r="AAH142" s="120"/>
      <c r="AAI142" s="120"/>
      <c r="AAJ142" s="120"/>
      <c r="AAK142" s="120"/>
      <c r="AAL142" s="120"/>
      <c r="AAM142" s="120"/>
      <c r="AAN142" s="120"/>
      <c r="AAO142" s="120"/>
      <c r="AAP142" s="120"/>
      <c r="AAQ142" s="120"/>
      <c r="AAR142" s="120"/>
      <c r="AAS142" s="120"/>
      <c r="AAT142" s="120"/>
      <c r="AAU142" s="120"/>
      <c r="AAV142" s="120"/>
      <c r="AAW142" s="120"/>
      <c r="AAX142" s="120"/>
      <c r="AAY142" s="120"/>
      <c r="AAZ142" s="120"/>
      <c r="ABA142" s="120"/>
      <c r="ABB142" s="120"/>
      <c r="ABC142" s="120"/>
      <c r="ABD142" s="120"/>
      <c r="ABE142" s="120"/>
      <c r="ABF142" s="120"/>
      <c r="ABG142" s="120"/>
      <c r="ABH142" s="120"/>
      <c r="ABI142" s="120"/>
      <c r="ABJ142" s="120"/>
      <c r="ABK142" s="120"/>
      <c r="ABL142" s="120"/>
      <c r="ABM142" s="120"/>
      <c r="ABN142" s="120"/>
      <c r="ABO142" s="120"/>
      <c r="ABP142" s="120"/>
      <c r="ABQ142" s="120"/>
      <c r="ABR142" s="120"/>
      <c r="ABS142" s="120"/>
      <c r="ABT142" s="120"/>
      <c r="ABU142" s="120"/>
      <c r="ABV142" s="120"/>
      <c r="ABW142" s="120"/>
      <c r="ABX142" s="120"/>
      <c r="ABY142" s="120"/>
      <c r="ABZ142" s="120"/>
      <c r="ACA142" s="120"/>
      <c r="ACB142" s="120"/>
      <c r="ACC142" s="120"/>
      <c r="ACD142" s="120"/>
      <c r="ACE142" s="120"/>
      <c r="ACF142" s="120"/>
      <c r="ACG142" s="120"/>
      <c r="ACH142" s="120"/>
      <c r="ACI142" s="120"/>
      <c r="ACJ142" s="120"/>
      <c r="ACK142" s="120"/>
      <c r="ACL142" s="120"/>
      <c r="ACM142" s="120"/>
      <c r="ACN142" s="120"/>
      <c r="ACO142" s="120"/>
      <c r="ACP142" s="120"/>
      <c r="ACQ142" s="120"/>
      <c r="ACR142" s="120"/>
      <c r="ACS142" s="120"/>
      <c r="ACT142" s="120"/>
      <c r="ACU142" s="120"/>
      <c r="ACV142" s="120"/>
      <c r="ACW142" s="120"/>
      <c r="ACX142" s="120"/>
      <c r="ACY142" s="120"/>
      <c r="ACZ142" s="120"/>
      <c r="ADA142" s="120"/>
      <c r="ADB142" s="120"/>
      <c r="ADC142" s="120"/>
      <c r="ADD142" s="120"/>
      <c r="ADE142" s="120"/>
      <c r="ADF142" s="120"/>
      <c r="ADG142" s="120"/>
      <c r="ADH142" s="120"/>
      <c r="ADI142" s="120"/>
      <c r="ADJ142" s="120"/>
      <c r="ADK142" s="120"/>
      <c r="ADL142" s="120"/>
      <c r="ADM142" s="120"/>
      <c r="ADN142" s="120"/>
      <c r="ADO142" s="120"/>
      <c r="ADP142" s="120"/>
      <c r="ADQ142" s="120"/>
      <c r="ADR142" s="120"/>
      <c r="ADS142" s="120"/>
      <c r="ADT142" s="120"/>
      <c r="ADU142" s="120"/>
      <c r="ADV142" s="120"/>
      <c r="ADW142" s="120"/>
      <c r="ADX142" s="120"/>
      <c r="ADY142" s="120"/>
      <c r="ADZ142" s="120"/>
      <c r="AEA142" s="120"/>
      <c r="AEB142" s="120"/>
      <c r="AEC142" s="120"/>
      <c r="AED142" s="120"/>
      <c r="AEE142" s="120"/>
      <c r="AEF142" s="120"/>
      <c r="AEG142" s="120"/>
      <c r="AEH142" s="120"/>
      <c r="AEI142" s="120"/>
      <c r="AEJ142" s="120"/>
      <c r="AEK142" s="120"/>
      <c r="AEL142" s="120"/>
      <c r="AEM142" s="120"/>
      <c r="AEN142" s="120"/>
      <c r="AEO142" s="120"/>
      <c r="AEP142" s="120"/>
      <c r="AEQ142" s="120"/>
      <c r="AER142" s="120"/>
      <c r="AES142" s="120"/>
      <c r="AET142" s="120"/>
      <c r="AEU142" s="120"/>
      <c r="AEV142" s="120"/>
      <c r="AEW142" s="120"/>
      <c r="AEX142" s="120"/>
      <c r="AEY142" s="120"/>
      <c r="AEZ142" s="120"/>
      <c r="AFA142" s="120"/>
      <c r="AFB142" s="120"/>
      <c r="AFC142" s="120"/>
      <c r="AFD142" s="120"/>
      <c r="AFE142" s="120"/>
      <c r="AFF142" s="120"/>
      <c r="AFG142" s="120"/>
      <c r="AFH142" s="120"/>
      <c r="AFI142" s="120"/>
      <c r="AFJ142" s="120"/>
      <c r="AFK142" s="120"/>
      <c r="AFL142" s="120"/>
      <c r="AFM142" s="120"/>
      <c r="AFN142" s="120"/>
      <c r="AFO142" s="120"/>
      <c r="AFP142" s="120"/>
      <c r="AFQ142" s="120"/>
      <c r="AFR142" s="120"/>
      <c r="AFS142" s="120"/>
      <c r="AFT142" s="120"/>
      <c r="AFU142" s="120"/>
      <c r="AFV142" s="120"/>
      <c r="AFW142" s="120"/>
      <c r="AFX142" s="120"/>
      <c r="AFY142" s="120"/>
      <c r="AFZ142" s="120"/>
      <c r="AGA142" s="120"/>
      <c r="AGB142" s="120"/>
      <c r="AGC142" s="120"/>
      <c r="AGD142" s="120"/>
      <c r="AGE142" s="120"/>
      <c r="AGF142" s="120"/>
      <c r="AGG142" s="120"/>
      <c r="AGH142" s="120"/>
      <c r="AGI142" s="120"/>
      <c r="AGJ142" s="120"/>
      <c r="AGK142" s="120"/>
      <c r="AGL142" s="120"/>
      <c r="AGM142" s="120"/>
      <c r="AGN142" s="120"/>
      <c r="AGO142" s="120"/>
      <c r="AGP142" s="120"/>
      <c r="AGQ142" s="120"/>
      <c r="AGR142" s="120"/>
      <c r="AGS142" s="120"/>
      <c r="AGT142" s="120"/>
      <c r="AGU142" s="120"/>
      <c r="AGV142" s="120"/>
      <c r="AGW142" s="120"/>
      <c r="AGX142" s="120"/>
      <c r="AGY142" s="120"/>
      <c r="AGZ142" s="120"/>
      <c r="AHA142" s="120"/>
      <c r="AHB142" s="120"/>
      <c r="AHC142" s="120"/>
      <c r="AHD142" s="120"/>
      <c r="AHE142" s="120"/>
      <c r="AHF142" s="120"/>
      <c r="AHG142" s="120"/>
      <c r="AHH142" s="120"/>
      <c r="AHI142" s="120"/>
      <c r="AHJ142" s="120"/>
      <c r="AHK142" s="120"/>
      <c r="AHL142" s="120"/>
      <c r="AHM142" s="120"/>
      <c r="AHN142" s="120"/>
      <c r="AHO142" s="120"/>
      <c r="AHP142" s="120"/>
      <c r="AHQ142" s="120"/>
      <c r="AHR142" s="120"/>
      <c r="AHS142" s="120"/>
      <c r="AHT142" s="120"/>
      <c r="AHU142" s="120"/>
      <c r="AHV142" s="120"/>
      <c r="AHW142" s="120"/>
      <c r="AHX142" s="120"/>
      <c r="AHY142" s="120"/>
      <c r="AHZ142" s="120"/>
      <c r="AIA142" s="120"/>
      <c r="AIB142" s="120"/>
      <c r="AIC142" s="120"/>
      <c r="AID142" s="120"/>
      <c r="AIE142" s="120"/>
      <c r="AIF142" s="120"/>
      <c r="AIG142" s="120"/>
      <c r="AIH142" s="120"/>
      <c r="AII142" s="120"/>
      <c r="AIJ142" s="120"/>
      <c r="AIK142" s="120"/>
      <c r="AIL142" s="120"/>
      <c r="AIM142" s="120"/>
      <c r="AIN142" s="120"/>
      <c r="AIO142" s="120"/>
      <c r="AIP142" s="120"/>
      <c r="AIQ142" s="120"/>
      <c r="AIR142" s="120"/>
      <c r="AIS142" s="120"/>
      <c r="AIT142" s="120"/>
      <c r="AIU142" s="120"/>
      <c r="AIV142" s="120"/>
      <c r="AIW142" s="120"/>
      <c r="AIX142" s="120"/>
      <c r="AIY142" s="120"/>
      <c r="AIZ142" s="120"/>
      <c r="AJA142" s="120"/>
      <c r="AJB142" s="120"/>
      <c r="AJC142" s="120"/>
      <c r="AJD142" s="120"/>
      <c r="AJE142" s="120"/>
      <c r="AJF142" s="120"/>
      <c r="AJG142" s="120"/>
      <c r="AJH142" s="120"/>
      <c r="AJI142" s="120"/>
      <c r="AJJ142" s="120"/>
      <c r="AJK142" s="120"/>
      <c r="AJL142" s="120"/>
      <c r="AJM142" s="120"/>
      <c r="AJN142" s="120"/>
      <c r="AJO142" s="120"/>
      <c r="AJP142" s="120"/>
      <c r="AJQ142" s="120"/>
      <c r="AJR142" s="120"/>
      <c r="AJS142" s="120"/>
      <c r="AJT142" s="120"/>
      <c r="AJU142" s="120"/>
      <c r="AJV142" s="120"/>
      <c r="AJW142" s="120"/>
      <c r="AJX142" s="120"/>
      <c r="AJY142" s="120"/>
      <c r="AJZ142" s="120"/>
      <c r="AKA142" s="120"/>
      <c r="AKB142" s="120"/>
      <c r="AKC142" s="120"/>
      <c r="AKD142" s="120"/>
      <c r="AKE142" s="120"/>
      <c r="AKF142" s="120"/>
      <c r="AKG142" s="120"/>
      <c r="AKH142" s="120"/>
      <c r="AKI142" s="120"/>
      <c r="AKJ142" s="120"/>
      <c r="AKK142" s="120"/>
      <c r="AKL142" s="120"/>
      <c r="AKM142" s="120"/>
      <c r="AKN142" s="120"/>
      <c r="AKO142" s="120"/>
      <c r="AKP142" s="120"/>
      <c r="AKQ142" s="120"/>
      <c r="AKR142" s="120"/>
      <c r="AKS142" s="120"/>
      <c r="AKT142" s="120"/>
      <c r="AKU142" s="120"/>
      <c r="AKV142" s="120"/>
      <c r="AKW142" s="120"/>
      <c r="AKX142" s="120"/>
      <c r="AKY142" s="120"/>
      <c r="AKZ142" s="120"/>
      <c r="ALA142" s="120"/>
      <c r="ALB142" s="120"/>
      <c r="ALC142" s="120"/>
      <c r="ALD142" s="120"/>
      <c r="ALE142" s="120"/>
      <c r="ALF142" s="120"/>
      <c r="ALG142" s="120"/>
      <c r="ALH142" s="120"/>
      <c r="ALI142" s="120"/>
      <c r="ALJ142" s="120"/>
      <c r="ALK142" s="120"/>
      <c r="ALL142" s="120"/>
      <c r="ALM142" s="120"/>
      <c r="ALN142" s="120"/>
      <c r="ALO142" s="120"/>
      <c r="ALP142" s="120"/>
      <c r="ALQ142" s="120"/>
      <c r="ALR142" s="120"/>
      <c r="ALS142" s="120"/>
      <c r="ALT142" s="120"/>
      <c r="ALU142" s="120"/>
      <c r="ALV142" s="120"/>
      <c r="ALW142" s="120"/>
      <c r="ALX142" s="120"/>
      <c r="ALY142" s="120"/>
      <c r="ALZ142" s="120"/>
      <c r="AMA142" s="120"/>
      <c r="AMB142" s="120"/>
      <c r="AMC142" s="120"/>
      <c r="AMD142" s="120"/>
      <c r="AME142" s="120"/>
      <c r="AMF142" s="120"/>
      <c r="AMG142" s="120"/>
      <c r="AMH142" s="120"/>
      <c r="AMI142" s="120"/>
      <c r="AMJ142" s="120"/>
    </row>
    <row r="143" customFormat="false" ht="15" hidden="false" customHeight="true" outlineLevel="0" collapsed="false">
      <c r="A143" s="121"/>
      <c r="B143" s="121"/>
      <c r="C143" s="122"/>
      <c r="D143" s="122"/>
      <c r="E143" s="123"/>
      <c r="F143" s="122"/>
      <c r="G143" s="123"/>
      <c r="H143" s="90"/>
      <c r="I143" s="90"/>
      <c r="J143" s="154"/>
      <c r="K143" s="154"/>
      <c r="L143" s="90"/>
      <c r="M143" s="90"/>
      <c r="N143" s="90"/>
      <c r="O143" s="90"/>
      <c r="P143" s="90"/>
      <c r="Q143" s="90"/>
      <c r="R143" s="90"/>
      <c r="S143" s="90"/>
      <c r="T143" s="90"/>
      <c r="U143" s="90"/>
      <c r="V143" s="90"/>
      <c r="W143" s="90"/>
      <c r="X143" s="90"/>
      <c r="Y143" s="90"/>
      <c r="Z143" s="90"/>
      <c r="AA143" s="90"/>
      <c r="AB143" s="90"/>
      <c r="AC143" s="90"/>
      <c r="AD143" s="90"/>
      <c r="AE143" s="90"/>
      <c r="AF143" s="90"/>
      <c r="AG143" s="90"/>
      <c r="AH143" s="90"/>
      <c r="AI143" s="90"/>
      <c r="AJ143" s="90"/>
      <c r="AK143" s="90"/>
      <c r="AL143" s="90"/>
      <c r="AM143" s="90"/>
      <c r="AN143" s="90"/>
      <c r="AO143" s="90"/>
      <c r="AP143" s="90"/>
      <c r="AQ143" s="90"/>
      <c r="AR143" s="90"/>
      <c r="AS143" s="90"/>
      <c r="AT143" s="90"/>
      <c r="AU143" s="90"/>
      <c r="AV143" s="90"/>
      <c r="AW143" s="90"/>
      <c r="AX143" s="90"/>
      <c r="AY143" s="90"/>
      <c r="AZ143" s="90"/>
      <c r="BA143" s="90"/>
      <c r="BB143" s="90"/>
      <c r="BC143" s="90"/>
      <c r="BD143" s="90"/>
      <c r="BE143" s="90"/>
      <c r="BF143" s="90"/>
      <c r="BG143" s="90"/>
      <c r="BH143" s="90"/>
      <c r="BI143" s="90"/>
      <c r="BJ143" s="90"/>
      <c r="BK143" s="90"/>
      <c r="BL143" s="90"/>
      <c r="BM143" s="90"/>
      <c r="BN143" s="90"/>
      <c r="BO143" s="90"/>
      <c r="BP143" s="90"/>
      <c r="BQ143" s="90"/>
      <c r="BR143" s="90"/>
      <c r="BS143" s="90"/>
      <c r="BT143" s="90"/>
      <c r="BU143" s="90"/>
      <c r="BV143" s="90"/>
      <c r="BW143" s="90"/>
      <c r="BX143" s="90"/>
      <c r="BY143" s="90"/>
      <c r="BZ143" s="90"/>
      <c r="CA143" s="90"/>
      <c r="CB143" s="90"/>
      <c r="CC143" s="90"/>
      <c r="CD143" s="90"/>
      <c r="CE143" s="90"/>
      <c r="CF143" s="90"/>
      <c r="CG143" s="90"/>
      <c r="CH143" s="90"/>
      <c r="CI143" s="90"/>
      <c r="CJ143" s="90"/>
      <c r="CK143" s="90"/>
      <c r="CL143" s="90"/>
      <c r="CM143" s="90"/>
      <c r="CN143" s="90"/>
      <c r="CO143" s="90"/>
      <c r="CP143" s="90"/>
      <c r="CQ143" s="90"/>
      <c r="CR143" s="90"/>
      <c r="CS143" s="90"/>
      <c r="CT143" s="90"/>
      <c r="CU143" s="90"/>
      <c r="CV143" s="90"/>
      <c r="CW143" s="90"/>
      <c r="CX143" s="90"/>
      <c r="CY143" s="90"/>
      <c r="CZ143" s="90"/>
      <c r="DA143" s="90"/>
      <c r="DB143" s="90"/>
      <c r="DC143" s="90"/>
      <c r="DD143" s="90"/>
      <c r="DE143" s="90"/>
      <c r="DF143" s="90"/>
      <c r="DG143" s="90"/>
      <c r="DH143" s="90"/>
      <c r="DI143" s="90"/>
      <c r="DJ143" s="90"/>
      <c r="DK143" s="90"/>
      <c r="DL143" s="90"/>
      <c r="DM143" s="90"/>
      <c r="DN143" s="90"/>
      <c r="DO143" s="90"/>
      <c r="DP143" s="90"/>
      <c r="DQ143" s="90"/>
      <c r="DR143" s="90"/>
      <c r="DS143" s="90"/>
      <c r="DT143" s="90"/>
      <c r="DU143" s="90"/>
      <c r="DV143" s="90"/>
      <c r="DW143" s="90"/>
      <c r="DX143" s="90"/>
      <c r="DY143" s="90"/>
      <c r="DZ143" s="90"/>
      <c r="EA143" s="90"/>
      <c r="EB143" s="90"/>
      <c r="EC143" s="90"/>
      <c r="ED143" s="90"/>
      <c r="EE143" s="90"/>
      <c r="EF143" s="90"/>
      <c r="EG143" s="90"/>
      <c r="EH143" s="90"/>
      <c r="EI143" s="90"/>
      <c r="EJ143" s="90"/>
      <c r="EK143" s="90"/>
      <c r="EL143" s="90"/>
      <c r="EM143" s="90"/>
      <c r="EN143" s="90"/>
      <c r="EO143" s="90"/>
      <c r="EP143" s="90"/>
      <c r="EQ143" s="90"/>
      <c r="ER143" s="90"/>
      <c r="ES143" s="90"/>
      <c r="ET143" s="90"/>
      <c r="EU143" s="90"/>
      <c r="EV143" s="90"/>
      <c r="EW143" s="90"/>
      <c r="EX143" s="90"/>
      <c r="EY143" s="90"/>
      <c r="EZ143" s="90"/>
      <c r="FA143" s="90"/>
      <c r="FB143" s="90"/>
      <c r="FC143" s="90"/>
      <c r="FD143" s="90"/>
      <c r="FE143" s="90"/>
      <c r="FF143" s="90"/>
      <c r="FG143" s="90"/>
      <c r="FH143" s="90"/>
      <c r="FI143" s="90"/>
      <c r="FJ143" s="90"/>
      <c r="FK143" s="90"/>
      <c r="FL143" s="90"/>
      <c r="FM143" s="90"/>
      <c r="FN143" s="90"/>
      <c r="FO143" s="90"/>
      <c r="FP143" s="90"/>
      <c r="FQ143" s="90"/>
      <c r="FR143" s="90"/>
      <c r="FS143" s="90"/>
      <c r="FT143" s="90"/>
      <c r="FU143" s="90"/>
      <c r="FV143" s="90"/>
      <c r="FW143" s="90"/>
      <c r="FX143" s="90"/>
      <c r="FY143" s="90"/>
      <c r="FZ143" s="90"/>
      <c r="GA143" s="90"/>
      <c r="GB143" s="90"/>
      <c r="GC143" s="90"/>
      <c r="GD143" s="90"/>
      <c r="GE143" s="90"/>
      <c r="GF143" s="90"/>
      <c r="GG143" s="90"/>
      <c r="GH143" s="90"/>
      <c r="GI143" s="90"/>
      <c r="GJ143" s="90"/>
      <c r="GK143" s="90"/>
      <c r="GL143" s="90"/>
      <c r="GM143" s="90"/>
      <c r="GN143" s="90"/>
      <c r="GO143" s="90"/>
      <c r="GP143" s="90"/>
      <c r="GQ143" s="90"/>
      <c r="GR143" s="90"/>
      <c r="GS143" s="90"/>
      <c r="GT143" s="90"/>
      <c r="GU143" s="90"/>
      <c r="GV143" s="90"/>
      <c r="GW143" s="90"/>
      <c r="GX143" s="90"/>
      <c r="GY143" s="90"/>
      <c r="GZ143" s="90"/>
      <c r="HA143" s="90"/>
      <c r="HB143" s="90"/>
      <c r="HC143" s="90"/>
      <c r="HD143" s="90"/>
      <c r="HE143" s="90"/>
      <c r="HF143" s="90"/>
      <c r="HG143" s="90"/>
      <c r="HH143" s="90"/>
      <c r="HI143" s="90"/>
      <c r="HJ143" s="90"/>
      <c r="HK143" s="90"/>
      <c r="HL143" s="90"/>
      <c r="HM143" s="90"/>
      <c r="HN143" s="90"/>
      <c r="HO143" s="90"/>
      <c r="HP143" s="90"/>
      <c r="HQ143" s="90"/>
      <c r="HR143" s="90"/>
      <c r="HS143" s="90"/>
      <c r="HT143" s="90"/>
      <c r="HU143" s="90"/>
      <c r="HV143" s="90"/>
      <c r="HW143" s="90"/>
      <c r="HX143" s="90"/>
      <c r="HY143" s="90"/>
      <c r="HZ143" s="90"/>
      <c r="IA143" s="90"/>
      <c r="IB143" s="90"/>
      <c r="IC143" s="90"/>
      <c r="ID143" s="90"/>
      <c r="IE143" s="90"/>
      <c r="IF143" s="90"/>
      <c r="IG143" s="90"/>
      <c r="IH143" s="90"/>
      <c r="II143" s="90"/>
      <c r="IJ143" s="90"/>
      <c r="IK143" s="90"/>
      <c r="IL143" s="90"/>
      <c r="IM143" s="90"/>
      <c r="IN143" s="90"/>
      <c r="IO143" s="90"/>
      <c r="IP143" s="90"/>
      <c r="IQ143" s="90"/>
      <c r="IR143" s="90"/>
      <c r="IS143" s="90"/>
      <c r="IT143" s="90"/>
      <c r="IU143" s="90"/>
      <c r="IV143" s="90"/>
      <c r="IW143" s="90"/>
      <c r="IX143" s="90"/>
      <c r="IY143" s="90"/>
      <c r="IZ143" s="90"/>
      <c r="JA143" s="90"/>
      <c r="JB143" s="90"/>
      <c r="JC143" s="90"/>
      <c r="JD143" s="90"/>
      <c r="JE143" s="90"/>
      <c r="JF143" s="90"/>
      <c r="JG143" s="90"/>
      <c r="JH143" s="90"/>
      <c r="JI143" s="90"/>
      <c r="JJ143" s="90"/>
      <c r="JK143" s="90"/>
      <c r="JL143" s="90"/>
      <c r="JM143" s="90"/>
      <c r="JN143" s="90"/>
      <c r="JO143" s="90"/>
      <c r="JP143" s="90"/>
      <c r="JQ143" s="90"/>
      <c r="JR143" s="90"/>
      <c r="JS143" s="90"/>
      <c r="JT143" s="90"/>
      <c r="JU143" s="90"/>
      <c r="JV143" s="90"/>
      <c r="JW143" s="90"/>
      <c r="JX143" s="90"/>
      <c r="JY143" s="90"/>
      <c r="JZ143" s="90"/>
      <c r="KA143" s="90"/>
      <c r="KB143" s="90"/>
      <c r="KC143" s="90"/>
      <c r="KD143" s="90"/>
      <c r="KE143" s="90"/>
      <c r="KF143" s="90"/>
      <c r="KG143" s="90"/>
      <c r="KH143" s="90"/>
      <c r="KI143" s="90"/>
      <c r="KJ143" s="90"/>
      <c r="KK143" s="90"/>
      <c r="KL143" s="90"/>
      <c r="KM143" s="90"/>
      <c r="KN143" s="90"/>
      <c r="KO143" s="90"/>
      <c r="KP143" s="90"/>
      <c r="KQ143" s="90"/>
      <c r="KR143" s="90"/>
      <c r="KS143" s="90"/>
      <c r="KT143" s="90"/>
      <c r="KU143" s="90"/>
      <c r="KV143" s="90"/>
      <c r="KW143" s="90"/>
      <c r="KX143" s="90"/>
      <c r="KY143" s="90"/>
      <c r="KZ143" s="90"/>
      <c r="LA143" s="90"/>
      <c r="LB143" s="90"/>
      <c r="LC143" s="90"/>
      <c r="LD143" s="90"/>
      <c r="LE143" s="90"/>
      <c r="LF143" s="90"/>
      <c r="LG143" s="90"/>
      <c r="LH143" s="90"/>
      <c r="LI143" s="90"/>
      <c r="LJ143" s="90"/>
      <c r="LK143" s="90"/>
      <c r="LL143" s="90"/>
      <c r="LM143" s="90"/>
      <c r="LN143" s="90"/>
      <c r="LO143" s="90"/>
      <c r="LP143" s="90"/>
      <c r="LQ143" s="90"/>
      <c r="LR143" s="90"/>
      <c r="LS143" s="90"/>
      <c r="LT143" s="90"/>
      <c r="LU143" s="90"/>
      <c r="LV143" s="90"/>
      <c r="LW143" s="90"/>
      <c r="LX143" s="90"/>
      <c r="LY143" s="90"/>
      <c r="LZ143" s="90"/>
      <c r="MA143" s="90"/>
      <c r="MB143" s="90"/>
      <c r="MC143" s="90"/>
      <c r="MD143" s="90"/>
      <c r="ME143" s="90"/>
      <c r="MF143" s="90"/>
      <c r="MG143" s="90"/>
      <c r="MH143" s="90"/>
      <c r="MI143" s="90"/>
      <c r="MJ143" s="90"/>
      <c r="MK143" s="90"/>
      <c r="ML143" s="90"/>
      <c r="MM143" s="90"/>
      <c r="MN143" s="90"/>
      <c r="MO143" s="90"/>
      <c r="MP143" s="90"/>
      <c r="MQ143" s="90"/>
      <c r="MR143" s="90"/>
      <c r="MS143" s="90"/>
      <c r="MT143" s="90"/>
      <c r="MU143" s="90"/>
      <c r="MV143" s="90"/>
      <c r="MW143" s="90"/>
      <c r="MX143" s="90"/>
      <c r="MY143" s="90"/>
      <c r="MZ143" s="90"/>
      <c r="NA143" s="90"/>
      <c r="NB143" s="90"/>
      <c r="NC143" s="90"/>
      <c r="ND143" s="90"/>
      <c r="NE143" s="90"/>
      <c r="NF143" s="90"/>
      <c r="NG143" s="90"/>
      <c r="NH143" s="90"/>
      <c r="NI143" s="90"/>
      <c r="NJ143" s="90"/>
      <c r="NK143" s="90"/>
      <c r="NL143" s="90"/>
      <c r="NM143" s="90"/>
      <c r="NN143" s="90"/>
      <c r="NO143" s="90"/>
      <c r="NP143" s="90"/>
      <c r="NQ143" s="90"/>
      <c r="NR143" s="90"/>
      <c r="NS143" s="90"/>
      <c r="NT143" s="90"/>
      <c r="NU143" s="90"/>
      <c r="NV143" s="90"/>
      <c r="NW143" s="90"/>
      <c r="NX143" s="90"/>
      <c r="NY143" s="90"/>
      <c r="NZ143" s="90"/>
      <c r="OA143" s="90"/>
      <c r="OB143" s="90"/>
      <c r="OC143" s="90"/>
      <c r="OD143" s="90"/>
      <c r="OE143" s="90"/>
      <c r="OF143" s="90"/>
      <c r="OG143" s="90"/>
      <c r="OH143" s="90"/>
      <c r="OI143" s="90"/>
      <c r="OJ143" s="90"/>
      <c r="OK143" s="90"/>
      <c r="OL143" s="90"/>
      <c r="OM143" s="90"/>
      <c r="ON143" s="90"/>
      <c r="OO143" s="90"/>
      <c r="OP143" s="90"/>
      <c r="OQ143" s="90"/>
      <c r="OR143" s="90"/>
      <c r="OS143" s="90"/>
      <c r="OT143" s="90"/>
      <c r="OU143" s="90"/>
      <c r="OV143" s="90"/>
      <c r="OW143" s="90"/>
      <c r="OX143" s="90"/>
      <c r="OY143" s="90"/>
      <c r="OZ143" s="90"/>
      <c r="PA143" s="90"/>
      <c r="PB143" s="90"/>
      <c r="PC143" s="90"/>
      <c r="PD143" s="90"/>
      <c r="PE143" s="90"/>
      <c r="PF143" s="90"/>
      <c r="PG143" s="90"/>
      <c r="PH143" s="90"/>
      <c r="PI143" s="90"/>
      <c r="PJ143" s="90"/>
      <c r="PK143" s="90"/>
      <c r="PL143" s="90"/>
      <c r="PM143" s="90"/>
      <c r="PN143" s="90"/>
      <c r="PO143" s="90"/>
      <c r="PP143" s="90"/>
      <c r="PQ143" s="90"/>
      <c r="PR143" s="90"/>
      <c r="PS143" s="90"/>
      <c r="PT143" s="90"/>
      <c r="PU143" s="90"/>
      <c r="PV143" s="90"/>
      <c r="PW143" s="90"/>
      <c r="PX143" s="90"/>
      <c r="PY143" s="90"/>
      <c r="PZ143" s="90"/>
      <c r="QA143" s="90"/>
      <c r="QB143" s="90"/>
      <c r="QC143" s="90"/>
      <c r="QD143" s="90"/>
      <c r="QE143" s="90"/>
      <c r="QF143" s="90"/>
      <c r="QG143" s="90"/>
      <c r="QH143" s="90"/>
      <c r="QI143" s="90"/>
      <c r="QJ143" s="90"/>
      <c r="QK143" s="90"/>
      <c r="QL143" s="90"/>
      <c r="QM143" s="90"/>
      <c r="QN143" s="90"/>
      <c r="QO143" s="90"/>
      <c r="QP143" s="90"/>
      <c r="QQ143" s="90"/>
      <c r="QR143" s="90"/>
      <c r="QS143" s="90"/>
      <c r="QT143" s="90"/>
      <c r="QU143" s="90"/>
      <c r="QV143" s="90"/>
      <c r="QW143" s="90"/>
      <c r="QX143" s="90"/>
      <c r="QY143" s="90"/>
      <c r="QZ143" s="90"/>
      <c r="RA143" s="90"/>
      <c r="RB143" s="90"/>
      <c r="RC143" s="90"/>
      <c r="RD143" s="90"/>
      <c r="RE143" s="90"/>
      <c r="RF143" s="90"/>
      <c r="RG143" s="90"/>
      <c r="RH143" s="90"/>
      <c r="RI143" s="90"/>
      <c r="RJ143" s="90"/>
      <c r="RK143" s="90"/>
      <c r="RL143" s="90"/>
      <c r="RM143" s="90"/>
      <c r="RN143" s="90"/>
      <c r="RO143" s="90"/>
      <c r="RP143" s="90"/>
      <c r="RQ143" s="90"/>
      <c r="RR143" s="90"/>
      <c r="RS143" s="90"/>
      <c r="RT143" s="90"/>
      <c r="RU143" s="90"/>
      <c r="RV143" s="90"/>
      <c r="RW143" s="90"/>
      <c r="RX143" s="90"/>
      <c r="RY143" s="90"/>
      <c r="RZ143" s="90"/>
      <c r="SA143" s="90"/>
      <c r="SB143" s="90"/>
      <c r="SC143" s="90"/>
      <c r="SD143" s="90"/>
      <c r="SE143" s="90"/>
      <c r="SF143" s="90"/>
      <c r="SG143" s="90"/>
      <c r="SH143" s="90"/>
      <c r="SI143" s="90"/>
      <c r="SJ143" s="90"/>
      <c r="SK143" s="90"/>
      <c r="SL143" s="90"/>
      <c r="SM143" s="90"/>
      <c r="SN143" s="90"/>
      <c r="SO143" s="90"/>
      <c r="SP143" s="90"/>
      <c r="SQ143" s="90"/>
      <c r="SR143" s="90"/>
      <c r="SS143" s="90"/>
      <c r="ST143" s="90"/>
      <c r="SU143" s="90"/>
      <c r="SV143" s="90"/>
      <c r="SW143" s="90"/>
      <c r="SX143" s="90"/>
      <c r="SY143" s="90"/>
      <c r="SZ143" s="90"/>
      <c r="TA143" s="90"/>
      <c r="TB143" s="90"/>
      <c r="TC143" s="90"/>
      <c r="TD143" s="90"/>
      <c r="TE143" s="90"/>
      <c r="TF143" s="90"/>
      <c r="TG143" s="90"/>
      <c r="TH143" s="90"/>
      <c r="TI143" s="90"/>
      <c r="TJ143" s="90"/>
      <c r="TK143" s="90"/>
      <c r="TL143" s="90"/>
      <c r="TM143" s="90"/>
      <c r="TN143" s="90"/>
      <c r="TO143" s="90"/>
      <c r="TP143" s="90"/>
      <c r="TQ143" s="90"/>
      <c r="TR143" s="90"/>
      <c r="TS143" s="90"/>
      <c r="TT143" s="90"/>
      <c r="TU143" s="90"/>
      <c r="TV143" s="90"/>
      <c r="TW143" s="90"/>
      <c r="TX143" s="90"/>
      <c r="TY143" s="90"/>
      <c r="TZ143" s="90"/>
      <c r="UA143" s="90"/>
      <c r="UB143" s="90"/>
      <c r="UC143" s="90"/>
      <c r="UD143" s="90"/>
      <c r="UE143" s="90"/>
      <c r="UF143" s="90"/>
      <c r="UG143" s="90"/>
      <c r="UH143" s="90"/>
      <c r="UI143" s="90"/>
      <c r="UJ143" s="90"/>
      <c r="UK143" s="90"/>
      <c r="UL143" s="90"/>
      <c r="UM143" s="90"/>
      <c r="UN143" s="90"/>
      <c r="UO143" s="90"/>
      <c r="UP143" s="90"/>
      <c r="UQ143" s="90"/>
      <c r="UR143" s="90"/>
      <c r="US143" s="90"/>
      <c r="UT143" s="90"/>
      <c r="UU143" s="90"/>
      <c r="UV143" s="90"/>
      <c r="UW143" s="90"/>
      <c r="UX143" s="90"/>
      <c r="UY143" s="90"/>
      <c r="UZ143" s="90"/>
      <c r="VA143" s="90"/>
      <c r="VB143" s="90"/>
      <c r="VC143" s="90"/>
      <c r="VD143" s="90"/>
      <c r="VE143" s="90"/>
      <c r="VF143" s="90"/>
      <c r="VG143" s="90"/>
      <c r="VH143" s="90"/>
      <c r="VI143" s="90"/>
      <c r="VJ143" s="90"/>
      <c r="VK143" s="90"/>
      <c r="VL143" s="90"/>
      <c r="VM143" s="90"/>
      <c r="VN143" s="90"/>
      <c r="VO143" s="90"/>
      <c r="VP143" s="90"/>
      <c r="VQ143" s="90"/>
      <c r="VR143" s="90"/>
      <c r="VS143" s="90"/>
      <c r="VT143" s="90"/>
      <c r="VU143" s="90"/>
      <c r="VV143" s="90"/>
      <c r="VW143" s="90"/>
      <c r="VX143" s="90"/>
      <c r="VY143" s="90"/>
      <c r="VZ143" s="90"/>
      <c r="WA143" s="90"/>
      <c r="WB143" s="90"/>
      <c r="WC143" s="90"/>
      <c r="WD143" s="90"/>
      <c r="WE143" s="90"/>
      <c r="WF143" s="90"/>
      <c r="WG143" s="90"/>
      <c r="WH143" s="90"/>
      <c r="WI143" s="90"/>
      <c r="WJ143" s="90"/>
      <c r="WK143" s="90"/>
      <c r="WL143" s="90"/>
      <c r="WM143" s="90"/>
      <c r="WN143" s="90"/>
      <c r="WO143" s="90"/>
      <c r="WP143" s="90"/>
      <c r="WQ143" s="90"/>
      <c r="WR143" s="90"/>
      <c r="WS143" s="90"/>
      <c r="WT143" s="90"/>
      <c r="WU143" s="90"/>
      <c r="WV143" s="90"/>
      <c r="WW143" s="90"/>
      <c r="WX143" s="90"/>
      <c r="WY143" s="90"/>
      <c r="WZ143" s="90"/>
      <c r="XA143" s="90"/>
      <c r="XB143" s="90"/>
      <c r="XC143" s="90"/>
      <c r="XD143" s="90"/>
      <c r="XE143" s="90"/>
      <c r="XF143" s="90"/>
      <c r="XG143" s="90"/>
      <c r="XH143" s="90"/>
      <c r="XI143" s="90"/>
      <c r="XJ143" s="90"/>
      <c r="XK143" s="90"/>
      <c r="XL143" s="90"/>
      <c r="XM143" s="90"/>
      <c r="XN143" s="90"/>
      <c r="XO143" s="90"/>
      <c r="XP143" s="90"/>
      <c r="XQ143" s="90"/>
      <c r="XR143" s="90"/>
      <c r="XS143" s="90"/>
      <c r="XT143" s="90"/>
      <c r="XU143" s="90"/>
      <c r="XV143" s="90"/>
      <c r="XW143" s="90"/>
      <c r="XX143" s="90"/>
      <c r="XY143" s="90"/>
      <c r="XZ143" s="90"/>
      <c r="YA143" s="90"/>
      <c r="YB143" s="90"/>
      <c r="YC143" s="90"/>
      <c r="YD143" s="90"/>
      <c r="YE143" s="90"/>
      <c r="YF143" s="90"/>
      <c r="YG143" s="90"/>
      <c r="YH143" s="90"/>
      <c r="YI143" s="90"/>
      <c r="YJ143" s="90"/>
      <c r="YK143" s="90"/>
      <c r="YL143" s="90"/>
      <c r="YM143" s="90"/>
      <c r="YN143" s="90"/>
      <c r="YO143" s="90"/>
      <c r="YP143" s="90"/>
      <c r="YQ143" s="90"/>
      <c r="YR143" s="90"/>
      <c r="YS143" s="90"/>
      <c r="YT143" s="90"/>
      <c r="YU143" s="90"/>
      <c r="YV143" s="90"/>
      <c r="YW143" s="90"/>
      <c r="YX143" s="90"/>
      <c r="YY143" s="90"/>
      <c r="YZ143" s="90"/>
      <c r="ZA143" s="90"/>
      <c r="ZB143" s="90"/>
      <c r="ZC143" s="90"/>
      <c r="ZD143" s="90"/>
      <c r="ZE143" s="90"/>
      <c r="ZF143" s="90"/>
      <c r="ZG143" s="90"/>
      <c r="ZH143" s="90"/>
      <c r="ZI143" s="90"/>
      <c r="ZJ143" s="90"/>
      <c r="ZK143" s="90"/>
      <c r="ZL143" s="90"/>
      <c r="ZM143" s="90"/>
      <c r="ZN143" s="90"/>
      <c r="ZO143" s="90"/>
      <c r="ZP143" s="90"/>
      <c r="ZQ143" s="90"/>
      <c r="ZR143" s="90"/>
      <c r="ZS143" s="90"/>
      <c r="ZT143" s="90"/>
      <c r="ZU143" s="90"/>
      <c r="ZV143" s="90"/>
      <c r="ZW143" s="90"/>
      <c r="ZX143" s="90"/>
      <c r="ZY143" s="90"/>
      <c r="ZZ143" s="90"/>
      <c r="AAA143" s="90"/>
      <c r="AAB143" s="90"/>
      <c r="AAC143" s="90"/>
      <c r="AAD143" s="90"/>
      <c r="AAE143" s="90"/>
      <c r="AAF143" s="90"/>
      <c r="AAG143" s="90"/>
      <c r="AAH143" s="90"/>
      <c r="AAI143" s="90"/>
      <c r="AAJ143" s="90"/>
      <c r="AAK143" s="90"/>
      <c r="AAL143" s="90"/>
      <c r="AAM143" s="90"/>
      <c r="AAN143" s="90"/>
      <c r="AAO143" s="90"/>
      <c r="AAP143" s="90"/>
      <c r="AAQ143" s="90"/>
      <c r="AAR143" s="90"/>
      <c r="AAS143" s="90"/>
      <c r="AAT143" s="90"/>
      <c r="AAU143" s="90"/>
      <c r="AAV143" s="90"/>
      <c r="AAW143" s="90"/>
      <c r="AAX143" s="90"/>
      <c r="AAY143" s="90"/>
      <c r="AAZ143" s="90"/>
      <c r="ABA143" s="90"/>
      <c r="ABB143" s="90"/>
      <c r="ABC143" s="90"/>
      <c r="ABD143" s="90"/>
      <c r="ABE143" s="90"/>
      <c r="ABF143" s="90"/>
      <c r="ABG143" s="90"/>
      <c r="ABH143" s="90"/>
      <c r="ABI143" s="90"/>
      <c r="ABJ143" s="90"/>
      <c r="ABK143" s="90"/>
      <c r="ABL143" s="90"/>
      <c r="ABM143" s="90"/>
      <c r="ABN143" s="90"/>
      <c r="ABO143" s="90"/>
      <c r="ABP143" s="90"/>
      <c r="ABQ143" s="90"/>
      <c r="ABR143" s="90"/>
      <c r="ABS143" s="90"/>
      <c r="ABT143" s="90"/>
      <c r="ABU143" s="90"/>
      <c r="ABV143" s="90"/>
      <c r="ABW143" s="90"/>
      <c r="ABX143" s="90"/>
      <c r="ABY143" s="90"/>
      <c r="ABZ143" s="90"/>
      <c r="ACA143" s="90"/>
      <c r="ACB143" s="90"/>
      <c r="ACC143" s="90"/>
      <c r="ACD143" s="90"/>
      <c r="ACE143" s="90"/>
      <c r="ACF143" s="90"/>
      <c r="ACG143" s="90"/>
      <c r="ACH143" s="90"/>
      <c r="ACI143" s="90"/>
      <c r="ACJ143" s="90"/>
      <c r="ACK143" s="90"/>
      <c r="ACL143" s="90"/>
      <c r="ACM143" s="90"/>
      <c r="ACN143" s="90"/>
      <c r="ACO143" s="90"/>
      <c r="ACP143" s="90"/>
      <c r="ACQ143" s="90"/>
      <c r="ACR143" s="90"/>
      <c r="ACS143" s="90"/>
      <c r="ACT143" s="90"/>
      <c r="ACU143" s="90"/>
      <c r="ACV143" s="90"/>
      <c r="ACW143" s="90"/>
      <c r="ACX143" s="90"/>
      <c r="ACY143" s="90"/>
      <c r="ACZ143" s="90"/>
      <c r="ADA143" s="90"/>
      <c r="ADB143" s="90"/>
      <c r="ADC143" s="90"/>
      <c r="ADD143" s="90"/>
      <c r="ADE143" s="90"/>
      <c r="ADF143" s="90"/>
      <c r="ADG143" s="90"/>
      <c r="ADH143" s="90"/>
      <c r="ADI143" s="90"/>
      <c r="ADJ143" s="90"/>
      <c r="ADK143" s="90"/>
      <c r="ADL143" s="90"/>
      <c r="ADM143" s="90"/>
      <c r="ADN143" s="90"/>
      <c r="ADO143" s="90"/>
      <c r="ADP143" s="90"/>
      <c r="ADQ143" s="90"/>
      <c r="ADR143" s="90"/>
      <c r="ADS143" s="90"/>
      <c r="ADT143" s="90"/>
      <c r="ADU143" s="90"/>
      <c r="ADV143" s="90"/>
      <c r="ADW143" s="90"/>
      <c r="ADX143" s="90"/>
      <c r="ADY143" s="90"/>
      <c r="ADZ143" s="90"/>
      <c r="AEA143" s="90"/>
      <c r="AEB143" s="90"/>
      <c r="AEC143" s="90"/>
      <c r="AED143" s="90"/>
      <c r="AEE143" s="90"/>
      <c r="AEF143" s="90"/>
      <c r="AEG143" s="90"/>
      <c r="AEH143" s="90"/>
      <c r="AEI143" s="90"/>
      <c r="AEJ143" s="90"/>
      <c r="AEK143" s="90"/>
      <c r="AEL143" s="90"/>
      <c r="AEM143" s="90"/>
      <c r="AEN143" s="90"/>
      <c r="AEO143" s="90"/>
      <c r="AEP143" s="90"/>
      <c r="AEQ143" s="90"/>
      <c r="AER143" s="90"/>
      <c r="AES143" s="90"/>
      <c r="AET143" s="90"/>
      <c r="AEU143" s="90"/>
      <c r="AEV143" s="90"/>
      <c r="AEW143" s="90"/>
      <c r="AEX143" s="90"/>
      <c r="AEY143" s="90"/>
      <c r="AEZ143" s="90"/>
      <c r="AFA143" s="90"/>
      <c r="AFB143" s="90"/>
      <c r="AFC143" s="90"/>
      <c r="AFD143" s="90"/>
      <c r="AFE143" s="90"/>
      <c r="AFF143" s="90"/>
      <c r="AFG143" s="90"/>
      <c r="AFH143" s="90"/>
      <c r="AFI143" s="90"/>
      <c r="AFJ143" s="90"/>
      <c r="AFK143" s="90"/>
      <c r="AFL143" s="90"/>
      <c r="AFM143" s="90"/>
      <c r="AFN143" s="90"/>
      <c r="AFO143" s="90"/>
      <c r="AFP143" s="90"/>
      <c r="AFQ143" s="90"/>
      <c r="AFR143" s="90"/>
      <c r="AFS143" s="90"/>
      <c r="AFT143" s="90"/>
      <c r="AFU143" s="90"/>
      <c r="AFV143" s="90"/>
      <c r="AFW143" s="90"/>
      <c r="AFX143" s="90"/>
      <c r="AFY143" s="90"/>
      <c r="AFZ143" s="90"/>
      <c r="AGA143" s="90"/>
      <c r="AGB143" s="90"/>
      <c r="AGC143" s="90"/>
      <c r="AGD143" s="90"/>
      <c r="AGE143" s="90"/>
      <c r="AGF143" s="90"/>
      <c r="AGG143" s="90"/>
      <c r="AGH143" s="90"/>
      <c r="AGI143" s="90"/>
      <c r="AGJ143" s="90"/>
      <c r="AGK143" s="90"/>
      <c r="AGL143" s="90"/>
      <c r="AGM143" s="90"/>
      <c r="AGN143" s="90"/>
      <c r="AGO143" s="90"/>
      <c r="AGP143" s="90"/>
      <c r="AGQ143" s="90"/>
      <c r="AGR143" s="90"/>
      <c r="AGS143" s="90"/>
      <c r="AGT143" s="90"/>
      <c r="AGU143" s="90"/>
      <c r="AGV143" s="90"/>
      <c r="AGW143" s="90"/>
      <c r="AGX143" s="90"/>
      <c r="AGY143" s="90"/>
      <c r="AGZ143" s="90"/>
      <c r="AHA143" s="90"/>
      <c r="AHB143" s="90"/>
      <c r="AHC143" s="90"/>
      <c r="AHD143" s="90"/>
      <c r="AHE143" s="90"/>
      <c r="AHF143" s="90"/>
      <c r="AHG143" s="90"/>
      <c r="AHH143" s="90"/>
      <c r="AHI143" s="90"/>
      <c r="AHJ143" s="90"/>
      <c r="AHK143" s="90"/>
      <c r="AHL143" s="90"/>
      <c r="AHM143" s="90"/>
      <c r="AHN143" s="90"/>
      <c r="AHO143" s="90"/>
      <c r="AHP143" s="90"/>
      <c r="AHQ143" s="90"/>
      <c r="AHR143" s="90"/>
      <c r="AHS143" s="90"/>
      <c r="AHT143" s="90"/>
      <c r="AHU143" s="90"/>
      <c r="AHV143" s="90"/>
      <c r="AHW143" s="90"/>
      <c r="AHX143" s="90"/>
      <c r="AHY143" s="90"/>
      <c r="AHZ143" s="90"/>
      <c r="AIA143" s="90"/>
      <c r="AIB143" s="90"/>
      <c r="AIC143" s="90"/>
      <c r="AID143" s="90"/>
      <c r="AIE143" s="90"/>
      <c r="AIF143" s="90"/>
      <c r="AIG143" s="90"/>
      <c r="AIH143" s="90"/>
      <c r="AII143" s="90"/>
      <c r="AIJ143" s="90"/>
      <c r="AIK143" s="90"/>
      <c r="AIL143" s="90"/>
      <c r="AIM143" s="90"/>
      <c r="AIN143" s="90"/>
      <c r="AIO143" s="90"/>
      <c r="AIP143" s="90"/>
      <c r="AIQ143" s="90"/>
      <c r="AIR143" s="90"/>
      <c r="AIS143" s="90"/>
      <c r="AIT143" s="90"/>
      <c r="AIU143" s="90"/>
      <c r="AIV143" s="90"/>
      <c r="AIW143" s="90"/>
      <c r="AIX143" s="90"/>
      <c r="AIY143" s="90"/>
      <c r="AIZ143" s="90"/>
      <c r="AJA143" s="90"/>
      <c r="AJB143" s="90"/>
      <c r="AJC143" s="90"/>
      <c r="AJD143" s="90"/>
      <c r="AJE143" s="90"/>
      <c r="AJF143" s="90"/>
      <c r="AJG143" s="90"/>
      <c r="AJH143" s="90"/>
      <c r="AJI143" s="90"/>
      <c r="AJJ143" s="90"/>
      <c r="AJK143" s="90"/>
      <c r="AJL143" s="90"/>
      <c r="AJM143" s="90"/>
      <c r="AJN143" s="90"/>
      <c r="AJO143" s="90"/>
      <c r="AJP143" s="90"/>
      <c r="AJQ143" s="90"/>
      <c r="AJR143" s="90"/>
      <c r="AJS143" s="90"/>
      <c r="AJT143" s="90"/>
      <c r="AJU143" s="90"/>
      <c r="AJV143" s="90"/>
      <c r="AJW143" s="90"/>
      <c r="AJX143" s="90"/>
      <c r="AJY143" s="90"/>
      <c r="AJZ143" s="90"/>
      <c r="AKA143" s="90"/>
      <c r="AKB143" s="90"/>
      <c r="AKC143" s="90"/>
      <c r="AKD143" s="90"/>
      <c r="AKE143" s="90"/>
      <c r="AKF143" s="90"/>
      <c r="AKG143" s="90"/>
      <c r="AKH143" s="90"/>
      <c r="AKI143" s="90"/>
      <c r="AKJ143" s="90"/>
      <c r="AKK143" s="90"/>
      <c r="AKL143" s="90"/>
      <c r="AKM143" s="90"/>
      <c r="AKN143" s="90"/>
      <c r="AKO143" s="90"/>
      <c r="AKP143" s="90"/>
      <c r="AKQ143" s="90"/>
      <c r="AKR143" s="90"/>
      <c r="AKS143" s="90"/>
      <c r="AKT143" s="90"/>
      <c r="AKU143" s="90"/>
      <c r="AKV143" s="90"/>
      <c r="AKW143" s="90"/>
      <c r="AKX143" s="90"/>
      <c r="AKY143" s="90"/>
      <c r="AKZ143" s="90"/>
      <c r="ALA143" s="90"/>
      <c r="ALB143" s="90"/>
      <c r="ALC143" s="90"/>
      <c r="ALD143" s="90"/>
      <c r="ALE143" s="90"/>
      <c r="ALF143" s="90"/>
      <c r="ALG143" s="90"/>
      <c r="ALH143" s="90"/>
      <c r="ALI143" s="90"/>
      <c r="ALJ143" s="90"/>
      <c r="ALK143" s="90"/>
      <c r="ALL143" s="90"/>
      <c r="ALM143" s="90"/>
      <c r="ALN143" s="90"/>
      <c r="ALO143" s="90"/>
      <c r="ALP143" s="90"/>
      <c r="ALQ143" s="90"/>
      <c r="ALR143" s="90"/>
      <c r="ALS143" s="90"/>
      <c r="ALT143" s="90"/>
      <c r="ALU143" s="90"/>
      <c r="ALV143" s="90"/>
      <c r="ALW143" s="90"/>
      <c r="ALX143" s="90"/>
      <c r="ALY143" s="90"/>
      <c r="ALZ143" s="90"/>
      <c r="AMA143" s="90"/>
      <c r="AMB143" s="90"/>
      <c r="AMC143" s="90"/>
      <c r="AMD143" s="90"/>
      <c r="AME143" s="90"/>
      <c r="AMF143" s="90"/>
      <c r="AMG143" s="90"/>
      <c r="AMH143" s="90"/>
      <c r="AMI143" s="90"/>
      <c r="AMJ143" s="90"/>
    </row>
    <row r="144" customFormat="false" ht="15.75" hidden="false" customHeight="true" outlineLevel="0" collapsed="false">
      <c r="A144" s="155" t="s">
        <v>130</v>
      </c>
      <c r="B144" s="156"/>
      <c r="C144" s="157"/>
      <c r="D144" s="157"/>
      <c r="E144" s="158"/>
      <c r="F144" s="157"/>
      <c r="G144" s="158"/>
      <c r="H144" s="90"/>
      <c r="I144" s="90"/>
      <c r="L144" s="90"/>
      <c r="M144" s="90"/>
      <c r="N144" s="90"/>
      <c r="O144" s="90"/>
      <c r="P144" s="90"/>
      <c r="Q144" s="90"/>
      <c r="R144" s="90"/>
      <c r="S144" s="90"/>
      <c r="T144" s="90"/>
      <c r="U144" s="90"/>
      <c r="V144" s="90"/>
      <c r="W144" s="90"/>
      <c r="X144" s="90"/>
      <c r="Y144" s="90"/>
      <c r="Z144" s="90"/>
      <c r="AA144" s="90"/>
      <c r="AB144" s="90"/>
      <c r="AC144" s="90"/>
      <c r="AD144" s="90"/>
      <c r="AE144" s="90"/>
      <c r="AF144" s="90"/>
      <c r="AG144" s="90"/>
      <c r="AH144" s="90"/>
      <c r="AI144" s="90"/>
      <c r="AJ144" s="90"/>
      <c r="AK144" s="90"/>
      <c r="AL144" s="90"/>
      <c r="AM144" s="90"/>
      <c r="AN144" s="90"/>
      <c r="AO144" s="90"/>
      <c r="AP144" s="90"/>
      <c r="AQ144" s="90"/>
      <c r="AR144" s="90"/>
      <c r="AS144" s="90"/>
      <c r="AT144" s="90"/>
      <c r="AU144" s="90"/>
      <c r="AV144" s="90"/>
      <c r="AW144" s="90"/>
      <c r="AX144" s="90"/>
      <c r="AY144" s="90"/>
      <c r="AZ144" s="90"/>
      <c r="BA144" s="90"/>
      <c r="BB144" s="90"/>
      <c r="BC144" s="90"/>
      <c r="BD144" s="90"/>
      <c r="BE144" s="90"/>
      <c r="BF144" s="90"/>
      <c r="BG144" s="90"/>
      <c r="BH144" s="90"/>
      <c r="BI144" s="90"/>
      <c r="BJ144" s="90"/>
      <c r="BK144" s="90"/>
      <c r="BL144" s="90"/>
      <c r="BM144" s="90"/>
      <c r="BN144" s="90"/>
      <c r="BO144" s="90"/>
      <c r="BP144" s="90"/>
      <c r="BQ144" s="90"/>
      <c r="BR144" s="90"/>
      <c r="BS144" s="90"/>
      <c r="BT144" s="90"/>
      <c r="BU144" s="90"/>
      <c r="BV144" s="90"/>
      <c r="BW144" s="90"/>
      <c r="BX144" s="90"/>
      <c r="BY144" s="90"/>
      <c r="BZ144" s="90"/>
      <c r="CA144" s="90"/>
      <c r="CB144" s="90"/>
      <c r="CC144" s="90"/>
      <c r="CD144" s="90"/>
      <c r="CE144" s="90"/>
      <c r="CF144" s="90"/>
      <c r="CG144" s="90"/>
      <c r="CH144" s="90"/>
      <c r="CI144" s="90"/>
      <c r="CJ144" s="90"/>
      <c r="CK144" s="90"/>
      <c r="CL144" s="90"/>
      <c r="CM144" s="90"/>
      <c r="CN144" s="90"/>
      <c r="CO144" s="90"/>
      <c r="CP144" s="90"/>
      <c r="CQ144" s="90"/>
      <c r="CR144" s="90"/>
      <c r="CS144" s="90"/>
      <c r="CT144" s="90"/>
      <c r="CU144" s="90"/>
      <c r="CV144" s="90"/>
      <c r="CW144" s="90"/>
      <c r="CX144" s="90"/>
      <c r="CY144" s="90"/>
      <c r="CZ144" s="90"/>
      <c r="DA144" s="90"/>
      <c r="DB144" s="90"/>
      <c r="DC144" s="90"/>
      <c r="DD144" s="90"/>
      <c r="DE144" s="90"/>
      <c r="DF144" s="90"/>
      <c r="DG144" s="90"/>
      <c r="DH144" s="90"/>
      <c r="DI144" s="90"/>
      <c r="DJ144" s="90"/>
      <c r="DK144" s="90"/>
      <c r="DL144" s="90"/>
      <c r="DM144" s="90"/>
      <c r="DN144" s="90"/>
      <c r="DO144" s="90"/>
      <c r="DP144" s="90"/>
      <c r="DQ144" s="90"/>
      <c r="DR144" s="90"/>
      <c r="DS144" s="90"/>
      <c r="DT144" s="90"/>
      <c r="DU144" s="90"/>
      <c r="DV144" s="90"/>
      <c r="DW144" s="90"/>
      <c r="DX144" s="90"/>
      <c r="DY144" s="90"/>
      <c r="DZ144" s="90"/>
      <c r="EA144" s="90"/>
      <c r="EB144" s="90"/>
      <c r="EC144" s="90"/>
      <c r="ED144" s="90"/>
      <c r="EE144" s="90"/>
      <c r="EF144" s="90"/>
      <c r="EG144" s="90"/>
      <c r="EH144" s="90"/>
      <c r="EI144" s="90"/>
      <c r="EJ144" s="90"/>
      <c r="EK144" s="90"/>
      <c r="EL144" s="90"/>
      <c r="EM144" s="90"/>
      <c r="EN144" s="90"/>
      <c r="EO144" s="90"/>
      <c r="EP144" s="90"/>
      <c r="EQ144" s="90"/>
      <c r="ER144" s="90"/>
      <c r="ES144" s="90"/>
      <c r="ET144" s="90"/>
      <c r="EU144" s="90"/>
      <c r="EV144" s="90"/>
      <c r="EW144" s="90"/>
      <c r="EX144" s="90"/>
      <c r="EY144" s="90"/>
      <c r="EZ144" s="90"/>
      <c r="FA144" s="90"/>
      <c r="FB144" s="90"/>
      <c r="FC144" s="90"/>
      <c r="FD144" s="90"/>
      <c r="FE144" s="90"/>
      <c r="FF144" s="90"/>
      <c r="FG144" s="90"/>
      <c r="FH144" s="90"/>
      <c r="FI144" s="90"/>
      <c r="FJ144" s="90"/>
      <c r="FK144" s="90"/>
      <c r="FL144" s="90"/>
      <c r="FM144" s="90"/>
      <c r="FN144" s="90"/>
      <c r="FO144" s="90"/>
      <c r="FP144" s="90"/>
      <c r="FQ144" s="90"/>
      <c r="FR144" s="90"/>
      <c r="FS144" s="90"/>
      <c r="FT144" s="90"/>
      <c r="FU144" s="90"/>
      <c r="FV144" s="90"/>
      <c r="FW144" s="90"/>
      <c r="FX144" s="90"/>
      <c r="FY144" s="90"/>
      <c r="FZ144" s="90"/>
      <c r="GA144" s="90"/>
      <c r="GB144" s="90"/>
      <c r="GC144" s="90"/>
      <c r="GD144" s="90"/>
      <c r="GE144" s="90"/>
      <c r="GF144" s="90"/>
      <c r="GG144" s="90"/>
      <c r="GH144" s="90"/>
      <c r="GI144" s="90"/>
      <c r="GJ144" s="90"/>
      <c r="GK144" s="90"/>
      <c r="GL144" s="90"/>
      <c r="GM144" s="90"/>
      <c r="GN144" s="90"/>
      <c r="GO144" s="90"/>
      <c r="GP144" s="90"/>
      <c r="GQ144" s="90"/>
      <c r="GR144" s="90"/>
      <c r="GS144" s="90"/>
      <c r="GT144" s="90"/>
      <c r="GU144" s="90"/>
      <c r="GV144" s="90"/>
      <c r="GW144" s="90"/>
      <c r="GX144" s="90"/>
      <c r="GY144" s="90"/>
      <c r="GZ144" s="90"/>
      <c r="HA144" s="90"/>
      <c r="HB144" s="90"/>
      <c r="HC144" s="90"/>
      <c r="HD144" s="90"/>
      <c r="HE144" s="90"/>
      <c r="HF144" s="90"/>
      <c r="HG144" s="90"/>
      <c r="HH144" s="90"/>
      <c r="HI144" s="90"/>
      <c r="HJ144" s="90"/>
      <c r="HK144" s="90"/>
      <c r="HL144" s="90"/>
      <c r="HM144" s="90"/>
      <c r="HN144" s="90"/>
      <c r="HO144" s="90"/>
      <c r="HP144" s="90"/>
      <c r="HQ144" s="90"/>
      <c r="HR144" s="90"/>
      <c r="HS144" s="90"/>
      <c r="HT144" s="90"/>
      <c r="HU144" s="90"/>
      <c r="HV144" s="90"/>
      <c r="HW144" s="90"/>
      <c r="HX144" s="90"/>
      <c r="HY144" s="90"/>
      <c r="HZ144" s="90"/>
      <c r="IA144" s="90"/>
      <c r="IB144" s="90"/>
      <c r="IC144" s="90"/>
      <c r="ID144" s="90"/>
      <c r="IE144" s="90"/>
      <c r="IF144" s="90"/>
      <c r="IG144" s="90"/>
      <c r="IH144" s="90"/>
      <c r="II144" s="90"/>
      <c r="IJ144" s="90"/>
      <c r="IK144" s="90"/>
      <c r="IL144" s="90"/>
      <c r="IM144" s="90"/>
      <c r="IN144" s="90"/>
      <c r="IO144" s="90"/>
      <c r="IP144" s="90"/>
      <c r="IQ144" s="90"/>
      <c r="IR144" s="90"/>
      <c r="IS144" s="90"/>
      <c r="IT144" s="90"/>
      <c r="IU144" s="90"/>
      <c r="IV144" s="90"/>
      <c r="IW144" s="90"/>
      <c r="IX144" s="90"/>
      <c r="IY144" s="90"/>
      <c r="IZ144" s="90"/>
      <c r="JA144" s="90"/>
      <c r="JB144" s="90"/>
      <c r="JC144" s="90"/>
      <c r="JD144" s="90"/>
      <c r="JE144" s="90"/>
      <c r="JF144" s="90"/>
      <c r="JG144" s="90"/>
      <c r="JH144" s="90"/>
      <c r="JI144" s="90"/>
      <c r="JJ144" s="90"/>
      <c r="JK144" s="90"/>
      <c r="JL144" s="90"/>
      <c r="JM144" s="90"/>
      <c r="JN144" s="90"/>
      <c r="JO144" s="90"/>
      <c r="JP144" s="90"/>
      <c r="JQ144" s="90"/>
      <c r="JR144" s="90"/>
      <c r="JS144" s="90"/>
      <c r="JT144" s="90"/>
      <c r="JU144" s="90"/>
      <c r="JV144" s="90"/>
      <c r="JW144" s="90"/>
      <c r="JX144" s="90"/>
      <c r="JY144" s="90"/>
      <c r="JZ144" s="90"/>
      <c r="KA144" s="90"/>
      <c r="KB144" s="90"/>
      <c r="KC144" s="90"/>
      <c r="KD144" s="90"/>
      <c r="KE144" s="90"/>
      <c r="KF144" s="90"/>
      <c r="KG144" s="90"/>
      <c r="KH144" s="90"/>
      <c r="KI144" s="90"/>
      <c r="KJ144" s="90"/>
      <c r="KK144" s="90"/>
      <c r="KL144" s="90"/>
      <c r="KM144" s="90"/>
      <c r="KN144" s="90"/>
      <c r="KO144" s="90"/>
      <c r="KP144" s="90"/>
      <c r="KQ144" s="90"/>
      <c r="KR144" s="90"/>
      <c r="KS144" s="90"/>
      <c r="KT144" s="90"/>
      <c r="KU144" s="90"/>
      <c r="KV144" s="90"/>
      <c r="KW144" s="90"/>
      <c r="KX144" s="90"/>
      <c r="KY144" s="90"/>
      <c r="KZ144" s="90"/>
      <c r="LA144" s="90"/>
      <c r="LB144" s="90"/>
      <c r="LC144" s="90"/>
      <c r="LD144" s="90"/>
      <c r="LE144" s="90"/>
      <c r="LF144" s="90"/>
      <c r="LG144" s="90"/>
      <c r="LH144" s="90"/>
      <c r="LI144" s="90"/>
      <c r="LJ144" s="90"/>
      <c r="LK144" s="90"/>
      <c r="LL144" s="90"/>
      <c r="LM144" s="90"/>
      <c r="LN144" s="90"/>
      <c r="LO144" s="90"/>
      <c r="LP144" s="90"/>
      <c r="LQ144" s="90"/>
      <c r="LR144" s="90"/>
      <c r="LS144" s="90"/>
      <c r="LT144" s="90"/>
      <c r="LU144" s="90"/>
      <c r="LV144" s="90"/>
      <c r="LW144" s="90"/>
      <c r="LX144" s="90"/>
      <c r="LY144" s="90"/>
      <c r="LZ144" s="90"/>
      <c r="MA144" s="90"/>
      <c r="MB144" s="90"/>
      <c r="MC144" s="90"/>
      <c r="MD144" s="90"/>
      <c r="ME144" s="90"/>
      <c r="MF144" s="90"/>
      <c r="MG144" s="90"/>
      <c r="MH144" s="90"/>
      <c r="MI144" s="90"/>
      <c r="MJ144" s="90"/>
      <c r="MK144" s="90"/>
      <c r="ML144" s="90"/>
      <c r="MM144" s="90"/>
      <c r="MN144" s="90"/>
      <c r="MO144" s="90"/>
      <c r="MP144" s="90"/>
      <c r="MQ144" s="90"/>
      <c r="MR144" s="90"/>
      <c r="MS144" s="90"/>
      <c r="MT144" s="90"/>
      <c r="MU144" s="90"/>
      <c r="MV144" s="90"/>
      <c r="MW144" s="90"/>
      <c r="MX144" s="90"/>
      <c r="MY144" s="90"/>
      <c r="MZ144" s="90"/>
      <c r="NA144" s="90"/>
      <c r="NB144" s="90"/>
      <c r="NC144" s="90"/>
      <c r="ND144" s="90"/>
      <c r="NE144" s="90"/>
      <c r="NF144" s="90"/>
      <c r="NG144" s="90"/>
      <c r="NH144" s="90"/>
      <c r="NI144" s="90"/>
      <c r="NJ144" s="90"/>
      <c r="NK144" s="90"/>
      <c r="NL144" s="90"/>
      <c r="NM144" s="90"/>
      <c r="NN144" s="90"/>
      <c r="NO144" s="90"/>
      <c r="NP144" s="90"/>
      <c r="NQ144" s="90"/>
      <c r="NR144" s="90"/>
      <c r="NS144" s="90"/>
      <c r="NT144" s="90"/>
      <c r="NU144" s="90"/>
      <c r="NV144" s="90"/>
      <c r="NW144" s="90"/>
      <c r="NX144" s="90"/>
      <c r="NY144" s="90"/>
      <c r="NZ144" s="90"/>
      <c r="OA144" s="90"/>
      <c r="OB144" s="90"/>
      <c r="OC144" s="90"/>
      <c r="OD144" s="90"/>
      <c r="OE144" s="90"/>
      <c r="OF144" s="90"/>
      <c r="OG144" s="90"/>
      <c r="OH144" s="90"/>
      <c r="OI144" s="90"/>
      <c r="OJ144" s="90"/>
      <c r="OK144" s="90"/>
      <c r="OL144" s="90"/>
      <c r="OM144" s="90"/>
      <c r="ON144" s="90"/>
      <c r="OO144" s="90"/>
      <c r="OP144" s="90"/>
      <c r="OQ144" s="90"/>
      <c r="OR144" s="90"/>
      <c r="OS144" s="90"/>
      <c r="OT144" s="90"/>
      <c r="OU144" s="90"/>
      <c r="OV144" s="90"/>
      <c r="OW144" s="90"/>
      <c r="OX144" s="90"/>
      <c r="OY144" s="90"/>
      <c r="OZ144" s="90"/>
      <c r="PA144" s="90"/>
      <c r="PB144" s="90"/>
      <c r="PC144" s="90"/>
      <c r="PD144" s="90"/>
      <c r="PE144" s="90"/>
      <c r="PF144" s="90"/>
      <c r="PG144" s="90"/>
      <c r="PH144" s="90"/>
      <c r="PI144" s="90"/>
      <c r="PJ144" s="90"/>
      <c r="PK144" s="90"/>
      <c r="PL144" s="90"/>
      <c r="PM144" s="90"/>
      <c r="PN144" s="90"/>
      <c r="PO144" s="90"/>
      <c r="PP144" s="90"/>
      <c r="PQ144" s="90"/>
      <c r="PR144" s="90"/>
      <c r="PS144" s="90"/>
      <c r="PT144" s="90"/>
      <c r="PU144" s="90"/>
      <c r="PV144" s="90"/>
      <c r="PW144" s="90"/>
      <c r="PX144" s="90"/>
      <c r="PY144" s="90"/>
      <c r="PZ144" s="90"/>
      <c r="QA144" s="90"/>
      <c r="QB144" s="90"/>
      <c r="QC144" s="90"/>
      <c r="QD144" s="90"/>
      <c r="QE144" s="90"/>
      <c r="QF144" s="90"/>
      <c r="QG144" s="90"/>
      <c r="QH144" s="90"/>
      <c r="QI144" s="90"/>
      <c r="QJ144" s="90"/>
      <c r="QK144" s="90"/>
      <c r="QL144" s="90"/>
      <c r="QM144" s="90"/>
      <c r="QN144" s="90"/>
      <c r="QO144" s="90"/>
      <c r="QP144" s="90"/>
      <c r="QQ144" s="90"/>
      <c r="QR144" s="90"/>
      <c r="QS144" s="90"/>
      <c r="QT144" s="90"/>
      <c r="QU144" s="90"/>
      <c r="QV144" s="90"/>
      <c r="QW144" s="90"/>
      <c r="QX144" s="90"/>
      <c r="QY144" s="90"/>
      <c r="QZ144" s="90"/>
      <c r="RA144" s="90"/>
      <c r="RB144" s="90"/>
      <c r="RC144" s="90"/>
      <c r="RD144" s="90"/>
      <c r="RE144" s="90"/>
      <c r="RF144" s="90"/>
      <c r="RG144" s="90"/>
      <c r="RH144" s="90"/>
      <c r="RI144" s="90"/>
      <c r="RJ144" s="90"/>
      <c r="RK144" s="90"/>
      <c r="RL144" s="90"/>
      <c r="RM144" s="90"/>
      <c r="RN144" s="90"/>
      <c r="RO144" s="90"/>
      <c r="RP144" s="90"/>
      <c r="RQ144" s="90"/>
      <c r="RR144" s="90"/>
      <c r="RS144" s="90"/>
      <c r="RT144" s="90"/>
      <c r="RU144" s="90"/>
      <c r="RV144" s="90"/>
      <c r="RW144" s="90"/>
      <c r="RX144" s="90"/>
      <c r="RY144" s="90"/>
      <c r="RZ144" s="90"/>
      <c r="SA144" s="90"/>
      <c r="SB144" s="90"/>
      <c r="SC144" s="90"/>
      <c r="SD144" s="90"/>
      <c r="SE144" s="90"/>
      <c r="SF144" s="90"/>
      <c r="SG144" s="90"/>
      <c r="SH144" s="90"/>
      <c r="SI144" s="90"/>
      <c r="SJ144" s="90"/>
      <c r="SK144" s="90"/>
      <c r="SL144" s="90"/>
      <c r="SM144" s="90"/>
      <c r="SN144" s="90"/>
      <c r="SO144" s="90"/>
      <c r="SP144" s="90"/>
      <c r="SQ144" s="90"/>
      <c r="SR144" s="90"/>
      <c r="SS144" s="90"/>
      <c r="ST144" s="90"/>
      <c r="SU144" s="90"/>
      <c r="SV144" s="90"/>
      <c r="SW144" s="90"/>
      <c r="SX144" s="90"/>
      <c r="SY144" s="90"/>
      <c r="SZ144" s="90"/>
      <c r="TA144" s="90"/>
      <c r="TB144" s="90"/>
      <c r="TC144" s="90"/>
      <c r="TD144" s="90"/>
      <c r="TE144" s="90"/>
      <c r="TF144" s="90"/>
      <c r="TG144" s="90"/>
      <c r="TH144" s="90"/>
      <c r="TI144" s="90"/>
      <c r="TJ144" s="90"/>
      <c r="TK144" s="90"/>
      <c r="TL144" s="90"/>
      <c r="TM144" s="90"/>
      <c r="TN144" s="90"/>
      <c r="TO144" s="90"/>
      <c r="TP144" s="90"/>
      <c r="TQ144" s="90"/>
      <c r="TR144" s="90"/>
      <c r="TS144" s="90"/>
      <c r="TT144" s="90"/>
      <c r="TU144" s="90"/>
      <c r="TV144" s="90"/>
      <c r="TW144" s="90"/>
      <c r="TX144" s="90"/>
      <c r="TY144" s="90"/>
      <c r="TZ144" s="90"/>
      <c r="UA144" s="90"/>
      <c r="UB144" s="90"/>
      <c r="UC144" s="90"/>
      <c r="UD144" s="90"/>
      <c r="UE144" s="90"/>
      <c r="UF144" s="90"/>
      <c r="UG144" s="90"/>
      <c r="UH144" s="90"/>
      <c r="UI144" s="90"/>
      <c r="UJ144" s="90"/>
      <c r="UK144" s="90"/>
      <c r="UL144" s="90"/>
      <c r="UM144" s="90"/>
      <c r="UN144" s="90"/>
      <c r="UO144" s="90"/>
      <c r="UP144" s="90"/>
      <c r="UQ144" s="90"/>
      <c r="UR144" s="90"/>
      <c r="US144" s="90"/>
      <c r="UT144" s="90"/>
      <c r="UU144" s="90"/>
      <c r="UV144" s="90"/>
      <c r="UW144" s="90"/>
      <c r="UX144" s="90"/>
      <c r="UY144" s="90"/>
      <c r="UZ144" s="90"/>
      <c r="VA144" s="90"/>
      <c r="VB144" s="90"/>
      <c r="VC144" s="90"/>
      <c r="VD144" s="90"/>
      <c r="VE144" s="90"/>
      <c r="VF144" s="90"/>
      <c r="VG144" s="90"/>
      <c r="VH144" s="90"/>
      <c r="VI144" s="90"/>
      <c r="VJ144" s="90"/>
      <c r="VK144" s="90"/>
      <c r="VL144" s="90"/>
      <c r="VM144" s="90"/>
      <c r="VN144" s="90"/>
      <c r="VO144" s="90"/>
      <c r="VP144" s="90"/>
      <c r="VQ144" s="90"/>
      <c r="VR144" s="90"/>
      <c r="VS144" s="90"/>
      <c r="VT144" s="90"/>
      <c r="VU144" s="90"/>
      <c r="VV144" s="90"/>
      <c r="VW144" s="90"/>
      <c r="VX144" s="90"/>
      <c r="VY144" s="90"/>
      <c r="VZ144" s="90"/>
      <c r="WA144" s="90"/>
      <c r="WB144" s="90"/>
      <c r="WC144" s="90"/>
      <c r="WD144" s="90"/>
      <c r="WE144" s="90"/>
      <c r="WF144" s="90"/>
      <c r="WG144" s="90"/>
      <c r="WH144" s="90"/>
      <c r="WI144" s="90"/>
      <c r="WJ144" s="90"/>
      <c r="WK144" s="90"/>
      <c r="WL144" s="90"/>
      <c r="WM144" s="90"/>
      <c r="WN144" s="90"/>
      <c r="WO144" s="90"/>
      <c r="WP144" s="90"/>
      <c r="WQ144" s="90"/>
      <c r="WR144" s="90"/>
      <c r="WS144" s="90"/>
      <c r="WT144" s="90"/>
      <c r="WU144" s="90"/>
      <c r="WV144" s="90"/>
      <c r="WW144" s="90"/>
      <c r="WX144" s="90"/>
      <c r="WY144" s="90"/>
      <c r="WZ144" s="90"/>
      <c r="XA144" s="90"/>
      <c r="XB144" s="90"/>
      <c r="XC144" s="90"/>
      <c r="XD144" s="90"/>
      <c r="XE144" s="90"/>
      <c r="XF144" s="90"/>
      <c r="XG144" s="90"/>
      <c r="XH144" s="90"/>
      <c r="XI144" s="90"/>
      <c r="XJ144" s="90"/>
      <c r="XK144" s="90"/>
      <c r="XL144" s="90"/>
      <c r="XM144" s="90"/>
      <c r="XN144" s="90"/>
      <c r="XO144" s="90"/>
      <c r="XP144" s="90"/>
      <c r="XQ144" s="90"/>
      <c r="XR144" s="90"/>
      <c r="XS144" s="90"/>
      <c r="XT144" s="90"/>
      <c r="XU144" s="90"/>
      <c r="XV144" s="90"/>
      <c r="XW144" s="90"/>
      <c r="XX144" s="90"/>
      <c r="XY144" s="90"/>
      <c r="XZ144" s="90"/>
      <c r="YA144" s="90"/>
      <c r="YB144" s="90"/>
      <c r="YC144" s="90"/>
      <c r="YD144" s="90"/>
      <c r="YE144" s="90"/>
      <c r="YF144" s="90"/>
      <c r="YG144" s="90"/>
      <c r="YH144" s="90"/>
      <c r="YI144" s="90"/>
      <c r="YJ144" s="90"/>
      <c r="YK144" s="90"/>
      <c r="YL144" s="90"/>
      <c r="YM144" s="90"/>
      <c r="YN144" s="90"/>
      <c r="YO144" s="90"/>
      <c r="YP144" s="90"/>
      <c r="YQ144" s="90"/>
      <c r="YR144" s="90"/>
      <c r="YS144" s="90"/>
      <c r="YT144" s="90"/>
      <c r="YU144" s="90"/>
      <c r="YV144" s="90"/>
      <c r="YW144" s="90"/>
      <c r="YX144" s="90"/>
      <c r="YY144" s="90"/>
      <c r="YZ144" s="90"/>
      <c r="ZA144" s="90"/>
      <c r="ZB144" s="90"/>
      <c r="ZC144" s="90"/>
      <c r="ZD144" s="90"/>
      <c r="ZE144" s="90"/>
      <c r="ZF144" s="90"/>
      <c r="ZG144" s="90"/>
      <c r="ZH144" s="90"/>
      <c r="ZI144" s="90"/>
      <c r="ZJ144" s="90"/>
      <c r="ZK144" s="90"/>
      <c r="ZL144" s="90"/>
      <c r="ZM144" s="90"/>
      <c r="ZN144" s="90"/>
      <c r="ZO144" s="90"/>
      <c r="ZP144" s="90"/>
      <c r="ZQ144" s="90"/>
      <c r="ZR144" s="90"/>
      <c r="ZS144" s="90"/>
      <c r="ZT144" s="90"/>
      <c r="ZU144" s="90"/>
      <c r="ZV144" s="90"/>
      <c r="ZW144" s="90"/>
      <c r="ZX144" s="90"/>
      <c r="ZY144" s="90"/>
      <c r="ZZ144" s="90"/>
      <c r="AAA144" s="90"/>
      <c r="AAB144" s="90"/>
      <c r="AAC144" s="90"/>
      <c r="AAD144" s="90"/>
      <c r="AAE144" s="90"/>
      <c r="AAF144" s="90"/>
      <c r="AAG144" s="90"/>
      <c r="AAH144" s="90"/>
      <c r="AAI144" s="90"/>
      <c r="AAJ144" s="90"/>
      <c r="AAK144" s="90"/>
      <c r="AAL144" s="90"/>
      <c r="AAM144" s="90"/>
      <c r="AAN144" s="90"/>
      <c r="AAO144" s="90"/>
      <c r="AAP144" s="90"/>
      <c r="AAQ144" s="90"/>
      <c r="AAR144" s="90"/>
      <c r="AAS144" s="90"/>
      <c r="AAT144" s="90"/>
      <c r="AAU144" s="90"/>
      <c r="AAV144" s="90"/>
      <c r="AAW144" s="90"/>
      <c r="AAX144" s="90"/>
      <c r="AAY144" s="90"/>
      <c r="AAZ144" s="90"/>
      <c r="ABA144" s="90"/>
      <c r="ABB144" s="90"/>
      <c r="ABC144" s="90"/>
      <c r="ABD144" s="90"/>
      <c r="ABE144" s="90"/>
      <c r="ABF144" s="90"/>
      <c r="ABG144" s="90"/>
      <c r="ABH144" s="90"/>
      <c r="ABI144" s="90"/>
      <c r="ABJ144" s="90"/>
      <c r="ABK144" s="90"/>
      <c r="ABL144" s="90"/>
      <c r="ABM144" s="90"/>
      <c r="ABN144" s="90"/>
      <c r="ABO144" s="90"/>
      <c r="ABP144" s="90"/>
      <c r="ABQ144" s="90"/>
      <c r="ABR144" s="90"/>
      <c r="ABS144" s="90"/>
      <c r="ABT144" s="90"/>
      <c r="ABU144" s="90"/>
      <c r="ABV144" s="90"/>
      <c r="ABW144" s="90"/>
      <c r="ABX144" s="90"/>
      <c r="ABY144" s="90"/>
      <c r="ABZ144" s="90"/>
      <c r="ACA144" s="90"/>
      <c r="ACB144" s="90"/>
      <c r="ACC144" s="90"/>
      <c r="ACD144" s="90"/>
      <c r="ACE144" s="90"/>
      <c r="ACF144" s="90"/>
      <c r="ACG144" s="90"/>
      <c r="ACH144" s="90"/>
      <c r="ACI144" s="90"/>
      <c r="ACJ144" s="90"/>
      <c r="ACK144" s="90"/>
      <c r="ACL144" s="90"/>
      <c r="ACM144" s="90"/>
      <c r="ACN144" s="90"/>
      <c r="ACO144" s="90"/>
      <c r="ACP144" s="90"/>
      <c r="ACQ144" s="90"/>
      <c r="ACR144" s="90"/>
      <c r="ACS144" s="90"/>
      <c r="ACT144" s="90"/>
      <c r="ACU144" s="90"/>
      <c r="ACV144" s="90"/>
      <c r="ACW144" s="90"/>
      <c r="ACX144" s="90"/>
      <c r="ACY144" s="90"/>
      <c r="ACZ144" s="90"/>
      <c r="ADA144" s="90"/>
      <c r="ADB144" s="90"/>
      <c r="ADC144" s="90"/>
      <c r="ADD144" s="90"/>
      <c r="ADE144" s="90"/>
      <c r="ADF144" s="90"/>
      <c r="ADG144" s="90"/>
      <c r="ADH144" s="90"/>
      <c r="ADI144" s="90"/>
      <c r="ADJ144" s="90"/>
      <c r="ADK144" s="90"/>
      <c r="ADL144" s="90"/>
      <c r="ADM144" s="90"/>
      <c r="ADN144" s="90"/>
      <c r="ADO144" s="90"/>
      <c r="ADP144" s="90"/>
      <c r="ADQ144" s="90"/>
      <c r="ADR144" s="90"/>
      <c r="ADS144" s="90"/>
      <c r="ADT144" s="90"/>
      <c r="ADU144" s="90"/>
      <c r="ADV144" s="90"/>
      <c r="ADW144" s="90"/>
      <c r="ADX144" s="90"/>
      <c r="ADY144" s="90"/>
      <c r="ADZ144" s="90"/>
      <c r="AEA144" s="90"/>
      <c r="AEB144" s="90"/>
      <c r="AEC144" s="90"/>
      <c r="AED144" s="90"/>
      <c r="AEE144" s="90"/>
      <c r="AEF144" s="90"/>
      <c r="AEG144" s="90"/>
      <c r="AEH144" s="90"/>
      <c r="AEI144" s="90"/>
      <c r="AEJ144" s="90"/>
      <c r="AEK144" s="90"/>
      <c r="AEL144" s="90"/>
      <c r="AEM144" s="90"/>
      <c r="AEN144" s="90"/>
      <c r="AEO144" s="90"/>
      <c r="AEP144" s="90"/>
      <c r="AEQ144" s="90"/>
      <c r="AER144" s="90"/>
      <c r="AES144" s="90"/>
      <c r="AET144" s="90"/>
      <c r="AEU144" s="90"/>
      <c r="AEV144" s="90"/>
      <c r="AEW144" s="90"/>
      <c r="AEX144" s="90"/>
      <c r="AEY144" s="90"/>
      <c r="AEZ144" s="90"/>
      <c r="AFA144" s="90"/>
      <c r="AFB144" s="90"/>
      <c r="AFC144" s="90"/>
      <c r="AFD144" s="90"/>
      <c r="AFE144" s="90"/>
      <c r="AFF144" s="90"/>
      <c r="AFG144" s="90"/>
      <c r="AFH144" s="90"/>
      <c r="AFI144" s="90"/>
      <c r="AFJ144" s="90"/>
      <c r="AFK144" s="90"/>
      <c r="AFL144" s="90"/>
      <c r="AFM144" s="90"/>
      <c r="AFN144" s="90"/>
      <c r="AFO144" s="90"/>
      <c r="AFP144" s="90"/>
      <c r="AFQ144" s="90"/>
      <c r="AFR144" s="90"/>
      <c r="AFS144" s="90"/>
      <c r="AFT144" s="90"/>
      <c r="AFU144" s="90"/>
      <c r="AFV144" s="90"/>
      <c r="AFW144" s="90"/>
      <c r="AFX144" s="90"/>
      <c r="AFY144" s="90"/>
      <c r="AFZ144" s="90"/>
      <c r="AGA144" s="90"/>
      <c r="AGB144" s="90"/>
      <c r="AGC144" s="90"/>
      <c r="AGD144" s="90"/>
      <c r="AGE144" s="90"/>
      <c r="AGF144" s="90"/>
      <c r="AGG144" s="90"/>
      <c r="AGH144" s="90"/>
      <c r="AGI144" s="90"/>
      <c r="AGJ144" s="90"/>
      <c r="AGK144" s="90"/>
      <c r="AGL144" s="90"/>
      <c r="AGM144" s="90"/>
      <c r="AGN144" s="90"/>
      <c r="AGO144" s="90"/>
      <c r="AGP144" s="90"/>
      <c r="AGQ144" s="90"/>
      <c r="AGR144" s="90"/>
      <c r="AGS144" s="90"/>
      <c r="AGT144" s="90"/>
      <c r="AGU144" s="90"/>
      <c r="AGV144" s="90"/>
      <c r="AGW144" s="90"/>
      <c r="AGX144" s="90"/>
      <c r="AGY144" s="90"/>
      <c r="AGZ144" s="90"/>
      <c r="AHA144" s="90"/>
      <c r="AHB144" s="90"/>
      <c r="AHC144" s="90"/>
      <c r="AHD144" s="90"/>
      <c r="AHE144" s="90"/>
      <c r="AHF144" s="90"/>
      <c r="AHG144" s="90"/>
      <c r="AHH144" s="90"/>
      <c r="AHI144" s="90"/>
      <c r="AHJ144" s="90"/>
      <c r="AHK144" s="90"/>
      <c r="AHL144" s="90"/>
      <c r="AHM144" s="90"/>
      <c r="AHN144" s="90"/>
      <c r="AHO144" s="90"/>
      <c r="AHP144" s="90"/>
      <c r="AHQ144" s="90"/>
      <c r="AHR144" s="90"/>
      <c r="AHS144" s="90"/>
      <c r="AHT144" s="90"/>
      <c r="AHU144" s="90"/>
      <c r="AHV144" s="90"/>
      <c r="AHW144" s="90"/>
      <c r="AHX144" s="90"/>
      <c r="AHY144" s="90"/>
      <c r="AHZ144" s="90"/>
      <c r="AIA144" s="90"/>
      <c r="AIB144" s="90"/>
      <c r="AIC144" s="90"/>
      <c r="AID144" s="90"/>
      <c r="AIE144" s="90"/>
      <c r="AIF144" s="90"/>
      <c r="AIG144" s="90"/>
      <c r="AIH144" s="90"/>
      <c r="AII144" s="90"/>
      <c r="AIJ144" s="90"/>
      <c r="AIK144" s="90"/>
      <c r="AIL144" s="90"/>
      <c r="AIM144" s="90"/>
      <c r="AIN144" s="90"/>
      <c r="AIO144" s="90"/>
      <c r="AIP144" s="90"/>
      <c r="AIQ144" s="90"/>
      <c r="AIR144" s="90"/>
      <c r="AIS144" s="90"/>
      <c r="AIT144" s="90"/>
      <c r="AIU144" s="90"/>
      <c r="AIV144" s="90"/>
      <c r="AIW144" s="90"/>
      <c r="AIX144" s="90"/>
      <c r="AIY144" s="90"/>
      <c r="AIZ144" s="90"/>
      <c r="AJA144" s="90"/>
      <c r="AJB144" s="90"/>
      <c r="AJC144" s="90"/>
      <c r="AJD144" s="90"/>
      <c r="AJE144" s="90"/>
      <c r="AJF144" s="90"/>
      <c r="AJG144" s="90"/>
      <c r="AJH144" s="90"/>
      <c r="AJI144" s="90"/>
      <c r="AJJ144" s="90"/>
      <c r="AJK144" s="90"/>
      <c r="AJL144" s="90"/>
      <c r="AJM144" s="90"/>
      <c r="AJN144" s="90"/>
      <c r="AJO144" s="90"/>
      <c r="AJP144" s="90"/>
      <c r="AJQ144" s="90"/>
      <c r="AJR144" s="90"/>
      <c r="AJS144" s="90"/>
      <c r="AJT144" s="90"/>
      <c r="AJU144" s="90"/>
      <c r="AJV144" s="90"/>
      <c r="AJW144" s="90"/>
      <c r="AJX144" s="90"/>
      <c r="AJY144" s="90"/>
      <c r="AJZ144" s="90"/>
      <c r="AKA144" s="90"/>
      <c r="AKB144" s="90"/>
      <c r="AKC144" s="90"/>
      <c r="AKD144" s="90"/>
      <c r="AKE144" s="90"/>
      <c r="AKF144" s="90"/>
      <c r="AKG144" s="90"/>
      <c r="AKH144" s="90"/>
      <c r="AKI144" s="90"/>
      <c r="AKJ144" s="90"/>
      <c r="AKK144" s="90"/>
      <c r="AKL144" s="90"/>
      <c r="AKM144" s="90"/>
      <c r="AKN144" s="90"/>
      <c r="AKO144" s="90"/>
      <c r="AKP144" s="90"/>
      <c r="AKQ144" s="90"/>
      <c r="AKR144" s="90"/>
      <c r="AKS144" s="90"/>
      <c r="AKT144" s="90"/>
      <c r="AKU144" s="90"/>
      <c r="AKV144" s="90"/>
      <c r="AKW144" s="90"/>
      <c r="AKX144" s="90"/>
      <c r="AKY144" s="90"/>
      <c r="AKZ144" s="90"/>
      <c r="ALA144" s="90"/>
      <c r="ALB144" s="90"/>
      <c r="ALC144" s="90"/>
      <c r="ALD144" s="90"/>
      <c r="ALE144" s="90"/>
      <c r="ALF144" s="90"/>
      <c r="ALG144" s="90"/>
      <c r="ALH144" s="90"/>
      <c r="ALI144" s="90"/>
      <c r="ALJ144" s="90"/>
      <c r="ALK144" s="90"/>
      <c r="ALL144" s="90"/>
      <c r="ALM144" s="90"/>
      <c r="ALN144" s="90"/>
      <c r="ALO144" s="90"/>
      <c r="ALP144" s="90"/>
      <c r="ALQ144" s="90"/>
      <c r="ALR144" s="90"/>
      <c r="ALS144" s="90"/>
      <c r="ALT144" s="90"/>
      <c r="ALU144" s="90"/>
      <c r="ALV144" s="90"/>
      <c r="ALW144" s="90"/>
      <c r="ALX144" s="90"/>
      <c r="ALY144" s="90"/>
      <c r="ALZ144" s="90"/>
      <c r="AMA144" s="90"/>
      <c r="AMB144" s="90"/>
      <c r="AMC144" s="90"/>
      <c r="AMD144" s="90"/>
      <c r="AME144" s="90"/>
      <c r="AMF144" s="90"/>
      <c r="AMG144" s="90"/>
      <c r="AMH144" s="90"/>
      <c r="AMI144" s="90"/>
      <c r="AMJ144" s="90"/>
    </row>
    <row r="145" customFormat="false" ht="15" hidden="false" customHeight="true" outlineLevel="0" collapsed="false">
      <c r="A145" s="159" t="n">
        <v>260</v>
      </c>
      <c r="B145" s="160" t="str">
        <f aca="false">VLOOKUP(A145,Names!$A$2:$B$207,2,FALSE())</f>
        <v>Central Virginia Governor's School</v>
      </c>
      <c r="C145" s="109" t="n">
        <f aca="false">VLOOKUP(A145,[1]Principals!$A$8:$D$221,4,FALSE())</f>
        <v>96913.28</v>
      </c>
      <c r="D145" s="161" t="n">
        <f aca="false">VLOOKUP($A145,'Source query'!$B$17:$I$224,5,FALSE())</f>
        <v>98851.58</v>
      </c>
      <c r="E145" s="162" t="n">
        <f aca="false">IF(D145=0,"",IF(C145=0,"",IF(D145&lt;&gt;0,D145/C145-1)))</f>
        <v>0.0200003549565138</v>
      </c>
      <c r="F145" s="161" t="n">
        <f aca="false">VLOOKUP($A145,'Source query'!$B$17:$I$224,6,FALSE())</f>
        <v>99998.26</v>
      </c>
      <c r="G145" s="162" t="n">
        <f aca="false">IF(F145=0,"",IF(D145=0,"",IF(F145&lt;&gt;0,F145/D145-1)))</f>
        <v>0.0116000169142465</v>
      </c>
    </row>
    <row r="146" customFormat="false" ht="15.75" hidden="false" customHeight="true" outlineLevel="0" collapsed="false">
      <c r="A146" s="107" t="n">
        <v>261</v>
      </c>
      <c r="B146" s="108" t="str">
        <f aca="false">VLOOKUP(A146,Names!$A$2:$B$207,2,FALSE())</f>
        <v>Southwest Virginia Governor's School</v>
      </c>
      <c r="C146" s="109" t="n">
        <f aca="false">VLOOKUP(A146,[1]Principals!$A$8:$D$221,4,FALSE())</f>
        <v>89379.96</v>
      </c>
      <c r="D146" s="109" t="n">
        <f aca="false">VLOOKUP($A146,'Source query'!$B$17:$I$224,5,FALSE())</f>
        <v>91167</v>
      </c>
      <c r="E146" s="110" t="n">
        <f aca="false">IF(D146=0,"",IF(C146=0,"",IF(D146&lt;&gt;0,D146/C146-1)))</f>
        <v>0.0199937435639934</v>
      </c>
      <c r="F146" s="109" t="n">
        <f aca="false">VLOOKUP($A146,'Source query'!$B$17:$I$224,6,FALSE())</f>
        <v>92991</v>
      </c>
      <c r="G146" s="110" t="n">
        <f aca="false">IF(F146=0,"",IF(D146=0,"",IF(F146&lt;&gt;0,F146/D146-1)))</f>
        <v>0.0200072394616473</v>
      </c>
    </row>
    <row r="147" customFormat="false" ht="15.75" hidden="false" customHeight="true" outlineLevel="0" collapsed="false">
      <c r="A147" s="107" t="n">
        <v>262</v>
      </c>
      <c r="B147" s="108" t="str">
        <f aca="false">VLOOKUP(A147,Names!$A$2:$B$207,2,FALSE())</f>
        <v>Governor's School For The Arts</v>
      </c>
      <c r="C147" s="109" t="n">
        <f aca="false">VLOOKUP(A147,[1]Principals!$A$8:$D$221,4,FALSE())</f>
        <v>102112.9</v>
      </c>
      <c r="D147" s="109" t="n">
        <f aca="false">VLOOKUP($A147,'Source query'!$B$17:$I$224,5,FALSE())</f>
        <v>104154.96</v>
      </c>
      <c r="E147" s="110" t="n">
        <f aca="false">IF(D147=0,"",IF(C147=0,"",IF(D147&lt;&gt;0,D147/C147-1)))</f>
        <v>0.0199980609697699</v>
      </c>
      <c r="F147" s="109" t="n">
        <f aca="false">VLOOKUP($A147,'Source query'!$B$17:$I$224,6,FALSE())</f>
        <v>106759</v>
      </c>
      <c r="G147" s="110" t="n">
        <f aca="false">IF(F147=0,"",IF(D147=0,"",IF(F147&lt;&gt;0,F147/D147-1)))</f>
        <v>0.0250015937791153</v>
      </c>
    </row>
    <row r="148" customFormat="false" ht="15.75" hidden="false" customHeight="true" outlineLevel="0" collapsed="false">
      <c r="A148" s="107" t="n">
        <v>263</v>
      </c>
      <c r="B148" s="108" t="str">
        <f aca="false">VLOOKUP(A148,Names!$A$2:$B$207,2,FALSE())</f>
        <v>Roanoke Valley Governor's School</v>
      </c>
      <c r="C148" s="109" t="n">
        <f aca="false">VLOOKUP(A148,[1]Principals!$A$8:$D$221,4,FALSE())</f>
        <v>105848</v>
      </c>
      <c r="D148" s="109" t="n">
        <f aca="false">VLOOKUP($A148,'Source query'!$B$17:$I$224,5,FALSE())</f>
        <v>109538</v>
      </c>
      <c r="E148" s="110" t="n">
        <f aca="false">IF(D148=0,"",IF(C148=0,"",IF(D148&lt;&gt;0,D148/C148-1)))</f>
        <v>0.0348613105585367</v>
      </c>
      <c r="F148" s="109" t="n">
        <f aca="false">VLOOKUP($A148,'Source query'!$B$17:$I$224,6,FALSE())</f>
        <v>85261</v>
      </c>
      <c r="G148" s="110" t="n">
        <f aca="false">IF(F148=0,"",IF(D148=0,"",IF(F148&lt;&gt;0,F148/D148-1)))</f>
        <v>-0.221630849568186</v>
      </c>
    </row>
    <row r="149" customFormat="false" ht="15.75" hidden="false" customHeight="true" outlineLevel="0" collapsed="false">
      <c r="A149" s="107" t="n">
        <v>264</v>
      </c>
      <c r="B149" s="108" t="str">
        <f aca="false">VLOOKUP(A149,Names!$A$2:$B$207,2,FALSE())</f>
        <v>New Horizons Governor's School</v>
      </c>
      <c r="C149" s="109" t="n">
        <f aca="false">VLOOKUP(A149,[1]Principals!$A$8:$D$221,4,FALSE())</f>
        <v>0</v>
      </c>
      <c r="D149" s="109" t="n">
        <f aca="false">VLOOKUP($A149,'Source query'!$B$17:$I$224,5,FALSE())</f>
        <v>0</v>
      </c>
      <c r="E149" s="110" t="str">
        <f aca="false">IF(D149=0,"",IF(C149=0,"",IF(D149&lt;&gt;0,D149/C149-1)))</f>
        <v/>
      </c>
      <c r="F149" s="109" t="n">
        <f aca="false">VLOOKUP($A149,'Source query'!$B$17:$I$224,6,FALSE())</f>
        <v>0</v>
      </c>
      <c r="G149" s="110" t="str">
        <f aca="false">IF(F149=0,"",IF(D149=0,"",IF(F149&lt;&gt;0,F149/D149-1)))</f>
        <v/>
      </c>
    </row>
    <row r="150" customFormat="false" ht="15.75" hidden="false" customHeight="true" outlineLevel="0" collapsed="false">
      <c r="A150" s="107" t="n">
        <v>265</v>
      </c>
      <c r="B150" s="108" t="str">
        <f aca="false">VLOOKUP(A150,Names!$A$2:$B$207,2,FALSE())</f>
        <v>Shenandoah Valley Governor's School</v>
      </c>
      <c r="C150" s="109" t="n">
        <f aca="false">VLOOKUP(A150,[1]Principals!$A$8:$D$221,4,FALSE())</f>
        <v>71870.04</v>
      </c>
      <c r="D150" s="109" t="n">
        <f aca="false">VLOOKUP($A150,'Source query'!$B$17:$I$224,5,FALSE())</f>
        <v>72948</v>
      </c>
      <c r="E150" s="110" t="n">
        <f aca="false">IF(D150=0,"",IF(C150=0,"",IF(D150&lt;&gt;0,D150/C150-1)))</f>
        <v>0.0149987393912681</v>
      </c>
      <c r="F150" s="109" t="n">
        <f aca="false">VLOOKUP($A150,'Source query'!$B$17:$I$224,6,FALSE())</f>
        <v>75136</v>
      </c>
      <c r="G150" s="110" t="n">
        <f aca="false">IF(F150=0,"",IF(D150=0,"",IF(F150&lt;&gt;0,F150/D150-1)))</f>
        <v>0.0299939683061907</v>
      </c>
    </row>
    <row r="151" customFormat="false" ht="15.75" hidden="false" customHeight="true" outlineLevel="0" collapsed="false">
      <c r="A151" s="107" t="n">
        <v>266</v>
      </c>
      <c r="B151" s="108" t="str">
        <f aca="false">VLOOKUP(A151,Names!$A$2:$B$207,2,FALSE())</f>
        <v>Governor's School Global Economics/Tech</v>
      </c>
      <c r="C151" s="109" t="n">
        <f aca="false">VLOOKUP(A151,[1]Principals!$A$8:$D$221,4,FALSE())</f>
        <v>0</v>
      </c>
      <c r="D151" s="109" t="n">
        <f aca="false">VLOOKUP($A151,'Source query'!$B$17:$I$224,5,FALSE())</f>
        <v>0</v>
      </c>
      <c r="E151" s="110" t="str">
        <f aca="false">IF(D151=0,"",IF(C151=0,"",IF(D151&lt;&gt;0,D151/C151-1)))</f>
        <v/>
      </c>
      <c r="F151" s="109" t="n">
        <f aca="false">VLOOKUP($A151,'Source query'!$B$17:$I$224,6,FALSE())</f>
        <v>0</v>
      </c>
      <c r="G151" s="110" t="str">
        <f aca="false">IF(F151=0,"",IF(D151=0,"",IF(F151&lt;&gt;0,F151/D151-1)))</f>
        <v/>
      </c>
    </row>
    <row r="152" customFormat="false" ht="15.75" hidden="false" customHeight="true" outlineLevel="0" collapsed="false">
      <c r="A152" s="107" t="n">
        <v>267</v>
      </c>
      <c r="B152" s="108" t="str">
        <f aca="false">VLOOKUP(A152,Names!$A$2:$B$207,2,FALSE())</f>
        <v>Appomattox Regional Governor's School</v>
      </c>
      <c r="C152" s="109" t="n">
        <f aca="false">VLOOKUP(A152,[1]Principals!$A$8:$D$221,4,FALSE())</f>
        <v>0</v>
      </c>
      <c r="D152" s="109" t="n">
        <f aca="false">VLOOKUP($A152,'Source query'!$B$17:$I$224,5,FALSE())</f>
        <v>0</v>
      </c>
      <c r="E152" s="110" t="str">
        <f aca="false">IF(D152=0,"",IF(C152=0,"",IF(D152&lt;&gt;0,D152/C152-1)))</f>
        <v/>
      </c>
      <c r="F152" s="109" t="n">
        <f aca="false">VLOOKUP($A152,'Source query'!$B$17:$I$224,6,FALSE())</f>
        <v>0</v>
      </c>
      <c r="G152" s="110" t="str">
        <f aca="false">IF(F152=0,"",IF(D152=0,"",IF(F152&lt;&gt;0,F152/D152-1)))</f>
        <v/>
      </c>
    </row>
    <row r="153" customFormat="false" ht="15.75" hidden="false" customHeight="true" outlineLevel="0" collapsed="false">
      <c r="A153" s="107" t="n">
        <v>268</v>
      </c>
      <c r="B153" s="108" t="str">
        <f aca="false">VLOOKUP(A153,Names!$A$2:$B$207,2,FALSE())</f>
        <v>A. Linwood Holton Governor's School</v>
      </c>
      <c r="C153" s="109" t="n">
        <f aca="false">VLOOKUP(A153,[1]Principals!$A$8:$D$221,4,FALSE())</f>
        <v>0</v>
      </c>
      <c r="D153" s="109" t="n">
        <f aca="false">VLOOKUP($A153,'Source query'!$B$17:$I$224,5,FALSE())</f>
        <v>0</v>
      </c>
      <c r="E153" s="110" t="str">
        <f aca="false">IF(D153=0,"",IF(C153=0,"",IF(D153&lt;&gt;0,D153/C153-1)))</f>
        <v/>
      </c>
      <c r="F153" s="109" t="n">
        <f aca="false">VLOOKUP($A153,'Source query'!$B$17:$I$224,6,FALSE())</f>
        <v>0</v>
      </c>
      <c r="G153" s="110" t="str">
        <f aca="false">IF(F153=0,"",IF(D153=0,"",IF(F153&lt;&gt;0,F153/D153-1)))</f>
        <v/>
      </c>
    </row>
    <row r="154" customFormat="false" ht="15.75" hidden="false" customHeight="true" outlineLevel="0" collapsed="false">
      <c r="A154" s="107" t="n">
        <v>269</v>
      </c>
      <c r="B154" s="108" t="str">
        <f aca="false">VLOOKUP(A154,Names!$A$2:$B$207,2,FALSE())</f>
        <v>Chesapeake Bay Governor's School</v>
      </c>
      <c r="C154" s="109" t="n">
        <f aca="false">VLOOKUP(A154,[1]Principals!$A$8:$D$221,4,FALSE())</f>
        <v>0</v>
      </c>
      <c r="D154" s="109" t="n">
        <f aca="false">VLOOKUP($A154,'Source query'!$B$17:$I$224,5,FALSE())</f>
        <v>0</v>
      </c>
      <c r="E154" s="110" t="str">
        <f aca="false">IF(D154=0,"",IF(C154=0,"",IF(D154&lt;&gt;0,D154/C154-1)))</f>
        <v/>
      </c>
      <c r="F154" s="109" t="n">
        <f aca="false">VLOOKUP($A154,'Source query'!$B$17:$I$224,6,FALSE())</f>
        <v>0</v>
      </c>
      <c r="G154" s="110" t="str">
        <f aca="false">IF(F154=0,"",IF(D154=0,"",IF(F154&lt;&gt;0,F154/D154-1)))</f>
        <v/>
      </c>
    </row>
    <row r="155" customFormat="false" ht="15.75" hidden="false" customHeight="true" outlineLevel="0" collapsed="false">
      <c r="A155" s="107" t="n">
        <v>270</v>
      </c>
      <c r="B155" s="108" t="str">
        <f aca="false">VLOOKUP(A155,Names!$A$2:$B$207,2,FALSE())</f>
        <v>Commonwealth Governor's School</v>
      </c>
      <c r="C155" s="109" t="n">
        <f aca="false">VLOOKUP(A155,[1]Principals!$A$8:$D$221,4,FALSE())</f>
        <v>0</v>
      </c>
      <c r="D155" s="109" t="n">
        <f aca="false">VLOOKUP($A155,'Source query'!$B$17:$I$224,5,FALSE())</f>
        <v>0</v>
      </c>
      <c r="E155" s="110" t="str">
        <f aca="false">IF(D155=0,"",IF(C155=0,"",IF(D155&lt;&gt;0,D155/C155-1)))</f>
        <v/>
      </c>
      <c r="F155" s="109" t="n">
        <f aca="false">VLOOKUP($A155,'Source query'!$B$17:$I$224,6,FALSE())</f>
        <v>0</v>
      </c>
      <c r="G155" s="110" t="str">
        <f aca="false">IF(F155=0,"",IF(D155=0,"",IF(F155&lt;&gt;0,F155/D155-1)))</f>
        <v/>
      </c>
    </row>
    <row r="156" customFormat="false" ht="18" hidden="false" customHeight="true" outlineLevel="0" collapsed="false">
      <c r="A156" s="107" t="n">
        <v>271</v>
      </c>
      <c r="B156" s="108" t="str">
        <f aca="false">VLOOKUP(A156,Names!$A$2:$B$207,2,FALSE())</f>
        <v>Maggie L. Walker Governor's School</v>
      </c>
      <c r="C156" s="109" t="n">
        <f aca="false">VLOOKUP(A156,[1]Principals!$A$8:$D$221,4,FALSE())</f>
        <v>122680.16</v>
      </c>
      <c r="D156" s="109" t="n">
        <f aca="false">VLOOKUP($A156,'Source query'!$B$17:$I$224,5,FALSE())</f>
        <v>0</v>
      </c>
      <c r="E156" s="110" t="str">
        <f aca="false">IF(D156=0,"",IF(C156=0,"",IF(D156&lt;&gt;0,D156/C156-1)))</f>
        <v/>
      </c>
      <c r="F156" s="109" t="n">
        <f aca="false">VLOOKUP($A156,'Source query'!$B$17:$I$224,6,FALSE())</f>
        <v>0</v>
      </c>
      <c r="G156" s="110" t="str">
        <f aca="false">IF(F156=0,"",IF(D156=0,"",IF(F156&lt;&gt;0,F156/D156-1)))</f>
        <v/>
      </c>
    </row>
    <row r="157" customFormat="false" ht="15.75" hidden="false" customHeight="true" outlineLevel="0" collapsed="false">
      <c r="A157" s="107" t="n">
        <v>272</v>
      </c>
      <c r="B157" s="108" t="str">
        <f aca="false">VLOOKUP(A157,Names!$A$2:$B$207,2,FALSE())</f>
        <v>Thomas Jefferson High School</v>
      </c>
      <c r="C157" s="109" t="n">
        <f aca="false">VLOOKUP(A157,[1]Principals!$A$8:$D$221,4,FALSE())</f>
        <v>141208.59</v>
      </c>
      <c r="D157" s="109" t="n">
        <f aca="false">VLOOKUP($A157,'Source query'!$B$17:$I$224,5,FALSE())</f>
        <v>146830</v>
      </c>
      <c r="E157" s="110" t="n">
        <f aca="false">IF(D157=0,"",IF(C157=0,"",IF(D157&lt;&gt;0,D157/C157-1)))</f>
        <v>0.0398092637282195</v>
      </c>
      <c r="F157" s="109" t="n">
        <f aca="false">VLOOKUP($A157,'Source query'!$B$17:$I$224,6,FALSE())</f>
        <v>152005</v>
      </c>
      <c r="G157" s="110" t="n">
        <f aca="false">IF(F157=0,"",IF(D157=0,"",IF(F157&lt;&gt;0,F157/D157-1)))</f>
        <v>0.0352448409725532</v>
      </c>
    </row>
    <row r="158" customFormat="false" ht="15.75" hidden="false" customHeight="true" outlineLevel="0" collapsed="false">
      <c r="A158" s="107" t="n">
        <v>273</v>
      </c>
      <c r="B158" s="108" t="str">
        <f aca="false">VLOOKUP(A158,Names!$A$2:$B$207,2,FALSE())</f>
        <v>Blue Ridge Governor's School</v>
      </c>
      <c r="C158" s="109" t="n">
        <f aca="false">VLOOKUP(A158,[1]Principals!$A$8:$D$221,4,FALSE())</f>
        <v>0</v>
      </c>
      <c r="D158" s="109" t="n">
        <f aca="false">VLOOKUP($A158,'Source query'!$B$17:$I$224,5,FALSE())</f>
        <v>0</v>
      </c>
      <c r="E158" s="110" t="str">
        <f aca="false">IF(D158=0,"",IF(C158=0,"",IF(D158&lt;&gt;0,D158/C158-1)))</f>
        <v/>
      </c>
      <c r="F158" s="109" t="n">
        <f aca="false">VLOOKUP($A158,'Source query'!$B$17:$I$224,6,FALSE())</f>
        <v>0</v>
      </c>
      <c r="G158" s="110" t="str">
        <f aca="false">IF(F158=0,"",IF(D158=0,"",IF(F158&lt;&gt;0,F158/D158-1)))</f>
        <v/>
      </c>
    </row>
    <row r="159" customFormat="false" ht="15.75" hidden="false" customHeight="true" outlineLevel="0" collapsed="false">
      <c r="A159" s="107" t="n">
        <v>274</v>
      </c>
      <c r="B159" s="108" t="str">
        <f aca="false">VLOOKUP(A159,Names!$A$2:$B$207,2,FALSE())</f>
        <v>Jackson River Governor's School</v>
      </c>
      <c r="C159" s="109" t="n">
        <f aca="false">VLOOKUP(A159,[1]Principals!$A$8:$D$221,4,FALSE())</f>
        <v>0</v>
      </c>
      <c r="D159" s="109" t="n">
        <f aca="false">VLOOKUP($A159,'Source query'!$B$17:$I$224,5,FALSE())</f>
        <v>0</v>
      </c>
      <c r="E159" s="110" t="str">
        <f aca="false">IF(D159=0,"",IF(C159=0,"",IF(D159&lt;&gt;0,D159/C159-1)))</f>
        <v/>
      </c>
      <c r="F159" s="109" t="n">
        <f aca="false">VLOOKUP($A159,'Source query'!$B$17:$I$224,6,FALSE())</f>
        <v>0</v>
      </c>
      <c r="G159" s="110" t="str">
        <f aca="false">IF(F159=0,"",IF(D159=0,"",IF(F159&lt;&gt;0,F159/D159-1)))</f>
        <v/>
      </c>
    </row>
    <row r="160" customFormat="false" ht="15.75" hidden="false" customHeight="true" outlineLevel="0" collapsed="false">
      <c r="A160" s="107" t="n">
        <v>275</v>
      </c>
      <c r="B160" s="126" t="s">
        <v>131</v>
      </c>
      <c r="C160" s="109" t="n">
        <f aca="false">VLOOKUP(A160,[1]Principals!$A$8:$D$221,4,FALSE())</f>
        <v>0</v>
      </c>
      <c r="D160" s="109" t="n">
        <f aca="false">VLOOKUP($A160,'Source query'!$B$17:$I$224,5,FALSE())</f>
        <v>80786.27</v>
      </c>
      <c r="E160" s="110" t="str">
        <f aca="false">IF(D160=0,"",IF(C160=0,"",IF(D160&lt;&gt;0,D160/C160-1)))</f>
        <v/>
      </c>
      <c r="F160" s="109" t="n">
        <f aca="false">VLOOKUP($A160,'Source query'!$B$17:$I$224,6,FALSE())</f>
        <v>78384</v>
      </c>
      <c r="G160" s="110" t="n">
        <f aca="false">IF(F160=0,"",IF(D160=0,"",IF(F160&lt;&gt;0,F160/D160-1)))</f>
        <v>-0.0297361172882472</v>
      </c>
    </row>
    <row r="161" customFormat="false" ht="15.75" hidden="false" customHeight="true" outlineLevel="0" collapsed="false">
      <c r="A161" s="107" t="n">
        <v>276</v>
      </c>
      <c r="B161" s="108" t="str">
        <f aca="false">VLOOKUP(A161,Names!$A$2:$B$207,2,FALSE())</f>
        <v>Piedmont Governor's School</v>
      </c>
      <c r="C161" s="109" t="n">
        <f aca="false">VLOOKUP(A161,[1]Principals!$A$8:$D$221,4,FALSE())</f>
        <v>0</v>
      </c>
      <c r="D161" s="109" t="n">
        <f aca="false">VLOOKUP($A161,'Source query'!$B$17:$I$224,5,FALSE())</f>
        <v>0</v>
      </c>
      <c r="E161" s="110" t="str">
        <f aca="false">IF(D161=0,"",IF(C161=0,"",IF(D161&lt;&gt;0,D161/C161-1)))</f>
        <v/>
      </c>
      <c r="F161" s="109" t="n">
        <f aca="false">VLOOKUP($A161,'Source query'!$B$17:$I$224,6,FALSE())</f>
        <v>0</v>
      </c>
      <c r="G161" s="110" t="str">
        <f aca="false">IF(F161=0,"",IF(D161=0,"",IF(F161&lt;&gt;0,F161/D161-1)))</f>
        <v/>
      </c>
    </row>
    <row r="162" customFormat="false" ht="15.75" hidden="false" customHeight="true" outlineLevel="0" collapsed="false">
      <c r="A162" s="107" t="n">
        <v>277</v>
      </c>
      <c r="B162" s="108" t="str">
        <f aca="false">VLOOKUP(A162,Names!$A$2:$B$207,2,FALSE())</f>
        <v>Mountain Vista Governor's School</v>
      </c>
      <c r="C162" s="109" t="n">
        <f aca="false">VLOOKUP(A162,[1]Principals!$A$8:$D$221,4,FALSE())</f>
        <v>103041.94</v>
      </c>
      <c r="D162" s="109" t="n">
        <f aca="false">VLOOKUP($A162,'Source query'!$B$17:$I$224,5,FALSE())</f>
        <v>106412.85</v>
      </c>
      <c r="E162" s="110" t="n">
        <f aca="false">IF(D162=0,"",IF(ISTEXT(C162)," New School",IF(D162&lt;&gt;0,D162/C162-1)))</f>
        <v>0.0327139609366827</v>
      </c>
      <c r="F162" s="109" t="n">
        <f aca="false">VLOOKUP($A162,'Source query'!$B$17:$I$224,6,FALSE())</f>
        <v>107737</v>
      </c>
      <c r="G162" s="110" t="n">
        <f aca="false">IF(F162=0,"",IF(D162=0,"",IF(F162&lt;&gt;0,F162/D162-1)))</f>
        <v>0.0124435159851464</v>
      </c>
    </row>
    <row r="163" customFormat="false" ht="15.75" hidden="false" customHeight="true" outlineLevel="0" collapsed="false">
      <c r="A163" s="107" t="n">
        <v>278</v>
      </c>
      <c r="B163" s="108" t="str">
        <f aca="false">VLOOKUP(A163,Names!$A$2:$B$207,2,FALSE())</f>
        <v>Governor's School at Innovation Park</v>
      </c>
      <c r="C163" s="109" t="n">
        <f aca="false">VLOOKUP(A163,[1]Principals!$A$8:$D$221,4,FALSE())</f>
        <v>92394.01</v>
      </c>
      <c r="D163" s="109" t="n">
        <f aca="false">VLOOKUP($A163,'Source query'!$B$17:$I$224,5,FALSE())</f>
        <v>96119.02</v>
      </c>
      <c r="E163" s="127" t="n">
        <f aca="false">IF(D163=0,"",IF(ISTEXT(C163)," New School",IF(D163&lt;&gt;0,D163/C163-1)))</f>
        <v>0.0403165746350873</v>
      </c>
      <c r="F163" s="109" t="n">
        <f aca="false">VLOOKUP($A163,'Source query'!$B$17:$I$224,6,FALSE())</f>
        <v>112543</v>
      </c>
      <c r="G163" s="110" t="n">
        <f aca="false">IF(F163=0,"",IF(D163=0,"",IF(F163&lt;&gt;0,F163/D163-1)))</f>
        <v>0.170871280210722</v>
      </c>
    </row>
    <row r="164" customFormat="false" ht="18.75" hidden="false" customHeight="true" outlineLevel="0" collapsed="false">
      <c r="A164" s="116"/>
      <c r="B164" s="117" t="s">
        <v>132</v>
      </c>
      <c r="C164" s="118" t="n">
        <f aca="false">+[1]Principals!$D$164</f>
        <v>103175.557647056</v>
      </c>
      <c r="D164" s="118" t="n">
        <f aca="false">'Source query'!F7</f>
        <v>100987.287573966</v>
      </c>
      <c r="E164" s="119" t="n">
        <f aca="false">IF(D164=0,"",IF(C164=0,"",IF(D164&lt;&gt;0,D164/C164-1)))</f>
        <v>-0.0212091906551801</v>
      </c>
      <c r="F164" s="118" t="n">
        <f aca="false">'Source query'!G7</f>
        <v>101272.368235294</v>
      </c>
      <c r="G164" s="119" t="n">
        <f aca="false">IF(F164=0,"",IF(D164=0,"",IF(F164&lt;&gt;0,F164/D164-1)))</f>
        <v>0.00282293611578832</v>
      </c>
      <c r="H164" s="128"/>
      <c r="I164" s="128"/>
      <c r="L164" s="128"/>
      <c r="M164" s="128"/>
      <c r="N164" s="128"/>
      <c r="O164" s="128"/>
      <c r="P164" s="128"/>
      <c r="Q164" s="128"/>
      <c r="R164" s="128"/>
      <c r="S164" s="128"/>
      <c r="T164" s="128"/>
      <c r="U164" s="128"/>
      <c r="V164" s="128"/>
      <c r="W164" s="128"/>
      <c r="X164" s="128"/>
      <c r="Y164" s="128"/>
      <c r="Z164" s="128"/>
      <c r="AA164" s="128"/>
      <c r="AB164" s="128"/>
      <c r="AC164" s="128"/>
      <c r="AD164" s="128"/>
      <c r="AE164" s="128"/>
      <c r="AF164" s="128"/>
      <c r="AG164" s="128"/>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row>
    <row r="165" customFormat="false" ht="15" hidden="false" customHeight="true" outlineLevel="0" collapsed="false">
      <c r="A165" s="121"/>
      <c r="B165" s="121"/>
      <c r="C165" s="122"/>
      <c r="D165" s="122"/>
      <c r="E165" s="123"/>
      <c r="F165" s="122"/>
      <c r="G165" s="123"/>
      <c r="H165" s="90"/>
      <c r="I165" s="90"/>
      <c r="J165" s="163"/>
      <c r="K165" s="163"/>
      <c r="L165" s="90"/>
      <c r="M165" s="90"/>
      <c r="N165" s="90"/>
      <c r="O165" s="90"/>
      <c r="P165" s="90"/>
      <c r="Q165" s="90"/>
      <c r="R165" s="90"/>
      <c r="S165" s="90"/>
      <c r="T165" s="90"/>
      <c r="U165" s="90"/>
      <c r="V165" s="90"/>
      <c r="W165" s="90"/>
      <c r="X165" s="90"/>
      <c r="Y165" s="90"/>
      <c r="Z165" s="90"/>
      <c r="AA165" s="90"/>
      <c r="AB165" s="90"/>
      <c r="AC165" s="90"/>
      <c r="AD165" s="90"/>
      <c r="AE165" s="90"/>
      <c r="AF165" s="90"/>
      <c r="AG165" s="90"/>
      <c r="AH165" s="90"/>
      <c r="AI165" s="90"/>
      <c r="AJ165" s="90"/>
      <c r="AK165" s="90"/>
      <c r="AL165" s="90"/>
      <c r="AM165" s="90"/>
      <c r="AN165" s="90"/>
      <c r="AO165" s="90"/>
      <c r="AP165" s="90"/>
      <c r="AQ165" s="90"/>
      <c r="AR165" s="90"/>
      <c r="AS165" s="90"/>
      <c r="AT165" s="90"/>
      <c r="AU165" s="90"/>
      <c r="AV165" s="90"/>
      <c r="AW165" s="90"/>
      <c r="AX165" s="90"/>
      <c r="AY165" s="90"/>
      <c r="AZ165" s="90"/>
      <c r="BA165" s="90"/>
      <c r="BB165" s="90"/>
      <c r="BC165" s="90"/>
      <c r="BD165" s="90"/>
      <c r="BE165" s="90"/>
      <c r="BF165" s="90"/>
      <c r="BG165" s="90"/>
      <c r="BH165" s="90"/>
      <c r="BI165" s="90"/>
      <c r="BJ165" s="90"/>
      <c r="BK165" s="90"/>
      <c r="BL165" s="90"/>
      <c r="BM165" s="90"/>
      <c r="BN165" s="90"/>
      <c r="BO165" s="90"/>
      <c r="BP165" s="90"/>
      <c r="BQ165" s="90"/>
      <c r="BR165" s="90"/>
      <c r="BS165" s="90"/>
      <c r="BT165" s="90"/>
      <c r="BU165" s="90"/>
      <c r="BV165" s="90"/>
      <c r="BW165" s="90"/>
      <c r="BX165" s="90"/>
      <c r="BY165" s="90"/>
      <c r="BZ165" s="90"/>
      <c r="CA165" s="90"/>
      <c r="CB165" s="90"/>
      <c r="CC165" s="90"/>
      <c r="CD165" s="90"/>
      <c r="CE165" s="90"/>
      <c r="CF165" s="90"/>
      <c r="CG165" s="90"/>
      <c r="CH165" s="90"/>
      <c r="CI165" s="90"/>
      <c r="CJ165" s="90"/>
      <c r="CK165" s="90"/>
      <c r="CL165" s="90"/>
      <c r="CM165" s="90"/>
      <c r="CN165" s="90"/>
      <c r="CO165" s="90"/>
      <c r="CP165" s="90"/>
      <c r="CQ165" s="90"/>
      <c r="CR165" s="90"/>
      <c r="CS165" s="90"/>
      <c r="CT165" s="90"/>
      <c r="CU165" s="90"/>
      <c r="CV165" s="90"/>
      <c r="CW165" s="90"/>
      <c r="CX165" s="90"/>
      <c r="CY165" s="90"/>
      <c r="CZ165" s="90"/>
      <c r="DA165" s="90"/>
      <c r="DB165" s="90"/>
      <c r="DC165" s="90"/>
      <c r="DD165" s="90"/>
      <c r="DE165" s="90"/>
      <c r="DF165" s="90"/>
      <c r="DG165" s="90"/>
      <c r="DH165" s="90"/>
      <c r="DI165" s="90"/>
      <c r="DJ165" s="90"/>
      <c r="DK165" s="90"/>
      <c r="DL165" s="90"/>
      <c r="DM165" s="90"/>
      <c r="DN165" s="90"/>
      <c r="DO165" s="90"/>
      <c r="DP165" s="90"/>
      <c r="DQ165" s="90"/>
      <c r="DR165" s="90"/>
      <c r="DS165" s="90"/>
      <c r="DT165" s="90"/>
      <c r="DU165" s="90"/>
      <c r="DV165" s="90"/>
      <c r="DW165" s="90"/>
      <c r="DX165" s="90"/>
      <c r="DY165" s="90"/>
      <c r="DZ165" s="90"/>
      <c r="EA165" s="90"/>
      <c r="EB165" s="90"/>
      <c r="EC165" s="90"/>
      <c r="ED165" s="90"/>
      <c r="EE165" s="90"/>
      <c r="EF165" s="90"/>
      <c r="EG165" s="90"/>
      <c r="EH165" s="90"/>
      <c r="EI165" s="90"/>
      <c r="EJ165" s="90"/>
      <c r="EK165" s="90"/>
      <c r="EL165" s="90"/>
      <c r="EM165" s="90"/>
      <c r="EN165" s="90"/>
      <c r="EO165" s="90"/>
      <c r="EP165" s="90"/>
      <c r="EQ165" s="90"/>
      <c r="ER165" s="90"/>
      <c r="ES165" s="90"/>
      <c r="ET165" s="90"/>
      <c r="EU165" s="90"/>
      <c r="EV165" s="90"/>
      <c r="EW165" s="90"/>
      <c r="EX165" s="90"/>
      <c r="EY165" s="90"/>
      <c r="EZ165" s="90"/>
      <c r="FA165" s="90"/>
      <c r="FB165" s="90"/>
      <c r="FC165" s="90"/>
      <c r="FD165" s="90"/>
      <c r="FE165" s="90"/>
      <c r="FF165" s="90"/>
      <c r="FG165" s="90"/>
      <c r="FH165" s="90"/>
      <c r="FI165" s="90"/>
      <c r="FJ165" s="90"/>
      <c r="FK165" s="90"/>
      <c r="FL165" s="90"/>
      <c r="FM165" s="90"/>
      <c r="FN165" s="90"/>
      <c r="FO165" s="90"/>
      <c r="FP165" s="90"/>
      <c r="FQ165" s="90"/>
      <c r="FR165" s="90"/>
      <c r="FS165" s="90"/>
      <c r="FT165" s="90"/>
      <c r="FU165" s="90"/>
      <c r="FV165" s="90"/>
      <c r="FW165" s="90"/>
      <c r="FX165" s="90"/>
      <c r="FY165" s="90"/>
      <c r="FZ165" s="90"/>
      <c r="GA165" s="90"/>
      <c r="GB165" s="90"/>
      <c r="GC165" s="90"/>
      <c r="GD165" s="90"/>
      <c r="GE165" s="90"/>
      <c r="GF165" s="90"/>
      <c r="GG165" s="90"/>
      <c r="GH165" s="90"/>
      <c r="GI165" s="90"/>
      <c r="GJ165" s="90"/>
      <c r="GK165" s="90"/>
      <c r="GL165" s="90"/>
      <c r="GM165" s="90"/>
      <c r="GN165" s="90"/>
      <c r="GO165" s="90"/>
      <c r="GP165" s="90"/>
      <c r="GQ165" s="90"/>
      <c r="GR165" s="90"/>
      <c r="GS165" s="90"/>
      <c r="GT165" s="90"/>
      <c r="GU165" s="90"/>
      <c r="GV165" s="90"/>
      <c r="GW165" s="90"/>
      <c r="GX165" s="90"/>
      <c r="GY165" s="90"/>
      <c r="GZ165" s="90"/>
      <c r="HA165" s="90"/>
      <c r="HB165" s="90"/>
      <c r="HC165" s="90"/>
      <c r="HD165" s="90"/>
      <c r="HE165" s="90"/>
      <c r="HF165" s="90"/>
      <c r="HG165" s="90"/>
      <c r="HH165" s="90"/>
      <c r="HI165" s="90"/>
      <c r="HJ165" s="90"/>
      <c r="HK165" s="90"/>
      <c r="HL165" s="90"/>
      <c r="HM165" s="90"/>
      <c r="HN165" s="90"/>
      <c r="HO165" s="90"/>
      <c r="HP165" s="90"/>
      <c r="HQ165" s="90"/>
      <c r="HR165" s="90"/>
      <c r="HS165" s="90"/>
      <c r="HT165" s="90"/>
      <c r="HU165" s="90"/>
      <c r="HV165" s="90"/>
      <c r="HW165" s="90"/>
      <c r="HX165" s="90"/>
      <c r="HY165" s="90"/>
      <c r="HZ165" s="90"/>
      <c r="IA165" s="90"/>
      <c r="IB165" s="90"/>
      <c r="IC165" s="90"/>
      <c r="ID165" s="90"/>
      <c r="IE165" s="90"/>
      <c r="IF165" s="90"/>
      <c r="IG165" s="90"/>
      <c r="IH165" s="90"/>
      <c r="II165" s="90"/>
      <c r="IJ165" s="90"/>
      <c r="IK165" s="90"/>
      <c r="IL165" s="90"/>
      <c r="IM165" s="90"/>
      <c r="IN165" s="90"/>
      <c r="IO165" s="90"/>
      <c r="IP165" s="90"/>
      <c r="IQ165" s="90"/>
      <c r="IR165" s="90"/>
      <c r="IS165" s="90"/>
      <c r="IT165" s="90"/>
      <c r="IU165" s="90"/>
      <c r="IV165" s="90"/>
      <c r="IW165" s="90"/>
      <c r="IX165" s="90"/>
      <c r="IY165" s="90"/>
      <c r="IZ165" s="90"/>
      <c r="JA165" s="90"/>
      <c r="JB165" s="90"/>
      <c r="JC165" s="90"/>
      <c r="JD165" s="90"/>
      <c r="JE165" s="90"/>
      <c r="JF165" s="90"/>
      <c r="JG165" s="90"/>
      <c r="JH165" s="90"/>
      <c r="JI165" s="90"/>
      <c r="JJ165" s="90"/>
      <c r="JK165" s="90"/>
      <c r="JL165" s="90"/>
      <c r="JM165" s="90"/>
      <c r="JN165" s="90"/>
      <c r="JO165" s="90"/>
      <c r="JP165" s="90"/>
      <c r="JQ165" s="90"/>
      <c r="JR165" s="90"/>
      <c r="JS165" s="90"/>
      <c r="JT165" s="90"/>
      <c r="JU165" s="90"/>
      <c r="JV165" s="90"/>
      <c r="JW165" s="90"/>
      <c r="JX165" s="90"/>
      <c r="JY165" s="90"/>
      <c r="JZ165" s="90"/>
      <c r="KA165" s="90"/>
      <c r="KB165" s="90"/>
      <c r="KC165" s="90"/>
      <c r="KD165" s="90"/>
      <c r="KE165" s="90"/>
      <c r="KF165" s="90"/>
      <c r="KG165" s="90"/>
      <c r="KH165" s="90"/>
      <c r="KI165" s="90"/>
      <c r="KJ165" s="90"/>
      <c r="KK165" s="90"/>
      <c r="KL165" s="90"/>
      <c r="KM165" s="90"/>
      <c r="KN165" s="90"/>
      <c r="KO165" s="90"/>
      <c r="KP165" s="90"/>
      <c r="KQ165" s="90"/>
      <c r="KR165" s="90"/>
      <c r="KS165" s="90"/>
      <c r="KT165" s="90"/>
      <c r="KU165" s="90"/>
      <c r="KV165" s="90"/>
      <c r="KW165" s="90"/>
      <c r="KX165" s="90"/>
      <c r="KY165" s="90"/>
      <c r="KZ165" s="90"/>
      <c r="LA165" s="90"/>
      <c r="LB165" s="90"/>
      <c r="LC165" s="90"/>
      <c r="LD165" s="90"/>
      <c r="LE165" s="90"/>
      <c r="LF165" s="90"/>
      <c r="LG165" s="90"/>
      <c r="LH165" s="90"/>
      <c r="LI165" s="90"/>
      <c r="LJ165" s="90"/>
      <c r="LK165" s="90"/>
      <c r="LL165" s="90"/>
      <c r="LM165" s="90"/>
      <c r="LN165" s="90"/>
      <c r="LO165" s="90"/>
      <c r="LP165" s="90"/>
      <c r="LQ165" s="90"/>
      <c r="LR165" s="90"/>
      <c r="LS165" s="90"/>
      <c r="LT165" s="90"/>
      <c r="LU165" s="90"/>
      <c r="LV165" s="90"/>
      <c r="LW165" s="90"/>
      <c r="LX165" s="90"/>
      <c r="LY165" s="90"/>
      <c r="LZ165" s="90"/>
      <c r="MA165" s="90"/>
      <c r="MB165" s="90"/>
      <c r="MC165" s="90"/>
      <c r="MD165" s="90"/>
      <c r="ME165" s="90"/>
      <c r="MF165" s="90"/>
      <c r="MG165" s="90"/>
      <c r="MH165" s="90"/>
      <c r="MI165" s="90"/>
      <c r="MJ165" s="90"/>
      <c r="MK165" s="90"/>
      <c r="ML165" s="90"/>
      <c r="MM165" s="90"/>
      <c r="MN165" s="90"/>
      <c r="MO165" s="90"/>
      <c r="MP165" s="90"/>
      <c r="MQ165" s="90"/>
      <c r="MR165" s="90"/>
      <c r="MS165" s="90"/>
      <c r="MT165" s="90"/>
      <c r="MU165" s="90"/>
      <c r="MV165" s="90"/>
      <c r="MW165" s="90"/>
      <c r="MX165" s="90"/>
      <c r="MY165" s="90"/>
      <c r="MZ165" s="90"/>
      <c r="NA165" s="90"/>
      <c r="NB165" s="90"/>
      <c r="NC165" s="90"/>
      <c r="ND165" s="90"/>
      <c r="NE165" s="90"/>
      <c r="NF165" s="90"/>
      <c r="NG165" s="90"/>
      <c r="NH165" s="90"/>
      <c r="NI165" s="90"/>
      <c r="NJ165" s="90"/>
      <c r="NK165" s="90"/>
      <c r="NL165" s="90"/>
      <c r="NM165" s="90"/>
      <c r="NN165" s="90"/>
      <c r="NO165" s="90"/>
      <c r="NP165" s="90"/>
      <c r="NQ165" s="90"/>
      <c r="NR165" s="90"/>
      <c r="NS165" s="90"/>
      <c r="NT165" s="90"/>
      <c r="NU165" s="90"/>
      <c r="NV165" s="90"/>
      <c r="NW165" s="90"/>
      <c r="NX165" s="90"/>
      <c r="NY165" s="90"/>
      <c r="NZ165" s="90"/>
      <c r="OA165" s="90"/>
      <c r="OB165" s="90"/>
      <c r="OC165" s="90"/>
      <c r="OD165" s="90"/>
      <c r="OE165" s="90"/>
      <c r="OF165" s="90"/>
      <c r="OG165" s="90"/>
      <c r="OH165" s="90"/>
      <c r="OI165" s="90"/>
      <c r="OJ165" s="90"/>
      <c r="OK165" s="90"/>
      <c r="OL165" s="90"/>
      <c r="OM165" s="90"/>
      <c r="ON165" s="90"/>
      <c r="OO165" s="90"/>
      <c r="OP165" s="90"/>
      <c r="OQ165" s="90"/>
      <c r="OR165" s="90"/>
      <c r="OS165" s="90"/>
      <c r="OT165" s="90"/>
      <c r="OU165" s="90"/>
      <c r="OV165" s="90"/>
      <c r="OW165" s="90"/>
      <c r="OX165" s="90"/>
      <c r="OY165" s="90"/>
      <c r="OZ165" s="90"/>
      <c r="PA165" s="90"/>
      <c r="PB165" s="90"/>
      <c r="PC165" s="90"/>
      <c r="PD165" s="90"/>
      <c r="PE165" s="90"/>
      <c r="PF165" s="90"/>
      <c r="PG165" s="90"/>
      <c r="PH165" s="90"/>
      <c r="PI165" s="90"/>
      <c r="PJ165" s="90"/>
      <c r="PK165" s="90"/>
      <c r="PL165" s="90"/>
      <c r="PM165" s="90"/>
      <c r="PN165" s="90"/>
      <c r="PO165" s="90"/>
      <c r="PP165" s="90"/>
      <c r="PQ165" s="90"/>
      <c r="PR165" s="90"/>
      <c r="PS165" s="90"/>
      <c r="PT165" s="90"/>
      <c r="PU165" s="90"/>
      <c r="PV165" s="90"/>
      <c r="PW165" s="90"/>
      <c r="PX165" s="90"/>
      <c r="PY165" s="90"/>
      <c r="PZ165" s="90"/>
      <c r="QA165" s="90"/>
      <c r="QB165" s="90"/>
      <c r="QC165" s="90"/>
      <c r="QD165" s="90"/>
      <c r="QE165" s="90"/>
      <c r="QF165" s="90"/>
      <c r="QG165" s="90"/>
      <c r="QH165" s="90"/>
      <c r="QI165" s="90"/>
      <c r="QJ165" s="90"/>
      <c r="QK165" s="90"/>
      <c r="QL165" s="90"/>
      <c r="QM165" s="90"/>
      <c r="QN165" s="90"/>
      <c r="QO165" s="90"/>
      <c r="QP165" s="90"/>
      <c r="QQ165" s="90"/>
      <c r="QR165" s="90"/>
      <c r="QS165" s="90"/>
      <c r="QT165" s="90"/>
      <c r="QU165" s="90"/>
      <c r="QV165" s="90"/>
      <c r="QW165" s="90"/>
      <c r="QX165" s="90"/>
      <c r="QY165" s="90"/>
      <c r="QZ165" s="90"/>
      <c r="RA165" s="90"/>
      <c r="RB165" s="90"/>
      <c r="RC165" s="90"/>
      <c r="RD165" s="90"/>
      <c r="RE165" s="90"/>
      <c r="RF165" s="90"/>
      <c r="RG165" s="90"/>
      <c r="RH165" s="90"/>
      <c r="RI165" s="90"/>
      <c r="RJ165" s="90"/>
      <c r="RK165" s="90"/>
      <c r="RL165" s="90"/>
      <c r="RM165" s="90"/>
      <c r="RN165" s="90"/>
      <c r="RO165" s="90"/>
      <c r="RP165" s="90"/>
      <c r="RQ165" s="90"/>
      <c r="RR165" s="90"/>
      <c r="RS165" s="90"/>
      <c r="RT165" s="90"/>
      <c r="RU165" s="90"/>
      <c r="RV165" s="90"/>
      <c r="RW165" s="90"/>
      <c r="RX165" s="90"/>
      <c r="RY165" s="90"/>
      <c r="RZ165" s="90"/>
      <c r="SA165" s="90"/>
      <c r="SB165" s="90"/>
      <c r="SC165" s="90"/>
      <c r="SD165" s="90"/>
      <c r="SE165" s="90"/>
      <c r="SF165" s="90"/>
      <c r="SG165" s="90"/>
      <c r="SH165" s="90"/>
      <c r="SI165" s="90"/>
      <c r="SJ165" s="90"/>
      <c r="SK165" s="90"/>
      <c r="SL165" s="90"/>
      <c r="SM165" s="90"/>
      <c r="SN165" s="90"/>
      <c r="SO165" s="90"/>
      <c r="SP165" s="90"/>
      <c r="SQ165" s="90"/>
      <c r="SR165" s="90"/>
      <c r="SS165" s="90"/>
      <c r="ST165" s="90"/>
      <c r="SU165" s="90"/>
      <c r="SV165" s="90"/>
      <c r="SW165" s="90"/>
      <c r="SX165" s="90"/>
      <c r="SY165" s="90"/>
      <c r="SZ165" s="90"/>
      <c r="TA165" s="90"/>
      <c r="TB165" s="90"/>
      <c r="TC165" s="90"/>
      <c r="TD165" s="90"/>
      <c r="TE165" s="90"/>
      <c r="TF165" s="90"/>
      <c r="TG165" s="90"/>
      <c r="TH165" s="90"/>
      <c r="TI165" s="90"/>
      <c r="TJ165" s="90"/>
      <c r="TK165" s="90"/>
      <c r="TL165" s="90"/>
      <c r="TM165" s="90"/>
      <c r="TN165" s="90"/>
      <c r="TO165" s="90"/>
      <c r="TP165" s="90"/>
      <c r="TQ165" s="90"/>
      <c r="TR165" s="90"/>
      <c r="TS165" s="90"/>
      <c r="TT165" s="90"/>
      <c r="TU165" s="90"/>
      <c r="TV165" s="90"/>
      <c r="TW165" s="90"/>
      <c r="TX165" s="90"/>
      <c r="TY165" s="90"/>
      <c r="TZ165" s="90"/>
      <c r="UA165" s="90"/>
      <c r="UB165" s="90"/>
      <c r="UC165" s="90"/>
      <c r="UD165" s="90"/>
      <c r="UE165" s="90"/>
      <c r="UF165" s="90"/>
      <c r="UG165" s="90"/>
      <c r="UH165" s="90"/>
      <c r="UI165" s="90"/>
      <c r="UJ165" s="90"/>
      <c r="UK165" s="90"/>
      <c r="UL165" s="90"/>
      <c r="UM165" s="90"/>
      <c r="UN165" s="90"/>
      <c r="UO165" s="90"/>
      <c r="UP165" s="90"/>
      <c r="UQ165" s="90"/>
      <c r="UR165" s="90"/>
      <c r="US165" s="90"/>
      <c r="UT165" s="90"/>
      <c r="UU165" s="90"/>
      <c r="UV165" s="90"/>
      <c r="UW165" s="90"/>
      <c r="UX165" s="90"/>
      <c r="UY165" s="90"/>
      <c r="UZ165" s="90"/>
      <c r="VA165" s="90"/>
      <c r="VB165" s="90"/>
      <c r="VC165" s="90"/>
      <c r="VD165" s="90"/>
      <c r="VE165" s="90"/>
      <c r="VF165" s="90"/>
      <c r="VG165" s="90"/>
      <c r="VH165" s="90"/>
      <c r="VI165" s="90"/>
      <c r="VJ165" s="90"/>
      <c r="VK165" s="90"/>
      <c r="VL165" s="90"/>
      <c r="VM165" s="90"/>
      <c r="VN165" s="90"/>
      <c r="VO165" s="90"/>
      <c r="VP165" s="90"/>
      <c r="VQ165" s="90"/>
      <c r="VR165" s="90"/>
      <c r="VS165" s="90"/>
      <c r="VT165" s="90"/>
      <c r="VU165" s="90"/>
      <c r="VV165" s="90"/>
      <c r="VW165" s="90"/>
      <c r="VX165" s="90"/>
      <c r="VY165" s="90"/>
      <c r="VZ165" s="90"/>
      <c r="WA165" s="90"/>
      <c r="WB165" s="90"/>
      <c r="WC165" s="90"/>
      <c r="WD165" s="90"/>
      <c r="WE165" s="90"/>
      <c r="WF165" s="90"/>
      <c r="WG165" s="90"/>
      <c r="WH165" s="90"/>
      <c r="WI165" s="90"/>
      <c r="WJ165" s="90"/>
      <c r="WK165" s="90"/>
      <c r="WL165" s="90"/>
      <c r="WM165" s="90"/>
      <c r="WN165" s="90"/>
      <c r="WO165" s="90"/>
      <c r="WP165" s="90"/>
      <c r="WQ165" s="90"/>
      <c r="WR165" s="90"/>
      <c r="WS165" s="90"/>
      <c r="WT165" s="90"/>
      <c r="WU165" s="90"/>
      <c r="WV165" s="90"/>
      <c r="WW165" s="90"/>
      <c r="WX165" s="90"/>
      <c r="WY165" s="90"/>
      <c r="WZ165" s="90"/>
      <c r="XA165" s="90"/>
      <c r="XB165" s="90"/>
      <c r="XC165" s="90"/>
      <c r="XD165" s="90"/>
      <c r="XE165" s="90"/>
      <c r="XF165" s="90"/>
      <c r="XG165" s="90"/>
      <c r="XH165" s="90"/>
      <c r="XI165" s="90"/>
      <c r="XJ165" s="90"/>
      <c r="XK165" s="90"/>
      <c r="XL165" s="90"/>
      <c r="XM165" s="90"/>
      <c r="XN165" s="90"/>
      <c r="XO165" s="90"/>
      <c r="XP165" s="90"/>
      <c r="XQ165" s="90"/>
      <c r="XR165" s="90"/>
      <c r="XS165" s="90"/>
      <c r="XT165" s="90"/>
      <c r="XU165" s="90"/>
      <c r="XV165" s="90"/>
      <c r="XW165" s="90"/>
      <c r="XX165" s="90"/>
      <c r="XY165" s="90"/>
      <c r="XZ165" s="90"/>
      <c r="YA165" s="90"/>
      <c r="YB165" s="90"/>
      <c r="YC165" s="90"/>
      <c r="YD165" s="90"/>
      <c r="YE165" s="90"/>
      <c r="YF165" s="90"/>
      <c r="YG165" s="90"/>
      <c r="YH165" s="90"/>
      <c r="YI165" s="90"/>
      <c r="YJ165" s="90"/>
      <c r="YK165" s="90"/>
      <c r="YL165" s="90"/>
      <c r="YM165" s="90"/>
      <c r="YN165" s="90"/>
      <c r="YO165" s="90"/>
      <c r="YP165" s="90"/>
      <c r="YQ165" s="90"/>
      <c r="YR165" s="90"/>
      <c r="YS165" s="90"/>
      <c r="YT165" s="90"/>
      <c r="YU165" s="90"/>
      <c r="YV165" s="90"/>
      <c r="YW165" s="90"/>
      <c r="YX165" s="90"/>
      <c r="YY165" s="90"/>
      <c r="YZ165" s="90"/>
      <c r="ZA165" s="90"/>
      <c r="ZB165" s="90"/>
      <c r="ZC165" s="90"/>
      <c r="ZD165" s="90"/>
      <c r="ZE165" s="90"/>
      <c r="ZF165" s="90"/>
      <c r="ZG165" s="90"/>
      <c r="ZH165" s="90"/>
      <c r="ZI165" s="90"/>
      <c r="ZJ165" s="90"/>
      <c r="ZK165" s="90"/>
      <c r="ZL165" s="90"/>
      <c r="ZM165" s="90"/>
      <c r="ZN165" s="90"/>
      <c r="ZO165" s="90"/>
      <c r="ZP165" s="90"/>
      <c r="ZQ165" s="90"/>
      <c r="ZR165" s="90"/>
      <c r="ZS165" s="90"/>
      <c r="ZT165" s="90"/>
      <c r="ZU165" s="90"/>
      <c r="ZV165" s="90"/>
      <c r="ZW165" s="90"/>
      <c r="ZX165" s="90"/>
      <c r="ZY165" s="90"/>
      <c r="ZZ165" s="90"/>
      <c r="AAA165" s="90"/>
      <c r="AAB165" s="90"/>
      <c r="AAC165" s="90"/>
      <c r="AAD165" s="90"/>
      <c r="AAE165" s="90"/>
      <c r="AAF165" s="90"/>
      <c r="AAG165" s="90"/>
      <c r="AAH165" s="90"/>
      <c r="AAI165" s="90"/>
      <c r="AAJ165" s="90"/>
      <c r="AAK165" s="90"/>
      <c r="AAL165" s="90"/>
      <c r="AAM165" s="90"/>
      <c r="AAN165" s="90"/>
      <c r="AAO165" s="90"/>
      <c r="AAP165" s="90"/>
      <c r="AAQ165" s="90"/>
      <c r="AAR165" s="90"/>
      <c r="AAS165" s="90"/>
      <c r="AAT165" s="90"/>
      <c r="AAU165" s="90"/>
      <c r="AAV165" s="90"/>
      <c r="AAW165" s="90"/>
      <c r="AAX165" s="90"/>
      <c r="AAY165" s="90"/>
      <c r="AAZ165" s="90"/>
      <c r="ABA165" s="90"/>
      <c r="ABB165" s="90"/>
      <c r="ABC165" s="90"/>
      <c r="ABD165" s="90"/>
      <c r="ABE165" s="90"/>
      <c r="ABF165" s="90"/>
      <c r="ABG165" s="90"/>
      <c r="ABH165" s="90"/>
      <c r="ABI165" s="90"/>
      <c r="ABJ165" s="90"/>
      <c r="ABK165" s="90"/>
      <c r="ABL165" s="90"/>
      <c r="ABM165" s="90"/>
      <c r="ABN165" s="90"/>
      <c r="ABO165" s="90"/>
      <c r="ABP165" s="90"/>
      <c r="ABQ165" s="90"/>
      <c r="ABR165" s="90"/>
      <c r="ABS165" s="90"/>
      <c r="ABT165" s="90"/>
      <c r="ABU165" s="90"/>
      <c r="ABV165" s="90"/>
      <c r="ABW165" s="90"/>
      <c r="ABX165" s="90"/>
      <c r="ABY165" s="90"/>
      <c r="ABZ165" s="90"/>
      <c r="ACA165" s="90"/>
      <c r="ACB165" s="90"/>
      <c r="ACC165" s="90"/>
      <c r="ACD165" s="90"/>
      <c r="ACE165" s="90"/>
      <c r="ACF165" s="90"/>
      <c r="ACG165" s="90"/>
      <c r="ACH165" s="90"/>
      <c r="ACI165" s="90"/>
      <c r="ACJ165" s="90"/>
      <c r="ACK165" s="90"/>
      <c r="ACL165" s="90"/>
      <c r="ACM165" s="90"/>
      <c r="ACN165" s="90"/>
      <c r="ACO165" s="90"/>
      <c r="ACP165" s="90"/>
      <c r="ACQ165" s="90"/>
      <c r="ACR165" s="90"/>
      <c r="ACS165" s="90"/>
      <c r="ACT165" s="90"/>
      <c r="ACU165" s="90"/>
      <c r="ACV165" s="90"/>
      <c r="ACW165" s="90"/>
      <c r="ACX165" s="90"/>
      <c r="ACY165" s="90"/>
      <c r="ACZ165" s="90"/>
      <c r="ADA165" s="90"/>
      <c r="ADB165" s="90"/>
      <c r="ADC165" s="90"/>
      <c r="ADD165" s="90"/>
      <c r="ADE165" s="90"/>
      <c r="ADF165" s="90"/>
      <c r="ADG165" s="90"/>
      <c r="ADH165" s="90"/>
      <c r="ADI165" s="90"/>
      <c r="ADJ165" s="90"/>
      <c r="ADK165" s="90"/>
      <c r="ADL165" s="90"/>
      <c r="ADM165" s="90"/>
      <c r="ADN165" s="90"/>
      <c r="ADO165" s="90"/>
      <c r="ADP165" s="90"/>
      <c r="ADQ165" s="90"/>
      <c r="ADR165" s="90"/>
      <c r="ADS165" s="90"/>
      <c r="ADT165" s="90"/>
      <c r="ADU165" s="90"/>
      <c r="ADV165" s="90"/>
      <c r="ADW165" s="90"/>
      <c r="ADX165" s="90"/>
      <c r="ADY165" s="90"/>
      <c r="ADZ165" s="90"/>
      <c r="AEA165" s="90"/>
      <c r="AEB165" s="90"/>
      <c r="AEC165" s="90"/>
      <c r="AED165" s="90"/>
      <c r="AEE165" s="90"/>
      <c r="AEF165" s="90"/>
      <c r="AEG165" s="90"/>
      <c r="AEH165" s="90"/>
      <c r="AEI165" s="90"/>
      <c r="AEJ165" s="90"/>
      <c r="AEK165" s="90"/>
      <c r="AEL165" s="90"/>
      <c r="AEM165" s="90"/>
      <c r="AEN165" s="90"/>
      <c r="AEO165" s="90"/>
      <c r="AEP165" s="90"/>
      <c r="AEQ165" s="90"/>
      <c r="AER165" s="90"/>
      <c r="AES165" s="90"/>
      <c r="AET165" s="90"/>
      <c r="AEU165" s="90"/>
      <c r="AEV165" s="90"/>
      <c r="AEW165" s="90"/>
      <c r="AEX165" s="90"/>
      <c r="AEY165" s="90"/>
      <c r="AEZ165" s="90"/>
      <c r="AFA165" s="90"/>
      <c r="AFB165" s="90"/>
      <c r="AFC165" s="90"/>
      <c r="AFD165" s="90"/>
      <c r="AFE165" s="90"/>
      <c r="AFF165" s="90"/>
      <c r="AFG165" s="90"/>
      <c r="AFH165" s="90"/>
      <c r="AFI165" s="90"/>
      <c r="AFJ165" s="90"/>
      <c r="AFK165" s="90"/>
      <c r="AFL165" s="90"/>
      <c r="AFM165" s="90"/>
      <c r="AFN165" s="90"/>
      <c r="AFO165" s="90"/>
      <c r="AFP165" s="90"/>
      <c r="AFQ165" s="90"/>
      <c r="AFR165" s="90"/>
      <c r="AFS165" s="90"/>
      <c r="AFT165" s="90"/>
      <c r="AFU165" s="90"/>
      <c r="AFV165" s="90"/>
      <c r="AFW165" s="90"/>
      <c r="AFX165" s="90"/>
      <c r="AFY165" s="90"/>
      <c r="AFZ165" s="90"/>
      <c r="AGA165" s="90"/>
      <c r="AGB165" s="90"/>
      <c r="AGC165" s="90"/>
      <c r="AGD165" s="90"/>
      <c r="AGE165" s="90"/>
      <c r="AGF165" s="90"/>
      <c r="AGG165" s="90"/>
      <c r="AGH165" s="90"/>
      <c r="AGI165" s="90"/>
      <c r="AGJ165" s="90"/>
      <c r="AGK165" s="90"/>
      <c r="AGL165" s="90"/>
      <c r="AGM165" s="90"/>
      <c r="AGN165" s="90"/>
      <c r="AGO165" s="90"/>
      <c r="AGP165" s="90"/>
      <c r="AGQ165" s="90"/>
      <c r="AGR165" s="90"/>
      <c r="AGS165" s="90"/>
      <c r="AGT165" s="90"/>
      <c r="AGU165" s="90"/>
      <c r="AGV165" s="90"/>
      <c r="AGW165" s="90"/>
      <c r="AGX165" s="90"/>
      <c r="AGY165" s="90"/>
      <c r="AGZ165" s="90"/>
      <c r="AHA165" s="90"/>
      <c r="AHB165" s="90"/>
      <c r="AHC165" s="90"/>
      <c r="AHD165" s="90"/>
      <c r="AHE165" s="90"/>
      <c r="AHF165" s="90"/>
      <c r="AHG165" s="90"/>
      <c r="AHH165" s="90"/>
      <c r="AHI165" s="90"/>
      <c r="AHJ165" s="90"/>
      <c r="AHK165" s="90"/>
      <c r="AHL165" s="90"/>
      <c r="AHM165" s="90"/>
      <c r="AHN165" s="90"/>
      <c r="AHO165" s="90"/>
      <c r="AHP165" s="90"/>
      <c r="AHQ165" s="90"/>
      <c r="AHR165" s="90"/>
      <c r="AHS165" s="90"/>
      <c r="AHT165" s="90"/>
      <c r="AHU165" s="90"/>
      <c r="AHV165" s="90"/>
      <c r="AHW165" s="90"/>
      <c r="AHX165" s="90"/>
      <c r="AHY165" s="90"/>
      <c r="AHZ165" s="90"/>
      <c r="AIA165" s="90"/>
      <c r="AIB165" s="90"/>
      <c r="AIC165" s="90"/>
      <c r="AID165" s="90"/>
      <c r="AIE165" s="90"/>
      <c r="AIF165" s="90"/>
      <c r="AIG165" s="90"/>
      <c r="AIH165" s="90"/>
      <c r="AII165" s="90"/>
      <c r="AIJ165" s="90"/>
      <c r="AIK165" s="90"/>
      <c r="AIL165" s="90"/>
      <c r="AIM165" s="90"/>
      <c r="AIN165" s="90"/>
      <c r="AIO165" s="90"/>
      <c r="AIP165" s="90"/>
      <c r="AIQ165" s="90"/>
      <c r="AIR165" s="90"/>
      <c r="AIS165" s="90"/>
      <c r="AIT165" s="90"/>
      <c r="AIU165" s="90"/>
      <c r="AIV165" s="90"/>
      <c r="AIW165" s="90"/>
      <c r="AIX165" s="90"/>
      <c r="AIY165" s="90"/>
      <c r="AIZ165" s="90"/>
      <c r="AJA165" s="90"/>
      <c r="AJB165" s="90"/>
      <c r="AJC165" s="90"/>
      <c r="AJD165" s="90"/>
      <c r="AJE165" s="90"/>
      <c r="AJF165" s="90"/>
      <c r="AJG165" s="90"/>
      <c r="AJH165" s="90"/>
      <c r="AJI165" s="90"/>
      <c r="AJJ165" s="90"/>
      <c r="AJK165" s="90"/>
      <c r="AJL165" s="90"/>
      <c r="AJM165" s="90"/>
      <c r="AJN165" s="90"/>
      <c r="AJO165" s="90"/>
      <c r="AJP165" s="90"/>
      <c r="AJQ165" s="90"/>
      <c r="AJR165" s="90"/>
      <c r="AJS165" s="90"/>
      <c r="AJT165" s="90"/>
      <c r="AJU165" s="90"/>
      <c r="AJV165" s="90"/>
      <c r="AJW165" s="90"/>
      <c r="AJX165" s="90"/>
      <c r="AJY165" s="90"/>
      <c r="AJZ165" s="90"/>
      <c r="AKA165" s="90"/>
      <c r="AKB165" s="90"/>
      <c r="AKC165" s="90"/>
      <c r="AKD165" s="90"/>
      <c r="AKE165" s="90"/>
      <c r="AKF165" s="90"/>
      <c r="AKG165" s="90"/>
      <c r="AKH165" s="90"/>
      <c r="AKI165" s="90"/>
      <c r="AKJ165" s="90"/>
      <c r="AKK165" s="90"/>
      <c r="AKL165" s="90"/>
      <c r="AKM165" s="90"/>
      <c r="AKN165" s="90"/>
      <c r="AKO165" s="90"/>
      <c r="AKP165" s="90"/>
      <c r="AKQ165" s="90"/>
      <c r="AKR165" s="90"/>
      <c r="AKS165" s="90"/>
      <c r="AKT165" s="90"/>
      <c r="AKU165" s="90"/>
      <c r="AKV165" s="90"/>
      <c r="AKW165" s="90"/>
      <c r="AKX165" s="90"/>
      <c r="AKY165" s="90"/>
      <c r="AKZ165" s="90"/>
      <c r="ALA165" s="90"/>
      <c r="ALB165" s="90"/>
      <c r="ALC165" s="90"/>
      <c r="ALD165" s="90"/>
      <c r="ALE165" s="90"/>
      <c r="ALF165" s="90"/>
      <c r="ALG165" s="90"/>
      <c r="ALH165" s="90"/>
      <c r="ALI165" s="90"/>
      <c r="ALJ165" s="90"/>
      <c r="ALK165" s="90"/>
      <c r="ALL165" s="90"/>
      <c r="ALM165" s="90"/>
      <c r="ALN165" s="90"/>
      <c r="ALO165" s="90"/>
      <c r="ALP165" s="90"/>
      <c r="ALQ165" s="90"/>
      <c r="ALR165" s="90"/>
      <c r="ALS165" s="90"/>
      <c r="ALT165" s="90"/>
      <c r="ALU165" s="90"/>
      <c r="ALV165" s="90"/>
      <c r="ALW165" s="90"/>
      <c r="ALX165" s="90"/>
      <c r="ALY165" s="90"/>
      <c r="ALZ165" s="90"/>
      <c r="AMA165" s="90"/>
      <c r="AMB165" s="90"/>
      <c r="AMC165" s="90"/>
      <c r="AMD165" s="90"/>
      <c r="AME165" s="90"/>
      <c r="AMF165" s="90"/>
      <c r="AMG165" s="90"/>
      <c r="AMH165" s="90"/>
      <c r="AMI165" s="90"/>
      <c r="AMJ165" s="90"/>
    </row>
    <row r="166" customFormat="false" ht="15.75" hidden="false" customHeight="true" outlineLevel="0" collapsed="false">
      <c r="A166" s="124" t="s">
        <v>133</v>
      </c>
      <c r="B166" s="125"/>
      <c r="C166" s="122"/>
      <c r="D166" s="122"/>
      <c r="E166" s="123"/>
      <c r="F166" s="122"/>
      <c r="G166" s="123"/>
      <c r="H166" s="90"/>
      <c r="I166" s="90"/>
      <c r="L166" s="90"/>
      <c r="M166" s="90"/>
      <c r="N166" s="90"/>
      <c r="O166" s="90"/>
      <c r="P166" s="90"/>
      <c r="Q166" s="90"/>
      <c r="R166" s="90"/>
      <c r="S166" s="90"/>
      <c r="T166" s="90"/>
      <c r="U166" s="90"/>
      <c r="V166" s="90"/>
      <c r="W166" s="90"/>
      <c r="X166" s="90"/>
      <c r="Y166" s="90"/>
      <c r="Z166" s="90"/>
      <c r="AA166" s="90"/>
      <c r="AB166" s="90"/>
      <c r="AC166" s="90"/>
      <c r="AD166" s="90"/>
      <c r="AE166" s="90"/>
      <c r="AF166" s="90"/>
      <c r="AG166" s="90"/>
      <c r="AH166" s="90"/>
      <c r="AI166" s="90"/>
      <c r="AJ166" s="90"/>
      <c r="AK166" s="90"/>
      <c r="AL166" s="90"/>
      <c r="AM166" s="90"/>
      <c r="AN166" s="90"/>
      <c r="AO166" s="90"/>
      <c r="AP166" s="90"/>
      <c r="AQ166" s="90"/>
      <c r="AR166" s="90"/>
      <c r="AS166" s="90"/>
      <c r="AT166" s="90"/>
      <c r="AU166" s="90"/>
      <c r="AV166" s="90"/>
      <c r="AW166" s="90"/>
      <c r="AX166" s="90"/>
      <c r="AY166" s="90"/>
      <c r="AZ166" s="90"/>
      <c r="BA166" s="90"/>
      <c r="BB166" s="90"/>
      <c r="BC166" s="90"/>
      <c r="BD166" s="90"/>
      <c r="BE166" s="90"/>
      <c r="BF166" s="90"/>
      <c r="BG166" s="90"/>
      <c r="BH166" s="90"/>
      <c r="BI166" s="90"/>
      <c r="BJ166" s="90"/>
      <c r="BK166" s="90"/>
      <c r="BL166" s="90"/>
      <c r="BM166" s="90"/>
      <c r="BN166" s="90"/>
      <c r="BO166" s="90"/>
      <c r="BP166" s="90"/>
      <c r="BQ166" s="90"/>
      <c r="BR166" s="90"/>
      <c r="BS166" s="90"/>
      <c r="BT166" s="90"/>
      <c r="BU166" s="90"/>
      <c r="BV166" s="90"/>
      <c r="BW166" s="90"/>
      <c r="BX166" s="90"/>
      <c r="BY166" s="90"/>
      <c r="BZ166" s="90"/>
      <c r="CA166" s="90"/>
      <c r="CB166" s="90"/>
      <c r="CC166" s="90"/>
      <c r="CD166" s="90"/>
      <c r="CE166" s="90"/>
      <c r="CF166" s="90"/>
      <c r="CG166" s="90"/>
      <c r="CH166" s="90"/>
      <c r="CI166" s="90"/>
      <c r="CJ166" s="90"/>
      <c r="CK166" s="90"/>
      <c r="CL166" s="90"/>
      <c r="CM166" s="90"/>
      <c r="CN166" s="90"/>
      <c r="CO166" s="90"/>
      <c r="CP166" s="90"/>
      <c r="CQ166" s="90"/>
      <c r="CR166" s="90"/>
      <c r="CS166" s="90"/>
      <c r="CT166" s="90"/>
      <c r="CU166" s="90"/>
      <c r="CV166" s="90"/>
      <c r="CW166" s="90"/>
      <c r="CX166" s="90"/>
      <c r="CY166" s="90"/>
      <c r="CZ166" s="90"/>
      <c r="DA166" s="90"/>
      <c r="DB166" s="90"/>
      <c r="DC166" s="90"/>
      <c r="DD166" s="90"/>
      <c r="DE166" s="90"/>
      <c r="DF166" s="90"/>
      <c r="DG166" s="90"/>
      <c r="DH166" s="90"/>
      <c r="DI166" s="90"/>
      <c r="DJ166" s="90"/>
      <c r="DK166" s="90"/>
      <c r="DL166" s="90"/>
      <c r="DM166" s="90"/>
      <c r="DN166" s="90"/>
      <c r="DO166" s="90"/>
      <c r="DP166" s="90"/>
      <c r="DQ166" s="90"/>
      <c r="DR166" s="90"/>
      <c r="DS166" s="90"/>
      <c r="DT166" s="90"/>
      <c r="DU166" s="90"/>
      <c r="DV166" s="90"/>
      <c r="DW166" s="90"/>
      <c r="DX166" s="90"/>
      <c r="DY166" s="90"/>
      <c r="DZ166" s="90"/>
      <c r="EA166" s="90"/>
      <c r="EB166" s="90"/>
      <c r="EC166" s="90"/>
      <c r="ED166" s="90"/>
      <c r="EE166" s="90"/>
      <c r="EF166" s="90"/>
      <c r="EG166" s="90"/>
      <c r="EH166" s="90"/>
      <c r="EI166" s="90"/>
      <c r="EJ166" s="90"/>
      <c r="EK166" s="90"/>
      <c r="EL166" s="90"/>
      <c r="EM166" s="90"/>
      <c r="EN166" s="90"/>
      <c r="EO166" s="90"/>
      <c r="EP166" s="90"/>
      <c r="EQ166" s="90"/>
      <c r="ER166" s="90"/>
      <c r="ES166" s="90"/>
      <c r="ET166" s="90"/>
      <c r="EU166" s="90"/>
      <c r="EV166" s="90"/>
      <c r="EW166" s="90"/>
      <c r="EX166" s="90"/>
      <c r="EY166" s="90"/>
      <c r="EZ166" s="90"/>
      <c r="FA166" s="90"/>
      <c r="FB166" s="90"/>
      <c r="FC166" s="90"/>
      <c r="FD166" s="90"/>
      <c r="FE166" s="90"/>
      <c r="FF166" s="90"/>
      <c r="FG166" s="90"/>
      <c r="FH166" s="90"/>
      <c r="FI166" s="90"/>
      <c r="FJ166" s="90"/>
      <c r="FK166" s="90"/>
      <c r="FL166" s="90"/>
      <c r="FM166" s="90"/>
      <c r="FN166" s="90"/>
      <c r="FO166" s="90"/>
      <c r="FP166" s="90"/>
      <c r="FQ166" s="90"/>
      <c r="FR166" s="90"/>
      <c r="FS166" s="90"/>
      <c r="FT166" s="90"/>
      <c r="FU166" s="90"/>
      <c r="FV166" s="90"/>
      <c r="FW166" s="90"/>
      <c r="FX166" s="90"/>
      <c r="FY166" s="90"/>
      <c r="FZ166" s="90"/>
      <c r="GA166" s="90"/>
      <c r="GB166" s="90"/>
      <c r="GC166" s="90"/>
      <c r="GD166" s="90"/>
      <c r="GE166" s="90"/>
      <c r="GF166" s="90"/>
      <c r="GG166" s="90"/>
      <c r="GH166" s="90"/>
      <c r="GI166" s="90"/>
      <c r="GJ166" s="90"/>
      <c r="GK166" s="90"/>
      <c r="GL166" s="90"/>
      <c r="GM166" s="90"/>
      <c r="GN166" s="90"/>
      <c r="GO166" s="90"/>
      <c r="GP166" s="90"/>
      <c r="GQ166" s="90"/>
      <c r="GR166" s="90"/>
      <c r="GS166" s="90"/>
      <c r="GT166" s="90"/>
      <c r="GU166" s="90"/>
      <c r="GV166" s="90"/>
      <c r="GW166" s="90"/>
      <c r="GX166" s="90"/>
      <c r="GY166" s="90"/>
      <c r="GZ166" s="90"/>
      <c r="HA166" s="90"/>
      <c r="HB166" s="90"/>
      <c r="HC166" s="90"/>
      <c r="HD166" s="90"/>
      <c r="HE166" s="90"/>
      <c r="HF166" s="90"/>
      <c r="HG166" s="90"/>
      <c r="HH166" s="90"/>
      <c r="HI166" s="90"/>
      <c r="HJ166" s="90"/>
      <c r="HK166" s="90"/>
      <c r="HL166" s="90"/>
      <c r="HM166" s="90"/>
      <c r="HN166" s="90"/>
      <c r="HO166" s="90"/>
      <c r="HP166" s="90"/>
      <c r="HQ166" s="90"/>
      <c r="HR166" s="90"/>
      <c r="HS166" s="90"/>
      <c r="HT166" s="90"/>
      <c r="HU166" s="90"/>
      <c r="HV166" s="90"/>
      <c r="HW166" s="90"/>
      <c r="HX166" s="90"/>
      <c r="HY166" s="90"/>
      <c r="HZ166" s="90"/>
      <c r="IA166" s="90"/>
      <c r="IB166" s="90"/>
      <c r="IC166" s="90"/>
      <c r="ID166" s="90"/>
      <c r="IE166" s="90"/>
      <c r="IF166" s="90"/>
      <c r="IG166" s="90"/>
      <c r="IH166" s="90"/>
      <c r="II166" s="90"/>
      <c r="IJ166" s="90"/>
      <c r="IK166" s="90"/>
      <c r="IL166" s="90"/>
      <c r="IM166" s="90"/>
      <c r="IN166" s="90"/>
      <c r="IO166" s="90"/>
      <c r="IP166" s="90"/>
      <c r="IQ166" s="90"/>
      <c r="IR166" s="90"/>
      <c r="IS166" s="90"/>
      <c r="IT166" s="90"/>
      <c r="IU166" s="90"/>
      <c r="IV166" s="90"/>
      <c r="IW166" s="90"/>
      <c r="IX166" s="90"/>
      <c r="IY166" s="90"/>
      <c r="IZ166" s="90"/>
      <c r="JA166" s="90"/>
      <c r="JB166" s="90"/>
      <c r="JC166" s="90"/>
      <c r="JD166" s="90"/>
      <c r="JE166" s="90"/>
      <c r="JF166" s="90"/>
      <c r="JG166" s="90"/>
      <c r="JH166" s="90"/>
      <c r="JI166" s="90"/>
      <c r="JJ166" s="90"/>
      <c r="JK166" s="90"/>
      <c r="JL166" s="90"/>
      <c r="JM166" s="90"/>
      <c r="JN166" s="90"/>
      <c r="JO166" s="90"/>
      <c r="JP166" s="90"/>
      <c r="JQ166" s="90"/>
      <c r="JR166" s="90"/>
      <c r="JS166" s="90"/>
      <c r="JT166" s="90"/>
      <c r="JU166" s="90"/>
      <c r="JV166" s="90"/>
      <c r="JW166" s="90"/>
      <c r="JX166" s="90"/>
      <c r="JY166" s="90"/>
      <c r="JZ166" s="90"/>
      <c r="KA166" s="90"/>
      <c r="KB166" s="90"/>
      <c r="KC166" s="90"/>
      <c r="KD166" s="90"/>
      <c r="KE166" s="90"/>
      <c r="KF166" s="90"/>
      <c r="KG166" s="90"/>
      <c r="KH166" s="90"/>
      <c r="KI166" s="90"/>
      <c r="KJ166" s="90"/>
      <c r="KK166" s="90"/>
      <c r="KL166" s="90"/>
      <c r="KM166" s="90"/>
      <c r="KN166" s="90"/>
      <c r="KO166" s="90"/>
      <c r="KP166" s="90"/>
      <c r="KQ166" s="90"/>
      <c r="KR166" s="90"/>
      <c r="KS166" s="90"/>
      <c r="KT166" s="90"/>
      <c r="KU166" s="90"/>
      <c r="KV166" s="90"/>
      <c r="KW166" s="90"/>
      <c r="KX166" s="90"/>
      <c r="KY166" s="90"/>
      <c r="KZ166" s="90"/>
      <c r="LA166" s="90"/>
      <c r="LB166" s="90"/>
      <c r="LC166" s="90"/>
      <c r="LD166" s="90"/>
      <c r="LE166" s="90"/>
      <c r="LF166" s="90"/>
      <c r="LG166" s="90"/>
      <c r="LH166" s="90"/>
      <c r="LI166" s="90"/>
      <c r="LJ166" s="90"/>
      <c r="LK166" s="90"/>
      <c r="LL166" s="90"/>
      <c r="LM166" s="90"/>
      <c r="LN166" s="90"/>
      <c r="LO166" s="90"/>
      <c r="LP166" s="90"/>
      <c r="LQ166" s="90"/>
      <c r="LR166" s="90"/>
      <c r="LS166" s="90"/>
      <c r="LT166" s="90"/>
      <c r="LU166" s="90"/>
      <c r="LV166" s="90"/>
      <c r="LW166" s="90"/>
      <c r="LX166" s="90"/>
      <c r="LY166" s="90"/>
      <c r="LZ166" s="90"/>
      <c r="MA166" s="90"/>
      <c r="MB166" s="90"/>
      <c r="MC166" s="90"/>
      <c r="MD166" s="90"/>
      <c r="ME166" s="90"/>
      <c r="MF166" s="90"/>
      <c r="MG166" s="90"/>
      <c r="MH166" s="90"/>
      <c r="MI166" s="90"/>
      <c r="MJ166" s="90"/>
      <c r="MK166" s="90"/>
      <c r="ML166" s="90"/>
      <c r="MM166" s="90"/>
      <c r="MN166" s="90"/>
      <c r="MO166" s="90"/>
      <c r="MP166" s="90"/>
      <c r="MQ166" s="90"/>
      <c r="MR166" s="90"/>
      <c r="MS166" s="90"/>
      <c r="MT166" s="90"/>
      <c r="MU166" s="90"/>
      <c r="MV166" s="90"/>
      <c r="MW166" s="90"/>
      <c r="MX166" s="90"/>
      <c r="MY166" s="90"/>
      <c r="MZ166" s="90"/>
      <c r="NA166" s="90"/>
      <c r="NB166" s="90"/>
      <c r="NC166" s="90"/>
      <c r="ND166" s="90"/>
      <c r="NE166" s="90"/>
      <c r="NF166" s="90"/>
      <c r="NG166" s="90"/>
      <c r="NH166" s="90"/>
      <c r="NI166" s="90"/>
      <c r="NJ166" s="90"/>
      <c r="NK166" s="90"/>
      <c r="NL166" s="90"/>
      <c r="NM166" s="90"/>
      <c r="NN166" s="90"/>
      <c r="NO166" s="90"/>
      <c r="NP166" s="90"/>
      <c r="NQ166" s="90"/>
      <c r="NR166" s="90"/>
      <c r="NS166" s="90"/>
      <c r="NT166" s="90"/>
      <c r="NU166" s="90"/>
      <c r="NV166" s="90"/>
      <c r="NW166" s="90"/>
      <c r="NX166" s="90"/>
      <c r="NY166" s="90"/>
      <c r="NZ166" s="90"/>
      <c r="OA166" s="90"/>
      <c r="OB166" s="90"/>
      <c r="OC166" s="90"/>
      <c r="OD166" s="90"/>
      <c r="OE166" s="90"/>
      <c r="OF166" s="90"/>
      <c r="OG166" s="90"/>
      <c r="OH166" s="90"/>
      <c r="OI166" s="90"/>
      <c r="OJ166" s="90"/>
      <c r="OK166" s="90"/>
      <c r="OL166" s="90"/>
      <c r="OM166" s="90"/>
      <c r="ON166" s="90"/>
      <c r="OO166" s="90"/>
      <c r="OP166" s="90"/>
      <c r="OQ166" s="90"/>
      <c r="OR166" s="90"/>
      <c r="OS166" s="90"/>
      <c r="OT166" s="90"/>
      <c r="OU166" s="90"/>
      <c r="OV166" s="90"/>
      <c r="OW166" s="90"/>
      <c r="OX166" s="90"/>
      <c r="OY166" s="90"/>
      <c r="OZ166" s="90"/>
      <c r="PA166" s="90"/>
      <c r="PB166" s="90"/>
      <c r="PC166" s="90"/>
      <c r="PD166" s="90"/>
      <c r="PE166" s="90"/>
      <c r="PF166" s="90"/>
      <c r="PG166" s="90"/>
      <c r="PH166" s="90"/>
      <c r="PI166" s="90"/>
      <c r="PJ166" s="90"/>
      <c r="PK166" s="90"/>
      <c r="PL166" s="90"/>
      <c r="PM166" s="90"/>
      <c r="PN166" s="90"/>
      <c r="PO166" s="90"/>
      <c r="PP166" s="90"/>
      <c r="PQ166" s="90"/>
      <c r="PR166" s="90"/>
      <c r="PS166" s="90"/>
      <c r="PT166" s="90"/>
      <c r="PU166" s="90"/>
      <c r="PV166" s="90"/>
      <c r="PW166" s="90"/>
      <c r="PX166" s="90"/>
      <c r="PY166" s="90"/>
      <c r="PZ166" s="90"/>
      <c r="QA166" s="90"/>
      <c r="QB166" s="90"/>
      <c r="QC166" s="90"/>
      <c r="QD166" s="90"/>
      <c r="QE166" s="90"/>
      <c r="QF166" s="90"/>
      <c r="QG166" s="90"/>
      <c r="QH166" s="90"/>
      <c r="QI166" s="90"/>
      <c r="QJ166" s="90"/>
      <c r="QK166" s="90"/>
      <c r="QL166" s="90"/>
      <c r="QM166" s="90"/>
      <c r="QN166" s="90"/>
      <c r="QO166" s="90"/>
      <c r="QP166" s="90"/>
      <c r="QQ166" s="90"/>
      <c r="QR166" s="90"/>
      <c r="QS166" s="90"/>
      <c r="QT166" s="90"/>
      <c r="QU166" s="90"/>
      <c r="QV166" s="90"/>
      <c r="QW166" s="90"/>
      <c r="QX166" s="90"/>
      <c r="QY166" s="90"/>
      <c r="QZ166" s="90"/>
      <c r="RA166" s="90"/>
      <c r="RB166" s="90"/>
      <c r="RC166" s="90"/>
      <c r="RD166" s="90"/>
      <c r="RE166" s="90"/>
      <c r="RF166" s="90"/>
      <c r="RG166" s="90"/>
      <c r="RH166" s="90"/>
      <c r="RI166" s="90"/>
      <c r="RJ166" s="90"/>
      <c r="RK166" s="90"/>
      <c r="RL166" s="90"/>
      <c r="RM166" s="90"/>
      <c r="RN166" s="90"/>
      <c r="RO166" s="90"/>
      <c r="RP166" s="90"/>
      <c r="RQ166" s="90"/>
      <c r="RR166" s="90"/>
      <c r="RS166" s="90"/>
      <c r="RT166" s="90"/>
      <c r="RU166" s="90"/>
      <c r="RV166" s="90"/>
      <c r="RW166" s="90"/>
      <c r="RX166" s="90"/>
      <c r="RY166" s="90"/>
      <c r="RZ166" s="90"/>
      <c r="SA166" s="90"/>
      <c r="SB166" s="90"/>
      <c r="SC166" s="90"/>
      <c r="SD166" s="90"/>
      <c r="SE166" s="90"/>
      <c r="SF166" s="90"/>
      <c r="SG166" s="90"/>
      <c r="SH166" s="90"/>
      <c r="SI166" s="90"/>
      <c r="SJ166" s="90"/>
      <c r="SK166" s="90"/>
      <c r="SL166" s="90"/>
      <c r="SM166" s="90"/>
      <c r="SN166" s="90"/>
      <c r="SO166" s="90"/>
      <c r="SP166" s="90"/>
      <c r="SQ166" s="90"/>
      <c r="SR166" s="90"/>
      <c r="SS166" s="90"/>
      <c r="ST166" s="90"/>
      <c r="SU166" s="90"/>
      <c r="SV166" s="90"/>
      <c r="SW166" s="90"/>
      <c r="SX166" s="90"/>
      <c r="SY166" s="90"/>
      <c r="SZ166" s="90"/>
      <c r="TA166" s="90"/>
      <c r="TB166" s="90"/>
      <c r="TC166" s="90"/>
      <c r="TD166" s="90"/>
      <c r="TE166" s="90"/>
      <c r="TF166" s="90"/>
      <c r="TG166" s="90"/>
      <c r="TH166" s="90"/>
      <c r="TI166" s="90"/>
      <c r="TJ166" s="90"/>
      <c r="TK166" s="90"/>
      <c r="TL166" s="90"/>
      <c r="TM166" s="90"/>
      <c r="TN166" s="90"/>
      <c r="TO166" s="90"/>
      <c r="TP166" s="90"/>
      <c r="TQ166" s="90"/>
      <c r="TR166" s="90"/>
      <c r="TS166" s="90"/>
      <c r="TT166" s="90"/>
      <c r="TU166" s="90"/>
      <c r="TV166" s="90"/>
      <c r="TW166" s="90"/>
      <c r="TX166" s="90"/>
      <c r="TY166" s="90"/>
      <c r="TZ166" s="90"/>
      <c r="UA166" s="90"/>
      <c r="UB166" s="90"/>
      <c r="UC166" s="90"/>
      <c r="UD166" s="90"/>
      <c r="UE166" s="90"/>
      <c r="UF166" s="90"/>
      <c r="UG166" s="90"/>
      <c r="UH166" s="90"/>
      <c r="UI166" s="90"/>
      <c r="UJ166" s="90"/>
      <c r="UK166" s="90"/>
      <c r="UL166" s="90"/>
      <c r="UM166" s="90"/>
      <c r="UN166" s="90"/>
      <c r="UO166" s="90"/>
      <c r="UP166" s="90"/>
      <c r="UQ166" s="90"/>
      <c r="UR166" s="90"/>
      <c r="US166" s="90"/>
      <c r="UT166" s="90"/>
      <c r="UU166" s="90"/>
      <c r="UV166" s="90"/>
      <c r="UW166" s="90"/>
      <c r="UX166" s="90"/>
      <c r="UY166" s="90"/>
      <c r="UZ166" s="90"/>
      <c r="VA166" s="90"/>
      <c r="VB166" s="90"/>
      <c r="VC166" s="90"/>
      <c r="VD166" s="90"/>
      <c r="VE166" s="90"/>
      <c r="VF166" s="90"/>
      <c r="VG166" s="90"/>
      <c r="VH166" s="90"/>
      <c r="VI166" s="90"/>
      <c r="VJ166" s="90"/>
      <c r="VK166" s="90"/>
      <c r="VL166" s="90"/>
      <c r="VM166" s="90"/>
      <c r="VN166" s="90"/>
      <c r="VO166" s="90"/>
      <c r="VP166" s="90"/>
      <c r="VQ166" s="90"/>
      <c r="VR166" s="90"/>
      <c r="VS166" s="90"/>
      <c r="VT166" s="90"/>
      <c r="VU166" s="90"/>
      <c r="VV166" s="90"/>
      <c r="VW166" s="90"/>
      <c r="VX166" s="90"/>
      <c r="VY166" s="90"/>
      <c r="VZ166" s="90"/>
      <c r="WA166" s="90"/>
      <c r="WB166" s="90"/>
      <c r="WC166" s="90"/>
      <c r="WD166" s="90"/>
      <c r="WE166" s="90"/>
      <c r="WF166" s="90"/>
      <c r="WG166" s="90"/>
      <c r="WH166" s="90"/>
      <c r="WI166" s="90"/>
      <c r="WJ166" s="90"/>
      <c r="WK166" s="90"/>
      <c r="WL166" s="90"/>
      <c r="WM166" s="90"/>
      <c r="WN166" s="90"/>
      <c r="WO166" s="90"/>
      <c r="WP166" s="90"/>
      <c r="WQ166" s="90"/>
      <c r="WR166" s="90"/>
      <c r="WS166" s="90"/>
      <c r="WT166" s="90"/>
      <c r="WU166" s="90"/>
      <c r="WV166" s="90"/>
      <c r="WW166" s="90"/>
      <c r="WX166" s="90"/>
      <c r="WY166" s="90"/>
      <c r="WZ166" s="90"/>
      <c r="XA166" s="90"/>
      <c r="XB166" s="90"/>
      <c r="XC166" s="90"/>
      <c r="XD166" s="90"/>
      <c r="XE166" s="90"/>
      <c r="XF166" s="90"/>
      <c r="XG166" s="90"/>
      <c r="XH166" s="90"/>
      <c r="XI166" s="90"/>
      <c r="XJ166" s="90"/>
      <c r="XK166" s="90"/>
      <c r="XL166" s="90"/>
      <c r="XM166" s="90"/>
      <c r="XN166" s="90"/>
      <c r="XO166" s="90"/>
      <c r="XP166" s="90"/>
      <c r="XQ166" s="90"/>
      <c r="XR166" s="90"/>
      <c r="XS166" s="90"/>
      <c r="XT166" s="90"/>
      <c r="XU166" s="90"/>
      <c r="XV166" s="90"/>
      <c r="XW166" s="90"/>
      <c r="XX166" s="90"/>
      <c r="XY166" s="90"/>
      <c r="XZ166" s="90"/>
      <c r="YA166" s="90"/>
      <c r="YB166" s="90"/>
      <c r="YC166" s="90"/>
      <c r="YD166" s="90"/>
      <c r="YE166" s="90"/>
      <c r="YF166" s="90"/>
      <c r="YG166" s="90"/>
      <c r="YH166" s="90"/>
      <c r="YI166" s="90"/>
      <c r="YJ166" s="90"/>
      <c r="YK166" s="90"/>
      <c r="YL166" s="90"/>
      <c r="YM166" s="90"/>
      <c r="YN166" s="90"/>
      <c r="YO166" s="90"/>
      <c r="YP166" s="90"/>
      <c r="YQ166" s="90"/>
      <c r="YR166" s="90"/>
      <c r="YS166" s="90"/>
      <c r="YT166" s="90"/>
      <c r="YU166" s="90"/>
      <c r="YV166" s="90"/>
      <c r="YW166" s="90"/>
      <c r="YX166" s="90"/>
      <c r="YY166" s="90"/>
      <c r="YZ166" s="90"/>
      <c r="ZA166" s="90"/>
      <c r="ZB166" s="90"/>
      <c r="ZC166" s="90"/>
      <c r="ZD166" s="90"/>
      <c r="ZE166" s="90"/>
      <c r="ZF166" s="90"/>
      <c r="ZG166" s="90"/>
      <c r="ZH166" s="90"/>
      <c r="ZI166" s="90"/>
      <c r="ZJ166" s="90"/>
      <c r="ZK166" s="90"/>
      <c r="ZL166" s="90"/>
      <c r="ZM166" s="90"/>
      <c r="ZN166" s="90"/>
      <c r="ZO166" s="90"/>
      <c r="ZP166" s="90"/>
      <c r="ZQ166" s="90"/>
      <c r="ZR166" s="90"/>
      <c r="ZS166" s="90"/>
      <c r="ZT166" s="90"/>
      <c r="ZU166" s="90"/>
      <c r="ZV166" s="90"/>
      <c r="ZW166" s="90"/>
      <c r="ZX166" s="90"/>
      <c r="ZY166" s="90"/>
      <c r="ZZ166" s="90"/>
      <c r="AAA166" s="90"/>
      <c r="AAB166" s="90"/>
      <c r="AAC166" s="90"/>
      <c r="AAD166" s="90"/>
      <c r="AAE166" s="90"/>
      <c r="AAF166" s="90"/>
      <c r="AAG166" s="90"/>
      <c r="AAH166" s="90"/>
      <c r="AAI166" s="90"/>
      <c r="AAJ166" s="90"/>
      <c r="AAK166" s="90"/>
      <c r="AAL166" s="90"/>
      <c r="AAM166" s="90"/>
      <c r="AAN166" s="90"/>
      <c r="AAO166" s="90"/>
      <c r="AAP166" s="90"/>
      <c r="AAQ166" s="90"/>
      <c r="AAR166" s="90"/>
      <c r="AAS166" s="90"/>
      <c r="AAT166" s="90"/>
      <c r="AAU166" s="90"/>
      <c r="AAV166" s="90"/>
      <c r="AAW166" s="90"/>
      <c r="AAX166" s="90"/>
      <c r="AAY166" s="90"/>
      <c r="AAZ166" s="90"/>
      <c r="ABA166" s="90"/>
      <c r="ABB166" s="90"/>
      <c r="ABC166" s="90"/>
      <c r="ABD166" s="90"/>
      <c r="ABE166" s="90"/>
      <c r="ABF166" s="90"/>
      <c r="ABG166" s="90"/>
      <c r="ABH166" s="90"/>
      <c r="ABI166" s="90"/>
      <c r="ABJ166" s="90"/>
      <c r="ABK166" s="90"/>
      <c r="ABL166" s="90"/>
      <c r="ABM166" s="90"/>
      <c r="ABN166" s="90"/>
      <c r="ABO166" s="90"/>
      <c r="ABP166" s="90"/>
      <c r="ABQ166" s="90"/>
      <c r="ABR166" s="90"/>
      <c r="ABS166" s="90"/>
      <c r="ABT166" s="90"/>
      <c r="ABU166" s="90"/>
      <c r="ABV166" s="90"/>
      <c r="ABW166" s="90"/>
      <c r="ABX166" s="90"/>
      <c r="ABY166" s="90"/>
      <c r="ABZ166" s="90"/>
      <c r="ACA166" s="90"/>
      <c r="ACB166" s="90"/>
      <c r="ACC166" s="90"/>
      <c r="ACD166" s="90"/>
      <c r="ACE166" s="90"/>
      <c r="ACF166" s="90"/>
      <c r="ACG166" s="90"/>
      <c r="ACH166" s="90"/>
      <c r="ACI166" s="90"/>
      <c r="ACJ166" s="90"/>
      <c r="ACK166" s="90"/>
      <c r="ACL166" s="90"/>
      <c r="ACM166" s="90"/>
      <c r="ACN166" s="90"/>
      <c r="ACO166" s="90"/>
      <c r="ACP166" s="90"/>
      <c r="ACQ166" s="90"/>
      <c r="ACR166" s="90"/>
      <c r="ACS166" s="90"/>
      <c r="ACT166" s="90"/>
      <c r="ACU166" s="90"/>
      <c r="ACV166" s="90"/>
      <c r="ACW166" s="90"/>
      <c r="ACX166" s="90"/>
      <c r="ACY166" s="90"/>
      <c r="ACZ166" s="90"/>
      <c r="ADA166" s="90"/>
      <c r="ADB166" s="90"/>
      <c r="ADC166" s="90"/>
      <c r="ADD166" s="90"/>
      <c r="ADE166" s="90"/>
      <c r="ADF166" s="90"/>
      <c r="ADG166" s="90"/>
      <c r="ADH166" s="90"/>
      <c r="ADI166" s="90"/>
      <c r="ADJ166" s="90"/>
      <c r="ADK166" s="90"/>
      <c r="ADL166" s="90"/>
      <c r="ADM166" s="90"/>
      <c r="ADN166" s="90"/>
      <c r="ADO166" s="90"/>
      <c r="ADP166" s="90"/>
      <c r="ADQ166" s="90"/>
      <c r="ADR166" s="90"/>
      <c r="ADS166" s="90"/>
      <c r="ADT166" s="90"/>
      <c r="ADU166" s="90"/>
      <c r="ADV166" s="90"/>
      <c r="ADW166" s="90"/>
      <c r="ADX166" s="90"/>
      <c r="ADY166" s="90"/>
      <c r="ADZ166" s="90"/>
      <c r="AEA166" s="90"/>
      <c r="AEB166" s="90"/>
      <c r="AEC166" s="90"/>
      <c r="AED166" s="90"/>
      <c r="AEE166" s="90"/>
      <c r="AEF166" s="90"/>
      <c r="AEG166" s="90"/>
      <c r="AEH166" s="90"/>
      <c r="AEI166" s="90"/>
      <c r="AEJ166" s="90"/>
      <c r="AEK166" s="90"/>
      <c r="AEL166" s="90"/>
      <c r="AEM166" s="90"/>
      <c r="AEN166" s="90"/>
      <c r="AEO166" s="90"/>
      <c r="AEP166" s="90"/>
      <c r="AEQ166" s="90"/>
      <c r="AER166" s="90"/>
      <c r="AES166" s="90"/>
      <c r="AET166" s="90"/>
      <c r="AEU166" s="90"/>
      <c r="AEV166" s="90"/>
      <c r="AEW166" s="90"/>
      <c r="AEX166" s="90"/>
      <c r="AEY166" s="90"/>
      <c r="AEZ166" s="90"/>
      <c r="AFA166" s="90"/>
      <c r="AFB166" s="90"/>
      <c r="AFC166" s="90"/>
      <c r="AFD166" s="90"/>
      <c r="AFE166" s="90"/>
      <c r="AFF166" s="90"/>
      <c r="AFG166" s="90"/>
      <c r="AFH166" s="90"/>
      <c r="AFI166" s="90"/>
      <c r="AFJ166" s="90"/>
      <c r="AFK166" s="90"/>
      <c r="AFL166" s="90"/>
      <c r="AFM166" s="90"/>
      <c r="AFN166" s="90"/>
      <c r="AFO166" s="90"/>
      <c r="AFP166" s="90"/>
      <c r="AFQ166" s="90"/>
      <c r="AFR166" s="90"/>
      <c r="AFS166" s="90"/>
      <c r="AFT166" s="90"/>
      <c r="AFU166" s="90"/>
      <c r="AFV166" s="90"/>
      <c r="AFW166" s="90"/>
      <c r="AFX166" s="90"/>
      <c r="AFY166" s="90"/>
      <c r="AFZ166" s="90"/>
      <c r="AGA166" s="90"/>
      <c r="AGB166" s="90"/>
      <c r="AGC166" s="90"/>
      <c r="AGD166" s="90"/>
      <c r="AGE166" s="90"/>
      <c r="AGF166" s="90"/>
      <c r="AGG166" s="90"/>
      <c r="AGH166" s="90"/>
      <c r="AGI166" s="90"/>
      <c r="AGJ166" s="90"/>
      <c r="AGK166" s="90"/>
      <c r="AGL166" s="90"/>
      <c r="AGM166" s="90"/>
      <c r="AGN166" s="90"/>
      <c r="AGO166" s="90"/>
      <c r="AGP166" s="90"/>
      <c r="AGQ166" s="90"/>
      <c r="AGR166" s="90"/>
      <c r="AGS166" s="90"/>
      <c r="AGT166" s="90"/>
      <c r="AGU166" s="90"/>
      <c r="AGV166" s="90"/>
      <c r="AGW166" s="90"/>
      <c r="AGX166" s="90"/>
      <c r="AGY166" s="90"/>
      <c r="AGZ166" s="90"/>
      <c r="AHA166" s="90"/>
      <c r="AHB166" s="90"/>
      <c r="AHC166" s="90"/>
      <c r="AHD166" s="90"/>
      <c r="AHE166" s="90"/>
      <c r="AHF166" s="90"/>
      <c r="AHG166" s="90"/>
      <c r="AHH166" s="90"/>
      <c r="AHI166" s="90"/>
      <c r="AHJ166" s="90"/>
      <c r="AHK166" s="90"/>
      <c r="AHL166" s="90"/>
      <c r="AHM166" s="90"/>
      <c r="AHN166" s="90"/>
      <c r="AHO166" s="90"/>
      <c r="AHP166" s="90"/>
      <c r="AHQ166" s="90"/>
      <c r="AHR166" s="90"/>
      <c r="AHS166" s="90"/>
      <c r="AHT166" s="90"/>
      <c r="AHU166" s="90"/>
      <c r="AHV166" s="90"/>
      <c r="AHW166" s="90"/>
      <c r="AHX166" s="90"/>
      <c r="AHY166" s="90"/>
      <c r="AHZ166" s="90"/>
      <c r="AIA166" s="90"/>
      <c r="AIB166" s="90"/>
      <c r="AIC166" s="90"/>
      <c r="AID166" s="90"/>
      <c r="AIE166" s="90"/>
      <c r="AIF166" s="90"/>
      <c r="AIG166" s="90"/>
      <c r="AIH166" s="90"/>
      <c r="AII166" s="90"/>
      <c r="AIJ166" s="90"/>
      <c r="AIK166" s="90"/>
      <c r="AIL166" s="90"/>
      <c r="AIM166" s="90"/>
      <c r="AIN166" s="90"/>
      <c r="AIO166" s="90"/>
      <c r="AIP166" s="90"/>
      <c r="AIQ166" s="90"/>
      <c r="AIR166" s="90"/>
      <c r="AIS166" s="90"/>
      <c r="AIT166" s="90"/>
      <c r="AIU166" s="90"/>
      <c r="AIV166" s="90"/>
      <c r="AIW166" s="90"/>
      <c r="AIX166" s="90"/>
      <c r="AIY166" s="90"/>
      <c r="AIZ166" s="90"/>
      <c r="AJA166" s="90"/>
      <c r="AJB166" s="90"/>
      <c r="AJC166" s="90"/>
      <c r="AJD166" s="90"/>
      <c r="AJE166" s="90"/>
      <c r="AJF166" s="90"/>
      <c r="AJG166" s="90"/>
      <c r="AJH166" s="90"/>
      <c r="AJI166" s="90"/>
      <c r="AJJ166" s="90"/>
      <c r="AJK166" s="90"/>
      <c r="AJL166" s="90"/>
      <c r="AJM166" s="90"/>
      <c r="AJN166" s="90"/>
      <c r="AJO166" s="90"/>
      <c r="AJP166" s="90"/>
      <c r="AJQ166" s="90"/>
      <c r="AJR166" s="90"/>
      <c r="AJS166" s="90"/>
      <c r="AJT166" s="90"/>
      <c r="AJU166" s="90"/>
      <c r="AJV166" s="90"/>
      <c r="AJW166" s="90"/>
      <c r="AJX166" s="90"/>
      <c r="AJY166" s="90"/>
      <c r="AJZ166" s="90"/>
      <c r="AKA166" s="90"/>
      <c r="AKB166" s="90"/>
      <c r="AKC166" s="90"/>
      <c r="AKD166" s="90"/>
      <c r="AKE166" s="90"/>
      <c r="AKF166" s="90"/>
      <c r="AKG166" s="90"/>
      <c r="AKH166" s="90"/>
      <c r="AKI166" s="90"/>
      <c r="AKJ166" s="90"/>
      <c r="AKK166" s="90"/>
      <c r="AKL166" s="90"/>
      <c r="AKM166" s="90"/>
      <c r="AKN166" s="90"/>
      <c r="AKO166" s="90"/>
      <c r="AKP166" s="90"/>
      <c r="AKQ166" s="90"/>
      <c r="AKR166" s="90"/>
      <c r="AKS166" s="90"/>
      <c r="AKT166" s="90"/>
      <c r="AKU166" s="90"/>
      <c r="AKV166" s="90"/>
      <c r="AKW166" s="90"/>
      <c r="AKX166" s="90"/>
      <c r="AKY166" s="90"/>
      <c r="AKZ166" s="90"/>
      <c r="ALA166" s="90"/>
      <c r="ALB166" s="90"/>
      <c r="ALC166" s="90"/>
      <c r="ALD166" s="90"/>
      <c r="ALE166" s="90"/>
      <c r="ALF166" s="90"/>
      <c r="ALG166" s="90"/>
      <c r="ALH166" s="90"/>
      <c r="ALI166" s="90"/>
      <c r="ALJ166" s="90"/>
      <c r="ALK166" s="90"/>
      <c r="ALL166" s="90"/>
      <c r="ALM166" s="90"/>
      <c r="ALN166" s="90"/>
      <c r="ALO166" s="90"/>
      <c r="ALP166" s="90"/>
      <c r="ALQ166" s="90"/>
      <c r="ALR166" s="90"/>
      <c r="ALS166" s="90"/>
      <c r="ALT166" s="90"/>
      <c r="ALU166" s="90"/>
      <c r="ALV166" s="90"/>
      <c r="ALW166" s="90"/>
      <c r="ALX166" s="90"/>
      <c r="ALY166" s="90"/>
      <c r="ALZ166" s="90"/>
      <c r="AMA166" s="90"/>
      <c r="AMB166" s="90"/>
      <c r="AMC166" s="90"/>
      <c r="AMD166" s="90"/>
      <c r="AME166" s="90"/>
      <c r="AMF166" s="90"/>
      <c r="AMG166" s="90"/>
      <c r="AMH166" s="90"/>
      <c r="AMI166" s="90"/>
      <c r="AMJ166" s="90"/>
    </row>
    <row r="167" customFormat="false" ht="15" hidden="false" customHeight="true" outlineLevel="0" collapsed="false">
      <c r="A167" s="107" t="n">
        <v>280</v>
      </c>
      <c r="B167" s="108" t="str">
        <f aca="false">VLOOKUP(A167,Names!$A$2:$B$207,2,FALSE())</f>
        <v>Cooperative Centers For Exceptional Children</v>
      </c>
      <c r="C167" s="109" t="n">
        <f aca="false">VLOOKUP(A167,[1]Principals!$A$8:$D$221,4,FALSE())</f>
        <v>0</v>
      </c>
      <c r="D167" s="109" t="n">
        <f aca="false">VLOOKUP($A167,'Source query'!$B$17:$I$224,5,FALSE())</f>
        <v>0</v>
      </c>
      <c r="E167" s="110" t="str">
        <f aca="false">IF(D167=0,"",IF(C167=0,"",IF(D167&lt;&gt;0,D167/C167-1)))</f>
        <v/>
      </c>
      <c r="F167" s="109" t="n">
        <f aca="false">VLOOKUP($A167,'Source query'!$B$17:$I$224,6,FALSE())</f>
        <v>0</v>
      </c>
      <c r="G167" s="110" t="str">
        <f aca="false">IF(F167=0,"",IF(D167=0,"",IF(F167&lt;&gt;0,F167/D167-1)))</f>
        <v/>
      </c>
    </row>
    <row r="168" customFormat="false" ht="15.75" hidden="false" customHeight="true" outlineLevel="0" collapsed="false">
      <c r="A168" s="107" t="n">
        <v>281</v>
      </c>
      <c r="B168" s="108" t="str">
        <f aca="false">VLOOKUP(A168,Names!$A$2:$B$207,2,FALSE())</f>
        <v>Middle Peninsula Special Education Program</v>
      </c>
      <c r="C168" s="109" t="n">
        <f aca="false">VLOOKUP(A168,[1]Principals!$A$8:$D$221,4,FALSE())</f>
        <v>0</v>
      </c>
      <c r="D168" s="109" t="n">
        <f aca="false">VLOOKUP($A168,'Source query'!$B$17:$I$224,5,FALSE())</f>
        <v>0</v>
      </c>
      <c r="E168" s="110" t="str">
        <f aca="false">IF(D168=0,"",IF(C168=0,"",IF(D168&lt;&gt;0,D168/C168-1)))</f>
        <v/>
      </c>
      <c r="F168" s="109" t="n">
        <f aca="false">VLOOKUP($A168,'Source query'!$B$17:$I$224,6,FALSE())</f>
        <v>0</v>
      </c>
      <c r="G168" s="110" t="str">
        <f aca="false">IF(F168=0,"",IF(D168=0,"",IF(F168&lt;&gt;0,F168/D168-1)))</f>
        <v/>
      </c>
    </row>
    <row r="169" customFormat="false" ht="15.75" hidden="false" customHeight="true" outlineLevel="0" collapsed="false">
      <c r="A169" s="107" t="n">
        <v>282</v>
      </c>
      <c r="B169" s="108" t="str">
        <f aca="false">VLOOKUP(A169,Names!$A$2:$B$207,2,FALSE())</f>
        <v>Laurel Regional Special Education Center</v>
      </c>
      <c r="C169" s="109" t="n">
        <f aca="false">VLOOKUP(A169,[1]Principals!$A$8:$D$221,4,FALSE())</f>
        <v>68010.86</v>
      </c>
      <c r="D169" s="109" t="n">
        <f aca="false">VLOOKUP($A169,'Source query'!$B$17:$I$224,5,FALSE())</f>
        <v>77409.79</v>
      </c>
      <c r="E169" s="110" t="n">
        <f aca="false">IF(D169=0,"",IF(C169=0,"",IF(D169&lt;&gt;0,D169/C169-1)))</f>
        <v>0.13819748787179</v>
      </c>
      <c r="F169" s="109" t="n">
        <f aca="false">VLOOKUP($A169,'Source query'!$B$17:$I$224,6,FALSE())</f>
        <v>78570.94</v>
      </c>
      <c r="G169" s="110" t="n">
        <f aca="false">IF(F169=0,"",IF(D169=0,"",IF(F169&lt;&gt;0,F169/D169-1)))</f>
        <v>0.0150000406925275</v>
      </c>
    </row>
    <row r="170" customFormat="false" ht="15.75" hidden="false" customHeight="true" outlineLevel="0" collapsed="false">
      <c r="A170" s="107" t="n">
        <v>283</v>
      </c>
      <c r="B170" s="108" t="str">
        <f aca="false">VLOOKUP(A170,Names!$A$2:$B$207,2,FALSE())</f>
        <v>Northern Neck Special Education Program</v>
      </c>
      <c r="C170" s="109" t="n">
        <f aca="false">VLOOKUP(A170,[1]Principals!$A$8:$D$221,4,FALSE())</f>
        <v>0</v>
      </c>
      <c r="D170" s="109" t="n">
        <f aca="false">VLOOKUP($A170,'Source query'!$B$17:$I$224,5,FALSE())</f>
        <v>0</v>
      </c>
      <c r="E170" s="110" t="str">
        <f aca="false">IF(D170=0,"",IF(C170=0,"",IF(D170&lt;&gt;0,D170/C170-1)))</f>
        <v/>
      </c>
      <c r="F170" s="109" t="n">
        <f aca="false">VLOOKUP($A170,'Source query'!$B$17:$I$224,6,FALSE())</f>
        <v>0</v>
      </c>
      <c r="G170" s="110" t="str">
        <f aca="false">IF(F170=0,"",IF(D170=0,"",IF(F170&lt;&gt;0,F170/D170-1)))</f>
        <v/>
      </c>
    </row>
    <row r="171" customFormat="false" ht="15.75" hidden="false" customHeight="true" outlineLevel="0" collapsed="false">
      <c r="A171" s="107" t="n">
        <v>284</v>
      </c>
      <c r="B171" s="108" t="str">
        <f aca="false">VLOOKUP(A171,Names!$A$2:$B$207,2,FALSE())</f>
        <v>Northwestern Regional Education Program</v>
      </c>
      <c r="C171" s="109" t="n">
        <f aca="false">VLOOKUP(A171,[1]Principals!$A$8:$D$221,4,FALSE())</f>
        <v>101914</v>
      </c>
      <c r="D171" s="109" t="n">
        <f aca="false">VLOOKUP($A171,'Source query'!$B$17:$I$224,5,FALSE())</f>
        <v>106219</v>
      </c>
      <c r="E171" s="110" t="n">
        <f aca="false">IF(D171=0,"",IF(C171=0,"",IF(D171&lt;&gt;0,D171/C171-1)))</f>
        <v>0.0422414977333832</v>
      </c>
      <c r="F171" s="109" t="n">
        <f aca="false">VLOOKUP($A171,'Source query'!$B$17:$I$224,6,FALSE())</f>
        <v>108343</v>
      </c>
      <c r="G171" s="110" t="n">
        <f aca="false">IF(F171=0,"",IF(D171=0,"",IF(F171&lt;&gt;0,F171/D171-1)))</f>
        <v>0.0199964224856193</v>
      </c>
    </row>
    <row r="172" customFormat="false" ht="15.75" hidden="false" customHeight="true" outlineLevel="0" collapsed="false">
      <c r="A172" s="107" t="n">
        <v>285</v>
      </c>
      <c r="B172" s="108" t="str">
        <f aca="false">VLOOKUP(A172,Names!$A$2:$B$207,2,FALSE())</f>
        <v>Peninsula Area Cooperative Education Services</v>
      </c>
      <c r="C172" s="109" t="n">
        <f aca="false">VLOOKUP(A172,[1]Principals!$A$8:$D$221,4,FALSE())</f>
        <v>0</v>
      </c>
      <c r="D172" s="109" t="n">
        <f aca="false">VLOOKUP($A172,'Source query'!$B$17:$I$224,5,FALSE())</f>
        <v>0</v>
      </c>
      <c r="E172" s="110" t="str">
        <f aca="false">IF(D172=0,"",IF(C172=0,"",IF(D172&lt;&gt;0,D172/C172-1)))</f>
        <v/>
      </c>
      <c r="F172" s="109" t="n">
        <f aca="false">VLOOKUP($A172,'Source query'!$B$17:$I$224,6,FALSE())</f>
        <v>0</v>
      </c>
      <c r="G172" s="110" t="str">
        <f aca="false">IF(F172=0,"",IF(D172=0,"",IF(F172&lt;&gt;0,F172/D172-1)))</f>
        <v/>
      </c>
    </row>
    <row r="173" customFormat="false" ht="15.75" hidden="false" customHeight="true" outlineLevel="0" collapsed="false">
      <c r="A173" s="107" t="n">
        <v>286</v>
      </c>
      <c r="B173" s="108" t="str">
        <f aca="false">VLOOKUP(A173,Names!$A$2:$B$207,2,FALSE())</f>
        <v>Piedmont Regional Education Program</v>
      </c>
      <c r="C173" s="109" t="n">
        <f aca="false">VLOOKUP(A173,[1]Principals!$A$8:$D$221,4,FALSE())</f>
        <v>36420.24</v>
      </c>
      <c r="D173" s="109" t="n">
        <f aca="false">VLOOKUP($A173,'Source query'!$B$17:$I$224,5,FALSE())</f>
        <v>34861.87</v>
      </c>
      <c r="E173" s="110" t="n">
        <f aca="false">IF(D173=0,"",IF(C173=0,"",IF(D173&lt;&gt;0,D173/C173-1)))</f>
        <v>-0.0427885703114531</v>
      </c>
      <c r="F173" s="109" t="n">
        <f aca="false">VLOOKUP($A173,'Source query'!$B$17:$I$224,6,FALSE())</f>
        <v>58803.61</v>
      </c>
      <c r="G173" s="110" t="n">
        <f aca="false">IF(F173=0,"",IF(D173=0,"",IF(F173&lt;&gt;0,F173/D173-1)))</f>
        <v>0.686760061924389</v>
      </c>
    </row>
    <row r="174" customFormat="false" ht="15.75" hidden="false" customHeight="true" outlineLevel="0" collapsed="false">
      <c r="A174" s="107" t="n">
        <v>287</v>
      </c>
      <c r="B174" s="108" t="str">
        <f aca="false">VLOOKUP(A174,Names!$A$2:$B$207,2,FALSE())</f>
        <v>Shenandoah Valley Regional Program</v>
      </c>
      <c r="C174" s="109" t="n">
        <f aca="false">VLOOKUP(A174,[1]Principals!$A$8:$D$221,4,FALSE())</f>
        <v>0</v>
      </c>
      <c r="D174" s="109" t="n">
        <f aca="false">VLOOKUP($A174,'Source query'!$B$17:$I$224,5,FALSE())</f>
        <v>0</v>
      </c>
      <c r="E174" s="110" t="str">
        <f aca="false">IF(D174=0,"",IF(C174=0,"",IF(D174&lt;&gt;0,D174/C174-1)))</f>
        <v/>
      </c>
      <c r="F174" s="109" t="n">
        <f aca="false">VLOOKUP($A174,'Source query'!$B$17:$I$224,6,FALSE())</f>
        <v>0</v>
      </c>
      <c r="G174" s="110" t="str">
        <f aca="false">IF(F174=0,"",IF(D174=0,"",IF(F174&lt;&gt;0,F174/D174-1)))</f>
        <v/>
      </c>
    </row>
    <row r="175" customFormat="false" ht="15.75" hidden="false" customHeight="true" outlineLevel="0" collapsed="false">
      <c r="A175" s="107" t="n">
        <v>288</v>
      </c>
      <c r="B175" s="108" t="str">
        <f aca="false">VLOOKUP(A175,Names!$A$2:$B$207,2,FALSE())</f>
        <v>Southeastern Cooperative Educational Program</v>
      </c>
      <c r="C175" s="109" t="n">
        <f aca="false">VLOOKUP(A175,[1]Principals!$A$8:$D$221,4,FALSE())</f>
        <v>86966.25</v>
      </c>
      <c r="D175" s="109" t="n">
        <f aca="false">VLOOKUP($A175,'Source query'!$B$17:$I$224,5,FALSE())</f>
        <v>89564.56</v>
      </c>
      <c r="E175" s="110" t="n">
        <f aca="false">IF(D175=0,"",IF(C175=0,"",IF(D175&lt;&gt;0,D175/C175-1)))</f>
        <v>0.0298772224857344</v>
      </c>
      <c r="F175" s="109" t="n">
        <f aca="false">VLOOKUP($A175,'Source query'!$B$17:$I$224,6,FALSE())</f>
        <v>94871.79</v>
      </c>
      <c r="G175" s="110" t="n">
        <f aca="false">IF(F175=0,"",IF(D175=0,"",IF(F175&lt;&gt;0,F175/D175-1)))</f>
        <v>0.0592559155094381</v>
      </c>
    </row>
    <row r="176" customFormat="false" ht="15.75" hidden="false" customHeight="true" outlineLevel="0" collapsed="false">
      <c r="A176" s="107" t="n">
        <v>290</v>
      </c>
      <c r="B176" s="108" t="str">
        <f aca="false">VLOOKUP(A176,Names!$A$2:$B$207,2,FALSE())</f>
        <v>N. Virginia Regional Special Education Program</v>
      </c>
      <c r="C176" s="109" t="n">
        <f aca="false">VLOOKUP(A176,[1]Principals!$A$8:$D$221,4,FALSE())</f>
        <v>122658.48</v>
      </c>
      <c r="D176" s="109" t="n">
        <f aca="false">VLOOKUP($A176,'Source query'!$B$17:$I$224,5,FALSE())</f>
        <v>122535.66</v>
      </c>
      <c r="E176" s="110" t="n">
        <f aca="false">IF(D176=0,"",IF(C176=0,"",IF(D176&lt;&gt;0,D176/C176-1)))</f>
        <v>-0.00100131682701421</v>
      </c>
      <c r="F176" s="109" t="n">
        <f aca="false">VLOOKUP($A176,'Source query'!$B$17:$I$224,6,FALSE())</f>
        <v>126211.73</v>
      </c>
      <c r="G176" s="110" t="n">
        <f aca="false">IF(F176=0,"",IF(D176=0,"",IF(F176&lt;&gt;0,F176/D176-1)))</f>
        <v>0.030000001632178</v>
      </c>
    </row>
    <row r="177" customFormat="false" ht="15.75" hidden="false" customHeight="true" outlineLevel="0" collapsed="false">
      <c r="A177" s="107" t="n">
        <v>292</v>
      </c>
      <c r="B177" s="108" t="str">
        <f aca="false">VLOOKUP(A177,Names!$A$2:$B$207,2,FALSE())</f>
        <v>Henry Co/Martinsville Regional Program</v>
      </c>
      <c r="C177" s="109" t="n">
        <f aca="false">VLOOKUP(A177,[1]Principals!$A$8:$D$221,4,FALSE())</f>
        <v>0</v>
      </c>
      <c r="D177" s="109" t="n">
        <f aca="false">VLOOKUP($A177,'Source query'!$B$17:$I$224,5,FALSE())</f>
        <v>0</v>
      </c>
      <c r="E177" s="110" t="str">
        <f aca="false">IF(D177=0,"",IF(C177=0,"",IF(D177&lt;&gt;0,D177/C177-1)))</f>
        <v/>
      </c>
      <c r="F177" s="109" t="n">
        <f aca="false">VLOOKUP($A177,'Source query'!$B$17:$I$224,6,FALSE())</f>
        <v>0</v>
      </c>
      <c r="G177" s="110" t="str">
        <f aca="false">IF(F177=0,"",IF(D177=0,"",IF(F177&lt;&gt;0,F177/D177-1)))</f>
        <v/>
      </c>
    </row>
    <row r="178" customFormat="false" ht="15.75" hidden="false" customHeight="true" outlineLevel="0" collapsed="false">
      <c r="A178" s="107" t="n">
        <v>299</v>
      </c>
      <c r="B178" s="108" t="str">
        <f aca="false">VLOOKUP(A178,Names!$A$2:$B$207,2,FALSE())</f>
        <v>Roanoke Valley Regional Board</v>
      </c>
      <c r="C178" s="109" t="n">
        <f aca="false">VLOOKUP(A178,[1]Principals!$A$8:$D$221,4,FALSE())</f>
        <v>0</v>
      </c>
      <c r="D178" s="109" t="n">
        <f aca="false">VLOOKUP($A178,'Source query'!$B$17:$I$224,5,FALSE())</f>
        <v>0</v>
      </c>
      <c r="E178" s="110" t="str">
        <f aca="false">IF(D178=0,"",IF(C178=0,"",IF(D178&lt;&gt;0,D178/C178-1)))</f>
        <v/>
      </c>
      <c r="F178" s="109" t="n">
        <f aca="false">VLOOKUP($A178,'Source query'!$B$17:$I$224,6,FALSE())</f>
        <v>0</v>
      </c>
      <c r="G178" s="110" t="str">
        <f aca="false">IF(F178=0,"",IF(D178=0,"",IF(F178&lt;&gt;0,F178/D178-1)))</f>
        <v/>
      </c>
    </row>
    <row r="179" customFormat="false" ht="24" hidden="false" customHeight="true" outlineLevel="0" collapsed="false">
      <c r="A179" s="116"/>
      <c r="B179" s="117" t="s">
        <v>134</v>
      </c>
      <c r="C179" s="118" t="n">
        <f aca="false">+[1]Principals!$D$179</f>
        <v>82458.0427602481</v>
      </c>
      <c r="D179" s="118" t="n">
        <f aca="false">'Source query'!F8</f>
        <v>85731.5174027493</v>
      </c>
      <c r="E179" s="119" t="n">
        <f aca="false">IF(D179=0,"",IF(C179=0,"",IF(D179&lt;&gt;0,D179/C179-1)))</f>
        <v>0.039698670171193</v>
      </c>
      <c r="F179" s="118" t="n">
        <f aca="false">'Source query'!G8</f>
        <v>94839.8459539731</v>
      </c>
      <c r="G179" s="119" t="n">
        <f aca="false">IF(F179=0,"",IF(D179=0,"",IF(F179&lt;&gt;0,F179/D179-1)))</f>
        <v>0.106242474496686</v>
      </c>
      <c r="H179" s="128"/>
      <c r="I179" s="128"/>
      <c r="L179" s="128"/>
      <c r="M179" s="128"/>
      <c r="N179" s="128"/>
      <c r="O179" s="128"/>
      <c r="P179" s="128"/>
      <c r="Q179" s="128"/>
      <c r="R179" s="128"/>
      <c r="S179" s="128"/>
      <c r="T179" s="128"/>
      <c r="U179" s="128"/>
      <c r="V179" s="128"/>
      <c r="W179" s="128"/>
      <c r="X179" s="128"/>
      <c r="Y179" s="128"/>
      <c r="Z179" s="128"/>
      <c r="AA179" s="128"/>
      <c r="AB179" s="128"/>
      <c r="AC179" s="128"/>
      <c r="AD179" s="128"/>
      <c r="AE179" s="128"/>
      <c r="AF179" s="128"/>
      <c r="AG179" s="128"/>
      <c r="AH179" s="128"/>
      <c r="AI179" s="128"/>
      <c r="AJ179" s="128"/>
      <c r="AK179" s="128"/>
      <c r="AL179" s="128"/>
      <c r="AM179" s="128"/>
      <c r="AN179" s="128"/>
      <c r="AO179" s="128"/>
      <c r="AP179" s="128"/>
      <c r="AQ179" s="128"/>
      <c r="AR179" s="128"/>
      <c r="AS179" s="128"/>
      <c r="AT179" s="128"/>
      <c r="AU179" s="128"/>
      <c r="AV179" s="128"/>
      <c r="AW179" s="128"/>
      <c r="AX179" s="128"/>
      <c r="AY179" s="128"/>
      <c r="AZ179" s="128"/>
      <c r="BA179" s="128"/>
      <c r="BB179" s="128"/>
      <c r="BC179" s="128"/>
      <c r="BD179" s="128"/>
      <c r="BE179" s="128"/>
      <c r="BF179" s="128"/>
      <c r="BG179" s="128"/>
      <c r="BH179" s="128"/>
      <c r="BI179" s="128"/>
      <c r="BJ179" s="128"/>
      <c r="BK179" s="128"/>
      <c r="BL179" s="128"/>
      <c r="BM179" s="128"/>
      <c r="BN179" s="128"/>
      <c r="BO179" s="128"/>
      <c r="BP179" s="128"/>
      <c r="BQ179" s="128"/>
      <c r="BR179" s="128"/>
      <c r="BS179" s="128"/>
      <c r="BT179" s="128"/>
      <c r="BU179" s="128"/>
      <c r="BV179" s="128"/>
      <c r="BW179" s="128"/>
      <c r="BX179" s="128"/>
      <c r="BY179" s="128"/>
      <c r="BZ179" s="128"/>
      <c r="CA179" s="128"/>
      <c r="CB179" s="128"/>
      <c r="CC179" s="128"/>
      <c r="CD179" s="128"/>
      <c r="CE179" s="128"/>
      <c r="CF179" s="128"/>
      <c r="CG179" s="128"/>
      <c r="CH179" s="128"/>
      <c r="CI179" s="128"/>
      <c r="CJ179" s="128"/>
      <c r="CK179" s="128"/>
      <c r="CL179" s="128"/>
      <c r="CM179" s="128"/>
      <c r="CN179" s="128"/>
      <c r="CO179" s="128"/>
      <c r="CP179" s="128"/>
      <c r="CQ179" s="128"/>
      <c r="CR179" s="128"/>
      <c r="CS179" s="128"/>
      <c r="CT179" s="128"/>
      <c r="CU179" s="128"/>
      <c r="CV179" s="128"/>
      <c r="CW179" s="128"/>
      <c r="CX179" s="128"/>
      <c r="CY179" s="128"/>
      <c r="CZ179" s="128"/>
      <c r="DA179" s="128"/>
      <c r="DB179" s="128"/>
      <c r="DC179" s="128"/>
      <c r="DD179" s="128"/>
      <c r="DE179" s="128"/>
      <c r="DF179" s="128"/>
      <c r="DG179" s="128"/>
      <c r="DH179" s="128"/>
      <c r="DI179" s="128"/>
      <c r="DJ179" s="128"/>
      <c r="DK179" s="128"/>
      <c r="DL179" s="128"/>
      <c r="DM179" s="128"/>
      <c r="DN179" s="128"/>
      <c r="DO179" s="128"/>
      <c r="DP179" s="128"/>
      <c r="DQ179" s="128"/>
      <c r="DR179" s="128"/>
      <c r="DS179" s="128"/>
      <c r="DT179" s="128"/>
      <c r="DU179" s="128"/>
      <c r="DV179" s="128"/>
      <c r="DW179" s="128"/>
      <c r="DX179" s="128"/>
      <c r="DY179" s="128"/>
      <c r="DZ179" s="128"/>
      <c r="EA179" s="128"/>
      <c r="EB179" s="128"/>
      <c r="EC179" s="128"/>
      <c r="ED179" s="128"/>
      <c r="EE179" s="128"/>
      <c r="EF179" s="128"/>
      <c r="EG179" s="128"/>
      <c r="EH179" s="128"/>
      <c r="EI179" s="128"/>
      <c r="EJ179" s="128"/>
      <c r="EK179" s="128"/>
      <c r="EL179" s="128"/>
      <c r="EM179" s="128"/>
      <c r="EN179" s="128"/>
      <c r="EO179" s="128"/>
      <c r="EP179" s="128"/>
      <c r="EQ179" s="128"/>
      <c r="ER179" s="128"/>
      <c r="ES179" s="128"/>
      <c r="ET179" s="128"/>
      <c r="EU179" s="128"/>
      <c r="EV179" s="128"/>
      <c r="EW179" s="128"/>
      <c r="EX179" s="128"/>
      <c r="EY179" s="128"/>
      <c r="EZ179" s="128"/>
      <c r="FA179" s="128"/>
      <c r="FB179" s="128"/>
      <c r="FC179" s="128"/>
      <c r="FD179" s="128"/>
      <c r="FE179" s="128"/>
      <c r="FF179" s="128"/>
      <c r="FG179" s="128"/>
      <c r="FH179" s="128"/>
      <c r="FI179" s="128"/>
      <c r="FJ179" s="128"/>
      <c r="FK179" s="128"/>
      <c r="FL179" s="128"/>
      <c r="FM179" s="128"/>
      <c r="FN179" s="128"/>
      <c r="FO179" s="128"/>
      <c r="FP179" s="128"/>
      <c r="FQ179" s="128"/>
      <c r="FR179" s="128"/>
      <c r="FS179" s="128"/>
      <c r="FT179" s="128"/>
      <c r="FU179" s="128"/>
      <c r="FV179" s="128"/>
      <c r="FW179" s="128"/>
      <c r="FX179" s="128"/>
      <c r="FY179" s="128"/>
      <c r="FZ179" s="128"/>
      <c r="GA179" s="128"/>
      <c r="GB179" s="128"/>
      <c r="GC179" s="128"/>
      <c r="GD179" s="128"/>
      <c r="GE179" s="128"/>
      <c r="GF179" s="128"/>
      <c r="GG179" s="128"/>
      <c r="GH179" s="128"/>
      <c r="GI179" s="128"/>
      <c r="GJ179" s="128"/>
      <c r="GK179" s="128"/>
      <c r="GL179" s="128"/>
      <c r="GM179" s="128"/>
      <c r="GN179" s="128"/>
      <c r="GO179" s="128"/>
      <c r="GP179" s="128"/>
      <c r="GQ179" s="128"/>
      <c r="GR179" s="128"/>
      <c r="GS179" s="128"/>
      <c r="GT179" s="128"/>
      <c r="GU179" s="128"/>
      <c r="GV179" s="128"/>
      <c r="GW179" s="128"/>
      <c r="GX179" s="128"/>
      <c r="GY179" s="128"/>
      <c r="GZ179" s="128"/>
      <c r="HA179" s="128"/>
      <c r="HB179" s="128"/>
      <c r="HC179" s="128"/>
      <c r="HD179" s="128"/>
      <c r="HE179" s="128"/>
      <c r="HF179" s="128"/>
      <c r="HG179" s="128"/>
      <c r="HH179" s="128"/>
      <c r="HI179" s="128"/>
      <c r="HJ179" s="128"/>
      <c r="HK179" s="128"/>
      <c r="HL179" s="128"/>
      <c r="HM179" s="128"/>
      <c r="HN179" s="128"/>
      <c r="HO179" s="128"/>
      <c r="HP179" s="128"/>
      <c r="HQ179" s="128"/>
      <c r="HR179" s="128"/>
      <c r="HS179" s="128"/>
      <c r="HT179" s="128"/>
      <c r="HU179" s="128"/>
      <c r="HV179" s="128"/>
      <c r="HW179" s="128"/>
      <c r="HX179" s="128"/>
      <c r="HY179" s="128"/>
      <c r="HZ179" s="128"/>
      <c r="IA179" s="128"/>
      <c r="IB179" s="128"/>
      <c r="IC179" s="128"/>
      <c r="ID179" s="128"/>
      <c r="IE179" s="128"/>
      <c r="IF179" s="128"/>
      <c r="IG179" s="128"/>
      <c r="IH179" s="128"/>
      <c r="II179" s="128"/>
      <c r="IJ179" s="128"/>
      <c r="IK179" s="128"/>
      <c r="IL179" s="128"/>
      <c r="IM179" s="128"/>
      <c r="IN179" s="128"/>
      <c r="IO179" s="128"/>
      <c r="IP179" s="128"/>
      <c r="IQ179" s="128"/>
      <c r="IR179" s="128"/>
      <c r="IS179" s="128"/>
      <c r="IT179" s="128"/>
      <c r="IU179" s="128"/>
      <c r="IV179" s="128"/>
      <c r="IW179" s="128"/>
      <c r="IX179" s="128"/>
      <c r="IY179" s="128"/>
      <c r="IZ179" s="128"/>
      <c r="JA179" s="128"/>
      <c r="JB179" s="128"/>
      <c r="JC179" s="128"/>
      <c r="JD179" s="128"/>
      <c r="JE179" s="128"/>
      <c r="JF179" s="128"/>
      <c r="JG179" s="128"/>
      <c r="JH179" s="128"/>
      <c r="JI179" s="128"/>
      <c r="JJ179" s="128"/>
      <c r="JK179" s="128"/>
      <c r="JL179" s="128"/>
      <c r="JM179" s="128"/>
      <c r="JN179" s="128"/>
      <c r="JO179" s="128"/>
      <c r="JP179" s="128"/>
      <c r="JQ179" s="128"/>
      <c r="JR179" s="128"/>
      <c r="JS179" s="128"/>
      <c r="JT179" s="128"/>
      <c r="JU179" s="128"/>
      <c r="JV179" s="128"/>
      <c r="JW179" s="128"/>
      <c r="JX179" s="128"/>
      <c r="JY179" s="128"/>
      <c r="JZ179" s="128"/>
      <c r="KA179" s="128"/>
      <c r="KB179" s="128"/>
      <c r="KC179" s="128"/>
      <c r="KD179" s="128"/>
      <c r="KE179" s="128"/>
      <c r="KF179" s="128"/>
      <c r="KG179" s="128"/>
      <c r="KH179" s="128"/>
      <c r="KI179" s="128"/>
      <c r="KJ179" s="128"/>
      <c r="KK179" s="128"/>
      <c r="KL179" s="128"/>
      <c r="KM179" s="128"/>
      <c r="KN179" s="128"/>
      <c r="KO179" s="128"/>
      <c r="KP179" s="128"/>
      <c r="KQ179" s="128"/>
      <c r="KR179" s="128"/>
      <c r="KS179" s="128"/>
      <c r="KT179" s="128"/>
      <c r="KU179" s="128"/>
      <c r="KV179" s="128"/>
      <c r="KW179" s="128"/>
      <c r="KX179" s="128"/>
      <c r="KY179" s="128"/>
      <c r="KZ179" s="128"/>
      <c r="LA179" s="128"/>
      <c r="LB179" s="128"/>
      <c r="LC179" s="128"/>
      <c r="LD179" s="128"/>
      <c r="LE179" s="128"/>
      <c r="LF179" s="128"/>
      <c r="LG179" s="128"/>
      <c r="LH179" s="128"/>
      <c r="LI179" s="128"/>
      <c r="LJ179" s="128"/>
      <c r="LK179" s="128"/>
      <c r="LL179" s="128"/>
      <c r="LM179" s="128"/>
      <c r="LN179" s="128"/>
      <c r="LO179" s="128"/>
      <c r="LP179" s="128"/>
      <c r="LQ179" s="128"/>
      <c r="LR179" s="128"/>
      <c r="LS179" s="128"/>
      <c r="LT179" s="128"/>
      <c r="LU179" s="128"/>
      <c r="LV179" s="128"/>
      <c r="LW179" s="128"/>
      <c r="LX179" s="128"/>
      <c r="LY179" s="128"/>
      <c r="LZ179" s="128"/>
      <c r="MA179" s="128"/>
      <c r="MB179" s="128"/>
      <c r="MC179" s="128"/>
      <c r="MD179" s="128"/>
      <c r="ME179" s="128"/>
      <c r="MF179" s="128"/>
      <c r="MG179" s="128"/>
      <c r="MH179" s="128"/>
      <c r="MI179" s="128"/>
      <c r="MJ179" s="128"/>
      <c r="MK179" s="128"/>
      <c r="ML179" s="128"/>
      <c r="MM179" s="128"/>
      <c r="MN179" s="128"/>
      <c r="MO179" s="128"/>
      <c r="MP179" s="128"/>
      <c r="MQ179" s="128"/>
      <c r="MR179" s="128"/>
      <c r="MS179" s="128"/>
      <c r="MT179" s="128"/>
      <c r="MU179" s="128"/>
      <c r="MV179" s="128"/>
      <c r="MW179" s="128"/>
      <c r="MX179" s="128"/>
      <c r="MY179" s="128"/>
      <c r="MZ179" s="128"/>
      <c r="NA179" s="128"/>
      <c r="NB179" s="128"/>
      <c r="NC179" s="128"/>
      <c r="ND179" s="128"/>
      <c r="NE179" s="128"/>
      <c r="NF179" s="128"/>
      <c r="NG179" s="128"/>
      <c r="NH179" s="128"/>
      <c r="NI179" s="128"/>
      <c r="NJ179" s="128"/>
      <c r="NK179" s="128"/>
      <c r="NL179" s="128"/>
      <c r="NM179" s="128"/>
      <c r="NN179" s="128"/>
      <c r="NO179" s="128"/>
      <c r="NP179" s="128"/>
      <c r="NQ179" s="128"/>
      <c r="NR179" s="128"/>
      <c r="NS179" s="128"/>
      <c r="NT179" s="128"/>
      <c r="NU179" s="128"/>
      <c r="NV179" s="128"/>
      <c r="NW179" s="128"/>
      <c r="NX179" s="128"/>
      <c r="NY179" s="128"/>
      <c r="NZ179" s="128"/>
      <c r="OA179" s="128"/>
      <c r="OB179" s="128"/>
      <c r="OC179" s="128"/>
      <c r="OD179" s="128"/>
      <c r="OE179" s="128"/>
      <c r="OF179" s="128"/>
      <c r="OG179" s="128"/>
      <c r="OH179" s="128"/>
      <c r="OI179" s="128"/>
      <c r="OJ179" s="128"/>
      <c r="OK179" s="128"/>
      <c r="OL179" s="128"/>
      <c r="OM179" s="128"/>
      <c r="ON179" s="128"/>
      <c r="OO179" s="128"/>
      <c r="OP179" s="128"/>
      <c r="OQ179" s="128"/>
      <c r="OR179" s="128"/>
      <c r="OS179" s="128"/>
      <c r="OT179" s="128"/>
      <c r="OU179" s="128"/>
      <c r="OV179" s="128"/>
      <c r="OW179" s="128"/>
      <c r="OX179" s="128"/>
      <c r="OY179" s="128"/>
      <c r="OZ179" s="128"/>
      <c r="PA179" s="128"/>
      <c r="PB179" s="128"/>
      <c r="PC179" s="128"/>
      <c r="PD179" s="128"/>
      <c r="PE179" s="128"/>
      <c r="PF179" s="128"/>
      <c r="PG179" s="128"/>
      <c r="PH179" s="128"/>
      <c r="PI179" s="128"/>
      <c r="PJ179" s="128"/>
      <c r="PK179" s="128"/>
      <c r="PL179" s="128"/>
      <c r="PM179" s="128"/>
      <c r="PN179" s="128"/>
      <c r="PO179" s="128"/>
      <c r="PP179" s="128"/>
      <c r="PQ179" s="128"/>
      <c r="PR179" s="128"/>
      <c r="PS179" s="128"/>
      <c r="PT179" s="128"/>
      <c r="PU179" s="128"/>
      <c r="PV179" s="128"/>
      <c r="PW179" s="128"/>
      <c r="PX179" s="128"/>
      <c r="PY179" s="128"/>
      <c r="PZ179" s="128"/>
      <c r="QA179" s="128"/>
      <c r="QB179" s="128"/>
      <c r="QC179" s="128"/>
      <c r="QD179" s="128"/>
      <c r="QE179" s="128"/>
      <c r="QF179" s="128"/>
      <c r="QG179" s="128"/>
      <c r="QH179" s="128"/>
      <c r="QI179" s="128"/>
      <c r="QJ179" s="128"/>
      <c r="QK179" s="128"/>
      <c r="QL179" s="128"/>
      <c r="QM179" s="128"/>
      <c r="QN179" s="128"/>
      <c r="QO179" s="128"/>
      <c r="QP179" s="128"/>
      <c r="QQ179" s="128"/>
      <c r="QR179" s="128"/>
      <c r="QS179" s="128"/>
      <c r="QT179" s="128"/>
      <c r="QU179" s="128"/>
      <c r="QV179" s="128"/>
      <c r="QW179" s="128"/>
      <c r="QX179" s="128"/>
      <c r="QY179" s="128"/>
      <c r="QZ179" s="128"/>
      <c r="RA179" s="128"/>
      <c r="RB179" s="128"/>
      <c r="RC179" s="128"/>
      <c r="RD179" s="128"/>
      <c r="RE179" s="128"/>
      <c r="RF179" s="128"/>
      <c r="RG179" s="128"/>
      <c r="RH179" s="128"/>
      <c r="RI179" s="128"/>
      <c r="RJ179" s="128"/>
      <c r="RK179" s="128"/>
      <c r="RL179" s="128"/>
      <c r="RM179" s="128"/>
      <c r="RN179" s="128"/>
      <c r="RO179" s="128"/>
      <c r="RP179" s="128"/>
      <c r="RQ179" s="128"/>
      <c r="RR179" s="128"/>
      <c r="RS179" s="128"/>
      <c r="RT179" s="128"/>
      <c r="RU179" s="128"/>
      <c r="RV179" s="128"/>
      <c r="RW179" s="128"/>
      <c r="RX179" s="128"/>
      <c r="RY179" s="128"/>
      <c r="RZ179" s="128"/>
      <c r="SA179" s="128"/>
      <c r="SB179" s="128"/>
      <c r="SC179" s="128"/>
      <c r="SD179" s="128"/>
      <c r="SE179" s="128"/>
      <c r="SF179" s="128"/>
      <c r="SG179" s="128"/>
      <c r="SH179" s="128"/>
      <c r="SI179" s="128"/>
      <c r="SJ179" s="128"/>
      <c r="SK179" s="128"/>
      <c r="SL179" s="128"/>
      <c r="SM179" s="128"/>
      <c r="SN179" s="128"/>
      <c r="SO179" s="128"/>
      <c r="SP179" s="128"/>
      <c r="SQ179" s="128"/>
      <c r="SR179" s="128"/>
      <c r="SS179" s="128"/>
      <c r="ST179" s="128"/>
      <c r="SU179" s="128"/>
      <c r="SV179" s="128"/>
      <c r="SW179" s="128"/>
      <c r="SX179" s="128"/>
      <c r="SY179" s="128"/>
      <c r="SZ179" s="128"/>
      <c r="TA179" s="128"/>
      <c r="TB179" s="128"/>
      <c r="TC179" s="128"/>
      <c r="TD179" s="128"/>
      <c r="TE179" s="128"/>
      <c r="TF179" s="128"/>
      <c r="TG179" s="128"/>
      <c r="TH179" s="128"/>
      <c r="TI179" s="128"/>
      <c r="TJ179" s="128"/>
      <c r="TK179" s="128"/>
      <c r="TL179" s="128"/>
      <c r="TM179" s="128"/>
      <c r="TN179" s="128"/>
      <c r="TO179" s="128"/>
      <c r="TP179" s="128"/>
      <c r="TQ179" s="128"/>
      <c r="TR179" s="128"/>
      <c r="TS179" s="128"/>
      <c r="TT179" s="128"/>
      <c r="TU179" s="128"/>
      <c r="TV179" s="128"/>
      <c r="TW179" s="128"/>
      <c r="TX179" s="128"/>
      <c r="TY179" s="128"/>
      <c r="TZ179" s="128"/>
      <c r="UA179" s="128"/>
      <c r="UB179" s="128"/>
      <c r="UC179" s="128"/>
      <c r="UD179" s="128"/>
      <c r="UE179" s="128"/>
      <c r="UF179" s="128"/>
      <c r="UG179" s="128"/>
      <c r="UH179" s="128"/>
      <c r="UI179" s="128"/>
      <c r="UJ179" s="128"/>
      <c r="UK179" s="128"/>
      <c r="UL179" s="128"/>
      <c r="UM179" s="128"/>
      <c r="UN179" s="128"/>
      <c r="UO179" s="128"/>
      <c r="UP179" s="128"/>
      <c r="UQ179" s="128"/>
      <c r="UR179" s="128"/>
      <c r="US179" s="128"/>
      <c r="UT179" s="128"/>
      <c r="UU179" s="128"/>
      <c r="UV179" s="128"/>
      <c r="UW179" s="128"/>
      <c r="UX179" s="128"/>
      <c r="UY179" s="128"/>
      <c r="UZ179" s="128"/>
      <c r="VA179" s="128"/>
      <c r="VB179" s="128"/>
      <c r="VC179" s="128"/>
      <c r="VD179" s="128"/>
      <c r="VE179" s="128"/>
      <c r="VF179" s="128"/>
      <c r="VG179" s="128"/>
      <c r="VH179" s="128"/>
      <c r="VI179" s="128"/>
      <c r="VJ179" s="128"/>
      <c r="VK179" s="128"/>
      <c r="VL179" s="128"/>
      <c r="VM179" s="128"/>
      <c r="VN179" s="128"/>
      <c r="VO179" s="128"/>
      <c r="VP179" s="128"/>
      <c r="VQ179" s="128"/>
      <c r="VR179" s="128"/>
      <c r="VS179" s="128"/>
      <c r="VT179" s="128"/>
      <c r="VU179" s="128"/>
      <c r="VV179" s="128"/>
      <c r="VW179" s="128"/>
      <c r="VX179" s="128"/>
      <c r="VY179" s="128"/>
      <c r="VZ179" s="128"/>
      <c r="WA179" s="128"/>
      <c r="WB179" s="128"/>
      <c r="WC179" s="128"/>
      <c r="WD179" s="128"/>
      <c r="WE179" s="128"/>
      <c r="WF179" s="128"/>
      <c r="WG179" s="128"/>
      <c r="WH179" s="128"/>
      <c r="WI179" s="128"/>
      <c r="WJ179" s="128"/>
      <c r="WK179" s="128"/>
      <c r="WL179" s="128"/>
      <c r="WM179" s="128"/>
      <c r="WN179" s="128"/>
      <c r="WO179" s="128"/>
      <c r="WP179" s="128"/>
      <c r="WQ179" s="128"/>
      <c r="WR179" s="128"/>
      <c r="WS179" s="128"/>
      <c r="WT179" s="128"/>
      <c r="WU179" s="128"/>
      <c r="WV179" s="128"/>
      <c r="WW179" s="128"/>
      <c r="WX179" s="128"/>
      <c r="WY179" s="128"/>
      <c r="WZ179" s="128"/>
      <c r="XA179" s="128"/>
      <c r="XB179" s="128"/>
      <c r="XC179" s="128"/>
      <c r="XD179" s="128"/>
      <c r="XE179" s="128"/>
      <c r="XF179" s="128"/>
      <c r="XG179" s="128"/>
      <c r="XH179" s="128"/>
      <c r="XI179" s="128"/>
      <c r="XJ179" s="128"/>
      <c r="XK179" s="128"/>
      <c r="XL179" s="128"/>
      <c r="XM179" s="128"/>
      <c r="XN179" s="128"/>
      <c r="XO179" s="128"/>
      <c r="XP179" s="128"/>
      <c r="XQ179" s="128"/>
      <c r="XR179" s="128"/>
      <c r="XS179" s="128"/>
      <c r="XT179" s="128"/>
      <c r="XU179" s="128"/>
      <c r="XV179" s="128"/>
      <c r="XW179" s="128"/>
      <c r="XX179" s="128"/>
      <c r="XY179" s="128"/>
      <c r="XZ179" s="128"/>
      <c r="YA179" s="128"/>
      <c r="YB179" s="128"/>
      <c r="YC179" s="128"/>
      <c r="YD179" s="128"/>
      <c r="YE179" s="128"/>
      <c r="YF179" s="128"/>
      <c r="YG179" s="128"/>
      <c r="YH179" s="128"/>
      <c r="YI179" s="128"/>
      <c r="YJ179" s="128"/>
      <c r="YK179" s="128"/>
      <c r="YL179" s="128"/>
      <c r="YM179" s="128"/>
      <c r="YN179" s="128"/>
      <c r="YO179" s="128"/>
      <c r="YP179" s="128"/>
      <c r="YQ179" s="128"/>
      <c r="YR179" s="128"/>
      <c r="YS179" s="128"/>
      <c r="YT179" s="128"/>
      <c r="YU179" s="128"/>
      <c r="YV179" s="128"/>
      <c r="YW179" s="128"/>
      <c r="YX179" s="128"/>
      <c r="YY179" s="128"/>
      <c r="YZ179" s="128"/>
      <c r="ZA179" s="128"/>
      <c r="ZB179" s="128"/>
      <c r="ZC179" s="128"/>
      <c r="ZD179" s="128"/>
      <c r="ZE179" s="128"/>
      <c r="ZF179" s="128"/>
      <c r="ZG179" s="128"/>
      <c r="ZH179" s="128"/>
      <c r="ZI179" s="128"/>
      <c r="ZJ179" s="128"/>
      <c r="ZK179" s="128"/>
      <c r="ZL179" s="128"/>
      <c r="ZM179" s="128"/>
      <c r="ZN179" s="128"/>
      <c r="ZO179" s="128"/>
      <c r="ZP179" s="128"/>
      <c r="ZQ179" s="128"/>
      <c r="ZR179" s="128"/>
      <c r="ZS179" s="128"/>
      <c r="ZT179" s="128"/>
      <c r="ZU179" s="128"/>
      <c r="ZV179" s="128"/>
      <c r="ZW179" s="128"/>
      <c r="ZX179" s="128"/>
      <c r="ZY179" s="128"/>
      <c r="ZZ179" s="128"/>
      <c r="AAA179" s="128"/>
      <c r="AAB179" s="128"/>
      <c r="AAC179" s="128"/>
      <c r="AAD179" s="128"/>
      <c r="AAE179" s="128"/>
      <c r="AAF179" s="128"/>
      <c r="AAG179" s="128"/>
      <c r="AAH179" s="128"/>
      <c r="AAI179" s="128"/>
      <c r="AAJ179" s="128"/>
      <c r="AAK179" s="128"/>
      <c r="AAL179" s="128"/>
      <c r="AAM179" s="128"/>
      <c r="AAN179" s="128"/>
      <c r="AAO179" s="128"/>
      <c r="AAP179" s="128"/>
      <c r="AAQ179" s="128"/>
      <c r="AAR179" s="128"/>
      <c r="AAS179" s="128"/>
      <c r="AAT179" s="128"/>
      <c r="AAU179" s="128"/>
      <c r="AAV179" s="128"/>
      <c r="AAW179" s="128"/>
      <c r="AAX179" s="128"/>
      <c r="AAY179" s="128"/>
      <c r="AAZ179" s="128"/>
      <c r="ABA179" s="128"/>
      <c r="ABB179" s="128"/>
      <c r="ABC179" s="128"/>
      <c r="ABD179" s="128"/>
      <c r="ABE179" s="128"/>
      <c r="ABF179" s="128"/>
      <c r="ABG179" s="128"/>
      <c r="ABH179" s="128"/>
      <c r="ABI179" s="128"/>
      <c r="ABJ179" s="128"/>
      <c r="ABK179" s="128"/>
      <c r="ABL179" s="128"/>
      <c r="ABM179" s="128"/>
      <c r="ABN179" s="128"/>
      <c r="ABO179" s="128"/>
      <c r="ABP179" s="128"/>
      <c r="ABQ179" s="128"/>
      <c r="ABR179" s="128"/>
      <c r="ABS179" s="128"/>
      <c r="ABT179" s="128"/>
      <c r="ABU179" s="128"/>
      <c r="ABV179" s="128"/>
      <c r="ABW179" s="128"/>
      <c r="ABX179" s="128"/>
      <c r="ABY179" s="128"/>
      <c r="ABZ179" s="128"/>
      <c r="ACA179" s="128"/>
      <c r="ACB179" s="128"/>
      <c r="ACC179" s="128"/>
      <c r="ACD179" s="128"/>
      <c r="ACE179" s="128"/>
      <c r="ACF179" s="128"/>
      <c r="ACG179" s="128"/>
      <c r="ACH179" s="128"/>
      <c r="ACI179" s="128"/>
      <c r="ACJ179" s="128"/>
      <c r="ACK179" s="128"/>
      <c r="ACL179" s="128"/>
      <c r="ACM179" s="128"/>
      <c r="ACN179" s="128"/>
      <c r="ACO179" s="128"/>
      <c r="ACP179" s="128"/>
      <c r="ACQ179" s="128"/>
      <c r="ACR179" s="128"/>
      <c r="ACS179" s="128"/>
      <c r="ACT179" s="128"/>
      <c r="ACU179" s="128"/>
      <c r="ACV179" s="128"/>
      <c r="ACW179" s="128"/>
      <c r="ACX179" s="128"/>
      <c r="ACY179" s="128"/>
      <c r="ACZ179" s="128"/>
      <c r="ADA179" s="128"/>
      <c r="ADB179" s="128"/>
      <c r="ADC179" s="128"/>
      <c r="ADD179" s="128"/>
      <c r="ADE179" s="128"/>
      <c r="ADF179" s="128"/>
      <c r="ADG179" s="128"/>
      <c r="ADH179" s="128"/>
      <c r="ADI179" s="128"/>
      <c r="ADJ179" s="128"/>
      <c r="ADK179" s="128"/>
      <c r="ADL179" s="128"/>
      <c r="ADM179" s="128"/>
      <c r="ADN179" s="128"/>
      <c r="ADO179" s="128"/>
      <c r="ADP179" s="128"/>
      <c r="ADQ179" s="128"/>
      <c r="ADR179" s="128"/>
      <c r="ADS179" s="128"/>
      <c r="ADT179" s="128"/>
      <c r="ADU179" s="128"/>
      <c r="ADV179" s="128"/>
      <c r="ADW179" s="128"/>
      <c r="ADX179" s="128"/>
      <c r="ADY179" s="128"/>
      <c r="ADZ179" s="128"/>
      <c r="AEA179" s="128"/>
      <c r="AEB179" s="128"/>
      <c r="AEC179" s="128"/>
      <c r="AED179" s="128"/>
      <c r="AEE179" s="128"/>
      <c r="AEF179" s="128"/>
      <c r="AEG179" s="128"/>
      <c r="AEH179" s="128"/>
      <c r="AEI179" s="128"/>
      <c r="AEJ179" s="128"/>
      <c r="AEK179" s="128"/>
      <c r="AEL179" s="128"/>
      <c r="AEM179" s="128"/>
      <c r="AEN179" s="128"/>
      <c r="AEO179" s="128"/>
      <c r="AEP179" s="128"/>
      <c r="AEQ179" s="128"/>
      <c r="AER179" s="128"/>
      <c r="AES179" s="128"/>
      <c r="AET179" s="128"/>
      <c r="AEU179" s="128"/>
      <c r="AEV179" s="128"/>
      <c r="AEW179" s="128"/>
      <c r="AEX179" s="128"/>
      <c r="AEY179" s="128"/>
      <c r="AEZ179" s="128"/>
      <c r="AFA179" s="128"/>
      <c r="AFB179" s="128"/>
      <c r="AFC179" s="128"/>
      <c r="AFD179" s="128"/>
      <c r="AFE179" s="128"/>
      <c r="AFF179" s="128"/>
      <c r="AFG179" s="128"/>
      <c r="AFH179" s="128"/>
      <c r="AFI179" s="128"/>
      <c r="AFJ179" s="128"/>
      <c r="AFK179" s="128"/>
      <c r="AFL179" s="128"/>
      <c r="AFM179" s="128"/>
      <c r="AFN179" s="128"/>
      <c r="AFO179" s="128"/>
      <c r="AFP179" s="128"/>
      <c r="AFQ179" s="128"/>
      <c r="AFR179" s="128"/>
      <c r="AFS179" s="128"/>
      <c r="AFT179" s="128"/>
      <c r="AFU179" s="128"/>
      <c r="AFV179" s="128"/>
      <c r="AFW179" s="128"/>
      <c r="AFX179" s="128"/>
      <c r="AFY179" s="128"/>
      <c r="AFZ179" s="128"/>
      <c r="AGA179" s="128"/>
      <c r="AGB179" s="128"/>
      <c r="AGC179" s="128"/>
      <c r="AGD179" s="128"/>
      <c r="AGE179" s="128"/>
      <c r="AGF179" s="128"/>
      <c r="AGG179" s="128"/>
      <c r="AGH179" s="128"/>
      <c r="AGI179" s="128"/>
      <c r="AGJ179" s="128"/>
      <c r="AGK179" s="128"/>
      <c r="AGL179" s="128"/>
      <c r="AGM179" s="128"/>
      <c r="AGN179" s="128"/>
      <c r="AGO179" s="128"/>
      <c r="AGP179" s="128"/>
      <c r="AGQ179" s="128"/>
      <c r="AGR179" s="128"/>
      <c r="AGS179" s="128"/>
      <c r="AGT179" s="128"/>
      <c r="AGU179" s="128"/>
      <c r="AGV179" s="128"/>
      <c r="AGW179" s="128"/>
      <c r="AGX179" s="128"/>
      <c r="AGY179" s="128"/>
      <c r="AGZ179" s="128"/>
      <c r="AHA179" s="128"/>
      <c r="AHB179" s="128"/>
      <c r="AHC179" s="128"/>
      <c r="AHD179" s="128"/>
      <c r="AHE179" s="128"/>
      <c r="AHF179" s="128"/>
      <c r="AHG179" s="128"/>
      <c r="AHH179" s="128"/>
      <c r="AHI179" s="128"/>
      <c r="AHJ179" s="128"/>
      <c r="AHK179" s="128"/>
      <c r="AHL179" s="128"/>
      <c r="AHM179" s="128"/>
      <c r="AHN179" s="128"/>
      <c r="AHO179" s="128"/>
      <c r="AHP179" s="128"/>
      <c r="AHQ179" s="128"/>
      <c r="AHR179" s="128"/>
      <c r="AHS179" s="128"/>
      <c r="AHT179" s="128"/>
      <c r="AHU179" s="128"/>
      <c r="AHV179" s="128"/>
      <c r="AHW179" s="128"/>
      <c r="AHX179" s="128"/>
      <c r="AHY179" s="128"/>
      <c r="AHZ179" s="128"/>
      <c r="AIA179" s="128"/>
      <c r="AIB179" s="128"/>
      <c r="AIC179" s="128"/>
      <c r="AID179" s="128"/>
      <c r="AIE179" s="128"/>
      <c r="AIF179" s="128"/>
      <c r="AIG179" s="128"/>
      <c r="AIH179" s="128"/>
      <c r="AII179" s="128"/>
      <c r="AIJ179" s="128"/>
      <c r="AIK179" s="128"/>
      <c r="AIL179" s="128"/>
      <c r="AIM179" s="128"/>
      <c r="AIN179" s="128"/>
      <c r="AIO179" s="128"/>
      <c r="AIP179" s="128"/>
      <c r="AIQ179" s="128"/>
      <c r="AIR179" s="128"/>
      <c r="AIS179" s="128"/>
      <c r="AIT179" s="128"/>
      <c r="AIU179" s="128"/>
      <c r="AIV179" s="128"/>
      <c r="AIW179" s="128"/>
      <c r="AIX179" s="128"/>
      <c r="AIY179" s="128"/>
      <c r="AIZ179" s="128"/>
      <c r="AJA179" s="128"/>
      <c r="AJB179" s="128"/>
      <c r="AJC179" s="128"/>
      <c r="AJD179" s="128"/>
      <c r="AJE179" s="128"/>
      <c r="AJF179" s="128"/>
      <c r="AJG179" s="128"/>
      <c r="AJH179" s="128"/>
      <c r="AJI179" s="128"/>
      <c r="AJJ179" s="128"/>
      <c r="AJK179" s="128"/>
      <c r="AJL179" s="128"/>
      <c r="AJM179" s="128"/>
      <c r="AJN179" s="128"/>
      <c r="AJO179" s="128"/>
      <c r="AJP179" s="128"/>
      <c r="AJQ179" s="128"/>
      <c r="AJR179" s="128"/>
      <c r="AJS179" s="128"/>
      <c r="AJT179" s="128"/>
      <c r="AJU179" s="128"/>
      <c r="AJV179" s="128"/>
      <c r="AJW179" s="128"/>
      <c r="AJX179" s="128"/>
      <c r="AJY179" s="128"/>
      <c r="AJZ179" s="128"/>
      <c r="AKA179" s="128"/>
      <c r="AKB179" s="128"/>
      <c r="AKC179" s="128"/>
      <c r="AKD179" s="128"/>
      <c r="AKE179" s="128"/>
      <c r="AKF179" s="128"/>
      <c r="AKG179" s="128"/>
      <c r="AKH179" s="128"/>
      <c r="AKI179" s="128"/>
      <c r="AKJ179" s="128"/>
      <c r="AKK179" s="128"/>
      <c r="AKL179" s="128"/>
      <c r="AKM179" s="128"/>
      <c r="AKN179" s="128"/>
      <c r="AKO179" s="128"/>
      <c r="AKP179" s="128"/>
      <c r="AKQ179" s="128"/>
      <c r="AKR179" s="128"/>
      <c r="AKS179" s="128"/>
      <c r="AKT179" s="128"/>
      <c r="AKU179" s="128"/>
      <c r="AKV179" s="128"/>
      <c r="AKW179" s="128"/>
      <c r="AKX179" s="128"/>
      <c r="AKY179" s="128"/>
      <c r="AKZ179" s="128"/>
      <c r="ALA179" s="128"/>
      <c r="ALB179" s="128"/>
      <c r="ALC179" s="128"/>
      <c r="ALD179" s="128"/>
      <c r="ALE179" s="128"/>
      <c r="ALF179" s="128"/>
      <c r="ALG179" s="128"/>
      <c r="ALH179" s="128"/>
      <c r="ALI179" s="128"/>
      <c r="ALJ179" s="128"/>
      <c r="ALK179" s="128"/>
      <c r="ALL179" s="128"/>
      <c r="ALM179" s="128"/>
      <c r="ALN179" s="128"/>
      <c r="ALO179" s="128"/>
      <c r="ALP179" s="128"/>
      <c r="ALQ179" s="128"/>
      <c r="ALR179" s="128"/>
      <c r="ALS179" s="128"/>
      <c r="ALT179" s="128"/>
      <c r="ALU179" s="128"/>
      <c r="ALV179" s="128"/>
      <c r="ALW179" s="128"/>
      <c r="ALX179" s="128"/>
      <c r="ALY179" s="128"/>
      <c r="ALZ179" s="128"/>
      <c r="AMA179" s="128"/>
      <c r="AMB179" s="128"/>
      <c r="AMC179" s="128"/>
      <c r="AMD179" s="128"/>
      <c r="AME179" s="128"/>
      <c r="AMF179" s="128"/>
      <c r="AMG179" s="128"/>
      <c r="AMH179" s="128"/>
      <c r="AMI179" s="128"/>
      <c r="AMJ179" s="128"/>
    </row>
    <row r="180" customFormat="false" ht="15" hidden="false" customHeight="true" outlineLevel="0" collapsed="false">
      <c r="A180" s="121"/>
      <c r="B180" s="121"/>
      <c r="C180" s="122"/>
      <c r="D180" s="122"/>
      <c r="E180" s="123"/>
      <c r="F180" s="122"/>
      <c r="G180" s="123"/>
      <c r="H180" s="90"/>
      <c r="I180" s="90"/>
      <c r="J180" s="163"/>
      <c r="K180" s="163"/>
      <c r="L180" s="90"/>
      <c r="M180" s="90"/>
      <c r="N180" s="90"/>
      <c r="O180" s="90"/>
      <c r="P180" s="90"/>
      <c r="Q180" s="90"/>
      <c r="R180" s="90"/>
      <c r="S180" s="90"/>
      <c r="T180" s="90"/>
      <c r="U180" s="90"/>
      <c r="V180" s="90"/>
      <c r="W180" s="90"/>
      <c r="X180" s="90"/>
      <c r="Y180" s="90"/>
      <c r="Z180" s="90"/>
      <c r="AA180" s="90"/>
      <c r="AB180" s="90"/>
      <c r="AC180" s="90"/>
      <c r="AD180" s="90"/>
      <c r="AE180" s="90"/>
      <c r="AF180" s="90"/>
      <c r="AG180" s="90"/>
      <c r="AH180" s="90"/>
      <c r="AI180" s="90"/>
      <c r="AJ180" s="90"/>
      <c r="AK180" s="90"/>
      <c r="AL180" s="90"/>
      <c r="AM180" s="90"/>
      <c r="AN180" s="90"/>
      <c r="AO180" s="90"/>
      <c r="AP180" s="90"/>
      <c r="AQ180" s="90"/>
      <c r="AR180" s="90"/>
      <c r="AS180" s="90"/>
      <c r="AT180" s="90"/>
      <c r="AU180" s="90"/>
      <c r="AV180" s="90"/>
      <c r="AW180" s="90"/>
      <c r="AX180" s="90"/>
      <c r="AY180" s="90"/>
      <c r="AZ180" s="90"/>
      <c r="BA180" s="90"/>
      <c r="BB180" s="90"/>
      <c r="BC180" s="90"/>
      <c r="BD180" s="90"/>
      <c r="BE180" s="90"/>
      <c r="BF180" s="90"/>
      <c r="BG180" s="90"/>
      <c r="BH180" s="90"/>
      <c r="BI180" s="90"/>
      <c r="BJ180" s="90"/>
      <c r="BK180" s="90"/>
      <c r="BL180" s="90"/>
      <c r="BM180" s="90"/>
      <c r="BN180" s="90"/>
      <c r="BO180" s="90"/>
      <c r="BP180" s="90"/>
      <c r="BQ180" s="90"/>
      <c r="BR180" s="90"/>
      <c r="BS180" s="90"/>
      <c r="BT180" s="90"/>
      <c r="BU180" s="90"/>
      <c r="BV180" s="90"/>
      <c r="BW180" s="90"/>
      <c r="BX180" s="90"/>
      <c r="BY180" s="90"/>
      <c r="BZ180" s="90"/>
      <c r="CA180" s="90"/>
      <c r="CB180" s="90"/>
      <c r="CC180" s="90"/>
      <c r="CD180" s="90"/>
      <c r="CE180" s="90"/>
      <c r="CF180" s="90"/>
      <c r="CG180" s="90"/>
      <c r="CH180" s="90"/>
      <c r="CI180" s="90"/>
      <c r="CJ180" s="90"/>
      <c r="CK180" s="90"/>
      <c r="CL180" s="90"/>
      <c r="CM180" s="90"/>
      <c r="CN180" s="90"/>
      <c r="CO180" s="90"/>
      <c r="CP180" s="90"/>
      <c r="CQ180" s="90"/>
      <c r="CR180" s="90"/>
      <c r="CS180" s="90"/>
      <c r="CT180" s="90"/>
      <c r="CU180" s="90"/>
      <c r="CV180" s="90"/>
      <c r="CW180" s="90"/>
      <c r="CX180" s="90"/>
      <c r="CY180" s="90"/>
      <c r="CZ180" s="90"/>
      <c r="DA180" s="90"/>
      <c r="DB180" s="90"/>
      <c r="DC180" s="90"/>
      <c r="DD180" s="90"/>
      <c r="DE180" s="90"/>
      <c r="DF180" s="90"/>
      <c r="DG180" s="90"/>
      <c r="DH180" s="90"/>
      <c r="DI180" s="90"/>
      <c r="DJ180" s="90"/>
      <c r="DK180" s="90"/>
      <c r="DL180" s="90"/>
      <c r="DM180" s="90"/>
      <c r="DN180" s="90"/>
      <c r="DO180" s="90"/>
      <c r="DP180" s="90"/>
      <c r="DQ180" s="90"/>
      <c r="DR180" s="90"/>
      <c r="DS180" s="90"/>
      <c r="DT180" s="90"/>
      <c r="DU180" s="90"/>
      <c r="DV180" s="90"/>
      <c r="DW180" s="90"/>
      <c r="DX180" s="90"/>
      <c r="DY180" s="90"/>
      <c r="DZ180" s="90"/>
      <c r="EA180" s="90"/>
      <c r="EB180" s="90"/>
      <c r="EC180" s="90"/>
      <c r="ED180" s="90"/>
      <c r="EE180" s="90"/>
      <c r="EF180" s="90"/>
      <c r="EG180" s="90"/>
      <c r="EH180" s="90"/>
      <c r="EI180" s="90"/>
      <c r="EJ180" s="90"/>
      <c r="EK180" s="90"/>
      <c r="EL180" s="90"/>
      <c r="EM180" s="90"/>
      <c r="EN180" s="90"/>
      <c r="EO180" s="90"/>
      <c r="EP180" s="90"/>
      <c r="EQ180" s="90"/>
      <c r="ER180" s="90"/>
      <c r="ES180" s="90"/>
      <c r="ET180" s="90"/>
      <c r="EU180" s="90"/>
      <c r="EV180" s="90"/>
      <c r="EW180" s="90"/>
      <c r="EX180" s="90"/>
      <c r="EY180" s="90"/>
      <c r="EZ180" s="90"/>
      <c r="FA180" s="90"/>
      <c r="FB180" s="90"/>
      <c r="FC180" s="90"/>
      <c r="FD180" s="90"/>
      <c r="FE180" s="90"/>
      <c r="FF180" s="90"/>
      <c r="FG180" s="90"/>
      <c r="FH180" s="90"/>
      <c r="FI180" s="90"/>
      <c r="FJ180" s="90"/>
      <c r="FK180" s="90"/>
      <c r="FL180" s="90"/>
      <c r="FM180" s="90"/>
      <c r="FN180" s="90"/>
      <c r="FO180" s="90"/>
      <c r="FP180" s="90"/>
      <c r="FQ180" s="90"/>
      <c r="FR180" s="90"/>
      <c r="FS180" s="90"/>
      <c r="FT180" s="90"/>
      <c r="FU180" s="90"/>
      <c r="FV180" s="90"/>
      <c r="FW180" s="90"/>
      <c r="FX180" s="90"/>
      <c r="FY180" s="90"/>
      <c r="FZ180" s="90"/>
      <c r="GA180" s="90"/>
      <c r="GB180" s="90"/>
      <c r="GC180" s="90"/>
      <c r="GD180" s="90"/>
      <c r="GE180" s="90"/>
      <c r="GF180" s="90"/>
      <c r="GG180" s="90"/>
      <c r="GH180" s="90"/>
      <c r="GI180" s="90"/>
      <c r="GJ180" s="90"/>
      <c r="GK180" s="90"/>
      <c r="GL180" s="90"/>
      <c r="GM180" s="90"/>
      <c r="GN180" s="90"/>
      <c r="GO180" s="90"/>
      <c r="GP180" s="90"/>
      <c r="GQ180" s="90"/>
      <c r="GR180" s="90"/>
      <c r="GS180" s="90"/>
      <c r="GT180" s="90"/>
      <c r="GU180" s="90"/>
      <c r="GV180" s="90"/>
      <c r="GW180" s="90"/>
      <c r="GX180" s="90"/>
      <c r="GY180" s="90"/>
      <c r="GZ180" s="90"/>
      <c r="HA180" s="90"/>
      <c r="HB180" s="90"/>
      <c r="HC180" s="90"/>
      <c r="HD180" s="90"/>
      <c r="HE180" s="90"/>
      <c r="HF180" s="90"/>
      <c r="HG180" s="90"/>
      <c r="HH180" s="90"/>
      <c r="HI180" s="90"/>
      <c r="HJ180" s="90"/>
      <c r="HK180" s="90"/>
      <c r="HL180" s="90"/>
      <c r="HM180" s="90"/>
      <c r="HN180" s="90"/>
      <c r="HO180" s="90"/>
      <c r="HP180" s="90"/>
      <c r="HQ180" s="90"/>
      <c r="HR180" s="90"/>
      <c r="HS180" s="90"/>
      <c r="HT180" s="90"/>
      <c r="HU180" s="90"/>
      <c r="HV180" s="90"/>
      <c r="HW180" s="90"/>
      <c r="HX180" s="90"/>
      <c r="HY180" s="90"/>
      <c r="HZ180" s="90"/>
      <c r="IA180" s="90"/>
      <c r="IB180" s="90"/>
      <c r="IC180" s="90"/>
      <c r="ID180" s="90"/>
      <c r="IE180" s="90"/>
      <c r="IF180" s="90"/>
      <c r="IG180" s="90"/>
      <c r="IH180" s="90"/>
      <c r="II180" s="90"/>
      <c r="IJ180" s="90"/>
      <c r="IK180" s="90"/>
      <c r="IL180" s="90"/>
      <c r="IM180" s="90"/>
      <c r="IN180" s="90"/>
      <c r="IO180" s="90"/>
      <c r="IP180" s="90"/>
      <c r="IQ180" s="90"/>
      <c r="IR180" s="90"/>
      <c r="IS180" s="90"/>
      <c r="IT180" s="90"/>
      <c r="IU180" s="90"/>
      <c r="IV180" s="90"/>
      <c r="IW180" s="90"/>
      <c r="IX180" s="90"/>
      <c r="IY180" s="90"/>
      <c r="IZ180" s="90"/>
      <c r="JA180" s="90"/>
      <c r="JB180" s="90"/>
      <c r="JC180" s="90"/>
      <c r="JD180" s="90"/>
      <c r="JE180" s="90"/>
      <c r="JF180" s="90"/>
      <c r="JG180" s="90"/>
      <c r="JH180" s="90"/>
      <c r="JI180" s="90"/>
      <c r="JJ180" s="90"/>
      <c r="JK180" s="90"/>
      <c r="JL180" s="90"/>
      <c r="JM180" s="90"/>
      <c r="JN180" s="90"/>
      <c r="JO180" s="90"/>
      <c r="JP180" s="90"/>
      <c r="JQ180" s="90"/>
      <c r="JR180" s="90"/>
      <c r="JS180" s="90"/>
      <c r="JT180" s="90"/>
      <c r="JU180" s="90"/>
      <c r="JV180" s="90"/>
      <c r="JW180" s="90"/>
      <c r="JX180" s="90"/>
      <c r="JY180" s="90"/>
      <c r="JZ180" s="90"/>
      <c r="KA180" s="90"/>
      <c r="KB180" s="90"/>
      <c r="KC180" s="90"/>
      <c r="KD180" s="90"/>
      <c r="KE180" s="90"/>
      <c r="KF180" s="90"/>
      <c r="KG180" s="90"/>
      <c r="KH180" s="90"/>
      <c r="KI180" s="90"/>
      <c r="KJ180" s="90"/>
      <c r="KK180" s="90"/>
      <c r="KL180" s="90"/>
      <c r="KM180" s="90"/>
      <c r="KN180" s="90"/>
      <c r="KO180" s="90"/>
      <c r="KP180" s="90"/>
      <c r="KQ180" s="90"/>
      <c r="KR180" s="90"/>
      <c r="KS180" s="90"/>
      <c r="KT180" s="90"/>
      <c r="KU180" s="90"/>
      <c r="KV180" s="90"/>
      <c r="KW180" s="90"/>
      <c r="KX180" s="90"/>
      <c r="KY180" s="90"/>
      <c r="KZ180" s="90"/>
      <c r="LA180" s="90"/>
      <c r="LB180" s="90"/>
      <c r="LC180" s="90"/>
      <c r="LD180" s="90"/>
      <c r="LE180" s="90"/>
      <c r="LF180" s="90"/>
      <c r="LG180" s="90"/>
      <c r="LH180" s="90"/>
      <c r="LI180" s="90"/>
      <c r="LJ180" s="90"/>
      <c r="LK180" s="90"/>
      <c r="LL180" s="90"/>
      <c r="LM180" s="90"/>
      <c r="LN180" s="90"/>
      <c r="LO180" s="90"/>
      <c r="LP180" s="90"/>
      <c r="LQ180" s="90"/>
      <c r="LR180" s="90"/>
      <c r="LS180" s="90"/>
      <c r="LT180" s="90"/>
      <c r="LU180" s="90"/>
      <c r="LV180" s="90"/>
      <c r="LW180" s="90"/>
      <c r="LX180" s="90"/>
      <c r="LY180" s="90"/>
      <c r="LZ180" s="90"/>
      <c r="MA180" s="90"/>
      <c r="MB180" s="90"/>
      <c r="MC180" s="90"/>
      <c r="MD180" s="90"/>
      <c r="ME180" s="90"/>
      <c r="MF180" s="90"/>
      <c r="MG180" s="90"/>
      <c r="MH180" s="90"/>
      <c r="MI180" s="90"/>
      <c r="MJ180" s="90"/>
      <c r="MK180" s="90"/>
      <c r="ML180" s="90"/>
      <c r="MM180" s="90"/>
      <c r="MN180" s="90"/>
      <c r="MO180" s="90"/>
      <c r="MP180" s="90"/>
      <c r="MQ180" s="90"/>
      <c r="MR180" s="90"/>
      <c r="MS180" s="90"/>
      <c r="MT180" s="90"/>
      <c r="MU180" s="90"/>
      <c r="MV180" s="90"/>
      <c r="MW180" s="90"/>
      <c r="MX180" s="90"/>
      <c r="MY180" s="90"/>
      <c r="MZ180" s="90"/>
      <c r="NA180" s="90"/>
      <c r="NB180" s="90"/>
      <c r="NC180" s="90"/>
      <c r="ND180" s="90"/>
      <c r="NE180" s="90"/>
      <c r="NF180" s="90"/>
      <c r="NG180" s="90"/>
      <c r="NH180" s="90"/>
      <c r="NI180" s="90"/>
      <c r="NJ180" s="90"/>
      <c r="NK180" s="90"/>
      <c r="NL180" s="90"/>
      <c r="NM180" s="90"/>
      <c r="NN180" s="90"/>
      <c r="NO180" s="90"/>
      <c r="NP180" s="90"/>
      <c r="NQ180" s="90"/>
      <c r="NR180" s="90"/>
      <c r="NS180" s="90"/>
      <c r="NT180" s="90"/>
      <c r="NU180" s="90"/>
      <c r="NV180" s="90"/>
      <c r="NW180" s="90"/>
      <c r="NX180" s="90"/>
      <c r="NY180" s="90"/>
      <c r="NZ180" s="90"/>
      <c r="OA180" s="90"/>
      <c r="OB180" s="90"/>
      <c r="OC180" s="90"/>
      <c r="OD180" s="90"/>
      <c r="OE180" s="90"/>
      <c r="OF180" s="90"/>
      <c r="OG180" s="90"/>
      <c r="OH180" s="90"/>
      <c r="OI180" s="90"/>
      <c r="OJ180" s="90"/>
      <c r="OK180" s="90"/>
      <c r="OL180" s="90"/>
      <c r="OM180" s="90"/>
      <c r="ON180" s="90"/>
      <c r="OO180" s="90"/>
      <c r="OP180" s="90"/>
      <c r="OQ180" s="90"/>
      <c r="OR180" s="90"/>
      <c r="OS180" s="90"/>
      <c r="OT180" s="90"/>
      <c r="OU180" s="90"/>
      <c r="OV180" s="90"/>
      <c r="OW180" s="90"/>
      <c r="OX180" s="90"/>
      <c r="OY180" s="90"/>
      <c r="OZ180" s="90"/>
      <c r="PA180" s="90"/>
      <c r="PB180" s="90"/>
      <c r="PC180" s="90"/>
      <c r="PD180" s="90"/>
      <c r="PE180" s="90"/>
      <c r="PF180" s="90"/>
      <c r="PG180" s="90"/>
      <c r="PH180" s="90"/>
      <c r="PI180" s="90"/>
      <c r="PJ180" s="90"/>
      <c r="PK180" s="90"/>
      <c r="PL180" s="90"/>
      <c r="PM180" s="90"/>
      <c r="PN180" s="90"/>
      <c r="PO180" s="90"/>
      <c r="PP180" s="90"/>
      <c r="PQ180" s="90"/>
      <c r="PR180" s="90"/>
      <c r="PS180" s="90"/>
      <c r="PT180" s="90"/>
      <c r="PU180" s="90"/>
      <c r="PV180" s="90"/>
      <c r="PW180" s="90"/>
      <c r="PX180" s="90"/>
      <c r="PY180" s="90"/>
      <c r="PZ180" s="90"/>
      <c r="QA180" s="90"/>
      <c r="QB180" s="90"/>
      <c r="QC180" s="90"/>
      <c r="QD180" s="90"/>
      <c r="QE180" s="90"/>
      <c r="QF180" s="90"/>
      <c r="QG180" s="90"/>
      <c r="QH180" s="90"/>
      <c r="QI180" s="90"/>
      <c r="QJ180" s="90"/>
      <c r="QK180" s="90"/>
      <c r="QL180" s="90"/>
      <c r="QM180" s="90"/>
      <c r="QN180" s="90"/>
      <c r="QO180" s="90"/>
      <c r="QP180" s="90"/>
      <c r="QQ180" s="90"/>
      <c r="QR180" s="90"/>
      <c r="QS180" s="90"/>
      <c r="QT180" s="90"/>
      <c r="QU180" s="90"/>
      <c r="QV180" s="90"/>
      <c r="QW180" s="90"/>
      <c r="QX180" s="90"/>
      <c r="QY180" s="90"/>
      <c r="QZ180" s="90"/>
      <c r="RA180" s="90"/>
      <c r="RB180" s="90"/>
      <c r="RC180" s="90"/>
      <c r="RD180" s="90"/>
      <c r="RE180" s="90"/>
      <c r="RF180" s="90"/>
      <c r="RG180" s="90"/>
      <c r="RH180" s="90"/>
      <c r="RI180" s="90"/>
      <c r="RJ180" s="90"/>
      <c r="RK180" s="90"/>
      <c r="RL180" s="90"/>
      <c r="RM180" s="90"/>
      <c r="RN180" s="90"/>
      <c r="RO180" s="90"/>
      <c r="RP180" s="90"/>
      <c r="RQ180" s="90"/>
      <c r="RR180" s="90"/>
      <c r="RS180" s="90"/>
      <c r="RT180" s="90"/>
      <c r="RU180" s="90"/>
      <c r="RV180" s="90"/>
      <c r="RW180" s="90"/>
      <c r="RX180" s="90"/>
      <c r="RY180" s="90"/>
      <c r="RZ180" s="90"/>
      <c r="SA180" s="90"/>
      <c r="SB180" s="90"/>
      <c r="SC180" s="90"/>
      <c r="SD180" s="90"/>
      <c r="SE180" s="90"/>
      <c r="SF180" s="90"/>
      <c r="SG180" s="90"/>
      <c r="SH180" s="90"/>
      <c r="SI180" s="90"/>
      <c r="SJ180" s="90"/>
      <c r="SK180" s="90"/>
      <c r="SL180" s="90"/>
      <c r="SM180" s="90"/>
      <c r="SN180" s="90"/>
      <c r="SO180" s="90"/>
      <c r="SP180" s="90"/>
      <c r="SQ180" s="90"/>
      <c r="SR180" s="90"/>
      <c r="SS180" s="90"/>
      <c r="ST180" s="90"/>
      <c r="SU180" s="90"/>
      <c r="SV180" s="90"/>
      <c r="SW180" s="90"/>
      <c r="SX180" s="90"/>
      <c r="SY180" s="90"/>
      <c r="SZ180" s="90"/>
      <c r="TA180" s="90"/>
      <c r="TB180" s="90"/>
      <c r="TC180" s="90"/>
      <c r="TD180" s="90"/>
      <c r="TE180" s="90"/>
      <c r="TF180" s="90"/>
      <c r="TG180" s="90"/>
      <c r="TH180" s="90"/>
      <c r="TI180" s="90"/>
      <c r="TJ180" s="90"/>
      <c r="TK180" s="90"/>
      <c r="TL180" s="90"/>
      <c r="TM180" s="90"/>
      <c r="TN180" s="90"/>
      <c r="TO180" s="90"/>
      <c r="TP180" s="90"/>
      <c r="TQ180" s="90"/>
      <c r="TR180" s="90"/>
      <c r="TS180" s="90"/>
      <c r="TT180" s="90"/>
      <c r="TU180" s="90"/>
      <c r="TV180" s="90"/>
      <c r="TW180" s="90"/>
      <c r="TX180" s="90"/>
      <c r="TY180" s="90"/>
      <c r="TZ180" s="90"/>
      <c r="UA180" s="90"/>
      <c r="UB180" s="90"/>
      <c r="UC180" s="90"/>
      <c r="UD180" s="90"/>
      <c r="UE180" s="90"/>
      <c r="UF180" s="90"/>
      <c r="UG180" s="90"/>
      <c r="UH180" s="90"/>
      <c r="UI180" s="90"/>
      <c r="UJ180" s="90"/>
      <c r="UK180" s="90"/>
      <c r="UL180" s="90"/>
      <c r="UM180" s="90"/>
      <c r="UN180" s="90"/>
      <c r="UO180" s="90"/>
      <c r="UP180" s="90"/>
      <c r="UQ180" s="90"/>
      <c r="UR180" s="90"/>
      <c r="US180" s="90"/>
      <c r="UT180" s="90"/>
      <c r="UU180" s="90"/>
      <c r="UV180" s="90"/>
      <c r="UW180" s="90"/>
      <c r="UX180" s="90"/>
      <c r="UY180" s="90"/>
      <c r="UZ180" s="90"/>
      <c r="VA180" s="90"/>
      <c r="VB180" s="90"/>
      <c r="VC180" s="90"/>
      <c r="VD180" s="90"/>
      <c r="VE180" s="90"/>
      <c r="VF180" s="90"/>
      <c r="VG180" s="90"/>
      <c r="VH180" s="90"/>
      <c r="VI180" s="90"/>
      <c r="VJ180" s="90"/>
      <c r="VK180" s="90"/>
      <c r="VL180" s="90"/>
      <c r="VM180" s="90"/>
      <c r="VN180" s="90"/>
      <c r="VO180" s="90"/>
      <c r="VP180" s="90"/>
      <c r="VQ180" s="90"/>
      <c r="VR180" s="90"/>
      <c r="VS180" s="90"/>
      <c r="VT180" s="90"/>
      <c r="VU180" s="90"/>
      <c r="VV180" s="90"/>
      <c r="VW180" s="90"/>
      <c r="VX180" s="90"/>
      <c r="VY180" s="90"/>
      <c r="VZ180" s="90"/>
      <c r="WA180" s="90"/>
      <c r="WB180" s="90"/>
      <c r="WC180" s="90"/>
      <c r="WD180" s="90"/>
      <c r="WE180" s="90"/>
      <c r="WF180" s="90"/>
      <c r="WG180" s="90"/>
      <c r="WH180" s="90"/>
      <c r="WI180" s="90"/>
      <c r="WJ180" s="90"/>
      <c r="WK180" s="90"/>
      <c r="WL180" s="90"/>
      <c r="WM180" s="90"/>
      <c r="WN180" s="90"/>
      <c r="WO180" s="90"/>
      <c r="WP180" s="90"/>
      <c r="WQ180" s="90"/>
      <c r="WR180" s="90"/>
      <c r="WS180" s="90"/>
      <c r="WT180" s="90"/>
      <c r="WU180" s="90"/>
      <c r="WV180" s="90"/>
      <c r="WW180" s="90"/>
      <c r="WX180" s="90"/>
      <c r="WY180" s="90"/>
      <c r="WZ180" s="90"/>
      <c r="XA180" s="90"/>
      <c r="XB180" s="90"/>
      <c r="XC180" s="90"/>
      <c r="XD180" s="90"/>
      <c r="XE180" s="90"/>
      <c r="XF180" s="90"/>
      <c r="XG180" s="90"/>
      <c r="XH180" s="90"/>
      <c r="XI180" s="90"/>
      <c r="XJ180" s="90"/>
      <c r="XK180" s="90"/>
      <c r="XL180" s="90"/>
      <c r="XM180" s="90"/>
      <c r="XN180" s="90"/>
      <c r="XO180" s="90"/>
      <c r="XP180" s="90"/>
      <c r="XQ180" s="90"/>
      <c r="XR180" s="90"/>
      <c r="XS180" s="90"/>
      <c r="XT180" s="90"/>
      <c r="XU180" s="90"/>
      <c r="XV180" s="90"/>
      <c r="XW180" s="90"/>
      <c r="XX180" s="90"/>
      <c r="XY180" s="90"/>
      <c r="XZ180" s="90"/>
      <c r="YA180" s="90"/>
      <c r="YB180" s="90"/>
      <c r="YC180" s="90"/>
      <c r="YD180" s="90"/>
      <c r="YE180" s="90"/>
      <c r="YF180" s="90"/>
      <c r="YG180" s="90"/>
      <c r="YH180" s="90"/>
      <c r="YI180" s="90"/>
      <c r="YJ180" s="90"/>
      <c r="YK180" s="90"/>
      <c r="YL180" s="90"/>
      <c r="YM180" s="90"/>
      <c r="YN180" s="90"/>
      <c r="YO180" s="90"/>
      <c r="YP180" s="90"/>
      <c r="YQ180" s="90"/>
      <c r="YR180" s="90"/>
      <c r="YS180" s="90"/>
      <c r="YT180" s="90"/>
      <c r="YU180" s="90"/>
      <c r="YV180" s="90"/>
      <c r="YW180" s="90"/>
      <c r="YX180" s="90"/>
      <c r="YY180" s="90"/>
      <c r="YZ180" s="90"/>
      <c r="ZA180" s="90"/>
      <c r="ZB180" s="90"/>
      <c r="ZC180" s="90"/>
      <c r="ZD180" s="90"/>
      <c r="ZE180" s="90"/>
      <c r="ZF180" s="90"/>
      <c r="ZG180" s="90"/>
      <c r="ZH180" s="90"/>
      <c r="ZI180" s="90"/>
      <c r="ZJ180" s="90"/>
      <c r="ZK180" s="90"/>
      <c r="ZL180" s="90"/>
      <c r="ZM180" s="90"/>
      <c r="ZN180" s="90"/>
      <c r="ZO180" s="90"/>
      <c r="ZP180" s="90"/>
      <c r="ZQ180" s="90"/>
      <c r="ZR180" s="90"/>
      <c r="ZS180" s="90"/>
      <c r="ZT180" s="90"/>
      <c r="ZU180" s="90"/>
      <c r="ZV180" s="90"/>
      <c r="ZW180" s="90"/>
      <c r="ZX180" s="90"/>
      <c r="ZY180" s="90"/>
      <c r="ZZ180" s="90"/>
      <c r="AAA180" s="90"/>
      <c r="AAB180" s="90"/>
      <c r="AAC180" s="90"/>
      <c r="AAD180" s="90"/>
      <c r="AAE180" s="90"/>
      <c r="AAF180" s="90"/>
      <c r="AAG180" s="90"/>
      <c r="AAH180" s="90"/>
      <c r="AAI180" s="90"/>
      <c r="AAJ180" s="90"/>
      <c r="AAK180" s="90"/>
      <c r="AAL180" s="90"/>
      <c r="AAM180" s="90"/>
      <c r="AAN180" s="90"/>
      <c r="AAO180" s="90"/>
      <c r="AAP180" s="90"/>
      <c r="AAQ180" s="90"/>
      <c r="AAR180" s="90"/>
      <c r="AAS180" s="90"/>
      <c r="AAT180" s="90"/>
      <c r="AAU180" s="90"/>
      <c r="AAV180" s="90"/>
      <c r="AAW180" s="90"/>
      <c r="AAX180" s="90"/>
      <c r="AAY180" s="90"/>
      <c r="AAZ180" s="90"/>
      <c r="ABA180" s="90"/>
      <c r="ABB180" s="90"/>
      <c r="ABC180" s="90"/>
      <c r="ABD180" s="90"/>
      <c r="ABE180" s="90"/>
      <c r="ABF180" s="90"/>
      <c r="ABG180" s="90"/>
      <c r="ABH180" s="90"/>
      <c r="ABI180" s="90"/>
      <c r="ABJ180" s="90"/>
      <c r="ABK180" s="90"/>
      <c r="ABL180" s="90"/>
      <c r="ABM180" s="90"/>
      <c r="ABN180" s="90"/>
      <c r="ABO180" s="90"/>
      <c r="ABP180" s="90"/>
      <c r="ABQ180" s="90"/>
      <c r="ABR180" s="90"/>
      <c r="ABS180" s="90"/>
      <c r="ABT180" s="90"/>
      <c r="ABU180" s="90"/>
      <c r="ABV180" s="90"/>
      <c r="ABW180" s="90"/>
      <c r="ABX180" s="90"/>
      <c r="ABY180" s="90"/>
      <c r="ABZ180" s="90"/>
      <c r="ACA180" s="90"/>
      <c r="ACB180" s="90"/>
      <c r="ACC180" s="90"/>
      <c r="ACD180" s="90"/>
      <c r="ACE180" s="90"/>
      <c r="ACF180" s="90"/>
      <c r="ACG180" s="90"/>
      <c r="ACH180" s="90"/>
      <c r="ACI180" s="90"/>
      <c r="ACJ180" s="90"/>
      <c r="ACK180" s="90"/>
      <c r="ACL180" s="90"/>
      <c r="ACM180" s="90"/>
      <c r="ACN180" s="90"/>
      <c r="ACO180" s="90"/>
      <c r="ACP180" s="90"/>
      <c r="ACQ180" s="90"/>
      <c r="ACR180" s="90"/>
      <c r="ACS180" s="90"/>
      <c r="ACT180" s="90"/>
      <c r="ACU180" s="90"/>
      <c r="ACV180" s="90"/>
      <c r="ACW180" s="90"/>
      <c r="ACX180" s="90"/>
      <c r="ACY180" s="90"/>
      <c r="ACZ180" s="90"/>
      <c r="ADA180" s="90"/>
      <c r="ADB180" s="90"/>
      <c r="ADC180" s="90"/>
      <c r="ADD180" s="90"/>
      <c r="ADE180" s="90"/>
      <c r="ADF180" s="90"/>
      <c r="ADG180" s="90"/>
      <c r="ADH180" s="90"/>
      <c r="ADI180" s="90"/>
      <c r="ADJ180" s="90"/>
      <c r="ADK180" s="90"/>
      <c r="ADL180" s="90"/>
      <c r="ADM180" s="90"/>
      <c r="ADN180" s="90"/>
      <c r="ADO180" s="90"/>
      <c r="ADP180" s="90"/>
      <c r="ADQ180" s="90"/>
      <c r="ADR180" s="90"/>
      <c r="ADS180" s="90"/>
      <c r="ADT180" s="90"/>
      <c r="ADU180" s="90"/>
      <c r="ADV180" s="90"/>
      <c r="ADW180" s="90"/>
      <c r="ADX180" s="90"/>
      <c r="ADY180" s="90"/>
      <c r="ADZ180" s="90"/>
      <c r="AEA180" s="90"/>
      <c r="AEB180" s="90"/>
      <c r="AEC180" s="90"/>
      <c r="AED180" s="90"/>
      <c r="AEE180" s="90"/>
      <c r="AEF180" s="90"/>
      <c r="AEG180" s="90"/>
      <c r="AEH180" s="90"/>
      <c r="AEI180" s="90"/>
      <c r="AEJ180" s="90"/>
      <c r="AEK180" s="90"/>
      <c r="AEL180" s="90"/>
      <c r="AEM180" s="90"/>
      <c r="AEN180" s="90"/>
      <c r="AEO180" s="90"/>
      <c r="AEP180" s="90"/>
      <c r="AEQ180" s="90"/>
      <c r="AER180" s="90"/>
      <c r="AES180" s="90"/>
      <c r="AET180" s="90"/>
      <c r="AEU180" s="90"/>
      <c r="AEV180" s="90"/>
      <c r="AEW180" s="90"/>
      <c r="AEX180" s="90"/>
      <c r="AEY180" s="90"/>
      <c r="AEZ180" s="90"/>
      <c r="AFA180" s="90"/>
      <c r="AFB180" s="90"/>
      <c r="AFC180" s="90"/>
      <c r="AFD180" s="90"/>
      <c r="AFE180" s="90"/>
      <c r="AFF180" s="90"/>
      <c r="AFG180" s="90"/>
      <c r="AFH180" s="90"/>
      <c r="AFI180" s="90"/>
      <c r="AFJ180" s="90"/>
      <c r="AFK180" s="90"/>
      <c r="AFL180" s="90"/>
      <c r="AFM180" s="90"/>
      <c r="AFN180" s="90"/>
      <c r="AFO180" s="90"/>
      <c r="AFP180" s="90"/>
      <c r="AFQ180" s="90"/>
      <c r="AFR180" s="90"/>
      <c r="AFS180" s="90"/>
      <c r="AFT180" s="90"/>
      <c r="AFU180" s="90"/>
      <c r="AFV180" s="90"/>
      <c r="AFW180" s="90"/>
      <c r="AFX180" s="90"/>
      <c r="AFY180" s="90"/>
      <c r="AFZ180" s="90"/>
      <c r="AGA180" s="90"/>
      <c r="AGB180" s="90"/>
      <c r="AGC180" s="90"/>
      <c r="AGD180" s="90"/>
      <c r="AGE180" s="90"/>
      <c r="AGF180" s="90"/>
      <c r="AGG180" s="90"/>
      <c r="AGH180" s="90"/>
      <c r="AGI180" s="90"/>
      <c r="AGJ180" s="90"/>
      <c r="AGK180" s="90"/>
      <c r="AGL180" s="90"/>
      <c r="AGM180" s="90"/>
      <c r="AGN180" s="90"/>
      <c r="AGO180" s="90"/>
      <c r="AGP180" s="90"/>
      <c r="AGQ180" s="90"/>
      <c r="AGR180" s="90"/>
      <c r="AGS180" s="90"/>
      <c r="AGT180" s="90"/>
      <c r="AGU180" s="90"/>
      <c r="AGV180" s="90"/>
      <c r="AGW180" s="90"/>
      <c r="AGX180" s="90"/>
      <c r="AGY180" s="90"/>
      <c r="AGZ180" s="90"/>
      <c r="AHA180" s="90"/>
      <c r="AHB180" s="90"/>
      <c r="AHC180" s="90"/>
      <c r="AHD180" s="90"/>
      <c r="AHE180" s="90"/>
      <c r="AHF180" s="90"/>
      <c r="AHG180" s="90"/>
      <c r="AHH180" s="90"/>
      <c r="AHI180" s="90"/>
      <c r="AHJ180" s="90"/>
      <c r="AHK180" s="90"/>
      <c r="AHL180" s="90"/>
      <c r="AHM180" s="90"/>
      <c r="AHN180" s="90"/>
      <c r="AHO180" s="90"/>
      <c r="AHP180" s="90"/>
      <c r="AHQ180" s="90"/>
      <c r="AHR180" s="90"/>
      <c r="AHS180" s="90"/>
      <c r="AHT180" s="90"/>
      <c r="AHU180" s="90"/>
      <c r="AHV180" s="90"/>
      <c r="AHW180" s="90"/>
      <c r="AHX180" s="90"/>
      <c r="AHY180" s="90"/>
      <c r="AHZ180" s="90"/>
      <c r="AIA180" s="90"/>
      <c r="AIB180" s="90"/>
      <c r="AIC180" s="90"/>
      <c r="AID180" s="90"/>
      <c r="AIE180" s="90"/>
      <c r="AIF180" s="90"/>
      <c r="AIG180" s="90"/>
      <c r="AIH180" s="90"/>
      <c r="AII180" s="90"/>
      <c r="AIJ180" s="90"/>
      <c r="AIK180" s="90"/>
      <c r="AIL180" s="90"/>
      <c r="AIM180" s="90"/>
      <c r="AIN180" s="90"/>
      <c r="AIO180" s="90"/>
      <c r="AIP180" s="90"/>
      <c r="AIQ180" s="90"/>
      <c r="AIR180" s="90"/>
      <c r="AIS180" s="90"/>
      <c r="AIT180" s="90"/>
      <c r="AIU180" s="90"/>
      <c r="AIV180" s="90"/>
      <c r="AIW180" s="90"/>
      <c r="AIX180" s="90"/>
      <c r="AIY180" s="90"/>
      <c r="AIZ180" s="90"/>
      <c r="AJA180" s="90"/>
      <c r="AJB180" s="90"/>
      <c r="AJC180" s="90"/>
      <c r="AJD180" s="90"/>
      <c r="AJE180" s="90"/>
      <c r="AJF180" s="90"/>
      <c r="AJG180" s="90"/>
      <c r="AJH180" s="90"/>
      <c r="AJI180" s="90"/>
      <c r="AJJ180" s="90"/>
      <c r="AJK180" s="90"/>
      <c r="AJL180" s="90"/>
      <c r="AJM180" s="90"/>
      <c r="AJN180" s="90"/>
      <c r="AJO180" s="90"/>
      <c r="AJP180" s="90"/>
      <c r="AJQ180" s="90"/>
      <c r="AJR180" s="90"/>
      <c r="AJS180" s="90"/>
      <c r="AJT180" s="90"/>
      <c r="AJU180" s="90"/>
      <c r="AJV180" s="90"/>
      <c r="AJW180" s="90"/>
      <c r="AJX180" s="90"/>
      <c r="AJY180" s="90"/>
      <c r="AJZ180" s="90"/>
      <c r="AKA180" s="90"/>
      <c r="AKB180" s="90"/>
      <c r="AKC180" s="90"/>
      <c r="AKD180" s="90"/>
      <c r="AKE180" s="90"/>
      <c r="AKF180" s="90"/>
      <c r="AKG180" s="90"/>
      <c r="AKH180" s="90"/>
      <c r="AKI180" s="90"/>
      <c r="AKJ180" s="90"/>
      <c r="AKK180" s="90"/>
      <c r="AKL180" s="90"/>
      <c r="AKM180" s="90"/>
      <c r="AKN180" s="90"/>
      <c r="AKO180" s="90"/>
      <c r="AKP180" s="90"/>
      <c r="AKQ180" s="90"/>
      <c r="AKR180" s="90"/>
      <c r="AKS180" s="90"/>
      <c r="AKT180" s="90"/>
      <c r="AKU180" s="90"/>
      <c r="AKV180" s="90"/>
      <c r="AKW180" s="90"/>
      <c r="AKX180" s="90"/>
      <c r="AKY180" s="90"/>
      <c r="AKZ180" s="90"/>
      <c r="ALA180" s="90"/>
      <c r="ALB180" s="90"/>
      <c r="ALC180" s="90"/>
      <c r="ALD180" s="90"/>
      <c r="ALE180" s="90"/>
      <c r="ALF180" s="90"/>
      <c r="ALG180" s="90"/>
      <c r="ALH180" s="90"/>
      <c r="ALI180" s="90"/>
      <c r="ALJ180" s="90"/>
      <c r="ALK180" s="90"/>
      <c r="ALL180" s="90"/>
      <c r="ALM180" s="90"/>
      <c r="ALN180" s="90"/>
      <c r="ALO180" s="90"/>
      <c r="ALP180" s="90"/>
      <c r="ALQ180" s="90"/>
      <c r="ALR180" s="90"/>
      <c r="ALS180" s="90"/>
      <c r="ALT180" s="90"/>
      <c r="ALU180" s="90"/>
      <c r="ALV180" s="90"/>
      <c r="ALW180" s="90"/>
      <c r="ALX180" s="90"/>
      <c r="ALY180" s="90"/>
      <c r="ALZ180" s="90"/>
      <c r="AMA180" s="90"/>
      <c r="AMB180" s="90"/>
      <c r="AMC180" s="90"/>
      <c r="AMD180" s="90"/>
      <c r="AME180" s="90"/>
      <c r="AMF180" s="90"/>
      <c r="AMG180" s="90"/>
      <c r="AMH180" s="90"/>
      <c r="AMI180" s="90"/>
      <c r="AMJ180" s="90"/>
    </row>
    <row r="181" customFormat="false" ht="15.75" hidden="false" customHeight="true" outlineLevel="0" collapsed="false">
      <c r="A181" s="124" t="s">
        <v>135</v>
      </c>
      <c r="B181" s="125"/>
      <c r="C181" s="122"/>
      <c r="D181" s="122"/>
      <c r="E181" s="123"/>
      <c r="F181" s="122"/>
      <c r="G181" s="123"/>
      <c r="H181" s="90"/>
      <c r="I181" s="90"/>
      <c r="L181" s="90"/>
      <c r="M181" s="90"/>
      <c r="N181" s="90"/>
      <c r="O181" s="90"/>
      <c r="P181" s="90"/>
      <c r="Q181" s="90"/>
      <c r="R181" s="90"/>
      <c r="S181" s="90"/>
      <c r="T181" s="90"/>
      <c r="U181" s="90"/>
      <c r="V181" s="90"/>
      <c r="W181" s="90"/>
      <c r="X181" s="90"/>
      <c r="Y181" s="90"/>
      <c r="Z181" s="90"/>
      <c r="AA181" s="90"/>
      <c r="AB181" s="90"/>
      <c r="AC181" s="90"/>
      <c r="AD181" s="90"/>
      <c r="AE181" s="90"/>
      <c r="AF181" s="90"/>
      <c r="AG181" s="90"/>
      <c r="AH181" s="90"/>
      <c r="AI181" s="90"/>
      <c r="AJ181" s="90"/>
      <c r="AK181" s="90"/>
      <c r="AL181" s="90"/>
      <c r="AM181" s="90"/>
      <c r="AN181" s="90"/>
      <c r="AO181" s="90"/>
      <c r="AP181" s="90"/>
      <c r="AQ181" s="90"/>
      <c r="AR181" s="90"/>
      <c r="AS181" s="90"/>
      <c r="AT181" s="90"/>
      <c r="AU181" s="90"/>
      <c r="AV181" s="90"/>
      <c r="AW181" s="90"/>
      <c r="AX181" s="90"/>
      <c r="AY181" s="90"/>
      <c r="AZ181" s="90"/>
      <c r="BA181" s="90"/>
      <c r="BB181" s="90"/>
      <c r="BC181" s="90"/>
      <c r="BD181" s="90"/>
      <c r="BE181" s="90"/>
      <c r="BF181" s="90"/>
      <c r="BG181" s="90"/>
      <c r="BH181" s="90"/>
      <c r="BI181" s="90"/>
      <c r="BJ181" s="90"/>
      <c r="BK181" s="90"/>
      <c r="BL181" s="90"/>
      <c r="BM181" s="90"/>
      <c r="BN181" s="90"/>
      <c r="BO181" s="90"/>
      <c r="BP181" s="90"/>
      <c r="BQ181" s="90"/>
      <c r="BR181" s="90"/>
      <c r="BS181" s="90"/>
      <c r="BT181" s="90"/>
      <c r="BU181" s="90"/>
      <c r="BV181" s="90"/>
      <c r="BW181" s="90"/>
      <c r="BX181" s="90"/>
      <c r="BY181" s="90"/>
      <c r="BZ181" s="90"/>
      <c r="CA181" s="90"/>
      <c r="CB181" s="90"/>
      <c r="CC181" s="90"/>
      <c r="CD181" s="90"/>
      <c r="CE181" s="90"/>
      <c r="CF181" s="90"/>
      <c r="CG181" s="90"/>
      <c r="CH181" s="90"/>
      <c r="CI181" s="90"/>
      <c r="CJ181" s="90"/>
      <c r="CK181" s="90"/>
      <c r="CL181" s="90"/>
      <c r="CM181" s="90"/>
      <c r="CN181" s="90"/>
      <c r="CO181" s="90"/>
      <c r="CP181" s="90"/>
      <c r="CQ181" s="90"/>
      <c r="CR181" s="90"/>
      <c r="CS181" s="90"/>
      <c r="CT181" s="90"/>
      <c r="CU181" s="90"/>
      <c r="CV181" s="90"/>
      <c r="CW181" s="90"/>
      <c r="CX181" s="90"/>
      <c r="CY181" s="90"/>
      <c r="CZ181" s="90"/>
      <c r="DA181" s="90"/>
      <c r="DB181" s="90"/>
      <c r="DC181" s="90"/>
      <c r="DD181" s="90"/>
      <c r="DE181" s="90"/>
      <c r="DF181" s="90"/>
      <c r="DG181" s="90"/>
      <c r="DH181" s="90"/>
      <c r="DI181" s="90"/>
      <c r="DJ181" s="90"/>
      <c r="DK181" s="90"/>
      <c r="DL181" s="90"/>
      <c r="DM181" s="90"/>
      <c r="DN181" s="90"/>
      <c r="DO181" s="90"/>
      <c r="DP181" s="90"/>
      <c r="DQ181" s="90"/>
      <c r="DR181" s="90"/>
      <c r="DS181" s="90"/>
      <c r="DT181" s="90"/>
      <c r="DU181" s="90"/>
      <c r="DV181" s="90"/>
      <c r="DW181" s="90"/>
      <c r="DX181" s="90"/>
      <c r="DY181" s="90"/>
      <c r="DZ181" s="90"/>
      <c r="EA181" s="90"/>
      <c r="EB181" s="90"/>
      <c r="EC181" s="90"/>
      <c r="ED181" s="90"/>
      <c r="EE181" s="90"/>
      <c r="EF181" s="90"/>
      <c r="EG181" s="90"/>
      <c r="EH181" s="90"/>
      <c r="EI181" s="90"/>
      <c r="EJ181" s="90"/>
      <c r="EK181" s="90"/>
      <c r="EL181" s="90"/>
      <c r="EM181" s="90"/>
      <c r="EN181" s="90"/>
      <c r="EO181" s="90"/>
      <c r="EP181" s="90"/>
      <c r="EQ181" s="90"/>
      <c r="ER181" s="90"/>
      <c r="ES181" s="90"/>
      <c r="ET181" s="90"/>
      <c r="EU181" s="90"/>
      <c r="EV181" s="90"/>
      <c r="EW181" s="90"/>
      <c r="EX181" s="90"/>
      <c r="EY181" s="90"/>
      <c r="EZ181" s="90"/>
      <c r="FA181" s="90"/>
      <c r="FB181" s="90"/>
      <c r="FC181" s="90"/>
      <c r="FD181" s="90"/>
      <c r="FE181" s="90"/>
      <c r="FF181" s="90"/>
      <c r="FG181" s="90"/>
      <c r="FH181" s="90"/>
      <c r="FI181" s="90"/>
      <c r="FJ181" s="90"/>
      <c r="FK181" s="90"/>
      <c r="FL181" s="90"/>
      <c r="FM181" s="90"/>
      <c r="FN181" s="90"/>
      <c r="FO181" s="90"/>
      <c r="FP181" s="90"/>
      <c r="FQ181" s="90"/>
      <c r="FR181" s="90"/>
      <c r="FS181" s="90"/>
      <c r="FT181" s="90"/>
      <c r="FU181" s="90"/>
      <c r="FV181" s="90"/>
      <c r="FW181" s="90"/>
      <c r="FX181" s="90"/>
      <c r="FY181" s="90"/>
      <c r="FZ181" s="90"/>
      <c r="GA181" s="90"/>
      <c r="GB181" s="90"/>
      <c r="GC181" s="90"/>
      <c r="GD181" s="90"/>
      <c r="GE181" s="90"/>
      <c r="GF181" s="90"/>
      <c r="GG181" s="90"/>
      <c r="GH181" s="90"/>
      <c r="GI181" s="90"/>
      <c r="GJ181" s="90"/>
      <c r="GK181" s="90"/>
      <c r="GL181" s="90"/>
      <c r="GM181" s="90"/>
      <c r="GN181" s="90"/>
      <c r="GO181" s="90"/>
      <c r="GP181" s="90"/>
      <c r="GQ181" s="90"/>
      <c r="GR181" s="90"/>
      <c r="GS181" s="90"/>
      <c r="GT181" s="90"/>
      <c r="GU181" s="90"/>
      <c r="GV181" s="90"/>
      <c r="GW181" s="90"/>
      <c r="GX181" s="90"/>
      <c r="GY181" s="90"/>
      <c r="GZ181" s="90"/>
      <c r="HA181" s="90"/>
      <c r="HB181" s="90"/>
      <c r="HC181" s="90"/>
      <c r="HD181" s="90"/>
      <c r="HE181" s="90"/>
      <c r="HF181" s="90"/>
      <c r="HG181" s="90"/>
      <c r="HH181" s="90"/>
      <c r="HI181" s="90"/>
      <c r="HJ181" s="90"/>
      <c r="HK181" s="90"/>
      <c r="HL181" s="90"/>
      <c r="HM181" s="90"/>
      <c r="HN181" s="90"/>
      <c r="HO181" s="90"/>
      <c r="HP181" s="90"/>
      <c r="HQ181" s="90"/>
      <c r="HR181" s="90"/>
      <c r="HS181" s="90"/>
      <c r="HT181" s="90"/>
      <c r="HU181" s="90"/>
      <c r="HV181" s="90"/>
      <c r="HW181" s="90"/>
      <c r="HX181" s="90"/>
      <c r="HY181" s="90"/>
      <c r="HZ181" s="90"/>
      <c r="IA181" s="90"/>
      <c r="IB181" s="90"/>
      <c r="IC181" s="90"/>
      <c r="ID181" s="90"/>
      <c r="IE181" s="90"/>
      <c r="IF181" s="90"/>
      <c r="IG181" s="90"/>
      <c r="IH181" s="90"/>
      <c r="II181" s="90"/>
      <c r="IJ181" s="90"/>
      <c r="IK181" s="90"/>
      <c r="IL181" s="90"/>
      <c r="IM181" s="90"/>
      <c r="IN181" s="90"/>
      <c r="IO181" s="90"/>
      <c r="IP181" s="90"/>
      <c r="IQ181" s="90"/>
      <c r="IR181" s="90"/>
      <c r="IS181" s="90"/>
      <c r="IT181" s="90"/>
      <c r="IU181" s="90"/>
      <c r="IV181" s="90"/>
      <c r="IW181" s="90"/>
      <c r="IX181" s="90"/>
      <c r="IY181" s="90"/>
      <c r="IZ181" s="90"/>
      <c r="JA181" s="90"/>
      <c r="JB181" s="90"/>
      <c r="JC181" s="90"/>
      <c r="JD181" s="90"/>
      <c r="JE181" s="90"/>
      <c r="JF181" s="90"/>
      <c r="JG181" s="90"/>
      <c r="JH181" s="90"/>
      <c r="JI181" s="90"/>
      <c r="JJ181" s="90"/>
      <c r="JK181" s="90"/>
      <c r="JL181" s="90"/>
      <c r="JM181" s="90"/>
      <c r="JN181" s="90"/>
      <c r="JO181" s="90"/>
      <c r="JP181" s="90"/>
      <c r="JQ181" s="90"/>
      <c r="JR181" s="90"/>
      <c r="JS181" s="90"/>
      <c r="JT181" s="90"/>
      <c r="JU181" s="90"/>
      <c r="JV181" s="90"/>
      <c r="JW181" s="90"/>
      <c r="JX181" s="90"/>
      <c r="JY181" s="90"/>
      <c r="JZ181" s="90"/>
      <c r="KA181" s="90"/>
      <c r="KB181" s="90"/>
      <c r="KC181" s="90"/>
      <c r="KD181" s="90"/>
      <c r="KE181" s="90"/>
      <c r="KF181" s="90"/>
      <c r="KG181" s="90"/>
      <c r="KH181" s="90"/>
      <c r="KI181" s="90"/>
      <c r="KJ181" s="90"/>
      <c r="KK181" s="90"/>
      <c r="KL181" s="90"/>
      <c r="KM181" s="90"/>
      <c r="KN181" s="90"/>
      <c r="KO181" s="90"/>
      <c r="KP181" s="90"/>
      <c r="KQ181" s="90"/>
      <c r="KR181" s="90"/>
      <c r="KS181" s="90"/>
      <c r="KT181" s="90"/>
      <c r="KU181" s="90"/>
      <c r="KV181" s="90"/>
      <c r="KW181" s="90"/>
      <c r="KX181" s="90"/>
      <c r="KY181" s="90"/>
      <c r="KZ181" s="90"/>
      <c r="LA181" s="90"/>
      <c r="LB181" s="90"/>
      <c r="LC181" s="90"/>
      <c r="LD181" s="90"/>
      <c r="LE181" s="90"/>
      <c r="LF181" s="90"/>
      <c r="LG181" s="90"/>
      <c r="LH181" s="90"/>
      <c r="LI181" s="90"/>
      <c r="LJ181" s="90"/>
      <c r="LK181" s="90"/>
      <c r="LL181" s="90"/>
      <c r="LM181" s="90"/>
      <c r="LN181" s="90"/>
      <c r="LO181" s="90"/>
      <c r="LP181" s="90"/>
      <c r="LQ181" s="90"/>
      <c r="LR181" s="90"/>
      <c r="LS181" s="90"/>
      <c r="LT181" s="90"/>
      <c r="LU181" s="90"/>
      <c r="LV181" s="90"/>
      <c r="LW181" s="90"/>
      <c r="LX181" s="90"/>
      <c r="LY181" s="90"/>
      <c r="LZ181" s="90"/>
      <c r="MA181" s="90"/>
      <c r="MB181" s="90"/>
      <c r="MC181" s="90"/>
      <c r="MD181" s="90"/>
      <c r="ME181" s="90"/>
      <c r="MF181" s="90"/>
      <c r="MG181" s="90"/>
      <c r="MH181" s="90"/>
      <c r="MI181" s="90"/>
      <c r="MJ181" s="90"/>
      <c r="MK181" s="90"/>
      <c r="ML181" s="90"/>
      <c r="MM181" s="90"/>
      <c r="MN181" s="90"/>
      <c r="MO181" s="90"/>
      <c r="MP181" s="90"/>
      <c r="MQ181" s="90"/>
      <c r="MR181" s="90"/>
      <c r="MS181" s="90"/>
      <c r="MT181" s="90"/>
      <c r="MU181" s="90"/>
      <c r="MV181" s="90"/>
      <c r="MW181" s="90"/>
      <c r="MX181" s="90"/>
      <c r="MY181" s="90"/>
      <c r="MZ181" s="90"/>
      <c r="NA181" s="90"/>
      <c r="NB181" s="90"/>
      <c r="NC181" s="90"/>
      <c r="ND181" s="90"/>
      <c r="NE181" s="90"/>
      <c r="NF181" s="90"/>
      <c r="NG181" s="90"/>
      <c r="NH181" s="90"/>
      <c r="NI181" s="90"/>
      <c r="NJ181" s="90"/>
      <c r="NK181" s="90"/>
      <c r="NL181" s="90"/>
      <c r="NM181" s="90"/>
      <c r="NN181" s="90"/>
      <c r="NO181" s="90"/>
      <c r="NP181" s="90"/>
      <c r="NQ181" s="90"/>
      <c r="NR181" s="90"/>
      <c r="NS181" s="90"/>
      <c r="NT181" s="90"/>
      <c r="NU181" s="90"/>
      <c r="NV181" s="90"/>
      <c r="NW181" s="90"/>
      <c r="NX181" s="90"/>
      <c r="NY181" s="90"/>
      <c r="NZ181" s="90"/>
      <c r="OA181" s="90"/>
      <c r="OB181" s="90"/>
      <c r="OC181" s="90"/>
      <c r="OD181" s="90"/>
      <c r="OE181" s="90"/>
      <c r="OF181" s="90"/>
      <c r="OG181" s="90"/>
      <c r="OH181" s="90"/>
      <c r="OI181" s="90"/>
      <c r="OJ181" s="90"/>
      <c r="OK181" s="90"/>
      <c r="OL181" s="90"/>
      <c r="OM181" s="90"/>
      <c r="ON181" s="90"/>
      <c r="OO181" s="90"/>
      <c r="OP181" s="90"/>
      <c r="OQ181" s="90"/>
      <c r="OR181" s="90"/>
      <c r="OS181" s="90"/>
      <c r="OT181" s="90"/>
      <c r="OU181" s="90"/>
      <c r="OV181" s="90"/>
      <c r="OW181" s="90"/>
      <c r="OX181" s="90"/>
      <c r="OY181" s="90"/>
      <c r="OZ181" s="90"/>
      <c r="PA181" s="90"/>
      <c r="PB181" s="90"/>
      <c r="PC181" s="90"/>
      <c r="PD181" s="90"/>
      <c r="PE181" s="90"/>
      <c r="PF181" s="90"/>
      <c r="PG181" s="90"/>
      <c r="PH181" s="90"/>
      <c r="PI181" s="90"/>
      <c r="PJ181" s="90"/>
      <c r="PK181" s="90"/>
      <c r="PL181" s="90"/>
      <c r="PM181" s="90"/>
      <c r="PN181" s="90"/>
      <c r="PO181" s="90"/>
      <c r="PP181" s="90"/>
      <c r="PQ181" s="90"/>
      <c r="PR181" s="90"/>
      <c r="PS181" s="90"/>
      <c r="PT181" s="90"/>
      <c r="PU181" s="90"/>
      <c r="PV181" s="90"/>
      <c r="PW181" s="90"/>
      <c r="PX181" s="90"/>
      <c r="PY181" s="90"/>
      <c r="PZ181" s="90"/>
      <c r="QA181" s="90"/>
      <c r="QB181" s="90"/>
      <c r="QC181" s="90"/>
      <c r="QD181" s="90"/>
      <c r="QE181" s="90"/>
      <c r="QF181" s="90"/>
      <c r="QG181" s="90"/>
      <c r="QH181" s="90"/>
      <c r="QI181" s="90"/>
      <c r="QJ181" s="90"/>
      <c r="QK181" s="90"/>
      <c r="QL181" s="90"/>
      <c r="QM181" s="90"/>
      <c r="QN181" s="90"/>
      <c r="QO181" s="90"/>
      <c r="QP181" s="90"/>
      <c r="QQ181" s="90"/>
      <c r="QR181" s="90"/>
      <c r="QS181" s="90"/>
      <c r="QT181" s="90"/>
      <c r="QU181" s="90"/>
      <c r="QV181" s="90"/>
      <c r="QW181" s="90"/>
      <c r="QX181" s="90"/>
      <c r="QY181" s="90"/>
      <c r="QZ181" s="90"/>
      <c r="RA181" s="90"/>
      <c r="RB181" s="90"/>
      <c r="RC181" s="90"/>
      <c r="RD181" s="90"/>
      <c r="RE181" s="90"/>
      <c r="RF181" s="90"/>
      <c r="RG181" s="90"/>
      <c r="RH181" s="90"/>
      <c r="RI181" s="90"/>
      <c r="RJ181" s="90"/>
      <c r="RK181" s="90"/>
      <c r="RL181" s="90"/>
      <c r="RM181" s="90"/>
      <c r="RN181" s="90"/>
      <c r="RO181" s="90"/>
      <c r="RP181" s="90"/>
      <c r="RQ181" s="90"/>
      <c r="RR181" s="90"/>
      <c r="RS181" s="90"/>
      <c r="RT181" s="90"/>
      <c r="RU181" s="90"/>
      <c r="RV181" s="90"/>
      <c r="RW181" s="90"/>
      <c r="RX181" s="90"/>
      <c r="RY181" s="90"/>
      <c r="RZ181" s="90"/>
      <c r="SA181" s="90"/>
      <c r="SB181" s="90"/>
      <c r="SC181" s="90"/>
      <c r="SD181" s="90"/>
      <c r="SE181" s="90"/>
      <c r="SF181" s="90"/>
      <c r="SG181" s="90"/>
      <c r="SH181" s="90"/>
      <c r="SI181" s="90"/>
      <c r="SJ181" s="90"/>
      <c r="SK181" s="90"/>
      <c r="SL181" s="90"/>
      <c r="SM181" s="90"/>
      <c r="SN181" s="90"/>
      <c r="SO181" s="90"/>
      <c r="SP181" s="90"/>
      <c r="SQ181" s="90"/>
      <c r="SR181" s="90"/>
      <c r="SS181" s="90"/>
      <c r="ST181" s="90"/>
      <c r="SU181" s="90"/>
      <c r="SV181" s="90"/>
      <c r="SW181" s="90"/>
      <c r="SX181" s="90"/>
      <c r="SY181" s="90"/>
      <c r="SZ181" s="90"/>
      <c r="TA181" s="90"/>
      <c r="TB181" s="90"/>
      <c r="TC181" s="90"/>
      <c r="TD181" s="90"/>
      <c r="TE181" s="90"/>
      <c r="TF181" s="90"/>
      <c r="TG181" s="90"/>
      <c r="TH181" s="90"/>
      <c r="TI181" s="90"/>
      <c r="TJ181" s="90"/>
      <c r="TK181" s="90"/>
      <c r="TL181" s="90"/>
      <c r="TM181" s="90"/>
      <c r="TN181" s="90"/>
      <c r="TO181" s="90"/>
      <c r="TP181" s="90"/>
      <c r="TQ181" s="90"/>
      <c r="TR181" s="90"/>
      <c r="TS181" s="90"/>
      <c r="TT181" s="90"/>
      <c r="TU181" s="90"/>
      <c r="TV181" s="90"/>
      <c r="TW181" s="90"/>
      <c r="TX181" s="90"/>
      <c r="TY181" s="90"/>
      <c r="TZ181" s="90"/>
      <c r="UA181" s="90"/>
      <c r="UB181" s="90"/>
      <c r="UC181" s="90"/>
      <c r="UD181" s="90"/>
      <c r="UE181" s="90"/>
      <c r="UF181" s="90"/>
      <c r="UG181" s="90"/>
      <c r="UH181" s="90"/>
      <c r="UI181" s="90"/>
      <c r="UJ181" s="90"/>
      <c r="UK181" s="90"/>
      <c r="UL181" s="90"/>
      <c r="UM181" s="90"/>
      <c r="UN181" s="90"/>
      <c r="UO181" s="90"/>
      <c r="UP181" s="90"/>
      <c r="UQ181" s="90"/>
      <c r="UR181" s="90"/>
      <c r="US181" s="90"/>
      <c r="UT181" s="90"/>
      <c r="UU181" s="90"/>
      <c r="UV181" s="90"/>
      <c r="UW181" s="90"/>
      <c r="UX181" s="90"/>
      <c r="UY181" s="90"/>
      <c r="UZ181" s="90"/>
      <c r="VA181" s="90"/>
      <c r="VB181" s="90"/>
      <c r="VC181" s="90"/>
      <c r="VD181" s="90"/>
      <c r="VE181" s="90"/>
      <c r="VF181" s="90"/>
      <c r="VG181" s="90"/>
      <c r="VH181" s="90"/>
      <c r="VI181" s="90"/>
      <c r="VJ181" s="90"/>
      <c r="VK181" s="90"/>
      <c r="VL181" s="90"/>
      <c r="VM181" s="90"/>
      <c r="VN181" s="90"/>
      <c r="VO181" s="90"/>
      <c r="VP181" s="90"/>
      <c r="VQ181" s="90"/>
      <c r="VR181" s="90"/>
      <c r="VS181" s="90"/>
      <c r="VT181" s="90"/>
      <c r="VU181" s="90"/>
      <c r="VV181" s="90"/>
      <c r="VW181" s="90"/>
      <c r="VX181" s="90"/>
      <c r="VY181" s="90"/>
      <c r="VZ181" s="90"/>
      <c r="WA181" s="90"/>
      <c r="WB181" s="90"/>
      <c r="WC181" s="90"/>
      <c r="WD181" s="90"/>
      <c r="WE181" s="90"/>
      <c r="WF181" s="90"/>
      <c r="WG181" s="90"/>
      <c r="WH181" s="90"/>
      <c r="WI181" s="90"/>
      <c r="WJ181" s="90"/>
      <c r="WK181" s="90"/>
      <c r="WL181" s="90"/>
      <c r="WM181" s="90"/>
      <c r="WN181" s="90"/>
      <c r="WO181" s="90"/>
      <c r="WP181" s="90"/>
      <c r="WQ181" s="90"/>
      <c r="WR181" s="90"/>
      <c r="WS181" s="90"/>
      <c r="WT181" s="90"/>
      <c r="WU181" s="90"/>
      <c r="WV181" s="90"/>
      <c r="WW181" s="90"/>
      <c r="WX181" s="90"/>
      <c r="WY181" s="90"/>
      <c r="WZ181" s="90"/>
      <c r="XA181" s="90"/>
      <c r="XB181" s="90"/>
      <c r="XC181" s="90"/>
      <c r="XD181" s="90"/>
      <c r="XE181" s="90"/>
      <c r="XF181" s="90"/>
      <c r="XG181" s="90"/>
      <c r="XH181" s="90"/>
      <c r="XI181" s="90"/>
      <c r="XJ181" s="90"/>
      <c r="XK181" s="90"/>
      <c r="XL181" s="90"/>
      <c r="XM181" s="90"/>
      <c r="XN181" s="90"/>
      <c r="XO181" s="90"/>
      <c r="XP181" s="90"/>
      <c r="XQ181" s="90"/>
      <c r="XR181" s="90"/>
      <c r="XS181" s="90"/>
      <c r="XT181" s="90"/>
      <c r="XU181" s="90"/>
      <c r="XV181" s="90"/>
      <c r="XW181" s="90"/>
      <c r="XX181" s="90"/>
      <c r="XY181" s="90"/>
      <c r="XZ181" s="90"/>
      <c r="YA181" s="90"/>
      <c r="YB181" s="90"/>
      <c r="YC181" s="90"/>
      <c r="YD181" s="90"/>
      <c r="YE181" s="90"/>
      <c r="YF181" s="90"/>
      <c r="YG181" s="90"/>
      <c r="YH181" s="90"/>
      <c r="YI181" s="90"/>
      <c r="YJ181" s="90"/>
      <c r="YK181" s="90"/>
      <c r="YL181" s="90"/>
      <c r="YM181" s="90"/>
      <c r="YN181" s="90"/>
      <c r="YO181" s="90"/>
      <c r="YP181" s="90"/>
      <c r="YQ181" s="90"/>
      <c r="YR181" s="90"/>
      <c r="YS181" s="90"/>
      <c r="YT181" s="90"/>
      <c r="YU181" s="90"/>
      <c r="YV181" s="90"/>
      <c r="YW181" s="90"/>
      <c r="YX181" s="90"/>
      <c r="YY181" s="90"/>
      <c r="YZ181" s="90"/>
      <c r="ZA181" s="90"/>
      <c r="ZB181" s="90"/>
      <c r="ZC181" s="90"/>
      <c r="ZD181" s="90"/>
      <c r="ZE181" s="90"/>
      <c r="ZF181" s="90"/>
      <c r="ZG181" s="90"/>
      <c r="ZH181" s="90"/>
      <c r="ZI181" s="90"/>
      <c r="ZJ181" s="90"/>
      <c r="ZK181" s="90"/>
      <c r="ZL181" s="90"/>
      <c r="ZM181" s="90"/>
      <c r="ZN181" s="90"/>
      <c r="ZO181" s="90"/>
      <c r="ZP181" s="90"/>
      <c r="ZQ181" s="90"/>
      <c r="ZR181" s="90"/>
      <c r="ZS181" s="90"/>
      <c r="ZT181" s="90"/>
      <c r="ZU181" s="90"/>
      <c r="ZV181" s="90"/>
      <c r="ZW181" s="90"/>
      <c r="ZX181" s="90"/>
      <c r="ZY181" s="90"/>
      <c r="ZZ181" s="90"/>
      <c r="AAA181" s="90"/>
      <c r="AAB181" s="90"/>
      <c r="AAC181" s="90"/>
      <c r="AAD181" s="90"/>
      <c r="AAE181" s="90"/>
      <c r="AAF181" s="90"/>
      <c r="AAG181" s="90"/>
      <c r="AAH181" s="90"/>
      <c r="AAI181" s="90"/>
      <c r="AAJ181" s="90"/>
      <c r="AAK181" s="90"/>
      <c r="AAL181" s="90"/>
      <c r="AAM181" s="90"/>
      <c r="AAN181" s="90"/>
      <c r="AAO181" s="90"/>
      <c r="AAP181" s="90"/>
      <c r="AAQ181" s="90"/>
      <c r="AAR181" s="90"/>
      <c r="AAS181" s="90"/>
      <c r="AAT181" s="90"/>
      <c r="AAU181" s="90"/>
      <c r="AAV181" s="90"/>
      <c r="AAW181" s="90"/>
      <c r="AAX181" s="90"/>
      <c r="AAY181" s="90"/>
      <c r="AAZ181" s="90"/>
      <c r="ABA181" s="90"/>
      <c r="ABB181" s="90"/>
      <c r="ABC181" s="90"/>
      <c r="ABD181" s="90"/>
      <c r="ABE181" s="90"/>
      <c r="ABF181" s="90"/>
      <c r="ABG181" s="90"/>
      <c r="ABH181" s="90"/>
      <c r="ABI181" s="90"/>
      <c r="ABJ181" s="90"/>
      <c r="ABK181" s="90"/>
      <c r="ABL181" s="90"/>
      <c r="ABM181" s="90"/>
      <c r="ABN181" s="90"/>
      <c r="ABO181" s="90"/>
      <c r="ABP181" s="90"/>
      <c r="ABQ181" s="90"/>
      <c r="ABR181" s="90"/>
      <c r="ABS181" s="90"/>
      <c r="ABT181" s="90"/>
      <c r="ABU181" s="90"/>
      <c r="ABV181" s="90"/>
      <c r="ABW181" s="90"/>
      <c r="ABX181" s="90"/>
      <c r="ABY181" s="90"/>
      <c r="ABZ181" s="90"/>
      <c r="ACA181" s="90"/>
      <c r="ACB181" s="90"/>
      <c r="ACC181" s="90"/>
      <c r="ACD181" s="90"/>
      <c r="ACE181" s="90"/>
      <c r="ACF181" s="90"/>
      <c r="ACG181" s="90"/>
      <c r="ACH181" s="90"/>
      <c r="ACI181" s="90"/>
      <c r="ACJ181" s="90"/>
      <c r="ACK181" s="90"/>
      <c r="ACL181" s="90"/>
      <c r="ACM181" s="90"/>
      <c r="ACN181" s="90"/>
      <c r="ACO181" s="90"/>
      <c r="ACP181" s="90"/>
      <c r="ACQ181" s="90"/>
      <c r="ACR181" s="90"/>
      <c r="ACS181" s="90"/>
      <c r="ACT181" s="90"/>
      <c r="ACU181" s="90"/>
      <c r="ACV181" s="90"/>
      <c r="ACW181" s="90"/>
      <c r="ACX181" s="90"/>
      <c r="ACY181" s="90"/>
      <c r="ACZ181" s="90"/>
      <c r="ADA181" s="90"/>
      <c r="ADB181" s="90"/>
      <c r="ADC181" s="90"/>
      <c r="ADD181" s="90"/>
      <c r="ADE181" s="90"/>
      <c r="ADF181" s="90"/>
      <c r="ADG181" s="90"/>
      <c r="ADH181" s="90"/>
      <c r="ADI181" s="90"/>
      <c r="ADJ181" s="90"/>
      <c r="ADK181" s="90"/>
      <c r="ADL181" s="90"/>
      <c r="ADM181" s="90"/>
      <c r="ADN181" s="90"/>
      <c r="ADO181" s="90"/>
      <c r="ADP181" s="90"/>
      <c r="ADQ181" s="90"/>
      <c r="ADR181" s="90"/>
      <c r="ADS181" s="90"/>
      <c r="ADT181" s="90"/>
      <c r="ADU181" s="90"/>
      <c r="ADV181" s="90"/>
      <c r="ADW181" s="90"/>
      <c r="ADX181" s="90"/>
      <c r="ADY181" s="90"/>
      <c r="ADZ181" s="90"/>
      <c r="AEA181" s="90"/>
      <c r="AEB181" s="90"/>
      <c r="AEC181" s="90"/>
      <c r="AED181" s="90"/>
      <c r="AEE181" s="90"/>
      <c r="AEF181" s="90"/>
      <c r="AEG181" s="90"/>
      <c r="AEH181" s="90"/>
      <c r="AEI181" s="90"/>
      <c r="AEJ181" s="90"/>
      <c r="AEK181" s="90"/>
      <c r="AEL181" s="90"/>
      <c r="AEM181" s="90"/>
      <c r="AEN181" s="90"/>
      <c r="AEO181" s="90"/>
      <c r="AEP181" s="90"/>
      <c r="AEQ181" s="90"/>
      <c r="AER181" s="90"/>
      <c r="AES181" s="90"/>
      <c r="AET181" s="90"/>
      <c r="AEU181" s="90"/>
      <c r="AEV181" s="90"/>
      <c r="AEW181" s="90"/>
      <c r="AEX181" s="90"/>
      <c r="AEY181" s="90"/>
      <c r="AEZ181" s="90"/>
      <c r="AFA181" s="90"/>
      <c r="AFB181" s="90"/>
      <c r="AFC181" s="90"/>
      <c r="AFD181" s="90"/>
      <c r="AFE181" s="90"/>
      <c r="AFF181" s="90"/>
      <c r="AFG181" s="90"/>
      <c r="AFH181" s="90"/>
      <c r="AFI181" s="90"/>
      <c r="AFJ181" s="90"/>
      <c r="AFK181" s="90"/>
      <c r="AFL181" s="90"/>
      <c r="AFM181" s="90"/>
      <c r="AFN181" s="90"/>
      <c r="AFO181" s="90"/>
      <c r="AFP181" s="90"/>
      <c r="AFQ181" s="90"/>
      <c r="AFR181" s="90"/>
      <c r="AFS181" s="90"/>
      <c r="AFT181" s="90"/>
      <c r="AFU181" s="90"/>
      <c r="AFV181" s="90"/>
      <c r="AFW181" s="90"/>
      <c r="AFX181" s="90"/>
      <c r="AFY181" s="90"/>
      <c r="AFZ181" s="90"/>
      <c r="AGA181" s="90"/>
      <c r="AGB181" s="90"/>
      <c r="AGC181" s="90"/>
      <c r="AGD181" s="90"/>
      <c r="AGE181" s="90"/>
      <c r="AGF181" s="90"/>
      <c r="AGG181" s="90"/>
      <c r="AGH181" s="90"/>
      <c r="AGI181" s="90"/>
      <c r="AGJ181" s="90"/>
      <c r="AGK181" s="90"/>
      <c r="AGL181" s="90"/>
      <c r="AGM181" s="90"/>
      <c r="AGN181" s="90"/>
      <c r="AGO181" s="90"/>
      <c r="AGP181" s="90"/>
      <c r="AGQ181" s="90"/>
      <c r="AGR181" s="90"/>
      <c r="AGS181" s="90"/>
      <c r="AGT181" s="90"/>
      <c r="AGU181" s="90"/>
      <c r="AGV181" s="90"/>
      <c r="AGW181" s="90"/>
      <c r="AGX181" s="90"/>
      <c r="AGY181" s="90"/>
      <c r="AGZ181" s="90"/>
      <c r="AHA181" s="90"/>
      <c r="AHB181" s="90"/>
      <c r="AHC181" s="90"/>
      <c r="AHD181" s="90"/>
      <c r="AHE181" s="90"/>
      <c r="AHF181" s="90"/>
      <c r="AHG181" s="90"/>
      <c r="AHH181" s="90"/>
      <c r="AHI181" s="90"/>
      <c r="AHJ181" s="90"/>
      <c r="AHK181" s="90"/>
      <c r="AHL181" s="90"/>
      <c r="AHM181" s="90"/>
      <c r="AHN181" s="90"/>
      <c r="AHO181" s="90"/>
      <c r="AHP181" s="90"/>
      <c r="AHQ181" s="90"/>
      <c r="AHR181" s="90"/>
      <c r="AHS181" s="90"/>
      <c r="AHT181" s="90"/>
      <c r="AHU181" s="90"/>
      <c r="AHV181" s="90"/>
      <c r="AHW181" s="90"/>
      <c r="AHX181" s="90"/>
      <c r="AHY181" s="90"/>
      <c r="AHZ181" s="90"/>
      <c r="AIA181" s="90"/>
      <c r="AIB181" s="90"/>
      <c r="AIC181" s="90"/>
      <c r="AID181" s="90"/>
      <c r="AIE181" s="90"/>
      <c r="AIF181" s="90"/>
      <c r="AIG181" s="90"/>
      <c r="AIH181" s="90"/>
      <c r="AII181" s="90"/>
      <c r="AIJ181" s="90"/>
      <c r="AIK181" s="90"/>
      <c r="AIL181" s="90"/>
      <c r="AIM181" s="90"/>
      <c r="AIN181" s="90"/>
      <c r="AIO181" s="90"/>
      <c r="AIP181" s="90"/>
      <c r="AIQ181" s="90"/>
      <c r="AIR181" s="90"/>
      <c r="AIS181" s="90"/>
      <c r="AIT181" s="90"/>
      <c r="AIU181" s="90"/>
      <c r="AIV181" s="90"/>
      <c r="AIW181" s="90"/>
      <c r="AIX181" s="90"/>
      <c r="AIY181" s="90"/>
      <c r="AIZ181" s="90"/>
      <c r="AJA181" s="90"/>
      <c r="AJB181" s="90"/>
      <c r="AJC181" s="90"/>
      <c r="AJD181" s="90"/>
      <c r="AJE181" s="90"/>
      <c r="AJF181" s="90"/>
      <c r="AJG181" s="90"/>
      <c r="AJH181" s="90"/>
      <c r="AJI181" s="90"/>
      <c r="AJJ181" s="90"/>
      <c r="AJK181" s="90"/>
      <c r="AJL181" s="90"/>
      <c r="AJM181" s="90"/>
      <c r="AJN181" s="90"/>
      <c r="AJO181" s="90"/>
      <c r="AJP181" s="90"/>
      <c r="AJQ181" s="90"/>
      <c r="AJR181" s="90"/>
      <c r="AJS181" s="90"/>
      <c r="AJT181" s="90"/>
      <c r="AJU181" s="90"/>
      <c r="AJV181" s="90"/>
      <c r="AJW181" s="90"/>
      <c r="AJX181" s="90"/>
      <c r="AJY181" s="90"/>
      <c r="AJZ181" s="90"/>
      <c r="AKA181" s="90"/>
      <c r="AKB181" s="90"/>
      <c r="AKC181" s="90"/>
      <c r="AKD181" s="90"/>
      <c r="AKE181" s="90"/>
      <c r="AKF181" s="90"/>
      <c r="AKG181" s="90"/>
      <c r="AKH181" s="90"/>
      <c r="AKI181" s="90"/>
      <c r="AKJ181" s="90"/>
      <c r="AKK181" s="90"/>
      <c r="AKL181" s="90"/>
      <c r="AKM181" s="90"/>
      <c r="AKN181" s="90"/>
      <c r="AKO181" s="90"/>
      <c r="AKP181" s="90"/>
      <c r="AKQ181" s="90"/>
      <c r="AKR181" s="90"/>
      <c r="AKS181" s="90"/>
      <c r="AKT181" s="90"/>
      <c r="AKU181" s="90"/>
      <c r="AKV181" s="90"/>
      <c r="AKW181" s="90"/>
      <c r="AKX181" s="90"/>
      <c r="AKY181" s="90"/>
      <c r="AKZ181" s="90"/>
      <c r="ALA181" s="90"/>
      <c r="ALB181" s="90"/>
      <c r="ALC181" s="90"/>
      <c r="ALD181" s="90"/>
      <c r="ALE181" s="90"/>
      <c r="ALF181" s="90"/>
      <c r="ALG181" s="90"/>
      <c r="ALH181" s="90"/>
      <c r="ALI181" s="90"/>
      <c r="ALJ181" s="90"/>
      <c r="ALK181" s="90"/>
      <c r="ALL181" s="90"/>
      <c r="ALM181" s="90"/>
      <c r="ALN181" s="90"/>
      <c r="ALO181" s="90"/>
      <c r="ALP181" s="90"/>
      <c r="ALQ181" s="90"/>
      <c r="ALR181" s="90"/>
      <c r="ALS181" s="90"/>
      <c r="ALT181" s="90"/>
      <c r="ALU181" s="90"/>
      <c r="ALV181" s="90"/>
      <c r="ALW181" s="90"/>
      <c r="ALX181" s="90"/>
      <c r="ALY181" s="90"/>
      <c r="ALZ181" s="90"/>
      <c r="AMA181" s="90"/>
      <c r="AMB181" s="90"/>
      <c r="AMC181" s="90"/>
      <c r="AMD181" s="90"/>
      <c r="AME181" s="90"/>
      <c r="AMF181" s="90"/>
      <c r="AMG181" s="90"/>
      <c r="AMH181" s="90"/>
      <c r="AMI181" s="90"/>
      <c r="AMJ181" s="90"/>
    </row>
    <row r="182" customFormat="false" ht="15" hidden="false" customHeight="true" outlineLevel="0" collapsed="false">
      <c r="A182" s="107" t="n">
        <v>301</v>
      </c>
      <c r="B182" s="108" t="str">
        <f aca="false">VLOOKUP(A182,Names!$A$2:$B$207,2,FALSE())</f>
        <v>Charlottesville-Albemarle Vocational-Technical</v>
      </c>
      <c r="C182" s="109" t="n">
        <f aca="false">VLOOKUP(A182,[1]Principals!$A$8:$D$221,4,FALSE())</f>
        <v>99113.34</v>
      </c>
      <c r="D182" s="109" t="n">
        <f aca="false">VLOOKUP($A182,'Source query'!$B$17:$I$224,5,FALSE())</f>
        <v>85643.9</v>
      </c>
      <c r="E182" s="110" t="n">
        <f aca="false">IF(D182=0,"",IF(C182=0,"",IF(D182&lt;&gt;0,D182/C182-1)))</f>
        <v>-0.13589936531248</v>
      </c>
      <c r="F182" s="109" t="n">
        <f aca="false">VLOOKUP($A182,'Source query'!$B$17:$I$224,6,FALSE())</f>
        <v>86700</v>
      </c>
      <c r="G182" s="110" t="n">
        <f aca="false">IF(F182=0,"",IF(D182=0,"",IF(F182&lt;&gt;0,F182/D182-1)))</f>
        <v>0.0123312927131998</v>
      </c>
    </row>
    <row r="183" customFormat="false" ht="15.75" hidden="false" customHeight="true" outlineLevel="0" collapsed="false">
      <c r="A183" s="107" t="n">
        <v>302</v>
      </c>
      <c r="B183" s="108" t="str">
        <f aca="false">VLOOKUP(A183,Names!$A$2:$B$207,2,FALSE())</f>
        <v>Jackson River Technical Center</v>
      </c>
      <c r="C183" s="109" t="n">
        <f aca="false">VLOOKUP(A183,[1]Principals!$A$8:$D$221,4,FALSE())</f>
        <v>86847.96</v>
      </c>
      <c r="D183" s="109" t="n">
        <f aca="false">VLOOKUP($A183,'Source query'!$B$17:$I$224,5,FALSE())</f>
        <v>87806.04</v>
      </c>
      <c r="E183" s="110" t="n">
        <f aca="false">IF(D183=0,"",IF(C183=0,"",IF(D183&lt;&gt;0,D183/C183-1)))</f>
        <v>0.0110316926269769</v>
      </c>
      <c r="F183" s="109" t="n">
        <f aca="false">VLOOKUP($A183,'Source query'!$B$17:$I$224,6,FALSE())</f>
        <v>89562</v>
      </c>
      <c r="G183" s="110" t="n">
        <f aca="false">IF(F183=0,"",IF(D183=0,"",IF(F183&lt;&gt;0,F183/D183-1)))</f>
        <v>0.019998168690901</v>
      </c>
    </row>
    <row r="184" customFormat="false" ht="15.75" hidden="false" customHeight="true" outlineLevel="0" collapsed="false">
      <c r="A184" s="107" t="n">
        <v>304</v>
      </c>
      <c r="B184" s="108" t="str">
        <f aca="false">VLOOKUP(A184,Names!$A$2:$B$207,2,FALSE())</f>
        <v>Massanutten Technical Center</v>
      </c>
      <c r="C184" s="109" t="n">
        <f aca="false">VLOOKUP(A184,[1]Principals!$A$8:$D$221,4,FALSE())</f>
        <v>100245</v>
      </c>
      <c r="D184" s="109" t="n">
        <f aca="false">VLOOKUP($A184,'Source query'!$B$17:$I$224,5,FALSE())</f>
        <v>102225.96</v>
      </c>
      <c r="E184" s="110" t="n">
        <f aca="false">IF(D184=0,"",IF(C184=0,"",IF(D184&lt;&gt;0,D184/C184-1)))</f>
        <v>0.0197611850965136</v>
      </c>
      <c r="F184" s="109" t="n">
        <f aca="false">VLOOKUP($A184,'Source query'!$B$17:$I$224,6,FALSE())</f>
        <v>100000</v>
      </c>
      <c r="G184" s="110" t="n">
        <f aca="false">IF(F184=0,"",IF(D184=0,"",IF(F184&lt;&gt;0,F184/D184-1)))</f>
        <v>-0.021774899448242</v>
      </c>
    </row>
    <row r="185" customFormat="false" ht="15.75" hidden="false" customHeight="true" outlineLevel="0" collapsed="false">
      <c r="A185" s="107" t="n">
        <v>306</v>
      </c>
      <c r="B185" s="108" t="str">
        <f aca="false">VLOOKUP(A185,Names!$A$2:$B$207,2,FALSE())</f>
        <v>Valley Vocational-Technical Center</v>
      </c>
      <c r="C185" s="109" t="n">
        <f aca="false">VLOOKUP(A185,[1]Principals!$A$8:$D$221,4,FALSE())</f>
        <v>89226</v>
      </c>
      <c r="D185" s="109" t="n">
        <f aca="false">VLOOKUP($A185,'Source query'!$B$17:$I$224,5,FALSE())</f>
        <v>90564.96</v>
      </c>
      <c r="E185" s="110" t="n">
        <f aca="false">IF(D185=0,"",IF(C185=0,"",IF(D185&lt;&gt;0,D185/C185-1)))</f>
        <v>0.0150063882724767</v>
      </c>
      <c r="F185" s="109" t="n">
        <f aca="false">VLOOKUP($A185,'Source query'!$B$17:$I$224,6,FALSE())</f>
        <v>93281</v>
      </c>
      <c r="G185" s="110" t="n">
        <f aca="false">IF(F185=0,"",IF(D185=0,"",IF(F185&lt;&gt;0,F185/D185-1)))</f>
        <v>0.0299899652139193</v>
      </c>
    </row>
    <row r="186" customFormat="false" ht="15.75" hidden="false" customHeight="true" outlineLevel="0" collapsed="false">
      <c r="A186" s="107" t="n">
        <v>307</v>
      </c>
      <c r="B186" s="108" t="str">
        <f aca="false">VLOOKUP(A186,Names!$A$2:$B$207,2,FALSE())</f>
        <v>New Horizons Regional Education Center</v>
      </c>
      <c r="C186" s="109" t="n">
        <f aca="false">VLOOKUP(A186,[1]Principals!$A$8:$D$221,4,FALSE())</f>
        <v>88748</v>
      </c>
      <c r="D186" s="109" t="n">
        <f aca="false">VLOOKUP($A186,'Source query'!$B$17:$I$224,5,FALSE())</f>
        <v>92305.5</v>
      </c>
      <c r="E186" s="110" t="n">
        <f aca="false">IF(D186=0,"",IF(C186=0,"",IF(D186&lt;&gt;0,D186/C186-1)))</f>
        <v>0.0400854103754451</v>
      </c>
      <c r="F186" s="109" t="n">
        <f aca="false">VLOOKUP($A186,'Source query'!$B$17:$I$224,6,FALSE())</f>
        <v>95030.5</v>
      </c>
      <c r="G186" s="110" t="n">
        <f aca="false">IF(F186=0,"",IF(D186=0,"",IF(F186&lt;&gt;0,F186/D186-1)))</f>
        <v>0.029521534469777</v>
      </c>
    </row>
    <row r="187" customFormat="false" ht="15.75" hidden="false" customHeight="true" outlineLevel="0" collapsed="false">
      <c r="A187" s="107" t="n">
        <v>308</v>
      </c>
      <c r="B187" s="108" t="str">
        <f aca="false">VLOOKUP(A187,Names!$A$2:$B$207,2,FALSE())</f>
        <v>P. D. Pruden Vocational-Technical Center</v>
      </c>
      <c r="C187" s="109" t="n">
        <f aca="false">VLOOKUP(A187,[1]Principals!$A$8:$D$221,4,FALSE())</f>
        <v>99447</v>
      </c>
      <c r="D187" s="109" t="n">
        <f aca="false">VLOOKUP($A187,'Source query'!$B$17:$I$224,5,FALSE())</f>
        <v>83686</v>
      </c>
      <c r="E187" s="110" t="n">
        <f aca="false">IF(D187=0,"",IF(C187=0,"",IF(D187&lt;&gt;0,D187/C187-1)))</f>
        <v>-0.158486429957666</v>
      </c>
      <c r="F187" s="109" t="n">
        <f aca="false">VLOOKUP($A187,'Source query'!$B$17:$I$224,6,FALSE())</f>
        <v>85695</v>
      </c>
      <c r="G187" s="110" t="n">
        <f aca="false">IF(F187=0,"",IF(D187=0,"",IF(F187&lt;&gt;0,F187/D187-1)))</f>
        <v>0.0240064048944866</v>
      </c>
    </row>
    <row r="188" customFormat="false" ht="15.75" hidden="false" customHeight="true" outlineLevel="0" collapsed="false">
      <c r="A188" s="107" t="n">
        <v>309</v>
      </c>
      <c r="B188" s="108" t="str">
        <f aca="false">VLOOKUP(A188,Names!$A$2:$B$207,2,FALSE())</f>
        <v>Rowanty Vocational-Technical Center</v>
      </c>
      <c r="C188" s="109" t="n">
        <f aca="false">VLOOKUP(A188,[1]Principals!$A$8:$D$221,4,FALSE())</f>
        <v>111565.77</v>
      </c>
      <c r="D188" s="109" t="n">
        <f aca="false">VLOOKUP($A188,'Source query'!$B$17:$I$224,5,FALSE())</f>
        <v>87549.96</v>
      </c>
      <c r="E188" s="110" t="n">
        <f aca="false">IF(D188=0,"",IF(C188=0,"",IF(D188&lt;&gt;0,D188/C188-1)))</f>
        <v>-0.215261455193649</v>
      </c>
      <c r="F188" s="109" t="n">
        <f aca="false">VLOOKUP($A188,'Source query'!$B$17:$I$224,6,FALSE())</f>
        <v>90176.5</v>
      </c>
      <c r="G188" s="110" t="n">
        <f aca="false">IF(F188=0,"",IF(D188=0,"",IF(F188&lt;&gt;0,F188/D188-1)))</f>
        <v>0.0300004705884502</v>
      </c>
    </row>
    <row r="189" customFormat="false" ht="15.75" hidden="false" customHeight="true" outlineLevel="0" collapsed="false">
      <c r="A189" s="107" t="n">
        <v>310</v>
      </c>
      <c r="B189" s="108" t="str">
        <f aca="false">VLOOKUP(A189,Names!$A$2:$B$207,2,FALSE())</f>
        <v>Northern Neck Vocational-Technical Center</v>
      </c>
      <c r="C189" s="109" t="n">
        <f aca="false">VLOOKUP(A189,[1]Principals!$A$8:$D$221,4,FALSE())</f>
        <v>86783.04</v>
      </c>
      <c r="D189" s="109" t="n">
        <f aca="false">VLOOKUP($A189,'Source query'!$B$17:$I$224,5,FALSE())</f>
        <v>90783</v>
      </c>
      <c r="E189" s="110" t="n">
        <f aca="false">IF(D189=0,"",IF(C189=0,"",IF(D189&lt;&gt;0,D189/C189-1)))</f>
        <v>0.0460914943749378</v>
      </c>
      <c r="F189" s="109" t="n">
        <f aca="false">VLOOKUP($A189,'Source query'!$B$17:$I$224,6,FALSE())</f>
        <v>92599</v>
      </c>
      <c r="G189" s="110" t="n">
        <f aca="false">IF(F189=0,"",IF(D189=0,"",IF(F189&lt;&gt;0,F189/D189-1)))</f>
        <v>0.0200037451945849</v>
      </c>
    </row>
    <row r="190" customFormat="false" ht="46.15" hidden="false" customHeight="true" outlineLevel="0" collapsed="false">
      <c r="A190" s="107" t="n">
        <v>311</v>
      </c>
      <c r="B190" s="108" t="str">
        <f aca="false">VLOOKUP(A190,Names!$A$2:$B$207,2,FALSE())</f>
        <v>Amelia-Nottoway Vocational-Technical Center</v>
      </c>
      <c r="C190" s="109" t="n">
        <f aca="false">VLOOKUP(A190,[1]Principals!$A$8:$D$221,4,FALSE())</f>
        <v>77000</v>
      </c>
      <c r="D190" s="109" t="n">
        <f aca="false">VLOOKUP($A190,'Source query'!$B$17:$I$224,5,FALSE())</f>
        <v>78155</v>
      </c>
      <c r="E190" s="110" t="n">
        <f aca="false">IF(D190=0,"",IF(C190=0,"",IF(D190&lt;&gt;0,D190/C190-1)))</f>
        <v>0.0149999999999999</v>
      </c>
      <c r="F190" s="109" t="n">
        <f aca="false">VLOOKUP($A190,'Source query'!$B$17:$I$224,6,FALSE())</f>
        <v>79907</v>
      </c>
      <c r="G190" s="110" t="n">
        <f aca="false">IF(F190=0,"",IF(D190=0,"",IF(F190&lt;&gt;0,F190/D190-1)))</f>
        <v>0.02241699187512</v>
      </c>
    </row>
    <row r="191" customFormat="false" ht="15.75" hidden="false" customHeight="true" outlineLevel="0" collapsed="false">
      <c r="A191" s="107" t="n">
        <v>313</v>
      </c>
      <c r="B191" s="126" t="s">
        <v>136</v>
      </c>
      <c r="C191" s="109" t="n">
        <f aca="false">VLOOKUP(A191,[1]Principals!$A$8:$D$221,4,FALSE())</f>
        <v>0</v>
      </c>
      <c r="D191" s="109" t="n">
        <f aca="false">VLOOKUP($A191,'Source query'!$B$17:$I$224,5,FALSE())</f>
        <v>0</v>
      </c>
      <c r="E191" s="110" t="str">
        <f aca="false">IF(D191=0,"",IF(C191=0,"",IF(D191&lt;&gt;0,D191/C191-1)))</f>
        <v/>
      </c>
      <c r="F191" s="109" t="n">
        <f aca="false">VLOOKUP($A191,'Source query'!$B$17:$I$224,6,FALSE())</f>
        <v>0</v>
      </c>
      <c r="G191" s="110" t="str">
        <f aca="false">IF(F191=0,"",IF(D191=0,"",IF(F191&lt;&gt;0,F191/D191-1)))</f>
        <v/>
      </c>
    </row>
    <row r="192" customFormat="false" ht="21.75" hidden="false" customHeight="true" outlineLevel="0" collapsed="false">
      <c r="A192" s="116"/>
      <c r="B192" s="117" t="s">
        <v>137</v>
      </c>
      <c r="C192" s="118" t="n">
        <f aca="false">+[1]Principals!$D$192</f>
        <v>93197.8326732696</v>
      </c>
      <c r="D192" s="118" t="n">
        <f aca="false">'Source query'!F9</f>
        <v>89558.7312500011</v>
      </c>
      <c r="E192" s="119" t="n">
        <f aca="false">IF(D192=0,"",IF(C192=0,"",IF(D192&lt;&gt;0,D192/C192-1)))</f>
        <v>-0.0390470606331197</v>
      </c>
      <c r="F192" s="118" t="n">
        <f aca="false">'Source query'!G9</f>
        <v>91251.9479166641</v>
      </c>
      <c r="G192" s="119" t="n">
        <f aca="false">IF(F192=0,"",IF(D192=0,"",IF(F192&lt;&gt;0,F192/D192-1)))</f>
        <v>0.0189062154301456</v>
      </c>
      <c r="H192" s="128"/>
      <c r="I192" s="128"/>
      <c r="L192" s="128"/>
      <c r="M192" s="128"/>
      <c r="N192" s="128"/>
      <c r="O192" s="128"/>
      <c r="P192" s="128"/>
      <c r="Q192" s="128"/>
      <c r="R192" s="128"/>
      <c r="S192" s="128"/>
      <c r="T192" s="128"/>
      <c r="U192" s="128"/>
      <c r="V192" s="128"/>
      <c r="W192" s="128"/>
      <c r="X192" s="128"/>
      <c r="Y192" s="128"/>
      <c r="Z192" s="128"/>
      <c r="AA192" s="128"/>
      <c r="AB192" s="128"/>
      <c r="AC192" s="128"/>
      <c r="AD192" s="128"/>
      <c r="AE192" s="128"/>
      <c r="AF192" s="128"/>
      <c r="AG192" s="128"/>
      <c r="AH192" s="128"/>
      <c r="AI192" s="128"/>
      <c r="AJ192" s="128"/>
      <c r="AK192" s="128"/>
      <c r="AL192" s="128"/>
      <c r="AM192" s="128"/>
      <c r="AN192" s="128"/>
      <c r="AO192" s="128"/>
      <c r="AP192" s="128"/>
      <c r="AQ192" s="128"/>
      <c r="AR192" s="128"/>
      <c r="AS192" s="128"/>
      <c r="AT192" s="128"/>
      <c r="AU192" s="128"/>
      <c r="AV192" s="128"/>
      <c r="AW192" s="128"/>
      <c r="AX192" s="128"/>
      <c r="AY192" s="128"/>
      <c r="AZ192" s="128"/>
      <c r="BA192" s="128"/>
      <c r="BB192" s="128"/>
      <c r="BC192" s="128"/>
      <c r="BD192" s="128"/>
      <c r="BE192" s="128"/>
      <c r="BF192" s="128"/>
      <c r="BG192" s="128"/>
      <c r="BH192" s="128"/>
      <c r="BI192" s="128"/>
      <c r="BJ192" s="128"/>
      <c r="BK192" s="128"/>
      <c r="BL192" s="128"/>
      <c r="BM192" s="128"/>
      <c r="BN192" s="128"/>
      <c r="BO192" s="128"/>
      <c r="BP192" s="128"/>
      <c r="BQ192" s="128"/>
      <c r="BR192" s="128"/>
      <c r="BS192" s="128"/>
      <c r="BT192" s="128"/>
      <c r="BU192" s="128"/>
      <c r="BV192" s="128"/>
      <c r="BW192" s="128"/>
      <c r="BX192" s="128"/>
      <c r="BY192" s="128"/>
      <c r="BZ192" s="128"/>
      <c r="CA192" s="128"/>
      <c r="CB192" s="128"/>
      <c r="CC192" s="128"/>
      <c r="CD192" s="128"/>
      <c r="CE192" s="128"/>
      <c r="CF192" s="128"/>
      <c r="CG192" s="128"/>
      <c r="CH192" s="128"/>
      <c r="CI192" s="128"/>
      <c r="CJ192" s="128"/>
      <c r="CK192" s="128"/>
      <c r="CL192" s="128"/>
      <c r="CM192" s="128"/>
      <c r="CN192" s="128"/>
      <c r="CO192" s="128"/>
      <c r="CP192" s="128"/>
      <c r="CQ192" s="128"/>
      <c r="CR192" s="128"/>
      <c r="CS192" s="128"/>
      <c r="CT192" s="128"/>
      <c r="CU192" s="128"/>
      <c r="CV192" s="128"/>
      <c r="CW192" s="128"/>
      <c r="CX192" s="128"/>
      <c r="CY192" s="128"/>
      <c r="CZ192" s="128"/>
      <c r="DA192" s="128"/>
      <c r="DB192" s="128"/>
      <c r="DC192" s="128"/>
      <c r="DD192" s="128"/>
      <c r="DE192" s="128"/>
      <c r="DF192" s="128"/>
      <c r="DG192" s="128"/>
      <c r="DH192" s="128"/>
      <c r="DI192" s="128"/>
      <c r="DJ192" s="128"/>
      <c r="DK192" s="128"/>
      <c r="DL192" s="128"/>
      <c r="DM192" s="128"/>
      <c r="DN192" s="128"/>
      <c r="DO192" s="128"/>
      <c r="DP192" s="128"/>
      <c r="DQ192" s="128"/>
      <c r="DR192" s="128"/>
      <c r="DS192" s="128"/>
      <c r="DT192" s="128"/>
      <c r="DU192" s="128"/>
      <c r="DV192" s="128"/>
      <c r="DW192" s="128"/>
      <c r="DX192" s="128"/>
      <c r="DY192" s="128"/>
      <c r="DZ192" s="128"/>
      <c r="EA192" s="128"/>
      <c r="EB192" s="128"/>
      <c r="EC192" s="128"/>
      <c r="ED192" s="128"/>
      <c r="EE192" s="128"/>
      <c r="EF192" s="128"/>
      <c r="EG192" s="128"/>
      <c r="EH192" s="128"/>
      <c r="EI192" s="128"/>
      <c r="EJ192" s="128"/>
      <c r="EK192" s="128"/>
      <c r="EL192" s="128"/>
      <c r="EM192" s="128"/>
      <c r="EN192" s="128"/>
      <c r="EO192" s="128"/>
      <c r="EP192" s="128"/>
      <c r="EQ192" s="128"/>
      <c r="ER192" s="128"/>
      <c r="ES192" s="128"/>
      <c r="ET192" s="128"/>
      <c r="EU192" s="128"/>
      <c r="EV192" s="128"/>
      <c r="EW192" s="128"/>
      <c r="EX192" s="128"/>
      <c r="EY192" s="128"/>
      <c r="EZ192" s="128"/>
      <c r="FA192" s="128"/>
      <c r="FB192" s="128"/>
      <c r="FC192" s="128"/>
      <c r="FD192" s="128"/>
      <c r="FE192" s="128"/>
      <c r="FF192" s="128"/>
      <c r="FG192" s="128"/>
      <c r="FH192" s="128"/>
      <c r="FI192" s="128"/>
      <c r="FJ192" s="128"/>
      <c r="FK192" s="128"/>
      <c r="FL192" s="128"/>
      <c r="FM192" s="128"/>
      <c r="FN192" s="128"/>
      <c r="FO192" s="128"/>
      <c r="FP192" s="128"/>
      <c r="FQ192" s="128"/>
      <c r="FR192" s="128"/>
      <c r="FS192" s="128"/>
      <c r="FT192" s="128"/>
      <c r="FU192" s="128"/>
      <c r="FV192" s="128"/>
      <c r="FW192" s="128"/>
      <c r="FX192" s="128"/>
      <c r="FY192" s="128"/>
      <c r="FZ192" s="128"/>
      <c r="GA192" s="128"/>
      <c r="GB192" s="128"/>
      <c r="GC192" s="128"/>
      <c r="GD192" s="128"/>
      <c r="GE192" s="128"/>
      <c r="GF192" s="128"/>
      <c r="GG192" s="128"/>
      <c r="GH192" s="128"/>
      <c r="GI192" s="128"/>
      <c r="GJ192" s="128"/>
      <c r="GK192" s="128"/>
      <c r="GL192" s="128"/>
      <c r="GM192" s="128"/>
      <c r="GN192" s="128"/>
      <c r="GO192" s="128"/>
      <c r="GP192" s="128"/>
      <c r="GQ192" s="128"/>
      <c r="GR192" s="128"/>
      <c r="GS192" s="128"/>
      <c r="GT192" s="128"/>
      <c r="GU192" s="128"/>
      <c r="GV192" s="128"/>
      <c r="GW192" s="128"/>
      <c r="GX192" s="128"/>
      <c r="GY192" s="128"/>
      <c r="GZ192" s="128"/>
      <c r="HA192" s="128"/>
      <c r="HB192" s="128"/>
      <c r="HC192" s="128"/>
      <c r="HD192" s="128"/>
      <c r="HE192" s="128"/>
      <c r="HF192" s="128"/>
      <c r="HG192" s="128"/>
      <c r="HH192" s="128"/>
      <c r="HI192" s="128"/>
      <c r="HJ192" s="128"/>
      <c r="HK192" s="128"/>
      <c r="HL192" s="128"/>
      <c r="HM192" s="128"/>
      <c r="HN192" s="128"/>
      <c r="HO192" s="128"/>
      <c r="HP192" s="128"/>
      <c r="HQ192" s="128"/>
      <c r="HR192" s="128"/>
      <c r="HS192" s="128"/>
      <c r="HT192" s="128"/>
      <c r="HU192" s="128"/>
      <c r="HV192" s="128"/>
      <c r="HW192" s="128"/>
      <c r="HX192" s="128"/>
      <c r="HY192" s="128"/>
      <c r="HZ192" s="128"/>
      <c r="IA192" s="128"/>
      <c r="IB192" s="128"/>
      <c r="IC192" s="128"/>
      <c r="ID192" s="128"/>
      <c r="IE192" s="128"/>
      <c r="IF192" s="128"/>
      <c r="IG192" s="128"/>
      <c r="IH192" s="128"/>
      <c r="II192" s="128"/>
      <c r="IJ192" s="128"/>
      <c r="IK192" s="128"/>
      <c r="IL192" s="128"/>
      <c r="IM192" s="128"/>
      <c r="IN192" s="128"/>
      <c r="IO192" s="128"/>
      <c r="IP192" s="128"/>
      <c r="IQ192" s="128"/>
      <c r="IR192" s="128"/>
      <c r="IS192" s="128"/>
      <c r="IT192" s="128"/>
      <c r="IU192" s="128"/>
      <c r="IV192" s="128"/>
      <c r="IW192" s="128"/>
      <c r="IX192" s="128"/>
      <c r="IY192" s="128"/>
      <c r="IZ192" s="128"/>
      <c r="JA192" s="128"/>
      <c r="JB192" s="128"/>
      <c r="JC192" s="128"/>
      <c r="JD192" s="128"/>
      <c r="JE192" s="128"/>
      <c r="JF192" s="128"/>
      <c r="JG192" s="128"/>
      <c r="JH192" s="128"/>
      <c r="JI192" s="128"/>
      <c r="JJ192" s="128"/>
      <c r="JK192" s="128"/>
      <c r="JL192" s="128"/>
      <c r="JM192" s="128"/>
      <c r="JN192" s="128"/>
      <c r="JO192" s="128"/>
      <c r="JP192" s="128"/>
      <c r="JQ192" s="128"/>
      <c r="JR192" s="128"/>
      <c r="JS192" s="128"/>
      <c r="JT192" s="128"/>
      <c r="JU192" s="128"/>
      <c r="JV192" s="128"/>
      <c r="JW192" s="128"/>
      <c r="JX192" s="128"/>
      <c r="JY192" s="128"/>
      <c r="JZ192" s="128"/>
      <c r="KA192" s="128"/>
      <c r="KB192" s="128"/>
      <c r="KC192" s="128"/>
      <c r="KD192" s="128"/>
      <c r="KE192" s="128"/>
      <c r="KF192" s="128"/>
      <c r="KG192" s="128"/>
      <c r="KH192" s="128"/>
      <c r="KI192" s="128"/>
      <c r="KJ192" s="128"/>
      <c r="KK192" s="128"/>
      <c r="KL192" s="128"/>
      <c r="KM192" s="128"/>
      <c r="KN192" s="128"/>
      <c r="KO192" s="128"/>
      <c r="KP192" s="128"/>
      <c r="KQ192" s="128"/>
      <c r="KR192" s="128"/>
      <c r="KS192" s="128"/>
      <c r="KT192" s="128"/>
      <c r="KU192" s="128"/>
      <c r="KV192" s="128"/>
      <c r="KW192" s="128"/>
      <c r="KX192" s="128"/>
      <c r="KY192" s="128"/>
      <c r="KZ192" s="128"/>
      <c r="LA192" s="128"/>
      <c r="LB192" s="128"/>
      <c r="LC192" s="128"/>
      <c r="LD192" s="128"/>
      <c r="LE192" s="128"/>
      <c r="LF192" s="128"/>
      <c r="LG192" s="128"/>
      <c r="LH192" s="128"/>
      <c r="LI192" s="128"/>
      <c r="LJ192" s="128"/>
      <c r="LK192" s="128"/>
      <c r="LL192" s="128"/>
      <c r="LM192" s="128"/>
      <c r="LN192" s="128"/>
      <c r="LO192" s="128"/>
      <c r="LP192" s="128"/>
      <c r="LQ192" s="128"/>
      <c r="LR192" s="128"/>
      <c r="LS192" s="128"/>
      <c r="LT192" s="128"/>
      <c r="LU192" s="128"/>
      <c r="LV192" s="128"/>
      <c r="LW192" s="128"/>
      <c r="LX192" s="128"/>
      <c r="LY192" s="128"/>
      <c r="LZ192" s="128"/>
      <c r="MA192" s="128"/>
      <c r="MB192" s="128"/>
      <c r="MC192" s="128"/>
      <c r="MD192" s="128"/>
      <c r="ME192" s="128"/>
      <c r="MF192" s="128"/>
      <c r="MG192" s="128"/>
      <c r="MH192" s="128"/>
      <c r="MI192" s="128"/>
      <c r="MJ192" s="128"/>
      <c r="MK192" s="128"/>
      <c r="ML192" s="128"/>
      <c r="MM192" s="128"/>
      <c r="MN192" s="128"/>
      <c r="MO192" s="128"/>
      <c r="MP192" s="128"/>
      <c r="MQ192" s="128"/>
      <c r="MR192" s="128"/>
      <c r="MS192" s="128"/>
      <c r="MT192" s="128"/>
      <c r="MU192" s="128"/>
      <c r="MV192" s="128"/>
      <c r="MW192" s="128"/>
      <c r="MX192" s="128"/>
      <c r="MY192" s="128"/>
      <c r="MZ192" s="128"/>
      <c r="NA192" s="128"/>
      <c r="NB192" s="128"/>
      <c r="NC192" s="128"/>
      <c r="ND192" s="128"/>
      <c r="NE192" s="128"/>
      <c r="NF192" s="128"/>
      <c r="NG192" s="128"/>
      <c r="NH192" s="128"/>
      <c r="NI192" s="128"/>
      <c r="NJ192" s="128"/>
      <c r="NK192" s="128"/>
      <c r="NL192" s="128"/>
      <c r="NM192" s="128"/>
      <c r="NN192" s="128"/>
      <c r="NO192" s="128"/>
      <c r="NP192" s="128"/>
      <c r="NQ192" s="128"/>
      <c r="NR192" s="128"/>
      <c r="NS192" s="128"/>
      <c r="NT192" s="128"/>
      <c r="NU192" s="128"/>
      <c r="NV192" s="128"/>
      <c r="NW192" s="128"/>
      <c r="NX192" s="128"/>
      <c r="NY192" s="128"/>
      <c r="NZ192" s="128"/>
      <c r="OA192" s="128"/>
      <c r="OB192" s="128"/>
      <c r="OC192" s="128"/>
      <c r="OD192" s="128"/>
      <c r="OE192" s="128"/>
      <c r="OF192" s="128"/>
      <c r="OG192" s="128"/>
      <c r="OH192" s="128"/>
      <c r="OI192" s="128"/>
      <c r="OJ192" s="128"/>
      <c r="OK192" s="128"/>
      <c r="OL192" s="128"/>
      <c r="OM192" s="128"/>
      <c r="ON192" s="128"/>
      <c r="OO192" s="128"/>
      <c r="OP192" s="128"/>
      <c r="OQ192" s="128"/>
      <c r="OR192" s="128"/>
      <c r="OS192" s="128"/>
      <c r="OT192" s="128"/>
      <c r="OU192" s="128"/>
      <c r="OV192" s="128"/>
      <c r="OW192" s="128"/>
      <c r="OX192" s="128"/>
      <c r="OY192" s="128"/>
      <c r="OZ192" s="128"/>
      <c r="PA192" s="128"/>
      <c r="PB192" s="128"/>
      <c r="PC192" s="128"/>
      <c r="PD192" s="128"/>
      <c r="PE192" s="128"/>
      <c r="PF192" s="128"/>
      <c r="PG192" s="128"/>
      <c r="PH192" s="128"/>
      <c r="PI192" s="128"/>
      <c r="PJ192" s="128"/>
      <c r="PK192" s="128"/>
      <c r="PL192" s="128"/>
      <c r="PM192" s="128"/>
      <c r="PN192" s="128"/>
      <c r="PO192" s="128"/>
      <c r="PP192" s="128"/>
      <c r="PQ192" s="128"/>
      <c r="PR192" s="128"/>
      <c r="PS192" s="128"/>
      <c r="PT192" s="128"/>
      <c r="PU192" s="128"/>
      <c r="PV192" s="128"/>
      <c r="PW192" s="128"/>
      <c r="PX192" s="128"/>
      <c r="PY192" s="128"/>
      <c r="PZ192" s="128"/>
      <c r="QA192" s="128"/>
      <c r="QB192" s="128"/>
      <c r="QC192" s="128"/>
      <c r="QD192" s="128"/>
      <c r="QE192" s="128"/>
      <c r="QF192" s="128"/>
      <c r="QG192" s="128"/>
      <c r="QH192" s="128"/>
      <c r="QI192" s="128"/>
      <c r="QJ192" s="128"/>
      <c r="QK192" s="128"/>
      <c r="QL192" s="128"/>
      <c r="QM192" s="128"/>
      <c r="QN192" s="128"/>
      <c r="QO192" s="128"/>
      <c r="QP192" s="128"/>
      <c r="QQ192" s="128"/>
      <c r="QR192" s="128"/>
      <c r="QS192" s="128"/>
      <c r="QT192" s="128"/>
      <c r="QU192" s="128"/>
      <c r="QV192" s="128"/>
      <c r="QW192" s="128"/>
      <c r="QX192" s="128"/>
      <c r="QY192" s="128"/>
      <c r="QZ192" s="128"/>
      <c r="RA192" s="128"/>
      <c r="RB192" s="128"/>
      <c r="RC192" s="128"/>
      <c r="RD192" s="128"/>
      <c r="RE192" s="128"/>
      <c r="RF192" s="128"/>
      <c r="RG192" s="128"/>
      <c r="RH192" s="128"/>
      <c r="RI192" s="128"/>
      <c r="RJ192" s="128"/>
      <c r="RK192" s="128"/>
      <c r="RL192" s="128"/>
      <c r="RM192" s="128"/>
      <c r="RN192" s="128"/>
      <c r="RO192" s="128"/>
      <c r="RP192" s="128"/>
      <c r="RQ192" s="128"/>
      <c r="RR192" s="128"/>
      <c r="RS192" s="128"/>
      <c r="RT192" s="128"/>
      <c r="RU192" s="128"/>
      <c r="RV192" s="128"/>
      <c r="RW192" s="128"/>
      <c r="RX192" s="128"/>
      <c r="RY192" s="128"/>
      <c r="RZ192" s="128"/>
      <c r="SA192" s="128"/>
      <c r="SB192" s="128"/>
      <c r="SC192" s="128"/>
      <c r="SD192" s="128"/>
      <c r="SE192" s="128"/>
      <c r="SF192" s="128"/>
      <c r="SG192" s="128"/>
      <c r="SH192" s="128"/>
      <c r="SI192" s="128"/>
      <c r="SJ192" s="128"/>
      <c r="SK192" s="128"/>
      <c r="SL192" s="128"/>
      <c r="SM192" s="128"/>
      <c r="SN192" s="128"/>
      <c r="SO192" s="128"/>
      <c r="SP192" s="128"/>
      <c r="SQ192" s="128"/>
      <c r="SR192" s="128"/>
      <c r="SS192" s="128"/>
      <c r="ST192" s="128"/>
      <c r="SU192" s="128"/>
      <c r="SV192" s="128"/>
      <c r="SW192" s="128"/>
      <c r="SX192" s="128"/>
      <c r="SY192" s="128"/>
      <c r="SZ192" s="128"/>
      <c r="TA192" s="128"/>
      <c r="TB192" s="128"/>
      <c r="TC192" s="128"/>
      <c r="TD192" s="128"/>
      <c r="TE192" s="128"/>
      <c r="TF192" s="128"/>
      <c r="TG192" s="128"/>
      <c r="TH192" s="128"/>
      <c r="TI192" s="128"/>
      <c r="TJ192" s="128"/>
      <c r="TK192" s="128"/>
      <c r="TL192" s="128"/>
      <c r="TM192" s="128"/>
      <c r="TN192" s="128"/>
      <c r="TO192" s="128"/>
      <c r="TP192" s="128"/>
      <c r="TQ192" s="128"/>
      <c r="TR192" s="128"/>
      <c r="TS192" s="128"/>
      <c r="TT192" s="128"/>
      <c r="TU192" s="128"/>
      <c r="TV192" s="128"/>
      <c r="TW192" s="128"/>
      <c r="TX192" s="128"/>
      <c r="TY192" s="128"/>
      <c r="TZ192" s="128"/>
      <c r="UA192" s="128"/>
      <c r="UB192" s="128"/>
      <c r="UC192" s="128"/>
      <c r="UD192" s="128"/>
      <c r="UE192" s="128"/>
      <c r="UF192" s="128"/>
      <c r="UG192" s="128"/>
      <c r="UH192" s="128"/>
      <c r="UI192" s="128"/>
      <c r="UJ192" s="128"/>
      <c r="UK192" s="128"/>
      <c r="UL192" s="128"/>
      <c r="UM192" s="128"/>
      <c r="UN192" s="128"/>
      <c r="UO192" s="128"/>
      <c r="UP192" s="128"/>
      <c r="UQ192" s="128"/>
      <c r="UR192" s="128"/>
      <c r="US192" s="128"/>
      <c r="UT192" s="128"/>
      <c r="UU192" s="128"/>
      <c r="UV192" s="128"/>
      <c r="UW192" s="128"/>
      <c r="UX192" s="128"/>
      <c r="UY192" s="128"/>
      <c r="UZ192" s="128"/>
      <c r="VA192" s="128"/>
      <c r="VB192" s="128"/>
      <c r="VC192" s="128"/>
      <c r="VD192" s="128"/>
      <c r="VE192" s="128"/>
      <c r="VF192" s="128"/>
      <c r="VG192" s="128"/>
      <c r="VH192" s="128"/>
      <c r="VI192" s="128"/>
      <c r="VJ192" s="128"/>
      <c r="VK192" s="128"/>
      <c r="VL192" s="128"/>
      <c r="VM192" s="128"/>
      <c r="VN192" s="128"/>
      <c r="VO192" s="128"/>
      <c r="VP192" s="128"/>
      <c r="VQ192" s="128"/>
      <c r="VR192" s="128"/>
      <c r="VS192" s="128"/>
      <c r="VT192" s="128"/>
      <c r="VU192" s="128"/>
      <c r="VV192" s="128"/>
      <c r="VW192" s="128"/>
      <c r="VX192" s="128"/>
      <c r="VY192" s="128"/>
      <c r="VZ192" s="128"/>
      <c r="WA192" s="128"/>
      <c r="WB192" s="128"/>
      <c r="WC192" s="128"/>
      <c r="WD192" s="128"/>
      <c r="WE192" s="128"/>
      <c r="WF192" s="128"/>
      <c r="WG192" s="128"/>
      <c r="WH192" s="128"/>
      <c r="WI192" s="128"/>
      <c r="WJ192" s="128"/>
      <c r="WK192" s="128"/>
      <c r="WL192" s="128"/>
      <c r="WM192" s="128"/>
      <c r="WN192" s="128"/>
      <c r="WO192" s="128"/>
      <c r="WP192" s="128"/>
      <c r="WQ192" s="128"/>
      <c r="WR192" s="128"/>
      <c r="WS192" s="128"/>
      <c r="WT192" s="128"/>
      <c r="WU192" s="128"/>
      <c r="WV192" s="128"/>
      <c r="WW192" s="128"/>
      <c r="WX192" s="128"/>
      <c r="WY192" s="128"/>
      <c r="WZ192" s="128"/>
      <c r="XA192" s="128"/>
      <c r="XB192" s="128"/>
      <c r="XC192" s="128"/>
      <c r="XD192" s="128"/>
      <c r="XE192" s="128"/>
      <c r="XF192" s="128"/>
      <c r="XG192" s="128"/>
      <c r="XH192" s="128"/>
      <c r="XI192" s="128"/>
      <c r="XJ192" s="128"/>
      <c r="XK192" s="128"/>
      <c r="XL192" s="128"/>
      <c r="XM192" s="128"/>
      <c r="XN192" s="128"/>
      <c r="XO192" s="128"/>
      <c r="XP192" s="128"/>
      <c r="XQ192" s="128"/>
      <c r="XR192" s="128"/>
      <c r="XS192" s="128"/>
      <c r="XT192" s="128"/>
      <c r="XU192" s="128"/>
      <c r="XV192" s="128"/>
      <c r="XW192" s="128"/>
      <c r="XX192" s="128"/>
      <c r="XY192" s="128"/>
      <c r="XZ192" s="128"/>
      <c r="YA192" s="128"/>
      <c r="YB192" s="128"/>
      <c r="YC192" s="128"/>
      <c r="YD192" s="128"/>
      <c r="YE192" s="128"/>
      <c r="YF192" s="128"/>
      <c r="YG192" s="128"/>
      <c r="YH192" s="128"/>
      <c r="YI192" s="128"/>
      <c r="YJ192" s="128"/>
      <c r="YK192" s="128"/>
      <c r="YL192" s="128"/>
      <c r="YM192" s="128"/>
      <c r="YN192" s="128"/>
      <c r="YO192" s="128"/>
      <c r="YP192" s="128"/>
      <c r="YQ192" s="128"/>
      <c r="YR192" s="128"/>
      <c r="YS192" s="128"/>
      <c r="YT192" s="128"/>
      <c r="YU192" s="128"/>
      <c r="YV192" s="128"/>
      <c r="YW192" s="128"/>
      <c r="YX192" s="128"/>
      <c r="YY192" s="128"/>
      <c r="YZ192" s="128"/>
      <c r="ZA192" s="128"/>
      <c r="ZB192" s="128"/>
      <c r="ZC192" s="128"/>
      <c r="ZD192" s="128"/>
      <c r="ZE192" s="128"/>
      <c r="ZF192" s="128"/>
      <c r="ZG192" s="128"/>
      <c r="ZH192" s="128"/>
      <c r="ZI192" s="128"/>
      <c r="ZJ192" s="128"/>
      <c r="ZK192" s="128"/>
      <c r="ZL192" s="128"/>
      <c r="ZM192" s="128"/>
      <c r="ZN192" s="128"/>
      <c r="ZO192" s="128"/>
      <c r="ZP192" s="128"/>
      <c r="ZQ192" s="128"/>
      <c r="ZR192" s="128"/>
      <c r="ZS192" s="128"/>
      <c r="ZT192" s="128"/>
      <c r="ZU192" s="128"/>
      <c r="ZV192" s="128"/>
      <c r="ZW192" s="128"/>
      <c r="ZX192" s="128"/>
      <c r="ZY192" s="128"/>
      <c r="ZZ192" s="128"/>
      <c r="AAA192" s="128"/>
      <c r="AAB192" s="128"/>
      <c r="AAC192" s="128"/>
      <c r="AAD192" s="128"/>
      <c r="AAE192" s="128"/>
      <c r="AAF192" s="128"/>
      <c r="AAG192" s="128"/>
      <c r="AAH192" s="128"/>
      <c r="AAI192" s="128"/>
      <c r="AAJ192" s="128"/>
      <c r="AAK192" s="128"/>
      <c r="AAL192" s="128"/>
      <c r="AAM192" s="128"/>
      <c r="AAN192" s="128"/>
      <c r="AAO192" s="128"/>
      <c r="AAP192" s="128"/>
      <c r="AAQ192" s="128"/>
      <c r="AAR192" s="128"/>
      <c r="AAS192" s="128"/>
      <c r="AAT192" s="128"/>
      <c r="AAU192" s="128"/>
      <c r="AAV192" s="128"/>
      <c r="AAW192" s="128"/>
      <c r="AAX192" s="128"/>
      <c r="AAY192" s="128"/>
      <c r="AAZ192" s="128"/>
      <c r="ABA192" s="128"/>
      <c r="ABB192" s="128"/>
      <c r="ABC192" s="128"/>
      <c r="ABD192" s="128"/>
      <c r="ABE192" s="128"/>
      <c r="ABF192" s="128"/>
      <c r="ABG192" s="128"/>
      <c r="ABH192" s="128"/>
      <c r="ABI192" s="128"/>
      <c r="ABJ192" s="128"/>
      <c r="ABK192" s="128"/>
      <c r="ABL192" s="128"/>
      <c r="ABM192" s="128"/>
      <c r="ABN192" s="128"/>
      <c r="ABO192" s="128"/>
      <c r="ABP192" s="128"/>
      <c r="ABQ192" s="128"/>
      <c r="ABR192" s="128"/>
      <c r="ABS192" s="128"/>
      <c r="ABT192" s="128"/>
      <c r="ABU192" s="128"/>
      <c r="ABV192" s="128"/>
      <c r="ABW192" s="128"/>
      <c r="ABX192" s="128"/>
      <c r="ABY192" s="128"/>
      <c r="ABZ192" s="128"/>
      <c r="ACA192" s="128"/>
      <c r="ACB192" s="128"/>
      <c r="ACC192" s="128"/>
      <c r="ACD192" s="128"/>
      <c r="ACE192" s="128"/>
      <c r="ACF192" s="128"/>
      <c r="ACG192" s="128"/>
      <c r="ACH192" s="128"/>
      <c r="ACI192" s="128"/>
      <c r="ACJ192" s="128"/>
      <c r="ACK192" s="128"/>
      <c r="ACL192" s="128"/>
      <c r="ACM192" s="128"/>
      <c r="ACN192" s="128"/>
      <c r="ACO192" s="128"/>
      <c r="ACP192" s="128"/>
      <c r="ACQ192" s="128"/>
      <c r="ACR192" s="128"/>
      <c r="ACS192" s="128"/>
      <c r="ACT192" s="128"/>
      <c r="ACU192" s="128"/>
      <c r="ACV192" s="128"/>
      <c r="ACW192" s="128"/>
      <c r="ACX192" s="128"/>
      <c r="ACY192" s="128"/>
      <c r="ACZ192" s="128"/>
      <c r="ADA192" s="128"/>
      <c r="ADB192" s="128"/>
      <c r="ADC192" s="128"/>
      <c r="ADD192" s="128"/>
      <c r="ADE192" s="128"/>
      <c r="ADF192" s="128"/>
      <c r="ADG192" s="128"/>
      <c r="ADH192" s="128"/>
      <c r="ADI192" s="128"/>
      <c r="ADJ192" s="128"/>
      <c r="ADK192" s="128"/>
      <c r="ADL192" s="128"/>
      <c r="ADM192" s="128"/>
      <c r="ADN192" s="128"/>
      <c r="ADO192" s="128"/>
      <c r="ADP192" s="128"/>
      <c r="ADQ192" s="128"/>
      <c r="ADR192" s="128"/>
      <c r="ADS192" s="128"/>
      <c r="ADT192" s="128"/>
      <c r="ADU192" s="128"/>
      <c r="ADV192" s="128"/>
      <c r="ADW192" s="128"/>
      <c r="ADX192" s="128"/>
      <c r="ADY192" s="128"/>
      <c r="ADZ192" s="128"/>
      <c r="AEA192" s="128"/>
      <c r="AEB192" s="128"/>
      <c r="AEC192" s="128"/>
      <c r="AED192" s="128"/>
      <c r="AEE192" s="128"/>
      <c r="AEF192" s="128"/>
      <c r="AEG192" s="128"/>
      <c r="AEH192" s="128"/>
      <c r="AEI192" s="128"/>
      <c r="AEJ192" s="128"/>
      <c r="AEK192" s="128"/>
      <c r="AEL192" s="128"/>
      <c r="AEM192" s="128"/>
      <c r="AEN192" s="128"/>
      <c r="AEO192" s="128"/>
      <c r="AEP192" s="128"/>
      <c r="AEQ192" s="128"/>
      <c r="AER192" s="128"/>
      <c r="AES192" s="128"/>
      <c r="AET192" s="128"/>
      <c r="AEU192" s="128"/>
      <c r="AEV192" s="128"/>
      <c r="AEW192" s="128"/>
      <c r="AEX192" s="128"/>
      <c r="AEY192" s="128"/>
      <c r="AEZ192" s="128"/>
      <c r="AFA192" s="128"/>
      <c r="AFB192" s="128"/>
      <c r="AFC192" s="128"/>
      <c r="AFD192" s="128"/>
      <c r="AFE192" s="128"/>
      <c r="AFF192" s="128"/>
      <c r="AFG192" s="128"/>
      <c r="AFH192" s="128"/>
      <c r="AFI192" s="128"/>
      <c r="AFJ192" s="128"/>
      <c r="AFK192" s="128"/>
      <c r="AFL192" s="128"/>
      <c r="AFM192" s="128"/>
      <c r="AFN192" s="128"/>
      <c r="AFO192" s="128"/>
      <c r="AFP192" s="128"/>
      <c r="AFQ192" s="128"/>
      <c r="AFR192" s="128"/>
      <c r="AFS192" s="128"/>
      <c r="AFT192" s="128"/>
      <c r="AFU192" s="128"/>
      <c r="AFV192" s="128"/>
      <c r="AFW192" s="128"/>
      <c r="AFX192" s="128"/>
      <c r="AFY192" s="128"/>
      <c r="AFZ192" s="128"/>
      <c r="AGA192" s="128"/>
      <c r="AGB192" s="128"/>
      <c r="AGC192" s="128"/>
      <c r="AGD192" s="128"/>
      <c r="AGE192" s="128"/>
      <c r="AGF192" s="128"/>
      <c r="AGG192" s="128"/>
      <c r="AGH192" s="128"/>
      <c r="AGI192" s="128"/>
      <c r="AGJ192" s="128"/>
      <c r="AGK192" s="128"/>
      <c r="AGL192" s="128"/>
      <c r="AGM192" s="128"/>
      <c r="AGN192" s="128"/>
      <c r="AGO192" s="128"/>
      <c r="AGP192" s="128"/>
      <c r="AGQ192" s="128"/>
      <c r="AGR192" s="128"/>
      <c r="AGS192" s="128"/>
      <c r="AGT192" s="128"/>
      <c r="AGU192" s="128"/>
      <c r="AGV192" s="128"/>
      <c r="AGW192" s="128"/>
      <c r="AGX192" s="128"/>
      <c r="AGY192" s="128"/>
      <c r="AGZ192" s="128"/>
      <c r="AHA192" s="128"/>
      <c r="AHB192" s="128"/>
      <c r="AHC192" s="128"/>
      <c r="AHD192" s="128"/>
      <c r="AHE192" s="128"/>
      <c r="AHF192" s="128"/>
      <c r="AHG192" s="128"/>
      <c r="AHH192" s="128"/>
      <c r="AHI192" s="128"/>
      <c r="AHJ192" s="128"/>
      <c r="AHK192" s="128"/>
      <c r="AHL192" s="128"/>
      <c r="AHM192" s="128"/>
      <c r="AHN192" s="128"/>
      <c r="AHO192" s="128"/>
      <c r="AHP192" s="128"/>
      <c r="AHQ192" s="128"/>
      <c r="AHR192" s="128"/>
      <c r="AHS192" s="128"/>
      <c r="AHT192" s="128"/>
      <c r="AHU192" s="128"/>
      <c r="AHV192" s="128"/>
      <c r="AHW192" s="128"/>
      <c r="AHX192" s="128"/>
      <c r="AHY192" s="128"/>
      <c r="AHZ192" s="128"/>
      <c r="AIA192" s="128"/>
      <c r="AIB192" s="128"/>
      <c r="AIC192" s="128"/>
      <c r="AID192" s="128"/>
      <c r="AIE192" s="128"/>
      <c r="AIF192" s="128"/>
      <c r="AIG192" s="128"/>
      <c r="AIH192" s="128"/>
      <c r="AII192" s="128"/>
      <c r="AIJ192" s="128"/>
      <c r="AIK192" s="128"/>
      <c r="AIL192" s="128"/>
      <c r="AIM192" s="128"/>
      <c r="AIN192" s="128"/>
      <c r="AIO192" s="128"/>
      <c r="AIP192" s="128"/>
      <c r="AIQ192" s="128"/>
      <c r="AIR192" s="128"/>
      <c r="AIS192" s="128"/>
      <c r="AIT192" s="128"/>
      <c r="AIU192" s="128"/>
      <c r="AIV192" s="128"/>
      <c r="AIW192" s="128"/>
      <c r="AIX192" s="128"/>
      <c r="AIY192" s="128"/>
      <c r="AIZ192" s="128"/>
      <c r="AJA192" s="128"/>
      <c r="AJB192" s="128"/>
      <c r="AJC192" s="128"/>
      <c r="AJD192" s="128"/>
      <c r="AJE192" s="128"/>
      <c r="AJF192" s="128"/>
      <c r="AJG192" s="128"/>
      <c r="AJH192" s="128"/>
      <c r="AJI192" s="128"/>
      <c r="AJJ192" s="128"/>
      <c r="AJK192" s="128"/>
      <c r="AJL192" s="128"/>
      <c r="AJM192" s="128"/>
      <c r="AJN192" s="128"/>
      <c r="AJO192" s="128"/>
      <c r="AJP192" s="128"/>
      <c r="AJQ192" s="128"/>
      <c r="AJR192" s="128"/>
      <c r="AJS192" s="128"/>
      <c r="AJT192" s="128"/>
      <c r="AJU192" s="128"/>
      <c r="AJV192" s="128"/>
      <c r="AJW192" s="128"/>
      <c r="AJX192" s="128"/>
      <c r="AJY192" s="128"/>
      <c r="AJZ192" s="128"/>
      <c r="AKA192" s="128"/>
      <c r="AKB192" s="128"/>
      <c r="AKC192" s="128"/>
      <c r="AKD192" s="128"/>
      <c r="AKE192" s="128"/>
      <c r="AKF192" s="128"/>
      <c r="AKG192" s="128"/>
      <c r="AKH192" s="128"/>
      <c r="AKI192" s="128"/>
      <c r="AKJ192" s="128"/>
      <c r="AKK192" s="128"/>
      <c r="AKL192" s="128"/>
      <c r="AKM192" s="128"/>
      <c r="AKN192" s="128"/>
      <c r="AKO192" s="128"/>
      <c r="AKP192" s="128"/>
      <c r="AKQ192" s="128"/>
      <c r="AKR192" s="128"/>
      <c r="AKS192" s="128"/>
      <c r="AKT192" s="128"/>
      <c r="AKU192" s="128"/>
      <c r="AKV192" s="128"/>
      <c r="AKW192" s="128"/>
      <c r="AKX192" s="128"/>
      <c r="AKY192" s="128"/>
      <c r="AKZ192" s="128"/>
      <c r="ALA192" s="128"/>
      <c r="ALB192" s="128"/>
      <c r="ALC192" s="128"/>
      <c r="ALD192" s="128"/>
      <c r="ALE192" s="128"/>
      <c r="ALF192" s="128"/>
      <c r="ALG192" s="128"/>
      <c r="ALH192" s="128"/>
      <c r="ALI192" s="128"/>
      <c r="ALJ192" s="128"/>
      <c r="ALK192" s="128"/>
      <c r="ALL192" s="128"/>
      <c r="ALM192" s="128"/>
      <c r="ALN192" s="128"/>
      <c r="ALO192" s="128"/>
      <c r="ALP192" s="128"/>
      <c r="ALQ192" s="128"/>
      <c r="ALR192" s="128"/>
      <c r="ALS192" s="128"/>
      <c r="ALT192" s="128"/>
      <c r="ALU192" s="128"/>
      <c r="ALV192" s="128"/>
      <c r="ALW192" s="128"/>
      <c r="ALX192" s="128"/>
      <c r="ALY192" s="128"/>
      <c r="ALZ192" s="128"/>
      <c r="AMA192" s="128"/>
      <c r="AMB192" s="128"/>
      <c r="AMC192" s="128"/>
      <c r="AMD192" s="128"/>
      <c r="AME192" s="128"/>
      <c r="AMF192" s="128"/>
      <c r="AMG192" s="128"/>
      <c r="AMH192" s="128"/>
      <c r="AMI192" s="128"/>
      <c r="AMJ192" s="128"/>
    </row>
    <row r="193" customFormat="false" ht="15" hidden="false" customHeight="true" outlineLevel="0" collapsed="false">
      <c r="A193" s="121"/>
      <c r="B193" s="121"/>
      <c r="C193" s="122"/>
      <c r="D193" s="122"/>
      <c r="E193" s="123"/>
      <c r="F193" s="122"/>
      <c r="G193" s="123"/>
      <c r="H193" s="90"/>
      <c r="I193" s="90"/>
      <c r="J193" s="163"/>
      <c r="K193" s="163"/>
      <c r="L193" s="90"/>
      <c r="M193" s="90"/>
      <c r="N193" s="90"/>
      <c r="O193" s="90"/>
      <c r="P193" s="90"/>
      <c r="Q193" s="90"/>
      <c r="R193" s="90"/>
      <c r="S193" s="90"/>
      <c r="T193" s="90"/>
      <c r="U193" s="90"/>
      <c r="V193" s="90"/>
      <c r="W193" s="90"/>
      <c r="X193" s="90"/>
      <c r="Y193" s="90"/>
      <c r="Z193" s="90"/>
      <c r="AA193" s="90"/>
      <c r="AB193" s="90"/>
      <c r="AC193" s="90"/>
      <c r="AD193" s="90"/>
      <c r="AE193" s="90"/>
      <c r="AF193" s="90"/>
      <c r="AG193" s="90"/>
      <c r="AH193" s="90"/>
      <c r="AI193" s="90"/>
      <c r="AJ193" s="90"/>
      <c r="AK193" s="90"/>
      <c r="AL193" s="90"/>
      <c r="AM193" s="90"/>
      <c r="AN193" s="90"/>
      <c r="AO193" s="90"/>
      <c r="AP193" s="90"/>
      <c r="AQ193" s="90"/>
      <c r="AR193" s="90"/>
      <c r="AS193" s="90"/>
      <c r="AT193" s="90"/>
      <c r="AU193" s="90"/>
      <c r="AV193" s="90"/>
      <c r="AW193" s="90"/>
      <c r="AX193" s="90"/>
      <c r="AY193" s="90"/>
      <c r="AZ193" s="90"/>
      <c r="BA193" s="90"/>
      <c r="BB193" s="90"/>
      <c r="BC193" s="90"/>
      <c r="BD193" s="90"/>
      <c r="BE193" s="90"/>
      <c r="BF193" s="90"/>
      <c r="BG193" s="90"/>
      <c r="BH193" s="90"/>
      <c r="BI193" s="90"/>
      <c r="BJ193" s="90"/>
      <c r="BK193" s="90"/>
      <c r="BL193" s="90"/>
      <c r="BM193" s="90"/>
      <c r="BN193" s="90"/>
      <c r="BO193" s="90"/>
      <c r="BP193" s="90"/>
      <c r="BQ193" s="90"/>
      <c r="BR193" s="90"/>
      <c r="BS193" s="90"/>
      <c r="BT193" s="90"/>
      <c r="BU193" s="90"/>
      <c r="BV193" s="90"/>
      <c r="BW193" s="90"/>
      <c r="BX193" s="90"/>
      <c r="BY193" s="90"/>
      <c r="BZ193" s="90"/>
      <c r="CA193" s="90"/>
      <c r="CB193" s="90"/>
      <c r="CC193" s="90"/>
      <c r="CD193" s="90"/>
      <c r="CE193" s="90"/>
      <c r="CF193" s="90"/>
      <c r="CG193" s="90"/>
      <c r="CH193" s="90"/>
      <c r="CI193" s="90"/>
      <c r="CJ193" s="90"/>
      <c r="CK193" s="90"/>
      <c r="CL193" s="90"/>
      <c r="CM193" s="90"/>
      <c r="CN193" s="90"/>
      <c r="CO193" s="90"/>
      <c r="CP193" s="90"/>
      <c r="CQ193" s="90"/>
      <c r="CR193" s="90"/>
      <c r="CS193" s="90"/>
      <c r="CT193" s="90"/>
      <c r="CU193" s="90"/>
      <c r="CV193" s="90"/>
      <c r="CW193" s="90"/>
      <c r="CX193" s="90"/>
      <c r="CY193" s="90"/>
      <c r="CZ193" s="90"/>
      <c r="DA193" s="90"/>
      <c r="DB193" s="90"/>
      <c r="DC193" s="90"/>
      <c r="DD193" s="90"/>
      <c r="DE193" s="90"/>
      <c r="DF193" s="90"/>
      <c r="DG193" s="90"/>
      <c r="DH193" s="90"/>
      <c r="DI193" s="90"/>
      <c r="DJ193" s="90"/>
      <c r="DK193" s="90"/>
      <c r="DL193" s="90"/>
      <c r="DM193" s="90"/>
      <c r="DN193" s="90"/>
      <c r="DO193" s="90"/>
      <c r="DP193" s="90"/>
      <c r="DQ193" s="90"/>
      <c r="DR193" s="90"/>
      <c r="DS193" s="90"/>
      <c r="DT193" s="90"/>
      <c r="DU193" s="90"/>
      <c r="DV193" s="90"/>
      <c r="DW193" s="90"/>
      <c r="DX193" s="90"/>
      <c r="DY193" s="90"/>
      <c r="DZ193" s="90"/>
      <c r="EA193" s="90"/>
      <c r="EB193" s="90"/>
      <c r="EC193" s="90"/>
      <c r="ED193" s="90"/>
      <c r="EE193" s="90"/>
      <c r="EF193" s="90"/>
      <c r="EG193" s="90"/>
      <c r="EH193" s="90"/>
      <c r="EI193" s="90"/>
      <c r="EJ193" s="90"/>
      <c r="EK193" s="90"/>
      <c r="EL193" s="90"/>
      <c r="EM193" s="90"/>
      <c r="EN193" s="90"/>
      <c r="EO193" s="90"/>
      <c r="EP193" s="90"/>
      <c r="EQ193" s="90"/>
      <c r="ER193" s="90"/>
      <c r="ES193" s="90"/>
      <c r="ET193" s="90"/>
      <c r="EU193" s="90"/>
      <c r="EV193" s="90"/>
      <c r="EW193" s="90"/>
      <c r="EX193" s="90"/>
      <c r="EY193" s="90"/>
      <c r="EZ193" s="90"/>
      <c r="FA193" s="90"/>
      <c r="FB193" s="90"/>
      <c r="FC193" s="90"/>
      <c r="FD193" s="90"/>
      <c r="FE193" s="90"/>
      <c r="FF193" s="90"/>
      <c r="FG193" s="90"/>
      <c r="FH193" s="90"/>
      <c r="FI193" s="90"/>
      <c r="FJ193" s="90"/>
      <c r="FK193" s="90"/>
      <c r="FL193" s="90"/>
      <c r="FM193" s="90"/>
      <c r="FN193" s="90"/>
      <c r="FO193" s="90"/>
      <c r="FP193" s="90"/>
      <c r="FQ193" s="90"/>
      <c r="FR193" s="90"/>
      <c r="FS193" s="90"/>
      <c r="FT193" s="90"/>
      <c r="FU193" s="90"/>
      <c r="FV193" s="90"/>
      <c r="FW193" s="90"/>
      <c r="FX193" s="90"/>
      <c r="FY193" s="90"/>
      <c r="FZ193" s="90"/>
      <c r="GA193" s="90"/>
      <c r="GB193" s="90"/>
      <c r="GC193" s="90"/>
      <c r="GD193" s="90"/>
      <c r="GE193" s="90"/>
      <c r="GF193" s="90"/>
      <c r="GG193" s="90"/>
      <c r="GH193" s="90"/>
      <c r="GI193" s="90"/>
      <c r="GJ193" s="90"/>
      <c r="GK193" s="90"/>
      <c r="GL193" s="90"/>
      <c r="GM193" s="90"/>
      <c r="GN193" s="90"/>
      <c r="GO193" s="90"/>
      <c r="GP193" s="90"/>
      <c r="GQ193" s="90"/>
      <c r="GR193" s="90"/>
      <c r="GS193" s="90"/>
      <c r="GT193" s="90"/>
      <c r="GU193" s="90"/>
      <c r="GV193" s="90"/>
      <c r="GW193" s="90"/>
      <c r="GX193" s="90"/>
      <c r="GY193" s="90"/>
      <c r="GZ193" s="90"/>
      <c r="HA193" s="90"/>
      <c r="HB193" s="90"/>
      <c r="HC193" s="90"/>
      <c r="HD193" s="90"/>
      <c r="HE193" s="90"/>
      <c r="HF193" s="90"/>
      <c r="HG193" s="90"/>
      <c r="HH193" s="90"/>
      <c r="HI193" s="90"/>
      <c r="HJ193" s="90"/>
      <c r="HK193" s="90"/>
      <c r="HL193" s="90"/>
      <c r="HM193" s="90"/>
      <c r="HN193" s="90"/>
      <c r="HO193" s="90"/>
      <c r="HP193" s="90"/>
      <c r="HQ193" s="90"/>
      <c r="HR193" s="90"/>
      <c r="HS193" s="90"/>
      <c r="HT193" s="90"/>
      <c r="HU193" s="90"/>
      <c r="HV193" s="90"/>
      <c r="HW193" s="90"/>
      <c r="HX193" s="90"/>
      <c r="HY193" s="90"/>
      <c r="HZ193" s="90"/>
      <c r="IA193" s="90"/>
      <c r="IB193" s="90"/>
      <c r="IC193" s="90"/>
      <c r="ID193" s="90"/>
      <c r="IE193" s="90"/>
      <c r="IF193" s="90"/>
      <c r="IG193" s="90"/>
      <c r="IH193" s="90"/>
      <c r="II193" s="90"/>
      <c r="IJ193" s="90"/>
      <c r="IK193" s="90"/>
      <c r="IL193" s="90"/>
      <c r="IM193" s="90"/>
      <c r="IN193" s="90"/>
      <c r="IO193" s="90"/>
      <c r="IP193" s="90"/>
      <c r="IQ193" s="90"/>
      <c r="IR193" s="90"/>
      <c r="IS193" s="90"/>
      <c r="IT193" s="90"/>
      <c r="IU193" s="90"/>
      <c r="IV193" s="90"/>
      <c r="IW193" s="90"/>
      <c r="IX193" s="90"/>
      <c r="IY193" s="90"/>
      <c r="IZ193" s="90"/>
      <c r="JA193" s="90"/>
      <c r="JB193" s="90"/>
      <c r="JC193" s="90"/>
      <c r="JD193" s="90"/>
      <c r="JE193" s="90"/>
      <c r="JF193" s="90"/>
      <c r="JG193" s="90"/>
      <c r="JH193" s="90"/>
      <c r="JI193" s="90"/>
      <c r="JJ193" s="90"/>
      <c r="JK193" s="90"/>
      <c r="JL193" s="90"/>
      <c r="JM193" s="90"/>
      <c r="JN193" s="90"/>
      <c r="JO193" s="90"/>
      <c r="JP193" s="90"/>
      <c r="JQ193" s="90"/>
      <c r="JR193" s="90"/>
      <c r="JS193" s="90"/>
      <c r="JT193" s="90"/>
      <c r="JU193" s="90"/>
      <c r="JV193" s="90"/>
      <c r="JW193" s="90"/>
      <c r="JX193" s="90"/>
      <c r="JY193" s="90"/>
      <c r="JZ193" s="90"/>
      <c r="KA193" s="90"/>
      <c r="KB193" s="90"/>
      <c r="KC193" s="90"/>
      <c r="KD193" s="90"/>
      <c r="KE193" s="90"/>
      <c r="KF193" s="90"/>
      <c r="KG193" s="90"/>
      <c r="KH193" s="90"/>
      <c r="KI193" s="90"/>
      <c r="KJ193" s="90"/>
      <c r="KK193" s="90"/>
      <c r="KL193" s="90"/>
      <c r="KM193" s="90"/>
      <c r="KN193" s="90"/>
      <c r="KO193" s="90"/>
      <c r="KP193" s="90"/>
      <c r="KQ193" s="90"/>
      <c r="KR193" s="90"/>
      <c r="KS193" s="90"/>
      <c r="KT193" s="90"/>
      <c r="KU193" s="90"/>
      <c r="KV193" s="90"/>
      <c r="KW193" s="90"/>
      <c r="KX193" s="90"/>
      <c r="KY193" s="90"/>
      <c r="KZ193" s="90"/>
      <c r="LA193" s="90"/>
      <c r="LB193" s="90"/>
      <c r="LC193" s="90"/>
      <c r="LD193" s="90"/>
      <c r="LE193" s="90"/>
      <c r="LF193" s="90"/>
      <c r="LG193" s="90"/>
      <c r="LH193" s="90"/>
      <c r="LI193" s="90"/>
      <c r="LJ193" s="90"/>
      <c r="LK193" s="90"/>
      <c r="LL193" s="90"/>
      <c r="LM193" s="90"/>
      <c r="LN193" s="90"/>
      <c r="LO193" s="90"/>
      <c r="LP193" s="90"/>
      <c r="LQ193" s="90"/>
      <c r="LR193" s="90"/>
      <c r="LS193" s="90"/>
      <c r="LT193" s="90"/>
      <c r="LU193" s="90"/>
      <c r="LV193" s="90"/>
      <c r="LW193" s="90"/>
      <c r="LX193" s="90"/>
      <c r="LY193" s="90"/>
      <c r="LZ193" s="90"/>
      <c r="MA193" s="90"/>
      <c r="MB193" s="90"/>
      <c r="MC193" s="90"/>
      <c r="MD193" s="90"/>
      <c r="ME193" s="90"/>
      <c r="MF193" s="90"/>
      <c r="MG193" s="90"/>
      <c r="MH193" s="90"/>
      <c r="MI193" s="90"/>
      <c r="MJ193" s="90"/>
      <c r="MK193" s="90"/>
      <c r="ML193" s="90"/>
      <c r="MM193" s="90"/>
      <c r="MN193" s="90"/>
      <c r="MO193" s="90"/>
      <c r="MP193" s="90"/>
      <c r="MQ193" s="90"/>
      <c r="MR193" s="90"/>
      <c r="MS193" s="90"/>
      <c r="MT193" s="90"/>
      <c r="MU193" s="90"/>
      <c r="MV193" s="90"/>
      <c r="MW193" s="90"/>
      <c r="MX193" s="90"/>
      <c r="MY193" s="90"/>
      <c r="MZ193" s="90"/>
      <c r="NA193" s="90"/>
      <c r="NB193" s="90"/>
      <c r="NC193" s="90"/>
      <c r="ND193" s="90"/>
      <c r="NE193" s="90"/>
      <c r="NF193" s="90"/>
      <c r="NG193" s="90"/>
      <c r="NH193" s="90"/>
      <c r="NI193" s="90"/>
      <c r="NJ193" s="90"/>
      <c r="NK193" s="90"/>
      <c r="NL193" s="90"/>
      <c r="NM193" s="90"/>
      <c r="NN193" s="90"/>
      <c r="NO193" s="90"/>
      <c r="NP193" s="90"/>
      <c r="NQ193" s="90"/>
      <c r="NR193" s="90"/>
      <c r="NS193" s="90"/>
      <c r="NT193" s="90"/>
      <c r="NU193" s="90"/>
      <c r="NV193" s="90"/>
      <c r="NW193" s="90"/>
      <c r="NX193" s="90"/>
      <c r="NY193" s="90"/>
      <c r="NZ193" s="90"/>
      <c r="OA193" s="90"/>
      <c r="OB193" s="90"/>
      <c r="OC193" s="90"/>
      <c r="OD193" s="90"/>
      <c r="OE193" s="90"/>
      <c r="OF193" s="90"/>
      <c r="OG193" s="90"/>
      <c r="OH193" s="90"/>
      <c r="OI193" s="90"/>
      <c r="OJ193" s="90"/>
      <c r="OK193" s="90"/>
      <c r="OL193" s="90"/>
      <c r="OM193" s="90"/>
      <c r="ON193" s="90"/>
      <c r="OO193" s="90"/>
      <c r="OP193" s="90"/>
      <c r="OQ193" s="90"/>
      <c r="OR193" s="90"/>
      <c r="OS193" s="90"/>
      <c r="OT193" s="90"/>
      <c r="OU193" s="90"/>
      <c r="OV193" s="90"/>
      <c r="OW193" s="90"/>
      <c r="OX193" s="90"/>
      <c r="OY193" s="90"/>
      <c r="OZ193" s="90"/>
      <c r="PA193" s="90"/>
      <c r="PB193" s="90"/>
      <c r="PC193" s="90"/>
      <c r="PD193" s="90"/>
      <c r="PE193" s="90"/>
      <c r="PF193" s="90"/>
      <c r="PG193" s="90"/>
      <c r="PH193" s="90"/>
      <c r="PI193" s="90"/>
      <c r="PJ193" s="90"/>
      <c r="PK193" s="90"/>
      <c r="PL193" s="90"/>
      <c r="PM193" s="90"/>
      <c r="PN193" s="90"/>
      <c r="PO193" s="90"/>
      <c r="PP193" s="90"/>
      <c r="PQ193" s="90"/>
      <c r="PR193" s="90"/>
      <c r="PS193" s="90"/>
      <c r="PT193" s="90"/>
      <c r="PU193" s="90"/>
      <c r="PV193" s="90"/>
      <c r="PW193" s="90"/>
      <c r="PX193" s="90"/>
      <c r="PY193" s="90"/>
      <c r="PZ193" s="90"/>
      <c r="QA193" s="90"/>
      <c r="QB193" s="90"/>
      <c r="QC193" s="90"/>
      <c r="QD193" s="90"/>
      <c r="QE193" s="90"/>
      <c r="QF193" s="90"/>
      <c r="QG193" s="90"/>
      <c r="QH193" s="90"/>
      <c r="QI193" s="90"/>
      <c r="QJ193" s="90"/>
      <c r="QK193" s="90"/>
      <c r="QL193" s="90"/>
      <c r="QM193" s="90"/>
      <c r="QN193" s="90"/>
      <c r="QO193" s="90"/>
      <c r="QP193" s="90"/>
      <c r="QQ193" s="90"/>
      <c r="QR193" s="90"/>
      <c r="QS193" s="90"/>
      <c r="QT193" s="90"/>
      <c r="QU193" s="90"/>
      <c r="QV193" s="90"/>
      <c r="QW193" s="90"/>
      <c r="QX193" s="90"/>
      <c r="QY193" s="90"/>
      <c r="QZ193" s="90"/>
      <c r="RA193" s="90"/>
      <c r="RB193" s="90"/>
      <c r="RC193" s="90"/>
      <c r="RD193" s="90"/>
      <c r="RE193" s="90"/>
      <c r="RF193" s="90"/>
      <c r="RG193" s="90"/>
      <c r="RH193" s="90"/>
      <c r="RI193" s="90"/>
      <c r="RJ193" s="90"/>
      <c r="RK193" s="90"/>
      <c r="RL193" s="90"/>
      <c r="RM193" s="90"/>
      <c r="RN193" s="90"/>
      <c r="RO193" s="90"/>
      <c r="RP193" s="90"/>
      <c r="RQ193" s="90"/>
      <c r="RR193" s="90"/>
      <c r="RS193" s="90"/>
      <c r="RT193" s="90"/>
      <c r="RU193" s="90"/>
      <c r="RV193" s="90"/>
      <c r="RW193" s="90"/>
      <c r="RX193" s="90"/>
      <c r="RY193" s="90"/>
      <c r="RZ193" s="90"/>
      <c r="SA193" s="90"/>
      <c r="SB193" s="90"/>
      <c r="SC193" s="90"/>
      <c r="SD193" s="90"/>
      <c r="SE193" s="90"/>
      <c r="SF193" s="90"/>
      <c r="SG193" s="90"/>
      <c r="SH193" s="90"/>
      <c r="SI193" s="90"/>
      <c r="SJ193" s="90"/>
      <c r="SK193" s="90"/>
      <c r="SL193" s="90"/>
      <c r="SM193" s="90"/>
      <c r="SN193" s="90"/>
      <c r="SO193" s="90"/>
      <c r="SP193" s="90"/>
      <c r="SQ193" s="90"/>
      <c r="SR193" s="90"/>
      <c r="SS193" s="90"/>
      <c r="ST193" s="90"/>
      <c r="SU193" s="90"/>
      <c r="SV193" s="90"/>
      <c r="SW193" s="90"/>
      <c r="SX193" s="90"/>
      <c r="SY193" s="90"/>
      <c r="SZ193" s="90"/>
      <c r="TA193" s="90"/>
      <c r="TB193" s="90"/>
      <c r="TC193" s="90"/>
      <c r="TD193" s="90"/>
      <c r="TE193" s="90"/>
      <c r="TF193" s="90"/>
      <c r="TG193" s="90"/>
      <c r="TH193" s="90"/>
      <c r="TI193" s="90"/>
      <c r="TJ193" s="90"/>
      <c r="TK193" s="90"/>
      <c r="TL193" s="90"/>
      <c r="TM193" s="90"/>
      <c r="TN193" s="90"/>
      <c r="TO193" s="90"/>
      <c r="TP193" s="90"/>
      <c r="TQ193" s="90"/>
      <c r="TR193" s="90"/>
      <c r="TS193" s="90"/>
      <c r="TT193" s="90"/>
      <c r="TU193" s="90"/>
      <c r="TV193" s="90"/>
      <c r="TW193" s="90"/>
      <c r="TX193" s="90"/>
      <c r="TY193" s="90"/>
      <c r="TZ193" s="90"/>
      <c r="UA193" s="90"/>
      <c r="UB193" s="90"/>
      <c r="UC193" s="90"/>
      <c r="UD193" s="90"/>
      <c r="UE193" s="90"/>
      <c r="UF193" s="90"/>
      <c r="UG193" s="90"/>
      <c r="UH193" s="90"/>
      <c r="UI193" s="90"/>
      <c r="UJ193" s="90"/>
      <c r="UK193" s="90"/>
      <c r="UL193" s="90"/>
      <c r="UM193" s="90"/>
      <c r="UN193" s="90"/>
      <c r="UO193" s="90"/>
      <c r="UP193" s="90"/>
      <c r="UQ193" s="90"/>
      <c r="UR193" s="90"/>
      <c r="US193" s="90"/>
      <c r="UT193" s="90"/>
      <c r="UU193" s="90"/>
      <c r="UV193" s="90"/>
      <c r="UW193" s="90"/>
      <c r="UX193" s="90"/>
      <c r="UY193" s="90"/>
      <c r="UZ193" s="90"/>
      <c r="VA193" s="90"/>
      <c r="VB193" s="90"/>
      <c r="VC193" s="90"/>
      <c r="VD193" s="90"/>
      <c r="VE193" s="90"/>
      <c r="VF193" s="90"/>
      <c r="VG193" s="90"/>
      <c r="VH193" s="90"/>
      <c r="VI193" s="90"/>
      <c r="VJ193" s="90"/>
      <c r="VK193" s="90"/>
      <c r="VL193" s="90"/>
      <c r="VM193" s="90"/>
      <c r="VN193" s="90"/>
      <c r="VO193" s="90"/>
      <c r="VP193" s="90"/>
      <c r="VQ193" s="90"/>
      <c r="VR193" s="90"/>
      <c r="VS193" s="90"/>
      <c r="VT193" s="90"/>
      <c r="VU193" s="90"/>
      <c r="VV193" s="90"/>
      <c r="VW193" s="90"/>
      <c r="VX193" s="90"/>
      <c r="VY193" s="90"/>
      <c r="VZ193" s="90"/>
      <c r="WA193" s="90"/>
      <c r="WB193" s="90"/>
      <c r="WC193" s="90"/>
      <c r="WD193" s="90"/>
      <c r="WE193" s="90"/>
      <c r="WF193" s="90"/>
      <c r="WG193" s="90"/>
      <c r="WH193" s="90"/>
      <c r="WI193" s="90"/>
      <c r="WJ193" s="90"/>
      <c r="WK193" s="90"/>
      <c r="WL193" s="90"/>
      <c r="WM193" s="90"/>
      <c r="WN193" s="90"/>
      <c r="WO193" s="90"/>
      <c r="WP193" s="90"/>
      <c r="WQ193" s="90"/>
      <c r="WR193" s="90"/>
      <c r="WS193" s="90"/>
      <c r="WT193" s="90"/>
      <c r="WU193" s="90"/>
      <c r="WV193" s="90"/>
      <c r="WW193" s="90"/>
      <c r="WX193" s="90"/>
      <c r="WY193" s="90"/>
      <c r="WZ193" s="90"/>
      <c r="XA193" s="90"/>
      <c r="XB193" s="90"/>
      <c r="XC193" s="90"/>
      <c r="XD193" s="90"/>
      <c r="XE193" s="90"/>
      <c r="XF193" s="90"/>
      <c r="XG193" s="90"/>
      <c r="XH193" s="90"/>
      <c r="XI193" s="90"/>
      <c r="XJ193" s="90"/>
      <c r="XK193" s="90"/>
      <c r="XL193" s="90"/>
      <c r="XM193" s="90"/>
      <c r="XN193" s="90"/>
      <c r="XO193" s="90"/>
      <c r="XP193" s="90"/>
      <c r="XQ193" s="90"/>
      <c r="XR193" s="90"/>
      <c r="XS193" s="90"/>
      <c r="XT193" s="90"/>
      <c r="XU193" s="90"/>
      <c r="XV193" s="90"/>
      <c r="XW193" s="90"/>
      <c r="XX193" s="90"/>
      <c r="XY193" s="90"/>
      <c r="XZ193" s="90"/>
      <c r="YA193" s="90"/>
      <c r="YB193" s="90"/>
      <c r="YC193" s="90"/>
      <c r="YD193" s="90"/>
      <c r="YE193" s="90"/>
      <c r="YF193" s="90"/>
      <c r="YG193" s="90"/>
      <c r="YH193" s="90"/>
      <c r="YI193" s="90"/>
      <c r="YJ193" s="90"/>
      <c r="YK193" s="90"/>
      <c r="YL193" s="90"/>
      <c r="YM193" s="90"/>
      <c r="YN193" s="90"/>
      <c r="YO193" s="90"/>
      <c r="YP193" s="90"/>
      <c r="YQ193" s="90"/>
      <c r="YR193" s="90"/>
      <c r="YS193" s="90"/>
      <c r="YT193" s="90"/>
      <c r="YU193" s="90"/>
      <c r="YV193" s="90"/>
      <c r="YW193" s="90"/>
      <c r="YX193" s="90"/>
      <c r="YY193" s="90"/>
      <c r="YZ193" s="90"/>
      <c r="ZA193" s="90"/>
      <c r="ZB193" s="90"/>
      <c r="ZC193" s="90"/>
      <c r="ZD193" s="90"/>
      <c r="ZE193" s="90"/>
      <c r="ZF193" s="90"/>
      <c r="ZG193" s="90"/>
      <c r="ZH193" s="90"/>
      <c r="ZI193" s="90"/>
      <c r="ZJ193" s="90"/>
      <c r="ZK193" s="90"/>
      <c r="ZL193" s="90"/>
      <c r="ZM193" s="90"/>
      <c r="ZN193" s="90"/>
      <c r="ZO193" s="90"/>
      <c r="ZP193" s="90"/>
      <c r="ZQ193" s="90"/>
      <c r="ZR193" s="90"/>
      <c r="ZS193" s="90"/>
      <c r="ZT193" s="90"/>
      <c r="ZU193" s="90"/>
      <c r="ZV193" s="90"/>
      <c r="ZW193" s="90"/>
      <c r="ZX193" s="90"/>
      <c r="ZY193" s="90"/>
      <c r="ZZ193" s="90"/>
      <c r="AAA193" s="90"/>
      <c r="AAB193" s="90"/>
      <c r="AAC193" s="90"/>
      <c r="AAD193" s="90"/>
      <c r="AAE193" s="90"/>
      <c r="AAF193" s="90"/>
      <c r="AAG193" s="90"/>
      <c r="AAH193" s="90"/>
      <c r="AAI193" s="90"/>
      <c r="AAJ193" s="90"/>
      <c r="AAK193" s="90"/>
      <c r="AAL193" s="90"/>
      <c r="AAM193" s="90"/>
      <c r="AAN193" s="90"/>
      <c r="AAO193" s="90"/>
      <c r="AAP193" s="90"/>
      <c r="AAQ193" s="90"/>
      <c r="AAR193" s="90"/>
      <c r="AAS193" s="90"/>
      <c r="AAT193" s="90"/>
      <c r="AAU193" s="90"/>
      <c r="AAV193" s="90"/>
      <c r="AAW193" s="90"/>
      <c r="AAX193" s="90"/>
      <c r="AAY193" s="90"/>
      <c r="AAZ193" s="90"/>
      <c r="ABA193" s="90"/>
      <c r="ABB193" s="90"/>
      <c r="ABC193" s="90"/>
      <c r="ABD193" s="90"/>
      <c r="ABE193" s="90"/>
      <c r="ABF193" s="90"/>
      <c r="ABG193" s="90"/>
      <c r="ABH193" s="90"/>
      <c r="ABI193" s="90"/>
      <c r="ABJ193" s="90"/>
      <c r="ABK193" s="90"/>
      <c r="ABL193" s="90"/>
      <c r="ABM193" s="90"/>
      <c r="ABN193" s="90"/>
      <c r="ABO193" s="90"/>
      <c r="ABP193" s="90"/>
      <c r="ABQ193" s="90"/>
      <c r="ABR193" s="90"/>
      <c r="ABS193" s="90"/>
      <c r="ABT193" s="90"/>
      <c r="ABU193" s="90"/>
      <c r="ABV193" s="90"/>
      <c r="ABW193" s="90"/>
      <c r="ABX193" s="90"/>
      <c r="ABY193" s="90"/>
      <c r="ABZ193" s="90"/>
      <c r="ACA193" s="90"/>
      <c r="ACB193" s="90"/>
      <c r="ACC193" s="90"/>
      <c r="ACD193" s="90"/>
      <c r="ACE193" s="90"/>
      <c r="ACF193" s="90"/>
      <c r="ACG193" s="90"/>
      <c r="ACH193" s="90"/>
      <c r="ACI193" s="90"/>
      <c r="ACJ193" s="90"/>
      <c r="ACK193" s="90"/>
      <c r="ACL193" s="90"/>
      <c r="ACM193" s="90"/>
      <c r="ACN193" s="90"/>
      <c r="ACO193" s="90"/>
      <c r="ACP193" s="90"/>
      <c r="ACQ193" s="90"/>
      <c r="ACR193" s="90"/>
      <c r="ACS193" s="90"/>
      <c r="ACT193" s="90"/>
      <c r="ACU193" s="90"/>
      <c r="ACV193" s="90"/>
      <c r="ACW193" s="90"/>
      <c r="ACX193" s="90"/>
      <c r="ACY193" s="90"/>
      <c r="ACZ193" s="90"/>
      <c r="ADA193" s="90"/>
      <c r="ADB193" s="90"/>
      <c r="ADC193" s="90"/>
      <c r="ADD193" s="90"/>
      <c r="ADE193" s="90"/>
      <c r="ADF193" s="90"/>
      <c r="ADG193" s="90"/>
      <c r="ADH193" s="90"/>
      <c r="ADI193" s="90"/>
      <c r="ADJ193" s="90"/>
      <c r="ADK193" s="90"/>
      <c r="ADL193" s="90"/>
      <c r="ADM193" s="90"/>
      <c r="ADN193" s="90"/>
      <c r="ADO193" s="90"/>
      <c r="ADP193" s="90"/>
      <c r="ADQ193" s="90"/>
      <c r="ADR193" s="90"/>
      <c r="ADS193" s="90"/>
      <c r="ADT193" s="90"/>
      <c r="ADU193" s="90"/>
      <c r="ADV193" s="90"/>
      <c r="ADW193" s="90"/>
      <c r="ADX193" s="90"/>
      <c r="ADY193" s="90"/>
      <c r="ADZ193" s="90"/>
      <c r="AEA193" s="90"/>
      <c r="AEB193" s="90"/>
      <c r="AEC193" s="90"/>
      <c r="AED193" s="90"/>
      <c r="AEE193" s="90"/>
      <c r="AEF193" s="90"/>
      <c r="AEG193" s="90"/>
      <c r="AEH193" s="90"/>
      <c r="AEI193" s="90"/>
      <c r="AEJ193" s="90"/>
      <c r="AEK193" s="90"/>
      <c r="AEL193" s="90"/>
      <c r="AEM193" s="90"/>
      <c r="AEN193" s="90"/>
      <c r="AEO193" s="90"/>
      <c r="AEP193" s="90"/>
      <c r="AEQ193" s="90"/>
      <c r="AER193" s="90"/>
      <c r="AES193" s="90"/>
      <c r="AET193" s="90"/>
      <c r="AEU193" s="90"/>
      <c r="AEV193" s="90"/>
      <c r="AEW193" s="90"/>
      <c r="AEX193" s="90"/>
      <c r="AEY193" s="90"/>
      <c r="AEZ193" s="90"/>
      <c r="AFA193" s="90"/>
      <c r="AFB193" s="90"/>
      <c r="AFC193" s="90"/>
      <c r="AFD193" s="90"/>
      <c r="AFE193" s="90"/>
      <c r="AFF193" s="90"/>
      <c r="AFG193" s="90"/>
      <c r="AFH193" s="90"/>
      <c r="AFI193" s="90"/>
      <c r="AFJ193" s="90"/>
      <c r="AFK193" s="90"/>
      <c r="AFL193" s="90"/>
      <c r="AFM193" s="90"/>
      <c r="AFN193" s="90"/>
      <c r="AFO193" s="90"/>
      <c r="AFP193" s="90"/>
      <c r="AFQ193" s="90"/>
      <c r="AFR193" s="90"/>
      <c r="AFS193" s="90"/>
      <c r="AFT193" s="90"/>
      <c r="AFU193" s="90"/>
      <c r="AFV193" s="90"/>
      <c r="AFW193" s="90"/>
      <c r="AFX193" s="90"/>
      <c r="AFY193" s="90"/>
      <c r="AFZ193" s="90"/>
      <c r="AGA193" s="90"/>
      <c r="AGB193" s="90"/>
      <c r="AGC193" s="90"/>
      <c r="AGD193" s="90"/>
      <c r="AGE193" s="90"/>
      <c r="AGF193" s="90"/>
      <c r="AGG193" s="90"/>
      <c r="AGH193" s="90"/>
      <c r="AGI193" s="90"/>
      <c r="AGJ193" s="90"/>
      <c r="AGK193" s="90"/>
      <c r="AGL193" s="90"/>
      <c r="AGM193" s="90"/>
      <c r="AGN193" s="90"/>
      <c r="AGO193" s="90"/>
      <c r="AGP193" s="90"/>
      <c r="AGQ193" s="90"/>
      <c r="AGR193" s="90"/>
      <c r="AGS193" s="90"/>
      <c r="AGT193" s="90"/>
      <c r="AGU193" s="90"/>
      <c r="AGV193" s="90"/>
      <c r="AGW193" s="90"/>
      <c r="AGX193" s="90"/>
      <c r="AGY193" s="90"/>
      <c r="AGZ193" s="90"/>
      <c r="AHA193" s="90"/>
      <c r="AHB193" s="90"/>
      <c r="AHC193" s="90"/>
      <c r="AHD193" s="90"/>
      <c r="AHE193" s="90"/>
      <c r="AHF193" s="90"/>
      <c r="AHG193" s="90"/>
      <c r="AHH193" s="90"/>
      <c r="AHI193" s="90"/>
      <c r="AHJ193" s="90"/>
      <c r="AHK193" s="90"/>
      <c r="AHL193" s="90"/>
      <c r="AHM193" s="90"/>
      <c r="AHN193" s="90"/>
      <c r="AHO193" s="90"/>
      <c r="AHP193" s="90"/>
      <c r="AHQ193" s="90"/>
      <c r="AHR193" s="90"/>
      <c r="AHS193" s="90"/>
      <c r="AHT193" s="90"/>
      <c r="AHU193" s="90"/>
      <c r="AHV193" s="90"/>
      <c r="AHW193" s="90"/>
      <c r="AHX193" s="90"/>
      <c r="AHY193" s="90"/>
      <c r="AHZ193" s="90"/>
      <c r="AIA193" s="90"/>
      <c r="AIB193" s="90"/>
      <c r="AIC193" s="90"/>
      <c r="AID193" s="90"/>
      <c r="AIE193" s="90"/>
      <c r="AIF193" s="90"/>
      <c r="AIG193" s="90"/>
      <c r="AIH193" s="90"/>
      <c r="AII193" s="90"/>
      <c r="AIJ193" s="90"/>
      <c r="AIK193" s="90"/>
      <c r="AIL193" s="90"/>
      <c r="AIM193" s="90"/>
      <c r="AIN193" s="90"/>
      <c r="AIO193" s="90"/>
      <c r="AIP193" s="90"/>
      <c r="AIQ193" s="90"/>
      <c r="AIR193" s="90"/>
      <c r="AIS193" s="90"/>
      <c r="AIT193" s="90"/>
      <c r="AIU193" s="90"/>
      <c r="AIV193" s="90"/>
      <c r="AIW193" s="90"/>
      <c r="AIX193" s="90"/>
      <c r="AIY193" s="90"/>
      <c r="AIZ193" s="90"/>
      <c r="AJA193" s="90"/>
      <c r="AJB193" s="90"/>
      <c r="AJC193" s="90"/>
      <c r="AJD193" s="90"/>
      <c r="AJE193" s="90"/>
      <c r="AJF193" s="90"/>
      <c r="AJG193" s="90"/>
      <c r="AJH193" s="90"/>
      <c r="AJI193" s="90"/>
      <c r="AJJ193" s="90"/>
      <c r="AJK193" s="90"/>
      <c r="AJL193" s="90"/>
      <c r="AJM193" s="90"/>
      <c r="AJN193" s="90"/>
      <c r="AJO193" s="90"/>
      <c r="AJP193" s="90"/>
      <c r="AJQ193" s="90"/>
      <c r="AJR193" s="90"/>
      <c r="AJS193" s="90"/>
      <c r="AJT193" s="90"/>
      <c r="AJU193" s="90"/>
      <c r="AJV193" s="90"/>
      <c r="AJW193" s="90"/>
      <c r="AJX193" s="90"/>
      <c r="AJY193" s="90"/>
      <c r="AJZ193" s="90"/>
      <c r="AKA193" s="90"/>
      <c r="AKB193" s="90"/>
      <c r="AKC193" s="90"/>
      <c r="AKD193" s="90"/>
      <c r="AKE193" s="90"/>
      <c r="AKF193" s="90"/>
      <c r="AKG193" s="90"/>
      <c r="AKH193" s="90"/>
      <c r="AKI193" s="90"/>
      <c r="AKJ193" s="90"/>
      <c r="AKK193" s="90"/>
      <c r="AKL193" s="90"/>
      <c r="AKM193" s="90"/>
      <c r="AKN193" s="90"/>
      <c r="AKO193" s="90"/>
      <c r="AKP193" s="90"/>
      <c r="AKQ193" s="90"/>
      <c r="AKR193" s="90"/>
      <c r="AKS193" s="90"/>
      <c r="AKT193" s="90"/>
      <c r="AKU193" s="90"/>
      <c r="AKV193" s="90"/>
      <c r="AKW193" s="90"/>
      <c r="AKX193" s="90"/>
      <c r="AKY193" s="90"/>
      <c r="AKZ193" s="90"/>
      <c r="ALA193" s="90"/>
      <c r="ALB193" s="90"/>
      <c r="ALC193" s="90"/>
      <c r="ALD193" s="90"/>
      <c r="ALE193" s="90"/>
      <c r="ALF193" s="90"/>
      <c r="ALG193" s="90"/>
      <c r="ALH193" s="90"/>
      <c r="ALI193" s="90"/>
      <c r="ALJ193" s="90"/>
      <c r="ALK193" s="90"/>
      <c r="ALL193" s="90"/>
      <c r="ALM193" s="90"/>
      <c r="ALN193" s="90"/>
      <c r="ALO193" s="90"/>
      <c r="ALP193" s="90"/>
      <c r="ALQ193" s="90"/>
      <c r="ALR193" s="90"/>
      <c r="ALS193" s="90"/>
      <c r="ALT193" s="90"/>
      <c r="ALU193" s="90"/>
      <c r="ALV193" s="90"/>
      <c r="ALW193" s="90"/>
      <c r="ALX193" s="90"/>
      <c r="ALY193" s="90"/>
      <c r="ALZ193" s="90"/>
      <c r="AMA193" s="90"/>
      <c r="AMB193" s="90"/>
      <c r="AMC193" s="90"/>
      <c r="AMD193" s="90"/>
      <c r="AME193" s="90"/>
      <c r="AMF193" s="90"/>
      <c r="AMG193" s="90"/>
      <c r="AMH193" s="90"/>
      <c r="AMI193" s="90"/>
      <c r="AMJ193" s="90"/>
    </row>
    <row r="194" customFormat="false" ht="15.75" hidden="false" customHeight="true" outlineLevel="0" collapsed="false">
      <c r="A194" s="124" t="s">
        <v>138</v>
      </c>
      <c r="B194" s="125"/>
      <c r="C194" s="122"/>
      <c r="D194" s="122"/>
      <c r="E194" s="123"/>
      <c r="F194" s="122"/>
      <c r="G194" s="123"/>
      <c r="H194" s="90"/>
      <c r="I194" s="90"/>
      <c r="L194" s="90"/>
      <c r="M194" s="90"/>
      <c r="N194" s="90"/>
      <c r="O194" s="90"/>
      <c r="P194" s="90"/>
      <c r="Q194" s="90"/>
      <c r="R194" s="90"/>
      <c r="S194" s="90"/>
      <c r="T194" s="90"/>
      <c r="U194" s="90"/>
      <c r="V194" s="90"/>
      <c r="W194" s="90"/>
      <c r="X194" s="90"/>
      <c r="Y194" s="90"/>
      <c r="Z194" s="90"/>
      <c r="AA194" s="90"/>
      <c r="AB194" s="90"/>
      <c r="AC194" s="90"/>
      <c r="AD194" s="90"/>
      <c r="AE194" s="90"/>
      <c r="AF194" s="90"/>
      <c r="AG194" s="90"/>
      <c r="AH194" s="90"/>
      <c r="AI194" s="90"/>
      <c r="AJ194" s="90"/>
      <c r="AK194" s="90"/>
      <c r="AL194" s="90"/>
      <c r="AM194" s="90"/>
      <c r="AN194" s="90"/>
      <c r="AO194" s="90"/>
      <c r="AP194" s="90"/>
      <c r="AQ194" s="90"/>
      <c r="AR194" s="90"/>
      <c r="AS194" s="90"/>
      <c r="AT194" s="90"/>
      <c r="AU194" s="90"/>
      <c r="AV194" s="90"/>
      <c r="AW194" s="90"/>
      <c r="AX194" s="90"/>
      <c r="AY194" s="90"/>
      <c r="AZ194" s="90"/>
      <c r="BA194" s="90"/>
      <c r="BB194" s="90"/>
      <c r="BC194" s="90"/>
      <c r="BD194" s="90"/>
      <c r="BE194" s="90"/>
      <c r="BF194" s="90"/>
      <c r="BG194" s="90"/>
      <c r="BH194" s="90"/>
      <c r="BI194" s="90"/>
      <c r="BJ194" s="90"/>
      <c r="BK194" s="90"/>
      <c r="BL194" s="90"/>
      <c r="BM194" s="90"/>
      <c r="BN194" s="90"/>
      <c r="BO194" s="90"/>
      <c r="BP194" s="90"/>
      <c r="BQ194" s="90"/>
      <c r="BR194" s="90"/>
      <c r="BS194" s="90"/>
      <c r="BT194" s="90"/>
      <c r="BU194" s="90"/>
      <c r="BV194" s="90"/>
      <c r="BW194" s="90"/>
      <c r="BX194" s="90"/>
      <c r="BY194" s="90"/>
      <c r="BZ194" s="90"/>
      <c r="CA194" s="90"/>
      <c r="CB194" s="90"/>
      <c r="CC194" s="90"/>
      <c r="CD194" s="90"/>
      <c r="CE194" s="90"/>
      <c r="CF194" s="90"/>
      <c r="CG194" s="90"/>
      <c r="CH194" s="90"/>
      <c r="CI194" s="90"/>
      <c r="CJ194" s="90"/>
      <c r="CK194" s="90"/>
      <c r="CL194" s="90"/>
      <c r="CM194" s="90"/>
      <c r="CN194" s="90"/>
      <c r="CO194" s="90"/>
      <c r="CP194" s="90"/>
      <c r="CQ194" s="90"/>
      <c r="CR194" s="90"/>
      <c r="CS194" s="90"/>
      <c r="CT194" s="90"/>
      <c r="CU194" s="90"/>
      <c r="CV194" s="90"/>
      <c r="CW194" s="90"/>
      <c r="CX194" s="90"/>
      <c r="CY194" s="90"/>
      <c r="CZ194" s="90"/>
      <c r="DA194" s="90"/>
      <c r="DB194" s="90"/>
      <c r="DC194" s="90"/>
      <c r="DD194" s="90"/>
      <c r="DE194" s="90"/>
      <c r="DF194" s="90"/>
      <c r="DG194" s="90"/>
      <c r="DH194" s="90"/>
      <c r="DI194" s="90"/>
      <c r="DJ194" s="90"/>
      <c r="DK194" s="90"/>
      <c r="DL194" s="90"/>
      <c r="DM194" s="90"/>
      <c r="DN194" s="90"/>
      <c r="DO194" s="90"/>
      <c r="DP194" s="90"/>
      <c r="DQ194" s="90"/>
      <c r="DR194" s="90"/>
      <c r="DS194" s="90"/>
      <c r="DT194" s="90"/>
      <c r="DU194" s="90"/>
      <c r="DV194" s="90"/>
      <c r="DW194" s="90"/>
      <c r="DX194" s="90"/>
      <c r="DY194" s="90"/>
      <c r="DZ194" s="90"/>
      <c r="EA194" s="90"/>
      <c r="EB194" s="90"/>
      <c r="EC194" s="90"/>
      <c r="ED194" s="90"/>
      <c r="EE194" s="90"/>
      <c r="EF194" s="90"/>
      <c r="EG194" s="90"/>
      <c r="EH194" s="90"/>
      <c r="EI194" s="90"/>
      <c r="EJ194" s="90"/>
      <c r="EK194" s="90"/>
      <c r="EL194" s="90"/>
      <c r="EM194" s="90"/>
      <c r="EN194" s="90"/>
      <c r="EO194" s="90"/>
      <c r="EP194" s="90"/>
      <c r="EQ194" s="90"/>
      <c r="ER194" s="90"/>
      <c r="ES194" s="90"/>
      <c r="ET194" s="90"/>
      <c r="EU194" s="90"/>
      <c r="EV194" s="90"/>
      <c r="EW194" s="90"/>
      <c r="EX194" s="90"/>
      <c r="EY194" s="90"/>
      <c r="EZ194" s="90"/>
      <c r="FA194" s="90"/>
      <c r="FB194" s="90"/>
      <c r="FC194" s="90"/>
      <c r="FD194" s="90"/>
      <c r="FE194" s="90"/>
      <c r="FF194" s="90"/>
      <c r="FG194" s="90"/>
      <c r="FH194" s="90"/>
      <c r="FI194" s="90"/>
      <c r="FJ194" s="90"/>
      <c r="FK194" s="90"/>
      <c r="FL194" s="90"/>
      <c r="FM194" s="90"/>
      <c r="FN194" s="90"/>
      <c r="FO194" s="90"/>
      <c r="FP194" s="90"/>
      <c r="FQ194" s="90"/>
      <c r="FR194" s="90"/>
      <c r="FS194" s="90"/>
      <c r="FT194" s="90"/>
      <c r="FU194" s="90"/>
      <c r="FV194" s="90"/>
      <c r="FW194" s="90"/>
      <c r="FX194" s="90"/>
      <c r="FY194" s="90"/>
      <c r="FZ194" s="90"/>
      <c r="GA194" s="90"/>
      <c r="GB194" s="90"/>
      <c r="GC194" s="90"/>
      <c r="GD194" s="90"/>
      <c r="GE194" s="90"/>
      <c r="GF194" s="90"/>
      <c r="GG194" s="90"/>
      <c r="GH194" s="90"/>
      <c r="GI194" s="90"/>
      <c r="GJ194" s="90"/>
      <c r="GK194" s="90"/>
      <c r="GL194" s="90"/>
      <c r="GM194" s="90"/>
      <c r="GN194" s="90"/>
      <c r="GO194" s="90"/>
      <c r="GP194" s="90"/>
      <c r="GQ194" s="90"/>
      <c r="GR194" s="90"/>
      <c r="GS194" s="90"/>
      <c r="GT194" s="90"/>
      <c r="GU194" s="90"/>
      <c r="GV194" s="90"/>
      <c r="GW194" s="90"/>
      <c r="GX194" s="90"/>
      <c r="GY194" s="90"/>
      <c r="GZ194" s="90"/>
      <c r="HA194" s="90"/>
      <c r="HB194" s="90"/>
      <c r="HC194" s="90"/>
      <c r="HD194" s="90"/>
      <c r="HE194" s="90"/>
      <c r="HF194" s="90"/>
      <c r="HG194" s="90"/>
      <c r="HH194" s="90"/>
      <c r="HI194" s="90"/>
      <c r="HJ194" s="90"/>
      <c r="HK194" s="90"/>
      <c r="HL194" s="90"/>
      <c r="HM194" s="90"/>
      <c r="HN194" s="90"/>
      <c r="HO194" s="90"/>
      <c r="HP194" s="90"/>
      <c r="HQ194" s="90"/>
      <c r="HR194" s="90"/>
      <c r="HS194" s="90"/>
      <c r="HT194" s="90"/>
      <c r="HU194" s="90"/>
      <c r="HV194" s="90"/>
      <c r="HW194" s="90"/>
      <c r="HX194" s="90"/>
      <c r="HY194" s="90"/>
      <c r="HZ194" s="90"/>
      <c r="IA194" s="90"/>
      <c r="IB194" s="90"/>
      <c r="IC194" s="90"/>
      <c r="ID194" s="90"/>
      <c r="IE194" s="90"/>
      <c r="IF194" s="90"/>
      <c r="IG194" s="90"/>
      <c r="IH194" s="90"/>
      <c r="II194" s="90"/>
      <c r="IJ194" s="90"/>
      <c r="IK194" s="90"/>
      <c r="IL194" s="90"/>
      <c r="IM194" s="90"/>
      <c r="IN194" s="90"/>
      <c r="IO194" s="90"/>
      <c r="IP194" s="90"/>
      <c r="IQ194" s="90"/>
      <c r="IR194" s="90"/>
      <c r="IS194" s="90"/>
      <c r="IT194" s="90"/>
      <c r="IU194" s="90"/>
      <c r="IV194" s="90"/>
      <c r="IW194" s="90"/>
      <c r="IX194" s="90"/>
      <c r="IY194" s="90"/>
      <c r="IZ194" s="90"/>
      <c r="JA194" s="90"/>
      <c r="JB194" s="90"/>
      <c r="JC194" s="90"/>
      <c r="JD194" s="90"/>
      <c r="JE194" s="90"/>
      <c r="JF194" s="90"/>
      <c r="JG194" s="90"/>
      <c r="JH194" s="90"/>
      <c r="JI194" s="90"/>
      <c r="JJ194" s="90"/>
      <c r="JK194" s="90"/>
      <c r="JL194" s="90"/>
      <c r="JM194" s="90"/>
      <c r="JN194" s="90"/>
      <c r="JO194" s="90"/>
      <c r="JP194" s="90"/>
      <c r="JQ194" s="90"/>
      <c r="JR194" s="90"/>
      <c r="JS194" s="90"/>
      <c r="JT194" s="90"/>
      <c r="JU194" s="90"/>
      <c r="JV194" s="90"/>
      <c r="JW194" s="90"/>
      <c r="JX194" s="90"/>
      <c r="JY194" s="90"/>
      <c r="JZ194" s="90"/>
      <c r="KA194" s="90"/>
      <c r="KB194" s="90"/>
      <c r="KC194" s="90"/>
      <c r="KD194" s="90"/>
      <c r="KE194" s="90"/>
      <c r="KF194" s="90"/>
      <c r="KG194" s="90"/>
      <c r="KH194" s="90"/>
      <c r="KI194" s="90"/>
      <c r="KJ194" s="90"/>
      <c r="KK194" s="90"/>
      <c r="KL194" s="90"/>
      <c r="KM194" s="90"/>
      <c r="KN194" s="90"/>
      <c r="KO194" s="90"/>
      <c r="KP194" s="90"/>
      <c r="KQ194" s="90"/>
      <c r="KR194" s="90"/>
      <c r="KS194" s="90"/>
      <c r="KT194" s="90"/>
      <c r="KU194" s="90"/>
      <c r="KV194" s="90"/>
      <c r="KW194" s="90"/>
      <c r="KX194" s="90"/>
      <c r="KY194" s="90"/>
      <c r="KZ194" s="90"/>
      <c r="LA194" s="90"/>
      <c r="LB194" s="90"/>
      <c r="LC194" s="90"/>
      <c r="LD194" s="90"/>
      <c r="LE194" s="90"/>
      <c r="LF194" s="90"/>
      <c r="LG194" s="90"/>
      <c r="LH194" s="90"/>
      <c r="LI194" s="90"/>
      <c r="LJ194" s="90"/>
      <c r="LK194" s="90"/>
      <c r="LL194" s="90"/>
      <c r="LM194" s="90"/>
      <c r="LN194" s="90"/>
      <c r="LO194" s="90"/>
      <c r="LP194" s="90"/>
      <c r="LQ194" s="90"/>
      <c r="LR194" s="90"/>
      <c r="LS194" s="90"/>
      <c r="LT194" s="90"/>
      <c r="LU194" s="90"/>
      <c r="LV194" s="90"/>
      <c r="LW194" s="90"/>
      <c r="LX194" s="90"/>
      <c r="LY194" s="90"/>
      <c r="LZ194" s="90"/>
      <c r="MA194" s="90"/>
      <c r="MB194" s="90"/>
      <c r="MC194" s="90"/>
      <c r="MD194" s="90"/>
      <c r="ME194" s="90"/>
      <c r="MF194" s="90"/>
      <c r="MG194" s="90"/>
      <c r="MH194" s="90"/>
      <c r="MI194" s="90"/>
      <c r="MJ194" s="90"/>
      <c r="MK194" s="90"/>
      <c r="ML194" s="90"/>
      <c r="MM194" s="90"/>
      <c r="MN194" s="90"/>
      <c r="MO194" s="90"/>
      <c r="MP194" s="90"/>
      <c r="MQ194" s="90"/>
      <c r="MR194" s="90"/>
      <c r="MS194" s="90"/>
      <c r="MT194" s="90"/>
      <c r="MU194" s="90"/>
      <c r="MV194" s="90"/>
      <c r="MW194" s="90"/>
      <c r="MX194" s="90"/>
      <c r="MY194" s="90"/>
      <c r="MZ194" s="90"/>
      <c r="NA194" s="90"/>
      <c r="NB194" s="90"/>
      <c r="NC194" s="90"/>
      <c r="ND194" s="90"/>
      <c r="NE194" s="90"/>
      <c r="NF194" s="90"/>
      <c r="NG194" s="90"/>
      <c r="NH194" s="90"/>
      <c r="NI194" s="90"/>
      <c r="NJ194" s="90"/>
      <c r="NK194" s="90"/>
      <c r="NL194" s="90"/>
      <c r="NM194" s="90"/>
      <c r="NN194" s="90"/>
      <c r="NO194" s="90"/>
      <c r="NP194" s="90"/>
      <c r="NQ194" s="90"/>
      <c r="NR194" s="90"/>
      <c r="NS194" s="90"/>
      <c r="NT194" s="90"/>
      <c r="NU194" s="90"/>
      <c r="NV194" s="90"/>
      <c r="NW194" s="90"/>
      <c r="NX194" s="90"/>
      <c r="NY194" s="90"/>
      <c r="NZ194" s="90"/>
      <c r="OA194" s="90"/>
      <c r="OB194" s="90"/>
      <c r="OC194" s="90"/>
      <c r="OD194" s="90"/>
      <c r="OE194" s="90"/>
      <c r="OF194" s="90"/>
      <c r="OG194" s="90"/>
      <c r="OH194" s="90"/>
      <c r="OI194" s="90"/>
      <c r="OJ194" s="90"/>
      <c r="OK194" s="90"/>
      <c r="OL194" s="90"/>
      <c r="OM194" s="90"/>
      <c r="ON194" s="90"/>
      <c r="OO194" s="90"/>
      <c r="OP194" s="90"/>
      <c r="OQ194" s="90"/>
      <c r="OR194" s="90"/>
      <c r="OS194" s="90"/>
      <c r="OT194" s="90"/>
      <c r="OU194" s="90"/>
      <c r="OV194" s="90"/>
      <c r="OW194" s="90"/>
      <c r="OX194" s="90"/>
      <c r="OY194" s="90"/>
      <c r="OZ194" s="90"/>
      <c r="PA194" s="90"/>
      <c r="PB194" s="90"/>
      <c r="PC194" s="90"/>
      <c r="PD194" s="90"/>
      <c r="PE194" s="90"/>
      <c r="PF194" s="90"/>
      <c r="PG194" s="90"/>
      <c r="PH194" s="90"/>
      <c r="PI194" s="90"/>
      <c r="PJ194" s="90"/>
      <c r="PK194" s="90"/>
      <c r="PL194" s="90"/>
      <c r="PM194" s="90"/>
      <c r="PN194" s="90"/>
      <c r="PO194" s="90"/>
      <c r="PP194" s="90"/>
      <c r="PQ194" s="90"/>
      <c r="PR194" s="90"/>
      <c r="PS194" s="90"/>
      <c r="PT194" s="90"/>
      <c r="PU194" s="90"/>
      <c r="PV194" s="90"/>
      <c r="PW194" s="90"/>
      <c r="PX194" s="90"/>
      <c r="PY194" s="90"/>
      <c r="PZ194" s="90"/>
      <c r="QA194" s="90"/>
      <c r="QB194" s="90"/>
      <c r="QC194" s="90"/>
      <c r="QD194" s="90"/>
      <c r="QE194" s="90"/>
      <c r="QF194" s="90"/>
      <c r="QG194" s="90"/>
      <c r="QH194" s="90"/>
      <c r="QI194" s="90"/>
      <c r="QJ194" s="90"/>
      <c r="QK194" s="90"/>
      <c r="QL194" s="90"/>
      <c r="QM194" s="90"/>
      <c r="QN194" s="90"/>
      <c r="QO194" s="90"/>
      <c r="QP194" s="90"/>
      <c r="QQ194" s="90"/>
      <c r="QR194" s="90"/>
      <c r="QS194" s="90"/>
      <c r="QT194" s="90"/>
      <c r="QU194" s="90"/>
      <c r="QV194" s="90"/>
      <c r="QW194" s="90"/>
      <c r="QX194" s="90"/>
      <c r="QY194" s="90"/>
      <c r="QZ194" s="90"/>
      <c r="RA194" s="90"/>
      <c r="RB194" s="90"/>
      <c r="RC194" s="90"/>
      <c r="RD194" s="90"/>
      <c r="RE194" s="90"/>
      <c r="RF194" s="90"/>
      <c r="RG194" s="90"/>
      <c r="RH194" s="90"/>
      <c r="RI194" s="90"/>
      <c r="RJ194" s="90"/>
      <c r="RK194" s="90"/>
      <c r="RL194" s="90"/>
      <c r="RM194" s="90"/>
      <c r="RN194" s="90"/>
      <c r="RO194" s="90"/>
      <c r="RP194" s="90"/>
      <c r="RQ194" s="90"/>
      <c r="RR194" s="90"/>
      <c r="RS194" s="90"/>
      <c r="RT194" s="90"/>
      <c r="RU194" s="90"/>
      <c r="RV194" s="90"/>
      <c r="RW194" s="90"/>
      <c r="RX194" s="90"/>
      <c r="RY194" s="90"/>
      <c r="RZ194" s="90"/>
      <c r="SA194" s="90"/>
      <c r="SB194" s="90"/>
      <c r="SC194" s="90"/>
      <c r="SD194" s="90"/>
      <c r="SE194" s="90"/>
      <c r="SF194" s="90"/>
      <c r="SG194" s="90"/>
      <c r="SH194" s="90"/>
      <c r="SI194" s="90"/>
      <c r="SJ194" s="90"/>
      <c r="SK194" s="90"/>
      <c r="SL194" s="90"/>
      <c r="SM194" s="90"/>
      <c r="SN194" s="90"/>
      <c r="SO194" s="90"/>
      <c r="SP194" s="90"/>
      <c r="SQ194" s="90"/>
      <c r="SR194" s="90"/>
      <c r="SS194" s="90"/>
      <c r="ST194" s="90"/>
      <c r="SU194" s="90"/>
      <c r="SV194" s="90"/>
      <c r="SW194" s="90"/>
      <c r="SX194" s="90"/>
      <c r="SY194" s="90"/>
      <c r="SZ194" s="90"/>
      <c r="TA194" s="90"/>
      <c r="TB194" s="90"/>
      <c r="TC194" s="90"/>
      <c r="TD194" s="90"/>
      <c r="TE194" s="90"/>
      <c r="TF194" s="90"/>
      <c r="TG194" s="90"/>
      <c r="TH194" s="90"/>
      <c r="TI194" s="90"/>
      <c r="TJ194" s="90"/>
      <c r="TK194" s="90"/>
      <c r="TL194" s="90"/>
      <c r="TM194" s="90"/>
      <c r="TN194" s="90"/>
      <c r="TO194" s="90"/>
      <c r="TP194" s="90"/>
      <c r="TQ194" s="90"/>
      <c r="TR194" s="90"/>
      <c r="TS194" s="90"/>
      <c r="TT194" s="90"/>
      <c r="TU194" s="90"/>
      <c r="TV194" s="90"/>
      <c r="TW194" s="90"/>
      <c r="TX194" s="90"/>
      <c r="TY194" s="90"/>
      <c r="TZ194" s="90"/>
      <c r="UA194" s="90"/>
      <c r="UB194" s="90"/>
      <c r="UC194" s="90"/>
      <c r="UD194" s="90"/>
      <c r="UE194" s="90"/>
      <c r="UF194" s="90"/>
      <c r="UG194" s="90"/>
      <c r="UH194" s="90"/>
      <c r="UI194" s="90"/>
      <c r="UJ194" s="90"/>
      <c r="UK194" s="90"/>
      <c r="UL194" s="90"/>
      <c r="UM194" s="90"/>
      <c r="UN194" s="90"/>
      <c r="UO194" s="90"/>
      <c r="UP194" s="90"/>
      <c r="UQ194" s="90"/>
      <c r="UR194" s="90"/>
      <c r="US194" s="90"/>
      <c r="UT194" s="90"/>
      <c r="UU194" s="90"/>
      <c r="UV194" s="90"/>
      <c r="UW194" s="90"/>
      <c r="UX194" s="90"/>
      <c r="UY194" s="90"/>
      <c r="UZ194" s="90"/>
      <c r="VA194" s="90"/>
      <c r="VB194" s="90"/>
      <c r="VC194" s="90"/>
      <c r="VD194" s="90"/>
      <c r="VE194" s="90"/>
      <c r="VF194" s="90"/>
      <c r="VG194" s="90"/>
      <c r="VH194" s="90"/>
      <c r="VI194" s="90"/>
      <c r="VJ194" s="90"/>
      <c r="VK194" s="90"/>
      <c r="VL194" s="90"/>
      <c r="VM194" s="90"/>
      <c r="VN194" s="90"/>
      <c r="VO194" s="90"/>
      <c r="VP194" s="90"/>
      <c r="VQ194" s="90"/>
      <c r="VR194" s="90"/>
      <c r="VS194" s="90"/>
      <c r="VT194" s="90"/>
      <c r="VU194" s="90"/>
      <c r="VV194" s="90"/>
      <c r="VW194" s="90"/>
      <c r="VX194" s="90"/>
      <c r="VY194" s="90"/>
      <c r="VZ194" s="90"/>
      <c r="WA194" s="90"/>
      <c r="WB194" s="90"/>
      <c r="WC194" s="90"/>
      <c r="WD194" s="90"/>
      <c r="WE194" s="90"/>
      <c r="WF194" s="90"/>
      <c r="WG194" s="90"/>
      <c r="WH194" s="90"/>
      <c r="WI194" s="90"/>
      <c r="WJ194" s="90"/>
      <c r="WK194" s="90"/>
      <c r="WL194" s="90"/>
      <c r="WM194" s="90"/>
      <c r="WN194" s="90"/>
      <c r="WO194" s="90"/>
      <c r="WP194" s="90"/>
      <c r="WQ194" s="90"/>
      <c r="WR194" s="90"/>
      <c r="WS194" s="90"/>
      <c r="WT194" s="90"/>
      <c r="WU194" s="90"/>
      <c r="WV194" s="90"/>
      <c r="WW194" s="90"/>
      <c r="WX194" s="90"/>
      <c r="WY194" s="90"/>
      <c r="WZ194" s="90"/>
      <c r="XA194" s="90"/>
      <c r="XB194" s="90"/>
      <c r="XC194" s="90"/>
      <c r="XD194" s="90"/>
      <c r="XE194" s="90"/>
      <c r="XF194" s="90"/>
      <c r="XG194" s="90"/>
      <c r="XH194" s="90"/>
      <c r="XI194" s="90"/>
      <c r="XJ194" s="90"/>
      <c r="XK194" s="90"/>
      <c r="XL194" s="90"/>
      <c r="XM194" s="90"/>
      <c r="XN194" s="90"/>
      <c r="XO194" s="90"/>
      <c r="XP194" s="90"/>
      <c r="XQ194" s="90"/>
      <c r="XR194" s="90"/>
      <c r="XS194" s="90"/>
      <c r="XT194" s="90"/>
      <c r="XU194" s="90"/>
      <c r="XV194" s="90"/>
      <c r="XW194" s="90"/>
      <c r="XX194" s="90"/>
      <c r="XY194" s="90"/>
      <c r="XZ194" s="90"/>
      <c r="YA194" s="90"/>
      <c r="YB194" s="90"/>
      <c r="YC194" s="90"/>
      <c r="YD194" s="90"/>
      <c r="YE194" s="90"/>
      <c r="YF194" s="90"/>
      <c r="YG194" s="90"/>
      <c r="YH194" s="90"/>
      <c r="YI194" s="90"/>
      <c r="YJ194" s="90"/>
      <c r="YK194" s="90"/>
      <c r="YL194" s="90"/>
      <c r="YM194" s="90"/>
      <c r="YN194" s="90"/>
      <c r="YO194" s="90"/>
      <c r="YP194" s="90"/>
      <c r="YQ194" s="90"/>
      <c r="YR194" s="90"/>
      <c r="YS194" s="90"/>
      <c r="YT194" s="90"/>
      <c r="YU194" s="90"/>
      <c r="YV194" s="90"/>
      <c r="YW194" s="90"/>
      <c r="YX194" s="90"/>
      <c r="YY194" s="90"/>
      <c r="YZ194" s="90"/>
      <c r="ZA194" s="90"/>
      <c r="ZB194" s="90"/>
      <c r="ZC194" s="90"/>
      <c r="ZD194" s="90"/>
      <c r="ZE194" s="90"/>
      <c r="ZF194" s="90"/>
      <c r="ZG194" s="90"/>
      <c r="ZH194" s="90"/>
      <c r="ZI194" s="90"/>
      <c r="ZJ194" s="90"/>
      <c r="ZK194" s="90"/>
      <c r="ZL194" s="90"/>
      <c r="ZM194" s="90"/>
      <c r="ZN194" s="90"/>
      <c r="ZO194" s="90"/>
      <c r="ZP194" s="90"/>
      <c r="ZQ194" s="90"/>
      <c r="ZR194" s="90"/>
      <c r="ZS194" s="90"/>
      <c r="ZT194" s="90"/>
      <c r="ZU194" s="90"/>
      <c r="ZV194" s="90"/>
      <c r="ZW194" s="90"/>
      <c r="ZX194" s="90"/>
      <c r="ZY194" s="90"/>
      <c r="ZZ194" s="90"/>
      <c r="AAA194" s="90"/>
      <c r="AAB194" s="90"/>
      <c r="AAC194" s="90"/>
      <c r="AAD194" s="90"/>
      <c r="AAE194" s="90"/>
      <c r="AAF194" s="90"/>
      <c r="AAG194" s="90"/>
      <c r="AAH194" s="90"/>
      <c r="AAI194" s="90"/>
      <c r="AAJ194" s="90"/>
      <c r="AAK194" s="90"/>
      <c r="AAL194" s="90"/>
      <c r="AAM194" s="90"/>
      <c r="AAN194" s="90"/>
      <c r="AAO194" s="90"/>
      <c r="AAP194" s="90"/>
      <c r="AAQ194" s="90"/>
      <c r="AAR194" s="90"/>
      <c r="AAS194" s="90"/>
      <c r="AAT194" s="90"/>
      <c r="AAU194" s="90"/>
      <c r="AAV194" s="90"/>
      <c r="AAW194" s="90"/>
      <c r="AAX194" s="90"/>
      <c r="AAY194" s="90"/>
      <c r="AAZ194" s="90"/>
      <c r="ABA194" s="90"/>
      <c r="ABB194" s="90"/>
      <c r="ABC194" s="90"/>
      <c r="ABD194" s="90"/>
      <c r="ABE194" s="90"/>
      <c r="ABF194" s="90"/>
      <c r="ABG194" s="90"/>
      <c r="ABH194" s="90"/>
      <c r="ABI194" s="90"/>
      <c r="ABJ194" s="90"/>
      <c r="ABK194" s="90"/>
      <c r="ABL194" s="90"/>
      <c r="ABM194" s="90"/>
      <c r="ABN194" s="90"/>
      <c r="ABO194" s="90"/>
      <c r="ABP194" s="90"/>
      <c r="ABQ194" s="90"/>
      <c r="ABR194" s="90"/>
      <c r="ABS194" s="90"/>
      <c r="ABT194" s="90"/>
      <c r="ABU194" s="90"/>
      <c r="ABV194" s="90"/>
      <c r="ABW194" s="90"/>
      <c r="ABX194" s="90"/>
      <c r="ABY194" s="90"/>
      <c r="ABZ194" s="90"/>
      <c r="ACA194" s="90"/>
      <c r="ACB194" s="90"/>
      <c r="ACC194" s="90"/>
      <c r="ACD194" s="90"/>
      <c r="ACE194" s="90"/>
      <c r="ACF194" s="90"/>
      <c r="ACG194" s="90"/>
      <c r="ACH194" s="90"/>
      <c r="ACI194" s="90"/>
      <c r="ACJ194" s="90"/>
      <c r="ACK194" s="90"/>
      <c r="ACL194" s="90"/>
      <c r="ACM194" s="90"/>
      <c r="ACN194" s="90"/>
      <c r="ACO194" s="90"/>
      <c r="ACP194" s="90"/>
      <c r="ACQ194" s="90"/>
      <c r="ACR194" s="90"/>
      <c r="ACS194" s="90"/>
      <c r="ACT194" s="90"/>
      <c r="ACU194" s="90"/>
      <c r="ACV194" s="90"/>
      <c r="ACW194" s="90"/>
      <c r="ACX194" s="90"/>
      <c r="ACY194" s="90"/>
      <c r="ACZ194" s="90"/>
      <c r="ADA194" s="90"/>
      <c r="ADB194" s="90"/>
      <c r="ADC194" s="90"/>
      <c r="ADD194" s="90"/>
      <c r="ADE194" s="90"/>
      <c r="ADF194" s="90"/>
      <c r="ADG194" s="90"/>
      <c r="ADH194" s="90"/>
      <c r="ADI194" s="90"/>
      <c r="ADJ194" s="90"/>
      <c r="ADK194" s="90"/>
      <c r="ADL194" s="90"/>
      <c r="ADM194" s="90"/>
      <c r="ADN194" s="90"/>
      <c r="ADO194" s="90"/>
      <c r="ADP194" s="90"/>
      <c r="ADQ194" s="90"/>
      <c r="ADR194" s="90"/>
      <c r="ADS194" s="90"/>
      <c r="ADT194" s="90"/>
      <c r="ADU194" s="90"/>
      <c r="ADV194" s="90"/>
      <c r="ADW194" s="90"/>
      <c r="ADX194" s="90"/>
      <c r="ADY194" s="90"/>
      <c r="ADZ194" s="90"/>
      <c r="AEA194" s="90"/>
      <c r="AEB194" s="90"/>
      <c r="AEC194" s="90"/>
      <c r="AED194" s="90"/>
      <c r="AEE194" s="90"/>
      <c r="AEF194" s="90"/>
      <c r="AEG194" s="90"/>
      <c r="AEH194" s="90"/>
      <c r="AEI194" s="90"/>
      <c r="AEJ194" s="90"/>
      <c r="AEK194" s="90"/>
      <c r="AEL194" s="90"/>
      <c r="AEM194" s="90"/>
      <c r="AEN194" s="90"/>
      <c r="AEO194" s="90"/>
      <c r="AEP194" s="90"/>
      <c r="AEQ194" s="90"/>
      <c r="AER194" s="90"/>
      <c r="AES194" s="90"/>
      <c r="AET194" s="90"/>
      <c r="AEU194" s="90"/>
      <c r="AEV194" s="90"/>
      <c r="AEW194" s="90"/>
      <c r="AEX194" s="90"/>
      <c r="AEY194" s="90"/>
      <c r="AEZ194" s="90"/>
      <c r="AFA194" s="90"/>
      <c r="AFB194" s="90"/>
      <c r="AFC194" s="90"/>
      <c r="AFD194" s="90"/>
      <c r="AFE194" s="90"/>
      <c r="AFF194" s="90"/>
      <c r="AFG194" s="90"/>
      <c r="AFH194" s="90"/>
      <c r="AFI194" s="90"/>
      <c r="AFJ194" s="90"/>
      <c r="AFK194" s="90"/>
      <c r="AFL194" s="90"/>
      <c r="AFM194" s="90"/>
      <c r="AFN194" s="90"/>
      <c r="AFO194" s="90"/>
      <c r="AFP194" s="90"/>
      <c r="AFQ194" s="90"/>
      <c r="AFR194" s="90"/>
      <c r="AFS194" s="90"/>
      <c r="AFT194" s="90"/>
      <c r="AFU194" s="90"/>
      <c r="AFV194" s="90"/>
      <c r="AFW194" s="90"/>
      <c r="AFX194" s="90"/>
      <c r="AFY194" s="90"/>
      <c r="AFZ194" s="90"/>
      <c r="AGA194" s="90"/>
      <c r="AGB194" s="90"/>
      <c r="AGC194" s="90"/>
      <c r="AGD194" s="90"/>
      <c r="AGE194" s="90"/>
      <c r="AGF194" s="90"/>
      <c r="AGG194" s="90"/>
      <c r="AGH194" s="90"/>
      <c r="AGI194" s="90"/>
      <c r="AGJ194" s="90"/>
      <c r="AGK194" s="90"/>
      <c r="AGL194" s="90"/>
      <c r="AGM194" s="90"/>
      <c r="AGN194" s="90"/>
      <c r="AGO194" s="90"/>
      <c r="AGP194" s="90"/>
      <c r="AGQ194" s="90"/>
      <c r="AGR194" s="90"/>
      <c r="AGS194" s="90"/>
      <c r="AGT194" s="90"/>
      <c r="AGU194" s="90"/>
      <c r="AGV194" s="90"/>
      <c r="AGW194" s="90"/>
      <c r="AGX194" s="90"/>
      <c r="AGY194" s="90"/>
      <c r="AGZ194" s="90"/>
      <c r="AHA194" s="90"/>
      <c r="AHB194" s="90"/>
      <c r="AHC194" s="90"/>
      <c r="AHD194" s="90"/>
      <c r="AHE194" s="90"/>
      <c r="AHF194" s="90"/>
      <c r="AHG194" s="90"/>
      <c r="AHH194" s="90"/>
      <c r="AHI194" s="90"/>
      <c r="AHJ194" s="90"/>
      <c r="AHK194" s="90"/>
      <c r="AHL194" s="90"/>
      <c r="AHM194" s="90"/>
      <c r="AHN194" s="90"/>
      <c r="AHO194" s="90"/>
      <c r="AHP194" s="90"/>
      <c r="AHQ194" s="90"/>
      <c r="AHR194" s="90"/>
      <c r="AHS194" s="90"/>
      <c r="AHT194" s="90"/>
      <c r="AHU194" s="90"/>
      <c r="AHV194" s="90"/>
      <c r="AHW194" s="90"/>
      <c r="AHX194" s="90"/>
      <c r="AHY194" s="90"/>
      <c r="AHZ194" s="90"/>
      <c r="AIA194" s="90"/>
      <c r="AIB194" s="90"/>
      <c r="AIC194" s="90"/>
      <c r="AID194" s="90"/>
      <c r="AIE194" s="90"/>
      <c r="AIF194" s="90"/>
      <c r="AIG194" s="90"/>
      <c r="AIH194" s="90"/>
      <c r="AII194" s="90"/>
      <c r="AIJ194" s="90"/>
      <c r="AIK194" s="90"/>
      <c r="AIL194" s="90"/>
      <c r="AIM194" s="90"/>
      <c r="AIN194" s="90"/>
      <c r="AIO194" s="90"/>
      <c r="AIP194" s="90"/>
      <c r="AIQ194" s="90"/>
      <c r="AIR194" s="90"/>
      <c r="AIS194" s="90"/>
      <c r="AIT194" s="90"/>
      <c r="AIU194" s="90"/>
      <c r="AIV194" s="90"/>
      <c r="AIW194" s="90"/>
      <c r="AIX194" s="90"/>
      <c r="AIY194" s="90"/>
      <c r="AIZ194" s="90"/>
      <c r="AJA194" s="90"/>
      <c r="AJB194" s="90"/>
      <c r="AJC194" s="90"/>
      <c r="AJD194" s="90"/>
      <c r="AJE194" s="90"/>
      <c r="AJF194" s="90"/>
      <c r="AJG194" s="90"/>
      <c r="AJH194" s="90"/>
      <c r="AJI194" s="90"/>
      <c r="AJJ194" s="90"/>
      <c r="AJK194" s="90"/>
      <c r="AJL194" s="90"/>
      <c r="AJM194" s="90"/>
      <c r="AJN194" s="90"/>
      <c r="AJO194" s="90"/>
      <c r="AJP194" s="90"/>
      <c r="AJQ194" s="90"/>
      <c r="AJR194" s="90"/>
      <c r="AJS194" s="90"/>
      <c r="AJT194" s="90"/>
      <c r="AJU194" s="90"/>
      <c r="AJV194" s="90"/>
      <c r="AJW194" s="90"/>
      <c r="AJX194" s="90"/>
      <c r="AJY194" s="90"/>
      <c r="AJZ194" s="90"/>
      <c r="AKA194" s="90"/>
      <c r="AKB194" s="90"/>
      <c r="AKC194" s="90"/>
      <c r="AKD194" s="90"/>
      <c r="AKE194" s="90"/>
      <c r="AKF194" s="90"/>
      <c r="AKG194" s="90"/>
      <c r="AKH194" s="90"/>
      <c r="AKI194" s="90"/>
      <c r="AKJ194" s="90"/>
      <c r="AKK194" s="90"/>
      <c r="AKL194" s="90"/>
      <c r="AKM194" s="90"/>
      <c r="AKN194" s="90"/>
      <c r="AKO194" s="90"/>
      <c r="AKP194" s="90"/>
      <c r="AKQ194" s="90"/>
      <c r="AKR194" s="90"/>
      <c r="AKS194" s="90"/>
      <c r="AKT194" s="90"/>
      <c r="AKU194" s="90"/>
      <c r="AKV194" s="90"/>
      <c r="AKW194" s="90"/>
      <c r="AKX194" s="90"/>
      <c r="AKY194" s="90"/>
      <c r="AKZ194" s="90"/>
      <c r="ALA194" s="90"/>
      <c r="ALB194" s="90"/>
      <c r="ALC194" s="90"/>
      <c r="ALD194" s="90"/>
      <c r="ALE194" s="90"/>
      <c r="ALF194" s="90"/>
      <c r="ALG194" s="90"/>
      <c r="ALH194" s="90"/>
      <c r="ALI194" s="90"/>
      <c r="ALJ194" s="90"/>
      <c r="ALK194" s="90"/>
      <c r="ALL194" s="90"/>
      <c r="ALM194" s="90"/>
      <c r="ALN194" s="90"/>
      <c r="ALO194" s="90"/>
      <c r="ALP194" s="90"/>
      <c r="ALQ194" s="90"/>
      <c r="ALR194" s="90"/>
      <c r="ALS194" s="90"/>
      <c r="ALT194" s="90"/>
      <c r="ALU194" s="90"/>
      <c r="ALV194" s="90"/>
      <c r="ALW194" s="90"/>
      <c r="ALX194" s="90"/>
      <c r="ALY194" s="90"/>
      <c r="ALZ194" s="90"/>
      <c r="AMA194" s="90"/>
      <c r="AMB194" s="90"/>
      <c r="AMC194" s="90"/>
      <c r="AMD194" s="90"/>
      <c r="AME194" s="90"/>
      <c r="AMF194" s="90"/>
      <c r="AMG194" s="90"/>
      <c r="AMH194" s="90"/>
      <c r="AMI194" s="90"/>
      <c r="AMJ194" s="90"/>
    </row>
    <row r="195" customFormat="false" ht="15" hidden="false" customHeight="true" outlineLevel="0" collapsed="false">
      <c r="A195" s="107" t="n">
        <v>401</v>
      </c>
      <c r="B195" s="108" t="str">
        <f aca="false">VLOOKUP(A195,Names!$A$2:$B$207,2,FALSE())</f>
        <v>Lynchburg City Secondary Alternative</v>
      </c>
      <c r="C195" s="109" t="n">
        <f aca="false">VLOOKUP(A195,[1]Principals!$A$8:$D$221,4,FALSE())</f>
        <v>0</v>
      </c>
      <c r="D195" s="109" t="n">
        <f aca="false">VLOOKUP($A195,'Source query'!$B$17:$I$224,5,FALSE())</f>
        <v>0</v>
      </c>
      <c r="E195" s="110" t="str">
        <f aca="false">IF(D195=0,"",IF(C195=0,"",IF(D195&lt;&gt;0,D195/C195-1)))</f>
        <v/>
      </c>
      <c r="F195" s="109" t="n">
        <f aca="false">VLOOKUP($A195,'Source query'!$B$17:$I$224,6,FALSE())</f>
        <v>0</v>
      </c>
      <c r="G195" s="110" t="str">
        <f aca="false">IF(F195=0,"",IF(D195=0,"",IF(F195&lt;&gt;0,F195/D195-1)))</f>
        <v/>
      </c>
    </row>
    <row r="196" customFormat="false" ht="15.75" hidden="false" customHeight="true" outlineLevel="0" collapsed="false">
      <c r="A196" s="107" t="n">
        <v>402</v>
      </c>
      <c r="B196" s="108" t="str">
        <f aca="false">VLOOKUP(A196,Names!$A$2:$B$207,2,FALSE())</f>
        <v>Enterprise Academy/Newport News City</v>
      </c>
      <c r="C196" s="109" t="n">
        <f aca="false">VLOOKUP(A196,[1]Principals!$A$8:$D$221,4,FALSE())</f>
        <v>93263.44</v>
      </c>
      <c r="D196" s="109" t="n">
        <f aca="false">VLOOKUP($A196,'Source query'!$B$17:$I$224,5,FALSE())</f>
        <v>95408</v>
      </c>
      <c r="E196" s="110" t="n">
        <f aca="false">IF(D196=0,"",IF(C196=0,"",IF(D196&lt;&gt;0,D196/C196-1)))</f>
        <v>0.022994648278039</v>
      </c>
      <c r="F196" s="109" t="n">
        <f aca="false">VLOOKUP($A196,'Source query'!$B$17:$I$224,6,FALSE())</f>
        <v>98977</v>
      </c>
      <c r="G196" s="110" t="n">
        <f aca="false">IF(F196=0,"",IF(D196=0,"",IF(F196&lt;&gt;0,F196/D196-1)))</f>
        <v>0.0374077645480464</v>
      </c>
    </row>
    <row r="197" customFormat="false" ht="15.75" hidden="false" customHeight="true" outlineLevel="0" collapsed="false">
      <c r="A197" s="107" t="n">
        <v>403</v>
      </c>
      <c r="B197" s="108" t="str">
        <f aca="false">VLOOKUP(A197,Names!$A$2:$B$207,2,FALSE())</f>
        <v>Tidewater Regional Alternative Education</v>
      </c>
      <c r="C197" s="109" t="n">
        <f aca="false">VLOOKUP(A197,[1]Principals!$A$8:$D$221,4,FALSE())</f>
        <v>70205.2</v>
      </c>
      <c r="D197" s="109" t="n">
        <f aca="false">VLOOKUP($A197,'Source query'!$B$17:$I$224,5,FALSE())</f>
        <v>66304.8</v>
      </c>
      <c r="E197" s="110" t="n">
        <f aca="false">IF(D197=0,"",IF(C197=0,"",IF(D197&lt;&gt;0,D197/C197-1)))</f>
        <v>-0.0555571382176818</v>
      </c>
      <c r="F197" s="109" t="n">
        <f aca="false">VLOOKUP($A197,'Source query'!$B$17:$I$224,6,FALSE())</f>
        <v>84000</v>
      </c>
      <c r="G197" s="110" t="n">
        <f aca="false">IF(F197=0,"",IF(D197=0,"",IF(F197&lt;&gt;0,F197/D197-1)))</f>
        <v>0.266876606218554</v>
      </c>
    </row>
    <row r="198" customFormat="false" ht="15.75" hidden="false" customHeight="true" outlineLevel="0" collapsed="false">
      <c r="A198" s="107" t="n">
        <v>404</v>
      </c>
      <c r="B198" s="108" t="str">
        <f aca="false">VLOOKUP(A198,Names!$A$2:$B$207,2,FALSE())</f>
        <v>Regional Alternative Plus Self Project/Roanoke</v>
      </c>
      <c r="C198" s="109" t="n">
        <f aca="false">VLOOKUP(A198,[1]Principals!$A$8:$D$221,4,FALSE())</f>
        <v>0</v>
      </c>
      <c r="D198" s="109" t="n">
        <f aca="false">VLOOKUP($A198,'Source query'!$B$17:$I$224,5,FALSE())</f>
        <v>0</v>
      </c>
      <c r="E198" s="110" t="str">
        <f aca="false">IF(D198=0,"",IF(C198=0,"",IF(D198&lt;&gt;0,D198/C198-1)))</f>
        <v/>
      </c>
      <c r="F198" s="109" t="n">
        <f aca="false">VLOOKUP($A198,'Source query'!$B$17:$I$224,6,FALSE())</f>
        <v>0</v>
      </c>
      <c r="G198" s="110" t="str">
        <f aca="false">IF(F198=0,"",IF(D198=0,"",IF(F198&lt;&gt;0,F198/D198-1)))</f>
        <v/>
      </c>
    </row>
    <row r="199" customFormat="false" ht="15.75" hidden="false" customHeight="true" outlineLevel="0" collapsed="false">
      <c r="A199" s="107" t="n">
        <v>405</v>
      </c>
      <c r="B199" s="108" t="str">
        <f aca="false">VLOOKUP(A199,Names!$A$2:$B$207,2,FALSE())</f>
        <v>Transition Support Resource Center/Fairfax</v>
      </c>
      <c r="C199" s="109" t="n">
        <f aca="false">VLOOKUP(A199,[1]Principals!$A$8:$D$221,4,FALSE())</f>
        <v>0</v>
      </c>
      <c r="D199" s="109" t="n">
        <f aca="false">VLOOKUP($A199,'Source query'!$B$17:$I$224,5,FALSE())</f>
        <v>0</v>
      </c>
      <c r="E199" s="110" t="str">
        <f aca="false">IF(D199=0,"",IF(C199=0,"",IF(D199&lt;&gt;0,D199/C199-1)))</f>
        <v/>
      </c>
      <c r="F199" s="109" t="n">
        <f aca="false">VLOOKUP($A199,'Source query'!$B$17:$I$224,6,FALSE())</f>
        <v>0</v>
      </c>
      <c r="G199" s="110" t="str">
        <f aca="false">IF(F199=0,"",IF(D199=0,"",IF(F199&lt;&gt;0,F199/D199-1)))</f>
        <v/>
      </c>
    </row>
    <row r="200" customFormat="false" ht="15.75" hidden="false" customHeight="true" outlineLevel="0" collapsed="false">
      <c r="A200" s="107" t="n">
        <v>406</v>
      </c>
      <c r="B200" s="108" t="str">
        <f aca="false">VLOOKUP(A200,Names!$A$2:$B$207,2,FALSE())</f>
        <v>Project Return/Fluvanna County</v>
      </c>
      <c r="C200" s="109" t="n">
        <f aca="false">VLOOKUP(A200,[1]Principals!$A$8:$D$221,4,FALSE())</f>
        <v>0</v>
      </c>
      <c r="D200" s="109" t="n">
        <f aca="false">VLOOKUP($A200,'Source query'!$B$17:$I$224,5,FALSE())</f>
        <v>0</v>
      </c>
      <c r="E200" s="110" t="str">
        <f aca="false">IF(D200=0,"",IF(C200=0,"",IF(D200&lt;&gt;0,D200/C200-1)))</f>
        <v/>
      </c>
      <c r="F200" s="109" t="n">
        <f aca="false">VLOOKUP($A200,'Source query'!$B$17:$I$224,6,FALSE())</f>
        <v>0</v>
      </c>
      <c r="G200" s="110" t="str">
        <f aca="false">IF(F200=0,"",IF(D200=0,"",IF(F200&lt;&gt;0,F200/D200-1)))</f>
        <v/>
      </c>
    </row>
    <row r="201" customFormat="false" ht="15.75" hidden="false" customHeight="true" outlineLevel="0" collapsed="false">
      <c r="A201" s="107" t="n">
        <v>407</v>
      </c>
      <c r="B201" s="108" t="str">
        <f aca="false">VLOOKUP(A201,Names!$A$2:$B$207,2,FALSE())</f>
        <v>Behav Disord Youth/Montgomery</v>
      </c>
      <c r="C201" s="109" t="n">
        <f aca="false">VLOOKUP(A201,[1]Principals!$A$8:$D$221,4,FALSE())</f>
        <v>0</v>
      </c>
      <c r="D201" s="109" t="n">
        <f aca="false">VLOOKUP($A201,'Source query'!$B$17:$I$224,5,FALSE())</f>
        <v>0</v>
      </c>
      <c r="E201" s="110" t="str">
        <f aca="false">IF(D201=0,"",IF(C201=0,"",IF(D201&lt;&gt;0,D201/C201-1)))</f>
        <v/>
      </c>
      <c r="F201" s="109" t="n">
        <f aca="false">VLOOKUP($A201,'Source query'!$B$17:$I$224,6,FALSE())</f>
        <v>0</v>
      </c>
      <c r="G201" s="110" t="str">
        <f aca="false">IF(F201=0,"",IF(D201=0,"",IF(F201&lt;&gt;0,F201/D201-1)))</f>
        <v/>
      </c>
    </row>
    <row r="202" customFormat="false" ht="15.75" hidden="false" customHeight="true" outlineLevel="0" collapsed="false">
      <c r="A202" s="107" t="n">
        <v>408</v>
      </c>
      <c r="B202" s="108" t="str">
        <f aca="false">VLOOKUP(A202,Names!$A$2:$B$207,2,FALSE())</f>
        <v>Petersburg Regional Alternative</v>
      </c>
      <c r="C202" s="109" t="n">
        <f aca="false">VLOOKUP(A202,[1]Principals!$A$8:$D$221,4,FALSE())</f>
        <v>63585</v>
      </c>
      <c r="D202" s="109" t="n">
        <f aca="false">VLOOKUP($A202,'Source query'!$B$17:$I$224,5,FALSE())</f>
        <v>77000</v>
      </c>
      <c r="E202" s="110" t="n">
        <f aca="false">IF(D202=0,"",IF(C202=0,"",IF(D202&lt;&gt;0,D202/C202-1)))</f>
        <v>0.210977431784226</v>
      </c>
      <c r="F202" s="109" t="n">
        <f aca="false">VLOOKUP($A202,'Source query'!$B$17:$I$224,6,FALSE())</f>
        <v>77000</v>
      </c>
      <c r="G202" s="110" t="n">
        <f aca="false">IF(F202=0,"",IF(D202=0,"",IF(F202&lt;&gt;0,F202/D202-1)))</f>
        <v>0</v>
      </c>
    </row>
    <row r="203" customFormat="false" ht="15.75" hidden="false" customHeight="true" outlineLevel="0" collapsed="false">
      <c r="A203" s="107" t="n">
        <v>409</v>
      </c>
      <c r="B203" s="108" t="str">
        <f aca="false">VLOOKUP(A203,Names!$A$2:$B$207,2,FALSE())</f>
        <v>Regional Alternative/Pittsylvania Co</v>
      </c>
      <c r="C203" s="109" t="n">
        <f aca="false">VLOOKUP(A203,[1]Principals!$A$8:$D$221,4,FALSE())</f>
        <v>83616</v>
      </c>
      <c r="D203" s="109" t="n">
        <f aca="false">VLOOKUP($A203,'Source query'!$B$17:$I$224,5,FALSE())</f>
        <v>85719</v>
      </c>
      <c r="E203" s="110" t="n">
        <f aca="false">IF(D203=0,"",IF(C203=0,"",IF(D203&lt;&gt;0,D203/C203-1)))</f>
        <v>0.0251506888633755</v>
      </c>
      <c r="F203" s="109" t="n">
        <f aca="false">VLOOKUP($A203,'Source query'!$B$17:$I$224,6,FALSE())</f>
        <v>85719</v>
      </c>
      <c r="G203" s="110" t="n">
        <f aca="false">IF(F203=0,"",IF(D203=0,"",IF(F203&lt;&gt;0,F203/D203-1)))</f>
        <v>0</v>
      </c>
    </row>
    <row r="204" customFormat="false" ht="15.75" hidden="false" customHeight="true" outlineLevel="0" collapsed="false">
      <c r="A204" s="107" t="n">
        <v>410</v>
      </c>
      <c r="B204" s="108" t="str">
        <f aca="false">VLOOKUP(A204,Names!$A$2:$B$207,2,FALSE())</f>
        <v>Project Return/Powhatan Co</v>
      </c>
      <c r="C204" s="109" t="n">
        <f aca="false">VLOOKUP(A204,[1]Principals!$A$8:$D$221,4,FALSE())</f>
        <v>0</v>
      </c>
      <c r="D204" s="109" t="n">
        <f aca="false">VLOOKUP($A204,'Source query'!$B$17:$I$224,5,FALSE())</f>
        <v>0</v>
      </c>
      <c r="E204" s="110" t="str">
        <f aca="false">IF(D204=0,"",IF(C204=0,"",IF(D204&lt;&gt;0,D204/C204-1)))</f>
        <v/>
      </c>
      <c r="F204" s="109" t="n">
        <f aca="false">VLOOKUP($A204,'Source query'!$B$17:$I$224,6,FALSE())</f>
        <v>0</v>
      </c>
      <c r="G204" s="110" t="str">
        <f aca="false">IF(F204=0,"",IF(D204=0,"",IF(F204&lt;&gt;0,F204/D204-1)))</f>
        <v/>
      </c>
    </row>
    <row r="205" customFormat="false" ht="15.75" hidden="false" customHeight="true" outlineLevel="0" collapsed="false">
      <c r="A205" s="107" t="n">
        <v>411</v>
      </c>
      <c r="B205" s="108" t="str">
        <f aca="false">VLOOKUP(A205,Names!$A$2:$B$207,2,FALSE())</f>
        <v>Crossroads Alternative/Bristol City</v>
      </c>
      <c r="C205" s="109" t="n">
        <f aca="false">VLOOKUP(A205,[1]Principals!$A$8:$D$221,4,FALSE())</f>
        <v>0</v>
      </c>
      <c r="D205" s="109" t="n">
        <f aca="false">VLOOKUP($A205,'Source query'!$B$17:$I$224,5,FALSE())</f>
        <v>0</v>
      </c>
      <c r="E205" s="110" t="str">
        <f aca="false">IF(D205=0,"",IF(C205=0,"",IF(D205&lt;&gt;0,D205/C205-1)))</f>
        <v/>
      </c>
      <c r="F205" s="109" t="n">
        <f aca="false">VLOOKUP($A205,'Source query'!$B$17:$I$224,6,FALSE())</f>
        <v>0</v>
      </c>
      <c r="G205" s="110" t="str">
        <f aca="false">IF(F205=0,"",IF(D205=0,"",IF(F205&lt;&gt;0,F205/D205-1)))</f>
        <v/>
      </c>
    </row>
    <row r="206" customFormat="false" ht="15.75" hidden="false" customHeight="true" outlineLevel="0" collapsed="false">
      <c r="A206" s="107" t="n">
        <v>412</v>
      </c>
      <c r="B206" s="108" t="str">
        <f aca="false">VLOOKUP(A206,Names!$A$2:$B$207,2,FALSE())</f>
        <v>Metro Richmond Alternative Ed</v>
      </c>
      <c r="C206" s="109" t="n">
        <f aca="false">VLOOKUP(A206,[1]Principals!$A$8:$D$221,4,FALSE())</f>
        <v>0</v>
      </c>
      <c r="D206" s="109" t="n">
        <f aca="false">VLOOKUP($A206,'Source query'!$B$17:$I$224,5,FALSE())</f>
        <v>0</v>
      </c>
      <c r="E206" s="110" t="str">
        <f aca="false">IF(D206=0,"",IF(C206=0,"",IF(D206&lt;&gt;0,D206/C206-1)))</f>
        <v/>
      </c>
      <c r="F206" s="109" t="n">
        <f aca="false">VLOOKUP($A206,'Source query'!$B$17:$I$224,6,FALSE())</f>
        <v>0</v>
      </c>
      <c r="G206" s="110" t="str">
        <f aca="false">IF(F206=0,"",IF(D206=0,"",IF(F206&lt;&gt;0,F206/D206-1)))</f>
        <v/>
      </c>
    </row>
    <row r="207" customFormat="false" ht="15.75" hidden="false" customHeight="true" outlineLevel="0" collapsed="false">
      <c r="A207" s="107" t="n">
        <v>413</v>
      </c>
      <c r="B207" s="108" t="str">
        <f aca="false">VLOOKUP(A207,Names!$A$2:$B$207,2,FALSE())</f>
        <v>Regional Alternative Ed/Stafford Co</v>
      </c>
      <c r="C207" s="109" t="n">
        <f aca="false">VLOOKUP(A207,[1]Principals!$A$8:$D$221,4,FALSE())</f>
        <v>0</v>
      </c>
      <c r="D207" s="109" t="n">
        <f aca="false">VLOOKUP($A207,'Source query'!$B$17:$I$224,5,FALSE())</f>
        <v>0</v>
      </c>
      <c r="E207" s="110" t="str">
        <f aca="false">IF(D207=0,"",IF(C207=0,"",IF(D207&lt;&gt;0,D207/C207-1)))</f>
        <v/>
      </c>
      <c r="F207" s="109" t="n">
        <f aca="false">VLOOKUP($A207,'Source query'!$B$17:$I$224,6,FALSE())</f>
        <v>0</v>
      </c>
      <c r="G207" s="110" t="str">
        <f aca="false">IF(F207=0,"",IF(D207=0,"",IF(F207&lt;&gt;0,F207/D207-1)))</f>
        <v/>
      </c>
    </row>
    <row r="208" customFormat="false" ht="15.75" hidden="false" customHeight="true" outlineLevel="0" collapsed="false">
      <c r="A208" s="107" t="n">
        <v>414</v>
      </c>
      <c r="B208" s="108" t="str">
        <f aca="false">VLOOKUP(A208,Names!$A$2:$B$207,2,FALSE())</f>
        <v>Southside L.I.N.K. Project/Brunswick Co</v>
      </c>
      <c r="C208" s="109" t="n">
        <f aca="false">VLOOKUP(A208,[1]Principals!$A$8:$D$221,4,FALSE())</f>
        <v>0</v>
      </c>
      <c r="D208" s="109" t="n">
        <f aca="false">VLOOKUP($A208,'Source query'!$B$17:$I$224,5,FALSE())</f>
        <v>0</v>
      </c>
      <c r="E208" s="110" t="str">
        <f aca="false">IF(D208=0,"",IF(C208=0,"",IF(D208&lt;&gt;0,D208/C208-1)))</f>
        <v/>
      </c>
      <c r="F208" s="109" t="n">
        <f aca="false">VLOOKUP($A208,'Source query'!$B$17:$I$224,6,FALSE())</f>
        <v>0</v>
      </c>
      <c r="G208" s="110" t="str">
        <f aca="false">IF(F208=0,"",IF(D208=0,"",IF(F208&lt;&gt;0,F208/D208-1)))</f>
        <v/>
      </c>
    </row>
    <row r="209" customFormat="false" ht="15.75" hidden="false" customHeight="true" outlineLevel="0" collapsed="false">
      <c r="A209" s="107" t="n">
        <v>415</v>
      </c>
      <c r="B209" s="108" t="str">
        <f aca="false">VLOOKUP(A209,Names!$A$2:$B$207,2,FALSE())</f>
        <v>Regional Alternative Ed/King William</v>
      </c>
      <c r="C209" s="109" t="n">
        <f aca="false">VLOOKUP(A209,[1]Principals!$A$8:$D$221,4,FALSE())</f>
        <v>97008.57</v>
      </c>
      <c r="D209" s="109" t="n">
        <f aca="false">VLOOKUP($A209,'Source query'!$B$17:$I$224,5,FALSE())</f>
        <v>94377.14</v>
      </c>
      <c r="E209" s="110" t="n">
        <f aca="false">IF(D209=0,"",IF(C209=0,"",IF(D209&lt;&gt;0,D209/C209-1)))</f>
        <v>-0.0271257477561004</v>
      </c>
      <c r="F209" s="109" t="n">
        <f aca="false">VLOOKUP($A209,'Source query'!$B$17:$I$224,6,FALSE())</f>
        <v>93952.38</v>
      </c>
      <c r="G209" s="110" t="n">
        <f aca="false">IF(F209=0,"",IF(D209=0,"",IF(F209&lt;&gt;0,F209/D209-1)))</f>
        <v>-0.00450066615707989</v>
      </c>
    </row>
    <row r="210" customFormat="false" ht="15.75" hidden="false" customHeight="true" outlineLevel="0" collapsed="false">
      <c r="A210" s="107" t="n">
        <v>416</v>
      </c>
      <c r="B210" s="108" t="str">
        <f aca="false">VLOOKUP(A210,Names!$A$2:$B$207,2,FALSE())</f>
        <v>New Dominion/Prince William Co</v>
      </c>
      <c r="C210" s="109" t="n">
        <f aca="false">VLOOKUP(A210,[1]Principals!$A$8:$D$221,4,FALSE())</f>
        <v>98022.01</v>
      </c>
      <c r="D210" s="109" t="n">
        <f aca="false">VLOOKUP($A210,'Source query'!$B$17:$I$224,5,FALSE())</f>
        <v>101972.98</v>
      </c>
      <c r="E210" s="110" t="n">
        <f aca="false">IF(D210=0,"",IF(C210=0,"",IF(D210&lt;&gt;0,D210/C210-1)))</f>
        <v>0.0403069677922336</v>
      </c>
      <c r="F210" s="109" t="n">
        <f aca="false">VLOOKUP($A210,'Source query'!$B$17:$I$224,6,FALSE())</f>
        <v>118200</v>
      </c>
      <c r="G210" s="110" t="n">
        <f aca="false">IF(F210=0,"",IF(D210=0,"",IF(F210&lt;&gt;0,F210/D210-1)))</f>
        <v>0.159130585376636</v>
      </c>
    </row>
    <row r="211" customFormat="false" ht="15.75" hidden="false" customHeight="true" outlineLevel="0" collapsed="false">
      <c r="A211" s="107" t="n">
        <v>417</v>
      </c>
      <c r="B211" s="108" t="str">
        <f aca="false">VLOOKUP(A211,Names!$A$2:$B$207,2,FALSE())</f>
        <v>Project Bridge/Russell Co</v>
      </c>
      <c r="C211" s="109" t="n">
        <f aca="false">VLOOKUP(A211,[1]Principals!$A$8:$D$221,4,FALSE())</f>
        <v>0</v>
      </c>
      <c r="D211" s="109" t="n">
        <f aca="false">VLOOKUP($A211,'Source query'!$B$17:$I$224,5,FALSE())</f>
        <v>0</v>
      </c>
      <c r="E211" s="110" t="str">
        <f aca="false">IF(D211=0,"",IF(C211=0,"",IF(D211&lt;&gt;0,D211/C211-1)))</f>
        <v/>
      </c>
      <c r="F211" s="109" t="n">
        <f aca="false">VLOOKUP($A211,'Source query'!$B$17:$I$224,6,FALSE())</f>
        <v>0</v>
      </c>
      <c r="G211" s="110" t="str">
        <f aca="false">IF(F211=0,"",IF(D211=0,"",IF(F211&lt;&gt;0,F211/D211-1)))</f>
        <v/>
      </c>
    </row>
    <row r="212" customFormat="false" ht="15.75" hidden="false" customHeight="true" outlineLevel="0" collapsed="false">
      <c r="A212" s="107" t="n">
        <v>418</v>
      </c>
      <c r="B212" s="108" t="str">
        <f aca="false">VLOOKUP(A212,Names!$A$2:$B$207,2,FALSE())</f>
        <v>Regional Alternative/Wythe Co</v>
      </c>
      <c r="C212" s="109" t="n">
        <f aca="false">VLOOKUP(A212,[1]Principals!$A$8:$D$221,4,FALSE())</f>
        <v>0</v>
      </c>
      <c r="D212" s="109" t="n">
        <f aca="false">VLOOKUP($A212,'Source query'!$B$17:$I$224,5,FALSE())</f>
        <v>0</v>
      </c>
      <c r="E212" s="110" t="str">
        <f aca="false">IF(D212=0,"",IF(C212=0,"",IF(D212&lt;&gt;0,D212/C212-1)))</f>
        <v/>
      </c>
      <c r="F212" s="109" t="n">
        <f aca="false">VLOOKUP($A212,'Source query'!$B$17:$I$224,6,FALSE())</f>
        <v>0</v>
      </c>
      <c r="G212" s="110" t="str">
        <f aca="false">IF(F212=0,"",IF(D212=0,"",IF(F212&lt;&gt;0,F212/D212-1)))</f>
        <v/>
      </c>
    </row>
    <row r="213" customFormat="false" ht="16.5" hidden="false" customHeight="true" outlineLevel="0" collapsed="false">
      <c r="A213" s="107" t="n">
        <v>420</v>
      </c>
      <c r="B213" s="108" t="str">
        <f aca="false">VLOOKUP(A213,Names!$A$2:$B$207,2,FALSE())</f>
        <v>Piedmont Alternative School</v>
      </c>
      <c r="C213" s="109" t="n">
        <f aca="false">VLOOKUP(A213,[1]Principals!$A$8:$D$221,4,FALSE())</f>
        <v>77000</v>
      </c>
      <c r="D213" s="109" t="n">
        <f aca="false">VLOOKUP($A213,'Source query'!$B$17:$I$224,5,FALSE())</f>
        <v>78155.1</v>
      </c>
      <c r="E213" s="110" t="n">
        <f aca="false">IF(D213=0,"",IF(C213=0,"",IF(D213&lt;&gt;0,D213/C213-1)))</f>
        <v>0.0150012987012989</v>
      </c>
      <c r="F213" s="109" t="n">
        <f aca="false">VLOOKUP($A213,'Source query'!$B$17:$I$224,6,FALSE())</f>
        <v>79907</v>
      </c>
      <c r="G213" s="110" t="n">
        <f aca="false">IF(F213=0,"",IF(D213=0,"",IF(F213&lt;&gt;0,F213/D213-1)))</f>
        <v>0.0224156836853897</v>
      </c>
    </row>
    <row r="214" customFormat="false" ht="15.75" hidden="false" customHeight="true" outlineLevel="0" collapsed="false">
      <c r="A214" s="107" t="n">
        <v>421</v>
      </c>
      <c r="B214" s="108" t="str">
        <f aca="false">VLOOKUP(A214,Names!$A$2:$B$207,2,FALSE())</f>
        <v>Northern Neck Regional Alternative Education</v>
      </c>
      <c r="C214" s="109" t="n">
        <f aca="false">VLOOKUP(A214,[1]Principals!$A$8:$D$221,4,FALSE())</f>
        <v>0</v>
      </c>
      <c r="D214" s="109" t="n">
        <f aca="false">VLOOKUP($A214,'Source query'!$B$17:$I$224,5,FALSE())</f>
        <v>0</v>
      </c>
      <c r="E214" s="110" t="str">
        <f aca="false">IF(D214=0,"",IF(C214=0,"",IF(D214&lt;&gt;0,D214/C214-1)))</f>
        <v/>
      </c>
      <c r="F214" s="109" t="n">
        <f aca="false">VLOOKUP($A214,'Source query'!$B$17:$I$224,6,FALSE())</f>
        <v>0</v>
      </c>
      <c r="G214" s="110" t="str">
        <f aca="false">IF(F214=0,"",IF(D214=0,"",IF(F214&lt;&gt;0,F214/D214-1)))</f>
        <v/>
      </c>
    </row>
    <row r="215" customFormat="false" ht="15.75" hidden="false" customHeight="true" outlineLevel="0" collapsed="false">
      <c r="A215" s="107" t="n">
        <v>422</v>
      </c>
      <c r="B215" s="108" t="str">
        <f aca="false">VLOOKUP(A215,Names!$A$2:$B$207,2,FALSE())</f>
        <v>Shenandoah Valley Reg Alternative Ed/Genesis</v>
      </c>
      <c r="C215" s="109" t="n">
        <f aca="false">VLOOKUP(A215,[1]Principals!$A$8:$D$221,4,FALSE())</f>
        <v>0</v>
      </c>
      <c r="D215" s="109" t="n">
        <f aca="false">VLOOKUP($A215,'Source query'!$B$17:$I$224,5,FALSE())</f>
        <v>0</v>
      </c>
      <c r="E215" s="110" t="str">
        <f aca="false">IF(D215=0,"",IF(C215=0,"",IF(D215&lt;&gt;0,D215/C215-1)))</f>
        <v/>
      </c>
      <c r="F215" s="109" t="n">
        <f aca="false">VLOOKUP($A215,'Source query'!$B$17:$I$224,6,FALSE())</f>
        <v>0</v>
      </c>
      <c r="G215" s="110" t="str">
        <f aca="false">IF(F215=0,"",IF(D215=0,"",IF(F215&lt;&gt;0,F215/D215-1)))</f>
        <v/>
      </c>
    </row>
    <row r="216" customFormat="false" ht="15.75" hidden="false" customHeight="true" outlineLevel="0" collapsed="false">
      <c r="A216" s="107" t="n">
        <v>423</v>
      </c>
      <c r="B216" s="108" t="str">
        <f aca="false">VLOOKUP(A216,Names!$A$2:$B$207,2,FALSE())</f>
        <v>Breaking Barriers Alternative Ed/Henry Co</v>
      </c>
      <c r="C216" s="109" t="n">
        <f aca="false">VLOOKUP(A216,[1]Principals!$A$8:$D$221,4,FALSE())</f>
        <v>74739.43</v>
      </c>
      <c r="D216" s="109" t="n">
        <f aca="false">VLOOKUP($A216,'Source query'!$B$17:$I$224,5,FALSE())</f>
        <v>65232.65</v>
      </c>
      <c r="E216" s="110" t="n">
        <f aca="false">IF(D216=0,"",IF(C216=0,"",IF(D216&lt;&gt;0,D216/C216-1)))</f>
        <v>-0.127198989877231</v>
      </c>
      <c r="F216" s="109" t="n">
        <f aca="false">VLOOKUP($A216,'Source query'!$B$17:$I$224,6,FALSE())</f>
        <v>66704.05</v>
      </c>
      <c r="G216" s="110" t="n">
        <f aca="false">IF(F216=0,"",IF(D216=0,"",IF(F216&lt;&gt;0,F216/D216-1)))</f>
        <v>0.0225561892702504</v>
      </c>
    </row>
    <row r="217" customFormat="false" ht="15.75" hidden="false" customHeight="true" outlineLevel="0" collapsed="false">
      <c r="A217" s="107" t="n">
        <v>424</v>
      </c>
      <c r="B217" s="108" t="str">
        <f aca="false">VLOOKUP(A217,Names!$A$2:$B$207,2,FALSE())</f>
        <v>Carroll/Galax/Joy Ranch Reg Alternative Ed</v>
      </c>
      <c r="C217" s="109" t="n">
        <f aca="false">VLOOKUP(A217,[1]Principals!$A$8:$D$221,4,FALSE())</f>
        <v>0</v>
      </c>
      <c r="D217" s="109" t="n">
        <f aca="false">VLOOKUP($A217,'Source query'!$B$17:$I$224,5,FALSE())</f>
        <v>0</v>
      </c>
      <c r="E217" s="110" t="str">
        <f aca="false">IF(D217=0,"",IF(C217=0,"",IF(D217&lt;&gt;0,D217/C217-1)))</f>
        <v/>
      </c>
      <c r="F217" s="109" t="n">
        <f aca="false">VLOOKUP($A217,'Source query'!$B$17:$I$224,6,FALSE())</f>
        <v>0</v>
      </c>
      <c r="G217" s="110" t="str">
        <f aca="false">IF(F217=0,"",IF(D217=0,"",IF(F217&lt;&gt;0,F217/D217-1)))</f>
        <v/>
      </c>
    </row>
    <row r="218" customFormat="false" ht="15.75" hidden="false" customHeight="true" outlineLevel="0" collapsed="false">
      <c r="A218" s="107" t="n">
        <v>426</v>
      </c>
      <c r="B218" s="108" t="str">
        <f aca="false">VLOOKUP(A218,Names!$A$2:$B$207,2,FALSE())</f>
        <v>Regional Learning Academy/Wise Co</v>
      </c>
      <c r="C218" s="109" t="n">
        <f aca="false">VLOOKUP(A218,[1]Principals!$A$8:$D$221,4,FALSE())</f>
        <v>0</v>
      </c>
      <c r="D218" s="109" t="n">
        <f aca="false">VLOOKUP($A218,'Source query'!$B$17:$I$224,5,FALSE())</f>
        <v>82384.79</v>
      </c>
      <c r="E218" s="110" t="str">
        <f aca="false">IF(D218=0,"",IF(C218=0,"",IF(D218&lt;&gt;0,D218/C218-1)))</f>
        <v/>
      </c>
      <c r="F218" s="109" t="n">
        <f aca="false">VLOOKUP($A218,'Source query'!$B$17:$I$224,6,FALSE())</f>
        <v>84848.48</v>
      </c>
      <c r="G218" s="110" t="n">
        <f aca="false">IF(F218=0,"",IF(D218=0,"",IF(F218&lt;&gt;0,F218/D218-1)))</f>
        <v>0.0299046705101755</v>
      </c>
    </row>
    <row r="219" customFormat="false" ht="15.75" hidden="false" customHeight="true" outlineLevel="0" collapsed="false">
      <c r="A219" s="107" t="n">
        <v>427</v>
      </c>
      <c r="B219" s="108" t="str">
        <f aca="false">VLOOKUP(A219,Names!$A$2:$B$207,2,FALSE())</f>
        <v>Regional Community Alternative Ed Continuum</v>
      </c>
      <c r="C219" s="109" t="n">
        <f aca="false">VLOOKUP(A219,[1]Principals!$A$8:$D$221,4,FALSE())</f>
        <v>93269.04</v>
      </c>
      <c r="D219" s="109" t="n">
        <f aca="false">VLOOKUP($A219,'Source query'!$B$17:$I$224,5,FALSE())</f>
        <v>96067.08</v>
      </c>
      <c r="E219" s="110" t="n">
        <f aca="false">IF(D219=0,"",IF(C219=0,"",IF(D219&lt;&gt;0,D219/C219-1)))</f>
        <v>0.0299996654838519</v>
      </c>
      <c r="F219" s="109" t="n">
        <f aca="false">VLOOKUP($A219,'Source query'!$B$17:$I$224,6,FALSE())</f>
        <v>97989</v>
      </c>
      <c r="G219" s="110" t="n">
        <f aca="false">IF(F219=0,"",IF(D219=0,"",IF(F219&lt;&gt;0,F219/D219-1)))</f>
        <v>0.0200060207929709</v>
      </c>
    </row>
    <row r="220" customFormat="false" ht="15.75" hidden="false" customHeight="true" outlineLevel="0" collapsed="false">
      <c r="A220" s="107" t="n">
        <v>428</v>
      </c>
      <c r="B220" s="108" t="str">
        <f aca="false">VLOOKUP(A220,Names!$A$2:$B$207,2,FALSE())</f>
        <v>Project Renew/Northampton Co</v>
      </c>
      <c r="C220" s="109" t="n">
        <f aca="false">VLOOKUP(A220,[1]Principals!$A$8:$D$221,4,FALSE())</f>
        <v>0</v>
      </c>
      <c r="D220" s="109" t="n">
        <f aca="false">VLOOKUP($A220,'Source query'!$B$17:$I$224,5,FALSE())</f>
        <v>0</v>
      </c>
      <c r="E220" s="110" t="str">
        <f aca="false">IF(D220=0,"",IF(C220=0,"",IF(D220&lt;&gt;0,D220/C220-1)))</f>
        <v/>
      </c>
      <c r="F220" s="109" t="n">
        <f aca="false">VLOOKUP($A220,'Source query'!$B$17:$I$224,6,FALSE())</f>
        <v>0</v>
      </c>
      <c r="G220" s="110" t="str">
        <f aca="false">IF(F220=0,"",IF(D220=0,"",IF(F220&lt;&gt;0,F220/D220-1)))</f>
        <v/>
      </c>
    </row>
    <row r="221" customFormat="false" ht="15.75" hidden="false" customHeight="true" outlineLevel="0" collapsed="false">
      <c r="A221" s="107" t="n">
        <v>429</v>
      </c>
      <c r="B221" s="108" t="str">
        <f aca="false">VLOOKUP(A221,Names!$A$2:$B$207,2,FALSE())</f>
        <v>Renaissance/Scott Co</v>
      </c>
      <c r="C221" s="109" t="n">
        <f aca="false">VLOOKUP(A221,[1]Principals!$A$8:$D$221,4,FALSE())</f>
        <v>0</v>
      </c>
      <c r="D221" s="109" t="n">
        <f aca="false">VLOOKUP($A221,'Source query'!$B$17:$I$224,5,FALSE())</f>
        <v>0</v>
      </c>
      <c r="E221" s="110" t="str">
        <f aca="false">IF(D221=0,"",IF(C221=0,"",IF(D221&lt;&gt;0,D221/C221-1)))</f>
        <v/>
      </c>
      <c r="F221" s="109"/>
      <c r="G221" s="110"/>
    </row>
    <row r="222" customFormat="false" ht="15.75" hidden="false" customHeight="true" outlineLevel="0" collapsed="false">
      <c r="A222" s="107" t="n">
        <v>431</v>
      </c>
      <c r="B222" s="108" t="str">
        <f aca="false">VLOOKUP(A222,Names!$A$2:$B$207,2,FALSE())</f>
        <v>Regional Alternative Education Center/Buena Vista</v>
      </c>
      <c r="C222" s="109" t="n">
        <f aca="false">VLOOKUP(A222,[1]Principals!$A$8:$D$222,4,FALSE())</f>
        <v>0</v>
      </c>
      <c r="D222" s="109" t="n">
        <f aca="false">VLOOKUP($A222,'Source query'!$B$17:$I$224,5,FALSE())</f>
        <v>0</v>
      </c>
      <c r="E222" s="164" t="str">
        <f aca="false">IF(D222=0,"",IF(C222=0,"",IF(D222&lt;&gt;0,D222/C222-1)))</f>
        <v/>
      </c>
      <c r="F222" s="109" t="n">
        <f aca="false">VLOOKUP($A222,'Source query'!$B$17:$I$224,6,FALSE())</f>
        <v>0</v>
      </c>
      <c r="G222" s="110" t="str">
        <f aca="false">IF(F222=0,"",IF(D222=0,"",IF(F222&lt;&gt;0,F222/D222-1)))</f>
        <v/>
      </c>
    </row>
    <row r="223" customFormat="false" ht="21.75" hidden="false" customHeight="true" outlineLevel="0" collapsed="false">
      <c r="A223" s="116"/>
      <c r="B223" s="117" t="s">
        <v>139</v>
      </c>
      <c r="C223" s="118" t="n">
        <f aca="false">+[1]Principals!$D$223</f>
        <v>83247.8452115764</v>
      </c>
      <c r="D223" s="118" t="n">
        <f aca="false">'Source query'!F10</f>
        <v>85729.6411543259</v>
      </c>
      <c r="E223" s="119" t="n">
        <f aca="false">IF(D223=0,"",IF(C223=0,"",IF(D223&lt;&gt;0,D223/C223-1)))</f>
        <v>0.0298121343134108</v>
      </c>
      <c r="F223" s="118" t="n">
        <f aca="false">'Source query'!G10</f>
        <v>92279.612188367</v>
      </c>
      <c r="G223" s="119" t="n">
        <f aca="false">IF(F223=0,"",IF(D223=0,"",IF(F223&lt;&gt;0,F223/D223-1)))</f>
        <v>0.0764026414417174</v>
      </c>
      <c r="H223" s="128"/>
      <c r="I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s="128"/>
      <c r="AMB223" s="128"/>
      <c r="AMC223" s="128"/>
      <c r="AMD223" s="128"/>
      <c r="AME223" s="128"/>
      <c r="AMF223" s="128"/>
      <c r="AMG223" s="128"/>
      <c r="AMH223" s="128"/>
      <c r="AMI223" s="128"/>
      <c r="AMJ223" s="128"/>
    </row>
    <row r="224" customFormat="false" ht="15" hidden="false" customHeight="true" outlineLevel="0" collapsed="false">
      <c r="A224" s="131"/>
      <c r="B224" s="131"/>
      <c r="C224" s="165"/>
      <c r="D224" s="165"/>
      <c r="E224" s="133"/>
      <c r="F224" s="165"/>
      <c r="G224" s="133"/>
      <c r="H224" s="90"/>
      <c r="I224" s="90"/>
      <c r="J224" s="163"/>
      <c r="K224" s="163"/>
      <c r="L224" s="90"/>
      <c r="M224" s="90"/>
      <c r="N224" s="90"/>
      <c r="O224" s="90"/>
      <c r="P224" s="90"/>
      <c r="Q224" s="90"/>
      <c r="R224" s="90"/>
      <c r="S224" s="90"/>
      <c r="T224" s="90"/>
      <c r="U224" s="90"/>
      <c r="V224" s="90"/>
      <c r="W224" s="90"/>
      <c r="X224" s="90"/>
      <c r="Y224" s="90"/>
      <c r="Z224" s="90"/>
      <c r="AA224" s="90"/>
      <c r="AB224" s="90"/>
      <c r="AC224" s="90"/>
      <c r="AD224" s="90"/>
      <c r="AE224" s="90"/>
      <c r="AF224" s="90"/>
      <c r="AG224" s="90"/>
      <c r="AH224" s="90"/>
      <c r="AI224" s="90"/>
      <c r="AJ224" s="90"/>
      <c r="AK224" s="90"/>
      <c r="AL224" s="90"/>
      <c r="AM224" s="90"/>
      <c r="AN224" s="90"/>
      <c r="AO224" s="90"/>
      <c r="AP224" s="90"/>
      <c r="AQ224" s="90"/>
      <c r="AR224" s="90"/>
      <c r="AS224" s="90"/>
      <c r="AT224" s="90"/>
      <c r="AU224" s="90"/>
      <c r="AV224" s="90"/>
      <c r="AW224" s="90"/>
      <c r="AX224" s="90"/>
      <c r="AY224" s="90"/>
      <c r="AZ224" s="90"/>
      <c r="BA224" s="90"/>
      <c r="BB224" s="90"/>
      <c r="BC224" s="90"/>
      <c r="BD224" s="90"/>
      <c r="BE224" s="90"/>
      <c r="BF224" s="90"/>
      <c r="BG224" s="90"/>
      <c r="BH224" s="90"/>
      <c r="BI224" s="90"/>
      <c r="BJ224" s="90"/>
      <c r="BK224" s="90"/>
      <c r="BL224" s="90"/>
      <c r="BM224" s="90"/>
      <c r="BN224" s="90"/>
      <c r="BO224" s="90"/>
      <c r="BP224" s="90"/>
      <c r="BQ224" s="90"/>
      <c r="BR224" s="90"/>
      <c r="BS224" s="90"/>
      <c r="BT224" s="90"/>
      <c r="BU224" s="90"/>
      <c r="BV224" s="90"/>
      <c r="BW224" s="90"/>
      <c r="BX224" s="90"/>
      <c r="BY224" s="90"/>
      <c r="BZ224" s="90"/>
      <c r="CA224" s="90"/>
      <c r="CB224" s="90"/>
      <c r="CC224" s="90"/>
      <c r="CD224" s="90"/>
      <c r="CE224" s="90"/>
      <c r="CF224" s="90"/>
      <c r="CG224" s="90"/>
      <c r="CH224" s="90"/>
      <c r="CI224" s="90"/>
      <c r="CJ224" s="90"/>
      <c r="CK224" s="90"/>
      <c r="CL224" s="90"/>
      <c r="CM224" s="90"/>
      <c r="CN224" s="90"/>
      <c r="CO224" s="90"/>
      <c r="CP224" s="90"/>
      <c r="CQ224" s="90"/>
      <c r="CR224" s="90"/>
      <c r="CS224" s="90"/>
      <c r="CT224" s="90"/>
      <c r="CU224" s="90"/>
      <c r="CV224" s="90"/>
      <c r="CW224" s="90"/>
      <c r="CX224" s="90"/>
      <c r="CY224" s="90"/>
      <c r="CZ224" s="90"/>
      <c r="DA224" s="90"/>
      <c r="DB224" s="90"/>
      <c r="DC224" s="90"/>
      <c r="DD224" s="90"/>
      <c r="DE224" s="90"/>
      <c r="DF224" s="90"/>
      <c r="DG224" s="90"/>
      <c r="DH224" s="90"/>
      <c r="DI224" s="90"/>
      <c r="DJ224" s="90"/>
      <c r="DK224" s="90"/>
      <c r="DL224" s="90"/>
      <c r="DM224" s="90"/>
      <c r="DN224" s="90"/>
      <c r="DO224" s="90"/>
      <c r="DP224" s="90"/>
      <c r="DQ224" s="90"/>
      <c r="DR224" s="90"/>
      <c r="DS224" s="90"/>
      <c r="DT224" s="90"/>
      <c r="DU224" s="90"/>
      <c r="DV224" s="90"/>
      <c r="DW224" s="90"/>
      <c r="DX224" s="90"/>
      <c r="DY224" s="90"/>
      <c r="DZ224" s="90"/>
      <c r="EA224" s="90"/>
      <c r="EB224" s="90"/>
      <c r="EC224" s="90"/>
      <c r="ED224" s="90"/>
      <c r="EE224" s="90"/>
      <c r="EF224" s="90"/>
      <c r="EG224" s="90"/>
      <c r="EH224" s="90"/>
      <c r="EI224" s="90"/>
      <c r="EJ224" s="90"/>
      <c r="EK224" s="90"/>
      <c r="EL224" s="90"/>
      <c r="EM224" s="90"/>
      <c r="EN224" s="90"/>
      <c r="EO224" s="90"/>
      <c r="EP224" s="90"/>
      <c r="EQ224" s="90"/>
      <c r="ER224" s="90"/>
      <c r="ES224" s="90"/>
      <c r="ET224" s="90"/>
      <c r="EU224" s="90"/>
      <c r="EV224" s="90"/>
      <c r="EW224" s="90"/>
      <c r="EX224" s="90"/>
      <c r="EY224" s="90"/>
      <c r="EZ224" s="90"/>
      <c r="FA224" s="90"/>
      <c r="FB224" s="90"/>
      <c r="FC224" s="90"/>
      <c r="FD224" s="90"/>
      <c r="FE224" s="90"/>
      <c r="FF224" s="90"/>
      <c r="FG224" s="90"/>
      <c r="FH224" s="90"/>
      <c r="FI224" s="90"/>
      <c r="FJ224" s="90"/>
      <c r="FK224" s="90"/>
      <c r="FL224" s="90"/>
      <c r="FM224" s="90"/>
      <c r="FN224" s="90"/>
      <c r="FO224" s="90"/>
      <c r="FP224" s="90"/>
      <c r="FQ224" s="90"/>
      <c r="FR224" s="90"/>
      <c r="FS224" s="90"/>
      <c r="FT224" s="90"/>
      <c r="FU224" s="90"/>
      <c r="FV224" s="90"/>
      <c r="FW224" s="90"/>
      <c r="FX224" s="90"/>
      <c r="FY224" s="90"/>
      <c r="FZ224" s="90"/>
      <c r="GA224" s="90"/>
      <c r="GB224" s="90"/>
      <c r="GC224" s="90"/>
      <c r="GD224" s="90"/>
      <c r="GE224" s="90"/>
      <c r="GF224" s="90"/>
      <c r="GG224" s="90"/>
      <c r="GH224" s="90"/>
      <c r="GI224" s="90"/>
      <c r="GJ224" s="90"/>
      <c r="GK224" s="90"/>
      <c r="GL224" s="90"/>
      <c r="GM224" s="90"/>
      <c r="GN224" s="90"/>
      <c r="GO224" s="90"/>
      <c r="GP224" s="90"/>
      <c r="GQ224" s="90"/>
      <c r="GR224" s="90"/>
      <c r="GS224" s="90"/>
      <c r="GT224" s="90"/>
      <c r="GU224" s="90"/>
      <c r="GV224" s="90"/>
      <c r="GW224" s="90"/>
      <c r="GX224" s="90"/>
      <c r="GY224" s="90"/>
      <c r="GZ224" s="90"/>
      <c r="HA224" s="90"/>
      <c r="HB224" s="90"/>
      <c r="HC224" s="90"/>
      <c r="HD224" s="90"/>
      <c r="HE224" s="90"/>
      <c r="HF224" s="90"/>
      <c r="HG224" s="90"/>
      <c r="HH224" s="90"/>
      <c r="HI224" s="90"/>
      <c r="HJ224" s="90"/>
      <c r="HK224" s="90"/>
      <c r="HL224" s="90"/>
      <c r="HM224" s="90"/>
      <c r="HN224" s="90"/>
      <c r="HO224" s="90"/>
      <c r="HP224" s="90"/>
      <c r="HQ224" s="90"/>
      <c r="HR224" s="90"/>
      <c r="HS224" s="90"/>
      <c r="HT224" s="90"/>
      <c r="HU224" s="90"/>
      <c r="HV224" s="90"/>
      <c r="HW224" s="90"/>
      <c r="HX224" s="90"/>
      <c r="HY224" s="90"/>
      <c r="HZ224" s="90"/>
      <c r="IA224" s="90"/>
      <c r="IB224" s="90"/>
      <c r="IC224" s="90"/>
      <c r="ID224" s="90"/>
      <c r="IE224" s="90"/>
      <c r="IF224" s="90"/>
      <c r="IG224" s="90"/>
      <c r="IH224" s="90"/>
      <c r="II224" s="90"/>
      <c r="IJ224" s="90"/>
      <c r="IK224" s="90"/>
      <c r="IL224" s="90"/>
      <c r="IM224" s="90"/>
      <c r="IN224" s="90"/>
      <c r="IO224" s="90"/>
      <c r="IP224" s="90"/>
      <c r="IQ224" s="90"/>
      <c r="IR224" s="90"/>
      <c r="IS224" s="90"/>
      <c r="IT224" s="90"/>
      <c r="IU224" s="90"/>
      <c r="IV224" s="90"/>
      <c r="IW224" s="90"/>
      <c r="IX224" s="90"/>
      <c r="IY224" s="90"/>
      <c r="IZ224" s="90"/>
      <c r="JA224" s="90"/>
      <c r="JB224" s="90"/>
      <c r="JC224" s="90"/>
      <c r="JD224" s="90"/>
      <c r="JE224" s="90"/>
      <c r="JF224" s="90"/>
      <c r="JG224" s="90"/>
      <c r="JH224" s="90"/>
      <c r="JI224" s="90"/>
      <c r="JJ224" s="90"/>
      <c r="JK224" s="90"/>
      <c r="JL224" s="90"/>
      <c r="JM224" s="90"/>
      <c r="JN224" s="90"/>
      <c r="JO224" s="90"/>
      <c r="JP224" s="90"/>
      <c r="JQ224" s="90"/>
      <c r="JR224" s="90"/>
      <c r="JS224" s="90"/>
      <c r="JT224" s="90"/>
      <c r="JU224" s="90"/>
      <c r="JV224" s="90"/>
      <c r="JW224" s="90"/>
      <c r="JX224" s="90"/>
      <c r="JY224" s="90"/>
      <c r="JZ224" s="90"/>
      <c r="KA224" s="90"/>
      <c r="KB224" s="90"/>
      <c r="KC224" s="90"/>
      <c r="KD224" s="90"/>
      <c r="KE224" s="90"/>
      <c r="KF224" s="90"/>
      <c r="KG224" s="90"/>
      <c r="KH224" s="90"/>
      <c r="KI224" s="90"/>
      <c r="KJ224" s="90"/>
      <c r="KK224" s="90"/>
      <c r="KL224" s="90"/>
      <c r="KM224" s="90"/>
      <c r="KN224" s="90"/>
      <c r="KO224" s="90"/>
      <c r="KP224" s="90"/>
      <c r="KQ224" s="90"/>
      <c r="KR224" s="90"/>
      <c r="KS224" s="90"/>
      <c r="KT224" s="90"/>
      <c r="KU224" s="90"/>
      <c r="KV224" s="90"/>
      <c r="KW224" s="90"/>
      <c r="KX224" s="90"/>
      <c r="KY224" s="90"/>
      <c r="KZ224" s="90"/>
      <c r="LA224" s="90"/>
      <c r="LB224" s="90"/>
      <c r="LC224" s="90"/>
      <c r="LD224" s="90"/>
      <c r="LE224" s="90"/>
      <c r="LF224" s="90"/>
      <c r="LG224" s="90"/>
      <c r="LH224" s="90"/>
      <c r="LI224" s="90"/>
      <c r="LJ224" s="90"/>
      <c r="LK224" s="90"/>
      <c r="LL224" s="90"/>
      <c r="LM224" s="90"/>
      <c r="LN224" s="90"/>
      <c r="LO224" s="90"/>
      <c r="LP224" s="90"/>
      <c r="LQ224" s="90"/>
      <c r="LR224" s="90"/>
      <c r="LS224" s="90"/>
      <c r="LT224" s="90"/>
      <c r="LU224" s="90"/>
      <c r="LV224" s="90"/>
      <c r="LW224" s="90"/>
      <c r="LX224" s="90"/>
      <c r="LY224" s="90"/>
      <c r="LZ224" s="90"/>
      <c r="MA224" s="90"/>
      <c r="MB224" s="90"/>
      <c r="MC224" s="90"/>
      <c r="MD224" s="90"/>
      <c r="ME224" s="90"/>
      <c r="MF224" s="90"/>
      <c r="MG224" s="90"/>
      <c r="MH224" s="90"/>
      <c r="MI224" s="90"/>
      <c r="MJ224" s="90"/>
      <c r="MK224" s="90"/>
      <c r="ML224" s="90"/>
      <c r="MM224" s="90"/>
      <c r="MN224" s="90"/>
      <c r="MO224" s="90"/>
      <c r="MP224" s="90"/>
      <c r="MQ224" s="90"/>
      <c r="MR224" s="90"/>
      <c r="MS224" s="90"/>
      <c r="MT224" s="90"/>
      <c r="MU224" s="90"/>
      <c r="MV224" s="90"/>
      <c r="MW224" s="90"/>
      <c r="MX224" s="90"/>
      <c r="MY224" s="90"/>
      <c r="MZ224" s="90"/>
      <c r="NA224" s="90"/>
      <c r="NB224" s="90"/>
      <c r="NC224" s="90"/>
      <c r="ND224" s="90"/>
      <c r="NE224" s="90"/>
      <c r="NF224" s="90"/>
      <c r="NG224" s="90"/>
      <c r="NH224" s="90"/>
      <c r="NI224" s="90"/>
      <c r="NJ224" s="90"/>
      <c r="NK224" s="90"/>
      <c r="NL224" s="90"/>
      <c r="NM224" s="90"/>
      <c r="NN224" s="90"/>
      <c r="NO224" s="90"/>
      <c r="NP224" s="90"/>
      <c r="NQ224" s="90"/>
      <c r="NR224" s="90"/>
      <c r="NS224" s="90"/>
      <c r="NT224" s="90"/>
      <c r="NU224" s="90"/>
      <c r="NV224" s="90"/>
      <c r="NW224" s="90"/>
      <c r="NX224" s="90"/>
      <c r="NY224" s="90"/>
      <c r="NZ224" s="90"/>
      <c r="OA224" s="90"/>
      <c r="OB224" s="90"/>
      <c r="OC224" s="90"/>
      <c r="OD224" s="90"/>
      <c r="OE224" s="90"/>
      <c r="OF224" s="90"/>
      <c r="OG224" s="90"/>
      <c r="OH224" s="90"/>
      <c r="OI224" s="90"/>
      <c r="OJ224" s="90"/>
      <c r="OK224" s="90"/>
      <c r="OL224" s="90"/>
      <c r="OM224" s="90"/>
      <c r="ON224" s="90"/>
      <c r="OO224" s="90"/>
      <c r="OP224" s="90"/>
      <c r="OQ224" s="90"/>
      <c r="OR224" s="90"/>
      <c r="OS224" s="90"/>
      <c r="OT224" s="90"/>
      <c r="OU224" s="90"/>
      <c r="OV224" s="90"/>
      <c r="OW224" s="90"/>
      <c r="OX224" s="90"/>
      <c r="OY224" s="90"/>
      <c r="OZ224" s="90"/>
      <c r="PA224" s="90"/>
      <c r="PB224" s="90"/>
      <c r="PC224" s="90"/>
      <c r="PD224" s="90"/>
      <c r="PE224" s="90"/>
      <c r="PF224" s="90"/>
      <c r="PG224" s="90"/>
      <c r="PH224" s="90"/>
      <c r="PI224" s="90"/>
      <c r="PJ224" s="90"/>
      <c r="PK224" s="90"/>
      <c r="PL224" s="90"/>
      <c r="PM224" s="90"/>
      <c r="PN224" s="90"/>
      <c r="PO224" s="90"/>
      <c r="PP224" s="90"/>
      <c r="PQ224" s="90"/>
      <c r="PR224" s="90"/>
      <c r="PS224" s="90"/>
      <c r="PT224" s="90"/>
      <c r="PU224" s="90"/>
      <c r="PV224" s="90"/>
      <c r="PW224" s="90"/>
      <c r="PX224" s="90"/>
      <c r="PY224" s="90"/>
      <c r="PZ224" s="90"/>
      <c r="QA224" s="90"/>
      <c r="QB224" s="90"/>
      <c r="QC224" s="90"/>
      <c r="QD224" s="90"/>
      <c r="QE224" s="90"/>
      <c r="QF224" s="90"/>
      <c r="QG224" s="90"/>
      <c r="QH224" s="90"/>
      <c r="QI224" s="90"/>
      <c r="QJ224" s="90"/>
      <c r="QK224" s="90"/>
      <c r="QL224" s="90"/>
      <c r="QM224" s="90"/>
      <c r="QN224" s="90"/>
      <c r="QO224" s="90"/>
      <c r="QP224" s="90"/>
      <c r="QQ224" s="90"/>
      <c r="QR224" s="90"/>
      <c r="QS224" s="90"/>
      <c r="QT224" s="90"/>
      <c r="QU224" s="90"/>
      <c r="QV224" s="90"/>
      <c r="QW224" s="90"/>
      <c r="QX224" s="90"/>
      <c r="QY224" s="90"/>
      <c r="QZ224" s="90"/>
      <c r="RA224" s="90"/>
      <c r="RB224" s="90"/>
      <c r="RC224" s="90"/>
      <c r="RD224" s="90"/>
      <c r="RE224" s="90"/>
      <c r="RF224" s="90"/>
      <c r="RG224" s="90"/>
      <c r="RH224" s="90"/>
      <c r="RI224" s="90"/>
      <c r="RJ224" s="90"/>
      <c r="RK224" s="90"/>
      <c r="RL224" s="90"/>
      <c r="RM224" s="90"/>
      <c r="RN224" s="90"/>
      <c r="RO224" s="90"/>
      <c r="RP224" s="90"/>
      <c r="RQ224" s="90"/>
      <c r="RR224" s="90"/>
      <c r="RS224" s="90"/>
      <c r="RT224" s="90"/>
      <c r="RU224" s="90"/>
      <c r="RV224" s="90"/>
      <c r="RW224" s="90"/>
      <c r="RX224" s="90"/>
      <c r="RY224" s="90"/>
      <c r="RZ224" s="90"/>
      <c r="SA224" s="90"/>
      <c r="SB224" s="90"/>
      <c r="SC224" s="90"/>
      <c r="SD224" s="90"/>
      <c r="SE224" s="90"/>
      <c r="SF224" s="90"/>
      <c r="SG224" s="90"/>
      <c r="SH224" s="90"/>
      <c r="SI224" s="90"/>
      <c r="SJ224" s="90"/>
      <c r="SK224" s="90"/>
      <c r="SL224" s="90"/>
      <c r="SM224" s="90"/>
      <c r="SN224" s="90"/>
      <c r="SO224" s="90"/>
      <c r="SP224" s="90"/>
      <c r="SQ224" s="90"/>
      <c r="SR224" s="90"/>
      <c r="SS224" s="90"/>
      <c r="ST224" s="90"/>
      <c r="SU224" s="90"/>
      <c r="SV224" s="90"/>
      <c r="SW224" s="90"/>
      <c r="SX224" s="90"/>
      <c r="SY224" s="90"/>
      <c r="SZ224" s="90"/>
      <c r="TA224" s="90"/>
      <c r="TB224" s="90"/>
      <c r="TC224" s="90"/>
      <c r="TD224" s="90"/>
      <c r="TE224" s="90"/>
      <c r="TF224" s="90"/>
      <c r="TG224" s="90"/>
      <c r="TH224" s="90"/>
      <c r="TI224" s="90"/>
      <c r="TJ224" s="90"/>
      <c r="TK224" s="90"/>
      <c r="TL224" s="90"/>
      <c r="TM224" s="90"/>
      <c r="TN224" s="90"/>
      <c r="TO224" s="90"/>
      <c r="TP224" s="90"/>
      <c r="TQ224" s="90"/>
      <c r="TR224" s="90"/>
      <c r="TS224" s="90"/>
      <c r="TT224" s="90"/>
      <c r="TU224" s="90"/>
      <c r="TV224" s="90"/>
      <c r="TW224" s="90"/>
      <c r="TX224" s="90"/>
      <c r="TY224" s="90"/>
      <c r="TZ224" s="90"/>
      <c r="UA224" s="90"/>
      <c r="UB224" s="90"/>
      <c r="UC224" s="90"/>
      <c r="UD224" s="90"/>
      <c r="UE224" s="90"/>
      <c r="UF224" s="90"/>
      <c r="UG224" s="90"/>
      <c r="UH224" s="90"/>
      <c r="UI224" s="90"/>
      <c r="UJ224" s="90"/>
      <c r="UK224" s="90"/>
      <c r="UL224" s="90"/>
      <c r="UM224" s="90"/>
      <c r="UN224" s="90"/>
      <c r="UO224" s="90"/>
      <c r="UP224" s="90"/>
      <c r="UQ224" s="90"/>
      <c r="UR224" s="90"/>
      <c r="US224" s="90"/>
      <c r="UT224" s="90"/>
      <c r="UU224" s="90"/>
      <c r="UV224" s="90"/>
      <c r="UW224" s="90"/>
      <c r="UX224" s="90"/>
      <c r="UY224" s="90"/>
      <c r="UZ224" s="90"/>
      <c r="VA224" s="90"/>
      <c r="VB224" s="90"/>
      <c r="VC224" s="90"/>
      <c r="VD224" s="90"/>
      <c r="VE224" s="90"/>
      <c r="VF224" s="90"/>
      <c r="VG224" s="90"/>
      <c r="VH224" s="90"/>
      <c r="VI224" s="90"/>
      <c r="VJ224" s="90"/>
      <c r="VK224" s="90"/>
      <c r="VL224" s="90"/>
      <c r="VM224" s="90"/>
      <c r="VN224" s="90"/>
      <c r="VO224" s="90"/>
      <c r="VP224" s="90"/>
      <c r="VQ224" s="90"/>
      <c r="VR224" s="90"/>
      <c r="VS224" s="90"/>
      <c r="VT224" s="90"/>
      <c r="VU224" s="90"/>
      <c r="VV224" s="90"/>
      <c r="VW224" s="90"/>
      <c r="VX224" s="90"/>
      <c r="VY224" s="90"/>
      <c r="VZ224" s="90"/>
      <c r="WA224" s="90"/>
      <c r="WB224" s="90"/>
      <c r="WC224" s="90"/>
      <c r="WD224" s="90"/>
      <c r="WE224" s="90"/>
      <c r="WF224" s="90"/>
      <c r="WG224" s="90"/>
      <c r="WH224" s="90"/>
      <c r="WI224" s="90"/>
      <c r="WJ224" s="90"/>
      <c r="WK224" s="90"/>
      <c r="WL224" s="90"/>
      <c r="WM224" s="90"/>
      <c r="WN224" s="90"/>
      <c r="WO224" s="90"/>
      <c r="WP224" s="90"/>
      <c r="WQ224" s="90"/>
      <c r="WR224" s="90"/>
      <c r="WS224" s="90"/>
      <c r="WT224" s="90"/>
      <c r="WU224" s="90"/>
      <c r="WV224" s="90"/>
      <c r="WW224" s="90"/>
      <c r="WX224" s="90"/>
      <c r="WY224" s="90"/>
      <c r="WZ224" s="90"/>
      <c r="XA224" s="90"/>
      <c r="XB224" s="90"/>
      <c r="XC224" s="90"/>
      <c r="XD224" s="90"/>
      <c r="XE224" s="90"/>
      <c r="XF224" s="90"/>
      <c r="XG224" s="90"/>
      <c r="XH224" s="90"/>
      <c r="XI224" s="90"/>
      <c r="XJ224" s="90"/>
      <c r="XK224" s="90"/>
      <c r="XL224" s="90"/>
      <c r="XM224" s="90"/>
      <c r="XN224" s="90"/>
      <c r="XO224" s="90"/>
      <c r="XP224" s="90"/>
      <c r="XQ224" s="90"/>
      <c r="XR224" s="90"/>
      <c r="XS224" s="90"/>
      <c r="XT224" s="90"/>
      <c r="XU224" s="90"/>
      <c r="XV224" s="90"/>
      <c r="XW224" s="90"/>
      <c r="XX224" s="90"/>
      <c r="XY224" s="90"/>
      <c r="XZ224" s="90"/>
      <c r="YA224" s="90"/>
      <c r="YB224" s="90"/>
      <c r="YC224" s="90"/>
      <c r="YD224" s="90"/>
      <c r="YE224" s="90"/>
      <c r="YF224" s="90"/>
      <c r="YG224" s="90"/>
      <c r="YH224" s="90"/>
      <c r="YI224" s="90"/>
      <c r="YJ224" s="90"/>
      <c r="YK224" s="90"/>
      <c r="YL224" s="90"/>
      <c r="YM224" s="90"/>
      <c r="YN224" s="90"/>
      <c r="YO224" s="90"/>
      <c r="YP224" s="90"/>
      <c r="YQ224" s="90"/>
      <c r="YR224" s="90"/>
      <c r="YS224" s="90"/>
      <c r="YT224" s="90"/>
      <c r="YU224" s="90"/>
      <c r="YV224" s="90"/>
      <c r="YW224" s="90"/>
      <c r="YX224" s="90"/>
      <c r="YY224" s="90"/>
      <c r="YZ224" s="90"/>
      <c r="ZA224" s="90"/>
      <c r="ZB224" s="90"/>
      <c r="ZC224" s="90"/>
      <c r="ZD224" s="90"/>
      <c r="ZE224" s="90"/>
      <c r="ZF224" s="90"/>
      <c r="ZG224" s="90"/>
      <c r="ZH224" s="90"/>
      <c r="ZI224" s="90"/>
      <c r="ZJ224" s="90"/>
      <c r="ZK224" s="90"/>
      <c r="ZL224" s="90"/>
      <c r="ZM224" s="90"/>
      <c r="ZN224" s="90"/>
      <c r="ZO224" s="90"/>
      <c r="ZP224" s="90"/>
      <c r="ZQ224" s="90"/>
      <c r="ZR224" s="90"/>
      <c r="ZS224" s="90"/>
      <c r="ZT224" s="90"/>
      <c r="ZU224" s="90"/>
      <c r="ZV224" s="90"/>
      <c r="ZW224" s="90"/>
      <c r="ZX224" s="90"/>
      <c r="ZY224" s="90"/>
      <c r="ZZ224" s="90"/>
      <c r="AAA224" s="90"/>
      <c r="AAB224" s="90"/>
      <c r="AAC224" s="90"/>
      <c r="AAD224" s="90"/>
      <c r="AAE224" s="90"/>
      <c r="AAF224" s="90"/>
      <c r="AAG224" s="90"/>
      <c r="AAH224" s="90"/>
      <c r="AAI224" s="90"/>
      <c r="AAJ224" s="90"/>
      <c r="AAK224" s="90"/>
      <c r="AAL224" s="90"/>
      <c r="AAM224" s="90"/>
      <c r="AAN224" s="90"/>
      <c r="AAO224" s="90"/>
      <c r="AAP224" s="90"/>
      <c r="AAQ224" s="90"/>
      <c r="AAR224" s="90"/>
      <c r="AAS224" s="90"/>
      <c r="AAT224" s="90"/>
      <c r="AAU224" s="90"/>
      <c r="AAV224" s="90"/>
      <c r="AAW224" s="90"/>
      <c r="AAX224" s="90"/>
      <c r="AAY224" s="90"/>
      <c r="AAZ224" s="90"/>
      <c r="ABA224" s="90"/>
      <c r="ABB224" s="90"/>
      <c r="ABC224" s="90"/>
      <c r="ABD224" s="90"/>
      <c r="ABE224" s="90"/>
      <c r="ABF224" s="90"/>
      <c r="ABG224" s="90"/>
      <c r="ABH224" s="90"/>
      <c r="ABI224" s="90"/>
      <c r="ABJ224" s="90"/>
      <c r="ABK224" s="90"/>
      <c r="ABL224" s="90"/>
      <c r="ABM224" s="90"/>
      <c r="ABN224" s="90"/>
      <c r="ABO224" s="90"/>
      <c r="ABP224" s="90"/>
      <c r="ABQ224" s="90"/>
      <c r="ABR224" s="90"/>
      <c r="ABS224" s="90"/>
      <c r="ABT224" s="90"/>
      <c r="ABU224" s="90"/>
      <c r="ABV224" s="90"/>
      <c r="ABW224" s="90"/>
      <c r="ABX224" s="90"/>
      <c r="ABY224" s="90"/>
      <c r="ABZ224" s="90"/>
      <c r="ACA224" s="90"/>
      <c r="ACB224" s="90"/>
      <c r="ACC224" s="90"/>
      <c r="ACD224" s="90"/>
      <c r="ACE224" s="90"/>
      <c r="ACF224" s="90"/>
      <c r="ACG224" s="90"/>
      <c r="ACH224" s="90"/>
      <c r="ACI224" s="90"/>
      <c r="ACJ224" s="90"/>
      <c r="ACK224" s="90"/>
      <c r="ACL224" s="90"/>
      <c r="ACM224" s="90"/>
      <c r="ACN224" s="90"/>
      <c r="ACO224" s="90"/>
      <c r="ACP224" s="90"/>
      <c r="ACQ224" s="90"/>
      <c r="ACR224" s="90"/>
      <c r="ACS224" s="90"/>
      <c r="ACT224" s="90"/>
      <c r="ACU224" s="90"/>
      <c r="ACV224" s="90"/>
      <c r="ACW224" s="90"/>
      <c r="ACX224" s="90"/>
      <c r="ACY224" s="90"/>
      <c r="ACZ224" s="90"/>
      <c r="ADA224" s="90"/>
      <c r="ADB224" s="90"/>
      <c r="ADC224" s="90"/>
      <c r="ADD224" s="90"/>
      <c r="ADE224" s="90"/>
      <c r="ADF224" s="90"/>
      <c r="ADG224" s="90"/>
      <c r="ADH224" s="90"/>
      <c r="ADI224" s="90"/>
      <c r="ADJ224" s="90"/>
      <c r="ADK224" s="90"/>
      <c r="ADL224" s="90"/>
      <c r="ADM224" s="90"/>
      <c r="ADN224" s="90"/>
      <c r="ADO224" s="90"/>
      <c r="ADP224" s="90"/>
      <c r="ADQ224" s="90"/>
      <c r="ADR224" s="90"/>
      <c r="ADS224" s="90"/>
      <c r="ADT224" s="90"/>
      <c r="ADU224" s="90"/>
      <c r="ADV224" s="90"/>
      <c r="ADW224" s="90"/>
      <c r="ADX224" s="90"/>
      <c r="ADY224" s="90"/>
      <c r="ADZ224" s="90"/>
      <c r="AEA224" s="90"/>
      <c r="AEB224" s="90"/>
      <c r="AEC224" s="90"/>
      <c r="AED224" s="90"/>
      <c r="AEE224" s="90"/>
      <c r="AEF224" s="90"/>
      <c r="AEG224" s="90"/>
      <c r="AEH224" s="90"/>
      <c r="AEI224" s="90"/>
      <c r="AEJ224" s="90"/>
      <c r="AEK224" s="90"/>
      <c r="AEL224" s="90"/>
      <c r="AEM224" s="90"/>
      <c r="AEN224" s="90"/>
      <c r="AEO224" s="90"/>
      <c r="AEP224" s="90"/>
      <c r="AEQ224" s="90"/>
      <c r="AER224" s="90"/>
      <c r="AES224" s="90"/>
      <c r="AET224" s="90"/>
      <c r="AEU224" s="90"/>
      <c r="AEV224" s="90"/>
      <c r="AEW224" s="90"/>
      <c r="AEX224" s="90"/>
      <c r="AEY224" s="90"/>
      <c r="AEZ224" s="90"/>
      <c r="AFA224" s="90"/>
      <c r="AFB224" s="90"/>
      <c r="AFC224" s="90"/>
      <c r="AFD224" s="90"/>
      <c r="AFE224" s="90"/>
      <c r="AFF224" s="90"/>
      <c r="AFG224" s="90"/>
      <c r="AFH224" s="90"/>
      <c r="AFI224" s="90"/>
      <c r="AFJ224" s="90"/>
      <c r="AFK224" s="90"/>
      <c r="AFL224" s="90"/>
      <c r="AFM224" s="90"/>
      <c r="AFN224" s="90"/>
      <c r="AFO224" s="90"/>
      <c r="AFP224" s="90"/>
      <c r="AFQ224" s="90"/>
      <c r="AFR224" s="90"/>
      <c r="AFS224" s="90"/>
      <c r="AFT224" s="90"/>
      <c r="AFU224" s="90"/>
      <c r="AFV224" s="90"/>
      <c r="AFW224" s="90"/>
      <c r="AFX224" s="90"/>
      <c r="AFY224" s="90"/>
      <c r="AFZ224" s="90"/>
      <c r="AGA224" s="90"/>
      <c r="AGB224" s="90"/>
      <c r="AGC224" s="90"/>
      <c r="AGD224" s="90"/>
      <c r="AGE224" s="90"/>
      <c r="AGF224" s="90"/>
      <c r="AGG224" s="90"/>
      <c r="AGH224" s="90"/>
      <c r="AGI224" s="90"/>
      <c r="AGJ224" s="90"/>
      <c r="AGK224" s="90"/>
      <c r="AGL224" s="90"/>
      <c r="AGM224" s="90"/>
      <c r="AGN224" s="90"/>
      <c r="AGO224" s="90"/>
      <c r="AGP224" s="90"/>
      <c r="AGQ224" s="90"/>
      <c r="AGR224" s="90"/>
      <c r="AGS224" s="90"/>
      <c r="AGT224" s="90"/>
      <c r="AGU224" s="90"/>
      <c r="AGV224" s="90"/>
      <c r="AGW224" s="90"/>
      <c r="AGX224" s="90"/>
      <c r="AGY224" s="90"/>
      <c r="AGZ224" s="90"/>
      <c r="AHA224" s="90"/>
      <c r="AHB224" s="90"/>
      <c r="AHC224" s="90"/>
      <c r="AHD224" s="90"/>
      <c r="AHE224" s="90"/>
      <c r="AHF224" s="90"/>
      <c r="AHG224" s="90"/>
      <c r="AHH224" s="90"/>
      <c r="AHI224" s="90"/>
      <c r="AHJ224" s="90"/>
      <c r="AHK224" s="90"/>
      <c r="AHL224" s="90"/>
      <c r="AHM224" s="90"/>
      <c r="AHN224" s="90"/>
      <c r="AHO224" s="90"/>
      <c r="AHP224" s="90"/>
      <c r="AHQ224" s="90"/>
      <c r="AHR224" s="90"/>
      <c r="AHS224" s="90"/>
      <c r="AHT224" s="90"/>
      <c r="AHU224" s="90"/>
      <c r="AHV224" s="90"/>
      <c r="AHW224" s="90"/>
      <c r="AHX224" s="90"/>
      <c r="AHY224" s="90"/>
      <c r="AHZ224" s="90"/>
      <c r="AIA224" s="90"/>
      <c r="AIB224" s="90"/>
      <c r="AIC224" s="90"/>
      <c r="AID224" s="90"/>
      <c r="AIE224" s="90"/>
      <c r="AIF224" s="90"/>
      <c r="AIG224" s="90"/>
      <c r="AIH224" s="90"/>
      <c r="AII224" s="90"/>
      <c r="AIJ224" s="90"/>
      <c r="AIK224" s="90"/>
      <c r="AIL224" s="90"/>
      <c r="AIM224" s="90"/>
      <c r="AIN224" s="90"/>
      <c r="AIO224" s="90"/>
      <c r="AIP224" s="90"/>
      <c r="AIQ224" s="90"/>
      <c r="AIR224" s="90"/>
      <c r="AIS224" s="90"/>
      <c r="AIT224" s="90"/>
      <c r="AIU224" s="90"/>
      <c r="AIV224" s="90"/>
      <c r="AIW224" s="90"/>
      <c r="AIX224" s="90"/>
      <c r="AIY224" s="90"/>
      <c r="AIZ224" s="90"/>
      <c r="AJA224" s="90"/>
      <c r="AJB224" s="90"/>
      <c r="AJC224" s="90"/>
      <c r="AJD224" s="90"/>
      <c r="AJE224" s="90"/>
      <c r="AJF224" s="90"/>
      <c r="AJG224" s="90"/>
      <c r="AJH224" s="90"/>
      <c r="AJI224" s="90"/>
      <c r="AJJ224" s="90"/>
      <c r="AJK224" s="90"/>
      <c r="AJL224" s="90"/>
      <c r="AJM224" s="90"/>
      <c r="AJN224" s="90"/>
      <c r="AJO224" s="90"/>
      <c r="AJP224" s="90"/>
      <c r="AJQ224" s="90"/>
      <c r="AJR224" s="90"/>
      <c r="AJS224" s="90"/>
      <c r="AJT224" s="90"/>
      <c r="AJU224" s="90"/>
      <c r="AJV224" s="90"/>
      <c r="AJW224" s="90"/>
      <c r="AJX224" s="90"/>
      <c r="AJY224" s="90"/>
      <c r="AJZ224" s="90"/>
      <c r="AKA224" s="90"/>
      <c r="AKB224" s="90"/>
      <c r="AKC224" s="90"/>
      <c r="AKD224" s="90"/>
      <c r="AKE224" s="90"/>
      <c r="AKF224" s="90"/>
      <c r="AKG224" s="90"/>
      <c r="AKH224" s="90"/>
      <c r="AKI224" s="90"/>
      <c r="AKJ224" s="90"/>
      <c r="AKK224" s="90"/>
      <c r="AKL224" s="90"/>
      <c r="AKM224" s="90"/>
      <c r="AKN224" s="90"/>
      <c r="AKO224" s="90"/>
      <c r="AKP224" s="90"/>
      <c r="AKQ224" s="90"/>
      <c r="AKR224" s="90"/>
      <c r="AKS224" s="90"/>
      <c r="AKT224" s="90"/>
      <c r="AKU224" s="90"/>
      <c r="AKV224" s="90"/>
      <c r="AKW224" s="90"/>
      <c r="AKX224" s="90"/>
      <c r="AKY224" s="90"/>
      <c r="AKZ224" s="90"/>
      <c r="ALA224" s="90"/>
      <c r="ALB224" s="90"/>
      <c r="ALC224" s="90"/>
      <c r="ALD224" s="90"/>
      <c r="ALE224" s="90"/>
      <c r="ALF224" s="90"/>
      <c r="ALG224" s="90"/>
      <c r="ALH224" s="90"/>
      <c r="ALI224" s="90"/>
      <c r="ALJ224" s="90"/>
      <c r="ALK224" s="90"/>
      <c r="ALL224" s="90"/>
      <c r="ALM224" s="90"/>
      <c r="ALN224" s="90"/>
      <c r="ALO224" s="90"/>
      <c r="ALP224" s="90"/>
      <c r="ALQ224" s="90"/>
      <c r="ALR224" s="90"/>
      <c r="ALS224" s="90"/>
      <c r="ALT224" s="90"/>
      <c r="ALU224" s="90"/>
      <c r="ALV224" s="90"/>
      <c r="ALW224" s="90"/>
      <c r="ALX224" s="90"/>
      <c r="ALY224" s="90"/>
      <c r="ALZ224" s="90"/>
      <c r="AMA224" s="90"/>
      <c r="AMB224" s="90"/>
      <c r="AMC224" s="90"/>
      <c r="AMD224" s="90"/>
      <c r="AME224" s="90"/>
      <c r="AMF224" s="90"/>
      <c r="AMG224" s="90"/>
      <c r="AMH224" s="90"/>
      <c r="AMI224" s="90"/>
      <c r="AMJ224" s="90"/>
    </row>
    <row r="225" customFormat="false" ht="30" hidden="false" customHeight="true" outlineLevel="0" collapsed="false">
      <c r="A225" s="134"/>
      <c r="B225" s="135" t="s">
        <v>140</v>
      </c>
      <c r="C225" s="136" t="n">
        <f aca="false">+[1]Principals!$D$225</f>
        <v>96845.3692228</v>
      </c>
      <c r="D225" s="136" t="n">
        <f aca="false">'Source query'!F11</f>
        <v>97351.0006728123</v>
      </c>
      <c r="E225" s="137" t="n">
        <f aca="false">IF(D225=0,"",IF(C225=0,"",IF(D225&lt;&gt;0,D225/C225-1)))</f>
        <v>0.00522101835193722</v>
      </c>
      <c r="F225" s="136" t="n">
        <f aca="false">'Source query'!G11</f>
        <v>100751.815660768</v>
      </c>
      <c r="G225" s="137" t="n">
        <f aca="false">IF(F225=0,"",IF(D225=0,"",IF(F225&lt;&gt;0,F225/D225-1)))</f>
        <v>0.0349335390951464</v>
      </c>
      <c r="H225" s="138"/>
      <c r="I225" s="138"/>
      <c r="L225" s="138"/>
      <c r="M225" s="138"/>
      <c r="N225" s="138"/>
      <c r="O225" s="138"/>
      <c r="P225" s="138"/>
      <c r="Q225" s="138"/>
      <c r="R225" s="138"/>
      <c r="S225" s="138"/>
      <c r="T225" s="138"/>
      <c r="U225" s="138"/>
      <c r="V225" s="138"/>
      <c r="W225" s="138"/>
      <c r="X225" s="138"/>
      <c r="Y225" s="138"/>
      <c r="Z225" s="138"/>
      <c r="AA225" s="138"/>
      <c r="AB225" s="138"/>
      <c r="AC225" s="138"/>
      <c r="AD225" s="138"/>
      <c r="AE225" s="138"/>
      <c r="AF225" s="138"/>
      <c r="AG225" s="138"/>
      <c r="AH225" s="138"/>
      <c r="AI225" s="138"/>
      <c r="AJ225" s="138"/>
      <c r="AK225" s="138"/>
      <c r="AL225" s="138"/>
      <c r="AM225" s="138"/>
      <c r="AN225" s="138"/>
      <c r="AO225" s="138"/>
      <c r="AP225" s="138"/>
      <c r="AQ225" s="138"/>
      <c r="AR225" s="138"/>
      <c r="AS225" s="138"/>
      <c r="AT225" s="138"/>
      <c r="AU225" s="138"/>
      <c r="AV225" s="138"/>
      <c r="AW225" s="138"/>
      <c r="AX225" s="138"/>
      <c r="AY225" s="138"/>
      <c r="AZ225" s="138"/>
      <c r="BA225" s="138"/>
      <c r="BB225" s="138"/>
      <c r="BC225" s="138"/>
      <c r="BD225" s="138"/>
      <c r="BE225" s="138"/>
      <c r="BF225" s="138"/>
      <c r="BG225" s="138"/>
      <c r="BH225" s="138"/>
      <c r="BI225" s="138"/>
      <c r="BJ225" s="138"/>
      <c r="BK225" s="138"/>
      <c r="BL225" s="138"/>
      <c r="BM225" s="138"/>
      <c r="BN225" s="138"/>
      <c r="BO225" s="138"/>
      <c r="BP225" s="138"/>
      <c r="BQ225" s="138"/>
      <c r="BR225" s="138"/>
      <c r="BS225" s="138"/>
      <c r="BT225" s="138"/>
      <c r="BU225" s="138"/>
      <c r="BV225" s="138"/>
      <c r="BW225" s="138"/>
      <c r="BX225" s="138"/>
      <c r="BY225" s="138"/>
      <c r="BZ225" s="138"/>
      <c r="CA225" s="138"/>
      <c r="CB225" s="138"/>
      <c r="CC225" s="138"/>
      <c r="CD225" s="138"/>
      <c r="CE225" s="138"/>
      <c r="CF225" s="138"/>
      <c r="CG225" s="138"/>
      <c r="CH225" s="138"/>
      <c r="CI225" s="138"/>
      <c r="CJ225" s="138"/>
      <c r="CK225" s="138"/>
      <c r="CL225" s="138"/>
      <c r="CM225" s="138"/>
      <c r="CN225" s="138"/>
      <c r="CO225" s="138"/>
      <c r="CP225" s="138"/>
      <c r="CQ225" s="138"/>
      <c r="CR225" s="138"/>
      <c r="CS225" s="138"/>
      <c r="CT225" s="138"/>
      <c r="CU225" s="138"/>
      <c r="CV225" s="138"/>
      <c r="CW225" s="138"/>
      <c r="CX225" s="138"/>
      <c r="CY225" s="138"/>
      <c r="CZ225" s="138"/>
      <c r="DA225" s="138"/>
      <c r="DB225" s="138"/>
      <c r="DC225" s="138"/>
      <c r="DD225" s="138"/>
      <c r="DE225" s="138"/>
      <c r="DF225" s="138"/>
      <c r="DG225" s="138"/>
      <c r="DH225" s="138"/>
      <c r="DI225" s="138"/>
      <c r="DJ225" s="138"/>
      <c r="DK225" s="138"/>
      <c r="DL225" s="138"/>
      <c r="DM225" s="138"/>
      <c r="DN225" s="138"/>
      <c r="DO225" s="138"/>
      <c r="DP225" s="138"/>
      <c r="DQ225" s="138"/>
      <c r="DR225" s="138"/>
      <c r="DS225" s="138"/>
      <c r="DT225" s="138"/>
      <c r="DU225" s="138"/>
      <c r="DV225" s="138"/>
      <c r="DW225" s="138"/>
      <c r="DX225" s="138"/>
      <c r="DY225" s="138"/>
      <c r="DZ225" s="138"/>
      <c r="EA225" s="138"/>
      <c r="EB225" s="138"/>
      <c r="EC225" s="138"/>
      <c r="ED225" s="138"/>
      <c r="EE225" s="138"/>
      <c r="EF225" s="138"/>
      <c r="EG225" s="138"/>
      <c r="EH225" s="138"/>
      <c r="EI225" s="138"/>
      <c r="EJ225" s="138"/>
      <c r="EK225" s="138"/>
      <c r="EL225" s="138"/>
      <c r="EM225" s="138"/>
      <c r="EN225" s="138"/>
      <c r="EO225" s="138"/>
      <c r="EP225" s="138"/>
      <c r="EQ225" s="138"/>
      <c r="ER225" s="138"/>
      <c r="ES225" s="138"/>
      <c r="ET225" s="138"/>
      <c r="EU225" s="138"/>
      <c r="EV225" s="138"/>
      <c r="EW225" s="138"/>
      <c r="EX225" s="138"/>
      <c r="EY225" s="138"/>
      <c r="EZ225" s="138"/>
      <c r="FA225" s="138"/>
      <c r="FB225" s="138"/>
      <c r="FC225" s="138"/>
      <c r="FD225" s="138"/>
      <c r="FE225" s="138"/>
      <c r="FF225" s="138"/>
      <c r="FG225" s="138"/>
      <c r="FH225" s="138"/>
      <c r="FI225" s="138"/>
      <c r="FJ225" s="138"/>
      <c r="FK225" s="138"/>
      <c r="FL225" s="138"/>
      <c r="FM225" s="138"/>
      <c r="FN225" s="138"/>
      <c r="FO225" s="138"/>
      <c r="FP225" s="138"/>
      <c r="FQ225" s="138"/>
      <c r="FR225" s="138"/>
      <c r="FS225" s="138"/>
      <c r="FT225" s="138"/>
      <c r="FU225" s="138"/>
      <c r="FV225" s="138"/>
      <c r="FW225" s="138"/>
      <c r="FX225" s="138"/>
      <c r="FY225" s="138"/>
      <c r="FZ225" s="138"/>
      <c r="GA225" s="138"/>
      <c r="GB225" s="138"/>
      <c r="GC225" s="138"/>
      <c r="GD225" s="138"/>
      <c r="GE225" s="138"/>
      <c r="GF225" s="138"/>
      <c r="GG225" s="138"/>
      <c r="GH225" s="138"/>
      <c r="GI225" s="138"/>
      <c r="GJ225" s="138"/>
      <c r="GK225" s="138"/>
      <c r="GL225" s="138"/>
      <c r="GM225" s="138"/>
      <c r="GN225" s="138"/>
      <c r="GO225" s="138"/>
      <c r="GP225" s="138"/>
      <c r="GQ225" s="138"/>
      <c r="GR225" s="138"/>
      <c r="GS225" s="138"/>
      <c r="GT225" s="138"/>
      <c r="GU225" s="138"/>
      <c r="GV225" s="138"/>
      <c r="GW225" s="138"/>
      <c r="GX225" s="138"/>
      <c r="GY225" s="138"/>
      <c r="GZ225" s="138"/>
      <c r="HA225" s="138"/>
      <c r="HB225" s="138"/>
      <c r="HC225" s="138"/>
      <c r="HD225" s="138"/>
      <c r="HE225" s="138"/>
      <c r="HF225" s="138"/>
      <c r="HG225" s="138"/>
      <c r="HH225" s="138"/>
      <c r="HI225" s="138"/>
      <c r="HJ225" s="138"/>
      <c r="HK225" s="138"/>
      <c r="HL225" s="138"/>
      <c r="HM225" s="138"/>
      <c r="HN225" s="138"/>
      <c r="HO225" s="138"/>
      <c r="HP225" s="138"/>
      <c r="HQ225" s="138"/>
      <c r="HR225" s="138"/>
      <c r="HS225" s="138"/>
      <c r="HT225" s="138"/>
      <c r="HU225" s="138"/>
      <c r="HV225" s="138"/>
      <c r="HW225" s="138"/>
      <c r="HX225" s="138"/>
      <c r="HY225" s="138"/>
      <c r="HZ225" s="138"/>
      <c r="IA225" s="138"/>
      <c r="IB225" s="138"/>
      <c r="IC225" s="138"/>
      <c r="ID225" s="138"/>
      <c r="IE225" s="138"/>
      <c r="IF225" s="138"/>
      <c r="IG225" s="138"/>
      <c r="IH225" s="138"/>
      <c r="II225" s="138"/>
      <c r="IJ225" s="138"/>
      <c r="IK225" s="138"/>
      <c r="IL225" s="138"/>
      <c r="IM225" s="138"/>
      <c r="IN225" s="138"/>
      <c r="IO225" s="138"/>
      <c r="IP225" s="138"/>
      <c r="IQ225" s="138"/>
      <c r="IR225" s="138"/>
      <c r="IS225" s="138"/>
      <c r="IT225" s="138"/>
      <c r="IU225" s="138"/>
      <c r="IV225" s="138"/>
      <c r="IW225" s="138"/>
      <c r="IX225" s="138"/>
      <c r="IY225" s="138"/>
      <c r="IZ225" s="138"/>
      <c r="JA225" s="138"/>
      <c r="JB225" s="138"/>
      <c r="JC225" s="138"/>
      <c r="JD225" s="138"/>
      <c r="JE225" s="138"/>
      <c r="JF225" s="138"/>
      <c r="JG225" s="138"/>
      <c r="JH225" s="138"/>
      <c r="JI225" s="138"/>
      <c r="JJ225" s="138"/>
      <c r="JK225" s="138"/>
      <c r="JL225" s="138"/>
      <c r="JM225" s="138"/>
      <c r="JN225" s="138"/>
      <c r="JO225" s="138"/>
      <c r="JP225" s="138"/>
      <c r="JQ225" s="138"/>
      <c r="JR225" s="138"/>
      <c r="JS225" s="138"/>
      <c r="JT225" s="138"/>
      <c r="JU225" s="138"/>
      <c r="JV225" s="138"/>
      <c r="JW225" s="138"/>
      <c r="JX225" s="138"/>
      <c r="JY225" s="138"/>
      <c r="JZ225" s="138"/>
      <c r="KA225" s="138"/>
      <c r="KB225" s="138"/>
      <c r="KC225" s="138"/>
      <c r="KD225" s="138"/>
      <c r="KE225" s="138"/>
      <c r="KF225" s="138"/>
      <c r="KG225" s="138"/>
      <c r="KH225" s="138"/>
      <c r="KI225" s="138"/>
      <c r="KJ225" s="138"/>
      <c r="KK225" s="138"/>
      <c r="KL225" s="138"/>
      <c r="KM225" s="138"/>
      <c r="KN225" s="138"/>
      <c r="KO225" s="138"/>
      <c r="KP225" s="138"/>
      <c r="KQ225" s="138"/>
      <c r="KR225" s="138"/>
      <c r="KS225" s="138"/>
      <c r="KT225" s="138"/>
      <c r="KU225" s="138"/>
      <c r="KV225" s="138"/>
      <c r="KW225" s="138"/>
      <c r="KX225" s="138"/>
      <c r="KY225" s="138"/>
      <c r="KZ225" s="138"/>
      <c r="LA225" s="138"/>
      <c r="LB225" s="138"/>
      <c r="LC225" s="138"/>
      <c r="LD225" s="138"/>
      <c r="LE225" s="138"/>
      <c r="LF225" s="138"/>
      <c r="LG225" s="138"/>
      <c r="LH225" s="138"/>
      <c r="LI225" s="138"/>
      <c r="LJ225" s="138"/>
      <c r="LK225" s="138"/>
      <c r="LL225" s="138"/>
      <c r="LM225" s="138"/>
      <c r="LN225" s="138"/>
      <c r="LO225" s="138"/>
      <c r="LP225" s="138"/>
      <c r="LQ225" s="138"/>
      <c r="LR225" s="138"/>
      <c r="LS225" s="138"/>
      <c r="LT225" s="138"/>
      <c r="LU225" s="138"/>
      <c r="LV225" s="138"/>
      <c r="LW225" s="138"/>
      <c r="LX225" s="138"/>
      <c r="LY225" s="138"/>
      <c r="LZ225" s="138"/>
      <c r="MA225" s="138"/>
      <c r="MB225" s="138"/>
      <c r="MC225" s="138"/>
      <c r="MD225" s="138"/>
      <c r="ME225" s="138"/>
      <c r="MF225" s="138"/>
      <c r="MG225" s="138"/>
      <c r="MH225" s="138"/>
      <c r="MI225" s="138"/>
      <c r="MJ225" s="138"/>
      <c r="MK225" s="138"/>
      <c r="ML225" s="138"/>
      <c r="MM225" s="138"/>
      <c r="MN225" s="138"/>
      <c r="MO225" s="138"/>
      <c r="MP225" s="138"/>
      <c r="MQ225" s="138"/>
      <c r="MR225" s="138"/>
      <c r="MS225" s="138"/>
      <c r="MT225" s="138"/>
      <c r="MU225" s="138"/>
      <c r="MV225" s="138"/>
      <c r="MW225" s="138"/>
      <c r="MX225" s="138"/>
      <c r="MY225" s="138"/>
      <c r="MZ225" s="138"/>
      <c r="NA225" s="138"/>
      <c r="NB225" s="138"/>
      <c r="NC225" s="138"/>
      <c r="ND225" s="138"/>
      <c r="NE225" s="138"/>
      <c r="NF225" s="138"/>
      <c r="NG225" s="138"/>
      <c r="NH225" s="138"/>
      <c r="NI225" s="138"/>
      <c r="NJ225" s="138"/>
      <c r="NK225" s="138"/>
      <c r="NL225" s="138"/>
      <c r="NM225" s="138"/>
      <c r="NN225" s="138"/>
      <c r="NO225" s="138"/>
      <c r="NP225" s="138"/>
      <c r="NQ225" s="138"/>
      <c r="NR225" s="138"/>
      <c r="NS225" s="138"/>
      <c r="NT225" s="138"/>
      <c r="NU225" s="138"/>
      <c r="NV225" s="138"/>
      <c r="NW225" s="138"/>
      <c r="NX225" s="138"/>
      <c r="NY225" s="138"/>
      <c r="NZ225" s="138"/>
      <c r="OA225" s="138"/>
      <c r="OB225" s="138"/>
      <c r="OC225" s="138"/>
      <c r="OD225" s="138"/>
      <c r="OE225" s="138"/>
      <c r="OF225" s="138"/>
      <c r="OG225" s="138"/>
      <c r="OH225" s="138"/>
      <c r="OI225" s="138"/>
      <c r="OJ225" s="138"/>
      <c r="OK225" s="138"/>
      <c r="OL225" s="138"/>
      <c r="OM225" s="138"/>
      <c r="ON225" s="138"/>
      <c r="OO225" s="138"/>
      <c r="OP225" s="138"/>
      <c r="OQ225" s="138"/>
      <c r="OR225" s="138"/>
      <c r="OS225" s="138"/>
      <c r="OT225" s="138"/>
      <c r="OU225" s="138"/>
      <c r="OV225" s="138"/>
      <c r="OW225" s="138"/>
      <c r="OX225" s="138"/>
      <c r="OY225" s="138"/>
      <c r="OZ225" s="138"/>
      <c r="PA225" s="138"/>
      <c r="PB225" s="138"/>
      <c r="PC225" s="138"/>
      <c r="PD225" s="138"/>
      <c r="PE225" s="138"/>
      <c r="PF225" s="138"/>
      <c r="PG225" s="138"/>
      <c r="PH225" s="138"/>
      <c r="PI225" s="138"/>
      <c r="PJ225" s="138"/>
      <c r="PK225" s="138"/>
      <c r="PL225" s="138"/>
      <c r="PM225" s="138"/>
      <c r="PN225" s="138"/>
      <c r="PO225" s="138"/>
      <c r="PP225" s="138"/>
      <c r="PQ225" s="138"/>
      <c r="PR225" s="138"/>
      <c r="PS225" s="138"/>
      <c r="PT225" s="138"/>
      <c r="PU225" s="138"/>
      <c r="PV225" s="138"/>
      <c r="PW225" s="138"/>
      <c r="PX225" s="138"/>
      <c r="PY225" s="138"/>
      <c r="PZ225" s="138"/>
      <c r="QA225" s="138"/>
      <c r="QB225" s="138"/>
      <c r="QC225" s="138"/>
      <c r="QD225" s="138"/>
      <c r="QE225" s="138"/>
      <c r="QF225" s="138"/>
      <c r="QG225" s="138"/>
      <c r="QH225" s="138"/>
      <c r="QI225" s="138"/>
      <c r="QJ225" s="138"/>
      <c r="QK225" s="138"/>
      <c r="QL225" s="138"/>
      <c r="QM225" s="138"/>
      <c r="QN225" s="138"/>
      <c r="QO225" s="138"/>
      <c r="QP225" s="138"/>
      <c r="QQ225" s="138"/>
      <c r="QR225" s="138"/>
      <c r="QS225" s="138"/>
      <c r="QT225" s="138"/>
      <c r="QU225" s="138"/>
      <c r="QV225" s="138"/>
      <c r="QW225" s="138"/>
      <c r="QX225" s="138"/>
      <c r="QY225" s="138"/>
      <c r="QZ225" s="138"/>
      <c r="RA225" s="138"/>
      <c r="RB225" s="138"/>
      <c r="RC225" s="138"/>
      <c r="RD225" s="138"/>
      <c r="RE225" s="138"/>
      <c r="RF225" s="138"/>
      <c r="RG225" s="138"/>
      <c r="RH225" s="138"/>
      <c r="RI225" s="138"/>
      <c r="RJ225" s="138"/>
      <c r="RK225" s="138"/>
      <c r="RL225" s="138"/>
      <c r="RM225" s="138"/>
      <c r="RN225" s="138"/>
      <c r="RO225" s="138"/>
      <c r="RP225" s="138"/>
      <c r="RQ225" s="138"/>
      <c r="RR225" s="138"/>
      <c r="RS225" s="138"/>
      <c r="RT225" s="138"/>
      <c r="RU225" s="138"/>
      <c r="RV225" s="138"/>
      <c r="RW225" s="138"/>
      <c r="RX225" s="138"/>
      <c r="RY225" s="138"/>
      <c r="RZ225" s="138"/>
      <c r="SA225" s="138"/>
      <c r="SB225" s="138"/>
      <c r="SC225" s="138"/>
      <c r="SD225" s="138"/>
      <c r="SE225" s="138"/>
      <c r="SF225" s="138"/>
      <c r="SG225" s="138"/>
      <c r="SH225" s="138"/>
      <c r="SI225" s="138"/>
      <c r="SJ225" s="138"/>
      <c r="SK225" s="138"/>
      <c r="SL225" s="138"/>
      <c r="SM225" s="138"/>
      <c r="SN225" s="138"/>
      <c r="SO225" s="138"/>
      <c r="SP225" s="138"/>
      <c r="SQ225" s="138"/>
      <c r="SR225" s="138"/>
      <c r="SS225" s="138"/>
      <c r="ST225" s="138"/>
      <c r="SU225" s="138"/>
      <c r="SV225" s="138"/>
      <c r="SW225" s="138"/>
      <c r="SX225" s="138"/>
      <c r="SY225" s="138"/>
      <c r="SZ225" s="138"/>
      <c r="TA225" s="138"/>
      <c r="TB225" s="138"/>
      <c r="TC225" s="138"/>
      <c r="TD225" s="138"/>
      <c r="TE225" s="138"/>
      <c r="TF225" s="138"/>
      <c r="TG225" s="138"/>
      <c r="TH225" s="138"/>
      <c r="TI225" s="138"/>
      <c r="TJ225" s="138"/>
      <c r="TK225" s="138"/>
      <c r="TL225" s="138"/>
      <c r="TM225" s="138"/>
      <c r="TN225" s="138"/>
      <c r="TO225" s="138"/>
      <c r="TP225" s="138"/>
      <c r="TQ225" s="138"/>
      <c r="TR225" s="138"/>
      <c r="TS225" s="138"/>
      <c r="TT225" s="138"/>
      <c r="TU225" s="138"/>
      <c r="TV225" s="138"/>
      <c r="TW225" s="138"/>
      <c r="TX225" s="138"/>
      <c r="TY225" s="138"/>
      <c r="TZ225" s="138"/>
      <c r="UA225" s="138"/>
      <c r="UB225" s="138"/>
      <c r="UC225" s="138"/>
      <c r="UD225" s="138"/>
      <c r="UE225" s="138"/>
      <c r="UF225" s="138"/>
      <c r="UG225" s="138"/>
      <c r="UH225" s="138"/>
      <c r="UI225" s="138"/>
      <c r="UJ225" s="138"/>
      <c r="UK225" s="138"/>
      <c r="UL225" s="138"/>
      <c r="UM225" s="138"/>
      <c r="UN225" s="138"/>
      <c r="UO225" s="138"/>
      <c r="UP225" s="138"/>
      <c r="UQ225" s="138"/>
      <c r="UR225" s="138"/>
      <c r="US225" s="138"/>
      <c r="UT225" s="138"/>
      <c r="UU225" s="138"/>
      <c r="UV225" s="138"/>
      <c r="UW225" s="138"/>
      <c r="UX225" s="138"/>
      <c r="UY225" s="138"/>
      <c r="UZ225" s="138"/>
      <c r="VA225" s="138"/>
      <c r="VB225" s="138"/>
      <c r="VC225" s="138"/>
      <c r="VD225" s="138"/>
      <c r="VE225" s="138"/>
      <c r="VF225" s="138"/>
      <c r="VG225" s="138"/>
      <c r="VH225" s="138"/>
      <c r="VI225" s="138"/>
      <c r="VJ225" s="138"/>
      <c r="VK225" s="138"/>
      <c r="VL225" s="138"/>
      <c r="VM225" s="138"/>
      <c r="VN225" s="138"/>
      <c r="VO225" s="138"/>
      <c r="VP225" s="138"/>
      <c r="VQ225" s="138"/>
      <c r="VR225" s="138"/>
      <c r="VS225" s="138"/>
      <c r="VT225" s="138"/>
      <c r="VU225" s="138"/>
      <c r="VV225" s="138"/>
      <c r="VW225" s="138"/>
      <c r="VX225" s="138"/>
      <c r="VY225" s="138"/>
      <c r="VZ225" s="138"/>
      <c r="WA225" s="138"/>
      <c r="WB225" s="138"/>
      <c r="WC225" s="138"/>
      <c r="WD225" s="138"/>
      <c r="WE225" s="138"/>
      <c r="WF225" s="138"/>
      <c r="WG225" s="138"/>
      <c r="WH225" s="138"/>
      <c r="WI225" s="138"/>
      <c r="WJ225" s="138"/>
      <c r="WK225" s="138"/>
      <c r="WL225" s="138"/>
      <c r="WM225" s="138"/>
      <c r="WN225" s="138"/>
      <c r="WO225" s="138"/>
      <c r="WP225" s="138"/>
      <c r="WQ225" s="138"/>
      <c r="WR225" s="138"/>
      <c r="WS225" s="138"/>
      <c r="WT225" s="138"/>
      <c r="WU225" s="138"/>
      <c r="WV225" s="138"/>
      <c r="WW225" s="138"/>
      <c r="WX225" s="138"/>
      <c r="WY225" s="138"/>
      <c r="WZ225" s="138"/>
      <c r="XA225" s="138"/>
      <c r="XB225" s="138"/>
      <c r="XC225" s="138"/>
      <c r="XD225" s="138"/>
      <c r="XE225" s="138"/>
      <c r="XF225" s="138"/>
      <c r="XG225" s="138"/>
      <c r="XH225" s="138"/>
      <c r="XI225" s="138"/>
      <c r="XJ225" s="138"/>
      <c r="XK225" s="138"/>
      <c r="XL225" s="138"/>
      <c r="XM225" s="138"/>
      <c r="XN225" s="138"/>
      <c r="XO225" s="138"/>
      <c r="XP225" s="138"/>
      <c r="XQ225" s="138"/>
      <c r="XR225" s="138"/>
      <c r="XS225" s="138"/>
      <c r="XT225" s="138"/>
      <c r="XU225" s="138"/>
      <c r="XV225" s="138"/>
      <c r="XW225" s="138"/>
      <c r="XX225" s="138"/>
      <c r="XY225" s="138"/>
      <c r="XZ225" s="138"/>
      <c r="YA225" s="138"/>
      <c r="YB225" s="138"/>
      <c r="YC225" s="138"/>
      <c r="YD225" s="138"/>
      <c r="YE225" s="138"/>
      <c r="YF225" s="138"/>
      <c r="YG225" s="138"/>
      <c r="YH225" s="138"/>
      <c r="YI225" s="138"/>
      <c r="YJ225" s="138"/>
      <c r="YK225" s="138"/>
      <c r="YL225" s="138"/>
      <c r="YM225" s="138"/>
      <c r="YN225" s="138"/>
      <c r="YO225" s="138"/>
      <c r="YP225" s="138"/>
      <c r="YQ225" s="138"/>
      <c r="YR225" s="138"/>
      <c r="YS225" s="138"/>
      <c r="YT225" s="138"/>
      <c r="YU225" s="138"/>
      <c r="YV225" s="138"/>
      <c r="YW225" s="138"/>
      <c r="YX225" s="138"/>
      <c r="YY225" s="138"/>
      <c r="YZ225" s="138"/>
      <c r="ZA225" s="138"/>
      <c r="ZB225" s="138"/>
      <c r="ZC225" s="138"/>
      <c r="ZD225" s="138"/>
      <c r="ZE225" s="138"/>
      <c r="ZF225" s="138"/>
      <c r="ZG225" s="138"/>
      <c r="ZH225" s="138"/>
      <c r="ZI225" s="138"/>
      <c r="ZJ225" s="138"/>
      <c r="ZK225" s="138"/>
      <c r="ZL225" s="138"/>
      <c r="ZM225" s="138"/>
      <c r="ZN225" s="138"/>
      <c r="ZO225" s="138"/>
      <c r="ZP225" s="138"/>
      <c r="ZQ225" s="138"/>
      <c r="ZR225" s="138"/>
      <c r="ZS225" s="138"/>
      <c r="ZT225" s="138"/>
      <c r="ZU225" s="138"/>
      <c r="ZV225" s="138"/>
      <c r="ZW225" s="138"/>
      <c r="ZX225" s="138"/>
      <c r="ZY225" s="138"/>
      <c r="ZZ225" s="138"/>
      <c r="AAA225" s="138"/>
      <c r="AAB225" s="138"/>
      <c r="AAC225" s="138"/>
      <c r="AAD225" s="138"/>
      <c r="AAE225" s="138"/>
      <c r="AAF225" s="138"/>
      <c r="AAG225" s="138"/>
      <c r="AAH225" s="138"/>
      <c r="AAI225" s="138"/>
      <c r="AAJ225" s="138"/>
      <c r="AAK225" s="138"/>
      <c r="AAL225" s="138"/>
      <c r="AAM225" s="138"/>
      <c r="AAN225" s="138"/>
      <c r="AAO225" s="138"/>
      <c r="AAP225" s="138"/>
      <c r="AAQ225" s="138"/>
      <c r="AAR225" s="138"/>
      <c r="AAS225" s="138"/>
      <c r="AAT225" s="138"/>
      <c r="AAU225" s="138"/>
      <c r="AAV225" s="138"/>
      <c r="AAW225" s="138"/>
      <c r="AAX225" s="138"/>
      <c r="AAY225" s="138"/>
      <c r="AAZ225" s="138"/>
      <c r="ABA225" s="138"/>
      <c r="ABB225" s="138"/>
      <c r="ABC225" s="138"/>
      <c r="ABD225" s="138"/>
      <c r="ABE225" s="138"/>
      <c r="ABF225" s="138"/>
      <c r="ABG225" s="138"/>
      <c r="ABH225" s="138"/>
      <c r="ABI225" s="138"/>
      <c r="ABJ225" s="138"/>
      <c r="ABK225" s="138"/>
      <c r="ABL225" s="138"/>
      <c r="ABM225" s="138"/>
      <c r="ABN225" s="138"/>
      <c r="ABO225" s="138"/>
      <c r="ABP225" s="138"/>
      <c r="ABQ225" s="138"/>
      <c r="ABR225" s="138"/>
      <c r="ABS225" s="138"/>
      <c r="ABT225" s="138"/>
      <c r="ABU225" s="138"/>
      <c r="ABV225" s="138"/>
      <c r="ABW225" s="138"/>
      <c r="ABX225" s="138"/>
      <c r="ABY225" s="138"/>
      <c r="ABZ225" s="138"/>
      <c r="ACA225" s="138"/>
      <c r="ACB225" s="138"/>
      <c r="ACC225" s="138"/>
      <c r="ACD225" s="138"/>
      <c r="ACE225" s="138"/>
      <c r="ACF225" s="138"/>
      <c r="ACG225" s="138"/>
      <c r="ACH225" s="138"/>
      <c r="ACI225" s="138"/>
      <c r="ACJ225" s="138"/>
      <c r="ACK225" s="138"/>
      <c r="ACL225" s="138"/>
      <c r="ACM225" s="138"/>
      <c r="ACN225" s="138"/>
      <c r="ACO225" s="138"/>
      <c r="ACP225" s="138"/>
      <c r="ACQ225" s="138"/>
      <c r="ACR225" s="138"/>
      <c r="ACS225" s="138"/>
      <c r="ACT225" s="138"/>
      <c r="ACU225" s="138"/>
      <c r="ACV225" s="138"/>
      <c r="ACW225" s="138"/>
      <c r="ACX225" s="138"/>
      <c r="ACY225" s="138"/>
      <c r="ACZ225" s="138"/>
      <c r="ADA225" s="138"/>
      <c r="ADB225" s="138"/>
      <c r="ADC225" s="138"/>
      <c r="ADD225" s="138"/>
      <c r="ADE225" s="138"/>
      <c r="ADF225" s="138"/>
      <c r="ADG225" s="138"/>
      <c r="ADH225" s="138"/>
      <c r="ADI225" s="138"/>
      <c r="ADJ225" s="138"/>
      <c r="ADK225" s="138"/>
      <c r="ADL225" s="138"/>
      <c r="ADM225" s="138"/>
      <c r="ADN225" s="138"/>
      <c r="ADO225" s="138"/>
      <c r="ADP225" s="138"/>
      <c r="ADQ225" s="138"/>
      <c r="ADR225" s="138"/>
      <c r="ADS225" s="138"/>
      <c r="ADT225" s="138"/>
      <c r="ADU225" s="138"/>
      <c r="ADV225" s="138"/>
      <c r="ADW225" s="138"/>
      <c r="ADX225" s="138"/>
      <c r="ADY225" s="138"/>
      <c r="ADZ225" s="138"/>
      <c r="AEA225" s="138"/>
      <c r="AEB225" s="138"/>
      <c r="AEC225" s="138"/>
      <c r="AED225" s="138"/>
      <c r="AEE225" s="138"/>
      <c r="AEF225" s="138"/>
      <c r="AEG225" s="138"/>
      <c r="AEH225" s="138"/>
      <c r="AEI225" s="138"/>
      <c r="AEJ225" s="138"/>
      <c r="AEK225" s="138"/>
      <c r="AEL225" s="138"/>
      <c r="AEM225" s="138"/>
      <c r="AEN225" s="138"/>
      <c r="AEO225" s="138"/>
      <c r="AEP225" s="138"/>
      <c r="AEQ225" s="138"/>
      <c r="AER225" s="138"/>
      <c r="AES225" s="138"/>
      <c r="AET225" s="138"/>
      <c r="AEU225" s="138"/>
      <c r="AEV225" s="138"/>
      <c r="AEW225" s="138"/>
      <c r="AEX225" s="138"/>
      <c r="AEY225" s="138"/>
      <c r="AEZ225" s="138"/>
      <c r="AFA225" s="138"/>
      <c r="AFB225" s="138"/>
      <c r="AFC225" s="138"/>
      <c r="AFD225" s="138"/>
      <c r="AFE225" s="138"/>
      <c r="AFF225" s="138"/>
      <c r="AFG225" s="138"/>
      <c r="AFH225" s="138"/>
      <c r="AFI225" s="138"/>
      <c r="AFJ225" s="138"/>
      <c r="AFK225" s="138"/>
      <c r="AFL225" s="138"/>
      <c r="AFM225" s="138"/>
      <c r="AFN225" s="138"/>
      <c r="AFO225" s="138"/>
      <c r="AFP225" s="138"/>
      <c r="AFQ225" s="138"/>
      <c r="AFR225" s="138"/>
      <c r="AFS225" s="138"/>
      <c r="AFT225" s="138"/>
      <c r="AFU225" s="138"/>
      <c r="AFV225" s="138"/>
      <c r="AFW225" s="138"/>
      <c r="AFX225" s="138"/>
      <c r="AFY225" s="138"/>
      <c r="AFZ225" s="138"/>
      <c r="AGA225" s="138"/>
      <c r="AGB225" s="138"/>
      <c r="AGC225" s="138"/>
      <c r="AGD225" s="138"/>
      <c r="AGE225" s="138"/>
      <c r="AGF225" s="138"/>
      <c r="AGG225" s="138"/>
      <c r="AGH225" s="138"/>
      <c r="AGI225" s="138"/>
      <c r="AGJ225" s="138"/>
      <c r="AGK225" s="138"/>
      <c r="AGL225" s="138"/>
      <c r="AGM225" s="138"/>
      <c r="AGN225" s="138"/>
      <c r="AGO225" s="138"/>
      <c r="AGP225" s="138"/>
      <c r="AGQ225" s="138"/>
      <c r="AGR225" s="138"/>
      <c r="AGS225" s="138"/>
      <c r="AGT225" s="138"/>
      <c r="AGU225" s="138"/>
      <c r="AGV225" s="138"/>
      <c r="AGW225" s="138"/>
      <c r="AGX225" s="138"/>
      <c r="AGY225" s="138"/>
      <c r="AGZ225" s="138"/>
      <c r="AHA225" s="138"/>
      <c r="AHB225" s="138"/>
      <c r="AHC225" s="138"/>
      <c r="AHD225" s="138"/>
      <c r="AHE225" s="138"/>
      <c r="AHF225" s="138"/>
      <c r="AHG225" s="138"/>
      <c r="AHH225" s="138"/>
      <c r="AHI225" s="138"/>
      <c r="AHJ225" s="138"/>
      <c r="AHK225" s="138"/>
      <c r="AHL225" s="138"/>
      <c r="AHM225" s="138"/>
      <c r="AHN225" s="138"/>
      <c r="AHO225" s="138"/>
      <c r="AHP225" s="138"/>
      <c r="AHQ225" s="138"/>
      <c r="AHR225" s="138"/>
      <c r="AHS225" s="138"/>
      <c r="AHT225" s="138"/>
      <c r="AHU225" s="138"/>
      <c r="AHV225" s="138"/>
      <c r="AHW225" s="138"/>
      <c r="AHX225" s="138"/>
      <c r="AHY225" s="138"/>
      <c r="AHZ225" s="138"/>
      <c r="AIA225" s="138"/>
      <c r="AIB225" s="138"/>
      <c r="AIC225" s="138"/>
      <c r="AID225" s="138"/>
      <c r="AIE225" s="138"/>
      <c r="AIF225" s="138"/>
      <c r="AIG225" s="138"/>
      <c r="AIH225" s="138"/>
      <c r="AII225" s="138"/>
      <c r="AIJ225" s="138"/>
      <c r="AIK225" s="138"/>
      <c r="AIL225" s="138"/>
      <c r="AIM225" s="138"/>
      <c r="AIN225" s="138"/>
      <c r="AIO225" s="138"/>
      <c r="AIP225" s="138"/>
      <c r="AIQ225" s="138"/>
      <c r="AIR225" s="138"/>
      <c r="AIS225" s="138"/>
      <c r="AIT225" s="138"/>
      <c r="AIU225" s="138"/>
      <c r="AIV225" s="138"/>
      <c r="AIW225" s="138"/>
      <c r="AIX225" s="138"/>
      <c r="AIY225" s="138"/>
      <c r="AIZ225" s="138"/>
      <c r="AJA225" s="138"/>
      <c r="AJB225" s="138"/>
      <c r="AJC225" s="138"/>
      <c r="AJD225" s="138"/>
      <c r="AJE225" s="138"/>
      <c r="AJF225" s="138"/>
      <c r="AJG225" s="138"/>
      <c r="AJH225" s="138"/>
      <c r="AJI225" s="138"/>
      <c r="AJJ225" s="138"/>
      <c r="AJK225" s="138"/>
      <c r="AJL225" s="138"/>
      <c r="AJM225" s="138"/>
      <c r="AJN225" s="138"/>
      <c r="AJO225" s="138"/>
      <c r="AJP225" s="138"/>
      <c r="AJQ225" s="138"/>
      <c r="AJR225" s="138"/>
      <c r="AJS225" s="138"/>
      <c r="AJT225" s="138"/>
      <c r="AJU225" s="138"/>
      <c r="AJV225" s="138"/>
      <c r="AJW225" s="138"/>
      <c r="AJX225" s="138"/>
      <c r="AJY225" s="138"/>
      <c r="AJZ225" s="138"/>
      <c r="AKA225" s="138"/>
      <c r="AKB225" s="138"/>
      <c r="AKC225" s="138"/>
      <c r="AKD225" s="138"/>
      <c r="AKE225" s="138"/>
      <c r="AKF225" s="138"/>
      <c r="AKG225" s="138"/>
      <c r="AKH225" s="138"/>
      <c r="AKI225" s="138"/>
      <c r="AKJ225" s="138"/>
      <c r="AKK225" s="138"/>
      <c r="AKL225" s="138"/>
      <c r="AKM225" s="138"/>
      <c r="AKN225" s="138"/>
      <c r="AKO225" s="138"/>
      <c r="AKP225" s="138"/>
      <c r="AKQ225" s="138"/>
      <c r="AKR225" s="138"/>
      <c r="AKS225" s="138"/>
      <c r="AKT225" s="138"/>
      <c r="AKU225" s="138"/>
      <c r="AKV225" s="138"/>
      <c r="AKW225" s="138"/>
      <c r="AKX225" s="138"/>
      <c r="AKY225" s="138"/>
      <c r="AKZ225" s="138"/>
      <c r="ALA225" s="138"/>
      <c r="ALB225" s="138"/>
      <c r="ALC225" s="138"/>
      <c r="ALD225" s="138"/>
      <c r="ALE225" s="138"/>
      <c r="ALF225" s="138"/>
      <c r="ALG225" s="138"/>
      <c r="ALH225" s="138"/>
      <c r="ALI225" s="138"/>
      <c r="ALJ225" s="138"/>
      <c r="ALK225" s="138"/>
      <c r="ALL225" s="138"/>
      <c r="ALM225" s="138"/>
      <c r="ALN225" s="138"/>
      <c r="ALO225" s="138"/>
      <c r="ALP225" s="138"/>
      <c r="ALQ225" s="138"/>
      <c r="ALR225" s="138"/>
      <c r="ALS225" s="138"/>
      <c r="ALT225" s="138"/>
      <c r="ALU225" s="138"/>
      <c r="ALV225" s="138"/>
      <c r="ALW225" s="138"/>
      <c r="ALX225" s="138"/>
      <c r="ALY225" s="138"/>
      <c r="ALZ225" s="138"/>
      <c r="AMA225" s="138"/>
      <c r="AMB225" s="138"/>
      <c r="AMC225" s="138"/>
      <c r="AMD225" s="138"/>
      <c r="AME225" s="138"/>
      <c r="AMF225" s="138"/>
      <c r="AMG225" s="138"/>
      <c r="AMH225" s="138"/>
      <c r="AMI225" s="138"/>
      <c r="AMJ225" s="138"/>
    </row>
    <row r="226" customFormat="false" ht="9" hidden="false" customHeight="true" outlineLevel="0" collapsed="false">
      <c r="A226" s="139"/>
      <c r="B226" s="140"/>
      <c r="C226" s="141"/>
      <c r="D226" s="142"/>
      <c r="E226" s="143"/>
      <c r="F226" s="142"/>
      <c r="G226" s="143"/>
      <c r="H226" s="138"/>
      <c r="I226" s="138"/>
      <c r="J226" s="166"/>
      <c r="K226" s="166"/>
      <c r="L226" s="138"/>
      <c r="M226" s="138"/>
      <c r="N226" s="138"/>
      <c r="O226" s="138"/>
      <c r="P226" s="138"/>
      <c r="Q226" s="138"/>
      <c r="R226" s="138"/>
      <c r="S226" s="138"/>
      <c r="T226" s="138"/>
      <c r="U226" s="138"/>
      <c r="V226" s="138"/>
      <c r="W226" s="138"/>
      <c r="X226" s="138"/>
      <c r="Y226" s="138"/>
      <c r="Z226" s="138"/>
      <c r="AA226" s="138"/>
      <c r="AB226" s="138"/>
      <c r="AC226" s="138"/>
      <c r="AD226" s="138"/>
      <c r="AE226" s="138"/>
      <c r="AF226" s="138"/>
      <c r="AG226" s="138"/>
      <c r="AH226" s="138"/>
      <c r="AI226" s="138"/>
      <c r="AJ226" s="138"/>
      <c r="AK226" s="138"/>
      <c r="AL226" s="138"/>
      <c r="AM226" s="138"/>
      <c r="AN226" s="138"/>
      <c r="AO226" s="138"/>
      <c r="AP226" s="138"/>
      <c r="AQ226" s="138"/>
      <c r="AR226" s="138"/>
      <c r="AS226" s="138"/>
      <c r="AT226" s="138"/>
      <c r="AU226" s="138"/>
      <c r="AV226" s="138"/>
      <c r="AW226" s="138"/>
      <c r="AX226" s="138"/>
      <c r="AY226" s="138"/>
      <c r="AZ226" s="138"/>
      <c r="BA226" s="138"/>
      <c r="BB226" s="138"/>
      <c r="BC226" s="138"/>
      <c r="BD226" s="138"/>
      <c r="BE226" s="138"/>
      <c r="BF226" s="138"/>
      <c r="BG226" s="138"/>
      <c r="BH226" s="138"/>
      <c r="BI226" s="138"/>
      <c r="BJ226" s="138"/>
      <c r="BK226" s="138"/>
      <c r="BL226" s="138"/>
      <c r="BM226" s="138"/>
      <c r="BN226" s="138"/>
      <c r="BO226" s="138"/>
      <c r="BP226" s="138"/>
      <c r="BQ226" s="138"/>
      <c r="BR226" s="138"/>
      <c r="BS226" s="138"/>
      <c r="BT226" s="138"/>
      <c r="BU226" s="138"/>
      <c r="BV226" s="138"/>
      <c r="BW226" s="138"/>
      <c r="BX226" s="138"/>
      <c r="BY226" s="138"/>
      <c r="BZ226" s="138"/>
      <c r="CA226" s="138"/>
      <c r="CB226" s="138"/>
      <c r="CC226" s="138"/>
      <c r="CD226" s="138"/>
      <c r="CE226" s="138"/>
      <c r="CF226" s="138"/>
      <c r="CG226" s="138"/>
      <c r="CH226" s="138"/>
      <c r="CI226" s="138"/>
      <c r="CJ226" s="138"/>
      <c r="CK226" s="138"/>
      <c r="CL226" s="138"/>
      <c r="CM226" s="138"/>
      <c r="CN226" s="138"/>
      <c r="CO226" s="138"/>
      <c r="CP226" s="138"/>
      <c r="CQ226" s="138"/>
      <c r="CR226" s="138"/>
      <c r="CS226" s="138"/>
      <c r="CT226" s="138"/>
      <c r="CU226" s="138"/>
      <c r="CV226" s="138"/>
      <c r="CW226" s="138"/>
      <c r="CX226" s="138"/>
      <c r="CY226" s="138"/>
      <c r="CZ226" s="138"/>
      <c r="DA226" s="138"/>
      <c r="DB226" s="138"/>
      <c r="DC226" s="138"/>
      <c r="DD226" s="138"/>
      <c r="DE226" s="138"/>
      <c r="DF226" s="138"/>
      <c r="DG226" s="138"/>
      <c r="DH226" s="138"/>
      <c r="DI226" s="138"/>
      <c r="DJ226" s="138"/>
      <c r="DK226" s="138"/>
      <c r="DL226" s="138"/>
      <c r="DM226" s="138"/>
      <c r="DN226" s="138"/>
      <c r="DO226" s="138"/>
      <c r="DP226" s="138"/>
      <c r="DQ226" s="138"/>
      <c r="DR226" s="138"/>
      <c r="DS226" s="138"/>
      <c r="DT226" s="138"/>
      <c r="DU226" s="138"/>
      <c r="DV226" s="138"/>
      <c r="DW226" s="138"/>
      <c r="DX226" s="138"/>
      <c r="DY226" s="138"/>
      <c r="DZ226" s="138"/>
      <c r="EA226" s="138"/>
      <c r="EB226" s="138"/>
      <c r="EC226" s="138"/>
      <c r="ED226" s="138"/>
      <c r="EE226" s="138"/>
      <c r="EF226" s="138"/>
      <c r="EG226" s="138"/>
      <c r="EH226" s="138"/>
      <c r="EI226" s="138"/>
      <c r="EJ226" s="138"/>
      <c r="EK226" s="138"/>
      <c r="EL226" s="138"/>
      <c r="EM226" s="138"/>
      <c r="EN226" s="138"/>
      <c r="EO226" s="138"/>
      <c r="EP226" s="138"/>
      <c r="EQ226" s="138"/>
      <c r="ER226" s="138"/>
      <c r="ES226" s="138"/>
      <c r="ET226" s="138"/>
      <c r="EU226" s="138"/>
      <c r="EV226" s="138"/>
      <c r="EW226" s="138"/>
      <c r="EX226" s="138"/>
      <c r="EY226" s="138"/>
      <c r="EZ226" s="138"/>
      <c r="FA226" s="138"/>
      <c r="FB226" s="138"/>
      <c r="FC226" s="138"/>
      <c r="FD226" s="138"/>
      <c r="FE226" s="138"/>
      <c r="FF226" s="138"/>
      <c r="FG226" s="138"/>
      <c r="FH226" s="138"/>
      <c r="FI226" s="138"/>
      <c r="FJ226" s="138"/>
      <c r="FK226" s="138"/>
      <c r="FL226" s="138"/>
      <c r="FM226" s="138"/>
      <c r="FN226" s="138"/>
      <c r="FO226" s="138"/>
      <c r="FP226" s="138"/>
      <c r="FQ226" s="138"/>
      <c r="FR226" s="138"/>
      <c r="FS226" s="138"/>
      <c r="FT226" s="138"/>
      <c r="FU226" s="138"/>
      <c r="FV226" s="138"/>
      <c r="FW226" s="138"/>
      <c r="FX226" s="138"/>
      <c r="FY226" s="138"/>
      <c r="FZ226" s="138"/>
      <c r="GA226" s="138"/>
      <c r="GB226" s="138"/>
      <c r="GC226" s="138"/>
      <c r="GD226" s="138"/>
      <c r="GE226" s="138"/>
      <c r="GF226" s="138"/>
      <c r="GG226" s="138"/>
      <c r="GH226" s="138"/>
      <c r="GI226" s="138"/>
      <c r="GJ226" s="138"/>
      <c r="GK226" s="138"/>
      <c r="GL226" s="138"/>
      <c r="GM226" s="138"/>
      <c r="GN226" s="138"/>
      <c r="GO226" s="138"/>
      <c r="GP226" s="138"/>
      <c r="GQ226" s="138"/>
      <c r="GR226" s="138"/>
      <c r="GS226" s="138"/>
      <c r="GT226" s="138"/>
      <c r="GU226" s="138"/>
      <c r="GV226" s="138"/>
      <c r="GW226" s="138"/>
      <c r="GX226" s="138"/>
      <c r="GY226" s="138"/>
      <c r="GZ226" s="138"/>
      <c r="HA226" s="138"/>
      <c r="HB226" s="138"/>
      <c r="HC226" s="138"/>
      <c r="HD226" s="138"/>
      <c r="HE226" s="138"/>
      <c r="HF226" s="138"/>
      <c r="HG226" s="138"/>
      <c r="HH226" s="138"/>
      <c r="HI226" s="138"/>
      <c r="HJ226" s="138"/>
      <c r="HK226" s="138"/>
      <c r="HL226" s="138"/>
      <c r="HM226" s="138"/>
      <c r="HN226" s="138"/>
      <c r="HO226" s="138"/>
      <c r="HP226" s="138"/>
      <c r="HQ226" s="138"/>
      <c r="HR226" s="138"/>
      <c r="HS226" s="138"/>
      <c r="HT226" s="138"/>
      <c r="HU226" s="138"/>
      <c r="HV226" s="138"/>
      <c r="HW226" s="138"/>
      <c r="HX226" s="138"/>
      <c r="HY226" s="138"/>
      <c r="HZ226" s="138"/>
      <c r="IA226" s="138"/>
      <c r="IB226" s="138"/>
      <c r="IC226" s="138"/>
      <c r="ID226" s="138"/>
      <c r="IE226" s="138"/>
      <c r="IF226" s="138"/>
      <c r="IG226" s="138"/>
      <c r="IH226" s="138"/>
      <c r="II226" s="138"/>
      <c r="IJ226" s="138"/>
      <c r="IK226" s="138"/>
      <c r="IL226" s="138"/>
      <c r="IM226" s="138"/>
      <c r="IN226" s="138"/>
      <c r="IO226" s="138"/>
      <c r="IP226" s="138"/>
      <c r="IQ226" s="138"/>
      <c r="IR226" s="138"/>
      <c r="IS226" s="138"/>
      <c r="IT226" s="138"/>
      <c r="IU226" s="138"/>
      <c r="IV226" s="138"/>
      <c r="IW226" s="138"/>
      <c r="IX226" s="138"/>
      <c r="IY226" s="138"/>
      <c r="IZ226" s="138"/>
      <c r="JA226" s="138"/>
      <c r="JB226" s="138"/>
      <c r="JC226" s="138"/>
      <c r="JD226" s="138"/>
      <c r="JE226" s="138"/>
      <c r="JF226" s="138"/>
      <c r="JG226" s="138"/>
      <c r="JH226" s="138"/>
      <c r="JI226" s="138"/>
      <c r="JJ226" s="138"/>
      <c r="JK226" s="138"/>
      <c r="JL226" s="138"/>
      <c r="JM226" s="138"/>
      <c r="JN226" s="138"/>
      <c r="JO226" s="138"/>
      <c r="JP226" s="138"/>
      <c r="JQ226" s="138"/>
      <c r="JR226" s="138"/>
      <c r="JS226" s="138"/>
      <c r="JT226" s="138"/>
      <c r="JU226" s="138"/>
      <c r="JV226" s="138"/>
      <c r="JW226" s="138"/>
      <c r="JX226" s="138"/>
      <c r="JY226" s="138"/>
      <c r="JZ226" s="138"/>
      <c r="KA226" s="138"/>
      <c r="KB226" s="138"/>
      <c r="KC226" s="138"/>
      <c r="KD226" s="138"/>
      <c r="KE226" s="138"/>
      <c r="KF226" s="138"/>
      <c r="KG226" s="138"/>
      <c r="KH226" s="138"/>
      <c r="KI226" s="138"/>
      <c r="KJ226" s="138"/>
      <c r="KK226" s="138"/>
      <c r="KL226" s="138"/>
      <c r="KM226" s="138"/>
      <c r="KN226" s="138"/>
      <c r="KO226" s="138"/>
      <c r="KP226" s="138"/>
      <c r="KQ226" s="138"/>
      <c r="KR226" s="138"/>
      <c r="KS226" s="138"/>
      <c r="KT226" s="138"/>
      <c r="KU226" s="138"/>
      <c r="KV226" s="138"/>
      <c r="KW226" s="138"/>
      <c r="KX226" s="138"/>
      <c r="KY226" s="138"/>
      <c r="KZ226" s="138"/>
      <c r="LA226" s="138"/>
      <c r="LB226" s="138"/>
      <c r="LC226" s="138"/>
      <c r="LD226" s="138"/>
      <c r="LE226" s="138"/>
      <c r="LF226" s="138"/>
      <c r="LG226" s="138"/>
      <c r="LH226" s="138"/>
      <c r="LI226" s="138"/>
      <c r="LJ226" s="138"/>
      <c r="LK226" s="138"/>
      <c r="LL226" s="138"/>
      <c r="LM226" s="138"/>
      <c r="LN226" s="138"/>
      <c r="LO226" s="138"/>
      <c r="LP226" s="138"/>
      <c r="LQ226" s="138"/>
      <c r="LR226" s="138"/>
      <c r="LS226" s="138"/>
      <c r="LT226" s="138"/>
      <c r="LU226" s="138"/>
      <c r="LV226" s="138"/>
      <c r="LW226" s="138"/>
      <c r="LX226" s="138"/>
      <c r="LY226" s="138"/>
      <c r="LZ226" s="138"/>
      <c r="MA226" s="138"/>
      <c r="MB226" s="138"/>
      <c r="MC226" s="138"/>
      <c r="MD226" s="138"/>
      <c r="ME226" s="138"/>
      <c r="MF226" s="138"/>
      <c r="MG226" s="138"/>
      <c r="MH226" s="138"/>
      <c r="MI226" s="138"/>
      <c r="MJ226" s="138"/>
      <c r="MK226" s="138"/>
      <c r="ML226" s="138"/>
      <c r="MM226" s="138"/>
      <c r="MN226" s="138"/>
      <c r="MO226" s="138"/>
      <c r="MP226" s="138"/>
      <c r="MQ226" s="138"/>
      <c r="MR226" s="138"/>
      <c r="MS226" s="138"/>
      <c r="MT226" s="138"/>
      <c r="MU226" s="138"/>
      <c r="MV226" s="138"/>
      <c r="MW226" s="138"/>
      <c r="MX226" s="138"/>
      <c r="MY226" s="138"/>
      <c r="MZ226" s="138"/>
      <c r="NA226" s="138"/>
      <c r="NB226" s="138"/>
      <c r="NC226" s="138"/>
      <c r="ND226" s="138"/>
      <c r="NE226" s="138"/>
      <c r="NF226" s="138"/>
      <c r="NG226" s="138"/>
      <c r="NH226" s="138"/>
      <c r="NI226" s="138"/>
      <c r="NJ226" s="138"/>
      <c r="NK226" s="138"/>
      <c r="NL226" s="138"/>
      <c r="NM226" s="138"/>
      <c r="NN226" s="138"/>
      <c r="NO226" s="138"/>
      <c r="NP226" s="138"/>
      <c r="NQ226" s="138"/>
      <c r="NR226" s="138"/>
      <c r="NS226" s="138"/>
      <c r="NT226" s="138"/>
      <c r="NU226" s="138"/>
      <c r="NV226" s="138"/>
      <c r="NW226" s="138"/>
      <c r="NX226" s="138"/>
      <c r="NY226" s="138"/>
      <c r="NZ226" s="138"/>
      <c r="OA226" s="138"/>
      <c r="OB226" s="138"/>
      <c r="OC226" s="138"/>
      <c r="OD226" s="138"/>
      <c r="OE226" s="138"/>
      <c r="OF226" s="138"/>
      <c r="OG226" s="138"/>
      <c r="OH226" s="138"/>
      <c r="OI226" s="138"/>
      <c r="OJ226" s="138"/>
      <c r="OK226" s="138"/>
      <c r="OL226" s="138"/>
      <c r="OM226" s="138"/>
      <c r="ON226" s="138"/>
      <c r="OO226" s="138"/>
      <c r="OP226" s="138"/>
      <c r="OQ226" s="138"/>
      <c r="OR226" s="138"/>
      <c r="OS226" s="138"/>
      <c r="OT226" s="138"/>
      <c r="OU226" s="138"/>
      <c r="OV226" s="138"/>
      <c r="OW226" s="138"/>
      <c r="OX226" s="138"/>
      <c r="OY226" s="138"/>
      <c r="OZ226" s="138"/>
      <c r="PA226" s="138"/>
      <c r="PB226" s="138"/>
      <c r="PC226" s="138"/>
      <c r="PD226" s="138"/>
      <c r="PE226" s="138"/>
      <c r="PF226" s="138"/>
      <c r="PG226" s="138"/>
      <c r="PH226" s="138"/>
      <c r="PI226" s="138"/>
      <c r="PJ226" s="138"/>
      <c r="PK226" s="138"/>
      <c r="PL226" s="138"/>
      <c r="PM226" s="138"/>
      <c r="PN226" s="138"/>
      <c r="PO226" s="138"/>
      <c r="PP226" s="138"/>
      <c r="PQ226" s="138"/>
      <c r="PR226" s="138"/>
      <c r="PS226" s="138"/>
      <c r="PT226" s="138"/>
      <c r="PU226" s="138"/>
      <c r="PV226" s="138"/>
      <c r="PW226" s="138"/>
      <c r="PX226" s="138"/>
      <c r="PY226" s="138"/>
      <c r="PZ226" s="138"/>
      <c r="QA226" s="138"/>
      <c r="QB226" s="138"/>
      <c r="QC226" s="138"/>
      <c r="QD226" s="138"/>
      <c r="QE226" s="138"/>
      <c r="QF226" s="138"/>
      <c r="QG226" s="138"/>
      <c r="QH226" s="138"/>
      <c r="QI226" s="138"/>
      <c r="QJ226" s="138"/>
      <c r="QK226" s="138"/>
      <c r="QL226" s="138"/>
      <c r="QM226" s="138"/>
      <c r="QN226" s="138"/>
      <c r="QO226" s="138"/>
      <c r="QP226" s="138"/>
      <c r="QQ226" s="138"/>
      <c r="QR226" s="138"/>
      <c r="QS226" s="138"/>
      <c r="QT226" s="138"/>
      <c r="QU226" s="138"/>
      <c r="QV226" s="138"/>
      <c r="QW226" s="138"/>
      <c r="QX226" s="138"/>
      <c r="QY226" s="138"/>
      <c r="QZ226" s="138"/>
      <c r="RA226" s="138"/>
      <c r="RB226" s="138"/>
      <c r="RC226" s="138"/>
      <c r="RD226" s="138"/>
      <c r="RE226" s="138"/>
      <c r="RF226" s="138"/>
      <c r="RG226" s="138"/>
      <c r="RH226" s="138"/>
      <c r="RI226" s="138"/>
      <c r="RJ226" s="138"/>
      <c r="RK226" s="138"/>
      <c r="RL226" s="138"/>
      <c r="RM226" s="138"/>
      <c r="RN226" s="138"/>
      <c r="RO226" s="138"/>
      <c r="RP226" s="138"/>
      <c r="RQ226" s="138"/>
      <c r="RR226" s="138"/>
      <c r="RS226" s="138"/>
      <c r="RT226" s="138"/>
      <c r="RU226" s="138"/>
      <c r="RV226" s="138"/>
      <c r="RW226" s="138"/>
      <c r="RX226" s="138"/>
      <c r="RY226" s="138"/>
      <c r="RZ226" s="138"/>
      <c r="SA226" s="138"/>
      <c r="SB226" s="138"/>
      <c r="SC226" s="138"/>
      <c r="SD226" s="138"/>
      <c r="SE226" s="138"/>
      <c r="SF226" s="138"/>
      <c r="SG226" s="138"/>
      <c r="SH226" s="138"/>
      <c r="SI226" s="138"/>
      <c r="SJ226" s="138"/>
      <c r="SK226" s="138"/>
      <c r="SL226" s="138"/>
      <c r="SM226" s="138"/>
      <c r="SN226" s="138"/>
      <c r="SO226" s="138"/>
      <c r="SP226" s="138"/>
      <c r="SQ226" s="138"/>
      <c r="SR226" s="138"/>
      <c r="SS226" s="138"/>
      <c r="ST226" s="138"/>
      <c r="SU226" s="138"/>
      <c r="SV226" s="138"/>
      <c r="SW226" s="138"/>
      <c r="SX226" s="138"/>
      <c r="SY226" s="138"/>
      <c r="SZ226" s="138"/>
      <c r="TA226" s="138"/>
      <c r="TB226" s="138"/>
      <c r="TC226" s="138"/>
      <c r="TD226" s="138"/>
      <c r="TE226" s="138"/>
      <c r="TF226" s="138"/>
      <c r="TG226" s="138"/>
      <c r="TH226" s="138"/>
      <c r="TI226" s="138"/>
      <c r="TJ226" s="138"/>
      <c r="TK226" s="138"/>
      <c r="TL226" s="138"/>
      <c r="TM226" s="138"/>
      <c r="TN226" s="138"/>
      <c r="TO226" s="138"/>
      <c r="TP226" s="138"/>
      <c r="TQ226" s="138"/>
      <c r="TR226" s="138"/>
      <c r="TS226" s="138"/>
      <c r="TT226" s="138"/>
      <c r="TU226" s="138"/>
      <c r="TV226" s="138"/>
      <c r="TW226" s="138"/>
      <c r="TX226" s="138"/>
      <c r="TY226" s="138"/>
      <c r="TZ226" s="138"/>
      <c r="UA226" s="138"/>
      <c r="UB226" s="138"/>
      <c r="UC226" s="138"/>
      <c r="UD226" s="138"/>
      <c r="UE226" s="138"/>
      <c r="UF226" s="138"/>
      <c r="UG226" s="138"/>
      <c r="UH226" s="138"/>
      <c r="UI226" s="138"/>
      <c r="UJ226" s="138"/>
      <c r="UK226" s="138"/>
      <c r="UL226" s="138"/>
      <c r="UM226" s="138"/>
      <c r="UN226" s="138"/>
      <c r="UO226" s="138"/>
      <c r="UP226" s="138"/>
      <c r="UQ226" s="138"/>
      <c r="UR226" s="138"/>
      <c r="US226" s="138"/>
      <c r="UT226" s="138"/>
      <c r="UU226" s="138"/>
      <c r="UV226" s="138"/>
      <c r="UW226" s="138"/>
      <c r="UX226" s="138"/>
      <c r="UY226" s="138"/>
      <c r="UZ226" s="138"/>
      <c r="VA226" s="138"/>
      <c r="VB226" s="138"/>
      <c r="VC226" s="138"/>
      <c r="VD226" s="138"/>
      <c r="VE226" s="138"/>
      <c r="VF226" s="138"/>
      <c r="VG226" s="138"/>
      <c r="VH226" s="138"/>
      <c r="VI226" s="138"/>
      <c r="VJ226" s="138"/>
      <c r="VK226" s="138"/>
      <c r="VL226" s="138"/>
      <c r="VM226" s="138"/>
      <c r="VN226" s="138"/>
      <c r="VO226" s="138"/>
      <c r="VP226" s="138"/>
      <c r="VQ226" s="138"/>
      <c r="VR226" s="138"/>
      <c r="VS226" s="138"/>
      <c r="VT226" s="138"/>
      <c r="VU226" s="138"/>
      <c r="VV226" s="138"/>
      <c r="VW226" s="138"/>
      <c r="VX226" s="138"/>
      <c r="VY226" s="138"/>
      <c r="VZ226" s="138"/>
      <c r="WA226" s="138"/>
      <c r="WB226" s="138"/>
      <c r="WC226" s="138"/>
      <c r="WD226" s="138"/>
      <c r="WE226" s="138"/>
      <c r="WF226" s="138"/>
      <c r="WG226" s="138"/>
      <c r="WH226" s="138"/>
      <c r="WI226" s="138"/>
      <c r="WJ226" s="138"/>
      <c r="WK226" s="138"/>
      <c r="WL226" s="138"/>
      <c r="WM226" s="138"/>
      <c r="WN226" s="138"/>
      <c r="WO226" s="138"/>
      <c r="WP226" s="138"/>
      <c r="WQ226" s="138"/>
      <c r="WR226" s="138"/>
      <c r="WS226" s="138"/>
      <c r="WT226" s="138"/>
      <c r="WU226" s="138"/>
      <c r="WV226" s="138"/>
      <c r="WW226" s="138"/>
      <c r="WX226" s="138"/>
      <c r="WY226" s="138"/>
      <c r="WZ226" s="138"/>
      <c r="XA226" s="138"/>
      <c r="XB226" s="138"/>
      <c r="XC226" s="138"/>
      <c r="XD226" s="138"/>
      <c r="XE226" s="138"/>
      <c r="XF226" s="138"/>
      <c r="XG226" s="138"/>
      <c r="XH226" s="138"/>
      <c r="XI226" s="138"/>
      <c r="XJ226" s="138"/>
      <c r="XK226" s="138"/>
      <c r="XL226" s="138"/>
      <c r="XM226" s="138"/>
      <c r="XN226" s="138"/>
      <c r="XO226" s="138"/>
      <c r="XP226" s="138"/>
      <c r="XQ226" s="138"/>
      <c r="XR226" s="138"/>
      <c r="XS226" s="138"/>
      <c r="XT226" s="138"/>
      <c r="XU226" s="138"/>
      <c r="XV226" s="138"/>
      <c r="XW226" s="138"/>
      <c r="XX226" s="138"/>
      <c r="XY226" s="138"/>
      <c r="XZ226" s="138"/>
      <c r="YA226" s="138"/>
      <c r="YB226" s="138"/>
      <c r="YC226" s="138"/>
      <c r="YD226" s="138"/>
      <c r="YE226" s="138"/>
      <c r="YF226" s="138"/>
      <c r="YG226" s="138"/>
      <c r="YH226" s="138"/>
      <c r="YI226" s="138"/>
      <c r="YJ226" s="138"/>
      <c r="YK226" s="138"/>
      <c r="YL226" s="138"/>
      <c r="YM226" s="138"/>
      <c r="YN226" s="138"/>
      <c r="YO226" s="138"/>
      <c r="YP226" s="138"/>
      <c r="YQ226" s="138"/>
      <c r="YR226" s="138"/>
      <c r="YS226" s="138"/>
      <c r="YT226" s="138"/>
      <c r="YU226" s="138"/>
      <c r="YV226" s="138"/>
      <c r="YW226" s="138"/>
      <c r="YX226" s="138"/>
      <c r="YY226" s="138"/>
      <c r="YZ226" s="138"/>
      <c r="ZA226" s="138"/>
      <c r="ZB226" s="138"/>
      <c r="ZC226" s="138"/>
      <c r="ZD226" s="138"/>
      <c r="ZE226" s="138"/>
      <c r="ZF226" s="138"/>
      <c r="ZG226" s="138"/>
      <c r="ZH226" s="138"/>
      <c r="ZI226" s="138"/>
      <c r="ZJ226" s="138"/>
      <c r="ZK226" s="138"/>
      <c r="ZL226" s="138"/>
      <c r="ZM226" s="138"/>
      <c r="ZN226" s="138"/>
      <c r="ZO226" s="138"/>
      <c r="ZP226" s="138"/>
      <c r="ZQ226" s="138"/>
      <c r="ZR226" s="138"/>
      <c r="ZS226" s="138"/>
      <c r="ZT226" s="138"/>
      <c r="ZU226" s="138"/>
      <c r="ZV226" s="138"/>
      <c r="ZW226" s="138"/>
      <c r="ZX226" s="138"/>
      <c r="ZY226" s="138"/>
      <c r="ZZ226" s="138"/>
      <c r="AAA226" s="138"/>
      <c r="AAB226" s="138"/>
      <c r="AAC226" s="138"/>
      <c r="AAD226" s="138"/>
      <c r="AAE226" s="138"/>
      <c r="AAF226" s="138"/>
      <c r="AAG226" s="138"/>
      <c r="AAH226" s="138"/>
      <c r="AAI226" s="138"/>
      <c r="AAJ226" s="138"/>
      <c r="AAK226" s="138"/>
      <c r="AAL226" s="138"/>
      <c r="AAM226" s="138"/>
      <c r="AAN226" s="138"/>
      <c r="AAO226" s="138"/>
      <c r="AAP226" s="138"/>
      <c r="AAQ226" s="138"/>
      <c r="AAR226" s="138"/>
      <c r="AAS226" s="138"/>
      <c r="AAT226" s="138"/>
      <c r="AAU226" s="138"/>
      <c r="AAV226" s="138"/>
      <c r="AAW226" s="138"/>
      <c r="AAX226" s="138"/>
      <c r="AAY226" s="138"/>
      <c r="AAZ226" s="138"/>
      <c r="ABA226" s="138"/>
      <c r="ABB226" s="138"/>
      <c r="ABC226" s="138"/>
      <c r="ABD226" s="138"/>
      <c r="ABE226" s="138"/>
      <c r="ABF226" s="138"/>
      <c r="ABG226" s="138"/>
      <c r="ABH226" s="138"/>
      <c r="ABI226" s="138"/>
      <c r="ABJ226" s="138"/>
      <c r="ABK226" s="138"/>
      <c r="ABL226" s="138"/>
      <c r="ABM226" s="138"/>
      <c r="ABN226" s="138"/>
      <c r="ABO226" s="138"/>
      <c r="ABP226" s="138"/>
      <c r="ABQ226" s="138"/>
      <c r="ABR226" s="138"/>
      <c r="ABS226" s="138"/>
      <c r="ABT226" s="138"/>
      <c r="ABU226" s="138"/>
      <c r="ABV226" s="138"/>
      <c r="ABW226" s="138"/>
      <c r="ABX226" s="138"/>
      <c r="ABY226" s="138"/>
      <c r="ABZ226" s="138"/>
      <c r="ACA226" s="138"/>
      <c r="ACB226" s="138"/>
      <c r="ACC226" s="138"/>
      <c r="ACD226" s="138"/>
      <c r="ACE226" s="138"/>
      <c r="ACF226" s="138"/>
      <c r="ACG226" s="138"/>
      <c r="ACH226" s="138"/>
      <c r="ACI226" s="138"/>
      <c r="ACJ226" s="138"/>
      <c r="ACK226" s="138"/>
      <c r="ACL226" s="138"/>
      <c r="ACM226" s="138"/>
      <c r="ACN226" s="138"/>
      <c r="ACO226" s="138"/>
      <c r="ACP226" s="138"/>
      <c r="ACQ226" s="138"/>
      <c r="ACR226" s="138"/>
      <c r="ACS226" s="138"/>
      <c r="ACT226" s="138"/>
      <c r="ACU226" s="138"/>
      <c r="ACV226" s="138"/>
      <c r="ACW226" s="138"/>
      <c r="ACX226" s="138"/>
      <c r="ACY226" s="138"/>
      <c r="ACZ226" s="138"/>
      <c r="ADA226" s="138"/>
      <c r="ADB226" s="138"/>
      <c r="ADC226" s="138"/>
      <c r="ADD226" s="138"/>
      <c r="ADE226" s="138"/>
      <c r="ADF226" s="138"/>
      <c r="ADG226" s="138"/>
      <c r="ADH226" s="138"/>
      <c r="ADI226" s="138"/>
      <c r="ADJ226" s="138"/>
      <c r="ADK226" s="138"/>
      <c r="ADL226" s="138"/>
      <c r="ADM226" s="138"/>
      <c r="ADN226" s="138"/>
      <c r="ADO226" s="138"/>
      <c r="ADP226" s="138"/>
      <c r="ADQ226" s="138"/>
      <c r="ADR226" s="138"/>
      <c r="ADS226" s="138"/>
      <c r="ADT226" s="138"/>
      <c r="ADU226" s="138"/>
      <c r="ADV226" s="138"/>
      <c r="ADW226" s="138"/>
      <c r="ADX226" s="138"/>
      <c r="ADY226" s="138"/>
      <c r="ADZ226" s="138"/>
      <c r="AEA226" s="138"/>
      <c r="AEB226" s="138"/>
      <c r="AEC226" s="138"/>
      <c r="AED226" s="138"/>
      <c r="AEE226" s="138"/>
      <c r="AEF226" s="138"/>
      <c r="AEG226" s="138"/>
      <c r="AEH226" s="138"/>
      <c r="AEI226" s="138"/>
      <c r="AEJ226" s="138"/>
      <c r="AEK226" s="138"/>
      <c r="AEL226" s="138"/>
      <c r="AEM226" s="138"/>
      <c r="AEN226" s="138"/>
      <c r="AEO226" s="138"/>
      <c r="AEP226" s="138"/>
      <c r="AEQ226" s="138"/>
      <c r="AER226" s="138"/>
      <c r="AES226" s="138"/>
      <c r="AET226" s="138"/>
      <c r="AEU226" s="138"/>
      <c r="AEV226" s="138"/>
      <c r="AEW226" s="138"/>
      <c r="AEX226" s="138"/>
      <c r="AEY226" s="138"/>
      <c r="AEZ226" s="138"/>
      <c r="AFA226" s="138"/>
      <c r="AFB226" s="138"/>
      <c r="AFC226" s="138"/>
      <c r="AFD226" s="138"/>
      <c r="AFE226" s="138"/>
      <c r="AFF226" s="138"/>
      <c r="AFG226" s="138"/>
      <c r="AFH226" s="138"/>
      <c r="AFI226" s="138"/>
      <c r="AFJ226" s="138"/>
      <c r="AFK226" s="138"/>
      <c r="AFL226" s="138"/>
      <c r="AFM226" s="138"/>
      <c r="AFN226" s="138"/>
      <c r="AFO226" s="138"/>
      <c r="AFP226" s="138"/>
      <c r="AFQ226" s="138"/>
      <c r="AFR226" s="138"/>
      <c r="AFS226" s="138"/>
      <c r="AFT226" s="138"/>
      <c r="AFU226" s="138"/>
      <c r="AFV226" s="138"/>
      <c r="AFW226" s="138"/>
      <c r="AFX226" s="138"/>
      <c r="AFY226" s="138"/>
      <c r="AFZ226" s="138"/>
      <c r="AGA226" s="138"/>
      <c r="AGB226" s="138"/>
      <c r="AGC226" s="138"/>
      <c r="AGD226" s="138"/>
      <c r="AGE226" s="138"/>
      <c r="AGF226" s="138"/>
      <c r="AGG226" s="138"/>
      <c r="AGH226" s="138"/>
      <c r="AGI226" s="138"/>
      <c r="AGJ226" s="138"/>
      <c r="AGK226" s="138"/>
      <c r="AGL226" s="138"/>
      <c r="AGM226" s="138"/>
      <c r="AGN226" s="138"/>
      <c r="AGO226" s="138"/>
      <c r="AGP226" s="138"/>
      <c r="AGQ226" s="138"/>
      <c r="AGR226" s="138"/>
      <c r="AGS226" s="138"/>
      <c r="AGT226" s="138"/>
      <c r="AGU226" s="138"/>
      <c r="AGV226" s="138"/>
      <c r="AGW226" s="138"/>
      <c r="AGX226" s="138"/>
      <c r="AGY226" s="138"/>
      <c r="AGZ226" s="138"/>
      <c r="AHA226" s="138"/>
      <c r="AHB226" s="138"/>
      <c r="AHC226" s="138"/>
      <c r="AHD226" s="138"/>
      <c r="AHE226" s="138"/>
      <c r="AHF226" s="138"/>
      <c r="AHG226" s="138"/>
      <c r="AHH226" s="138"/>
      <c r="AHI226" s="138"/>
      <c r="AHJ226" s="138"/>
      <c r="AHK226" s="138"/>
      <c r="AHL226" s="138"/>
      <c r="AHM226" s="138"/>
      <c r="AHN226" s="138"/>
      <c r="AHO226" s="138"/>
      <c r="AHP226" s="138"/>
      <c r="AHQ226" s="138"/>
      <c r="AHR226" s="138"/>
      <c r="AHS226" s="138"/>
      <c r="AHT226" s="138"/>
      <c r="AHU226" s="138"/>
      <c r="AHV226" s="138"/>
      <c r="AHW226" s="138"/>
      <c r="AHX226" s="138"/>
      <c r="AHY226" s="138"/>
      <c r="AHZ226" s="138"/>
      <c r="AIA226" s="138"/>
      <c r="AIB226" s="138"/>
      <c r="AIC226" s="138"/>
      <c r="AID226" s="138"/>
      <c r="AIE226" s="138"/>
      <c r="AIF226" s="138"/>
      <c r="AIG226" s="138"/>
      <c r="AIH226" s="138"/>
      <c r="AII226" s="138"/>
      <c r="AIJ226" s="138"/>
      <c r="AIK226" s="138"/>
      <c r="AIL226" s="138"/>
      <c r="AIM226" s="138"/>
      <c r="AIN226" s="138"/>
      <c r="AIO226" s="138"/>
      <c r="AIP226" s="138"/>
      <c r="AIQ226" s="138"/>
      <c r="AIR226" s="138"/>
      <c r="AIS226" s="138"/>
      <c r="AIT226" s="138"/>
      <c r="AIU226" s="138"/>
      <c r="AIV226" s="138"/>
      <c r="AIW226" s="138"/>
      <c r="AIX226" s="138"/>
      <c r="AIY226" s="138"/>
      <c r="AIZ226" s="138"/>
      <c r="AJA226" s="138"/>
      <c r="AJB226" s="138"/>
      <c r="AJC226" s="138"/>
      <c r="AJD226" s="138"/>
      <c r="AJE226" s="138"/>
      <c r="AJF226" s="138"/>
      <c r="AJG226" s="138"/>
      <c r="AJH226" s="138"/>
      <c r="AJI226" s="138"/>
      <c r="AJJ226" s="138"/>
      <c r="AJK226" s="138"/>
      <c r="AJL226" s="138"/>
      <c r="AJM226" s="138"/>
      <c r="AJN226" s="138"/>
      <c r="AJO226" s="138"/>
      <c r="AJP226" s="138"/>
      <c r="AJQ226" s="138"/>
      <c r="AJR226" s="138"/>
      <c r="AJS226" s="138"/>
      <c r="AJT226" s="138"/>
      <c r="AJU226" s="138"/>
      <c r="AJV226" s="138"/>
      <c r="AJW226" s="138"/>
      <c r="AJX226" s="138"/>
      <c r="AJY226" s="138"/>
      <c r="AJZ226" s="138"/>
      <c r="AKA226" s="138"/>
      <c r="AKB226" s="138"/>
      <c r="AKC226" s="138"/>
      <c r="AKD226" s="138"/>
      <c r="AKE226" s="138"/>
      <c r="AKF226" s="138"/>
      <c r="AKG226" s="138"/>
      <c r="AKH226" s="138"/>
      <c r="AKI226" s="138"/>
      <c r="AKJ226" s="138"/>
      <c r="AKK226" s="138"/>
      <c r="AKL226" s="138"/>
      <c r="AKM226" s="138"/>
      <c r="AKN226" s="138"/>
      <c r="AKO226" s="138"/>
      <c r="AKP226" s="138"/>
      <c r="AKQ226" s="138"/>
      <c r="AKR226" s="138"/>
      <c r="AKS226" s="138"/>
      <c r="AKT226" s="138"/>
      <c r="AKU226" s="138"/>
      <c r="AKV226" s="138"/>
      <c r="AKW226" s="138"/>
      <c r="AKX226" s="138"/>
      <c r="AKY226" s="138"/>
      <c r="AKZ226" s="138"/>
      <c r="ALA226" s="138"/>
      <c r="ALB226" s="138"/>
      <c r="ALC226" s="138"/>
      <c r="ALD226" s="138"/>
      <c r="ALE226" s="138"/>
      <c r="ALF226" s="138"/>
      <c r="ALG226" s="138"/>
      <c r="ALH226" s="138"/>
      <c r="ALI226" s="138"/>
      <c r="ALJ226" s="138"/>
      <c r="ALK226" s="138"/>
      <c r="ALL226" s="138"/>
      <c r="ALM226" s="138"/>
      <c r="ALN226" s="138"/>
      <c r="ALO226" s="138"/>
      <c r="ALP226" s="138"/>
      <c r="ALQ226" s="138"/>
      <c r="ALR226" s="138"/>
      <c r="ALS226" s="138"/>
      <c r="ALT226" s="138"/>
      <c r="ALU226" s="138"/>
      <c r="ALV226" s="138"/>
      <c r="ALW226" s="138"/>
      <c r="ALX226" s="138"/>
      <c r="ALY226" s="138"/>
      <c r="ALZ226" s="138"/>
      <c r="AMA226" s="138"/>
      <c r="AMB226" s="138"/>
      <c r="AMC226" s="138"/>
      <c r="AMD226" s="138"/>
      <c r="AME226" s="138"/>
      <c r="AMF226" s="138"/>
      <c r="AMG226" s="138"/>
      <c r="AMH226" s="138"/>
      <c r="AMI226" s="138"/>
      <c r="AMJ226" s="138"/>
    </row>
    <row r="227" customFormat="false" ht="19.5" hidden="false" customHeight="true" outlineLevel="0" collapsed="false">
      <c r="A227" s="144" t="s">
        <v>141</v>
      </c>
      <c r="B227" s="95"/>
      <c r="C227" s="96"/>
      <c r="D227" s="96"/>
      <c r="E227" s="96"/>
      <c r="F227" s="96"/>
      <c r="G227" s="96"/>
      <c r="H227" s="90"/>
      <c r="I227" s="90"/>
      <c r="J227" s="166"/>
      <c r="K227" s="166"/>
      <c r="L227" s="90"/>
      <c r="M227" s="90"/>
      <c r="N227" s="90"/>
      <c r="O227" s="90"/>
      <c r="P227" s="90"/>
      <c r="Q227" s="90"/>
      <c r="R227" s="90"/>
      <c r="S227" s="90"/>
      <c r="T227" s="90"/>
      <c r="U227" s="90"/>
      <c r="V227" s="90"/>
      <c r="W227" s="90"/>
      <c r="X227" s="90"/>
      <c r="Y227" s="90"/>
      <c r="Z227" s="90"/>
      <c r="AA227" s="90"/>
      <c r="AB227" s="90"/>
      <c r="AC227" s="90"/>
      <c r="AD227" s="90"/>
      <c r="AE227" s="90"/>
      <c r="AF227" s="90"/>
      <c r="AG227" s="90"/>
      <c r="AH227" s="90"/>
      <c r="AI227" s="90"/>
      <c r="AJ227" s="90"/>
      <c r="AK227" s="90"/>
      <c r="AL227" s="90"/>
      <c r="AM227" s="90"/>
      <c r="AN227" s="90"/>
      <c r="AO227" s="90"/>
      <c r="AP227" s="90"/>
      <c r="AQ227" s="90"/>
      <c r="AR227" s="90"/>
      <c r="AS227" s="90"/>
      <c r="AT227" s="90"/>
      <c r="AU227" s="90"/>
      <c r="AV227" s="90"/>
      <c r="AW227" s="90"/>
      <c r="AX227" s="90"/>
      <c r="AY227" s="90"/>
      <c r="AZ227" s="90"/>
      <c r="BA227" s="90"/>
      <c r="BB227" s="90"/>
      <c r="BC227" s="90"/>
      <c r="BD227" s="90"/>
      <c r="BE227" s="90"/>
      <c r="BF227" s="90"/>
      <c r="BG227" s="90"/>
      <c r="BH227" s="90"/>
      <c r="BI227" s="90"/>
      <c r="BJ227" s="90"/>
      <c r="BK227" s="90"/>
      <c r="BL227" s="90"/>
      <c r="BM227" s="90"/>
      <c r="BN227" s="90"/>
      <c r="BO227" s="90"/>
      <c r="BP227" s="90"/>
      <c r="BQ227" s="90"/>
      <c r="BR227" s="90"/>
      <c r="BS227" s="90"/>
      <c r="BT227" s="90"/>
      <c r="BU227" s="90"/>
      <c r="BV227" s="90"/>
      <c r="BW227" s="90"/>
      <c r="BX227" s="90"/>
      <c r="BY227" s="90"/>
      <c r="BZ227" s="90"/>
      <c r="CA227" s="90"/>
      <c r="CB227" s="90"/>
      <c r="CC227" s="90"/>
      <c r="CD227" s="90"/>
      <c r="CE227" s="90"/>
      <c r="CF227" s="90"/>
      <c r="CG227" s="90"/>
      <c r="CH227" s="90"/>
      <c r="CI227" s="90"/>
      <c r="CJ227" s="90"/>
      <c r="CK227" s="90"/>
      <c r="CL227" s="90"/>
      <c r="CM227" s="90"/>
      <c r="CN227" s="90"/>
      <c r="CO227" s="90"/>
      <c r="CP227" s="90"/>
      <c r="CQ227" s="90"/>
      <c r="CR227" s="90"/>
      <c r="CS227" s="90"/>
      <c r="CT227" s="90"/>
      <c r="CU227" s="90"/>
      <c r="CV227" s="90"/>
      <c r="CW227" s="90"/>
      <c r="CX227" s="90"/>
      <c r="CY227" s="90"/>
      <c r="CZ227" s="90"/>
      <c r="DA227" s="90"/>
      <c r="DB227" s="90"/>
      <c r="DC227" s="90"/>
      <c r="DD227" s="90"/>
      <c r="DE227" s="90"/>
      <c r="DF227" s="90"/>
      <c r="DG227" s="90"/>
      <c r="DH227" s="90"/>
      <c r="DI227" s="90"/>
      <c r="DJ227" s="90"/>
      <c r="DK227" s="90"/>
      <c r="DL227" s="90"/>
      <c r="DM227" s="90"/>
      <c r="DN227" s="90"/>
      <c r="DO227" s="90"/>
      <c r="DP227" s="90"/>
      <c r="DQ227" s="90"/>
      <c r="DR227" s="90"/>
      <c r="DS227" s="90"/>
      <c r="DT227" s="90"/>
      <c r="DU227" s="90"/>
      <c r="DV227" s="90"/>
      <c r="DW227" s="90"/>
      <c r="DX227" s="90"/>
      <c r="DY227" s="90"/>
      <c r="DZ227" s="90"/>
      <c r="EA227" s="90"/>
      <c r="EB227" s="90"/>
      <c r="EC227" s="90"/>
      <c r="ED227" s="90"/>
      <c r="EE227" s="90"/>
      <c r="EF227" s="90"/>
      <c r="EG227" s="90"/>
      <c r="EH227" s="90"/>
      <c r="EI227" s="90"/>
      <c r="EJ227" s="90"/>
      <c r="EK227" s="90"/>
      <c r="EL227" s="90"/>
      <c r="EM227" s="90"/>
      <c r="EN227" s="90"/>
      <c r="EO227" s="90"/>
      <c r="EP227" s="90"/>
      <c r="EQ227" s="90"/>
      <c r="ER227" s="90"/>
      <c r="ES227" s="90"/>
      <c r="ET227" s="90"/>
      <c r="EU227" s="90"/>
      <c r="EV227" s="90"/>
      <c r="EW227" s="90"/>
      <c r="EX227" s="90"/>
      <c r="EY227" s="90"/>
      <c r="EZ227" s="90"/>
      <c r="FA227" s="90"/>
      <c r="FB227" s="90"/>
      <c r="FC227" s="90"/>
      <c r="FD227" s="90"/>
      <c r="FE227" s="90"/>
      <c r="FF227" s="90"/>
      <c r="FG227" s="90"/>
      <c r="FH227" s="90"/>
      <c r="FI227" s="90"/>
      <c r="FJ227" s="90"/>
      <c r="FK227" s="90"/>
      <c r="FL227" s="90"/>
      <c r="FM227" s="90"/>
      <c r="FN227" s="90"/>
      <c r="FO227" s="90"/>
      <c r="FP227" s="90"/>
      <c r="FQ227" s="90"/>
      <c r="FR227" s="90"/>
      <c r="FS227" s="90"/>
      <c r="FT227" s="90"/>
      <c r="FU227" s="90"/>
      <c r="FV227" s="90"/>
      <c r="FW227" s="90"/>
      <c r="FX227" s="90"/>
      <c r="FY227" s="90"/>
      <c r="FZ227" s="90"/>
      <c r="GA227" s="90"/>
      <c r="GB227" s="90"/>
      <c r="GC227" s="90"/>
      <c r="GD227" s="90"/>
      <c r="GE227" s="90"/>
      <c r="GF227" s="90"/>
      <c r="GG227" s="90"/>
      <c r="GH227" s="90"/>
      <c r="GI227" s="90"/>
      <c r="GJ227" s="90"/>
      <c r="GK227" s="90"/>
      <c r="GL227" s="90"/>
      <c r="GM227" s="90"/>
      <c r="GN227" s="90"/>
      <c r="GO227" s="90"/>
      <c r="GP227" s="90"/>
      <c r="GQ227" s="90"/>
      <c r="GR227" s="90"/>
      <c r="GS227" s="90"/>
      <c r="GT227" s="90"/>
      <c r="GU227" s="90"/>
      <c r="GV227" s="90"/>
      <c r="GW227" s="90"/>
      <c r="GX227" s="90"/>
      <c r="GY227" s="90"/>
      <c r="GZ227" s="90"/>
      <c r="HA227" s="90"/>
      <c r="HB227" s="90"/>
      <c r="HC227" s="90"/>
      <c r="HD227" s="90"/>
      <c r="HE227" s="90"/>
      <c r="HF227" s="90"/>
      <c r="HG227" s="90"/>
      <c r="HH227" s="90"/>
      <c r="HI227" s="90"/>
      <c r="HJ227" s="90"/>
      <c r="HK227" s="90"/>
      <c r="HL227" s="90"/>
      <c r="HM227" s="90"/>
      <c r="HN227" s="90"/>
      <c r="HO227" s="90"/>
      <c r="HP227" s="90"/>
      <c r="HQ227" s="90"/>
      <c r="HR227" s="90"/>
      <c r="HS227" s="90"/>
      <c r="HT227" s="90"/>
      <c r="HU227" s="90"/>
      <c r="HV227" s="90"/>
      <c r="HW227" s="90"/>
      <c r="HX227" s="90"/>
      <c r="HY227" s="90"/>
      <c r="HZ227" s="90"/>
      <c r="IA227" s="90"/>
      <c r="IB227" s="90"/>
      <c r="IC227" s="90"/>
      <c r="ID227" s="90"/>
      <c r="IE227" s="90"/>
      <c r="IF227" s="90"/>
      <c r="IG227" s="90"/>
      <c r="IH227" s="90"/>
      <c r="II227" s="90"/>
      <c r="IJ227" s="90"/>
      <c r="IK227" s="90"/>
      <c r="IL227" s="90"/>
      <c r="IM227" s="90"/>
      <c r="IN227" s="90"/>
      <c r="IO227" s="90"/>
      <c r="IP227" s="90"/>
      <c r="IQ227" s="90"/>
      <c r="IR227" s="90"/>
      <c r="IS227" s="90"/>
      <c r="IT227" s="90"/>
      <c r="IU227" s="90"/>
      <c r="IV227" s="90"/>
      <c r="IW227" s="90"/>
      <c r="IX227" s="90"/>
      <c r="IY227" s="90"/>
      <c r="IZ227" s="90"/>
      <c r="JA227" s="90"/>
      <c r="JB227" s="90"/>
      <c r="JC227" s="90"/>
      <c r="JD227" s="90"/>
      <c r="JE227" s="90"/>
      <c r="JF227" s="90"/>
      <c r="JG227" s="90"/>
      <c r="JH227" s="90"/>
      <c r="JI227" s="90"/>
      <c r="JJ227" s="90"/>
      <c r="JK227" s="90"/>
      <c r="JL227" s="90"/>
      <c r="JM227" s="90"/>
      <c r="JN227" s="90"/>
      <c r="JO227" s="90"/>
      <c r="JP227" s="90"/>
      <c r="JQ227" s="90"/>
      <c r="JR227" s="90"/>
      <c r="JS227" s="90"/>
      <c r="JT227" s="90"/>
      <c r="JU227" s="90"/>
      <c r="JV227" s="90"/>
      <c r="JW227" s="90"/>
      <c r="JX227" s="90"/>
      <c r="JY227" s="90"/>
      <c r="JZ227" s="90"/>
      <c r="KA227" s="90"/>
      <c r="KB227" s="90"/>
      <c r="KC227" s="90"/>
      <c r="KD227" s="90"/>
      <c r="KE227" s="90"/>
      <c r="KF227" s="90"/>
      <c r="KG227" s="90"/>
      <c r="KH227" s="90"/>
      <c r="KI227" s="90"/>
      <c r="KJ227" s="90"/>
      <c r="KK227" s="90"/>
      <c r="KL227" s="90"/>
      <c r="KM227" s="90"/>
      <c r="KN227" s="90"/>
      <c r="KO227" s="90"/>
      <c r="KP227" s="90"/>
      <c r="KQ227" s="90"/>
      <c r="KR227" s="90"/>
      <c r="KS227" s="90"/>
      <c r="KT227" s="90"/>
      <c r="KU227" s="90"/>
      <c r="KV227" s="90"/>
      <c r="KW227" s="90"/>
      <c r="KX227" s="90"/>
      <c r="KY227" s="90"/>
      <c r="KZ227" s="90"/>
      <c r="LA227" s="90"/>
      <c r="LB227" s="90"/>
      <c r="LC227" s="90"/>
      <c r="LD227" s="90"/>
      <c r="LE227" s="90"/>
      <c r="LF227" s="90"/>
      <c r="LG227" s="90"/>
      <c r="LH227" s="90"/>
      <c r="LI227" s="90"/>
      <c r="LJ227" s="90"/>
      <c r="LK227" s="90"/>
      <c r="LL227" s="90"/>
      <c r="LM227" s="90"/>
      <c r="LN227" s="90"/>
      <c r="LO227" s="90"/>
      <c r="LP227" s="90"/>
      <c r="LQ227" s="90"/>
      <c r="LR227" s="90"/>
      <c r="LS227" s="90"/>
      <c r="LT227" s="90"/>
      <c r="LU227" s="90"/>
      <c r="LV227" s="90"/>
      <c r="LW227" s="90"/>
      <c r="LX227" s="90"/>
      <c r="LY227" s="90"/>
      <c r="LZ227" s="90"/>
      <c r="MA227" s="90"/>
      <c r="MB227" s="90"/>
      <c r="MC227" s="90"/>
      <c r="MD227" s="90"/>
      <c r="ME227" s="90"/>
      <c r="MF227" s="90"/>
      <c r="MG227" s="90"/>
      <c r="MH227" s="90"/>
      <c r="MI227" s="90"/>
      <c r="MJ227" s="90"/>
      <c r="MK227" s="90"/>
      <c r="ML227" s="90"/>
      <c r="MM227" s="90"/>
      <c r="MN227" s="90"/>
      <c r="MO227" s="90"/>
      <c r="MP227" s="90"/>
      <c r="MQ227" s="90"/>
      <c r="MR227" s="90"/>
      <c r="MS227" s="90"/>
      <c r="MT227" s="90"/>
      <c r="MU227" s="90"/>
      <c r="MV227" s="90"/>
      <c r="MW227" s="90"/>
      <c r="MX227" s="90"/>
      <c r="MY227" s="90"/>
      <c r="MZ227" s="90"/>
      <c r="NA227" s="90"/>
      <c r="NB227" s="90"/>
      <c r="NC227" s="90"/>
      <c r="ND227" s="90"/>
      <c r="NE227" s="90"/>
      <c r="NF227" s="90"/>
      <c r="NG227" s="90"/>
      <c r="NH227" s="90"/>
      <c r="NI227" s="90"/>
      <c r="NJ227" s="90"/>
      <c r="NK227" s="90"/>
      <c r="NL227" s="90"/>
      <c r="NM227" s="90"/>
      <c r="NN227" s="90"/>
      <c r="NO227" s="90"/>
      <c r="NP227" s="90"/>
      <c r="NQ227" s="90"/>
      <c r="NR227" s="90"/>
      <c r="NS227" s="90"/>
      <c r="NT227" s="90"/>
      <c r="NU227" s="90"/>
      <c r="NV227" s="90"/>
      <c r="NW227" s="90"/>
      <c r="NX227" s="90"/>
      <c r="NY227" s="90"/>
      <c r="NZ227" s="90"/>
      <c r="OA227" s="90"/>
      <c r="OB227" s="90"/>
      <c r="OC227" s="90"/>
      <c r="OD227" s="90"/>
      <c r="OE227" s="90"/>
      <c r="OF227" s="90"/>
      <c r="OG227" s="90"/>
      <c r="OH227" s="90"/>
      <c r="OI227" s="90"/>
      <c r="OJ227" s="90"/>
      <c r="OK227" s="90"/>
      <c r="OL227" s="90"/>
      <c r="OM227" s="90"/>
      <c r="ON227" s="90"/>
      <c r="OO227" s="90"/>
      <c r="OP227" s="90"/>
      <c r="OQ227" s="90"/>
      <c r="OR227" s="90"/>
      <c r="OS227" s="90"/>
      <c r="OT227" s="90"/>
      <c r="OU227" s="90"/>
      <c r="OV227" s="90"/>
      <c r="OW227" s="90"/>
      <c r="OX227" s="90"/>
      <c r="OY227" s="90"/>
      <c r="OZ227" s="90"/>
      <c r="PA227" s="90"/>
      <c r="PB227" s="90"/>
      <c r="PC227" s="90"/>
      <c r="PD227" s="90"/>
      <c r="PE227" s="90"/>
      <c r="PF227" s="90"/>
      <c r="PG227" s="90"/>
      <c r="PH227" s="90"/>
      <c r="PI227" s="90"/>
      <c r="PJ227" s="90"/>
      <c r="PK227" s="90"/>
      <c r="PL227" s="90"/>
      <c r="PM227" s="90"/>
      <c r="PN227" s="90"/>
      <c r="PO227" s="90"/>
      <c r="PP227" s="90"/>
      <c r="PQ227" s="90"/>
      <c r="PR227" s="90"/>
      <c r="PS227" s="90"/>
      <c r="PT227" s="90"/>
      <c r="PU227" s="90"/>
      <c r="PV227" s="90"/>
      <c r="PW227" s="90"/>
      <c r="PX227" s="90"/>
      <c r="PY227" s="90"/>
      <c r="PZ227" s="90"/>
      <c r="QA227" s="90"/>
      <c r="QB227" s="90"/>
      <c r="QC227" s="90"/>
      <c r="QD227" s="90"/>
      <c r="QE227" s="90"/>
      <c r="QF227" s="90"/>
      <c r="QG227" s="90"/>
      <c r="QH227" s="90"/>
      <c r="QI227" s="90"/>
      <c r="QJ227" s="90"/>
      <c r="QK227" s="90"/>
      <c r="QL227" s="90"/>
      <c r="QM227" s="90"/>
      <c r="QN227" s="90"/>
      <c r="QO227" s="90"/>
      <c r="QP227" s="90"/>
      <c r="QQ227" s="90"/>
      <c r="QR227" s="90"/>
      <c r="QS227" s="90"/>
      <c r="QT227" s="90"/>
      <c r="QU227" s="90"/>
      <c r="QV227" s="90"/>
      <c r="QW227" s="90"/>
      <c r="QX227" s="90"/>
      <c r="QY227" s="90"/>
      <c r="QZ227" s="90"/>
      <c r="RA227" s="90"/>
      <c r="RB227" s="90"/>
      <c r="RC227" s="90"/>
      <c r="RD227" s="90"/>
      <c r="RE227" s="90"/>
      <c r="RF227" s="90"/>
      <c r="RG227" s="90"/>
      <c r="RH227" s="90"/>
      <c r="RI227" s="90"/>
      <c r="RJ227" s="90"/>
      <c r="RK227" s="90"/>
      <c r="RL227" s="90"/>
      <c r="RM227" s="90"/>
      <c r="RN227" s="90"/>
      <c r="RO227" s="90"/>
      <c r="RP227" s="90"/>
      <c r="RQ227" s="90"/>
      <c r="RR227" s="90"/>
      <c r="RS227" s="90"/>
      <c r="RT227" s="90"/>
      <c r="RU227" s="90"/>
      <c r="RV227" s="90"/>
      <c r="RW227" s="90"/>
      <c r="RX227" s="90"/>
      <c r="RY227" s="90"/>
      <c r="RZ227" s="90"/>
      <c r="SA227" s="90"/>
      <c r="SB227" s="90"/>
      <c r="SC227" s="90"/>
      <c r="SD227" s="90"/>
      <c r="SE227" s="90"/>
      <c r="SF227" s="90"/>
      <c r="SG227" s="90"/>
      <c r="SH227" s="90"/>
      <c r="SI227" s="90"/>
      <c r="SJ227" s="90"/>
      <c r="SK227" s="90"/>
      <c r="SL227" s="90"/>
      <c r="SM227" s="90"/>
      <c r="SN227" s="90"/>
      <c r="SO227" s="90"/>
      <c r="SP227" s="90"/>
      <c r="SQ227" s="90"/>
      <c r="SR227" s="90"/>
      <c r="SS227" s="90"/>
      <c r="ST227" s="90"/>
      <c r="SU227" s="90"/>
      <c r="SV227" s="90"/>
      <c r="SW227" s="90"/>
      <c r="SX227" s="90"/>
      <c r="SY227" s="90"/>
      <c r="SZ227" s="90"/>
      <c r="TA227" s="90"/>
      <c r="TB227" s="90"/>
      <c r="TC227" s="90"/>
      <c r="TD227" s="90"/>
      <c r="TE227" s="90"/>
      <c r="TF227" s="90"/>
      <c r="TG227" s="90"/>
      <c r="TH227" s="90"/>
      <c r="TI227" s="90"/>
      <c r="TJ227" s="90"/>
      <c r="TK227" s="90"/>
      <c r="TL227" s="90"/>
      <c r="TM227" s="90"/>
      <c r="TN227" s="90"/>
      <c r="TO227" s="90"/>
      <c r="TP227" s="90"/>
      <c r="TQ227" s="90"/>
      <c r="TR227" s="90"/>
      <c r="TS227" s="90"/>
      <c r="TT227" s="90"/>
      <c r="TU227" s="90"/>
      <c r="TV227" s="90"/>
      <c r="TW227" s="90"/>
      <c r="TX227" s="90"/>
      <c r="TY227" s="90"/>
      <c r="TZ227" s="90"/>
      <c r="UA227" s="90"/>
      <c r="UB227" s="90"/>
      <c r="UC227" s="90"/>
      <c r="UD227" s="90"/>
      <c r="UE227" s="90"/>
      <c r="UF227" s="90"/>
      <c r="UG227" s="90"/>
      <c r="UH227" s="90"/>
      <c r="UI227" s="90"/>
      <c r="UJ227" s="90"/>
      <c r="UK227" s="90"/>
      <c r="UL227" s="90"/>
      <c r="UM227" s="90"/>
      <c r="UN227" s="90"/>
      <c r="UO227" s="90"/>
      <c r="UP227" s="90"/>
      <c r="UQ227" s="90"/>
      <c r="UR227" s="90"/>
      <c r="US227" s="90"/>
      <c r="UT227" s="90"/>
      <c r="UU227" s="90"/>
      <c r="UV227" s="90"/>
      <c r="UW227" s="90"/>
      <c r="UX227" s="90"/>
      <c r="UY227" s="90"/>
      <c r="UZ227" s="90"/>
      <c r="VA227" s="90"/>
      <c r="VB227" s="90"/>
      <c r="VC227" s="90"/>
      <c r="VD227" s="90"/>
      <c r="VE227" s="90"/>
      <c r="VF227" s="90"/>
      <c r="VG227" s="90"/>
      <c r="VH227" s="90"/>
      <c r="VI227" s="90"/>
      <c r="VJ227" s="90"/>
      <c r="VK227" s="90"/>
      <c r="VL227" s="90"/>
      <c r="VM227" s="90"/>
      <c r="VN227" s="90"/>
      <c r="VO227" s="90"/>
      <c r="VP227" s="90"/>
      <c r="VQ227" s="90"/>
      <c r="VR227" s="90"/>
      <c r="VS227" s="90"/>
      <c r="VT227" s="90"/>
      <c r="VU227" s="90"/>
      <c r="VV227" s="90"/>
      <c r="VW227" s="90"/>
      <c r="VX227" s="90"/>
      <c r="VY227" s="90"/>
      <c r="VZ227" s="90"/>
      <c r="WA227" s="90"/>
      <c r="WB227" s="90"/>
      <c r="WC227" s="90"/>
      <c r="WD227" s="90"/>
      <c r="WE227" s="90"/>
      <c r="WF227" s="90"/>
      <c r="WG227" s="90"/>
      <c r="WH227" s="90"/>
      <c r="WI227" s="90"/>
      <c r="WJ227" s="90"/>
      <c r="WK227" s="90"/>
      <c r="WL227" s="90"/>
      <c r="WM227" s="90"/>
      <c r="WN227" s="90"/>
      <c r="WO227" s="90"/>
      <c r="WP227" s="90"/>
      <c r="WQ227" s="90"/>
      <c r="WR227" s="90"/>
      <c r="WS227" s="90"/>
      <c r="WT227" s="90"/>
      <c r="WU227" s="90"/>
      <c r="WV227" s="90"/>
      <c r="WW227" s="90"/>
      <c r="WX227" s="90"/>
      <c r="WY227" s="90"/>
      <c r="WZ227" s="90"/>
      <c r="XA227" s="90"/>
      <c r="XB227" s="90"/>
      <c r="XC227" s="90"/>
      <c r="XD227" s="90"/>
      <c r="XE227" s="90"/>
      <c r="XF227" s="90"/>
      <c r="XG227" s="90"/>
      <c r="XH227" s="90"/>
      <c r="XI227" s="90"/>
      <c r="XJ227" s="90"/>
      <c r="XK227" s="90"/>
      <c r="XL227" s="90"/>
      <c r="XM227" s="90"/>
      <c r="XN227" s="90"/>
      <c r="XO227" s="90"/>
      <c r="XP227" s="90"/>
      <c r="XQ227" s="90"/>
      <c r="XR227" s="90"/>
      <c r="XS227" s="90"/>
      <c r="XT227" s="90"/>
      <c r="XU227" s="90"/>
      <c r="XV227" s="90"/>
      <c r="XW227" s="90"/>
      <c r="XX227" s="90"/>
      <c r="XY227" s="90"/>
      <c r="XZ227" s="90"/>
      <c r="YA227" s="90"/>
      <c r="YB227" s="90"/>
      <c r="YC227" s="90"/>
      <c r="YD227" s="90"/>
      <c r="YE227" s="90"/>
      <c r="YF227" s="90"/>
      <c r="YG227" s="90"/>
      <c r="YH227" s="90"/>
      <c r="YI227" s="90"/>
      <c r="YJ227" s="90"/>
      <c r="YK227" s="90"/>
      <c r="YL227" s="90"/>
      <c r="YM227" s="90"/>
      <c r="YN227" s="90"/>
      <c r="YO227" s="90"/>
      <c r="YP227" s="90"/>
      <c r="YQ227" s="90"/>
      <c r="YR227" s="90"/>
      <c r="YS227" s="90"/>
      <c r="YT227" s="90"/>
      <c r="YU227" s="90"/>
      <c r="YV227" s="90"/>
      <c r="YW227" s="90"/>
      <c r="YX227" s="90"/>
      <c r="YY227" s="90"/>
      <c r="YZ227" s="90"/>
      <c r="ZA227" s="90"/>
      <c r="ZB227" s="90"/>
      <c r="ZC227" s="90"/>
      <c r="ZD227" s="90"/>
      <c r="ZE227" s="90"/>
      <c r="ZF227" s="90"/>
      <c r="ZG227" s="90"/>
      <c r="ZH227" s="90"/>
      <c r="ZI227" s="90"/>
      <c r="ZJ227" s="90"/>
      <c r="ZK227" s="90"/>
      <c r="ZL227" s="90"/>
      <c r="ZM227" s="90"/>
      <c r="ZN227" s="90"/>
      <c r="ZO227" s="90"/>
      <c r="ZP227" s="90"/>
      <c r="ZQ227" s="90"/>
      <c r="ZR227" s="90"/>
      <c r="ZS227" s="90"/>
      <c r="ZT227" s="90"/>
      <c r="ZU227" s="90"/>
      <c r="ZV227" s="90"/>
      <c r="ZW227" s="90"/>
      <c r="ZX227" s="90"/>
      <c r="ZY227" s="90"/>
      <c r="ZZ227" s="90"/>
      <c r="AAA227" s="90"/>
      <c r="AAB227" s="90"/>
      <c r="AAC227" s="90"/>
      <c r="AAD227" s="90"/>
      <c r="AAE227" s="90"/>
      <c r="AAF227" s="90"/>
      <c r="AAG227" s="90"/>
      <c r="AAH227" s="90"/>
      <c r="AAI227" s="90"/>
      <c r="AAJ227" s="90"/>
      <c r="AAK227" s="90"/>
      <c r="AAL227" s="90"/>
      <c r="AAM227" s="90"/>
      <c r="AAN227" s="90"/>
      <c r="AAO227" s="90"/>
      <c r="AAP227" s="90"/>
      <c r="AAQ227" s="90"/>
      <c r="AAR227" s="90"/>
      <c r="AAS227" s="90"/>
      <c r="AAT227" s="90"/>
      <c r="AAU227" s="90"/>
      <c r="AAV227" s="90"/>
      <c r="AAW227" s="90"/>
      <c r="AAX227" s="90"/>
      <c r="AAY227" s="90"/>
      <c r="AAZ227" s="90"/>
      <c r="ABA227" s="90"/>
      <c r="ABB227" s="90"/>
      <c r="ABC227" s="90"/>
      <c r="ABD227" s="90"/>
      <c r="ABE227" s="90"/>
      <c r="ABF227" s="90"/>
      <c r="ABG227" s="90"/>
      <c r="ABH227" s="90"/>
      <c r="ABI227" s="90"/>
      <c r="ABJ227" s="90"/>
      <c r="ABK227" s="90"/>
      <c r="ABL227" s="90"/>
      <c r="ABM227" s="90"/>
      <c r="ABN227" s="90"/>
      <c r="ABO227" s="90"/>
      <c r="ABP227" s="90"/>
      <c r="ABQ227" s="90"/>
      <c r="ABR227" s="90"/>
      <c r="ABS227" s="90"/>
      <c r="ABT227" s="90"/>
      <c r="ABU227" s="90"/>
      <c r="ABV227" s="90"/>
      <c r="ABW227" s="90"/>
      <c r="ABX227" s="90"/>
      <c r="ABY227" s="90"/>
      <c r="ABZ227" s="90"/>
      <c r="ACA227" s="90"/>
      <c r="ACB227" s="90"/>
      <c r="ACC227" s="90"/>
      <c r="ACD227" s="90"/>
      <c r="ACE227" s="90"/>
      <c r="ACF227" s="90"/>
      <c r="ACG227" s="90"/>
      <c r="ACH227" s="90"/>
      <c r="ACI227" s="90"/>
      <c r="ACJ227" s="90"/>
      <c r="ACK227" s="90"/>
      <c r="ACL227" s="90"/>
      <c r="ACM227" s="90"/>
      <c r="ACN227" s="90"/>
      <c r="ACO227" s="90"/>
      <c r="ACP227" s="90"/>
      <c r="ACQ227" s="90"/>
      <c r="ACR227" s="90"/>
      <c r="ACS227" s="90"/>
      <c r="ACT227" s="90"/>
      <c r="ACU227" s="90"/>
      <c r="ACV227" s="90"/>
      <c r="ACW227" s="90"/>
      <c r="ACX227" s="90"/>
      <c r="ACY227" s="90"/>
      <c r="ACZ227" s="90"/>
      <c r="ADA227" s="90"/>
      <c r="ADB227" s="90"/>
      <c r="ADC227" s="90"/>
      <c r="ADD227" s="90"/>
      <c r="ADE227" s="90"/>
      <c r="ADF227" s="90"/>
      <c r="ADG227" s="90"/>
      <c r="ADH227" s="90"/>
      <c r="ADI227" s="90"/>
      <c r="ADJ227" s="90"/>
      <c r="ADK227" s="90"/>
      <c r="ADL227" s="90"/>
      <c r="ADM227" s="90"/>
      <c r="ADN227" s="90"/>
      <c r="ADO227" s="90"/>
      <c r="ADP227" s="90"/>
      <c r="ADQ227" s="90"/>
      <c r="ADR227" s="90"/>
      <c r="ADS227" s="90"/>
      <c r="ADT227" s="90"/>
      <c r="ADU227" s="90"/>
      <c r="ADV227" s="90"/>
      <c r="ADW227" s="90"/>
      <c r="ADX227" s="90"/>
      <c r="ADY227" s="90"/>
      <c r="ADZ227" s="90"/>
      <c r="AEA227" s="90"/>
      <c r="AEB227" s="90"/>
      <c r="AEC227" s="90"/>
      <c r="AED227" s="90"/>
      <c r="AEE227" s="90"/>
      <c r="AEF227" s="90"/>
      <c r="AEG227" s="90"/>
      <c r="AEH227" s="90"/>
      <c r="AEI227" s="90"/>
      <c r="AEJ227" s="90"/>
      <c r="AEK227" s="90"/>
      <c r="AEL227" s="90"/>
      <c r="AEM227" s="90"/>
      <c r="AEN227" s="90"/>
      <c r="AEO227" s="90"/>
      <c r="AEP227" s="90"/>
      <c r="AEQ227" s="90"/>
      <c r="AER227" s="90"/>
      <c r="AES227" s="90"/>
      <c r="AET227" s="90"/>
      <c r="AEU227" s="90"/>
      <c r="AEV227" s="90"/>
      <c r="AEW227" s="90"/>
      <c r="AEX227" s="90"/>
      <c r="AEY227" s="90"/>
      <c r="AEZ227" s="90"/>
      <c r="AFA227" s="90"/>
      <c r="AFB227" s="90"/>
      <c r="AFC227" s="90"/>
      <c r="AFD227" s="90"/>
      <c r="AFE227" s="90"/>
      <c r="AFF227" s="90"/>
      <c r="AFG227" s="90"/>
      <c r="AFH227" s="90"/>
      <c r="AFI227" s="90"/>
      <c r="AFJ227" s="90"/>
      <c r="AFK227" s="90"/>
      <c r="AFL227" s="90"/>
      <c r="AFM227" s="90"/>
      <c r="AFN227" s="90"/>
      <c r="AFO227" s="90"/>
      <c r="AFP227" s="90"/>
      <c r="AFQ227" s="90"/>
      <c r="AFR227" s="90"/>
      <c r="AFS227" s="90"/>
      <c r="AFT227" s="90"/>
      <c r="AFU227" s="90"/>
      <c r="AFV227" s="90"/>
      <c r="AFW227" s="90"/>
      <c r="AFX227" s="90"/>
      <c r="AFY227" s="90"/>
      <c r="AFZ227" s="90"/>
      <c r="AGA227" s="90"/>
      <c r="AGB227" s="90"/>
      <c r="AGC227" s="90"/>
      <c r="AGD227" s="90"/>
      <c r="AGE227" s="90"/>
      <c r="AGF227" s="90"/>
      <c r="AGG227" s="90"/>
      <c r="AGH227" s="90"/>
      <c r="AGI227" s="90"/>
      <c r="AGJ227" s="90"/>
      <c r="AGK227" s="90"/>
      <c r="AGL227" s="90"/>
      <c r="AGM227" s="90"/>
      <c r="AGN227" s="90"/>
      <c r="AGO227" s="90"/>
      <c r="AGP227" s="90"/>
      <c r="AGQ227" s="90"/>
      <c r="AGR227" s="90"/>
      <c r="AGS227" s="90"/>
      <c r="AGT227" s="90"/>
      <c r="AGU227" s="90"/>
      <c r="AGV227" s="90"/>
      <c r="AGW227" s="90"/>
      <c r="AGX227" s="90"/>
      <c r="AGY227" s="90"/>
      <c r="AGZ227" s="90"/>
      <c r="AHA227" s="90"/>
      <c r="AHB227" s="90"/>
      <c r="AHC227" s="90"/>
      <c r="AHD227" s="90"/>
      <c r="AHE227" s="90"/>
      <c r="AHF227" s="90"/>
      <c r="AHG227" s="90"/>
      <c r="AHH227" s="90"/>
      <c r="AHI227" s="90"/>
      <c r="AHJ227" s="90"/>
      <c r="AHK227" s="90"/>
      <c r="AHL227" s="90"/>
      <c r="AHM227" s="90"/>
      <c r="AHN227" s="90"/>
      <c r="AHO227" s="90"/>
      <c r="AHP227" s="90"/>
      <c r="AHQ227" s="90"/>
      <c r="AHR227" s="90"/>
      <c r="AHS227" s="90"/>
      <c r="AHT227" s="90"/>
      <c r="AHU227" s="90"/>
      <c r="AHV227" s="90"/>
      <c r="AHW227" s="90"/>
      <c r="AHX227" s="90"/>
      <c r="AHY227" s="90"/>
      <c r="AHZ227" s="90"/>
      <c r="AIA227" s="90"/>
      <c r="AIB227" s="90"/>
      <c r="AIC227" s="90"/>
      <c r="AID227" s="90"/>
      <c r="AIE227" s="90"/>
      <c r="AIF227" s="90"/>
      <c r="AIG227" s="90"/>
      <c r="AIH227" s="90"/>
      <c r="AII227" s="90"/>
      <c r="AIJ227" s="90"/>
      <c r="AIK227" s="90"/>
      <c r="AIL227" s="90"/>
      <c r="AIM227" s="90"/>
      <c r="AIN227" s="90"/>
      <c r="AIO227" s="90"/>
      <c r="AIP227" s="90"/>
      <c r="AIQ227" s="90"/>
      <c r="AIR227" s="90"/>
      <c r="AIS227" s="90"/>
      <c r="AIT227" s="90"/>
      <c r="AIU227" s="90"/>
      <c r="AIV227" s="90"/>
      <c r="AIW227" s="90"/>
      <c r="AIX227" s="90"/>
      <c r="AIY227" s="90"/>
      <c r="AIZ227" s="90"/>
      <c r="AJA227" s="90"/>
      <c r="AJB227" s="90"/>
      <c r="AJC227" s="90"/>
      <c r="AJD227" s="90"/>
      <c r="AJE227" s="90"/>
      <c r="AJF227" s="90"/>
      <c r="AJG227" s="90"/>
      <c r="AJH227" s="90"/>
      <c r="AJI227" s="90"/>
      <c r="AJJ227" s="90"/>
      <c r="AJK227" s="90"/>
      <c r="AJL227" s="90"/>
      <c r="AJM227" s="90"/>
      <c r="AJN227" s="90"/>
      <c r="AJO227" s="90"/>
      <c r="AJP227" s="90"/>
      <c r="AJQ227" s="90"/>
      <c r="AJR227" s="90"/>
      <c r="AJS227" s="90"/>
      <c r="AJT227" s="90"/>
      <c r="AJU227" s="90"/>
      <c r="AJV227" s="90"/>
      <c r="AJW227" s="90"/>
      <c r="AJX227" s="90"/>
      <c r="AJY227" s="90"/>
      <c r="AJZ227" s="90"/>
      <c r="AKA227" s="90"/>
      <c r="AKB227" s="90"/>
      <c r="AKC227" s="90"/>
      <c r="AKD227" s="90"/>
      <c r="AKE227" s="90"/>
      <c r="AKF227" s="90"/>
      <c r="AKG227" s="90"/>
      <c r="AKH227" s="90"/>
      <c r="AKI227" s="90"/>
      <c r="AKJ227" s="90"/>
      <c r="AKK227" s="90"/>
      <c r="AKL227" s="90"/>
      <c r="AKM227" s="90"/>
      <c r="AKN227" s="90"/>
      <c r="AKO227" s="90"/>
      <c r="AKP227" s="90"/>
      <c r="AKQ227" s="90"/>
      <c r="AKR227" s="90"/>
      <c r="AKS227" s="90"/>
      <c r="AKT227" s="90"/>
      <c r="AKU227" s="90"/>
      <c r="AKV227" s="90"/>
      <c r="AKW227" s="90"/>
      <c r="AKX227" s="90"/>
      <c r="AKY227" s="90"/>
      <c r="AKZ227" s="90"/>
      <c r="ALA227" s="90"/>
      <c r="ALB227" s="90"/>
      <c r="ALC227" s="90"/>
      <c r="ALD227" s="90"/>
      <c r="ALE227" s="90"/>
      <c r="ALF227" s="90"/>
      <c r="ALG227" s="90"/>
      <c r="ALH227" s="90"/>
      <c r="ALI227" s="90"/>
      <c r="ALJ227" s="90"/>
      <c r="ALK227" s="90"/>
      <c r="ALL227" s="90"/>
      <c r="ALM227" s="90"/>
      <c r="ALN227" s="90"/>
      <c r="ALO227" s="90"/>
      <c r="ALP227" s="90"/>
      <c r="ALQ227" s="90"/>
      <c r="ALR227" s="90"/>
      <c r="ALS227" s="90"/>
      <c r="ALT227" s="90"/>
      <c r="ALU227" s="90"/>
      <c r="ALV227" s="90"/>
      <c r="ALW227" s="90"/>
      <c r="ALX227" s="90"/>
      <c r="ALY227" s="90"/>
      <c r="ALZ227" s="90"/>
      <c r="AMA227" s="90"/>
      <c r="AMB227" s="90"/>
      <c r="AMC227" s="90"/>
      <c r="AMD227" s="90"/>
      <c r="AME227" s="90"/>
      <c r="AMF227" s="90"/>
      <c r="AMG227" s="90"/>
      <c r="AMH227" s="90"/>
      <c r="AMI227" s="90"/>
      <c r="AMJ227" s="90"/>
    </row>
    <row r="228" customFormat="false" ht="19.5" hidden="false" customHeight="true" outlineLevel="0" collapsed="false">
      <c r="A228" s="144" t="s">
        <v>142</v>
      </c>
      <c r="B228" s="95"/>
      <c r="C228" s="96"/>
      <c r="D228" s="96"/>
      <c r="E228" s="96"/>
      <c r="F228" s="96"/>
      <c r="G228" s="96"/>
      <c r="H228" s="90"/>
      <c r="I228" s="90"/>
      <c r="L228" s="90"/>
      <c r="M228" s="90"/>
      <c r="N228" s="90"/>
      <c r="O228" s="90"/>
      <c r="P228" s="90"/>
      <c r="Q228" s="90"/>
      <c r="R228" s="90"/>
      <c r="S228" s="90"/>
      <c r="T228" s="90"/>
      <c r="U228" s="90"/>
      <c r="V228" s="90"/>
      <c r="W228" s="90"/>
      <c r="X228" s="90"/>
      <c r="Y228" s="90"/>
      <c r="Z228" s="90"/>
      <c r="AA228" s="90"/>
      <c r="AB228" s="90"/>
      <c r="AC228" s="90"/>
      <c r="AD228" s="90"/>
      <c r="AE228" s="90"/>
      <c r="AF228" s="90"/>
      <c r="AG228" s="90"/>
      <c r="AH228" s="90"/>
      <c r="AI228" s="90"/>
      <c r="AJ228" s="90"/>
      <c r="AK228" s="90"/>
      <c r="AL228" s="90"/>
      <c r="AM228" s="90"/>
      <c r="AN228" s="90"/>
      <c r="AO228" s="90"/>
      <c r="AP228" s="90"/>
      <c r="AQ228" s="90"/>
      <c r="AR228" s="90"/>
      <c r="AS228" s="90"/>
      <c r="AT228" s="90"/>
      <c r="AU228" s="90"/>
      <c r="AV228" s="90"/>
      <c r="AW228" s="90"/>
      <c r="AX228" s="90"/>
      <c r="AY228" s="90"/>
      <c r="AZ228" s="90"/>
      <c r="BA228" s="90"/>
      <c r="BB228" s="90"/>
      <c r="BC228" s="90"/>
      <c r="BD228" s="90"/>
      <c r="BE228" s="90"/>
      <c r="BF228" s="90"/>
      <c r="BG228" s="90"/>
      <c r="BH228" s="90"/>
      <c r="BI228" s="90"/>
      <c r="BJ228" s="90"/>
      <c r="BK228" s="90"/>
      <c r="BL228" s="90"/>
      <c r="BM228" s="90"/>
      <c r="BN228" s="90"/>
      <c r="BO228" s="90"/>
      <c r="BP228" s="90"/>
      <c r="BQ228" s="90"/>
      <c r="BR228" s="90"/>
      <c r="BS228" s="90"/>
      <c r="BT228" s="90"/>
      <c r="BU228" s="90"/>
      <c r="BV228" s="90"/>
      <c r="BW228" s="90"/>
      <c r="BX228" s="90"/>
      <c r="BY228" s="90"/>
      <c r="BZ228" s="90"/>
      <c r="CA228" s="90"/>
      <c r="CB228" s="90"/>
      <c r="CC228" s="90"/>
      <c r="CD228" s="90"/>
      <c r="CE228" s="90"/>
      <c r="CF228" s="90"/>
      <c r="CG228" s="90"/>
      <c r="CH228" s="90"/>
      <c r="CI228" s="90"/>
      <c r="CJ228" s="90"/>
      <c r="CK228" s="90"/>
      <c r="CL228" s="90"/>
      <c r="CM228" s="90"/>
      <c r="CN228" s="90"/>
      <c r="CO228" s="90"/>
      <c r="CP228" s="90"/>
      <c r="CQ228" s="90"/>
      <c r="CR228" s="90"/>
      <c r="CS228" s="90"/>
      <c r="CT228" s="90"/>
      <c r="CU228" s="90"/>
      <c r="CV228" s="90"/>
      <c r="CW228" s="90"/>
      <c r="CX228" s="90"/>
      <c r="CY228" s="90"/>
      <c r="CZ228" s="90"/>
      <c r="DA228" s="90"/>
      <c r="DB228" s="90"/>
      <c r="DC228" s="90"/>
      <c r="DD228" s="90"/>
      <c r="DE228" s="90"/>
      <c r="DF228" s="90"/>
      <c r="DG228" s="90"/>
      <c r="DH228" s="90"/>
      <c r="DI228" s="90"/>
      <c r="DJ228" s="90"/>
      <c r="DK228" s="90"/>
      <c r="DL228" s="90"/>
      <c r="DM228" s="90"/>
      <c r="DN228" s="90"/>
      <c r="DO228" s="90"/>
      <c r="DP228" s="90"/>
      <c r="DQ228" s="90"/>
      <c r="DR228" s="90"/>
      <c r="DS228" s="90"/>
      <c r="DT228" s="90"/>
      <c r="DU228" s="90"/>
      <c r="DV228" s="90"/>
      <c r="DW228" s="90"/>
      <c r="DX228" s="90"/>
      <c r="DY228" s="90"/>
      <c r="DZ228" s="90"/>
      <c r="EA228" s="90"/>
      <c r="EB228" s="90"/>
      <c r="EC228" s="90"/>
      <c r="ED228" s="90"/>
      <c r="EE228" s="90"/>
      <c r="EF228" s="90"/>
      <c r="EG228" s="90"/>
      <c r="EH228" s="90"/>
      <c r="EI228" s="90"/>
      <c r="EJ228" s="90"/>
      <c r="EK228" s="90"/>
      <c r="EL228" s="90"/>
      <c r="EM228" s="90"/>
      <c r="EN228" s="90"/>
      <c r="EO228" s="90"/>
      <c r="EP228" s="90"/>
      <c r="EQ228" s="90"/>
      <c r="ER228" s="90"/>
      <c r="ES228" s="90"/>
      <c r="ET228" s="90"/>
      <c r="EU228" s="90"/>
      <c r="EV228" s="90"/>
      <c r="EW228" s="90"/>
      <c r="EX228" s="90"/>
      <c r="EY228" s="90"/>
      <c r="EZ228" s="90"/>
      <c r="FA228" s="90"/>
      <c r="FB228" s="90"/>
      <c r="FC228" s="90"/>
      <c r="FD228" s="90"/>
      <c r="FE228" s="90"/>
      <c r="FF228" s="90"/>
      <c r="FG228" s="90"/>
      <c r="FH228" s="90"/>
      <c r="FI228" s="90"/>
      <c r="FJ228" s="90"/>
      <c r="FK228" s="90"/>
      <c r="FL228" s="90"/>
      <c r="FM228" s="90"/>
      <c r="FN228" s="90"/>
      <c r="FO228" s="90"/>
      <c r="FP228" s="90"/>
      <c r="FQ228" s="90"/>
      <c r="FR228" s="90"/>
      <c r="FS228" s="90"/>
      <c r="FT228" s="90"/>
      <c r="FU228" s="90"/>
      <c r="FV228" s="90"/>
      <c r="FW228" s="90"/>
      <c r="FX228" s="90"/>
      <c r="FY228" s="90"/>
      <c r="FZ228" s="90"/>
      <c r="GA228" s="90"/>
      <c r="GB228" s="90"/>
      <c r="GC228" s="90"/>
      <c r="GD228" s="90"/>
      <c r="GE228" s="90"/>
      <c r="GF228" s="90"/>
      <c r="GG228" s="90"/>
      <c r="GH228" s="90"/>
      <c r="GI228" s="90"/>
      <c r="GJ228" s="90"/>
      <c r="GK228" s="90"/>
      <c r="GL228" s="90"/>
      <c r="GM228" s="90"/>
      <c r="GN228" s="90"/>
      <c r="GO228" s="90"/>
      <c r="GP228" s="90"/>
      <c r="GQ228" s="90"/>
      <c r="GR228" s="90"/>
      <c r="GS228" s="90"/>
      <c r="GT228" s="90"/>
      <c r="GU228" s="90"/>
      <c r="GV228" s="90"/>
      <c r="GW228" s="90"/>
      <c r="GX228" s="90"/>
      <c r="GY228" s="90"/>
      <c r="GZ228" s="90"/>
      <c r="HA228" s="90"/>
      <c r="HB228" s="90"/>
      <c r="HC228" s="90"/>
      <c r="HD228" s="90"/>
      <c r="HE228" s="90"/>
      <c r="HF228" s="90"/>
      <c r="HG228" s="90"/>
      <c r="HH228" s="90"/>
      <c r="HI228" s="90"/>
      <c r="HJ228" s="90"/>
      <c r="HK228" s="90"/>
      <c r="HL228" s="90"/>
      <c r="HM228" s="90"/>
      <c r="HN228" s="90"/>
      <c r="HO228" s="90"/>
      <c r="HP228" s="90"/>
      <c r="HQ228" s="90"/>
      <c r="HR228" s="90"/>
      <c r="HS228" s="90"/>
      <c r="HT228" s="90"/>
      <c r="HU228" s="90"/>
      <c r="HV228" s="90"/>
      <c r="HW228" s="90"/>
      <c r="HX228" s="90"/>
      <c r="HY228" s="90"/>
      <c r="HZ228" s="90"/>
      <c r="IA228" s="90"/>
      <c r="IB228" s="90"/>
      <c r="IC228" s="90"/>
      <c r="ID228" s="90"/>
      <c r="IE228" s="90"/>
      <c r="IF228" s="90"/>
      <c r="IG228" s="90"/>
      <c r="IH228" s="90"/>
      <c r="II228" s="90"/>
      <c r="IJ228" s="90"/>
      <c r="IK228" s="90"/>
      <c r="IL228" s="90"/>
      <c r="IM228" s="90"/>
      <c r="IN228" s="90"/>
      <c r="IO228" s="90"/>
      <c r="IP228" s="90"/>
      <c r="IQ228" s="90"/>
      <c r="IR228" s="90"/>
      <c r="IS228" s="90"/>
      <c r="IT228" s="90"/>
      <c r="IU228" s="90"/>
      <c r="IV228" s="90"/>
      <c r="IW228" s="90"/>
      <c r="IX228" s="90"/>
      <c r="IY228" s="90"/>
      <c r="IZ228" s="90"/>
      <c r="JA228" s="90"/>
      <c r="JB228" s="90"/>
      <c r="JC228" s="90"/>
      <c r="JD228" s="90"/>
      <c r="JE228" s="90"/>
      <c r="JF228" s="90"/>
      <c r="JG228" s="90"/>
      <c r="JH228" s="90"/>
      <c r="JI228" s="90"/>
      <c r="JJ228" s="90"/>
      <c r="JK228" s="90"/>
      <c r="JL228" s="90"/>
      <c r="JM228" s="90"/>
      <c r="JN228" s="90"/>
      <c r="JO228" s="90"/>
      <c r="JP228" s="90"/>
      <c r="JQ228" s="90"/>
      <c r="JR228" s="90"/>
      <c r="JS228" s="90"/>
      <c r="JT228" s="90"/>
      <c r="JU228" s="90"/>
      <c r="JV228" s="90"/>
      <c r="JW228" s="90"/>
      <c r="JX228" s="90"/>
      <c r="JY228" s="90"/>
      <c r="JZ228" s="90"/>
      <c r="KA228" s="90"/>
      <c r="KB228" s="90"/>
      <c r="KC228" s="90"/>
      <c r="KD228" s="90"/>
      <c r="KE228" s="90"/>
      <c r="KF228" s="90"/>
      <c r="KG228" s="90"/>
      <c r="KH228" s="90"/>
      <c r="KI228" s="90"/>
      <c r="KJ228" s="90"/>
      <c r="KK228" s="90"/>
      <c r="KL228" s="90"/>
      <c r="KM228" s="90"/>
      <c r="KN228" s="90"/>
      <c r="KO228" s="90"/>
      <c r="KP228" s="90"/>
      <c r="KQ228" s="90"/>
      <c r="KR228" s="90"/>
      <c r="KS228" s="90"/>
      <c r="KT228" s="90"/>
      <c r="KU228" s="90"/>
      <c r="KV228" s="90"/>
      <c r="KW228" s="90"/>
      <c r="KX228" s="90"/>
      <c r="KY228" s="90"/>
      <c r="KZ228" s="90"/>
      <c r="LA228" s="90"/>
      <c r="LB228" s="90"/>
      <c r="LC228" s="90"/>
      <c r="LD228" s="90"/>
      <c r="LE228" s="90"/>
      <c r="LF228" s="90"/>
      <c r="LG228" s="90"/>
      <c r="LH228" s="90"/>
      <c r="LI228" s="90"/>
      <c r="LJ228" s="90"/>
      <c r="LK228" s="90"/>
      <c r="LL228" s="90"/>
      <c r="LM228" s="90"/>
      <c r="LN228" s="90"/>
      <c r="LO228" s="90"/>
      <c r="LP228" s="90"/>
      <c r="LQ228" s="90"/>
      <c r="LR228" s="90"/>
      <c r="LS228" s="90"/>
      <c r="LT228" s="90"/>
      <c r="LU228" s="90"/>
      <c r="LV228" s="90"/>
      <c r="LW228" s="90"/>
      <c r="LX228" s="90"/>
      <c r="LY228" s="90"/>
      <c r="LZ228" s="90"/>
      <c r="MA228" s="90"/>
      <c r="MB228" s="90"/>
      <c r="MC228" s="90"/>
      <c r="MD228" s="90"/>
      <c r="ME228" s="90"/>
      <c r="MF228" s="90"/>
      <c r="MG228" s="90"/>
      <c r="MH228" s="90"/>
      <c r="MI228" s="90"/>
      <c r="MJ228" s="90"/>
      <c r="MK228" s="90"/>
      <c r="ML228" s="90"/>
      <c r="MM228" s="90"/>
      <c r="MN228" s="90"/>
      <c r="MO228" s="90"/>
      <c r="MP228" s="90"/>
      <c r="MQ228" s="90"/>
      <c r="MR228" s="90"/>
      <c r="MS228" s="90"/>
      <c r="MT228" s="90"/>
      <c r="MU228" s="90"/>
      <c r="MV228" s="90"/>
      <c r="MW228" s="90"/>
      <c r="MX228" s="90"/>
      <c r="MY228" s="90"/>
      <c r="MZ228" s="90"/>
      <c r="NA228" s="90"/>
      <c r="NB228" s="90"/>
      <c r="NC228" s="90"/>
      <c r="ND228" s="90"/>
      <c r="NE228" s="90"/>
      <c r="NF228" s="90"/>
      <c r="NG228" s="90"/>
      <c r="NH228" s="90"/>
      <c r="NI228" s="90"/>
      <c r="NJ228" s="90"/>
      <c r="NK228" s="90"/>
      <c r="NL228" s="90"/>
      <c r="NM228" s="90"/>
      <c r="NN228" s="90"/>
      <c r="NO228" s="90"/>
      <c r="NP228" s="90"/>
      <c r="NQ228" s="90"/>
      <c r="NR228" s="90"/>
      <c r="NS228" s="90"/>
      <c r="NT228" s="90"/>
      <c r="NU228" s="90"/>
      <c r="NV228" s="90"/>
      <c r="NW228" s="90"/>
      <c r="NX228" s="90"/>
      <c r="NY228" s="90"/>
      <c r="NZ228" s="90"/>
      <c r="OA228" s="90"/>
      <c r="OB228" s="90"/>
      <c r="OC228" s="90"/>
      <c r="OD228" s="90"/>
      <c r="OE228" s="90"/>
      <c r="OF228" s="90"/>
      <c r="OG228" s="90"/>
      <c r="OH228" s="90"/>
      <c r="OI228" s="90"/>
      <c r="OJ228" s="90"/>
      <c r="OK228" s="90"/>
      <c r="OL228" s="90"/>
      <c r="OM228" s="90"/>
      <c r="ON228" s="90"/>
      <c r="OO228" s="90"/>
      <c r="OP228" s="90"/>
      <c r="OQ228" s="90"/>
      <c r="OR228" s="90"/>
      <c r="OS228" s="90"/>
      <c r="OT228" s="90"/>
      <c r="OU228" s="90"/>
      <c r="OV228" s="90"/>
      <c r="OW228" s="90"/>
      <c r="OX228" s="90"/>
      <c r="OY228" s="90"/>
      <c r="OZ228" s="90"/>
      <c r="PA228" s="90"/>
      <c r="PB228" s="90"/>
      <c r="PC228" s="90"/>
      <c r="PD228" s="90"/>
      <c r="PE228" s="90"/>
      <c r="PF228" s="90"/>
      <c r="PG228" s="90"/>
      <c r="PH228" s="90"/>
      <c r="PI228" s="90"/>
      <c r="PJ228" s="90"/>
      <c r="PK228" s="90"/>
      <c r="PL228" s="90"/>
      <c r="PM228" s="90"/>
      <c r="PN228" s="90"/>
      <c r="PO228" s="90"/>
      <c r="PP228" s="90"/>
      <c r="PQ228" s="90"/>
      <c r="PR228" s="90"/>
      <c r="PS228" s="90"/>
      <c r="PT228" s="90"/>
      <c r="PU228" s="90"/>
      <c r="PV228" s="90"/>
      <c r="PW228" s="90"/>
      <c r="PX228" s="90"/>
      <c r="PY228" s="90"/>
      <c r="PZ228" s="90"/>
      <c r="QA228" s="90"/>
      <c r="QB228" s="90"/>
      <c r="QC228" s="90"/>
      <c r="QD228" s="90"/>
      <c r="QE228" s="90"/>
      <c r="QF228" s="90"/>
      <c r="QG228" s="90"/>
      <c r="QH228" s="90"/>
      <c r="QI228" s="90"/>
      <c r="QJ228" s="90"/>
      <c r="QK228" s="90"/>
      <c r="QL228" s="90"/>
      <c r="QM228" s="90"/>
      <c r="QN228" s="90"/>
      <c r="QO228" s="90"/>
      <c r="QP228" s="90"/>
      <c r="QQ228" s="90"/>
      <c r="QR228" s="90"/>
      <c r="QS228" s="90"/>
      <c r="QT228" s="90"/>
      <c r="QU228" s="90"/>
      <c r="QV228" s="90"/>
      <c r="QW228" s="90"/>
      <c r="QX228" s="90"/>
      <c r="QY228" s="90"/>
      <c r="QZ228" s="90"/>
      <c r="RA228" s="90"/>
      <c r="RB228" s="90"/>
      <c r="RC228" s="90"/>
      <c r="RD228" s="90"/>
      <c r="RE228" s="90"/>
      <c r="RF228" s="90"/>
      <c r="RG228" s="90"/>
      <c r="RH228" s="90"/>
      <c r="RI228" s="90"/>
      <c r="RJ228" s="90"/>
      <c r="RK228" s="90"/>
      <c r="RL228" s="90"/>
      <c r="RM228" s="90"/>
      <c r="RN228" s="90"/>
      <c r="RO228" s="90"/>
      <c r="RP228" s="90"/>
      <c r="RQ228" s="90"/>
      <c r="RR228" s="90"/>
      <c r="RS228" s="90"/>
      <c r="RT228" s="90"/>
      <c r="RU228" s="90"/>
      <c r="RV228" s="90"/>
      <c r="RW228" s="90"/>
      <c r="RX228" s="90"/>
      <c r="RY228" s="90"/>
      <c r="RZ228" s="90"/>
      <c r="SA228" s="90"/>
      <c r="SB228" s="90"/>
      <c r="SC228" s="90"/>
      <c r="SD228" s="90"/>
      <c r="SE228" s="90"/>
      <c r="SF228" s="90"/>
      <c r="SG228" s="90"/>
      <c r="SH228" s="90"/>
      <c r="SI228" s="90"/>
      <c r="SJ228" s="90"/>
      <c r="SK228" s="90"/>
      <c r="SL228" s="90"/>
      <c r="SM228" s="90"/>
      <c r="SN228" s="90"/>
      <c r="SO228" s="90"/>
      <c r="SP228" s="90"/>
      <c r="SQ228" s="90"/>
      <c r="SR228" s="90"/>
      <c r="SS228" s="90"/>
      <c r="ST228" s="90"/>
      <c r="SU228" s="90"/>
      <c r="SV228" s="90"/>
      <c r="SW228" s="90"/>
      <c r="SX228" s="90"/>
      <c r="SY228" s="90"/>
      <c r="SZ228" s="90"/>
      <c r="TA228" s="90"/>
      <c r="TB228" s="90"/>
      <c r="TC228" s="90"/>
      <c r="TD228" s="90"/>
      <c r="TE228" s="90"/>
      <c r="TF228" s="90"/>
      <c r="TG228" s="90"/>
      <c r="TH228" s="90"/>
      <c r="TI228" s="90"/>
      <c r="TJ228" s="90"/>
      <c r="TK228" s="90"/>
      <c r="TL228" s="90"/>
      <c r="TM228" s="90"/>
      <c r="TN228" s="90"/>
      <c r="TO228" s="90"/>
      <c r="TP228" s="90"/>
      <c r="TQ228" s="90"/>
      <c r="TR228" s="90"/>
      <c r="TS228" s="90"/>
      <c r="TT228" s="90"/>
      <c r="TU228" s="90"/>
      <c r="TV228" s="90"/>
      <c r="TW228" s="90"/>
      <c r="TX228" s="90"/>
      <c r="TY228" s="90"/>
      <c r="TZ228" s="90"/>
      <c r="UA228" s="90"/>
      <c r="UB228" s="90"/>
      <c r="UC228" s="90"/>
      <c r="UD228" s="90"/>
      <c r="UE228" s="90"/>
      <c r="UF228" s="90"/>
      <c r="UG228" s="90"/>
      <c r="UH228" s="90"/>
      <c r="UI228" s="90"/>
      <c r="UJ228" s="90"/>
      <c r="UK228" s="90"/>
      <c r="UL228" s="90"/>
      <c r="UM228" s="90"/>
      <c r="UN228" s="90"/>
      <c r="UO228" s="90"/>
      <c r="UP228" s="90"/>
      <c r="UQ228" s="90"/>
      <c r="UR228" s="90"/>
      <c r="US228" s="90"/>
      <c r="UT228" s="90"/>
      <c r="UU228" s="90"/>
      <c r="UV228" s="90"/>
      <c r="UW228" s="90"/>
      <c r="UX228" s="90"/>
      <c r="UY228" s="90"/>
      <c r="UZ228" s="90"/>
      <c r="VA228" s="90"/>
      <c r="VB228" s="90"/>
      <c r="VC228" s="90"/>
      <c r="VD228" s="90"/>
      <c r="VE228" s="90"/>
      <c r="VF228" s="90"/>
      <c r="VG228" s="90"/>
      <c r="VH228" s="90"/>
      <c r="VI228" s="90"/>
      <c r="VJ228" s="90"/>
      <c r="VK228" s="90"/>
      <c r="VL228" s="90"/>
      <c r="VM228" s="90"/>
      <c r="VN228" s="90"/>
      <c r="VO228" s="90"/>
      <c r="VP228" s="90"/>
      <c r="VQ228" s="90"/>
      <c r="VR228" s="90"/>
      <c r="VS228" s="90"/>
      <c r="VT228" s="90"/>
      <c r="VU228" s="90"/>
      <c r="VV228" s="90"/>
      <c r="VW228" s="90"/>
      <c r="VX228" s="90"/>
      <c r="VY228" s="90"/>
      <c r="VZ228" s="90"/>
      <c r="WA228" s="90"/>
      <c r="WB228" s="90"/>
      <c r="WC228" s="90"/>
      <c r="WD228" s="90"/>
      <c r="WE228" s="90"/>
      <c r="WF228" s="90"/>
      <c r="WG228" s="90"/>
      <c r="WH228" s="90"/>
      <c r="WI228" s="90"/>
      <c r="WJ228" s="90"/>
      <c r="WK228" s="90"/>
      <c r="WL228" s="90"/>
      <c r="WM228" s="90"/>
      <c r="WN228" s="90"/>
      <c r="WO228" s="90"/>
      <c r="WP228" s="90"/>
      <c r="WQ228" s="90"/>
      <c r="WR228" s="90"/>
      <c r="WS228" s="90"/>
      <c r="WT228" s="90"/>
      <c r="WU228" s="90"/>
      <c r="WV228" s="90"/>
      <c r="WW228" s="90"/>
      <c r="WX228" s="90"/>
      <c r="WY228" s="90"/>
      <c r="WZ228" s="90"/>
      <c r="XA228" s="90"/>
      <c r="XB228" s="90"/>
      <c r="XC228" s="90"/>
      <c r="XD228" s="90"/>
      <c r="XE228" s="90"/>
      <c r="XF228" s="90"/>
      <c r="XG228" s="90"/>
      <c r="XH228" s="90"/>
      <c r="XI228" s="90"/>
      <c r="XJ228" s="90"/>
      <c r="XK228" s="90"/>
      <c r="XL228" s="90"/>
      <c r="XM228" s="90"/>
      <c r="XN228" s="90"/>
      <c r="XO228" s="90"/>
      <c r="XP228" s="90"/>
      <c r="XQ228" s="90"/>
      <c r="XR228" s="90"/>
      <c r="XS228" s="90"/>
      <c r="XT228" s="90"/>
      <c r="XU228" s="90"/>
      <c r="XV228" s="90"/>
      <c r="XW228" s="90"/>
      <c r="XX228" s="90"/>
      <c r="XY228" s="90"/>
      <c r="XZ228" s="90"/>
      <c r="YA228" s="90"/>
      <c r="YB228" s="90"/>
      <c r="YC228" s="90"/>
      <c r="YD228" s="90"/>
      <c r="YE228" s="90"/>
      <c r="YF228" s="90"/>
      <c r="YG228" s="90"/>
      <c r="YH228" s="90"/>
      <c r="YI228" s="90"/>
      <c r="YJ228" s="90"/>
      <c r="YK228" s="90"/>
      <c r="YL228" s="90"/>
      <c r="YM228" s="90"/>
      <c r="YN228" s="90"/>
      <c r="YO228" s="90"/>
      <c r="YP228" s="90"/>
      <c r="YQ228" s="90"/>
      <c r="YR228" s="90"/>
      <c r="YS228" s="90"/>
      <c r="YT228" s="90"/>
      <c r="YU228" s="90"/>
      <c r="YV228" s="90"/>
      <c r="YW228" s="90"/>
      <c r="YX228" s="90"/>
      <c r="YY228" s="90"/>
      <c r="YZ228" s="90"/>
      <c r="ZA228" s="90"/>
      <c r="ZB228" s="90"/>
      <c r="ZC228" s="90"/>
      <c r="ZD228" s="90"/>
      <c r="ZE228" s="90"/>
      <c r="ZF228" s="90"/>
      <c r="ZG228" s="90"/>
      <c r="ZH228" s="90"/>
      <c r="ZI228" s="90"/>
      <c r="ZJ228" s="90"/>
      <c r="ZK228" s="90"/>
      <c r="ZL228" s="90"/>
      <c r="ZM228" s="90"/>
      <c r="ZN228" s="90"/>
      <c r="ZO228" s="90"/>
      <c r="ZP228" s="90"/>
      <c r="ZQ228" s="90"/>
      <c r="ZR228" s="90"/>
      <c r="ZS228" s="90"/>
      <c r="ZT228" s="90"/>
      <c r="ZU228" s="90"/>
      <c r="ZV228" s="90"/>
      <c r="ZW228" s="90"/>
      <c r="ZX228" s="90"/>
      <c r="ZY228" s="90"/>
      <c r="ZZ228" s="90"/>
      <c r="AAA228" s="90"/>
      <c r="AAB228" s="90"/>
      <c r="AAC228" s="90"/>
      <c r="AAD228" s="90"/>
      <c r="AAE228" s="90"/>
      <c r="AAF228" s="90"/>
      <c r="AAG228" s="90"/>
      <c r="AAH228" s="90"/>
      <c r="AAI228" s="90"/>
      <c r="AAJ228" s="90"/>
      <c r="AAK228" s="90"/>
      <c r="AAL228" s="90"/>
      <c r="AAM228" s="90"/>
      <c r="AAN228" s="90"/>
      <c r="AAO228" s="90"/>
      <c r="AAP228" s="90"/>
      <c r="AAQ228" s="90"/>
      <c r="AAR228" s="90"/>
      <c r="AAS228" s="90"/>
      <c r="AAT228" s="90"/>
      <c r="AAU228" s="90"/>
      <c r="AAV228" s="90"/>
      <c r="AAW228" s="90"/>
      <c r="AAX228" s="90"/>
      <c r="AAY228" s="90"/>
      <c r="AAZ228" s="90"/>
      <c r="ABA228" s="90"/>
      <c r="ABB228" s="90"/>
      <c r="ABC228" s="90"/>
      <c r="ABD228" s="90"/>
      <c r="ABE228" s="90"/>
      <c r="ABF228" s="90"/>
      <c r="ABG228" s="90"/>
      <c r="ABH228" s="90"/>
      <c r="ABI228" s="90"/>
      <c r="ABJ228" s="90"/>
      <c r="ABK228" s="90"/>
      <c r="ABL228" s="90"/>
      <c r="ABM228" s="90"/>
      <c r="ABN228" s="90"/>
      <c r="ABO228" s="90"/>
      <c r="ABP228" s="90"/>
      <c r="ABQ228" s="90"/>
      <c r="ABR228" s="90"/>
      <c r="ABS228" s="90"/>
      <c r="ABT228" s="90"/>
      <c r="ABU228" s="90"/>
      <c r="ABV228" s="90"/>
      <c r="ABW228" s="90"/>
      <c r="ABX228" s="90"/>
      <c r="ABY228" s="90"/>
      <c r="ABZ228" s="90"/>
      <c r="ACA228" s="90"/>
      <c r="ACB228" s="90"/>
      <c r="ACC228" s="90"/>
      <c r="ACD228" s="90"/>
      <c r="ACE228" s="90"/>
      <c r="ACF228" s="90"/>
      <c r="ACG228" s="90"/>
      <c r="ACH228" s="90"/>
      <c r="ACI228" s="90"/>
      <c r="ACJ228" s="90"/>
      <c r="ACK228" s="90"/>
      <c r="ACL228" s="90"/>
      <c r="ACM228" s="90"/>
      <c r="ACN228" s="90"/>
      <c r="ACO228" s="90"/>
      <c r="ACP228" s="90"/>
      <c r="ACQ228" s="90"/>
      <c r="ACR228" s="90"/>
      <c r="ACS228" s="90"/>
      <c r="ACT228" s="90"/>
      <c r="ACU228" s="90"/>
      <c r="ACV228" s="90"/>
      <c r="ACW228" s="90"/>
      <c r="ACX228" s="90"/>
      <c r="ACY228" s="90"/>
      <c r="ACZ228" s="90"/>
      <c r="ADA228" s="90"/>
      <c r="ADB228" s="90"/>
      <c r="ADC228" s="90"/>
      <c r="ADD228" s="90"/>
      <c r="ADE228" s="90"/>
      <c r="ADF228" s="90"/>
      <c r="ADG228" s="90"/>
      <c r="ADH228" s="90"/>
      <c r="ADI228" s="90"/>
      <c r="ADJ228" s="90"/>
      <c r="ADK228" s="90"/>
      <c r="ADL228" s="90"/>
      <c r="ADM228" s="90"/>
      <c r="ADN228" s="90"/>
      <c r="ADO228" s="90"/>
      <c r="ADP228" s="90"/>
      <c r="ADQ228" s="90"/>
      <c r="ADR228" s="90"/>
      <c r="ADS228" s="90"/>
      <c r="ADT228" s="90"/>
      <c r="ADU228" s="90"/>
      <c r="ADV228" s="90"/>
      <c r="ADW228" s="90"/>
      <c r="ADX228" s="90"/>
      <c r="ADY228" s="90"/>
      <c r="ADZ228" s="90"/>
      <c r="AEA228" s="90"/>
      <c r="AEB228" s="90"/>
      <c r="AEC228" s="90"/>
      <c r="AED228" s="90"/>
      <c r="AEE228" s="90"/>
      <c r="AEF228" s="90"/>
      <c r="AEG228" s="90"/>
      <c r="AEH228" s="90"/>
      <c r="AEI228" s="90"/>
      <c r="AEJ228" s="90"/>
      <c r="AEK228" s="90"/>
      <c r="AEL228" s="90"/>
      <c r="AEM228" s="90"/>
      <c r="AEN228" s="90"/>
      <c r="AEO228" s="90"/>
      <c r="AEP228" s="90"/>
      <c r="AEQ228" s="90"/>
      <c r="AER228" s="90"/>
      <c r="AES228" s="90"/>
      <c r="AET228" s="90"/>
      <c r="AEU228" s="90"/>
      <c r="AEV228" s="90"/>
      <c r="AEW228" s="90"/>
      <c r="AEX228" s="90"/>
      <c r="AEY228" s="90"/>
      <c r="AEZ228" s="90"/>
      <c r="AFA228" s="90"/>
      <c r="AFB228" s="90"/>
      <c r="AFC228" s="90"/>
      <c r="AFD228" s="90"/>
      <c r="AFE228" s="90"/>
      <c r="AFF228" s="90"/>
      <c r="AFG228" s="90"/>
      <c r="AFH228" s="90"/>
      <c r="AFI228" s="90"/>
      <c r="AFJ228" s="90"/>
      <c r="AFK228" s="90"/>
      <c r="AFL228" s="90"/>
      <c r="AFM228" s="90"/>
      <c r="AFN228" s="90"/>
      <c r="AFO228" s="90"/>
      <c r="AFP228" s="90"/>
      <c r="AFQ228" s="90"/>
      <c r="AFR228" s="90"/>
      <c r="AFS228" s="90"/>
      <c r="AFT228" s="90"/>
      <c r="AFU228" s="90"/>
      <c r="AFV228" s="90"/>
      <c r="AFW228" s="90"/>
      <c r="AFX228" s="90"/>
      <c r="AFY228" s="90"/>
      <c r="AFZ228" s="90"/>
      <c r="AGA228" s="90"/>
      <c r="AGB228" s="90"/>
      <c r="AGC228" s="90"/>
      <c r="AGD228" s="90"/>
      <c r="AGE228" s="90"/>
      <c r="AGF228" s="90"/>
      <c r="AGG228" s="90"/>
      <c r="AGH228" s="90"/>
      <c r="AGI228" s="90"/>
      <c r="AGJ228" s="90"/>
      <c r="AGK228" s="90"/>
      <c r="AGL228" s="90"/>
      <c r="AGM228" s="90"/>
      <c r="AGN228" s="90"/>
      <c r="AGO228" s="90"/>
      <c r="AGP228" s="90"/>
      <c r="AGQ228" s="90"/>
      <c r="AGR228" s="90"/>
      <c r="AGS228" s="90"/>
      <c r="AGT228" s="90"/>
      <c r="AGU228" s="90"/>
      <c r="AGV228" s="90"/>
      <c r="AGW228" s="90"/>
      <c r="AGX228" s="90"/>
      <c r="AGY228" s="90"/>
      <c r="AGZ228" s="90"/>
      <c r="AHA228" s="90"/>
      <c r="AHB228" s="90"/>
      <c r="AHC228" s="90"/>
      <c r="AHD228" s="90"/>
      <c r="AHE228" s="90"/>
      <c r="AHF228" s="90"/>
      <c r="AHG228" s="90"/>
      <c r="AHH228" s="90"/>
      <c r="AHI228" s="90"/>
      <c r="AHJ228" s="90"/>
      <c r="AHK228" s="90"/>
      <c r="AHL228" s="90"/>
      <c r="AHM228" s="90"/>
      <c r="AHN228" s="90"/>
      <c r="AHO228" s="90"/>
      <c r="AHP228" s="90"/>
      <c r="AHQ228" s="90"/>
      <c r="AHR228" s="90"/>
      <c r="AHS228" s="90"/>
      <c r="AHT228" s="90"/>
      <c r="AHU228" s="90"/>
      <c r="AHV228" s="90"/>
      <c r="AHW228" s="90"/>
      <c r="AHX228" s="90"/>
      <c r="AHY228" s="90"/>
      <c r="AHZ228" s="90"/>
      <c r="AIA228" s="90"/>
      <c r="AIB228" s="90"/>
      <c r="AIC228" s="90"/>
      <c r="AID228" s="90"/>
      <c r="AIE228" s="90"/>
      <c r="AIF228" s="90"/>
      <c r="AIG228" s="90"/>
      <c r="AIH228" s="90"/>
      <c r="AII228" s="90"/>
      <c r="AIJ228" s="90"/>
      <c r="AIK228" s="90"/>
      <c r="AIL228" s="90"/>
      <c r="AIM228" s="90"/>
      <c r="AIN228" s="90"/>
      <c r="AIO228" s="90"/>
      <c r="AIP228" s="90"/>
      <c r="AIQ228" s="90"/>
      <c r="AIR228" s="90"/>
      <c r="AIS228" s="90"/>
      <c r="AIT228" s="90"/>
      <c r="AIU228" s="90"/>
      <c r="AIV228" s="90"/>
      <c r="AIW228" s="90"/>
      <c r="AIX228" s="90"/>
      <c r="AIY228" s="90"/>
      <c r="AIZ228" s="90"/>
      <c r="AJA228" s="90"/>
      <c r="AJB228" s="90"/>
      <c r="AJC228" s="90"/>
      <c r="AJD228" s="90"/>
      <c r="AJE228" s="90"/>
      <c r="AJF228" s="90"/>
      <c r="AJG228" s="90"/>
      <c r="AJH228" s="90"/>
      <c r="AJI228" s="90"/>
      <c r="AJJ228" s="90"/>
      <c r="AJK228" s="90"/>
      <c r="AJL228" s="90"/>
      <c r="AJM228" s="90"/>
      <c r="AJN228" s="90"/>
      <c r="AJO228" s="90"/>
      <c r="AJP228" s="90"/>
      <c r="AJQ228" s="90"/>
      <c r="AJR228" s="90"/>
      <c r="AJS228" s="90"/>
      <c r="AJT228" s="90"/>
      <c r="AJU228" s="90"/>
      <c r="AJV228" s="90"/>
      <c r="AJW228" s="90"/>
      <c r="AJX228" s="90"/>
      <c r="AJY228" s="90"/>
      <c r="AJZ228" s="90"/>
      <c r="AKA228" s="90"/>
      <c r="AKB228" s="90"/>
      <c r="AKC228" s="90"/>
      <c r="AKD228" s="90"/>
      <c r="AKE228" s="90"/>
      <c r="AKF228" s="90"/>
      <c r="AKG228" s="90"/>
      <c r="AKH228" s="90"/>
      <c r="AKI228" s="90"/>
      <c r="AKJ228" s="90"/>
      <c r="AKK228" s="90"/>
      <c r="AKL228" s="90"/>
      <c r="AKM228" s="90"/>
      <c r="AKN228" s="90"/>
      <c r="AKO228" s="90"/>
      <c r="AKP228" s="90"/>
      <c r="AKQ228" s="90"/>
      <c r="AKR228" s="90"/>
      <c r="AKS228" s="90"/>
      <c r="AKT228" s="90"/>
      <c r="AKU228" s="90"/>
      <c r="AKV228" s="90"/>
      <c r="AKW228" s="90"/>
      <c r="AKX228" s="90"/>
      <c r="AKY228" s="90"/>
      <c r="AKZ228" s="90"/>
      <c r="ALA228" s="90"/>
      <c r="ALB228" s="90"/>
      <c r="ALC228" s="90"/>
      <c r="ALD228" s="90"/>
      <c r="ALE228" s="90"/>
      <c r="ALF228" s="90"/>
      <c r="ALG228" s="90"/>
      <c r="ALH228" s="90"/>
      <c r="ALI228" s="90"/>
      <c r="ALJ228" s="90"/>
      <c r="ALK228" s="90"/>
      <c r="ALL228" s="90"/>
      <c r="ALM228" s="90"/>
      <c r="ALN228" s="90"/>
      <c r="ALO228" s="90"/>
      <c r="ALP228" s="90"/>
      <c r="ALQ228" s="90"/>
      <c r="ALR228" s="90"/>
      <c r="ALS228" s="90"/>
      <c r="ALT228" s="90"/>
      <c r="ALU228" s="90"/>
      <c r="ALV228" s="90"/>
      <c r="ALW228" s="90"/>
      <c r="ALX228" s="90"/>
      <c r="ALY228" s="90"/>
      <c r="ALZ228" s="90"/>
      <c r="AMA228" s="90"/>
      <c r="AMB228" s="90"/>
      <c r="AMC228" s="90"/>
      <c r="AMD228" s="90"/>
      <c r="AME228" s="90"/>
      <c r="AMF228" s="90"/>
      <c r="AMG228" s="90"/>
      <c r="AMH228" s="90"/>
      <c r="AMI228" s="90"/>
      <c r="AMJ228" s="90"/>
    </row>
    <row r="229" customFormat="false" ht="19.5" hidden="false" customHeight="true" outlineLevel="0" collapsed="false">
      <c r="A229" s="144" t="s">
        <v>143</v>
      </c>
      <c r="B229" s="95"/>
      <c r="C229" s="96"/>
      <c r="D229" s="96"/>
      <c r="E229" s="96"/>
      <c r="F229" s="96"/>
      <c r="G229" s="96"/>
      <c r="H229" s="90"/>
      <c r="I229" s="90"/>
      <c r="L229" s="90"/>
      <c r="M229" s="90"/>
      <c r="N229" s="90"/>
      <c r="O229" s="90"/>
      <c r="P229" s="90"/>
      <c r="Q229" s="90"/>
      <c r="R229" s="90"/>
      <c r="S229" s="90"/>
      <c r="T229" s="90"/>
      <c r="U229" s="90"/>
      <c r="V229" s="90"/>
      <c r="W229" s="90"/>
      <c r="X229" s="90"/>
      <c r="Y229" s="90"/>
      <c r="Z229" s="90"/>
      <c r="AA229" s="90"/>
      <c r="AB229" s="90"/>
      <c r="AC229" s="90"/>
      <c r="AD229" s="90"/>
      <c r="AE229" s="90"/>
      <c r="AF229" s="90"/>
      <c r="AG229" s="90"/>
      <c r="AH229" s="90"/>
      <c r="AI229" s="90"/>
      <c r="AJ229" s="90"/>
      <c r="AK229" s="90"/>
      <c r="AL229" s="90"/>
      <c r="AM229" s="90"/>
      <c r="AN229" s="90"/>
      <c r="AO229" s="90"/>
      <c r="AP229" s="90"/>
      <c r="AQ229" s="90"/>
      <c r="AR229" s="90"/>
      <c r="AS229" s="90"/>
      <c r="AT229" s="90"/>
      <c r="AU229" s="90"/>
      <c r="AV229" s="90"/>
      <c r="AW229" s="90"/>
      <c r="AX229" s="90"/>
      <c r="AY229" s="90"/>
      <c r="AZ229" s="90"/>
      <c r="BA229" s="90"/>
      <c r="BB229" s="90"/>
      <c r="BC229" s="90"/>
      <c r="BD229" s="90"/>
      <c r="BE229" s="90"/>
      <c r="BF229" s="90"/>
      <c r="BG229" s="90"/>
      <c r="BH229" s="90"/>
      <c r="BI229" s="90"/>
      <c r="BJ229" s="90"/>
      <c r="BK229" s="90"/>
      <c r="BL229" s="90"/>
      <c r="BM229" s="90"/>
      <c r="BN229" s="90"/>
      <c r="BO229" s="90"/>
      <c r="BP229" s="90"/>
      <c r="BQ229" s="90"/>
      <c r="BR229" s="90"/>
      <c r="BS229" s="90"/>
      <c r="BT229" s="90"/>
      <c r="BU229" s="90"/>
      <c r="BV229" s="90"/>
      <c r="BW229" s="90"/>
      <c r="BX229" s="90"/>
      <c r="BY229" s="90"/>
      <c r="BZ229" s="90"/>
      <c r="CA229" s="90"/>
      <c r="CB229" s="90"/>
      <c r="CC229" s="90"/>
      <c r="CD229" s="90"/>
      <c r="CE229" s="90"/>
      <c r="CF229" s="90"/>
      <c r="CG229" s="90"/>
      <c r="CH229" s="90"/>
      <c r="CI229" s="90"/>
      <c r="CJ229" s="90"/>
      <c r="CK229" s="90"/>
      <c r="CL229" s="90"/>
      <c r="CM229" s="90"/>
      <c r="CN229" s="90"/>
      <c r="CO229" s="90"/>
      <c r="CP229" s="90"/>
      <c r="CQ229" s="90"/>
      <c r="CR229" s="90"/>
      <c r="CS229" s="90"/>
      <c r="CT229" s="90"/>
      <c r="CU229" s="90"/>
      <c r="CV229" s="90"/>
      <c r="CW229" s="90"/>
      <c r="CX229" s="90"/>
      <c r="CY229" s="90"/>
      <c r="CZ229" s="90"/>
      <c r="DA229" s="90"/>
      <c r="DB229" s="90"/>
      <c r="DC229" s="90"/>
      <c r="DD229" s="90"/>
      <c r="DE229" s="90"/>
      <c r="DF229" s="90"/>
      <c r="DG229" s="90"/>
      <c r="DH229" s="90"/>
      <c r="DI229" s="90"/>
      <c r="DJ229" s="90"/>
      <c r="DK229" s="90"/>
      <c r="DL229" s="90"/>
      <c r="DM229" s="90"/>
      <c r="DN229" s="90"/>
      <c r="DO229" s="90"/>
      <c r="DP229" s="90"/>
      <c r="DQ229" s="90"/>
      <c r="DR229" s="90"/>
      <c r="DS229" s="90"/>
      <c r="DT229" s="90"/>
      <c r="DU229" s="90"/>
      <c r="DV229" s="90"/>
      <c r="DW229" s="90"/>
      <c r="DX229" s="90"/>
      <c r="DY229" s="90"/>
      <c r="DZ229" s="90"/>
      <c r="EA229" s="90"/>
      <c r="EB229" s="90"/>
      <c r="EC229" s="90"/>
      <c r="ED229" s="90"/>
      <c r="EE229" s="90"/>
      <c r="EF229" s="90"/>
      <c r="EG229" s="90"/>
      <c r="EH229" s="90"/>
      <c r="EI229" s="90"/>
      <c r="EJ229" s="90"/>
      <c r="EK229" s="90"/>
      <c r="EL229" s="90"/>
      <c r="EM229" s="90"/>
      <c r="EN229" s="90"/>
      <c r="EO229" s="90"/>
      <c r="EP229" s="90"/>
      <c r="EQ229" s="90"/>
      <c r="ER229" s="90"/>
      <c r="ES229" s="90"/>
      <c r="ET229" s="90"/>
      <c r="EU229" s="90"/>
      <c r="EV229" s="90"/>
      <c r="EW229" s="90"/>
      <c r="EX229" s="90"/>
      <c r="EY229" s="90"/>
      <c r="EZ229" s="90"/>
      <c r="FA229" s="90"/>
      <c r="FB229" s="90"/>
      <c r="FC229" s="90"/>
      <c r="FD229" s="90"/>
      <c r="FE229" s="90"/>
      <c r="FF229" s="90"/>
      <c r="FG229" s="90"/>
      <c r="FH229" s="90"/>
      <c r="FI229" s="90"/>
      <c r="FJ229" s="90"/>
      <c r="FK229" s="90"/>
      <c r="FL229" s="90"/>
      <c r="FM229" s="90"/>
      <c r="FN229" s="90"/>
      <c r="FO229" s="90"/>
      <c r="FP229" s="90"/>
      <c r="FQ229" s="90"/>
      <c r="FR229" s="90"/>
      <c r="FS229" s="90"/>
      <c r="FT229" s="90"/>
      <c r="FU229" s="90"/>
      <c r="FV229" s="90"/>
      <c r="FW229" s="90"/>
      <c r="FX229" s="90"/>
      <c r="FY229" s="90"/>
      <c r="FZ229" s="90"/>
      <c r="GA229" s="90"/>
      <c r="GB229" s="90"/>
      <c r="GC229" s="90"/>
      <c r="GD229" s="90"/>
      <c r="GE229" s="90"/>
      <c r="GF229" s="90"/>
      <c r="GG229" s="90"/>
      <c r="GH229" s="90"/>
      <c r="GI229" s="90"/>
      <c r="GJ229" s="90"/>
      <c r="GK229" s="90"/>
      <c r="GL229" s="90"/>
      <c r="GM229" s="90"/>
      <c r="GN229" s="90"/>
      <c r="GO229" s="90"/>
      <c r="GP229" s="90"/>
      <c r="GQ229" s="90"/>
      <c r="GR229" s="90"/>
      <c r="GS229" s="90"/>
      <c r="GT229" s="90"/>
      <c r="GU229" s="90"/>
      <c r="GV229" s="90"/>
      <c r="GW229" s="90"/>
      <c r="GX229" s="90"/>
      <c r="GY229" s="90"/>
      <c r="GZ229" s="90"/>
      <c r="HA229" s="90"/>
      <c r="HB229" s="90"/>
      <c r="HC229" s="90"/>
      <c r="HD229" s="90"/>
      <c r="HE229" s="90"/>
      <c r="HF229" s="90"/>
      <c r="HG229" s="90"/>
      <c r="HH229" s="90"/>
      <c r="HI229" s="90"/>
      <c r="HJ229" s="90"/>
      <c r="HK229" s="90"/>
      <c r="HL229" s="90"/>
      <c r="HM229" s="90"/>
      <c r="HN229" s="90"/>
      <c r="HO229" s="90"/>
      <c r="HP229" s="90"/>
      <c r="HQ229" s="90"/>
      <c r="HR229" s="90"/>
      <c r="HS229" s="90"/>
      <c r="HT229" s="90"/>
      <c r="HU229" s="90"/>
      <c r="HV229" s="90"/>
      <c r="HW229" s="90"/>
      <c r="HX229" s="90"/>
      <c r="HY229" s="90"/>
      <c r="HZ229" s="90"/>
      <c r="IA229" s="90"/>
      <c r="IB229" s="90"/>
      <c r="IC229" s="90"/>
      <c r="ID229" s="90"/>
      <c r="IE229" s="90"/>
      <c r="IF229" s="90"/>
      <c r="IG229" s="90"/>
      <c r="IH229" s="90"/>
      <c r="II229" s="90"/>
      <c r="IJ229" s="90"/>
      <c r="IK229" s="90"/>
      <c r="IL229" s="90"/>
      <c r="IM229" s="90"/>
      <c r="IN229" s="90"/>
      <c r="IO229" s="90"/>
      <c r="IP229" s="90"/>
      <c r="IQ229" s="90"/>
      <c r="IR229" s="90"/>
      <c r="IS229" s="90"/>
      <c r="IT229" s="90"/>
      <c r="IU229" s="90"/>
      <c r="IV229" s="90"/>
      <c r="IW229" s="90"/>
      <c r="IX229" s="90"/>
      <c r="IY229" s="90"/>
      <c r="IZ229" s="90"/>
      <c r="JA229" s="90"/>
      <c r="JB229" s="90"/>
      <c r="JC229" s="90"/>
      <c r="JD229" s="90"/>
      <c r="JE229" s="90"/>
      <c r="JF229" s="90"/>
      <c r="JG229" s="90"/>
      <c r="JH229" s="90"/>
      <c r="JI229" s="90"/>
      <c r="JJ229" s="90"/>
      <c r="JK229" s="90"/>
      <c r="JL229" s="90"/>
      <c r="JM229" s="90"/>
      <c r="JN229" s="90"/>
      <c r="JO229" s="90"/>
      <c r="JP229" s="90"/>
      <c r="JQ229" s="90"/>
      <c r="JR229" s="90"/>
      <c r="JS229" s="90"/>
      <c r="JT229" s="90"/>
      <c r="JU229" s="90"/>
      <c r="JV229" s="90"/>
      <c r="JW229" s="90"/>
      <c r="JX229" s="90"/>
      <c r="JY229" s="90"/>
      <c r="JZ229" s="90"/>
      <c r="KA229" s="90"/>
      <c r="KB229" s="90"/>
      <c r="KC229" s="90"/>
      <c r="KD229" s="90"/>
      <c r="KE229" s="90"/>
      <c r="KF229" s="90"/>
      <c r="KG229" s="90"/>
      <c r="KH229" s="90"/>
      <c r="KI229" s="90"/>
      <c r="KJ229" s="90"/>
      <c r="KK229" s="90"/>
      <c r="KL229" s="90"/>
      <c r="KM229" s="90"/>
      <c r="KN229" s="90"/>
      <c r="KO229" s="90"/>
      <c r="KP229" s="90"/>
      <c r="KQ229" s="90"/>
      <c r="KR229" s="90"/>
      <c r="KS229" s="90"/>
      <c r="KT229" s="90"/>
      <c r="KU229" s="90"/>
      <c r="KV229" s="90"/>
      <c r="KW229" s="90"/>
      <c r="KX229" s="90"/>
      <c r="KY229" s="90"/>
      <c r="KZ229" s="90"/>
      <c r="LA229" s="90"/>
      <c r="LB229" s="90"/>
      <c r="LC229" s="90"/>
      <c r="LD229" s="90"/>
      <c r="LE229" s="90"/>
      <c r="LF229" s="90"/>
      <c r="LG229" s="90"/>
      <c r="LH229" s="90"/>
      <c r="LI229" s="90"/>
      <c r="LJ229" s="90"/>
      <c r="LK229" s="90"/>
      <c r="LL229" s="90"/>
      <c r="LM229" s="90"/>
      <c r="LN229" s="90"/>
      <c r="LO229" s="90"/>
      <c r="LP229" s="90"/>
      <c r="LQ229" s="90"/>
      <c r="LR229" s="90"/>
      <c r="LS229" s="90"/>
      <c r="LT229" s="90"/>
      <c r="LU229" s="90"/>
      <c r="LV229" s="90"/>
      <c r="LW229" s="90"/>
      <c r="LX229" s="90"/>
      <c r="LY229" s="90"/>
      <c r="LZ229" s="90"/>
      <c r="MA229" s="90"/>
      <c r="MB229" s="90"/>
      <c r="MC229" s="90"/>
      <c r="MD229" s="90"/>
      <c r="ME229" s="90"/>
      <c r="MF229" s="90"/>
      <c r="MG229" s="90"/>
      <c r="MH229" s="90"/>
      <c r="MI229" s="90"/>
      <c r="MJ229" s="90"/>
      <c r="MK229" s="90"/>
      <c r="ML229" s="90"/>
      <c r="MM229" s="90"/>
      <c r="MN229" s="90"/>
      <c r="MO229" s="90"/>
      <c r="MP229" s="90"/>
      <c r="MQ229" s="90"/>
      <c r="MR229" s="90"/>
      <c r="MS229" s="90"/>
      <c r="MT229" s="90"/>
      <c r="MU229" s="90"/>
      <c r="MV229" s="90"/>
      <c r="MW229" s="90"/>
      <c r="MX229" s="90"/>
      <c r="MY229" s="90"/>
      <c r="MZ229" s="90"/>
      <c r="NA229" s="90"/>
      <c r="NB229" s="90"/>
      <c r="NC229" s="90"/>
      <c r="ND229" s="90"/>
      <c r="NE229" s="90"/>
      <c r="NF229" s="90"/>
      <c r="NG229" s="90"/>
      <c r="NH229" s="90"/>
      <c r="NI229" s="90"/>
      <c r="NJ229" s="90"/>
      <c r="NK229" s="90"/>
      <c r="NL229" s="90"/>
      <c r="NM229" s="90"/>
      <c r="NN229" s="90"/>
      <c r="NO229" s="90"/>
      <c r="NP229" s="90"/>
      <c r="NQ229" s="90"/>
      <c r="NR229" s="90"/>
      <c r="NS229" s="90"/>
      <c r="NT229" s="90"/>
      <c r="NU229" s="90"/>
      <c r="NV229" s="90"/>
      <c r="NW229" s="90"/>
      <c r="NX229" s="90"/>
      <c r="NY229" s="90"/>
      <c r="NZ229" s="90"/>
      <c r="OA229" s="90"/>
      <c r="OB229" s="90"/>
      <c r="OC229" s="90"/>
      <c r="OD229" s="90"/>
      <c r="OE229" s="90"/>
      <c r="OF229" s="90"/>
      <c r="OG229" s="90"/>
      <c r="OH229" s="90"/>
      <c r="OI229" s="90"/>
      <c r="OJ229" s="90"/>
      <c r="OK229" s="90"/>
      <c r="OL229" s="90"/>
      <c r="OM229" s="90"/>
      <c r="ON229" s="90"/>
      <c r="OO229" s="90"/>
      <c r="OP229" s="90"/>
      <c r="OQ229" s="90"/>
      <c r="OR229" s="90"/>
      <c r="OS229" s="90"/>
      <c r="OT229" s="90"/>
      <c r="OU229" s="90"/>
      <c r="OV229" s="90"/>
      <c r="OW229" s="90"/>
      <c r="OX229" s="90"/>
      <c r="OY229" s="90"/>
      <c r="OZ229" s="90"/>
      <c r="PA229" s="90"/>
      <c r="PB229" s="90"/>
      <c r="PC229" s="90"/>
      <c r="PD229" s="90"/>
      <c r="PE229" s="90"/>
      <c r="PF229" s="90"/>
      <c r="PG229" s="90"/>
      <c r="PH229" s="90"/>
      <c r="PI229" s="90"/>
      <c r="PJ229" s="90"/>
      <c r="PK229" s="90"/>
      <c r="PL229" s="90"/>
      <c r="PM229" s="90"/>
      <c r="PN229" s="90"/>
      <c r="PO229" s="90"/>
      <c r="PP229" s="90"/>
      <c r="PQ229" s="90"/>
      <c r="PR229" s="90"/>
      <c r="PS229" s="90"/>
      <c r="PT229" s="90"/>
      <c r="PU229" s="90"/>
      <c r="PV229" s="90"/>
      <c r="PW229" s="90"/>
      <c r="PX229" s="90"/>
      <c r="PY229" s="90"/>
      <c r="PZ229" s="90"/>
      <c r="QA229" s="90"/>
      <c r="QB229" s="90"/>
      <c r="QC229" s="90"/>
      <c r="QD229" s="90"/>
      <c r="QE229" s="90"/>
      <c r="QF229" s="90"/>
      <c r="QG229" s="90"/>
      <c r="QH229" s="90"/>
      <c r="QI229" s="90"/>
      <c r="QJ229" s="90"/>
      <c r="QK229" s="90"/>
      <c r="QL229" s="90"/>
      <c r="QM229" s="90"/>
      <c r="QN229" s="90"/>
      <c r="QO229" s="90"/>
      <c r="QP229" s="90"/>
      <c r="QQ229" s="90"/>
      <c r="QR229" s="90"/>
      <c r="QS229" s="90"/>
      <c r="QT229" s="90"/>
      <c r="QU229" s="90"/>
      <c r="QV229" s="90"/>
      <c r="QW229" s="90"/>
      <c r="QX229" s="90"/>
      <c r="QY229" s="90"/>
      <c r="QZ229" s="90"/>
      <c r="RA229" s="90"/>
      <c r="RB229" s="90"/>
      <c r="RC229" s="90"/>
      <c r="RD229" s="90"/>
      <c r="RE229" s="90"/>
      <c r="RF229" s="90"/>
      <c r="RG229" s="90"/>
      <c r="RH229" s="90"/>
      <c r="RI229" s="90"/>
      <c r="RJ229" s="90"/>
      <c r="RK229" s="90"/>
      <c r="RL229" s="90"/>
      <c r="RM229" s="90"/>
      <c r="RN229" s="90"/>
      <c r="RO229" s="90"/>
      <c r="RP229" s="90"/>
      <c r="RQ229" s="90"/>
      <c r="RR229" s="90"/>
      <c r="RS229" s="90"/>
      <c r="RT229" s="90"/>
      <c r="RU229" s="90"/>
      <c r="RV229" s="90"/>
      <c r="RW229" s="90"/>
      <c r="RX229" s="90"/>
      <c r="RY229" s="90"/>
      <c r="RZ229" s="90"/>
      <c r="SA229" s="90"/>
      <c r="SB229" s="90"/>
      <c r="SC229" s="90"/>
      <c r="SD229" s="90"/>
      <c r="SE229" s="90"/>
      <c r="SF229" s="90"/>
      <c r="SG229" s="90"/>
      <c r="SH229" s="90"/>
      <c r="SI229" s="90"/>
      <c r="SJ229" s="90"/>
      <c r="SK229" s="90"/>
      <c r="SL229" s="90"/>
      <c r="SM229" s="90"/>
      <c r="SN229" s="90"/>
      <c r="SO229" s="90"/>
      <c r="SP229" s="90"/>
      <c r="SQ229" s="90"/>
      <c r="SR229" s="90"/>
      <c r="SS229" s="90"/>
      <c r="ST229" s="90"/>
      <c r="SU229" s="90"/>
      <c r="SV229" s="90"/>
      <c r="SW229" s="90"/>
      <c r="SX229" s="90"/>
      <c r="SY229" s="90"/>
      <c r="SZ229" s="90"/>
      <c r="TA229" s="90"/>
      <c r="TB229" s="90"/>
      <c r="TC229" s="90"/>
      <c r="TD229" s="90"/>
      <c r="TE229" s="90"/>
      <c r="TF229" s="90"/>
      <c r="TG229" s="90"/>
      <c r="TH229" s="90"/>
      <c r="TI229" s="90"/>
      <c r="TJ229" s="90"/>
      <c r="TK229" s="90"/>
      <c r="TL229" s="90"/>
      <c r="TM229" s="90"/>
      <c r="TN229" s="90"/>
      <c r="TO229" s="90"/>
      <c r="TP229" s="90"/>
      <c r="TQ229" s="90"/>
      <c r="TR229" s="90"/>
      <c r="TS229" s="90"/>
      <c r="TT229" s="90"/>
      <c r="TU229" s="90"/>
      <c r="TV229" s="90"/>
      <c r="TW229" s="90"/>
      <c r="TX229" s="90"/>
      <c r="TY229" s="90"/>
      <c r="TZ229" s="90"/>
      <c r="UA229" s="90"/>
      <c r="UB229" s="90"/>
      <c r="UC229" s="90"/>
      <c r="UD229" s="90"/>
      <c r="UE229" s="90"/>
      <c r="UF229" s="90"/>
      <c r="UG229" s="90"/>
      <c r="UH229" s="90"/>
      <c r="UI229" s="90"/>
      <c r="UJ229" s="90"/>
      <c r="UK229" s="90"/>
      <c r="UL229" s="90"/>
      <c r="UM229" s="90"/>
      <c r="UN229" s="90"/>
      <c r="UO229" s="90"/>
      <c r="UP229" s="90"/>
      <c r="UQ229" s="90"/>
      <c r="UR229" s="90"/>
      <c r="US229" s="90"/>
      <c r="UT229" s="90"/>
      <c r="UU229" s="90"/>
      <c r="UV229" s="90"/>
      <c r="UW229" s="90"/>
      <c r="UX229" s="90"/>
      <c r="UY229" s="90"/>
      <c r="UZ229" s="90"/>
      <c r="VA229" s="90"/>
      <c r="VB229" s="90"/>
      <c r="VC229" s="90"/>
      <c r="VD229" s="90"/>
      <c r="VE229" s="90"/>
      <c r="VF229" s="90"/>
      <c r="VG229" s="90"/>
      <c r="VH229" s="90"/>
      <c r="VI229" s="90"/>
      <c r="VJ229" s="90"/>
      <c r="VK229" s="90"/>
      <c r="VL229" s="90"/>
      <c r="VM229" s="90"/>
      <c r="VN229" s="90"/>
      <c r="VO229" s="90"/>
      <c r="VP229" s="90"/>
      <c r="VQ229" s="90"/>
      <c r="VR229" s="90"/>
      <c r="VS229" s="90"/>
      <c r="VT229" s="90"/>
      <c r="VU229" s="90"/>
      <c r="VV229" s="90"/>
      <c r="VW229" s="90"/>
      <c r="VX229" s="90"/>
      <c r="VY229" s="90"/>
      <c r="VZ229" s="90"/>
      <c r="WA229" s="90"/>
      <c r="WB229" s="90"/>
      <c r="WC229" s="90"/>
      <c r="WD229" s="90"/>
      <c r="WE229" s="90"/>
      <c r="WF229" s="90"/>
      <c r="WG229" s="90"/>
      <c r="WH229" s="90"/>
      <c r="WI229" s="90"/>
      <c r="WJ229" s="90"/>
      <c r="WK229" s="90"/>
      <c r="WL229" s="90"/>
      <c r="WM229" s="90"/>
      <c r="WN229" s="90"/>
      <c r="WO229" s="90"/>
      <c r="WP229" s="90"/>
      <c r="WQ229" s="90"/>
      <c r="WR229" s="90"/>
      <c r="WS229" s="90"/>
      <c r="WT229" s="90"/>
      <c r="WU229" s="90"/>
      <c r="WV229" s="90"/>
      <c r="WW229" s="90"/>
      <c r="WX229" s="90"/>
      <c r="WY229" s="90"/>
      <c r="WZ229" s="90"/>
      <c r="XA229" s="90"/>
      <c r="XB229" s="90"/>
      <c r="XC229" s="90"/>
      <c r="XD229" s="90"/>
      <c r="XE229" s="90"/>
      <c r="XF229" s="90"/>
      <c r="XG229" s="90"/>
      <c r="XH229" s="90"/>
      <c r="XI229" s="90"/>
      <c r="XJ229" s="90"/>
      <c r="XK229" s="90"/>
      <c r="XL229" s="90"/>
      <c r="XM229" s="90"/>
      <c r="XN229" s="90"/>
      <c r="XO229" s="90"/>
      <c r="XP229" s="90"/>
      <c r="XQ229" s="90"/>
      <c r="XR229" s="90"/>
      <c r="XS229" s="90"/>
      <c r="XT229" s="90"/>
      <c r="XU229" s="90"/>
      <c r="XV229" s="90"/>
      <c r="XW229" s="90"/>
      <c r="XX229" s="90"/>
      <c r="XY229" s="90"/>
      <c r="XZ229" s="90"/>
      <c r="YA229" s="90"/>
      <c r="YB229" s="90"/>
      <c r="YC229" s="90"/>
      <c r="YD229" s="90"/>
      <c r="YE229" s="90"/>
      <c r="YF229" s="90"/>
      <c r="YG229" s="90"/>
      <c r="YH229" s="90"/>
      <c r="YI229" s="90"/>
      <c r="YJ229" s="90"/>
      <c r="YK229" s="90"/>
      <c r="YL229" s="90"/>
      <c r="YM229" s="90"/>
      <c r="YN229" s="90"/>
      <c r="YO229" s="90"/>
      <c r="YP229" s="90"/>
      <c r="YQ229" s="90"/>
      <c r="YR229" s="90"/>
      <c r="YS229" s="90"/>
      <c r="YT229" s="90"/>
      <c r="YU229" s="90"/>
      <c r="YV229" s="90"/>
      <c r="YW229" s="90"/>
      <c r="YX229" s="90"/>
      <c r="YY229" s="90"/>
      <c r="YZ229" s="90"/>
      <c r="ZA229" s="90"/>
      <c r="ZB229" s="90"/>
      <c r="ZC229" s="90"/>
      <c r="ZD229" s="90"/>
      <c r="ZE229" s="90"/>
      <c r="ZF229" s="90"/>
      <c r="ZG229" s="90"/>
      <c r="ZH229" s="90"/>
      <c r="ZI229" s="90"/>
      <c r="ZJ229" s="90"/>
      <c r="ZK229" s="90"/>
      <c r="ZL229" s="90"/>
      <c r="ZM229" s="90"/>
      <c r="ZN229" s="90"/>
      <c r="ZO229" s="90"/>
      <c r="ZP229" s="90"/>
      <c r="ZQ229" s="90"/>
      <c r="ZR229" s="90"/>
      <c r="ZS229" s="90"/>
      <c r="ZT229" s="90"/>
      <c r="ZU229" s="90"/>
      <c r="ZV229" s="90"/>
      <c r="ZW229" s="90"/>
      <c r="ZX229" s="90"/>
      <c r="ZY229" s="90"/>
      <c r="ZZ229" s="90"/>
      <c r="AAA229" s="90"/>
      <c r="AAB229" s="90"/>
      <c r="AAC229" s="90"/>
      <c r="AAD229" s="90"/>
      <c r="AAE229" s="90"/>
      <c r="AAF229" s="90"/>
      <c r="AAG229" s="90"/>
      <c r="AAH229" s="90"/>
      <c r="AAI229" s="90"/>
      <c r="AAJ229" s="90"/>
      <c r="AAK229" s="90"/>
      <c r="AAL229" s="90"/>
      <c r="AAM229" s="90"/>
      <c r="AAN229" s="90"/>
      <c r="AAO229" s="90"/>
      <c r="AAP229" s="90"/>
      <c r="AAQ229" s="90"/>
      <c r="AAR229" s="90"/>
      <c r="AAS229" s="90"/>
      <c r="AAT229" s="90"/>
      <c r="AAU229" s="90"/>
      <c r="AAV229" s="90"/>
      <c r="AAW229" s="90"/>
      <c r="AAX229" s="90"/>
      <c r="AAY229" s="90"/>
      <c r="AAZ229" s="90"/>
      <c r="ABA229" s="90"/>
      <c r="ABB229" s="90"/>
      <c r="ABC229" s="90"/>
      <c r="ABD229" s="90"/>
      <c r="ABE229" s="90"/>
      <c r="ABF229" s="90"/>
      <c r="ABG229" s="90"/>
      <c r="ABH229" s="90"/>
      <c r="ABI229" s="90"/>
      <c r="ABJ229" s="90"/>
      <c r="ABK229" s="90"/>
      <c r="ABL229" s="90"/>
      <c r="ABM229" s="90"/>
      <c r="ABN229" s="90"/>
      <c r="ABO229" s="90"/>
      <c r="ABP229" s="90"/>
      <c r="ABQ229" s="90"/>
      <c r="ABR229" s="90"/>
      <c r="ABS229" s="90"/>
      <c r="ABT229" s="90"/>
      <c r="ABU229" s="90"/>
      <c r="ABV229" s="90"/>
      <c r="ABW229" s="90"/>
      <c r="ABX229" s="90"/>
      <c r="ABY229" s="90"/>
      <c r="ABZ229" s="90"/>
      <c r="ACA229" s="90"/>
      <c r="ACB229" s="90"/>
      <c r="ACC229" s="90"/>
      <c r="ACD229" s="90"/>
      <c r="ACE229" s="90"/>
      <c r="ACF229" s="90"/>
      <c r="ACG229" s="90"/>
      <c r="ACH229" s="90"/>
      <c r="ACI229" s="90"/>
      <c r="ACJ229" s="90"/>
      <c r="ACK229" s="90"/>
      <c r="ACL229" s="90"/>
      <c r="ACM229" s="90"/>
      <c r="ACN229" s="90"/>
      <c r="ACO229" s="90"/>
      <c r="ACP229" s="90"/>
      <c r="ACQ229" s="90"/>
      <c r="ACR229" s="90"/>
      <c r="ACS229" s="90"/>
      <c r="ACT229" s="90"/>
      <c r="ACU229" s="90"/>
      <c r="ACV229" s="90"/>
      <c r="ACW229" s="90"/>
      <c r="ACX229" s="90"/>
      <c r="ACY229" s="90"/>
      <c r="ACZ229" s="90"/>
      <c r="ADA229" s="90"/>
      <c r="ADB229" s="90"/>
      <c r="ADC229" s="90"/>
      <c r="ADD229" s="90"/>
      <c r="ADE229" s="90"/>
      <c r="ADF229" s="90"/>
      <c r="ADG229" s="90"/>
      <c r="ADH229" s="90"/>
      <c r="ADI229" s="90"/>
      <c r="ADJ229" s="90"/>
      <c r="ADK229" s="90"/>
      <c r="ADL229" s="90"/>
      <c r="ADM229" s="90"/>
      <c r="ADN229" s="90"/>
      <c r="ADO229" s="90"/>
      <c r="ADP229" s="90"/>
      <c r="ADQ229" s="90"/>
      <c r="ADR229" s="90"/>
      <c r="ADS229" s="90"/>
      <c r="ADT229" s="90"/>
      <c r="ADU229" s="90"/>
      <c r="ADV229" s="90"/>
      <c r="ADW229" s="90"/>
      <c r="ADX229" s="90"/>
      <c r="ADY229" s="90"/>
      <c r="ADZ229" s="90"/>
      <c r="AEA229" s="90"/>
      <c r="AEB229" s="90"/>
      <c r="AEC229" s="90"/>
      <c r="AED229" s="90"/>
      <c r="AEE229" s="90"/>
      <c r="AEF229" s="90"/>
      <c r="AEG229" s="90"/>
      <c r="AEH229" s="90"/>
      <c r="AEI229" s="90"/>
      <c r="AEJ229" s="90"/>
      <c r="AEK229" s="90"/>
      <c r="AEL229" s="90"/>
      <c r="AEM229" s="90"/>
      <c r="AEN229" s="90"/>
      <c r="AEO229" s="90"/>
      <c r="AEP229" s="90"/>
      <c r="AEQ229" s="90"/>
      <c r="AER229" s="90"/>
      <c r="AES229" s="90"/>
      <c r="AET229" s="90"/>
      <c r="AEU229" s="90"/>
      <c r="AEV229" s="90"/>
      <c r="AEW229" s="90"/>
      <c r="AEX229" s="90"/>
      <c r="AEY229" s="90"/>
      <c r="AEZ229" s="90"/>
      <c r="AFA229" s="90"/>
      <c r="AFB229" s="90"/>
      <c r="AFC229" s="90"/>
      <c r="AFD229" s="90"/>
      <c r="AFE229" s="90"/>
      <c r="AFF229" s="90"/>
      <c r="AFG229" s="90"/>
      <c r="AFH229" s="90"/>
      <c r="AFI229" s="90"/>
      <c r="AFJ229" s="90"/>
      <c r="AFK229" s="90"/>
      <c r="AFL229" s="90"/>
      <c r="AFM229" s="90"/>
      <c r="AFN229" s="90"/>
      <c r="AFO229" s="90"/>
      <c r="AFP229" s="90"/>
      <c r="AFQ229" s="90"/>
      <c r="AFR229" s="90"/>
      <c r="AFS229" s="90"/>
      <c r="AFT229" s="90"/>
      <c r="AFU229" s="90"/>
      <c r="AFV229" s="90"/>
      <c r="AFW229" s="90"/>
      <c r="AFX229" s="90"/>
      <c r="AFY229" s="90"/>
      <c r="AFZ229" s="90"/>
      <c r="AGA229" s="90"/>
      <c r="AGB229" s="90"/>
      <c r="AGC229" s="90"/>
      <c r="AGD229" s="90"/>
      <c r="AGE229" s="90"/>
      <c r="AGF229" s="90"/>
      <c r="AGG229" s="90"/>
      <c r="AGH229" s="90"/>
      <c r="AGI229" s="90"/>
      <c r="AGJ229" s="90"/>
      <c r="AGK229" s="90"/>
      <c r="AGL229" s="90"/>
      <c r="AGM229" s="90"/>
      <c r="AGN229" s="90"/>
      <c r="AGO229" s="90"/>
      <c r="AGP229" s="90"/>
      <c r="AGQ229" s="90"/>
      <c r="AGR229" s="90"/>
      <c r="AGS229" s="90"/>
      <c r="AGT229" s="90"/>
      <c r="AGU229" s="90"/>
      <c r="AGV229" s="90"/>
      <c r="AGW229" s="90"/>
      <c r="AGX229" s="90"/>
      <c r="AGY229" s="90"/>
      <c r="AGZ229" s="90"/>
      <c r="AHA229" s="90"/>
      <c r="AHB229" s="90"/>
      <c r="AHC229" s="90"/>
      <c r="AHD229" s="90"/>
      <c r="AHE229" s="90"/>
      <c r="AHF229" s="90"/>
      <c r="AHG229" s="90"/>
      <c r="AHH229" s="90"/>
      <c r="AHI229" s="90"/>
      <c r="AHJ229" s="90"/>
      <c r="AHK229" s="90"/>
      <c r="AHL229" s="90"/>
      <c r="AHM229" s="90"/>
      <c r="AHN229" s="90"/>
      <c r="AHO229" s="90"/>
      <c r="AHP229" s="90"/>
      <c r="AHQ229" s="90"/>
      <c r="AHR229" s="90"/>
      <c r="AHS229" s="90"/>
      <c r="AHT229" s="90"/>
      <c r="AHU229" s="90"/>
      <c r="AHV229" s="90"/>
      <c r="AHW229" s="90"/>
      <c r="AHX229" s="90"/>
      <c r="AHY229" s="90"/>
      <c r="AHZ229" s="90"/>
      <c r="AIA229" s="90"/>
      <c r="AIB229" s="90"/>
      <c r="AIC229" s="90"/>
      <c r="AID229" s="90"/>
      <c r="AIE229" s="90"/>
      <c r="AIF229" s="90"/>
      <c r="AIG229" s="90"/>
      <c r="AIH229" s="90"/>
      <c r="AII229" s="90"/>
      <c r="AIJ229" s="90"/>
      <c r="AIK229" s="90"/>
      <c r="AIL229" s="90"/>
      <c r="AIM229" s="90"/>
      <c r="AIN229" s="90"/>
      <c r="AIO229" s="90"/>
      <c r="AIP229" s="90"/>
      <c r="AIQ229" s="90"/>
      <c r="AIR229" s="90"/>
      <c r="AIS229" s="90"/>
      <c r="AIT229" s="90"/>
      <c r="AIU229" s="90"/>
      <c r="AIV229" s="90"/>
      <c r="AIW229" s="90"/>
      <c r="AIX229" s="90"/>
      <c r="AIY229" s="90"/>
      <c r="AIZ229" s="90"/>
      <c r="AJA229" s="90"/>
      <c r="AJB229" s="90"/>
      <c r="AJC229" s="90"/>
      <c r="AJD229" s="90"/>
      <c r="AJE229" s="90"/>
      <c r="AJF229" s="90"/>
      <c r="AJG229" s="90"/>
      <c r="AJH229" s="90"/>
      <c r="AJI229" s="90"/>
      <c r="AJJ229" s="90"/>
      <c r="AJK229" s="90"/>
      <c r="AJL229" s="90"/>
      <c r="AJM229" s="90"/>
      <c r="AJN229" s="90"/>
      <c r="AJO229" s="90"/>
      <c r="AJP229" s="90"/>
      <c r="AJQ229" s="90"/>
      <c r="AJR229" s="90"/>
      <c r="AJS229" s="90"/>
      <c r="AJT229" s="90"/>
      <c r="AJU229" s="90"/>
      <c r="AJV229" s="90"/>
      <c r="AJW229" s="90"/>
      <c r="AJX229" s="90"/>
      <c r="AJY229" s="90"/>
      <c r="AJZ229" s="90"/>
      <c r="AKA229" s="90"/>
      <c r="AKB229" s="90"/>
      <c r="AKC229" s="90"/>
      <c r="AKD229" s="90"/>
      <c r="AKE229" s="90"/>
      <c r="AKF229" s="90"/>
      <c r="AKG229" s="90"/>
      <c r="AKH229" s="90"/>
      <c r="AKI229" s="90"/>
      <c r="AKJ229" s="90"/>
      <c r="AKK229" s="90"/>
      <c r="AKL229" s="90"/>
      <c r="AKM229" s="90"/>
      <c r="AKN229" s="90"/>
      <c r="AKO229" s="90"/>
      <c r="AKP229" s="90"/>
      <c r="AKQ229" s="90"/>
      <c r="AKR229" s="90"/>
      <c r="AKS229" s="90"/>
      <c r="AKT229" s="90"/>
      <c r="AKU229" s="90"/>
      <c r="AKV229" s="90"/>
      <c r="AKW229" s="90"/>
      <c r="AKX229" s="90"/>
      <c r="AKY229" s="90"/>
      <c r="AKZ229" s="90"/>
      <c r="ALA229" s="90"/>
      <c r="ALB229" s="90"/>
      <c r="ALC229" s="90"/>
      <c r="ALD229" s="90"/>
      <c r="ALE229" s="90"/>
      <c r="ALF229" s="90"/>
      <c r="ALG229" s="90"/>
      <c r="ALH229" s="90"/>
      <c r="ALI229" s="90"/>
      <c r="ALJ229" s="90"/>
      <c r="ALK229" s="90"/>
      <c r="ALL229" s="90"/>
      <c r="ALM229" s="90"/>
      <c r="ALN229" s="90"/>
      <c r="ALO229" s="90"/>
      <c r="ALP229" s="90"/>
      <c r="ALQ229" s="90"/>
      <c r="ALR229" s="90"/>
      <c r="ALS229" s="90"/>
      <c r="ALT229" s="90"/>
      <c r="ALU229" s="90"/>
      <c r="ALV229" s="90"/>
      <c r="ALW229" s="90"/>
      <c r="ALX229" s="90"/>
      <c r="ALY229" s="90"/>
      <c r="ALZ229" s="90"/>
      <c r="AMA229" s="90"/>
      <c r="AMB229" s="90"/>
      <c r="AMC229" s="90"/>
      <c r="AMD229" s="90"/>
      <c r="AME229" s="90"/>
      <c r="AMF229" s="90"/>
      <c r="AMG229" s="90"/>
      <c r="AMH229" s="90"/>
      <c r="AMI229" s="90"/>
      <c r="AMJ229" s="90"/>
    </row>
    <row r="230" customFormat="false" ht="19.5" hidden="false" customHeight="true" outlineLevel="0" collapsed="false">
      <c r="A230" s="144" t="s">
        <v>144</v>
      </c>
      <c r="B230" s="95"/>
      <c r="C230" s="96"/>
      <c r="D230" s="96"/>
      <c r="E230" s="96"/>
      <c r="F230" s="96"/>
      <c r="G230" s="96"/>
      <c r="H230" s="90"/>
      <c r="I230" s="90"/>
      <c r="L230" s="90"/>
      <c r="M230" s="90"/>
      <c r="N230" s="90"/>
      <c r="O230" s="90"/>
      <c r="P230" s="90"/>
      <c r="Q230" s="90"/>
      <c r="R230" s="90"/>
      <c r="S230" s="90"/>
      <c r="T230" s="90"/>
      <c r="U230" s="90"/>
      <c r="V230" s="90"/>
      <c r="W230" s="90"/>
      <c r="X230" s="90"/>
      <c r="Y230" s="90"/>
      <c r="Z230" s="90"/>
      <c r="AA230" s="90"/>
      <c r="AB230" s="90"/>
      <c r="AC230" s="90"/>
      <c r="AD230" s="90"/>
      <c r="AE230" s="90"/>
      <c r="AF230" s="90"/>
      <c r="AG230" s="90"/>
      <c r="AH230" s="90"/>
      <c r="AI230" s="90"/>
      <c r="AJ230" s="90"/>
      <c r="AK230" s="90"/>
      <c r="AL230" s="90"/>
      <c r="AM230" s="90"/>
      <c r="AN230" s="90"/>
      <c r="AO230" s="90"/>
      <c r="AP230" s="90"/>
      <c r="AQ230" s="90"/>
      <c r="AR230" s="90"/>
      <c r="AS230" s="90"/>
      <c r="AT230" s="90"/>
      <c r="AU230" s="90"/>
      <c r="AV230" s="90"/>
      <c r="AW230" s="90"/>
      <c r="AX230" s="90"/>
      <c r="AY230" s="90"/>
      <c r="AZ230" s="90"/>
      <c r="BA230" s="90"/>
      <c r="BB230" s="90"/>
      <c r="BC230" s="90"/>
      <c r="BD230" s="90"/>
      <c r="BE230" s="90"/>
      <c r="BF230" s="90"/>
      <c r="BG230" s="90"/>
      <c r="BH230" s="90"/>
      <c r="BI230" s="90"/>
      <c r="BJ230" s="90"/>
      <c r="BK230" s="90"/>
      <c r="BL230" s="90"/>
      <c r="BM230" s="90"/>
      <c r="BN230" s="90"/>
      <c r="BO230" s="90"/>
      <c r="BP230" s="90"/>
      <c r="BQ230" s="90"/>
      <c r="BR230" s="90"/>
      <c r="BS230" s="90"/>
      <c r="BT230" s="90"/>
      <c r="BU230" s="90"/>
      <c r="BV230" s="90"/>
      <c r="BW230" s="90"/>
      <c r="BX230" s="90"/>
      <c r="BY230" s="90"/>
      <c r="BZ230" s="90"/>
      <c r="CA230" s="90"/>
      <c r="CB230" s="90"/>
      <c r="CC230" s="90"/>
      <c r="CD230" s="90"/>
      <c r="CE230" s="90"/>
      <c r="CF230" s="90"/>
      <c r="CG230" s="90"/>
      <c r="CH230" s="90"/>
      <c r="CI230" s="90"/>
      <c r="CJ230" s="90"/>
      <c r="CK230" s="90"/>
      <c r="CL230" s="90"/>
      <c r="CM230" s="90"/>
      <c r="CN230" s="90"/>
      <c r="CO230" s="90"/>
      <c r="CP230" s="90"/>
      <c r="CQ230" s="90"/>
      <c r="CR230" s="90"/>
      <c r="CS230" s="90"/>
      <c r="CT230" s="90"/>
      <c r="CU230" s="90"/>
      <c r="CV230" s="90"/>
      <c r="CW230" s="90"/>
      <c r="CX230" s="90"/>
      <c r="CY230" s="90"/>
      <c r="CZ230" s="90"/>
      <c r="DA230" s="90"/>
      <c r="DB230" s="90"/>
      <c r="DC230" s="90"/>
      <c r="DD230" s="90"/>
      <c r="DE230" s="90"/>
      <c r="DF230" s="90"/>
      <c r="DG230" s="90"/>
      <c r="DH230" s="90"/>
      <c r="DI230" s="90"/>
      <c r="DJ230" s="90"/>
      <c r="DK230" s="90"/>
      <c r="DL230" s="90"/>
      <c r="DM230" s="90"/>
      <c r="DN230" s="90"/>
      <c r="DO230" s="90"/>
      <c r="DP230" s="90"/>
      <c r="DQ230" s="90"/>
      <c r="DR230" s="90"/>
      <c r="DS230" s="90"/>
      <c r="DT230" s="90"/>
      <c r="DU230" s="90"/>
      <c r="DV230" s="90"/>
      <c r="DW230" s="90"/>
      <c r="DX230" s="90"/>
      <c r="DY230" s="90"/>
      <c r="DZ230" s="90"/>
      <c r="EA230" s="90"/>
      <c r="EB230" s="90"/>
      <c r="EC230" s="90"/>
      <c r="ED230" s="90"/>
      <c r="EE230" s="90"/>
      <c r="EF230" s="90"/>
      <c r="EG230" s="90"/>
      <c r="EH230" s="90"/>
      <c r="EI230" s="90"/>
      <c r="EJ230" s="90"/>
      <c r="EK230" s="90"/>
      <c r="EL230" s="90"/>
      <c r="EM230" s="90"/>
      <c r="EN230" s="90"/>
      <c r="EO230" s="90"/>
      <c r="EP230" s="90"/>
      <c r="EQ230" s="90"/>
      <c r="ER230" s="90"/>
      <c r="ES230" s="90"/>
      <c r="ET230" s="90"/>
      <c r="EU230" s="90"/>
      <c r="EV230" s="90"/>
      <c r="EW230" s="90"/>
      <c r="EX230" s="90"/>
      <c r="EY230" s="90"/>
      <c r="EZ230" s="90"/>
      <c r="FA230" s="90"/>
      <c r="FB230" s="90"/>
      <c r="FC230" s="90"/>
      <c r="FD230" s="90"/>
      <c r="FE230" s="90"/>
      <c r="FF230" s="90"/>
      <c r="FG230" s="90"/>
      <c r="FH230" s="90"/>
      <c r="FI230" s="90"/>
      <c r="FJ230" s="90"/>
      <c r="FK230" s="90"/>
      <c r="FL230" s="90"/>
      <c r="FM230" s="90"/>
      <c r="FN230" s="90"/>
      <c r="FO230" s="90"/>
      <c r="FP230" s="90"/>
      <c r="FQ230" s="90"/>
      <c r="FR230" s="90"/>
      <c r="FS230" s="90"/>
      <c r="FT230" s="90"/>
      <c r="FU230" s="90"/>
      <c r="FV230" s="90"/>
      <c r="FW230" s="90"/>
      <c r="FX230" s="90"/>
      <c r="FY230" s="90"/>
      <c r="FZ230" s="90"/>
      <c r="GA230" s="90"/>
      <c r="GB230" s="90"/>
      <c r="GC230" s="90"/>
      <c r="GD230" s="90"/>
      <c r="GE230" s="90"/>
      <c r="GF230" s="90"/>
      <c r="GG230" s="90"/>
      <c r="GH230" s="90"/>
      <c r="GI230" s="90"/>
      <c r="GJ230" s="90"/>
      <c r="GK230" s="90"/>
      <c r="GL230" s="90"/>
      <c r="GM230" s="90"/>
      <c r="GN230" s="90"/>
      <c r="GO230" s="90"/>
      <c r="GP230" s="90"/>
      <c r="GQ230" s="90"/>
      <c r="GR230" s="90"/>
      <c r="GS230" s="90"/>
      <c r="GT230" s="90"/>
      <c r="GU230" s="90"/>
      <c r="GV230" s="90"/>
      <c r="GW230" s="90"/>
      <c r="GX230" s="90"/>
      <c r="GY230" s="90"/>
      <c r="GZ230" s="90"/>
      <c r="HA230" s="90"/>
      <c r="HB230" s="90"/>
      <c r="HC230" s="90"/>
      <c r="HD230" s="90"/>
      <c r="HE230" s="90"/>
      <c r="HF230" s="90"/>
      <c r="HG230" s="90"/>
      <c r="HH230" s="90"/>
      <c r="HI230" s="90"/>
      <c r="HJ230" s="90"/>
      <c r="HK230" s="90"/>
      <c r="HL230" s="90"/>
      <c r="HM230" s="90"/>
      <c r="HN230" s="90"/>
      <c r="HO230" s="90"/>
      <c r="HP230" s="90"/>
      <c r="HQ230" s="90"/>
      <c r="HR230" s="90"/>
      <c r="HS230" s="90"/>
      <c r="HT230" s="90"/>
      <c r="HU230" s="90"/>
      <c r="HV230" s="90"/>
      <c r="HW230" s="90"/>
      <c r="HX230" s="90"/>
      <c r="HY230" s="90"/>
      <c r="HZ230" s="90"/>
      <c r="IA230" s="90"/>
      <c r="IB230" s="90"/>
      <c r="IC230" s="90"/>
      <c r="ID230" s="90"/>
      <c r="IE230" s="90"/>
      <c r="IF230" s="90"/>
      <c r="IG230" s="90"/>
      <c r="IH230" s="90"/>
      <c r="II230" s="90"/>
      <c r="IJ230" s="90"/>
      <c r="IK230" s="90"/>
      <c r="IL230" s="90"/>
      <c r="IM230" s="90"/>
      <c r="IN230" s="90"/>
      <c r="IO230" s="90"/>
      <c r="IP230" s="90"/>
      <c r="IQ230" s="90"/>
      <c r="IR230" s="90"/>
      <c r="IS230" s="90"/>
      <c r="IT230" s="90"/>
      <c r="IU230" s="90"/>
      <c r="IV230" s="90"/>
      <c r="IW230" s="90"/>
      <c r="IX230" s="90"/>
      <c r="IY230" s="90"/>
      <c r="IZ230" s="90"/>
      <c r="JA230" s="90"/>
      <c r="JB230" s="90"/>
      <c r="JC230" s="90"/>
      <c r="JD230" s="90"/>
      <c r="JE230" s="90"/>
      <c r="JF230" s="90"/>
      <c r="JG230" s="90"/>
      <c r="JH230" s="90"/>
      <c r="JI230" s="90"/>
      <c r="JJ230" s="90"/>
      <c r="JK230" s="90"/>
      <c r="JL230" s="90"/>
      <c r="JM230" s="90"/>
      <c r="JN230" s="90"/>
      <c r="JO230" s="90"/>
      <c r="JP230" s="90"/>
      <c r="JQ230" s="90"/>
      <c r="JR230" s="90"/>
      <c r="JS230" s="90"/>
      <c r="JT230" s="90"/>
      <c r="JU230" s="90"/>
      <c r="JV230" s="90"/>
      <c r="JW230" s="90"/>
      <c r="JX230" s="90"/>
      <c r="JY230" s="90"/>
      <c r="JZ230" s="90"/>
      <c r="KA230" s="90"/>
      <c r="KB230" s="90"/>
      <c r="KC230" s="90"/>
      <c r="KD230" s="90"/>
      <c r="KE230" s="90"/>
      <c r="KF230" s="90"/>
      <c r="KG230" s="90"/>
      <c r="KH230" s="90"/>
      <c r="KI230" s="90"/>
      <c r="KJ230" s="90"/>
      <c r="KK230" s="90"/>
      <c r="KL230" s="90"/>
      <c r="KM230" s="90"/>
      <c r="KN230" s="90"/>
      <c r="KO230" s="90"/>
      <c r="KP230" s="90"/>
      <c r="KQ230" s="90"/>
      <c r="KR230" s="90"/>
      <c r="KS230" s="90"/>
      <c r="KT230" s="90"/>
      <c r="KU230" s="90"/>
      <c r="KV230" s="90"/>
      <c r="KW230" s="90"/>
      <c r="KX230" s="90"/>
      <c r="KY230" s="90"/>
      <c r="KZ230" s="90"/>
      <c r="LA230" s="90"/>
      <c r="LB230" s="90"/>
      <c r="LC230" s="90"/>
      <c r="LD230" s="90"/>
      <c r="LE230" s="90"/>
      <c r="LF230" s="90"/>
      <c r="LG230" s="90"/>
      <c r="LH230" s="90"/>
      <c r="LI230" s="90"/>
      <c r="LJ230" s="90"/>
      <c r="LK230" s="90"/>
      <c r="LL230" s="90"/>
      <c r="LM230" s="90"/>
      <c r="LN230" s="90"/>
      <c r="LO230" s="90"/>
      <c r="LP230" s="90"/>
      <c r="LQ230" s="90"/>
      <c r="LR230" s="90"/>
      <c r="LS230" s="90"/>
      <c r="LT230" s="90"/>
      <c r="LU230" s="90"/>
      <c r="LV230" s="90"/>
      <c r="LW230" s="90"/>
      <c r="LX230" s="90"/>
      <c r="LY230" s="90"/>
      <c r="LZ230" s="90"/>
      <c r="MA230" s="90"/>
      <c r="MB230" s="90"/>
      <c r="MC230" s="90"/>
      <c r="MD230" s="90"/>
      <c r="ME230" s="90"/>
      <c r="MF230" s="90"/>
      <c r="MG230" s="90"/>
      <c r="MH230" s="90"/>
      <c r="MI230" s="90"/>
      <c r="MJ230" s="90"/>
      <c r="MK230" s="90"/>
      <c r="ML230" s="90"/>
      <c r="MM230" s="90"/>
      <c r="MN230" s="90"/>
      <c r="MO230" s="90"/>
      <c r="MP230" s="90"/>
      <c r="MQ230" s="90"/>
      <c r="MR230" s="90"/>
      <c r="MS230" s="90"/>
      <c r="MT230" s="90"/>
      <c r="MU230" s="90"/>
      <c r="MV230" s="90"/>
      <c r="MW230" s="90"/>
      <c r="MX230" s="90"/>
      <c r="MY230" s="90"/>
      <c r="MZ230" s="90"/>
      <c r="NA230" s="90"/>
      <c r="NB230" s="90"/>
      <c r="NC230" s="90"/>
      <c r="ND230" s="90"/>
      <c r="NE230" s="90"/>
      <c r="NF230" s="90"/>
      <c r="NG230" s="90"/>
      <c r="NH230" s="90"/>
      <c r="NI230" s="90"/>
      <c r="NJ230" s="90"/>
      <c r="NK230" s="90"/>
      <c r="NL230" s="90"/>
      <c r="NM230" s="90"/>
      <c r="NN230" s="90"/>
      <c r="NO230" s="90"/>
      <c r="NP230" s="90"/>
      <c r="NQ230" s="90"/>
      <c r="NR230" s="90"/>
      <c r="NS230" s="90"/>
      <c r="NT230" s="90"/>
      <c r="NU230" s="90"/>
      <c r="NV230" s="90"/>
      <c r="NW230" s="90"/>
      <c r="NX230" s="90"/>
      <c r="NY230" s="90"/>
      <c r="NZ230" s="90"/>
      <c r="OA230" s="90"/>
      <c r="OB230" s="90"/>
      <c r="OC230" s="90"/>
      <c r="OD230" s="90"/>
      <c r="OE230" s="90"/>
      <c r="OF230" s="90"/>
      <c r="OG230" s="90"/>
      <c r="OH230" s="90"/>
      <c r="OI230" s="90"/>
      <c r="OJ230" s="90"/>
      <c r="OK230" s="90"/>
      <c r="OL230" s="90"/>
      <c r="OM230" s="90"/>
      <c r="ON230" s="90"/>
      <c r="OO230" s="90"/>
      <c r="OP230" s="90"/>
      <c r="OQ230" s="90"/>
      <c r="OR230" s="90"/>
      <c r="OS230" s="90"/>
      <c r="OT230" s="90"/>
      <c r="OU230" s="90"/>
      <c r="OV230" s="90"/>
      <c r="OW230" s="90"/>
      <c r="OX230" s="90"/>
      <c r="OY230" s="90"/>
      <c r="OZ230" s="90"/>
      <c r="PA230" s="90"/>
      <c r="PB230" s="90"/>
      <c r="PC230" s="90"/>
      <c r="PD230" s="90"/>
      <c r="PE230" s="90"/>
      <c r="PF230" s="90"/>
      <c r="PG230" s="90"/>
      <c r="PH230" s="90"/>
      <c r="PI230" s="90"/>
      <c r="PJ230" s="90"/>
      <c r="PK230" s="90"/>
      <c r="PL230" s="90"/>
      <c r="PM230" s="90"/>
      <c r="PN230" s="90"/>
      <c r="PO230" s="90"/>
      <c r="PP230" s="90"/>
      <c r="PQ230" s="90"/>
      <c r="PR230" s="90"/>
      <c r="PS230" s="90"/>
      <c r="PT230" s="90"/>
      <c r="PU230" s="90"/>
      <c r="PV230" s="90"/>
      <c r="PW230" s="90"/>
      <c r="PX230" s="90"/>
      <c r="PY230" s="90"/>
      <c r="PZ230" s="90"/>
      <c r="QA230" s="90"/>
      <c r="QB230" s="90"/>
      <c r="QC230" s="90"/>
      <c r="QD230" s="90"/>
      <c r="QE230" s="90"/>
      <c r="QF230" s="90"/>
      <c r="QG230" s="90"/>
      <c r="QH230" s="90"/>
      <c r="QI230" s="90"/>
      <c r="QJ230" s="90"/>
      <c r="QK230" s="90"/>
      <c r="QL230" s="90"/>
      <c r="QM230" s="90"/>
      <c r="QN230" s="90"/>
      <c r="QO230" s="90"/>
      <c r="QP230" s="90"/>
      <c r="QQ230" s="90"/>
      <c r="QR230" s="90"/>
      <c r="QS230" s="90"/>
      <c r="QT230" s="90"/>
      <c r="QU230" s="90"/>
      <c r="QV230" s="90"/>
      <c r="QW230" s="90"/>
      <c r="QX230" s="90"/>
      <c r="QY230" s="90"/>
      <c r="QZ230" s="90"/>
      <c r="RA230" s="90"/>
      <c r="RB230" s="90"/>
      <c r="RC230" s="90"/>
      <c r="RD230" s="90"/>
      <c r="RE230" s="90"/>
      <c r="RF230" s="90"/>
      <c r="RG230" s="90"/>
      <c r="RH230" s="90"/>
      <c r="RI230" s="90"/>
      <c r="RJ230" s="90"/>
      <c r="RK230" s="90"/>
      <c r="RL230" s="90"/>
      <c r="RM230" s="90"/>
      <c r="RN230" s="90"/>
      <c r="RO230" s="90"/>
      <c r="RP230" s="90"/>
      <c r="RQ230" s="90"/>
      <c r="RR230" s="90"/>
      <c r="RS230" s="90"/>
      <c r="RT230" s="90"/>
      <c r="RU230" s="90"/>
      <c r="RV230" s="90"/>
      <c r="RW230" s="90"/>
      <c r="RX230" s="90"/>
      <c r="RY230" s="90"/>
      <c r="RZ230" s="90"/>
      <c r="SA230" s="90"/>
      <c r="SB230" s="90"/>
      <c r="SC230" s="90"/>
      <c r="SD230" s="90"/>
      <c r="SE230" s="90"/>
      <c r="SF230" s="90"/>
      <c r="SG230" s="90"/>
      <c r="SH230" s="90"/>
      <c r="SI230" s="90"/>
      <c r="SJ230" s="90"/>
      <c r="SK230" s="90"/>
      <c r="SL230" s="90"/>
      <c r="SM230" s="90"/>
      <c r="SN230" s="90"/>
      <c r="SO230" s="90"/>
      <c r="SP230" s="90"/>
      <c r="SQ230" s="90"/>
      <c r="SR230" s="90"/>
      <c r="SS230" s="90"/>
      <c r="ST230" s="90"/>
      <c r="SU230" s="90"/>
      <c r="SV230" s="90"/>
      <c r="SW230" s="90"/>
      <c r="SX230" s="90"/>
      <c r="SY230" s="90"/>
      <c r="SZ230" s="90"/>
      <c r="TA230" s="90"/>
      <c r="TB230" s="90"/>
      <c r="TC230" s="90"/>
      <c r="TD230" s="90"/>
      <c r="TE230" s="90"/>
      <c r="TF230" s="90"/>
      <c r="TG230" s="90"/>
      <c r="TH230" s="90"/>
      <c r="TI230" s="90"/>
      <c r="TJ230" s="90"/>
      <c r="TK230" s="90"/>
      <c r="TL230" s="90"/>
      <c r="TM230" s="90"/>
      <c r="TN230" s="90"/>
      <c r="TO230" s="90"/>
      <c r="TP230" s="90"/>
      <c r="TQ230" s="90"/>
      <c r="TR230" s="90"/>
      <c r="TS230" s="90"/>
      <c r="TT230" s="90"/>
      <c r="TU230" s="90"/>
      <c r="TV230" s="90"/>
      <c r="TW230" s="90"/>
      <c r="TX230" s="90"/>
      <c r="TY230" s="90"/>
      <c r="TZ230" s="90"/>
      <c r="UA230" s="90"/>
      <c r="UB230" s="90"/>
      <c r="UC230" s="90"/>
      <c r="UD230" s="90"/>
      <c r="UE230" s="90"/>
      <c r="UF230" s="90"/>
      <c r="UG230" s="90"/>
      <c r="UH230" s="90"/>
      <c r="UI230" s="90"/>
      <c r="UJ230" s="90"/>
      <c r="UK230" s="90"/>
      <c r="UL230" s="90"/>
      <c r="UM230" s="90"/>
      <c r="UN230" s="90"/>
      <c r="UO230" s="90"/>
      <c r="UP230" s="90"/>
      <c r="UQ230" s="90"/>
      <c r="UR230" s="90"/>
      <c r="US230" s="90"/>
      <c r="UT230" s="90"/>
      <c r="UU230" s="90"/>
      <c r="UV230" s="90"/>
      <c r="UW230" s="90"/>
      <c r="UX230" s="90"/>
      <c r="UY230" s="90"/>
      <c r="UZ230" s="90"/>
      <c r="VA230" s="90"/>
      <c r="VB230" s="90"/>
      <c r="VC230" s="90"/>
      <c r="VD230" s="90"/>
      <c r="VE230" s="90"/>
      <c r="VF230" s="90"/>
      <c r="VG230" s="90"/>
      <c r="VH230" s="90"/>
      <c r="VI230" s="90"/>
      <c r="VJ230" s="90"/>
      <c r="VK230" s="90"/>
      <c r="VL230" s="90"/>
      <c r="VM230" s="90"/>
      <c r="VN230" s="90"/>
      <c r="VO230" s="90"/>
      <c r="VP230" s="90"/>
      <c r="VQ230" s="90"/>
      <c r="VR230" s="90"/>
      <c r="VS230" s="90"/>
      <c r="VT230" s="90"/>
      <c r="VU230" s="90"/>
      <c r="VV230" s="90"/>
      <c r="VW230" s="90"/>
      <c r="VX230" s="90"/>
      <c r="VY230" s="90"/>
      <c r="VZ230" s="90"/>
      <c r="WA230" s="90"/>
      <c r="WB230" s="90"/>
      <c r="WC230" s="90"/>
      <c r="WD230" s="90"/>
      <c r="WE230" s="90"/>
      <c r="WF230" s="90"/>
      <c r="WG230" s="90"/>
      <c r="WH230" s="90"/>
      <c r="WI230" s="90"/>
      <c r="WJ230" s="90"/>
      <c r="WK230" s="90"/>
      <c r="WL230" s="90"/>
      <c r="WM230" s="90"/>
      <c r="WN230" s="90"/>
      <c r="WO230" s="90"/>
      <c r="WP230" s="90"/>
      <c r="WQ230" s="90"/>
      <c r="WR230" s="90"/>
      <c r="WS230" s="90"/>
      <c r="WT230" s="90"/>
      <c r="WU230" s="90"/>
      <c r="WV230" s="90"/>
      <c r="WW230" s="90"/>
      <c r="WX230" s="90"/>
      <c r="WY230" s="90"/>
      <c r="WZ230" s="90"/>
      <c r="XA230" s="90"/>
      <c r="XB230" s="90"/>
      <c r="XC230" s="90"/>
      <c r="XD230" s="90"/>
      <c r="XE230" s="90"/>
      <c r="XF230" s="90"/>
      <c r="XG230" s="90"/>
      <c r="XH230" s="90"/>
      <c r="XI230" s="90"/>
      <c r="XJ230" s="90"/>
      <c r="XK230" s="90"/>
      <c r="XL230" s="90"/>
      <c r="XM230" s="90"/>
      <c r="XN230" s="90"/>
      <c r="XO230" s="90"/>
      <c r="XP230" s="90"/>
      <c r="XQ230" s="90"/>
      <c r="XR230" s="90"/>
      <c r="XS230" s="90"/>
      <c r="XT230" s="90"/>
      <c r="XU230" s="90"/>
      <c r="XV230" s="90"/>
      <c r="XW230" s="90"/>
      <c r="XX230" s="90"/>
      <c r="XY230" s="90"/>
      <c r="XZ230" s="90"/>
      <c r="YA230" s="90"/>
      <c r="YB230" s="90"/>
      <c r="YC230" s="90"/>
      <c r="YD230" s="90"/>
      <c r="YE230" s="90"/>
      <c r="YF230" s="90"/>
      <c r="YG230" s="90"/>
      <c r="YH230" s="90"/>
      <c r="YI230" s="90"/>
      <c r="YJ230" s="90"/>
      <c r="YK230" s="90"/>
      <c r="YL230" s="90"/>
      <c r="YM230" s="90"/>
      <c r="YN230" s="90"/>
      <c r="YO230" s="90"/>
      <c r="YP230" s="90"/>
      <c r="YQ230" s="90"/>
      <c r="YR230" s="90"/>
      <c r="YS230" s="90"/>
      <c r="YT230" s="90"/>
      <c r="YU230" s="90"/>
      <c r="YV230" s="90"/>
      <c r="YW230" s="90"/>
      <c r="YX230" s="90"/>
      <c r="YY230" s="90"/>
      <c r="YZ230" s="90"/>
      <c r="ZA230" s="90"/>
      <c r="ZB230" s="90"/>
      <c r="ZC230" s="90"/>
      <c r="ZD230" s="90"/>
      <c r="ZE230" s="90"/>
      <c r="ZF230" s="90"/>
      <c r="ZG230" s="90"/>
      <c r="ZH230" s="90"/>
      <c r="ZI230" s="90"/>
      <c r="ZJ230" s="90"/>
      <c r="ZK230" s="90"/>
      <c r="ZL230" s="90"/>
      <c r="ZM230" s="90"/>
      <c r="ZN230" s="90"/>
      <c r="ZO230" s="90"/>
      <c r="ZP230" s="90"/>
      <c r="ZQ230" s="90"/>
      <c r="ZR230" s="90"/>
      <c r="ZS230" s="90"/>
      <c r="ZT230" s="90"/>
      <c r="ZU230" s="90"/>
      <c r="ZV230" s="90"/>
      <c r="ZW230" s="90"/>
      <c r="ZX230" s="90"/>
      <c r="ZY230" s="90"/>
      <c r="ZZ230" s="90"/>
      <c r="AAA230" s="90"/>
      <c r="AAB230" s="90"/>
      <c r="AAC230" s="90"/>
      <c r="AAD230" s="90"/>
      <c r="AAE230" s="90"/>
      <c r="AAF230" s="90"/>
      <c r="AAG230" s="90"/>
      <c r="AAH230" s="90"/>
      <c r="AAI230" s="90"/>
      <c r="AAJ230" s="90"/>
      <c r="AAK230" s="90"/>
      <c r="AAL230" s="90"/>
      <c r="AAM230" s="90"/>
      <c r="AAN230" s="90"/>
      <c r="AAO230" s="90"/>
      <c r="AAP230" s="90"/>
      <c r="AAQ230" s="90"/>
      <c r="AAR230" s="90"/>
      <c r="AAS230" s="90"/>
      <c r="AAT230" s="90"/>
      <c r="AAU230" s="90"/>
      <c r="AAV230" s="90"/>
      <c r="AAW230" s="90"/>
      <c r="AAX230" s="90"/>
      <c r="AAY230" s="90"/>
      <c r="AAZ230" s="90"/>
      <c r="ABA230" s="90"/>
      <c r="ABB230" s="90"/>
      <c r="ABC230" s="90"/>
      <c r="ABD230" s="90"/>
      <c r="ABE230" s="90"/>
      <c r="ABF230" s="90"/>
      <c r="ABG230" s="90"/>
      <c r="ABH230" s="90"/>
      <c r="ABI230" s="90"/>
      <c r="ABJ230" s="90"/>
      <c r="ABK230" s="90"/>
      <c r="ABL230" s="90"/>
      <c r="ABM230" s="90"/>
      <c r="ABN230" s="90"/>
      <c r="ABO230" s="90"/>
      <c r="ABP230" s="90"/>
      <c r="ABQ230" s="90"/>
      <c r="ABR230" s="90"/>
      <c r="ABS230" s="90"/>
      <c r="ABT230" s="90"/>
      <c r="ABU230" s="90"/>
      <c r="ABV230" s="90"/>
      <c r="ABW230" s="90"/>
      <c r="ABX230" s="90"/>
      <c r="ABY230" s="90"/>
      <c r="ABZ230" s="90"/>
      <c r="ACA230" s="90"/>
      <c r="ACB230" s="90"/>
      <c r="ACC230" s="90"/>
      <c r="ACD230" s="90"/>
      <c r="ACE230" s="90"/>
      <c r="ACF230" s="90"/>
      <c r="ACG230" s="90"/>
      <c r="ACH230" s="90"/>
      <c r="ACI230" s="90"/>
      <c r="ACJ230" s="90"/>
      <c r="ACK230" s="90"/>
      <c r="ACL230" s="90"/>
      <c r="ACM230" s="90"/>
      <c r="ACN230" s="90"/>
      <c r="ACO230" s="90"/>
      <c r="ACP230" s="90"/>
      <c r="ACQ230" s="90"/>
      <c r="ACR230" s="90"/>
      <c r="ACS230" s="90"/>
      <c r="ACT230" s="90"/>
      <c r="ACU230" s="90"/>
      <c r="ACV230" s="90"/>
      <c r="ACW230" s="90"/>
      <c r="ACX230" s="90"/>
      <c r="ACY230" s="90"/>
      <c r="ACZ230" s="90"/>
      <c r="ADA230" s="90"/>
      <c r="ADB230" s="90"/>
      <c r="ADC230" s="90"/>
      <c r="ADD230" s="90"/>
      <c r="ADE230" s="90"/>
      <c r="ADF230" s="90"/>
      <c r="ADG230" s="90"/>
      <c r="ADH230" s="90"/>
      <c r="ADI230" s="90"/>
      <c r="ADJ230" s="90"/>
      <c r="ADK230" s="90"/>
      <c r="ADL230" s="90"/>
      <c r="ADM230" s="90"/>
      <c r="ADN230" s="90"/>
      <c r="ADO230" s="90"/>
      <c r="ADP230" s="90"/>
      <c r="ADQ230" s="90"/>
      <c r="ADR230" s="90"/>
      <c r="ADS230" s="90"/>
      <c r="ADT230" s="90"/>
      <c r="ADU230" s="90"/>
      <c r="ADV230" s="90"/>
      <c r="ADW230" s="90"/>
      <c r="ADX230" s="90"/>
      <c r="ADY230" s="90"/>
      <c r="ADZ230" s="90"/>
      <c r="AEA230" s="90"/>
      <c r="AEB230" s="90"/>
      <c r="AEC230" s="90"/>
      <c r="AED230" s="90"/>
      <c r="AEE230" s="90"/>
      <c r="AEF230" s="90"/>
      <c r="AEG230" s="90"/>
      <c r="AEH230" s="90"/>
      <c r="AEI230" s="90"/>
      <c r="AEJ230" s="90"/>
      <c r="AEK230" s="90"/>
      <c r="AEL230" s="90"/>
      <c r="AEM230" s="90"/>
      <c r="AEN230" s="90"/>
      <c r="AEO230" s="90"/>
      <c r="AEP230" s="90"/>
      <c r="AEQ230" s="90"/>
      <c r="AER230" s="90"/>
      <c r="AES230" s="90"/>
      <c r="AET230" s="90"/>
      <c r="AEU230" s="90"/>
      <c r="AEV230" s="90"/>
      <c r="AEW230" s="90"/>
      <c r="AEX230" s="90"/>
      <c r="AEY230" s="90"/>
      <c r="AEZ230" s="90"/>
      <c r="AFA230" s="90"/>
      <c r="AFB230" s="90"/>
      <c r="AFC230" s="90"/>
      <c r="AFD230" s="90"/>
      <c r="AFE230" s="90"/>
      <c r="AFF230" s="90"/>
      <c r="AFG230" s="90"/>
      <c r="AFH230" s="90"/>
      <c r="AFI230" s="90"/>
      <c r="AFJ230" s="90"/>
      <c r="AFK230" s="90"/>
      <c r="AFL230" s="90"/>
      <c r="AFM230" s="90"/>
      <c r="AFN230" s="90"/>
      <c r="AFO230" s="90"/>
      <c r="AFP230" s="90"/>
      <c r="AFQ230" s="90"/>
      <c r="AFR230" s="90"/>
      <c r="AFS230" s="90"/>
      <c r="AFT230" s="90"/>
      <c r="AFU230" s="90"/>
      <c r="AFV230" s="90"/>
      <c r="AFW230" s="90"/>
      <c r="AFX230" s="90"/>
      <c r="AFY230" s="90"/>
      <c r="AFZ230" s="90"/>
      <c r="AGA230" s="90"/>
      <c r="AGB230" s="90"/>
      <c r="AGC230" s="90"/>
      <c r="AGD230" s="90"/>
      <c r="AGE230" s="90"/>
      <c r="AGF230" s="90"/>
      <c r="AGG230" s="90"/>
      <c r="AGH230" s="90"/>
      <c r="AGI230" s="90"/>
      <c r="AGJ230" s="90"/>
      <c r="AGK230" s="90"/>
      <c r="AGL230" s="90"/>
      <c r="AGM230" s="90"/>
      <c r="AGN230" s="90"/>
      <c r="AGO230" s="90"/>
      <c r="AGP230" s="90"/>
      <c r="AGQ230" s="90"/>
      <c r="AGR230" s="90"/>
      <c r="AGS230" s="90"/>
      <c r="AGT230" s="90"/>
      <c r="AGU230" s="90"/>
      <c r="AGV230" s="90"/>
      <c r="AGW230" s="90"/>
      <c r="AGX230" s="90"/>
      <c r="AGY230" s="90"/>
      <c r="AGZ230" s="90"/>
      <c r="AHA230" s="90"/>
      <c r="AHB230" s="90"/>
      <c r="AHC230" s="90"/>
      <c r="AHD230" s="90"/>
      <c r="AHE230" s="90"/>
      <c r="AHF230" s="90"/>
      <c r="AHG230" s="90"/>
      <c r="AHH230" s="90"/>
      <c r="AHI230" s="90"/>
      <c r="AHJ230" s="90"/>
      <c r="AHK230" s="90"/>
      <c r="AHL230" s="90"/>
      <c r="AHM230" s="90"/>
      <c r="AHN230" s="90"/>
      <c r="AHO230" s="90"/>
      <c r="AHP230" s="90"/>
      <c r="AHQ230" s="90"/>
      <c r="AHR230" s="90"/>
      <c r="AHS230" s="90"/>
      <c r="AHT230" s="90"/>
      <c r="AHU230" s="90"/>
      <c r="AHV230" s="90"/>
      <c r="AHW230" s="90"/>
      <c r="AHX230" s="90"/>
      <c r="AHY230" s="90"/>
      <c r="AHZ230" s="90"/>
      <c r="AIA230" s="90"/>
      <c r="AIB230" s="90"/>
      <c r="AIC230" s="90"/>
      <c r="AID230" s="90"/>
      <c r="AIE230" s="90"/>
      <c r="AIF230" s="90"/>
      <c r="AIG230" s="90"/>
      <c r="AIH230" s="90"/>
      <c r="AII230" s="90"/>
      <c r="AIJ230" s="90"/>
      <c r="AIK230" s="90"/>
      <c r="AIL230" s="90"/>
      <c r="AIM230" s="90"/>
      <c r="AIN230" s="90"/>
      <c r="AIO230" s="90"/>
      <c r="AIP230" s="90"/>
      <c r="AIQ230" s="90"/>
      <c r="AIR230" s="90"/>
      <c r="AIS230" s="90"/>
      <c r="AIT230" s="90"/>
      <c r="AIU230" s="90"/>
      <c r="AIV230" s="90"/>
      <c r="AIW230" s="90"/>
      <c r="AIX230" s="90"/>
      <c r="AIY230" s="90"/>
      <c r="AIZ230" s="90"/>
      <c r="AJA230" s="90"/>
      <c r="AJB230" s="90"/>
      <c r="AJC230" s="90"/>
      <c r="AJD230" s="90"/>
      <c r="AJE230" s="90"/>
      <c r="AJF230" s="90"/>
      <c r="AJG230" s="90"/>
      <c r="AJH230" s="90"/>
      <c r="AJI230" s="90"/>
      <c r="AJJ230" s="90"/>
      <c r="AJK230" s="90"/>
      <c r="AJL230" s="90"/>
      <c r="AJM230" s="90"/>
      <c r="AJN230" s="90"/>
      <c r="AJO230" s="90"/>
      <c r="AJP230" s="90"/>
      <c r="AJQ230" s="90"/>
      <c r="AJR230" s="90"/>
      <c r="AJS230" s="90"/>
      <c r="AJT230" s="90"/>
      <c r="AJU230" s="90"/>
      <c r="AJV230" s="90"/>
      <c r="AJW230" s="90"/>
      <c r="AJX230" s="90"/>
      <c r="AJY230" s="90"/>
      <c r="AJZ230" s="90"/>
      <c r="AKA230" s="90"/>
      <c r="AKB230" s="90"/>
      <c r="AKC230" s="90"/>
      <c r="AKD230" s="90"/>
      <c r="AKE230" s="90"/>
      <c r="AKF230" s="90"/>
      <c r="AKG230" s="90"/>
      <c r="AKH230" s="90"/>
      <c r="AKI230" s="90"/>
      <c r="AKJ230" s="90"/>
      <c r="AKK230" s="90"/>
      <c r="AKL230" s="90"/>
      <c r="AKM230" s="90"/>
      <c r="AKN230" s="90"/>
      <c r="AKO230" s="90"/>
      <c r="AKP230" s="90"/>
      <c r="AKQ230" s="90"/>
      <c r="AKR230" s="90"/>
      <c r="AKS230" s="90"/>
      <c r="AKT230" s="90"/>
      <c r="AKU230" s="90"/>
      <c r="AKV230" s="90"/>
      <c r="AKW230" s="90"/>
      <c r="AKX230" s="90"/>
      <c r="AKY230" s="90"/>
      <c r="AKZ230" s="90"/>
      <c r="ALA230" s="90"/>
      <c r="ALB230" s="90"/>
      <c r="ALC230" s="90"/>
      <c r="ALD230" s="90"/>
      <c r="ALE230" s="90"/>
      <c r="ALF230" s="90"/>
      <c r="ALG230" s="90"/>
      <c r="ALH230" s="90"/>
      <c r="ALI230" s="90"/>
      <c r="ALJ230" s="90"/>
      <c r="ALK230" s="90"/>
      <c r="ALL230" s="90"/>
      <c r="ALM230" s="90"/>
      <c r="ALN230" s="90"/>
      <c r="ALO230" s="90"/>
      <c r="ALP230" s="90"/>
      <c r="ALQ230" s="90"/>
      <c r="ALR230" s="90"/>
      <c r="ALS230" s="90"/>
      <c r="ALT230" s="90"/>
      <c r="ALU230" s="90"/>
      <c r="ALV230" s="90"/>
      <c r="ALW230" s="90"/>
      <c r="ALX230" s="90"/>
      <c r="ALY230" s="90"/>
      <c r="ALZ230" s="90"/>
      <c r="AMA230" s="90"/>
      <c r="AMB230" s="90"/>
      <c r="AMC230" s="90"/>
      <c r="AMD230" s="90"/>
      <c r="AME230" s="90"/>
      <c r="AMF230" s="90"/>
      <c r="AMG230" s="90"/>
      <c r="AMH230" s="90"/>
      <c r="AMI230" s="90"/>
      <c r="AMJ230" s="90"/>
    </row>
    <row r="231" customFormat="false" ht="19.5" hidden="false" customHeight="true" outlineLevel="0" collapsed="false">
      <c r="A231" s="144"/>
      <c r="B231" s="95"/>
      <c r="C231" s="96"/>
      <c r="D231" s="96"/>
      <c r="E231" s="96"/>
      <c r="F231" s="96"/>
      <c r="G231" s="96"/>
      <c r="H231" s="90"/>
      <c r="I231" s="90"/>
      <c r="L231" s="90"/>
      <c r="M231" s="90"/>
      <c r="N231" s="90"/>
      <c r="O231" s="90"/>
      <c r="P231" s="90"/>
      <c r="Q231" s="90"/>
      <c r="R231" s="90"/>
      <c r="S231" s="90"/>
      <c r="T231" s="90"/>
      <c r="U231" s="90"/>
      <c r="V231" s="90"/>
      <c r="W231" s="90"/>
      <c r="X231" s="90"/>
      <c r="Y231" s="90"/>
      <c r="Z231" s="90"/>
      <c r="AA231" s="90"/>
      <c r="AB231" s="90"/>
      <c r="AC231" s="90"/>
      <c r="AD231" s="90"/>
      <c r="AE231" s="90"/>
      <c r="AF231" s="90"/>
      <c r="AG231" s="90"/>
      <c r="AH231" s="90"/>
      <c r="AI231" s="90"/>
      <c r="AJ231" s="90"/>
      <c r="AK231" s="90"/>
      <c r="AL231" s="90"/>
      <c r="AM231" s="90"/>
      <c r="AN231" s="90"/>
      <c r="AO231" s="90"/>
      <c r="AP231" s="90"/>
      <c r="AQ231" s="90"/>
      <c r="AR231" s="90"/>
      <c r="AS231" s="90"/>
      <c r="AT231" s="90"/>
      <c r="AU231" s="90"/>
      <c r="AV231" s="90"/>
      <c r="AW231" s="90"/>
      <c r="AX231" s="90"/>
      <c r="AY231" s="90"/>
      <c r="AZ231" s="90"/>
      <c r="BA231" s="90"/>
      <c r="BB231" s="90"/>
      <c r="BC231" s="90"/>
      <c r="BD231" s="90"/>
      <c r="BE231" s="90"/>
      <c r="BF231" s="90"/>
      <c r="BG231" s="90"/>
      <c r="BH231" s="90"/>
      <c r="BI231" s="90"/>
      <c r="BJ231" s="90"/>
      <c r="BK231" s="90"/>
      <c r="BL231" s="90"/>
      <c r="BM231" s="90"/>
      <c r="BN231" s="90"/>
      <c r="BO231" s="90"/>
      <c r="BP231" s="90"/>
      <c r="BQ231" s="90"/>
      <c r="BR231" s="90"/>
      <c r="BS231" s="90"/>
      <c r="BT231" s="90"/>
      <c r="BU231" s="90"/>
      <c r="BV231" s="90"/>
      <c r="BW231" s="90"/>
      <c r="BX231" s="90"/>
      <c r="BY231" s="90"/>
      <c r="BZ231" s="90"/>
      <c r="CA231" s="90"/>
      <c r="CB231" s="90"/>
      <c r="CC231" s="90"/>
      <c r="CD231" s="90"/>
      <c r="CE231" s="90"/>
      <c r="CF231" s="90"/>
      <c r="CG231" s="90"/>
      <c r="CH231" s="90"/>
      <c r="CI231" s="90"/>
      <c r="CJ231" s="90"/>
      <c r="CK231" s="90"/>
      <c r="CL231" s="90"/>
      <c r="CM231" s="90"/>
      <c r="CN231" s="90"/>
      <c r="CO231" s="90"/>
      <c r="CP231" s="90"/>
      <c r="CQ231" s="90"/>
      <c r="CR231" s="90"/>
      <c r="CS231" s="90"/>
      <c r="CT231" s="90"/>
      <c r="CU231" s="90"/>
      <c r="CV231" s="90"/>
      <c r="CW231" s="90"/>
      <c r="CX231" s="90"/>
      <c r="CY231" s="90"/>
      <c r="CZ231" s="90"/>
      <c r="DA231" s="90"/>
      <c r="DB231" s="90"/>
      <c r="DC231" s="90"/>
      <c r="DD231" s="90"/>
      <c r="DE231" s="90"/>
      <c r="DF231" s="90"/>
      <c r="DG231" s="90"/>
      <c r="DH231" s="90"/>
      <c r="DI231" s="90"/>
      <c r="DJ231" s="90"/>
      <c r="DK231" s="90"/>
      <c r="DL231" s="90"/>
      <c r="DM231" s="90"/>
      <c r="DN231" s="90"/>
      <c r="DO231" s="90"/>
      <c r="DP231" s="90"/>
      <c r="DQ231" s="90"/>
      <c r="DR231" s="90"/>
      <c r="DS231" s="90"/>
      <c r="DT231" s="90"/>
      <c r="DU231" s="90"/>
      <c r="DV231" s="90"/>
      <c r="DW231" s="90"/>
      <c r="DX231" s="90"/>
      <c r="DY231" s="90"/>
      <c r="DZ231" s="90"/>
      <c r="EA231" s="90"/>
      <c r="EB231" s="90"/>
      <c r="EC231" s="90"/>
      <c r="ED231" s="90"/>
      <c r="EE231" s="90"/>
      <c r="EF231" s="90"/>
      <c r="EG231" s="90"/>
      <c r="EH231" s="90"/>
      <c r="EI231" s="90"/>
      <c r="EJ231" s="90"/>
      <c r="EK231" s="90"/>
      <c r="EL231" s="90"/>
      <c r="EM231" s="90"/>
      <c r="EN231" s="90"/>
      <c r="EO231" s="90"/>
      <c r="EP231" s="90"/>
      <c r="EQ231" s="90"/>
      <c r="ER231" s="90"/>
      <c r="ES231" s="90"/>
      <c r="ET231" s="90"/>
      <c r="EU231" s="90"/>
      <c r="EV231" s="90"/>
      <c r="EW231" s="90"/>
      <c r="EX231" s="90"/>
      <c r="EY231" s="90"/>
      <c r="EZ231" s="90"/>
      <c r="FA231" s="90"/>
      <c r="FB231" s="90"/>
      <c r="FC231" s="90"/>
      <c r="FD231" s="90"/>
      <c r="FE231" s="90"/>
      <c r="FF231" s="90"/>
      <c r="FG231" s="90"/>
      <c r="FH231" s="90"/>
      <c r="FI231" s="90"/>
      <c r="FJ231" s="90"/>
      <c r="FK231" s="90"/>
      <c r="FL231" s="90"/>
      <c r="FM231" s="90"/>
      <c r="FN231" s="90"/>
      <c r="FO231" s="90"/>
      <c r="FP231" s="90"/>
      <c r="FQ231" s="90"/>
      <c r="FR231" s="90"/>
      <c r="FS231" s="90"/>
      <c r="FT231" s="90"/>
      <c r="FU231" s="90"/>
      <c r="FV231" s="90"/>
      <c r="FW231" s="90"/>
      <c r="FX231" s="90"/>
      <c r="FY231" s="90"/>
      <c r="FZ231" s="90"/>
      <c r="GA231" s="90"/>
      <c r="GB231" s="90"/>
      <c r="GC231" s="90"/>
      <c r="GD231" s="90"/>
      <c r="GE231" s="90"/>
      <c r="GF231" s="90"/>
      <c r="GG231" s="90"/>
      <c r="GH231" s="90"/>
      <c r="GI231" s="90"/>
      <c r="GJ231" s="90"/>
      <c r="GK231" s="90"/>
      <c r="GL231" s="90"/>
      <c r="GM231" s="90"/>
      <c r="GN231" s="90"/>
      <c r="GO231" s="90"/>
      <c r="GP231" s="90"/>
      <c r="GQ231" s="90"/>
      <c r="GR231" s="90"/>
      <c r="GS231" s="90"/>
      <c r="GT231" s="90"/>
      <c r="GU231" s="90"/>
      <c r="GV231" s="90"/>
      <c r="GW231" s="90"/>
      <c r="GX231" s="90"/>
      <c r="GY231" s="90"/>
      <c r="GZ231" s="90"/>
      <c r="HA231" s="90"/>
      <c r="HB231" s="90"/>
      <c r="HC231" s="90"/>
      <c r="HD231" s="90"/>
      <c r="HE231" s="90"/>
      <c r="HF231" s="90"/>
      <c r="HG231" s="90"/>
      <c r="HH231" s="90"/>
      <c r="HI231" s="90"/>
      <c r="HJ231" s="90"/>
      <c r="HK231" s="90"/>
      <c r="HL231" s="90"/>
      <c r="HM231" s="90"/>
      <c r="HN231" s="90"/>
      <c r="HO231" s="90"/>
      <c r="HP231" s="90"/>
      <c r="HQ231" s="90"/>
      <c r="HR231" s="90"/>
      <c r="HS231" s="90"/>
      <c r="HT231" s="90"/>
      <c r="HU231" s="90"/>
      <c r="HV231" s="90"/>
      <c r="HW231" s="90"/>
      <c r="HX231" s="90"/>
      <c r="HY231" s="90"/>
      <c r="HZ231" s="90"/>
      <c r="IA231" s="90"/>
      <c r="IB231" s="90"/>
      <c r="IC231" s="90"/>
      <c r="ID231" s="90"/>
      <c r="IE231" s="90"/>
      <c r="IF231" s="90"/>
      <c r="IG231" s="90"/>
      <c r="IH231" s="90"/>
      <c r="II231" s="90"/>
      <c r="IJ231" s="90"/>
      <c r="IK231" s="90"/>
      <c r="IL231" s="90"/>
      <c r="IM231" s="90"/>
      <c r="IN231" s="90"/>
      <c r="IO231" s="90"/>
      <c r="IP231" s="90"/>
      <c r="IQ231" s="90"/>
      <c r="IR231" s="90"/>
      <c r="IS231" s="90"/>
      <c r="IT231" s="90"/>
      <c r="IU231" s="90"/>
      <c r="IV231" s="90"/>
      <c r="IW231" s="90"/>
      <c r="IX231" s="90"/>
      <c r="IY231" s="90"/>
      <c r="IZ231" s="90"/>
      <c r="JA231" s="90"/>
      <c r="JB231" s="90"/>
      <c r="JC231" s="90"/>
      <c r="JD231" s="90"/>
      <c r="JE231" s="90"/>
      <c r="JF231" s="90"/>
      <c r="JG231" s="90"/>
      <c r="JH231" s="90"/>
      <c r="JI231" s="90"/>
      <c r="JJ231" s="90"/>
      <c r="JK231" s="90"/>
      <c r="JL231" s="90"/>
      <c r="JM231" s="90"/>
      <c r="JN231" s="90"/>
      <c r="JO231" s="90"/>
      <c r="JP231" s="90"/>
      <c r="JQ231" s="90"/>
      <c r="JR231" s="90"/>
      <c r="JS231" s="90"/>
      <c r="JT231" s="90"/>
      <c r="JU231" s="90"/>
      <c r="JV231" s="90"/>
      <c r="JW231" s="90"/>
      <c r="JX231" s="90"/>
      <c r="JY231" s="90"/>
      <c r="JZ231" s="90"/>
      <c r="KA231" s="90"/>
      <c r="KB231" s="90"/>
      <c r="KC231" s="90"/>
      <c r="KD231" s="90"/>
      <c r="KE231" s="90"/>
      <c r="KF231" s="90"/>
      <c r="KG231" s="90"/>
      <c r="KH231" s="90"/>
      <c r="KI231" s="90"/>
      <c r="KJ231" s="90"/>
      <c r="KK231" s="90"/>
      <c r="KL231" s="90"/>
      <c r="KM231" s="90"/>
      <c r="KN231" s="90"/>
      <c r="KO231" s="90"/>
      <c r="KP231" s="90"/>
      <c r="KQ231" s="90"/>
      <c r="KR231" s="90"/>
      <c r="KS231" s="90"/>
      <c r="KT231" s="90"/>
      <c r="KU231" s="90"/>
      <c r="KV231" s="90"/>
      <c r="KW231" s="90"/>
      <c r="KX231" s="90"/>
      <c r="KY231" s="90"/>
      <c r="KZ231" s="90"/>
      <c r="LA231" s="90"/>
      <c r="LB231" s="90"/>
      <c r="LC231" s="90"/>
      <c r="LD231" s="90"/>
      <c r="LE231" s="90"/>
      <c r="LF231" s="90"/>
      <c r="LG231" s="90"/>
      <c r="LH231" s="90"/>
      <c r="LI231" s="90"/>
      <c r="LJ231" s="90"/>
      <c r="LK231" s="90"/>
      <c r="LL231" s="90"/>
      <c r="LM231" s="90"/>
      <c r="LN231" s="90"/>
      <c r="LO231" s="90"/>
      <c r="LP231" s="90"/>
      <c r="LQ231" s="90"/>
      <c r="LR231" s="90"/>
      <c r="LS231" s="90"/>
      <c r="LT231" s="90"/>
      <c r="LU231" s="90"/>
      <c r="LV231" s="90"/>
      <c r="LW231" s="90"/>
      <c r="LX231" s="90"/>
      <c r="LY231" s="90"/>
      <c r="LZ231" s="90"/>
      <c r="MA231" s="90"/>
      <c r="MB231" s="90"/>
      <c r="MC231" s="90"/>
      <c r="MD231" s="90"/>
      <c r="ME231" s="90"/>
      <c r="MF231" s="90"/>
      <c r="MG231" s="90"/>
      <c r="MH231" s="90"/>
      <c r="MI231" s="90"/>
      <c r="MJ231" s="90"/>
      <c r="MK231" s="90"/>
      <c r="ML231" s="90"/>
      <c r="MM231" s="90"/>
      <c r="MN231" s="90"/>
      <c r="MO231" s="90"/>
      <c r="MP231" s="90"/>
      <c r="MQ231" s="90"/>
      <c r="MR231" s="90"/>
      <c r="MS231" s="90"/>
      <c r="MT231" s="90"/>
      <c r="MU231" s="90"/>
      <c r="MV231" s="90"/>
      <c r="MW231" s="90"/>
      <c r="MX231" s="90"/>
      <c r="MY231" s="90"/>
      <c r="MZ231" s="90"/>
      <c r="NA231" s="90"/>
      <c r="NB231" s="90"/>
      <c r="NC231" s="90"/>
      <c r="ND231" s="90"/>
      <c r="NE231" s="90"/>
      <c r="NF231" s="90"/>
      <c r="NG231" s="90"/>
      <c r="NH231" s="90"/>
      <c r="NI231" s="90"/>
      <c r="NJ231" s="90"/>
      <c r="NK231" s="90"/>
      <c r="NL231" s="90"/>
      <c r="NM231" s="90"/>
      <c r="NN231" s="90"/>
      <c r="NO231" s="90"/>
      <c r="NP231" s="90"/>
      <c r="NQ231" s="90"/>
      <c r="NR231" s="90"/>
      <c r="NS231" s="90"/>
      <c r="NT231" s="90"/>
      <c r="NU231" s="90"/>
      <c r="NV231" s="90"/>
      <c r="NW231" s="90"/>
      <c r="NX231" s="90"/>
      <c r="NY231" s="90"/>
      <c r="NZ231" s="90"/>
      <c r="OA231" s="90"/>
      <c r="OB231" s="90"/>
      <c r="OC231" s="90"/>
      <c r="OD231" s="90"/>
      <c r="OE231" s="90"/>
      <c r="OF231" s="90"/>
      <c r="OG231" s="90"/>
      <c r="OH231" s="90"/>
      <c r="OI231" s="90"/>
      <c r="OJ231" s="90"/>
      <c r="OK231" s="90"/>
      <c r="OL231" s="90"/>
      <c r="OM231" s="90"/>
      <c r="ON231" s="90"/>
      <c r="OO231" s="90"/>
      <c r="OP231" s="90"/>
      <c r="OQ231" s="90"/>
      <c r="OR231" s="90"/>
      <c r="OS231" s="90"/>
      <c r="OT231" s="90"/>
      <c r="OU231" s="90"/>
      <c r="OV231" s="90"/>
      <c r="OW231" s="90"/>
      <c r="OX231" s="90"/>
      <c r="OY231" s="90"/>
      <c r="OZ231" s="90"/>
      <c r="PA231" s="90"/>
      <c r="PB231" s="90"/>
      <c r="PC231" s="90"/>
      <c r="PD231" s="90"/>
      <c r="PE231" s="90"/>
      <c r="PF231" s="90"/>
      <c r="PG231" s="90"/>
      <c r="PH231" s="90"/>
      <c r="PI231" s="90"/>
      <c r="PJ231" s="90"/>
      <c r="PK231" s="90"/>
      <c r="PL231" s="90"/>
      <c r="PM231" s="90"/>
      <c r="PN231" s="90"/>
      <c r="PO231" s="90"/>
      <c r="PP231" s="90"/>
      <c r="PQ231" s="90"/>
      <c r="PR231" s="90"/>
      <c r="PS231" s="90"/>
      <c r="PT231" s="90"/>
      <c r="PU231" s="90"/>
      <c r="PV231" s="90"/>
      <c r="PW231" s="90"/>
      <c r="PX231" s="90"/>
      <c r="PY231" s="90"/>
      <c r="PZ231" s="90"/>
      <c r="QA231" s="90"/>
      <c r="QB231" s="90"/>
      <c r="QC231" s="90"/>
      <c r="QD231" s="90"/>
      <c r="QE231" s="90"/>
      <c r="QF231" s="90"/>
      <c r="QG231" s="90"/>
      <c r="QH231" s="90"/>
      <c r="QI231" s="90"/>
      <c r="QJ231" s="90"/>
      <c r="QK231" s="90"/>
      <c r="QL231" s="90"/>
      <c r="QM231" s="90"/>
      <c r="QN231" s="90"/>
      <c r="QO231" s="90"/>
      <c r="QP231" s="90"/>
      <c r="QQ231" s="90"/>
      <c r="QR231" s="90"/>
      <c r="QS231" s="90"/>
      <c r="QT231" s="90"/>
      <c r="QU231" s="90"/>
      <c r="QV231" s="90"/>
      <c r="QW231" s="90"/>
      <c r="QX231" s="90"/>
      <c r="QY231" s="90"/>
      <c r="QZ231" s="90"/>
      <c r="RA231" s="90"/>
      <c r="RB231" s="90"/>
      <c r="RC231" s="90"/>
      <c r="RD231" s="90"/>
      <c r="RE231" s="90"/>
      <c r="RF231" s="90"/>
      <c r="RG231" s="90"/>
      <c r="RH231" s="90"/>
      <c r="RI231" s="90"/>
      <c r="RJ231" s="90"/>
      <c r="RK231" s="90"/>
      <c r="RL231" s="90"/>
      <c r="RM231" s="90"/>
      <c r="RN231" s="90"/>
      <c r="RO231" s="90"/>
      <c r="RP231" s="90"/>
      <c r="RQ231" s="90"/>
      <c r="RR231" s="90"/>
      <c r="RS231" s="90"/>
      <c r="RT231" s="90"/>
      <c r="RU231" s="90"/>
      <c r="RV231" s="90"/>
      <c r="RW231" s="90"/>
      <c r="RX231" s="90"/>
      <c r="RY231" s="90"/>
      <c r="RZ231" s="90"/>
      <c r="SA231" s="90"/>
      <c r="SB231" s="90"/>
      <c r="SC231" s="90"/>
      <c r="SD231" s="90"/>
      <c r="SE231" s="90"/>
      <c r="SF231" s="90"/>
      <c r="SG231" s="90"/>
      <c r="SH231" s="90"/>
      <c r="SI231" s="90"/>
      <c r="SJ231" s="90"/>
      <c r="SK231" s="90"/>
      <c r="SL231" s="90"/>
      <c r="SM231" s="90"/>
      <c r="SN231" s="90"/>
      <c r="SO231" s="90"/>
      <c r="SP231" s="90"/>
      <c r="SQ231" s="90"/>
      <c r="SR231" s="90"/>
      <c r="SS231" s="90"/>
      <c r="ST231" s="90"/>
      <c r="SU231" s="90"/>
      <c r="SV231" s="90"/>
      <c r="SW231" s="90"/>
      <c r="SX231" s="90"/>
      <c r="SY231" s="90"/>
      <c r="SZ231" s="90"/>
      <c r="TA231" s="90"/>
      <c r="TB231" s="90"/>
      <c r="TC231" s="90"/>
      <c r="TD231" s="90"/>
      <c r="TE231" s="90"/>
      <c r="TF231" s="90"/>
      <c r="TG231" s="90"/>
      <c r="TH231" s="90"/>
      <c r="TI231" s="90"/>
      <c r="TJ231" s="90"/>
      <c r="TK231" s="90"/>
      <c r="TL231" s="90"/>
      <c r="TM231" s="90"/>
      <c r="TN231" s="90"/>
      <c r="TO231" s="90"/>
      <c r="TP231" s="90"/>
      <c r="TQ231" s="90"/>
      <c r="TR231" s="90"/>
      <c r="TS231" s="90"/>
      <c r="TT231" s="90"/>
      <c r="TU231" s="90"/>
      <c r="TV231" s="90"/>
      <c r="TW231" s="90"/>
      <c r="TX231" s="90"/>
      <c r="TY231" s="90"/>
      <c r="TZ231" s="90"/>
      <c r="UA231" s="90"/>
      <c r="UB231" s="90"/>
      <c r="UC231" s="90"/>
      <c r="UD231" s="90"/>
      <c r="UE231" s="90"/>
      <c r="UF231" s="90"/>
      <c r="UG231" s="90"/>
      <c r="UH231" s="90"/>
      <c r="UI231" s="90"/>
      <c r="UJ231" s="90"/>
      <c r="UK231" s="90"/>
      <c r="UL231" s="90"/>
      <c r="UM231" s="90"/>
      <c r="UN231" s="90"/>
      <c r="UO231" s="90"/>
      <c r="UP231" s="90"/>
      <c r="UQ231" s="90"/>
      <c r="UR231" s="90"/>
      <c r="US231" s="90"/>
      <c r="UT231" s="90"/>
      <c r="UU231" s="90"/>
      <c r="UV231" s="90"/>
      <c r="UW231" s="90"/>
      <c r="UX231" s="90"/>
      <c r="UY231" s="90"/>
      <c r="UZ231" s="90"/>
      <c r="VA231" s="90"/>
      <c r="VB231" s="90"/>
      <c r="VC231" s="90"/>
      <c r="VD231" s="90"/>
      <c r="VE231" s="90"/>
      <c r="VF231" s="90"/>
      <c r="VG231" s="90"/>
      <c r="VH231" s="90"/>
      <c r="VI231" s="90"/>
      <c r="VJ231" s="90"/>
      <c r="VK231" s="90"/>
      <c r="VL231" s="90"/>
      <c r="VM231" s="90"/>
      <c r="VN231" s="90"/>
      <c r="VO231" s="90"/>
      <c r="VP231" s="90"/>
      <c r="VQ231" s="90"/>
      <c r="VR231" s="90"/>
      <c r="VS231" s="90"/>
      <c r="VT231" s="90"/>
      <c r="VU231" s="90"/>
      <c r="VV231" s="90"/>
      <c r="VW231" s="90"/>
      <c r="VX231" s="90"/>
      <c r="VY231" s="90"/>
      <c r="VZ231" s="90"/>
      <c r="WA231" s="90"/>
      <c r="WB231" s="90"/>
      <c r="WC231" s="90"/>
      <c r="WD231" s="90"/>
      <c r="WE231" s="90"/>
      <c r="WF231" s="90"/>
      <c r="WG231" s="90"/>
      <c r="WH231" s="90"/>
      <c r="WI231" s="90"/>
      <c r="WJ231" s="90"/>
      <c r="WK231" s="90"/>
      <c r="WL231" s="90"/>
      <c r="WM231" s="90"/>
      <c r="WN231" s="90"/>
      <c r="WO231" s="90"/>
      <c r="WP231" s="90"/>
      <c r="WQ231" s="90"/>
      <c r="WR231" s="90"/>
      <c r="WS231" s="90"/>
      <c r="WT231" s="90"/>
      <c r="WU231" s="90"/>
      <c r="WV231" s="90"/>
      <c r="WW231" s="90"/>
      <c r="WX231" s="90"/>
      <c r="WY231" s="90"/>
      <c r="WZ231" s="90"/>
      <c r="XA231" s="90"/>
      <c r="XB231" s="90"/>
      <c r="XC231" s="90"/>
      <c r="XD231" s="90"/>
      <c r="XE231" s="90"/>
      <c r="XF231" s="90"/>
      <c r="XG231" s="90"/>
      <c r="XH231" s="90"/>
      <c r="XI231" s="90"/>
      <c r="XJ231" s="90"/>
      <c r="XK231" s="90"/>
      <c r="XL231" s="90"/>
      <c r="XM231" s="90"/>
      <c r="XN231" s="90"/>
      <c r="XO231" s="90"/>
      <c r="XP231" s="90"/>
      <c r="XQ231" s="90"/>
      <c r="XR231" s="90"/>
      <c r="XS231" s="90"/>
      <c r="XT231" s="90"/>
      <c r="XU231" s="90"/>
      <c r="XV231" s="90"/>
      <c r="XW231" s="90"/>
      <c r="XX231" s="90"/>
      <c r="XY231" s="90"/>
      <c r="XZ231" s="90"/>
      <c r="YA231" s="90"/>
      <c r="YB231" s="90"/>
      <c r="YC231" s="90"/>
      <c r="YD231" s="90"/>
      <c r="YE231" s="90"/>
      <c r="YF231" s="90"/>
      <c r="YG231" s="90"/>
      <c r="YH231" s="90"/>
      <c r="YI231" s="90"/>
      <c r="YJ231" s="90"/>
      <c r="YK231" s="90"/>
      <c r="YL231" s="90"/>
      <c r="YM231" s="90"/>
      <c r="YN231" s="90"/>
      <c r="YO231" s="90"/>
      <c r="YP231" s="90"/>
      <c r="YQ231" s="90"/>
      <c r="YR231" s="90"/>
      <c r="YS231" s="90"/>
      <c r="YT231" s="90"/>
      <c r="YU231" s="90"/>
      <c r="YV231" s="90"/>
      <c r="YW231" s="90"/>
      <c r="YX231" s="90"/>
      <c r="YY231" s="90"/>
      <c r="YZ231" s="90"/>
      <c r="ZA231" s="90"/>
      <c r="ZB231" s="90"/>
      <c r="ZC231" s="90"/>
      <c r="ZD231" s="90"/>
      <c r="ZE231" s="90"/>
      <c r="ZF231" s="90"/>
      <c r="ZG231" s="90"/>
      <c r="ZH231" s="90"/>
      <c r="ZI231" s="90"/>
      <c r="ZJ231" s="90"/>
      <c r="ZK231" s="90"/>
      <c r="ZL231" s="90"/>
      <c r="ZM231" s="90"/>
      <c r="ZN231" s="90"/>
      <c r="ZO231" s="90"/>
      <c r="ZP231" s="90"/>
      <c r="ZQ231" s="90"/>
      <c r="ZR231" s="90"/>
      <c r="ZS231" s="90"/>
      <c r="ZT231" s="90"/>
      <c r="ZU231" s="90"/>
      <c r="ZV231" s="90"/>
      <c r="ZW231" s="90"/>
      <c r="ZX231" s="90"/>
      <c r="ZY231" s="90"/>
      <c r="ZZ231" s="90"/>
      <c r="AAA231" s="90"/>
      <c r="AAB231" s="90"/>
      <c r="AAC231" s="90"/>
      <c r="AAD231" s="90"/>
      <c r="AAE231" s="90"/>
      <c r="AAF231" s="90"/>
      <c r="AAG231" s="90"/>
      <c r="AAH231" s="90"/>
      <c r="AAI231" s="90"/>
      <c r="AAJ231" s="90"/>
      <c r="AAK231" s="90"/>
      <c r="AAL231" s="90"/>
      <c r="AAM231" s="90"/>
      <c r="AAN231" s="90"/>
      <c r="AAO231" s="90"/>
      <c r="AAP231" s="90"/>
      <c r="AAQ231" s="90"/>
      <c r="AAR231" s="90"/>
      <c r="AAS231" s="90"/>
      <c r="AAT231" s="90"/>
      <c r="AAU231" s="90"/>
      <c r="AAV231" s="90"/>
      <c r="AAW231" s="90"/>
      <c r="AAX231" s="90"/>
      <c r="AAY231" s="90"/>
      <c r="AAZ231" s="90"/>
      <c r="ABA231" s="90"/>
      <c r="ABB231" s="90"/>
      <c r="ABC231" s="90"/>
      <c r="ABD231" s="90"/>
      <c r="ABE231" s="90"/>
      <c r="ABF231" s="90"/>
      <c r="ABG231" s="90"/>
      <c r="ABH231" s="90"/>
      <c r="ABI231" s="90"/>
      <c r="ABJ231" s="90"/>
      <c r="ABK231" s="90"/>
      <c r="ABL231" s="90"/>
      <c r="ABM231" s="90"/>
      <c r="ABN231" s="90"/>
      <c r="ABO231" s="90"/>
      <c r="ABP231" s="90"/>
      <c r="ABQ231" s="90"/>
      <c r="ABR231" s="90"/>
      <c r="ABS231" s="90"/>
      <c r="ABT231" s="90"/>
      <c r="ABU231" s="90"/>
      <c r="ABV231" s="90"/>
      <c r="ABW231" s="90"/>
      <c r="ABX231" s="90"/>
      <c r="ABY231" s="90"/>
      <c r="ABZ231" s="90"/>
      <c r="ACA231" s="90"/>
      <c r="ACB231" s="90"/>
      <c r="ACC231" s="90"/>
      <c r="ACD231" s="90"/>
      <c r="ACE231" s="90"/>
      <c r="ACF231" s="90"/>
      <c r="ACG231" s="90"/>
      <c r="ACH231" s="90"/>
      <c r="ACI231" s="90"/>
      <c r="ACJ231" s="90"/>
      <c r="ACK231" s="90"/>
      <c r="ACL231" s="90"/>
      <c r="ACM231" s="90"/>
      <c r="ACN231" s="90"/>
      <c r="ACO231" s="90"/>
      <c r="ACP231" s="90"/>
      <c r="ACQ231" s="90"/>
      <c r="ACR231" s="90"/>
      <c r="ACS231" s="90"/>
      <c r="ACT231" s="90"/>
      <c r="ACU231" s="90"/>
      <c r="ACV231" s="90"/>
      <c r="ACW231" s="90"/>
      <c r="ACX231" s="90"/>
      <c r="ACY231" s="90"/>
      <c r="ACZ231" s="90"/>
      <c r="ADA231" s="90"/>
      <c r="ADB231" s="90"/>
      <c r="ADC231" s="90"/>
      <c r="ADD231" s="90"/>
      <c r="ADE231" s="90"/>
      <c r="ADF231" s="90"/>
      <c r="ADG231" s="90"/>
      <c r="ADH231" s="90"/>
      <c r="ADI231" s="90"/>
      <c r="ADJ231" s="90"/>
      <c r="ADK231" s="90"/>
      <c r="ADL231" s="90"/>
      <c r="ADM231" s="90"/>
      <c r="ADN231" s="90"/>
      <c r="ADO231" s="90"/>
      <c r="ADP231" s="90"/>
      <c r="ADQ231" s="90"/>
      <c r="ADR231" s="90"/>
      <c r="ADS231" s="90"/>
      <c r="ADT231" s="90"/>
      <c r="ADU231" s="90"/>
      <c r="ADV231" s="90"/>
      <c r="ADW231" s="90"/>
      <c r="ADX231" s="90"/>
      <c r="ADY231" s="90"/>
      <c r="ADZ231" s="90"/>
      <c r="AEA231" s="90"/>
      <c r="AEB231" s="90"/>
      <c r="AEC231" s="90"/>
      <c r="AED231" s="90"/>
      <c r="AEE231" s="90"/>
      <c r="AEF231" s="90"/>
      <c r="AEG231" s="90"/>
      <c r="AEH231" s="90"/>
      <c r="AEI231" s="90"/>
      <c r="AEJ231" s="90"/>
      <c r="AEK231" s="90"/>
      <c r="AEL231" s="90"/>
      <c r="AEM231" s="90"/>
      <c r="AEN231" s="90"/>
      <c r="AEO231" s="90"/>
      <c r="AEP231" s="90"/>
      <c r="AEQ231" s="90"/>
      <c r="AER231" s="90"/>
      <c r="AES231" s="90"/>
      <c r="AET231" s="90"/>
      <c r="AEU231" s="90"/>
      <c r="AEV231" s="90"/>
      <c r="AEW231" s="90"/>
      <c r="AEX231" s="90"/>
      <c r="AEY231" s="90"/>
      <c r="AEZ231" s="90"/>
      <c r="AFA231" s="90"/>
      <c r="AFB231" s="90"/>
      <c r="AFC231" s="90"/>
      <c r="AFD231" s="90"/>
      <c r="AFE231" s="90"/>
      <c r="AFF231" s="90"/>
      <c r="AFG231" s="90"/>
      <c r="AFH231" s="90"/>
      <c r="AFI231" s="90"/>
      <c r="AFJ231" s="90"/>
      <c r="AFK231" s="90"/>
      <c r="AFL231" s="90"/>
      <c r="AFM231" s="90"/>
      <c r="AFN231" s="90"/>
      <c r="AFO231" s="90"/>
      <c r="AFP231" s="90"/>
      <c r="AFQ231" s="90"/>
      <c r="AFR231" s="90"/>
      <c r="AFS231" s="90"/>
      <c r="AFT231" s="90"/>
      <c r="AFU231" s="90"/>
      <c r="AFV231" s="90"/>
      <c r="AFW231" s="90"/>
      <c r="AFX231" s="90"/>
      <c r="AFY231" s="90"/>
      <c r="AFZ231" s="90"/>
      <c r="AGA231" s="90"/>
      <c r="AGB231" s="90"/>
      <c r="AGC231" s="90"/>
      <c r="AGD231" s="90"/>
      <c r="AGE231" s="90"/>
      <c r="AGF231" s="90"/>
      <c r="AGG231" s="90"/>
      <c r="AGH231" s="90"/>
      <c r="AGI231" s="90"/>
      <c r="AGJ231" s="90"/>
      <c r="AGK231" s="90"/>
      <c r="AGL231" s="90"/>
      <c r="AGM231" s="90"/>
      <c r="AGN231" s="90"/>
      <c r="AGO231" s="90"/>
      <c r="AGP231" s="90"/>
      <c r="AGQ231" s="90"/>
      <c r="AGR231" s="90"/>
      <c r="AGS231" s="90"/>
      <c r="AGT231" s="90"/>
      <c r="AGU231" s="90"/>
      <c r="AGV231" s="90"/>
      <c r="AGW231" s="90"/>
      <c r="AGX231" s="90"/>
      <c r="AGY231" s="90"/>
      <c r="AGZ231" s="90"/>
      <c r="AHA231" s="90"/>
      <c r="AHB231" s="90"/>
      <c r="AHC231" s="90"/>
      <c r="AHD231" s="90"/>
      <c r="AHE231" s="90"/>
      <c r="AHF231" s="90"/>
      <c r="AHG231" s="90"/>
      <c r="AHH231" s="90"/>
      <c r="AHI231" s="90"/>
      <c r="AHJ231" s="90"/>
      <c r="AHK231" s="90"/>
      <c r="AHL231" s="90"/>
      <c r="AHM231" s="90"/>
      <c r="AHN231" s="90"/>
      <c r="AHO231" s="90"/>
      <c r="AHP231" s="90"/>
      <c r="AHQ231" s="90"/>
      <c r="AHR231" s="90"/>
      <c r="AHS231" s="90"/>
      <c r="AHT231" s="90"/>
      <c r="AHU231" s="90"/>
      <c r="AHV231" s="90"/>
      <c r="AHW231" s="90"/>
      <c r="AHX231" s="90"/>
      <c r="AHY231" s="90"/>
      <c r="AHZ231" s="90"/>
      <c r="AIA231" s="90"/>
      <c r="AIB231" s="90"/>
      <c r="AIC231" s="90"/>
      <c r="AID231" s="90"/>
      <c r="AIE231" s="90"/>
      <c r="AIF231" s="90"/>
      <c r="AIG231" s="90"/>
      <c r="AIH231" s="90"/>
      <c r="AII231" s="90"/>
      <c r="AIJ231" s="90"/>
      <c r="AIK231" s="90"/>
      <c r="AIL231" s="90"/>
      <c r="AIM231" s="90"/>
      <c r="AIN231" s="90"/>
      <c r="AIO231" s="90"/>
      <c r="AIP231" s="90"/>
      <c r="AIQ231" s="90"/>
      <c r="AIR231" s="90"/>
      <c r="AIS231" s="90"/>
      <c r="AIT231" s="90"/>
      <c r="AIU231" s="90"/>
      <c r="AIV231" s="90"/>
      <c r="AIW231" s="90"/>
      <c r="AIX231" s="90"/>
      <c r="AIY231" s="90"/>
      <c r="AIZ231" s="90"/>
      <c r="AJA231" s="90"/>
      <c r="AJB231" s="90"/>
      <c r="AJC231" s="90"/>
      <c r="AJD231" s="90"/>
      <c r="AJE231" s="90"/>
      <c r="AJF231" s="90"/>
      <c r="AJG231" s="90"/>
      <c r="AJH231" s="90"/>
      <c r="AJI231" s="90"/>
      <c r="AJJ231" s="90"/>
      <c r="AJK231" s="90"/>
      <c r="AJL231" s="90"/>
      <c r="AJM231" s="90"/>
      <c r="AJN231" s="90"/>
      <c r="AJO231" s="90"/>
      <c r="AJP231" s="90"/>
      <c r="AJQ231" s="90"/>
      <c r="AJR231" s="90"/>
      <c r="AJS231" s="90"/>
      <c r="AJT231" s="90"/>
      <c r="AJU231" s="90"/>
      <c r="AJV231" s="90"/>
      <c r="AJW231" s="90"/>
      <c r="AJX231" s="90"/>
      <c r="AJY231" s="90"/>
      <c r="AJZ231" s="90"/>
      <c r="AKA231" s="90"/>
      <c r="AKB231" s="90"/>
      <c r="AKC231" s="90"/>
      <c r="AKD231" s="90"/>
      <c r="AKE231" s="90"/>
      <c r="AKF231" s="90"/>
      <c r="AKG231" s="90"/>
      <c r="AKH231" s="90"/>
      <c r="AKI231" s="90"/>
      <c r="AKJ231" s="90"/>
      <c r="AKK231" s="90"/>
      <c r="AKL231" s="90"/>
      <c r="AKM231" s="90"/>
      <c r="AKN231" s="90"/>
      <c r="AKO231" s="90"/>
      <c r="AKP231" s="90"/>
      <c r="AKQ231" s="90"/>
      <c r="AKR231" s="90"/>
      <c r="AKS231" s="90"/>
      <c r="AKT231" s="90"/>
      <c r="AKU231" s="90"/>
      <c r="AKV231" s="90"/>
      <c r="AKW231" s="90"/>
      <c r="AKX231" s="90"/>
      <c r="AKY231" s="90"/>
      <c r="AKZ231" s="90"/>
      <c r="ALA231" s="90"/>
      <c r="ALB231" s="90"/>
      <c r="ALC231" s="90"/>
      <c r="ALD231" s="90"/>
      <c r="ALE231" s="90"/>
      <c r="ALF231" s="90"/>
      <c r="ALG231" s="90"/>
      <c r="ALH231" s="90"/>
      <c r="ALI231" s="90"/>
      <c r="ALJ231" s="90"/>
      <c r="ALK231" s="90"/>
      <c r="ALL231" s="90"/>
      <c r="ALM231" s="90"/>
      <c r="ALN231" s="90"/>
      <c r="ALO231" s="90"/>
      <c r="ALP231" s="90"/>
      <c r="ALQ231" s="90"/>
      <c r="ALR231" s="90"/>
      <c r="ALS231" s="90"/>
      <c r="ALT231" s="90"/>
      <c r="ALU231" s="90"/>
      <c r="ALV231" s="90"/>
      <c r="ALW231" s="90"/>
      <c r="ALX231" s="90"/>
      <c r="ALY231" s="90"/>
      <c r="ALZ231" s="90"/>
      <c r="AMA231" s="90"/>
      <c r="AMB231" s="90"/>
      <c r="AMC231" s="90"/>
      <c r="AMD231" s="90"/>
      <c r="AME231" s="90"/>
      <c r="AMF231" s="90"/>
      <c r="AMG231" s="90"/>
      <c r="AMH231" s="90"/>
      <c r="AMI231" s="90"/>
      <c r="AMJ231" s="90"/>
    </row>
    <row r="232" customFormat="false" ht="19.5" hidden="false" customHeight="true" outlineLevel="0" collapsed="false">
      <c r="A232" s="145" t="s">
        <v>145</v>
      </c>
      <c r="B232" s="95"/>
      <c r="C232" s="96"/>
      <c r="D232" s="96"/>
      <c r="E232" s="96"/>
      <c r="F232" s="96"/>
      <c r="G232" s="96"/>
    </row>
  </sheetData>
  <mergeCells count="2">
    <mergeCell ref="A1:G1"/>
    <mergeCell ref="A2:G2"/>
  </mergeCells>
  <conditionalFormatting sqref="D119:G119">
    <cfRule type="cellIs" priority="2" operator="equal" aboveAverage="0" equalAverage="0" bottom="0" percent="0" rank="0" text="" dxfId="0">
      <formula>0</formula>
    </cfRule>
    <cfRule type="cellIs" priority="3" operator="equal" aboveAverage="0" equalAverage="0" bottom="0" percent="0" rank="0" text="" dxfId="1">
      <formula>""</formula>
    </cfRule>
  </conditionalFormatting>
  <printOptions headings="false" gridLines="false" gridLinesSet="true" horizontalCentered="true" verticalCentered="false"/>
  <pageMargins left="0.5" right="0.5" top="1" bottom="1" header="0.511811023622047" footer="0.5"/>
  <pageSetup paperSize="1" scale="100" fitToWidth="1" fitToHeight="4" pageOrder="downThenOver" orientation="portrait" blackAndWhite="false" draft="false" cellComments="none" firstPageNumber="9" useFirstPageNumber="true" horizontalDpi="300" verticalDpi="300" copies="1"/>
  <headerFooter differentFirst="false" differentOddEven="false">
    <oddHeader/>
    <oddFooter>&amp;RFY 2016 Salary Survey - Table of Contents
January 6, 2017
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CCFFCC"/>
    <pageSetUpPr fitToPage="true"/>
  </sheetPr>
  <dimension ref="A1:AMJ232"/>
  <sheetViews>
    <sheetView showFormulas="false" showGridLines="true" showRowColHeaders="true" showZeros="true" rightToLeft="false" tabSelected="false" showOutlineSymbols="true" defaultGridColor="true" view="normal" topLeftCell="A1" colorId="64" zoomScale="75" zoomScaleNormal="75" zoomScalePageLayoutView="85" workbookViewId="0">
      <pane xSplit="0" ySplit="4" topLeftCell="A5" activePane="bottomLeft" state="frozen"/>
      <selection pane="topLeft" activeCell="A1" activeCellId="0" sqref="A1"/>
      <selection pane="bottomLeft" activeCell="B227" activeCellId="0" sqref="B227"/>
    </sheetView>
  </sheetViews>
  <sheetFormatPr defaultColWidth="14.38671875" defaultRowHeight="14.25" zeroHeight="false" outlineLevelRow="0" outlineLevelCol="0"/>
  <cols>
    <col collapsed="false" customWidth="true" hidden="false" outlineLevel="0" max="1" min="1" style="89" width="11.65"/>
    <col collapsed="false" customWidth="true" hidden="false" outlineLevel="0" max="2" min="2" style="89" width="65.82"/>
    <col collapsed="false" customWidth="true" hidden="false" outlineLevel="0" max="3" min="3" style="90" width="21.49"/>
    <col collapsed="false" customWidth="true" hidden="false" outlineLevel="0" max="4" min="4" style="90" width="21.33"/>
    <col collapsed="false" customWidth="true" hidden="false" outlineLevel="0" max="5" min="5" style="90" width="17.49"/>
    <col collapsed="false" customWidth="true" hidden="false" outlineLevel="0" max="6" min="6" style="90" width="26.65"/>
    <col collapsed="false" customWidth="true" hidden="false" outlineLevel="0" max="7" min="7" style="90" width="17.49"/>
    <col collapsed="false" customWidth="true" hidden="false" outlineLevel="0" max="257" min="8" style="146" width="9.33"/>
    <col collapsed="false" customWidth="true" hidden="false" outlineLevel="0" max="1024" min="258" style="0" width="9.33"/>
  </cols>
  <sheetData>
    <row r="1" customFormat="false" ht="18" hidden="false" customHeight="true" outlineLevel="0" collapsed="false">
      <c r="A1" s="91" t="s">
        <v>114</v>
      </c>
      <c r="B1" s="91"/>
      <c r="C1" s="91"/>
      <c r="D1" s="91"/>
      <c r="E1" s="91"/>
      <c r="F1" s="91"/>
      <c r="G1" s="91"/>
    </row>
    <row r="2" customFormat="false" ht="18" hidden="false" customHeight="true" outlineLevel="0" collapsed="false">
      <c r="A2" s="147" t="str">
        <f aca="false">Narrative!A2&amp;" - Assistant Principals"</f>
        <v>2016-2017 Salary Survey - Assistant Principals</v>
      </c>
      <c r="B2" s="147"/>
      <c r="C2" s="147"/>
      <c r="D2" s="147"/>
      <c r="E2" s="147"/>
      <c r="F2" s="147"/>
      <c r="G2" s="147"/>
    </row>
    <row r="3" customFormat="false" ht="14.25" hidden="false" customHeight="true" outlineLevel="0" collapsed="false">
      <c r="A3" s="95"/>
      <c r="B3" s="95"/>
      <c r="C3" s="96"/>
      <c r="D3" s="96"/>
      <c r="E3" s="96"/>
      <c r="F3" s="96"/>
      <c r="G3" s="96"/>
    </row>
    <row r="4" customFormat="false" ht="101.25" hidden="false" customHeight="true" outlineLevel="0" collapsed="false">
      <c r="A4" s="97" t="s">
        <v>116</v>
      </c>
      <c r="B4" s="97" t="s">
        <v>117</v>
      </c>
      <c r="C4" s="98" t="str">
        <f aca="false">"FY "&amp;'Source query'!$A$2&amp;" 
Actual Average Assistant Principal Salary"</f>
        <v>FY 2015 
Actual Average Assistant Principal Salary</v>
      </c>
      <c r="D4" s="98" t="str">
        <f aca="false">"FY "&amp;('Source query'!$A$2+1)&amp;" 
Actual Average Assistant Principal Salary"</f>
        <v>FY 2016 
Actual Average Assistant Principal Salary</v>
      </c>
      <c r="E4" s="99" t="str">
        <f aca="false">"FY "&amp;'Source query'!$A$2&amp;" to FY "&amp;('Source query'!$A$2+1)&amp;" Percent Increase/ (Decrease)"</f>
        <v>FY 2015 to FY 2016 Percent Increase/ (Decrease)</v>
      </c>
      <c r="F4" s="99" t="str">
        <f aca="false">"FY "&amp;('Source query'!$A$2+2)&amp;" 
Budgeted Average Assistant Principal Salary"</f>
        <v>FY 2017 
Budgeted Average Assistant Principal Salary</v>
      </c>
      <c r="G4" s="99" t="str">
        <f aca="false">"FY "&amp;('Source query'!$A$2+1)&amp;" to FY "&amp;('Source query'!$A$2+2)&amp;" Percent Increase/ (Decrease)"</f>
        <v>FY 2016 to FY 2017 Percent Increase/ (Decrease)</v>
      </c>
    </row>
    <row r="5" customFormat="false" ht="1.5" hidden="false" customHeight="true" outlineLevel="0" collapsed="false">
      <c r="A5" s="148"/>
      <c r="B5" s="148"/>
      <c r="C5" s="149"/>
      <c r="D5" s="150"/>
      <c r="E5" s="150"/>
      <c r="F5" s="150"/>
      <c r="G5" s="150"/>
    </row>
    <row r="6" customFormat="false" ht="15.75" hidden="false" customHeight="true" outlineLevel="0" collapsed="false">
      <c r="A6" s="103" t="s">
        <v>118</v>
      </c>
      <c r="B6" s="100"/>
      <c r="C6" s="102"/>
      <c r="D6" s="102"/>
      <c r="E6" s="102"/>
      <c r="F6" s="102"/>
      <c r="G6" s="102"/>
      <c r="H6" s="90"/>
      <c r="I6" s="90"/>
      <c r="J6" s="90"/>
      <c r="K6" s="90"/>
      <c r="L6" s="90"/>
      <c r="M6" s="90"/>
      <c r="N6" s="90"/>
      <c r="O6" s="90"/>
      <c r="P6" s="90"/>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c r="CU6" s="90"/>
      <c r="CV6" s="90"/>
      <c r="CW6" s="90"/>
      <c r="CX6" s="90"/>
      <c r="CY6" s="90"/>
      <c r="CZ6" s="90"/>
      <c r="DA6" s="90"/>
      <c r="DB6" s="90"/>
      <c r="DC6" s="90"/>
      <c r="DD6" s="90"/>
      <c r="DE6" s="90"/>
      <c r="DF6" s="90"/>
      <c r="DG6" s="90"/>
      <c r="DH6" s="90"/>
      <c r="DI6" s="90"/>
      <c r="DJ6" s="90"/>
      <c r="DK6" s="90"/>
      <c r="DL6" s="90"/>
      <c r="DM6" s="90"/>
      <c r="DN6" s="90"/>
      <c r="DO6" s="90"/>
      <c r="DP6" s="90"/>
      <c r="DQ6" s="90"/>
      <c r="DR6" s="90"/>
      <c r="DS6" s="90"/>
      <c r="DT6" s="90"/>
      <c r="DU6" s="90"/>
      <c r="DV6" s="90"/>
      <c r="DW6" s="90"/>
      <c r="DX6" s="90"/>
      <c r="DY6" s="90"/>
      <c r="DZ6" s="90"/>
      <c r="EA6" s="90"/>
      <c r="EB6" s="90"/>
      <c r="EC6" s="90"/>
      <c r="ED6" s="90"/>
      <c r="EE6" s="90"/>
      <c r="EF6" s="90"/>
      <c r="EG6" s="90"/>
      <c r="EH6" s="90"/>
      <c r="EI6" s="90"/>
      <c r="EJ6" s="90"/>
      <c r="EK6" s="90"/>
      <c r="EL6" s="90"/>
      <c r="EM6" s="90"/>
      <c r="EN6" s="90"/>
      <c r="EO6" s="90"/>
      <c r="EP6" s="90"/>
      <c r="EQ6" s="90"/>
      <c r="ER6" s="90"/>
      <c r="ES6" s="90"/>
      <c r="ET6" s="90"/>
      <c r="EU6" s="90"/>
      <c r="EV6" s="90"/>
      <c r="EW6" s="90"/>
      <c r="EX6" s="90"/>
      <c r="EY6" s="90"/>
      <c r="EZ6" s="90"/>
      <c r="FA6" s="90"/>
      <c r="FB6" s="90"/>
      <c r="FC6" s="90"/>
      <c r="FD6" s="90"/>
      <c r="FE6" s="90"/>
      <c r="FF6" s="90"/>
      <c r="FG6" s="90"/>
      <c r="FH6" s="90"/>
      <c r="FI6" s="90"/>
      <c r="FJ6" s="90"/>
      <c r="FK6" s="90"/>
      <c r="FL6" s="90"/>
      <c r="FM6" s="90"/>
      <c r="FN6" s="90"/>
      <c r="FO6" s="90"/>
      <c r="FP6" s="90"/>
      <c r="FQ6" s="90"/>
      <c r="FR6" s="90"/>
      <c r="FS6" s="90"/>
      <c r="FT6" s="90"/>
      <c r="FU6" s="90"/>
      <c r="FV6" s="90"/>
      <c r="FW6" s="90"/>
      <c r="FX6" s="90"/>
      <c r="FY6" s="90"/>
      <c r="FZ6" s="90"/>
      <c r="GA6" s="90"/>
      <c r="GB6" s="90"/>
      <c r="GC6" s="90"/>
      <c r="GD6" s="90"/>
      <c r="GE6" s="90"/>
      <c r="GF6" s="90"/>
      <c r="GG6" s="90"/>
      <c r="GH6" s="90"/>
      <c r="GI6" s="90"/>
      <c r="GJ6" s="90"/>
      <c r="GK6" s="90"/>
      <c r="GL6" s="90"/>
      <c r="GM6" s="90"/>
      <c r="GN6" s="90"/>
      <c r="GO6" s="90"/>
      <c r="GP6" s="90"/>
      <c r="GQ6" s="90"/>
      <c r="GR6" s="90"/>
      <c r="GS6" s="90"/>
      <c r="GT6" s="90"/>
      <c r="GU6" s="90"/>
      <c r="GV6" s="90"/>
      <c r="GW6" s="90"/>
      <c r="GX6" s="90"/>
      <c r="GY6" s="90"/>
      <c r="GZ6" s="90"/>
      <c r="HA6" s="90"/>
      <c r="HB6" s="90"/>
      <c r="HC6" s="90"/>
      <c r="HD6" s="90"/>
      <c r="HE6" s="90"/>
      <c r="HF6" s="90"/>
      <c r="HG6" s="90"/>
      <c r="HH6" s="90"/>
      <c r="HI6" s="90"/>
      <c r="HJ6" s="90"/>
      <c r="HK6" s="90"/>
      <c r="HL6" s="90"/>
      <c r="HM6" s="90"/>
      <c r="HN6" s="90"/>
      <c r="HO6" s="90"/>
      <c r="HP6" s="90"/>
      <c r="HQ6" s="90"/>
      <c r="HR6" s="90"/>
      <c r="HS6" s="90"/>
      <c r="HT6" s="90"/>
      <c r="HU6" s="90"/>
      <c r="HV6" s="90"/>
      <c r="HW6" s="90"/>
      <c r="HX6" s="90"/>
      <c r="HY6" s="90"/>
      <c r="HZ6" s="90"/>
      <c r="IA6" s="90"/>
      <c r="IB6" s="90"/>
      <c r="IC6" s="90"/>
      <c r="ID6" s="90"/>
      <c r="IE6" s="90"/>
      <c r="IF6" s="90"/>
      <c r="IG6" s="90"/>
      <c r="IH6" s="90"/>
      <c r="II6" s="90"/>
      <c r="IJ6" s="90"/>
      <c r="IK6" s="90"/>
      <c r="IL6" s="90"/>
      <c r="IM6" s="90"/>
      <c r="IN6" s="90"/>
      <c r="IO6" s="90"/>
      <c r="IP6" s="90"/>
      <c r="IQ6" s="90"/>
      <c r="IR6" s="90"/>
      <c r="IS6" s="90"/>
      <c r="IT6" s="90"/>
      <c r="IU6" s="90"/>
      <c r="IV6" s="90"/>
      <c r="IW6" s="90"/>
      <c r="IX6" s="90"/>
      <c r="IY6" s="90"/>
      <c r="IZ6" s="90"/>
      <c r="JA6" s="90"/>
      <c r="JB6" s="90"/>
      <c r="JC6" s="90"/>
      <c r="JD6" s="90"/>
      <c r="JE6" s="90"/>
      <c r="JF6" s="90"/>
      <c r="JG6" s="90"/>
      <c r="JH6" s="90"/>
      <c r="JI6" s="90"/>
      <c r="JJ6" s="90"/>
      <c r="JK6" s="90"/>
      <c r="JL6" s="90"/>
      <c r="JM6" s="90"/>
      <c r="JN6" s="90"/>
      <c r="JO6" s="90"/>
      <c r="JP6" s="90"/>
      <c r="JQ6" s="90"/>
      <c r="JR6" s="90"/>
      <c r="JS6" s="90"/>
      <c r="JT6" s="90"/>
      <c r="JU6" s="90"/>
      <c r="JV6" s="90"/>
      <c r="JW6" s="90"/>
      <c r="JX6" s="90"/>
      <c r="JY6" s="90"/>
      <c r="JZ6" s="90"/>
      <c r="KA6" s="90"/>
      <c r="KB6" s="90"/>
      <c r="KC6" s="90"/>
      <c r="KD6" s="90"/>
      <c r="KE6" s="90"/>
      <c r="KF6" s="90"/>
      <c r="KG6" s="90"/>
      <c r="KH6" s="90"/>
      <c r="KI6" s="90"/>
      <c r="KJ6" s="90"/>
      <c r="KK6" s="90"/>
      <c r="KL6" s="90"/>
      <c r="KM6" s="90"/>
      <c r="KN6" s="90"/>
      <c r="KO6" s="90"/>
      <c r="KP6" s="90"/>
      <c r="KQ6" s="90"/>
      <c r="KR6" s="90"/>
      <c r="KS6" s="90"/>
      <c r="KT6" s="90"/>
      <c r="KU6" s="90"/>
      <c r="KV6" s="90"/>
      <c r="KW6" s="90"/>
      <c r="KX6" s="90"/>
      <c r="KY6" s="90"/>
      <c r="KZ6" s="90"/>
      <c r="LA6" s="90"/>
      <c r="LB6" s="90"/>
      <c r="LC6" s="90"/>
      <c r="LD6" s="90"/>
      <c r="LE6" s="90"/>
      <c r="LF6" s="90"/>
      <c r="LG6" s="90"/>
      <c r="LH6" s="90"/>
      <c r="LI6" s="90"/>
      <c r="LJ6" s="90"/>
      <c r="LK6" s="90"/>
      <c r="LL6" s="90"/>
      <c r="LM6" s="90"/>
      <c r="LN6" s="90"/>
      <c r="LO6" s="90"/>
      <c r="LP6" s="90"/>
      <c r="LQ6" s="90"/>
      <c r="LR6" s="90"/>
      <c r="LS6" s="90"/>
      <c r="LT6" s="90"/>
      <c r="LU6" s="90"/>
      <c r="LV6" s="90"/>
      <c r="LW6" s="90"/>
      <c r="LX6" s="90"/>
      <c r="LY6" s="90"/>
      <c r="LZ6" s="90"/>
      <c r="MA6" s="90"/>
      <c r="MB6" s="90"/>
      <c r="MC6" s="90"/>
      <c r="MD6" s="90"/>
      <c r="ME6" s="90"/>
      <c r="MF6" s="90"/>
      <c r="MG6" s="90"/>
      <c r="MH6" s="90"/>
      <c r="MI6" s="90"/>
      <c r="MJ6" s="90"/>
      <c r="MK6" s="90"/>
      <c r="ML6" s="90"/>
      <c r="MM6" s="90"/>
      <c r="MN6" s="90"/>
      <c r="MO6" s="90"/>
      <c r="MP6" s="90"/>
      <c r="MQ6" s="90"/>
      <c r="MR6" s="90"/>
      <c r="MS6" s="90"/>
      <c r="MT6" s="90"/>
      <c r="MU6" s="90"/>
      <c r="MV6" s="90"/>
      <c r="MW6" s="90"/>
      <c r="MX6" s="90"/>
      <c r="MY6" s="90"/>
      <c r="MZ6" s="90"/>
      <c r="NA6" s="90"/>
      <c r="NB6" s="90"/>
      <c r="NC6" s="90"/>
      <c r="ND6" s="90"/>
      <c r="NE6" s="90"/>
      <c r="NF6" s="90"/>
      <c r="NG6" s="90"/>
      <c r="NH6" s="90"/>
      <c r="NI6" s="90"/>
      <c r="NJ6" s="90"/>
      <c r="NK6" s="90"/>
      <c r="NL6" s="90"/>
      <c r="NM6" s="90"/>
      <c r="NN6" s="90"/>
      <c r="NO6" s="90"/>
      <c r="NP6" s="90"/>
      <c r="NQ6" s="90"/>
      <c r="NR6" s="90"/>
      <c r="NS6" s="90"/>
      <c r="NT6" s="90"/>
      <c r="NU6" s="90"/>
      <c r="NV6" s="90"/>
      <c r="NW6" s="90"/>
      <c r="NX6" s="90"/>
      <c r="NY6" s="90"/>
      <c r="NZ6" s="90"/>
      <c r="OA6" s="90"/>
      <c r="OB6" s="90"/>
      <c r="OC6" s="90"/>
      <c r="OD6" s="90"/>
      <c r="OE6" s="90"/>
      <c r="OF6" s="90"/>
      <c r="OG6" s="90"/>
      <c r="OH6" s="90"/>
      <c r="OI6" s="90"/>
      <c r="OJ6" s="90"/>
      <c r="OK6" s="90"/>
      <c r="OL6" s="90"/>
      <c r="OM6" s="90"/>
      <c r="ON6" s="90"/>
      <c r="OO6" s="90"/>
      <c r="OP6" s="90"/>
      <c r="OQ6" s="90"/>
      <c r="OR6" s="90"/>
      <c r="OS6" s="90"/>
      <c r="OT6" s="90"/>
      <c r="OU6" s="90"/>
      <c r="OV6" s="90"/>
      <c r="OW6" s="90"/>
      <c r="OX6" s="90"/>
      <c r="OY6" s="90"/>
      <c r="OZ6" s="90"/>
      <c r="PA6" s="90"/>
      <c r="PB6" s="90"/>
      <c r="PC6" s="90"/>
      <c r="PD6" s="90"/>
      <c r="PE6" s="90"/>
      <c r="PF6" s="90"/>
      <c r="PG6" s="90"/>
      <c r="PH6" s="90"/>
      <c r="PI6" s="90"/>
      <c r="PJ6" s="90"/>
      <c r="PK6" s="90"/>
      <c r="PL6" s="90"/>
      <c r="PM6" s="90"/>
      <c r="PN6" s="90"/>
      <c r="PO6" s="90"/>
      <c r="PP6" s="90"/>
      <c r="PQ6" s="90"/>
      <c r="PR6" s="90"/>
      <c r="PS6" s="90"/>
      <c r="PT6" s="90"/>
      <c r="PU6" s="90"/>
      <c r="PV6" s="90"/>
      <c r="PW6" s="90"/>
      <c r="PX6" s="90"/>
      <c r="PY6" s="90"/>
      <c r="PZ6" s="90"/>
      <c r="QA6" s="90"/>
      <c r="QB6" s="90"/>
      <c r="QC6" s="90"/>
      <c r="QD6" s="90"/>
      <c r="QE6" s="90"/>
      <c r="QF6" s="90"/>
      <c r="QG6" s="90"/>
      <c r="QH6" s="90"/>
      <c r="QI6" s="90"/>
      <c r="QJ6" s="90"/>
      <c r="QK6" s="90"/>
      <c r="QL6" s="90"/>
      <c r="QM6" s="90"/>
      <c r="QN6" s="90"/>
      <c r="QO6" s="90"/>
      <c r="QP6" s="90"/>
      <c r="QQ6" s="90"/>
      <c r="QR6" s="90"/>
      <c r="QS6" s="90"/>
      <c r="QT6" s="90"/>
      <c r="QU6" s="90"/>
      <c r="QV6" s="90"/>
      <c r="QW6" s="90"/>
      <c r="QX6" s="90"/>
      <c r="QY6" s="90"/>
      <c r="QZ6" s="90"/>
      <c r="RA6" s="90"/>
      <c r="RB6" s="90"/>
      <c r="RC6" s="90"/>
      <c r="RD6" s="90"/>
      <c r="RE6" s="90"/>
      <c r="RF6" s="90"/>
      <c r="RG6" s="90"/>
      <c r="RH6" s="90"/>
      <c r="RI6" s="90"/>
      <c r="RJ6" s="90"/>
      <c r="RK6" s="90"/>
      <c r="RL6" s="90"/>
      <c r="RM6" s="90"/>
      <c r="RN6" s="90"/>
      <c r="RO6" s="90"/>
      <c r="RP6" s="90"/>
      <c r="RQ6" s="90"/>
      <c r="RR6" s="90"/>
      <c r="RS6" s="90"/>
      <c r="RT6" s="90"/>
      <c r="RU6" s="90"/>
      <c r="RV6" s="90"/>
      <c r="RW6" s="90"/>
      <c r="RX6" s="90"/>
      <c r="RY6" s="90"/>
      <c r="RZ6" s="90"/>
      <c r="SA6" s="90"/>
      <c r="SB6" s="90"/>
      <c r="SC6" s="90"/>
      <c r="SD6" s="90"/>
      <c r="SE6" s="90"/>
      <c r="SF6" s="90"/>
      <c r="SG6" s="90"/>
      <c r="SH6" s="90"/>
      <c r="SI6" s="90"/>
      <c r="SJ6" s="90"/>
      <c r="SK6" s="90"/>
      <c r="SL6" s="90"/>
      <c r="SM6" s="90"/>
      <c r="SN6" s="90"/>
      <c r="SO6" s="90"/>
      <c r="SP6" s="90"/>
      <c r="SQ6" s="90"/>
      <c r="SR6" s="90"/>
      <c r="SS6" s="90"/>
      <c r="ST6" s="90"/>
      <c r="SU6" s="90"/>
      <c r="SV6" s="90"/>
      <c r="SW6" s="90"/>
      <c r="SX6" s="90"/>
      <c r="SY6" s="90"/>
      <c r="SZ6" s="90"/>
      <c r="TA6" s="90"/>
      <c r="TB6" s="90"/>
      <c r="TC6" s="90"/>
      <c r="TD6" s="90"/>
      <c r="TE6" s="90"/>
      <c r="TF6" s="90"/>
      <c r="TG6" s="90"/>
      <c r="TH6" s="90"/>
      <c r="TI6" s="90"/>
      <c r="TJ6" s="90"/>
      <c r="TK6" s="90"/>
      <c r="TL6" s="90"/>
      <c r="TM6" s="90"/>
      <c r="TN6" s="90"/>
      <c r="TO6" s="90"/>
      <c r="TP6" s="90"/>
      <c r="TQ6" s="90"/>
      <c r="TR6" s="90"/>
      <c r="TS6" s="90"/>
      <c r="TT6" s="90"/>
      <c r="TU6" s="90"/>
      <c r="TV6" s="90"/>
      <c r="TW6" s="90"/>
      <c r="TX6" s="90"/>
      <c r="TY6" s="90"/>
      <c r="TZ6" s="90"/>
      <c r="UA6" s="90"/>
      <c r="UB6" s="90"/>
      <c r="UC6" s="90"/>
      <c r="UD6" s="90"/>
      <c r="UE6" s="90"/>
      <c r="UF6" s="90"/>
      <c r="UG6" s="90"/>
      <c r="UH6" s="90"/>
      <c r="UI6" s="90"/>
      <c r="UJ6" s="90"/>
      <c r="UK6" s="90"/>
      <c r="UL6" s="90"/>
      <c r="UM6" s="90"/>
      <c r="UN6" s="90"/>
      <c r="UO6" s="90"/>
      <c r="UP6" s="90"/>
      <c r="UQ6" s="90"/>
      <c r="UR6" s="90"/>
      <c r="US6" s="90"/>
      <c r="UT6" s="90"/>
      <c r="UU6" s="90"/>
      <c r="UV6" s="90"/>
      <c r="UW6" s="90"/>
      <c r="UX6" s="90"/>
      <c r="UY6" s="90"/>
      <c r="UZ6" s="90"/>
      <c r="VA6" s="90"/>
      <c r="VB6" s="90"/>
      <c r="VC6" s="90"/>
      <c r="VD6" s="90"/>
      <c r="VE6" s="90"/>
      <c r="VF6" s="90"/>
      <c r="VG6" s="90"/>
      <c r="VH6" s="90"/>
      <c r="VI6" s="90"/>
      <c r="VJ6" s="90"/>
      <c r="VK6" s="90"/>
      <c r="VL6" s="90"/>
      <c r="VM6" s="90"/>
      <c r="VN6" s="90"/>
      <c r="VO6" s="90"/>
      <c r="VP6" s="90"/>
      <c r="VQ6" s="90"/>
      <c r="VR6" s="90"/>
      <c r="VS6" s="90"/>
      <c r="VT6" s="90"/>
      <c r="VU6" s="90"/>
      <c r="VV6" s="90"/>
      <c r="VW6" s="90"/>
      <c r="VX6" s="90"/>
      <c r="VY6" s="90"/>
      <c r="VZ6" s="90"/>
      <c r="WA6" s="90"/>
      <c r="WB6" s="90"/>
      <c r="WC6" s="90"/>
      <c r="WD6" s="90"/>
      <c r="WE6" s="90"/>
      <c r="WF6" s="90"/>
      <c r="WG6" s="90"/>
      <c r="WH6" s="90"/>
      <c r="WI6" s="90"/>
      <c r="WJ6" s="90"/>
      <c r="WK6" s="90"/>
      <c r="WL6" s="90"/>
      <c r="WM6" s="90"/>
      <c r="WN6" s="90"/>
      <c r="WO6" s="90"/>
      <c r="WP6" s="90"/>
      <c r="WQ6" s="90"/>
      <c r="WR6" s="90"/>
      <c r="WS6" s="90"/>
      <c r="WT6" s="90"/>
      <c r="WU6" s="90"/>
      <c r="WV6" s="90"/>
      <c r="WW6" s="90"/>
      <c r="WX6" s="90"/>
      <c r="WY6" s="90"/>
      <c r="WZ6" s="90"/>
      <c r="XA6" s="90"/>
      <c r="XB6" s="90"/>
      <c r="XC6" s="90"/>
      <c r="XD6" s="90"/>
      <c r="XE6" s="90"/>
      <c r="XF6" s="90"/>
      <c r="XG6" s="90"/>
      <c r="XH6" s="90"/>
      <c r="XI6" s="90"/>
      <c r="XJ6" s="90"/>
      <c r="XK6" s="90"/>
      <c r="XL6" s="90"/>
      <c r="XM6" s="90"/>
      <c r="XN6" s="90"/>
      <c r="XO6" s="90"/>
      <c r="XP6" s="90"/>
      <c r="XQ6" s="90"/>
      <c r="XR6" s="90"/>
      <c r="XS6" s="90"/>
      <c r="XT6" s="90"/>
      <c r="XU6" s="90"/>
      <c r="XV6" s="90"/>
      <c r="XW6" s="90"/>
      <c r="XX6" s="90"/>
      <c r="XY6" s="90"/>
      <c r="XZ6" s="90"/>
      <c r="YA6" s="90"/>
      <c r="YB6" s="90"/>
      <c r="YC6" s="90"/>
      <c r="YD6" s="90"/>
      <c r="YE6" s="90"/>
      <c r="YF6" s="90"/>
      <c r="YG6" s="90"/>
      <c r="YH6" s="90"/>
      <c r="YI6" s="90"/>
      <c r="YJ6" s="90"/>
      <c r="YK6" s="90"/>
      <c r="YL6" s="90"/>
      <c r="YM6" s="90"/>
      <c r="YN6" s="90"/>
      <c r="YO6" s="90"/>
      <c r="YP6" s="90"/>
      <c r="YQ6" s="90"/>
      <c r="YR6" s="90"/>
      <c r="YS6" s="90"/>
      <c r="YT6" s="90"/>
      <c r="YU6" s="90"/>
      <c r="YV6" s="90"/>
      <c r="YW6" s="90"/>
      <c r="YX6" s="90"/>
      <c r="YY6" s="90"/>
      <c r="YZ6" s="90"/>
      <c r="ZA6" s="90"/>
      <c r="ZB6" s="90"/>
      <c r="ZC6" s="90"/>
      <c r="ZD6" s="90"/>
      <c r="ZE6" s="90"/>
      <c r="ZF6" s="90"/>
      <c r="ZG6" s="90"/>
      <c r="ZH6" s="90"/>
      <c r="ZI6" s="90"/>
      <c r="ZJ6" s="90"/>
      <c r="ZK6" s="90"/>
      <c r="ZL6" s="90"/>
      <c r="ZM6" s="90"/>
      <c r="ZN6" s="90"/>
      <c r="ZO6" s="90"/>
      <c r="ZP6" s="90"/>
      <c r="ZQ6" s="90"/>
      <c r="ZR6" s="90"/>
      <c r="ZS6" s="90"/>
      <c r="ZT6" s="90"/>
      <c r="ZU6" s="90"/>
      <c r="ZV6" s="90"/>
      <c r="ZW6" s="90"/>
      <c r="ZX6" s="90"/>
      <c r="ZY6" s="90"/>
      <c r="ZZ6" s="90"/>
      <c r="AAA6" s="90"/>
      <c r="AAB6" s="90"/>
      <c r="AAC6" s="90"/>
      <c r="AAD6" s="90"/>
      <c r="AAE6" s="90"/>
      <c r="AAF6" s="90"/>
      <c r="AAG6" s="90"/>
      <c r="AAH6" s="90"/>
      <c r="AAI6" s="90"/>
      <c r="AAJ6" s="90"/>
      <c r="AAK6" s="90"/>
      <c r="AAL6" s="90"/>
      <c r="AAM6" s="90"/>
      <c r="AAN6" s="90"/>
      <c r="AAO6" s="90"/>
      <c r="AAP6" s="90"/>
      <c r="AAQ6" s="90"/>
      <c r="AAR6" s="90"/>
      <c r="AAS6" s="90"/>
      <c r="AAT6" s="90"/>
      <c r="AAU6" s="90"/>
      <c r="AAV6" s="90"/>
      <c r="AAW6" s="90"/>
      <c r="AAX6" s="90"/>
      <c r="AAY6" s="90"/>
      <c r="AAZ6" s="90"/>
      <c r="ABA6" s="90"/>
      <c r="ABB6" s="90"/>
      <c r="ABC6" s="90"/>
      <c r="ABD6" s="90"/>
      <c r="ABE6" s="90"/>
      <c r="ABF6" s="90"/>
      <c r="ABG6" s="90"/>
      <c r="ABH6" s="90"/>
      <c r="ABI6" s="90"/>
      <c r="ABJ6" s="90"/>
      <c r="ABK6" s="90"/>
      <c r="ABL6" s="90"/>
      <c r="ABM6" s="90"/>
      <c r="ABN6" s="90"/>
      <c r="ABO6" s="90"/>
      <c r="ABP6" s="90"/>
      <c r="ABQ6" s="90"/>
      <c r="ABR6" s="90"/>
      <c r="ABS6" s="90"/>
      <c r="ABT6" s="90"/>
      <c r="ABU6" s="90"/>
      <c r="ABV6" s="90"/>
      <c r="ABW6" s="90"/>
      <c r="ABX6" s="90"/>
      <c r="ABY6" s="90"/>
      <c r="ABZ6" s="90"/>
      <c r="ACA6" s="90"/>
      <c r="ACB6" s="90"/>
      <c r="ACC6" s="90"/>
      <c r="ACD6" s="90"/>
      <c r="ACE6" s="90"/>
      <c r="ACF6" s="90"/>
      <c r="ACG6" s="90"/>
      <c r="ACH6" s="90"/>
      <c r="ACI6" s="90"/>
      <c r="ACJ6" s="90"/>
      <c r="ACK6" s="90"/>
      <c r="ACL6" s="90"/>
      <c r="ACM6" s="90"/>
      <c r="ACN6" s="90"/>
      <c r="ACO6" s="90"/>
      <c r="ACP6" s="90"/>
      <c r="ACQ6" s="90"/>
      <c r="ACR6" s="90"/>
      <c r="ACS6" s="90"/>
      <c r="ACT6" s="90"/>
      <c r="ACU6" s="90"/>
      <c r="ACV6" s="90"/>
      <c r="ACW6" s="90"/>
      <c r="ACX6" s="90"/>
      <c r="ACY6" s="90"/>
      <c r="ACZ6" s="90"/>
      <c r="ADA6" s="90"/>
      <c r="ADB6" s="90"/>
      <c r="ADC6" s="90"/>
      <c r="ADD6" s="90"/>
      <c r="ADE6" s="90"/>
      <c r="ADF6" s="90"/>
      <c r="ADG6" s="90"/>
      <c r="ADH6" s="90"/>
      <c r="ADI6" s="90"/>
      <c r="ADJ6" s="90"/>
      <c r="ADK6" s="90"/>
      <c r="ADL6" s="90"/>
      <c r="ADM6" s="90"/>
      <c r="ADN6" s="90"/>
      <c r="ADO6" s="90"/>
      <c r="ADP6" s="90"/>
      <c r="ADQ6" s="90"/>
      <c r="ADR6" s="90"/>
      <c r="ADS6" s="90"/>
      <c r="ADT6" s="90"/>
      <c r="ADU6" s="90"/>
      <c r="ADV6" s="90"/>
      <c r="ADW6" s="90"/>
      <c r="ADX6" s="90"/>
      <c r="ADY6" s="90"/>
      <c r="ADZ6" s="90"/>
      <c r="AEA6" s="90"/>
      <c r="AEB6" s="90"/>
      <c r="AEC6" s="90"/>
      <c r="AED6" s="90"/>
      <c r="AEE6" s="90"/>
      <c r="AEF6" s="90"/>
      <c r="AEG6" s="90"/>
      <c r="AEH6" s="90"/>
      <c r="AEI6" s="90"/>
      <c r="AEJ6" s="90"/>
      <c r="AEK6" s="90"/>
      <c r="AEL6" s="90"/>
      <c r="AEM6" s="90"/>
      <c r="AEN6" s="90"/>
      <c r="AEO6" s="90"/>
      <c r="AEP6" s="90"/>
      <c r="AEQ6" s="90"/>
      <c r="AER6" s="90"/>
      <c r="AES6" s="90"/>
      <c r="AET6" s="90"/>
      <c r="AEU6" s="90"/>
      <c r="AEV6" s="90"/>
      <c r="AEW6" s="90"/>
      <c r="AEX6" s="90"/>
      <c r="AEY6" s="90"/>
      <c r="AEZ6" s="90"/>
      <c r="AFA6" s="90"/>
      <c r="AFB6" s="90"/>
      <c r="AFC6" s="90"/>
      <c r="AFD6" s="90"/>
      <c r="AFE6" s="90"/>
      <c r="AFF6" s="90"/>
      <c r="AFG6" s="90"/>
      <c r="AFH6" s="90"/>
      <c r="AFI6" s="90"/>
      <c r="AFJ6" s="90"/>
      <c r="AFK6" s="90"/>
      <c r="AFL6" s="90"/>
      <c r="AFM6" s="90"/>
      <c r="AFN6" s="90"/>
      <c r="AFO6" s="90"/>
      <c r="AFP6" s="90"/>
      <c r="AFQ6" s="90"/>
      <c r="AFR6" s="90"/>
      <c r="AFS6" s="90"/>
      <c r="AFT6" s="90"/>
      <c r="AFU6" s="90"/>
      <c r="AFV6" s="90"/>
      <c r="AFW6" s="90"/>
      <c r="AFX6" s="90"/>
      <c r="AFY6" s="90"/>
      <c r="AFZ6" s="90"/>
      <c r="AGA6" s="90"/>
      <c r="AGB6" s="90"/>
      <c r="AGC6" s="90"/>
      <c r="AGD6" s="90"/>
      <c r="AGE6" s="90"/>
      <c r="AGF6" s="90"/>
      <c r="AGG6" s="90"/>
      <c r="AGH6" s="90"/>
      <c r="AGI6" s="90"/>
      <c r="AGJ6" s="90"/>
      <c r="AGK6" s="90"/>
      <c r="AGL6" s="90"/>
      <c r="AGM6" s="90"/>
      <c r="AGN6" s="90"/>
      <c r="AGO6" s="90"/>
      <c r="AGP6" s="90"/>
      <c r="AGQ6" s="90"/>
      <c r="AGR6" s="90"/>
      <c r="AGS6" s="90"/>
      <c r="AGT6" s="90"/>
      <c r="AGU6" s="90"/>
      <c r="AGV6" s="90"/>
      <c r="AGW6" s="90"/>
      <c r="AGX6" s="90"/>
      <c r="AGY6" s="90"/>
      <c r="AGZ6" s="90"/>
      <c r="AHA6" s="90"/>
      <c r="AHB6" s="90"/>
      <c r="AHC6" s="90"/>
      <c r="AHD6" s="90"/>
      <c r="AHE6" s="90"/>
      <c r="AHF6" s="90"/>
      <c r="AHG6" s="90"/>
      <c r="AHH6" s="90"/>
      <c r="AHI6" s="90"/>
      <c r="AHJ6" s="90"/>
      <c r="AHK6" s="90"/>
      <c r="AHL6" s="90"/>
      <c r="AHM6" s="90"/>
      <c r="AHN6" s="90"/>
      <c r="AHO6" s="90"/>
      <c r="AHP6" s="90"/>
      <c r="AHQ6" s="90"/>
      <c r="AHR6" s="90"/>
      <c r="AHS6" s="90"/>
      <c r="AHT6" s="90"/>
      <c r="AHU6" s="90"/>
      <c r="AHV6" s="90"/>
      <c r="AHW6" s="90"/>
      <c r="AHX6" s="90"/>
      <c r="AHY6" s="90"/>
      <c r="AHZ6" s="90"/>
      <c r="AIA6" s="90"/>
      <c r="AIB6" s="90"/>
      <c r="AIC6" s="90"/>
      <c r="AID6" s="90"/>
      <c r="AIE6" s="90"/>
      <c r="AIF6" s="90"/>
      <c r="AIG6" s="90"/>
      <c r="AIH6" s="90"/>
      <c r="AII6" s="90"/>
      <c r="AIJ6" s="90"/>
      <c r="AIK6" s="90"/>
      <c r="AIL6" s="90"/>
      <c r="AIM6" s="90"/>
      <c r="AIN6" s="90"/>
      <c r="AIO6" s="90"/>
      <c r="AIP6" s="90"/>
      <c r="AIQ6" s="90"/>
      <c r="AIR6" s="90"/>
      <c r="AIS6" s="90"/>
      <c r="AIT6" s="90"/>
      <c r="AIU6" s="90"/>
      <c r="AIV6" s="90"/>
      <c r="AIW6" s="90"/>
      <c r="AIX6" s="90"/>
      <c r="AIY6" s="90"/>
      <c r="AIZ6" s="90"/>
      <c r="AJA6" s="90"/>
      <c r="AJB6" s="90"/>
      <c r="AJC6" s="90"/>
      <c r="AJD6" s="90"/>
      <c r="AJE6" s="90"/>
      <c r="AJF6" s="90"/>
      <c r="AJG6" s="90"/>
      <c r="AJH6" s="90"/>
      <c r="AJI6" s="90"/>
      <c r="AJJ6" s="90"/>
      <c r="AJK6" s="90"/>
      <c r="AJL6" s="90"/>
      <c r="AJM6" s="90"/>
      <c r="AJN6" s="90"/>
      <c r="AJO6" s="90"/>
      <c r="AJP6" s="90"/>
      <c r="AJQ6" s="90"/>
      <c r="AJR6" s="90"/>
      <c r="AJS6" s="90"/>
      <c r="AJT6" s="90"/>
      <c r="AJU6" s="90"/>
      <c r="AJV6" s="90"/>
      <c r="AJW6" s="90"/>
      <c r="AJX6" s="90"/>
      <c r="AJY6" s="90"/>
      <c r="AJZ6" s="90"/>
      <c r="AKA6" s="90"/>
      <c r="AKB6" s="90"/>
      <c r="AKC6" s="90"/>
      <c r="AKD6" s="90"/>
      <c r="AKE6" s="90"/>
      <c r="AKF6" s="90"/>
      <c r="AKG6" s="90"/>
      <c r="AKH6" s="90"/>
      <c r="AKI6" s="90"/>
      <c r="AKJ6" s="90"/>
      <c r="AKK6" s="90"/>
      <c r="AKL6" s="90"/>
      <c r="AKM6" s="90"/>
      <c r="AKN6" s="90"/>
      <c r="AKO6" s="90"/>
      <c r="AKP6" s="90"/>
      <c r="AKQ6" s="90"/>
      <c r="AKR6" s="90"/>
      <c r="AKS6" s="90"/>
      <c r="AKT6" s="90"/>
      <c r="AKU6" s="90"/>
      <c r="AKV6" s="90"/>
      <c r="AKW6" s="90"/>
      <c r="AKX6" s="90"/>
      <c r="AKY6" s="90"/>
      <c r="AKZ6" s="90"/>
      <c r="ALA6" s="90"/>
      <c r="ALB6" s="90"/>
      <c r="ALC6" s="90"/>
      <c r="ALD6" s="90"/>
      <c r="ALE6" s="90"/>
      <c r="ALF6" s="90"/>
      <c r="ALG6" s="90"/>
      <c r="ALH6" s="90"/>
      <c r="ALI6" s="90"/>
      <c r="ALJ6" s="90"/>
      <c r="ALK6" s="90"/>
      <c r="ALL6" s="90"/>
      <c r="ALM6" s="90"/>
      <c r="ALN6" s="90"/>
      <c r="ALO6" s="90"/>
      <c r="ALP6" s="90"/>
      <c r="ALQ6" s="90"/>
      <c r="ALR6" s="90"/>
      <c r="ALS6" s="90"/>
      <c r="ALT6" s="90"/>
      <c r="ALU6" s="90"/>
      <c r="ALV6" s="90"/>
      <c r="ALW6" s="90"/>
      <c r="ALX6" s="90"/>
      <c r="ALY6" s="90"/>
      <c r="ALZ6" s="90"/>
      <c r="AMA6" s="90"/>
      <c r="AMB6" s="90"/>
      <c r="AMC6" s="90"/>
      <c r="AMD6" s="90"/>
      <c r="AME6" s="90"/>
      <c r="AMF6" s="90"/>
      <c r="AMG6" s="90"/>
      <c r="AMH6" s="90"/>
      <c r="AMI6" s="90"/>
      <c r="AMJ6" s="90"/>
    </row>
    <row r="7" customFormat="false" ht="15.75" hidden="false" customHeight="true" outlineLevel="0" collapsed="false">
      <c r="A7" s="104" t="s">
        <v>119</v>
      </c>
      <c r="B7" s="105"/>
      <c r="C7" s="106"/>
      <c r="D7" s="106"/>
      <c r="E7" s="106"/>
      <c r="F7" s="106"/>
      <c r="G7" s="106"/>
      <c r="H7" s="90"/>
      <c r="I7" s="90"/>
      <c r="J7" s="90"/>
      <c r="K7" s="90"/>
      <c r="L7" s="90"/>
      <c r="M7" s="90"/>
      <c r="N7" s="90"/>
      <c r="O7" s="90"/>
      <c r="P7" s="90"/>
      <c r="Q7" s="90"/>
      <c r="R7" s="90"/>
      <c r="S7" s="90"/>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c r="CU7" s="90"/>
      <c r="CV7" s="90"/>
      <c r="CW7" s="90"/>
      <c r="CX7" s="90"/>
      <c r="CY7" s="90"/>
      <c r="CZ7" s="90"/>
      <c r="DA7" s="90"/>
      <c r="DB7" s="90"/>
      <c r="DC7" s="90"/>
      <c r="DD7" s="90"/>
      <c r="DE7" s="90"/>
      <c r="DF7" s="90"/>
      <c r="DG7" s="90"/>
      <c r="DH7" s="90"/>
      <c r="DI7" s="90"/>
      <c r="DJ7" s="90"/>
      <c r="DK7" s="90"/>
      <c r="DL7" s="90"/>
      <c r="DM7" s="90"/>
      <c r="DN7" s="90"/>
      <c r="DO7" s="90"/>
      <c r="DP7" s="90"/>
      <c r="DQ7" s="90"/>
      <c r="DR7" s="90"/>
      <c r="DS7" s="90"/>
      <c r="DT7" s="90"/>
      <c r="DU7" s="90"/>
      <c r="DV7" s="90"/>
      <c r="DW7" s="90"/>
      <c r="DX7" s="90"/>
      <c r="DY7" s="90"/>
      <c r="DZ7" s="90"/>
      <c r="EA7" s="90"/>
      <c r="EB7" s="90"/>
      <c r="EC7" s="90"/>
      <c r="ED7" s="90"/>
      <c r="EE7" s="90"/>
      <c r="EF7" s="90"/>
      <c r="EG7" s="90"/>
      <c r="EH7" s="90"/>
      <c r="EI7" s="90"/>
      <c r="EJ7" s="90"/>
      <c r="EK7" s="90"/>
      <c r="EL7" s="90"/>
      <c r="EM7" s="90"/>
      <c r="EN7" s="90"/>
      <c r="EO7" s="90"/>
      <c r="EP7" s="90"/>
      <c r="EQ7" s="90"/>
      <c r="ER7" s="90"/>
      <c r="ES7" s="90"/>
      <c r="ET7" s="90"/>
      <c r="EU7" s="90"/>
      <c r="EV7" s="90"/>
      <c r="EW7" s="90"/>
      <c r="EX7" s="90"/>
      <c r="EY7" s="90"/>
      <c r="EZ7" s="90"/>
      <c r="FA7" s="90"/>
      <c r="FB7" s="90"/>
      <c r="FC7" s="90"/>
      <c r="FD7" s="90"/>
      <c r="FE7" s="90"/>
      <c r="FF7" s="90"/>
      <c r="FG7" s="90"/>
      <c r="FH7" s="90"/>
      <c r="FI7" s="90"/>
      <c r="FJ7" s="90"/>
      <c r="FK7" s="90"/>
      <c r="FL7" s="90"/>
      <c r="FM7" s="90"/>
      <c r="FN7" s="90"/>
      <c r="FO7" s="90"/>
      <c r="FP7" s="90"/>
      <c r="FQ7" s="90"/>
      <c r="FR7" s="90"/>
      <c r="FS7" s="90"/>
      <c r="FT7" s="90"/>
      <c r="FU7" s="90"/>
      <c r="FV7" s="90"/>
      <c r="FW7" s="90"/>
      <c r="FX7" s="90"/>
      <c r="FY7" s="90"/>
      <c r="FZ7" s="90"/>
      <c r="GA7" s="90"/>
      <c r="GB7" s="90"/>
      <c r="GC7" s="90"/>
      <c r="GD7" s="90"/>
      <c r="GE7" s="90"/>
      <c r="GF7" s="90"/>
      <c r="GG7" s="90"/>
      <c r="GH7" s="90"/>
      <c r="GI7" s="90"/>
      <c r="GJ7" s="90"/>
      <c r="GK7" s="90"/>
      <c r="GL7" s="90"/>
      <c r="GM7" s="90"/>
      <c r="GN7" s="90"/>
      <c r="GO7" s="90"/>
      <c r="GP7" s="90"/>
      <c r="GQ7" s="90"/>
      <c r="GR7" s="90"/>
      <c r="GS7" s="90"/>
      <c r="GT7" s="90"/>
      <c r="GU7" s="90"/>
      <c r="GV7" s="90"/>
      <c r="GW7" s="90"/>
      <c r="GX7" s="90"/>
      <c r="GY7" s="90"/>
      <c r="GZ7" s="90"/>
      <c r="HA7" s="90"/>
      <c r="HB7" s="90"/>
      <c r="HC7" s="90"/>
      <c r="HD7" s="90"/>
      <c r="HE7" s="90"/>
      <c r="HF7" s="90"/>
      <c r="HG7" s="90"/>
      <c r="HH7" s="90"/>
      <c r="HI7" s="90"/>
      <c r="HJ7" s="90"/>
      <c r="HK7" s="90"/>
      <c r="HL7" s="90"/>
      <c r="HM7" s="90"/>
      <c r="HN7" s="90"/>
      <c r="HO7" s="90"/>
      <c r="HP7" s="90"/>
      <c r="HQ7" s="90"/>
      <c r="HR7" s="90"/>
      <c r="HS7" s="90"/>
      <c r="HT7" s="90"/>
      <c r="HU7" s="90"/>
      <c r="HV7" s="90"/>
      <c r="HW7" s="90"/>
      <c r="HX7" s="90"/>
      <c r="HY7" s="90"/>
      <c r="HZ7" s="90"/>
      <c r="IA7" s="90"/>
      <c r="IB7" s="90"/>
      <c r="IC7" s="90"/>
      <c r="ID7" s="90"/>
      <c r="IE7" s="90"/>
      <c r="IF7" s="90"/>
      <c r="IG7" s="90"/>
      <c r="IH7" s="90"/>
      <c r="II7" s="90"/>
      <c r="IJ7" s="90"/>
      <c r="IK7" s="90"/>
      <c r="IL7" s="90"/>
      <c r="IM7" s="90"/>
      <c r="IN7" s="90"/>
      <c r="IO7" s="90"/>
      <c r="IP7" s="90"/>
      <c r="IQ7" s="90"/>
      <c r="IR7" s="90"/>
      <c r="IS7" s="90"/>
      <c r="IT7" s="90"/>
      <c r="IU7" s="90"/>
      <c r="IV7" s="90"/>
      <c r="IW7" s="90"/>
      <c r="IX7" s="90"/>
      <c r="IY7" s="90"/>
      <c r="IZ7" s="90"/>
      <c r="JA7" s="90"/>
      <c r="JB7" s="90"/>
      <c r="JC7" s="90"/>
      <c r="JD7" s="90"/>
      <c r="JE7" s="90"/>
      <c r="JF7" s="90"/>
      <c r="JG7" s="90"/>
      <c r="JH7" s="90"/>
      <c r="JI7" s="90"/>
      <c r="JJ7" s="90"/>
      <c r="JK7" s="90"/>
      <c r="JL7" s="90"/>
      <c r="JM7" s="90"/>
      <c r="JN7" s="90"/>
      <c r="JO7" s="90"/>
      <c r="JP7" s="90"/>
      <c r="JQ7" s="90"/>
      <c r="JR7" s="90"/>
      <c r="JS7" s="90"/>
      <c r="JT7" s="90"/>
      <c r="JU7" s="90"/>
      <c r="JV7" s="90"/>
      <c r="JW7" s="90"/>
      <c r="JX7" s="90"/>
      <c r="JY7" s="90"/>
      <c r="JZ7" s="90"/>
      <c r="KA7" s="90"/>
      <c r="KB7" s="90"/>
      <c r="KC7" s="90"/>
      <c r="KD7" s="90"/>
      <c r="KE7" s="90"/>
      <c r="KF7" s="90"/>
      <c r="KG7" s="90"/>
      <c r="KH7" s="90"/>
      <c r="KI7" s="90"/>
      <c r="KJ7" s="90"/>
      <c r="KK7" s="90"/>
      <c r="KL7" s="90"/>
      <c r="KM7" s="90"/>
      <c r="KN7" s="90"/>
      <c r="KO7" s="90"/>
      <c r="KP7" s="90"/>
      <c r="KQ7" s="90"/>
      <c r="KR7" s="90"/>
      <c r="KS7" s="90"/>
      <c r="KT7" s="90"/>
      <c r="KU7" s="90"/>
      <c r="KV7" s="90"/>
      <c r="KW7" s="90"/>
      <c r="KX7" s="90"/>
      <c r="KY7" s="90"/>
      <c r="KZ7" s="90"/>
      <c r="LA7" s="90"/>
      <c r="LB7" s="90"/>
      <c r="LC7" s="90"/>
      <c r="LD7" s="90"/>
      <c r="LE7" s="90"/>
      <c r="LF7" s="90"/>
      <c r="LG7" s="90"/>
      <c r="LH7" s="90"/>
      <c r="LI7" s="90"/>
      <c r="LJ7" s="90"/>
      <c r="LK7" s="90"/>
      <c r="LL7" s="90"/>
      <c r="LM7" s="90"/>
      <c r="LN7" s="90"/>
      <c r="LO7" s="90"/>
      <c r="LP7" s="90"/>
      <c r="LQ7" s="90"/>
      <c r="LR7" s="90"/>
      <c r="LS7" s="90"/>
      <c r="LT7" s="90"/>
      <c r="LU7" s="90"/>
      <c r="LV7" s="90"/>
      <c r="LW7" s="90"/>
      <c r="LX7" s="90"/>
      <c r="LY7" s="90"/>
      <c r="LZ7" s="90"/>
      <c r="MA7" s="90"/>
      <c r="MB7" s="90"/>
      <c r="MC7" s="90"/>
      <c r="MD7" s="90"/>
      <c r="ME7" s="90"/>
      <c r="MF7" s="90"/>
      <c r="MG7" s="90"/>
      <c r="MH7" s="90"/>
      <c r="MI7" s="90"/>
      <c r="MJ7" s="90"/>
      <c r="MK7" s="90"/>
      <c r="ML7" s="90"/>
      <c r="MM7" s="90"/>
      <c r="MN7" s="90"/>
      <c r="MO7" s="90"/>
      <c r="MP7" s="90"/>
      <c r="MQ7" s="90"/>
      <c r="MR7" s="90"/>
      <c r="MS7" s="90"/>
      <c r="MT7" s="90"/>
      <c r="MU7" s="90"/>
      <c r="MV7" s="90"/>
      <c r="MW7" s="90"/>
      <c r="MX7" s="90"/>
      <c r="MY7" s="90"/>
      <c r="MZ7" s="90"/>
      <c r="NA7" s="90"/>
      <c r="NB7" s="90"/>
      <c r="NC7" s="90"/>
      <c r="ND7" s="90"/>
      <c r="NE7" s="90"/>
      <c r="NF7" s="90"/>
      <c r="NG7" s="90"/>
      <c r="NH7" s="90"/>
      <c r="NI7" s="90"/>
      <c r="NJ7" s="90"/>
      <c r="NK7" s="90"/>
      <c r="NL7" s="90"/>
      <c r="NM7" s="90"/>
      <c r="NN7" s="90"/>
      <c r="NO7" s="90"/>
      <c r="NP7" s="90"/>
      <c r="NQ7" s="90"/>
      <c r="NR7" s="90"/>
      <c r="NS7" s="90"/>
      <c r="NT7" s="90"/>
      <c r="NU7" s="90"/>
      <c r="NV7" s="90"/>
      <c r="NW7" s="90"/>
      <c r="NX7" s="90"/>
      <c r="NY7" s="90"/>
      <c r="NZ7" s="90"/>
      <c r="OA7" s="90"/>
      <c r="OB7" s="90"/>
      <c r="OC7" s="90"/>
      <c r="OD7" s="90"/>
      <c r="OE7" s="90"/>
      <c r="OF7" s="90"/>
      <c r="OG7" s="90"/>
      <c r="OH7" s="90"/>
      <c r="OI7" s="90"/>
      <c r="OJ7" s="90"/>
      <c r="OK7" s="90"/>
      <c r="OL7" s="90"/>
      <c r="OM7" s="90"/>
      <c r="ON7" s="90"/>
      <c r="OO7" s="90"/>
      <c r="OP7" s="90"/>
      <c r="OQ7" s="90"/>
      <c r="OR7" s="90"/>
      <c r="OS7" s="90"/>
      <c r="OT7" s="90"/>
      <c r="OU7" s="90"/>
      <c r="OV7" s="90"/>
      <c r="OW7" s="90"/>
      <c r="OX7" s="90"/>
      <c r="OY7" s="90"/>
      <c r="OZ7" s="90"/>
      <c r="PA7" s="90"/>
      <c r="PB7" s="90"/>
      <c r="PC7" s="90"/>
      <c r="PD7" s="90"/>
      <c r="PE7" s="90"/>
      <c r="PF7" s="90"/>
      <c r="PG7" s="90"/>
      <c r="PH7" s="90"/>
      <c r="PI7" s="90"/>
      <c r="PJ7" s="90"/>
      <c r="PK7" s="90"/>
      <c r="PL7" s="90"/>
      <c r="PM7" s="90"/>
      <c r="PN7" s="90"/>
      <c r="PO7" s="90"/>
      <c r="PP7" s="90"/>
      <c r="PQ7" s="90"/>
      <c r="PR7" s="90"/>
      <c r="PS7" s="90"/>
      <c r="PT7" s="90"/>
      <c r="PU7" s="90"/>
      <c r="PV7" s="90"/>
      <c r="PW7" s="90"/>
      <c r="PX7" s="90"/>
      <c r="PY7" s="90"/>
      <c r="PZ7" s="90"/>
      <c r="QA7" s="90"/>
      <c r="QB7" s="90"/>
      <c r="QC7" s="90"/>
      <c r="QD7" s="90"/>
      <c r="QE7" s="90"/>
      <c r="QF7" s="90"/>
      <c r="QG7" s="90"/>
      <c r="QH7" s="90"/>
      <c r="QI7" s="90"/>
      <c r="QJ7" s="90"/>
      <c r="QK7" s="90"/>
      <c r="QL7" s="90"/>
      <c r="QM7" s="90"/>
      <c r="QN7" s="90"/>
      <c r="QO7" s="90"/>
      <c r="QP7" s="90"/>
      <c r="QQ7" s="90"/>
      <c r="QR7" s="90"/>
      <c r="QS7" s="90"/>
      <c r="QT7" s="90"/>
      <c r="QU7" s="90"/>
      <c r="QV7" s="90"/>
      <c r="QW7" s="90"/>
      <c r="QX7" s="90"/>
      <c r="QY7" s="90"/>
      <c r="QZ7" s="90"/>
      <c r="RA7" s="90"/>
      <c r="RB7" s="90"/>
      <c r="RC7" s="90"/>
      <c r="RD7" s="90"/>
      <c r="RE7" s="90"/>
      <c r="RF7" s="90"/>
      <c r="RG7" s="90"/>
      <c r="RH7" s="90"/>
      <c r="RI7" s="90"/>
      <c r="RJ7" s="90"/>
      <c r="RK7" s="90"/>
      <c r="RL7" s="90"/>
      <c r="RM7" s="90"/>
      <c r="RN7" s="90"/>
      <c r="RO7" s="90"/>
      <c r="RP7" s="90"/>
      <c r="RQ7" s="90"/>
      <c r="RR7" s="90"/>
      <c r="RS7" s="90"/>
      <c r="RT7" s="90"/>
      <c r="RU7" s="90"/>
      <c r="RV7" s="90"/>
      <c r="RW7" s="90"/>
      <c r="RX7" s="90"/>
      <c r="RY7" s="90"/>
      <c r="RZ7" s="90"/>
      <c r="SA7" s="90"/>
      <c r="SB7" s="90"/>
      <c r="SC7" s="90"/>
      <c r="SD7" s="90"/>
      <c r="SE7" s="90"/>
      <c r="SF7" s="90"/>
      <c r="SG7" s="90"/>
      <c r="SH7" s="90"/>
      <c r="SI7" s="90"/>
      <c r="SJ7" s="90"/>
      <c r="SK7" s="90"/>
      <c r="SL7" s="90"/>
      <c r="SM7" s="90"/>
      <c r="SN7" s="90"/>
      <c r="SO7" s="90"/>
      <c r="SP7" s="90"/>
      <c r="SQ7" s="90"/>
      <c r="SR7" s="90"/>
      <c r="SS7" s="90"/>
      <c r="ST7" s="90"/>
      <c r="SU7" s="90"/>
      <c r="SV7" s="90"/>
      <c r="SW7" s="90"/>
      <c r="SX7" s="90"/>
      <c r="SY7" s="90"/>
      <c r="SZ7" s="90"/>
      <c r="TA7" s="90"/>
      <c r="TB7" s="90"/>
      <c r="TC7" s="90"/>
      <c r="TD7" s="90"/>
      <c r="TE7" s="90"/>
      <c r="TF7" s="90"/>
      <c r="TG7" s="90"/>
      <c r="TH7" s="90"/>
      <c r="TI7" s="90"/>
      <c r="TJ7" s="90"/>
      <c r="TK7" s="90"/>
      <c r="TL7" s="90"/>
      <c r="TM7" s="90"/>
      <c r="TN7" s="90"/>
      <c r="TO7" s="90"/>
      <c r="TP7" s="90"/>
      <c r="TQ7" s="90"/>
      <c r="TR7" s="90"/>
      <c r="TS7" s="90"/>
      <c r="TT7" s="90"/>
      <c r="TU7" s="90"/>
      <c r="TV7" s="90"/>
      <c r="TW7" s="90"/>
      <c r="TX7" s="90"/>
      <c r="TY7" s="90"/>
      <c r="TZ7" s="90"/>
      <c r="UA7" s="90"/>
      <c r="UB7" s="90"/>
      <c r="UC7" s="90"/>
      <c r="UD7" s="90"/>
      <c r="UE7" s="90"/>
      <c r="UF7" s="90"/>
      <c r="UG7" s="90"/>
      <c r="UH7" s="90"/>
      <c r="UI7" s="90"/>
      <c r="UJ7" s="90"/>
      <c r="UK7" s="90"/>
      <c r="UL7" s="90"/>
      <c r="UM7" s="90"/>
      <c r="UN7" s="90"/>
      <c r="UO7" s="90"/>
      <c r="UP7" s="90"/>
      <c r="UQ7" s="90"/>
      <c r="UR7" s="90"/>
      <c r="US7" s="90"/>
      <c r="UT7" s="90"/>
      <c r="UU7" s="90"/>
      <c r="UV7" s="90"/>
      <c r="UW7" s="90"/>
      <c r="UX7" s="90"/>
      <c r="UY7" s="90"/>
      <c r="UZ7" s="90"/>
      <c r="VA7" s="90"/>
      <c r="VB7" s="90"/>
      <c r="VC7" s="90"/>
      <c r="VD7" s="90"/>
      <c r="VE7" s="90"/>
      <c r="VF7" s="90"/>
      <c r="VG7" s="90"/>
      <c r="VH7" s="90"/>
      <c r="VI7" s="90"/>
      <c r="VJ7" s="90"/>
      <c r="VK7" s="90"/>
      <c r="VL7" s="90"/>
      <c r="VM7" s="90"/>
      <c r="VN7" s="90"/>
      <c r="VO7" s="90"/>
      <c r="VP7" s="90"/>
      <c r="VQ7" s="90"/>
      <c r="VR7" s="90"/>
      <c r="VS7" s="90"/>
      <c r="VT7" s="90"/>
      <c r="VU7" s="90"/>
      <c r="VV7" s="90"/>
      <c r="VW7" s="90"/>
      <c r="VX7" s="90"/>
      <c r="VY7" s="90"/>
      <c r="VZ7" s="90"/>
      <c r="WA7" s="90"/>
      <c r="WB7" s="90"/>
      <c r="WC7" s="90"/>
      <c r="WD7" s="90"/>
      <c r="WE7" s="90"/>
      <c r="WF7" s="90"/>
      <c r="WG7" s="90"/>
      <c r="WH7" s="90"/>
      <c r="WI7" s="90"/>
      <c r="WJ7" s="90"/>
      <c r="WK7" s="90"/>
      <c r="WL7" s="90"/>
      <c r="WM7" s="90"/>
      <c r="WN7" s="90"/>
      <c r="WO7" s="90"/>
      <c r="WP7" s="90"/>
      <c r="WQ7" s="90"/>
      <c r="WR7" s="90"/>
      <c r="WS7" s="90"/>
      <c r="WT7" s="90"/>
      <c r="WU7" s="90"/>
      <c r="WV7" s="90"/>
      <c r="WW7" s="90"/>
      <c r="WX7" s="90"/>
      <c r="WY7" s="90"/>
      <c r="WZ7" s="90"/>
      <c r="XA7" s="90"/>
      <c r="XB7" s="90"/>
      <c r="XC7" s="90"/>
      <c r="XD7" s="90"/>
      <c r="XE7" s="90"/>
      <c r="XF7" s="90"/>
      <c r="XG7" s="90"/>
      <c r="XH7" s="90"/>
      <c r="XI7" s="90"/>
      <c r="XJ7" s="90"/>
      <c r="XK7" s="90"/>
      <c r="XL7" s="90"/>
      <c r="XM7" s="90"/>
      <c r="XN7" s="90"/>
      <c r="XO7" s="90"/>
      <c r="XP7" s="90"/>
      <c r="XQ7" s="90"/>
      <c r="XR7" s="90"/>
      <c r="XS7" s="90"/>
      <c r="XT7" s="90"/>
      <c r="XU7" s="90"/>
      <c r="XV7" s="90"/>
      <c r="XW7" s="90"/>
      <c r="XX7" s="90"/>
      <c r="XY7" s="90"/>
      <c r="XZ7" s="90"/>
      <c r="YA7" s="90"/>
      <c r="YB7" s="90"/>
      <c r="YC7" s="90"/>
      <c r="YD7" s="90"/>
      <c r="YE7" s="90"/>
      <c r="YF7" s="90"/>
      <c r="YG7" s="90"/>
      <c r="YH7" s="90"/>
      <c r="YI7" s="90"/>
      <c r="YJ7" s="90"/>
      <c r="YK7" s="90"/>
      <c r="YL7" s="90"/>
      <c r="YM7" s="90"/>
      <c r="YN7" s="90"/>
      <c r="YO7" s="90"/>
      <c r="YP7" s="90"/>
      <c r="YQ7" s="90"/>
      <c r="YR7" s="90"/>
      <c r="YS7" s="90"/>
      <c r="YT7" s="90"/>
      <c r="YU7" s="90"/>
      <c r="YV7" s="90"/>
      <c r="YW7" s="90"/>
      <c r="YX7" s="90"/>
      <c r="YY7" s="90"/>
      <c r="YZ7" s="90"/>
      <c r="ZA7" s="90"/>
      <c r="ZB7" s="90"/>
      <c r="ZC7" s="90"/>
      <c r="ZD7" s="90"/>
      <c r="ZE7" s="90"/>
      <c r="ZF7" s="90"/>
      <c r="ZG7" s="90"/>
      <c r="ZH7" s="90"/>
      <c r="ZI7" s="90"/>
      <c r="ZJ7" s="90"/>
      <c r="ZK7" s="90"/>
      <c r="ZL7" s="90"/>
      <c r="ZM7" s="90"/>
      <c r="ZN7" s="90"/>
      <c r="ZO7" s="90"/>
      <c r="ZP7" s="90"/>
      <c r="ZQ7" s="90"/>
      <c r="ZR7" s="90"/>
      <c r="ZS7" s="90"/>
      <c r="ZT7" s="90"/>
      <c r="ZU7" s="90"/>
      <c r="ZV7" s="90"/>
      <c r="ZW7" s="90"/>
      <c r="ZX7" s="90"/>
      <c r="ZY7" s="90"/>
      <c r="ZZ7" s="90"/>
      <c r="AAA7" s="90"/>
      <c r="AAB7" s="90"/>
      <c r="AAC7" s="90"/>
      <c r="AAD7" s="90"/>
      <c r="AAE7" s="90"/>
      <c r="AAF7" s="90"/>
      <c r="AAG7" s="90"/>
      <c r="AAH7" s="90"/>
      <c r="AAI7" s="90"/>
      <c r="AAJ7" s="90"/>
      <c r="AAK7" s="90"/>
      <c r="AAL7" s="90"/>
      <c r="AAM7" s="90"/>
      <c r="AAN7" s="90"/>
      <c r="AAO7" s="90"/>
      <c r="AAP7" s="90"/>
      <c r="AAQ7" s="90"/>
      <c r="AAR7" s="90"/>
      <c r="AAS7" s="90"/>
      <c r="AAT7" s="90"/>
      <c r="AAU7" s="90"/>
      <c r="AAV7" s="90"/>
      <c r="AAW7" s="90"/>
      <c r="AAX7" s="90"/>
      <c r="AAY7" s="90"/>
      <c r="AAZ7" s="90"/>
      <c r="ABA7" s="90"/>
      <c r="ABB7" s="90"/>
      <c r="ABC7" s="90"/>
      <c r="ABD7" s="90"/>
      <c r="ABE7" s="90"/>
      <c r="ABF7" s="90"/>
      <c r="ABG7" s="90"/>
      <c r="ABH7" s="90"/>
      <c r="ABI7" s="90"/>
      <c r="ABJ7" s="90"/>
      <c r="ABK7" s="90"/>
      <c r="ABL7" s="90"/>
      <c r="ABM7" s="90"/>
      <c r="ABN7" s="90"/>
      <c r="ABO7" s="90"/>
      <c r="ABP7" s="90"/>
      <c r="ABQ7" s="90"/>
      <c r="ABR7" s="90"/>
      <c r="ABS7" s="90"/>
      <c r="ABT7" s="90"/>
      <c r="ABU7" s="90"/>
      <c r="ABV7" s="90"/>
      <c r="ABW7" s="90"/>
      <c r="ABX7" s="90"/>
      <c r="ABY7" s="90"/>
      <c r="ABZ7" s="90"/>
      <c r="ACA7" s="90"/>
      <c r="ACB7" s="90"/>
      <c r="ACC7" s="90"/>
      <c r="ACD7" s="90"/>
      <c r="ACE7" s="90"/>
      <c r="ACF7" s="90"/>
      <c r="ACG7" s="90"/>
      <c r="ACH7" s="90"/>
      <c r="ACI7" s="90"/>
      <c r="ACJ7" s="90"/>
      <c r="ACK7" s="90"/>
      <c r="ACL7" s="90"/>
      <c r="ACM7" s="90"/>
      <c r="ACN7" s="90"/>
      <c r="ACO7" s="90"/>
      <c r="ACP7" s="90"/>
      <c r="ACQ7" s="90"/>
      <c r="ACR7" s="90"/>
      <c r="ACS7" s="90"/>
      <c r="ACT7" s="90"/>
      <c r="ACU7" s="90"/>
      <c r="ACV7" s="90"/>
      <c r="ACW7" s="90"/>
      <c r="ACX7" s="90"/>
      <c r="ACY7" s="90"/>
      <c r="ACZ7" s="90"/>
      <c r="ADA7" s="90"/>
      <c r="ADB7" s="90"/>
      <c r="ADC7" s="90"/>
      <c r="ADD7" s="90"/>
      <c r="ADE7" s="90"/>
      <c r="ADF7" s="90"/>
      <c r="ADG7" s="90"/>
      <c r="ADH7" s="90"/>
      <c r="ADI7" s="90"/>
      <c r="ADJ7" s="90"/>
      <c r="ADK7" s="90"/>
      <c r="ADL7" s="90"/>
      <c r="ADM7" s="90"/>
      <c r="ADN7" s="90"/>
      <c r="ADO7" s="90"/>
      <c r="ADP7" s="90"/>
      <c r="ADQ7" s="90"/>
      <c r="ADR7" s="90"/>
      <c r="ADS7" s="90"/>
      <c r="ADT7" s="90"/>
      <c r="ADU7" s="90"/>
      <c r="ADV7" s="90"/>
      <c r="ADW7" s="90"/>
      <c r="ADX7" s="90"/>
      <c r="ADY7" s="90"/>
      <c r="ADZ7" s="90"/>
      <c r="AEA7" s="90"/>
      <c r="AEB7" s="90"/>
      <c r="AEC7" s="90"/>
      <c r="AED7" s="90"/>
      <c r="AEE7" s="90"/>
      <c r="AEF7" s="90"/>
      <c r="AEG7" s="90"/>
      <c r="AEH7" s="90"/>
      <c r="AEI7" s="90"/>
      <c r="AEJ7" s="90"/>
      <c r="AEK7" s="90"/>
      <c r="AEL7" s="90"/>
      <c r="AEM7" s="90"/>
      <c r="AEN7" s="90"/>
      <c r="AEO7" s="90"/>
      <c r="AEP7" s="90"/>
      <c r="AEQ7" s="90"/>
      <c r="AER7" s="90"/>
      <c r="AES7" s="90"/>
      <c r="AET7" s="90"/>
      <c r="AEU7" s="90"/>
      <c r="AEV7" s="90"/>
      <c r="AEW7" s="90"/>
      <c r="AEX7" s="90"/>
      <c r="AEY7" s="90"/>
      <c r="AEZ7" s="90"/>
      <c r="AFA7" s="90"/>
      <c r="AFB7" s="90"/>
      <c r="AFC7" s="90"/>
      <c r="AFD7" s="90"/>
      <c r="AFE7" s="90"/>
      <c r="AFF7" s="90"/>
      <c r="AFG7" s="90"/>
      <c r="AFH7" s="90"/>
      <c r="AFI7" s="90"/>
      <c r="AFJ7" s="90"/>
      <c r="AFK7" s="90"/>
      <c r="AFL7" s="90"/>
      <c r="AFM7" s="90"/>
      <c r="AFN7" s="90"/>
      <c r="AFO7" s="90"/>
      <c r="AFP7" s="90"/>
      <c r="AFQ7" s="90"/>
      <c r="AFR7" s="90"/>
      <c r="AFS7" s="90"/>
      <c r="AFT7" s="90"/>
      <c r="AFU7" s="90"/>
      <c r="AFV7" s="90"/>
      <c r="AFW7" s="90"/>
      <c r="AFX7" s="90"/>
      <c r="AFY7" s="90"/>
      <c r="AFZ7" s="90"/>
      <c r="AGA7" s="90"/>
      <c r="AGB7" s="90"/>
      <c r="AGC7" s="90"/>
      <c r="AGD7" s="90"/>
      <c r="AGE7" s="90"/>
      <c r="AGF7" s="90"/>
      <c r="AGG7" s="90"/>
      <c r="AGH7" s="90"/>
      <c r="AGI7" s="90"/>
      <c r="AGJ7" s="90"/>
      <c r="AGK7" s="90"/>
      <c r="AGL7" s="90"/>
      <c r="AGM7" s="90"/>
      <c r="AGN7" s="90"/>
      <c r="AGO7" s="90"/>
      <c r="AGP7" s="90"/>
      <c r="AGQ7" s="90"/>
      <c r="AGR7" s="90"/>
      <c r="AGS7" s="90"/>
      <c r="AGT7" s="90"/>
      <c r="AGU7" s="90"/>
      <c r="AGV7" s="90"/>
      <c r="AGW7" s="90"/>
      <c r="AGX7" s="90"/>
      <c r="AGY7" s="90"/>
      <c r="AGZ7" s="90"/>
      <c r="AHA7" s="90"/>
      <c r="AHB7" s="90"/>
      <c r="AHC7" s="90"/>
      <c r="AHD7" s="90"/>
      <c r="AHE7" s="90"/>
      <c r="AHF7" s="90"/>
      <c r="AHG7" s="90"/>
      <c r="AHH7" s="90"/>
      <c r="AHI7" s="90"/>
      <c r="AHJ7" s="90"/>
      <c r="AHK7" s="90"/>
      <c r="AHL7" s="90"/>
      <c r="AHM7" s="90"/>
      <c r="AHN7" s="90"/>
      <c r="AHO7" s="90"/>
      <c r="AHP7" s="90"/>
      <c r="AHQ7" s="90"/>
      <c r="AHR7" s="90"/>
      <c r="AHS7" s="90"/>
      <c r="AHT7" s="90"/>
      <c r="AHU7" s="90"/>
      <c r="AHV7" s="90"/>
      <c r="AHW7" s="90"/>
      <c r="AHX7" s="90"/>
      <c r="AHY7" s="90"/>
      <c r="AHZ7" s="90"/>
      <c r="AIA7" s="90"/>
      <c r="AIB7" s="90"/>
      <c r="AIC7" s="90"/>
      <c r="AID7" s="90"/>
      <c r="AIE7" s="90"/>
      <c r="AIF7" s="90"/>
      <c r="AIG7" s="90"/>
      <c r="AIH7" s="90"/>
      <c r="AII7" s="90"/>
      <c r="AIJ7" s="90"/>
      <c r="AIK7" s="90"/>
      <c r="AIL7" s="90"/>
      <c r="AIM7" s="90"/>
      <c r="AIN7" s="90"/>
      <c r="AIO7" s="90"/>
      <c r="AIP7" s="90"/>
      <c r="AIQ7" s="90"/>
      <c r="AIR7" s="90"/>
      <c r="AIS7" s="90"/>
      <c r="AIT7" s="90"/>
      <c r="AIU7" s="90"/>
      <c r="AIV7" s="90"/>
      <c r="AIW7" s="90"/>
      <c r="AIX7" s="90"/>
      <c r="AIY7" s="90"/>
      <c r="AIZ7" s="90"/>
      <c r="AJA7" s="90"/>
      <c r="AJB7" s="90"/>
      <c r="AJC7" s="90"/>
      <c r="AJD7" s="90"/>
      <c r="AJE7" s="90"/>
      <c r="AJF7" s="90"/>
      <c r="AJG7" s="90"/>
      <c r="AJH7" s="90"/>
      <c r="AJI7" s="90"/>
      <c r="AJJ7" s="90"/>
      <c r="AJK7" s="90"/>
      <c r="AJL7" s="90"/>
      <c r="AJM7" s="90"/>
      <c r="AJN7" s="90"/>
      <c r="AJO7" s="90"/>
      <c r="AJP7" s="90"/>
      <c r="AJQ7" s="90"/>
      <c r="AJR7" s="90"/>
      <c r="AJS7" s="90"/>
      <c r="AJT7" s="90"/>
      <c r="AJU7" s="90"/>
      <c r="AJV7" s="90"/>
      <c r="AJW7" s="90"/>
      <c r="AJX7" s="90"/>
      <c r="AJY7" s="90"/>
      <c r="AJZ7" s="90"/>
      <c r="AKA7" s="90"/>
      <c r="AKB7" s="90"/>
      <c r="AKC7" s="90"/>
      <c r="AKD7" s="90"/>
      <c r="AKE7" s="90"/>
      <c r="AKF7" s="90"/>
      <c r="AKG7" s="90"/>
      <c r="AKH7" s="90"/>
      <c r="AKI7" s="90"/>
      <c r="AKJ7" s="90"/>
      <c r="AKK7" s="90"/>
      <c r="AKL7" s="90"/>
      <c r="AKM7" s="90"/>
      <c r="AKN7" s="90"/>
      <c r="AKO7" s="90"/>
      <c r="AKP7" s="90"/>
      <c r="AKQ7" s="90"/>
      <c r="AKR7" s="90"/>
      <c r="AKS7" s="90"/>
      <c r="AKT7" s="90"/>
      <c r="AKU7" s="90"/>
      <c r="AKV7" s="90"/>
      <c r="AKW7" s="90"/>
      <c r="AKX7" s="90"/>
      <c r="AKY7" s="90"/>
      <c r="AKZ7" s="90"/>
      <c r="ALA7" s="90"/>
      <c r="ALB7" s="90"/>
      <c r="ALC7" s="90"/>
      <c r="ALD7" s="90"/>
      <c r="ALE7" s="90"/>
      <c r="ALF7" s="90"/>
      <c r="ALG7" s="90"/>
      <c r="ALH7" s="90"/>
      <c r="ALI7" s="90"/>
      <c r="ALJ7" s="90"/>
      <c r="ALK7" s="90"/>
      <c r="ALL7" s="90"/>
      <c r="ALM7" s="90"/>
      <c r="ALN7" s="90"/>
      <c r="ALO7" s="90"/>
      <c r="ALP7" s="90"/>
      <c r="ALQ7" s="90"/>
      <c r="ALR7" s="90"/>
      <c r="ALS7" s="90"/>
      <c r="ALT7" s="90"/>
      <c r="ALU7" s="90"/>
      <c r="ALV7" s="90"/>
      <c r="ALW7" s="90"/>
      <c r="ALX7" s="90"/>
      <c r="ALY7" s="90"/>
      <c r="ALZ7" s="90"/>
      <c r="AMA7" s="90"/>
      <c r="AMB7" s="90"/>
      <c r="AMC7" s="90"/>
      <c r="AMD7" s="90"/>
      <c r="AME7" s="90"/>
      <c r="AMF7" s="90"/>
      <c r="AMG7" s="90"/>
      <c r="AMH7" s="90"/>
      <c r="AMI7" s="90"/>
      <c r="AMJ7" s="90"/>
    </row>
    <row r="8" customFormat="false" ht="15" hidden="false" customHeight="true" outlineLevel="0" collapsed="false">
      <c r="A8" s="107" t="n">
        <v>1</v>
      </c>
      <c r="B8" s="108" t="str">
        <f aca="false">VLOOKUP(A8,Names!$A$2:$B$207,2,FALSE())</f>
        <v>Accomack County Public Schools</v>
      </c>
      <c r="C8" s="109" t="n">
        <f aca="false">VLOOKUP(A8,'[1]Asst. Principals'!$A$8:$D$221,4,FALSE())</f>
        <v>73767.92</v>
      </c>
      <c r="D8" s="109" t="n">
        <f aca="false">VLOOKUP(A8,'Source query'!$B$17:$I$224,7,FALSE())</f>
        <v>73768.55</v>
      </c>
      <c r="E8" s="110" t="n">
        <f aca="false">IF(D8=0,"",IF(C8=0,"",IF(D8&lt;&gt;0,D8/C8-1)))</f>
        <v>8.54029773389442E-006</v>
      </c>
      <c r="F8" s="109" t="n">
        <f aca="false">VLOOKUP(A8,'Source query'!$B$17:$I$224,8,FALSE())</f>
        <v>75981.6</v>
      </c>
      <c r="G8" s="110" t="n">
        <f aca="false">IF(F8=0,"",IF(D8=0,"",IF(F8&lt;&gt;0,F8/D8-1)))</f>
        <v>0.0299999118865697</v>
      </c>
    </row>
    <row r="9" customFormat="false" ht="15.75" hidden="false" customHeight="true" outlineLevel="0" collapsed="false">
      <c r="A9" s="107" t="n">
        <v>2</v>
      </c>
      <c r="B9" s="108" t="str">
        <f aca="false">VLOOKUP(A9,Names!$A$2:$B$207,2,FALSE())</f>
        <v>Albemarle County Public Schools</v>
      </c>
      <c r="C9" s="109" t="n">
        <f aca="false">VLOOKUP(A9,'[1]Asst. Principals'!$A$8:$D$221,4,FALSE())</f>
        <v>82373.76</v>
      </c>
      <c r="D9" s="109" t="n">
        <f aca="false">VLOOKUP(A9,'Source query'!$B$17:$I$224,7,FALSE())</f>
        <v>80201.21</v>
      </c>
      <c r="E9" s="110" t="n">
        <f aca="false">IF(D9=0,"",IF(C9=0,"",IF(D9&lt;&gt;0,D9/C9-1)))</f>
        <v>-0.026374296863467</v>
      </c>
      <c r="F9" s="109" t="n">
        <f aca="false">VLOOKUP(A9,'Source query'!$B$17:$I$224,8,FALSE())</f>
        <v>82417.54</v>
      </c>
      <c r="G9" s="110" t="n">
        <f aca="false">IF(F9=0,"",IF(D9=0,"",IF(F9&lt;&gt;0,F9/D9-1)))</f>
        <v>0.0276346204751772</v>
      </c>
    </row>
    <row r="10" customFormat="false" ht="15.75" hidden="false" customHeight="true" outlineLevel="0" collapsed="false">
      <c r="A10" s="107" t="n">
        <v>3</v>
      </c>
      <c r="B10" s="108" t="str">
        <f aca="false">VLOOKUP(A10,Names!$A$2:$B$207,2,FALSE())</f>
        <v>Alleghany County Public Schools</v>
      </c>
      <c r="C10" s="109" t="n">
        <f aca="false">VLOOKUP(A10,'[1]Asst. Principals'!$A$8:$D$221,4,FALSE())</f>
        <v>75481.89</v>
      </c>
      <c r="D10" s="109" t="n">
        <f aca="false">VLOOKUP(A10,'Source query'!$B$17:$I$224,7,FALSE())</f>
        <v>72974.83</v>
      </c>
      <c r="E10" s="110" t="n">
        <f aca="false">IF(D10=0,"",IF(C10=0,"",IF(D10&lt;&gt;0,D10/C10-1)))</f>
        <v>-0.0332140596903442</v>
      </c>
      <c r="F10" s="109" t="n">
        <f aca="false">VLOOKUP(A10,'Source query'!$B$17:$I$224,8,FALSE())</f>
        <v>73125.83</v>
      </c>
      <c r="G10" s="110" t="n">
        <f aca="false">IF(F10=0,"",IF(D10=0,"",IF(F10&lt;&gt;0,F10/D10-1)))</f>
        <v>0.00206920660178311</v>
      </c>
    </row>
    <row r="11" customFormat="false" ht="15.75" hidden="false" customHeight="true" outlineLevel="0" collapsed="false">
      <c r="A11" s="107" t="n">
        <v>4</v>
      </c>
      <c r="B11" s="108" t="str">
        <f aca="false">VLOOKUP(A11,Names!$A$2:$B$207,2,FALSE())</f>
        <v>Amelia County Public Schools</v>
      </c>
      <c r="C11" s="109" t="n">
        <f aca="false">VLOOKUP(A11,'[1]Asst. Principals'!$A$8:$D$221,4,FALSE())</f>
        <v>64292.32</v>
      </c>
      <c r="D11" s="109" t="n">
        <f aca="false">VLOOKUP(A11,'Source query'!$B$17:$I$224,7,FALSE())</f>
        <v>68804.06</v>
      </c>
      <c r="E11" s="110" t="n">
        <f aca="false">IF(D11=0,"",IF(C11=0,"",IF(D11&lt;&gt;0,D11/C11-1)))</f>
        <v>0.0701754113088469</v>
      </c>
      <c r="F11" s="109" t="n">
        <f aca="false">VLOOKUP(A11,'Source query'!$B$17:$I$224,8,FALSE())</f>
        <v>66432.73</v>
      </c>
      <c r="G11" s="110" t="n">
        <f aca="false">IF(F11=0,"",IF(D11=0,"",IF(F11&lt;&gt;0,F11/D11-1)))</f>
        <v>-0.0344649719798512</v>
      </c>
    </row>
    <row r="12" customFormat="false" ht="15.75" hidden="false" customHeight="true" outlineLevel="0" collapsed="false">
      <c r="A12" s="107" t="n">
        <v>5</v>
      </c>
      <c r="B12" s="108" t="str">
        <f aca="false">VLOOKUP(A12,Names!$A$2:$B$207,2,FALSE())</f>
        <v>Amherst County Public Schools</v>
      </c>
      <c r="C12" s="109" t="n">
        <f aca="false">VLOOKUP(A12,'[1]Asst. Principals'!$A$8:$D$221,4,FALSE())</f>
        <v>68047.35</v>
      </c>
      <c r="D12" s="109" t="n">
        <f aca="false">VLOOKUP(A12,'Source query'!$B$17:$I$224,7,FALSE())</f>
        <v>67262.71</v>
      </c>
      <c r="E12" s="110" t="n">
        <f aca="false">IF(D12=0,"",IF(C12=0,"",IF(D12&lt;&gt;0,D12/C12-1)))</f>
        <v>-0.0115307943659819</v>
      </c>
      <c r="F12" s="109" t="n">
        <f aca="false">VLOOKUP(A12,'Source query'!$B$17:$I$224,8,FALSE())</f>
        <v>68519.86</v>
      </c>
      <c r="G12" s="110" t="n">
        <f aca="false">IF(F12=0,"",IF(D12=0,"",IF(F12&lt;&gt;0,F12/D12-1)))</f>
        <v>0.0186901479289192</v>
      </c>
    </row>
    <row r="13" customFormat="false" ht="15.75" hidden="false" customHeight="true" outlineLevel="0" collapsed="false">
      <c r="A13" s="107" t="n">
        <v>6</v>
      </c>
      <c r="B13" s="108" t="str">
        <f aca="false">VLOOKUP(A13,Names!$A$2:$B$207,2,FALSE())</f>
        <v>Appomattox County Public Schools</v>
      </c>
      <c r="C13" s="109" t="n">
        <f aca="false">VLOOKUP(A13,'[1]Asst. Principals'!$A$8:$D$221,4,FALSE())</f>
        <v>62899.6</v>
      </c>
      <c r="D13" s="109" t="n">
        <f aca="false">VLOOKUP(A13,'Source query'!$B$17:$I$224,7,FALSE())</f>
        <v>60604.12</v>
      </c>
      <c r="E13" s="110" t="n">
        <f aca="false">IF(D13=0,"",IF(C13=0,"",IF(D13&lt;&gt;0,D13/C13-1)))</f>
        <v>-0.0364943497255944</v>
      </c>
      <c r="F13" s="109" t="n">
        <f aca="false">VLOOKUP(A13,'Source query'!$B$17:$I$224,8,FALSE())</f>
        <v>58370.67</v>
      </c>
      <c r="G13" s="110" t="n">
        <f aca="false">IF(F13=0,"",IF(D13=0,"",IF(F13&lt;&gt;0,F13/D13-1)))</f>
        <v>-0.0368531050364234</v>
      </c>
    </row>
    <row r="14" customFormat="false" ht="15.75" hidden="false" customHeight="true" outlineLevel="0" collapsed="false">
      <c r="A14" s="107" t="n">
        <v>7</v>
      </c>
      <c r="B14" s="108" t="str">
        <f aca="false">VLOOKUP(A14,Names!$A$2:$B$207,2,FALSE())</f>
        <v>Arlington County Public Schools</v>
      </c>
      <c r="C14" s="109" t="n">
        <f aca="false">VLOOKUP(A14,'[1]Asst. Principals'!$A$8:$D$221,4,FALSE())</f>
        <v>117576.01</v>
      </c>
      <c r="D14" s="109" t="n">
        <f aca="false">VLOOKUP(A14,'Source query'!$B$17:$I$224,7,FALSE())</f>
        <v>114312.43</v>
      </c>
      <c r="E14" s="110" t="n">
        <f aca="false">IF(D14=0,"",IF(C14=0,"",IF(D14&lt;&gt;0,D14/C14-1)))</f>
        <v>-0.0277571929852016</v>
      </c>
      <c r="F14" s="109" t="n">
        <f aca="false">VLOOKUP(A14,'Source query'!$B$17:$I$224,8,FALSE())</f>
        <v>118130.26</v>
      </c>
      <c r="G14" s="110" t="n">
        <f aca="false">IF(F14=0,"",IF(D14=0,"",IF(F14&lt;&gt;0,F14/D14-1)))</f>
        <v>0.0333982052520447</v>
      </c>
    </row>
    <row r="15" customFormat="false" ht="15.75" hidden="false" customHeight="true" outlineLevel="0" collapsed="false">
      <c r="A15" s="107" t="n">
        <v>8</v>
      </c>
      <c r="B15" s="108" t="str">
        <f aca="false">VLOOKUP(A15,Names!$A$2:$B$207,2,FALSE())</f>
        <v>Augusta County Public Schools</v>
      </c>
      <c r="C15" s="109" t="n">
        <f aca="false">VLOOKUP(A15,'[1]Asst. Principals'!$A$8:$D$221,4,FALSE())</f>
        <v>68542.13</v>
      </c>
      <c r="D15" s="109" t="n">
        <f aca="false">VLOOKUP(A15,'Source query'!$B$17:$I$224,7,FALSE())</f>
        <v>65323.48</v>
      </c>
      <c r="E15" s="110" t="n">
        <f aca="false">IF(D15=0,"",IF(C15=0,"",IF(D15&lt;&gt;0,D15/C15-1)))</f>
        <v>-0.0469587099204534</v>
      </c>
      <c r="F15" s="109" t="n">
        <f aca="false">VLOOKUP(A15,'Source query'!$B$17:$I$224,8,FALSE())</f>
        <v>69506.86</v>
      </c>
      <c r="G15" s="110" t="n">
        <f aca="false">IF(F15=0,"",IF(D15=0,"",IF(F15&lt;&gt;0,F15/D15-1)))</f>
        <v>0.0640409849567107</v>
      </c>
    </row>
    <row r="16" customFormat="false" ht="15.75" hidden="false" customHeight="true" outlineLevel="0" collapsed="false">
      <c r="A16" s="107" t="n">
        <v>9</v>
      </c>
      <c r="B16" s="108" t="str">
        <f aca="false">VLOOKUP(A16,Names!$A$2:$B$207,2,FALSE())</f>
        <v>Bath County Public Schools</v>
      </c>
      <c r="C16" s="109" t="n">
        <f aca="false">VLOOKUP(A16,'[1]Asst. Principals'!$A$8:$D$221,4,FALSE())</f>
        <v>0</v>
      </c>
      <c r="D16" s="109" t="n">
        <f aca="false">VLOOKUP(A16,'Source query'!$B$17:$I$224,7,FALSE())</f>
        <v>0</v>
      </c>
      <c r="E16" s="110" t="str">
        <f aca="false">IF(D16=0,"",IF(C16=0,"",IF(D16&lt;&gt;0,D16/C16-1)))</f>
        <v/>
      </c>
      <c r="F16" s="109" t="n">
        <f aca="false">VLOOKUP(A16,'Source query'!$B$17:$I$224,8,FALSE())</f>
        <v>0</v>
      </c>
      <c r="G16" s="110" t="str">
        <f aca="false">IF(F16=0,"",IF(D16=0,"",IF(F16&lt;&gt;0,F16/D16-1)))</f>
        <v/>
      </c>
    </row>
    <row r="17" customFormat="false" ht="15" hidden="false" customHeight="true" outlineLevel="0" collapsed="false">
      <c r="A17" s="107" t="n">
        <v>10</v>
      </c>
      <c r="B17" s="108" t="s">
        <v>120</v>
      </c>
      <c r="C17" s="109" t="n">
        <f aca="false">VLOOKUP(A17,'[1]Asst. Principals'!$A$8:$D$221,4,FALSE())</f>
        <v>63636.94</v>
      </c>
      <c r="D17" s="109" t="n">
        <f aca="false">VLOOKUP(A17,'Source query'!$B$17:$I$224,7,FALSE())</f>
        <v>66350.62</v>
      </c>
      <c r="E17" s="110" t="n">
        <f aca="false">IF(D17=0,"",IF(C17=0,"",IF(D17&lt;&gt;0,D17/C17-1)))</f>
        <v>0.0426431566319812</v>
      </c>
      <c r="F17" s="109" t="n">
        <f aca="false">VLOOKUP(A17,'Source query'!$B$17:$I$224,8,FALSE())</f>
        <v>72421.21</v>
      </c>
      <c r="G17" s="110" t="n">
        <f aca="false">IF(F17=0,"",IF(D17=0,"",IF(F17&lt;&gt;0,F17/D17-1)))</f>
        <v>0.0914925889162756</v>
      </c>
    </row>
    <row r="18" customFormat="false" ht="15" hidden="false" customHeight="true" outlineLevel="0" collapsed="false">
      <c r="A18" s="107" t="n">
        <v>11</v>
      </c>
      <c r="B18" s="108" t="str">
        <f aca="false">VLOOKUP(A18,Names!$A$2:$B$207,2,FALSE())</f>
        <v>Bland County Public Schools</v>
      </c>
      <c r="C18" s="109" t="n">
        <f aca="false">VLOOKUP(A18,'[1]Asst. Principals'!$A$8:$D$221,4,FALSE())</f>
        <v>0</v>
      </c>
      <c r="D18" s="109" t="n">
        <f aca="false">VLOOKUP(A18,'Source query'!$B$17:$I$224,7,FALSE())</f>
        <v>0</v>
      </c>
      <c r="E18" s="110" t="str">
        <f aca="false">IF(D18=0,"",IF(C18=0,"",IF(D18&lt;&gt;0,D18/C18-1)))</f>
        <v/>
      </c>
      <c r="F18" s="109" t="n">
        <f aca="false">VLOOKUP(A18,'Source query'!$B$17:$I$224,8,FALSE())</f>
        <v>0</v>
      </c>
      <c r="G18" s="110" t="str">
        <f aca="false">IF(F18=0,"",IF(D18=0,"",IF(F18&lt;&gt;0,F18/D18-1)))</f>
        <v/>
      </c>
    </row>
    <row r="19" customFormat="false" ht="15.75" hidden="false" customHeight="true" outlineLevel="0" collapsed="false">
      <c r="A19" s="107" t="n">
        <v>12</v>
      </c>
      <c r="B19" s="108" t="str">
        <f aca="false">VLOOKUP(A19,Names!$A$2:$B$207,2,FALSE())</f>
        <v>Botetourt County Public Schools</v>
      </c>
      <c r="C19" s="109" t="n">
        <f aca="false">VLOOKUP(A19,'[1]Asst. Principals'!$A$8:$D$221,4,FALSE())</f>
        <v>80131.34</v>
      </c>
      <c r="D19" s="109" t="n">
        <f aca="false">VLOOKUP(A19,'Source query'!$B$17:$I$224,7,FALSE())</f>
        <v>79221</v>
      </c>
      <c r="E19" s="110" t="n">
        <f aca="false">IF(D19=0,"",IF(C19=0,"",IF(D19&lt;&gt;0,D19/C19-1)))</f>
        <v>-0.0113605987370234</v>
      </c>
      <c r="F19" s="109" t="n">
        <f aca="false">VLOOKUP(A19,'Source query'!$B$17:$I$224,8,FALSE())</f>
        <v>79721</v>
      </c>
      <c r="G19" s="110" t="n">
        <f aca="false">IF(F19=0,"",IF(D19=0,"",IF(F19&lt;&gt;0,F19/D19-1)))</f>
        <v>0.00631145782052744</v>
      </c>
    </row>
    <row r="20" customFormat="false" ht="15.75" hidden="false" customHeight="true" outlineLevel="0" collapsed="false">
      <c r="A20" s="107" t="n">
        <v>13</v>
      </c>
      <c r="B20" s="108" t="str">
        <f aca="false">VLOOKUP(A20,Names!$A$2:$B$207,2,FALSE())</f>
        <v>Brunswick County Public Schools</v>
      </c>
      <c r="C20" s="109" t="n">
        <f aca="false">VLOOKUP(A20,'[1]Asst. Principals'!$A$8:$D$221,4,FALSE())</f>
        <v>65864</v>
      </c>
      <c r="D20" s="109" t="n">
        <f aca="false">VLOOKUP(A20,'Source query'!$B$17:$I$224,7,FALSE())</f>
        <v>67183</v>
      </c>
      <c r="E20" s="110" t="n">
        <f aca="false">IF(D20=0,"",IF(C20=0,"",IF(D20&lt;&gt;0,D20/C20-1)))</f>
        <v>0.0200261144175877</v>
      </c>
      <c r="F20" s="109" t="n">
        <f aca="false">VLOOKUP(A20,'Source query'!$B$17:$I$224,8,FALSE())</f>
        <v>68500</v>
      </c>
      <c r="G20" s="110" t="n">
        <f aca="false">IF(F20=0,"",IF(D20=0,"",IF(F20&lt;&gt;0,F20/D20-1)))</f>
        <v>0.0196031734218478</v>
      </c>
    </row>
    <row r="21" customFormat="false" ht="15.75" hidden="false" customHeight="true" outlineLevel="0" collapsed="false">
      <c r="A21" s="107" t="n">
        <v>14</v>
      </c>
      <c r="B21" s="108" t="str">
        <f aca="false">VLOOKUP(A21,Names!$A$2:$B$207,2,FALSE())</f>
        <v>Buchanan County Public Schools</v>
      </c>
      <c r="C21" s="109" t="n">
        <f aca="false">VLOOKUP(A21,'[1]Asst. Principals'!$A$8:$D$221,4,FALSE())</f>
        <v>55500</v>
      </c>
      <c r="D21" s="109" t="n">
        <f aca="false">VLOOKUP(A21,'Source query'!$B$17:$I$224,7,FALSE())</f>
        <v>50209.73</v>
      </c>
      <c r="E21" s="110" t="n">
        <f aca="false">IF(D21=0,"",IF(C21=0,"",IF(D21&lt;&gt;0,D21/C21-1)))</f>
        <v>-0.0953201801801801</v>
      </c>
      <c r="F21" s="109" t="n">
        <f aca="false">VLOOKUP(A21,'Source query'!$B$17:$I$224,8,FALSE())</f>
        <v>55500</v>
      </c>
      <c r="G21" s="110" t="n">
        <f aca="false">IF(F21=0,"",IF(D21=0,"",IF(F21&lt;&gt;0,F21/D21-1)))</f>
        <v>0.105363442504072</v>
      </c>
    </row>
    <row r="22" customFormat="false" ht="15.75" hidden="false" customHeight="true" outlineLevel="0" collapsed="false">
      <c r="A22" s="107" t="n">
        <v>15</v>
      </c>
      <c r="B22" s="108" t="str">
        <f aca="false">VLOOKUP(A22,Names!$A$2:$B$207,2,FALSE())</f>
        <v>Buckingham County Public Schools</v>
      </c>
      <c r="C22" s="109" t="n">
        <f aca="false">VLOOKUP(A22,'[1]Asst. Principals'!$A$8:$D$221,4,FALSE())</f>
        <v>63860.53</v>
      </c>
      <c r="D22" s="109" t="n">
        <f aca="false">VLOOKUP(A22,'Source query'!$B$17:$I$224,7,FALSE())</f>
        <v>63827.1</v>
      </c>
      <c r="E22" s="110" t="n">
        <f aca="false">IF(D22=0,"",IF(C22=0,"",IF(D22&lt;&gt;0,D22/C22-1)))</f>
        <v>-0.000523484537319097</v>
      </c>
      <c r="F22" s="109" t="n">
        <f aca="false">VLOOKUP(A22,'Source query'!$B$17:$I$224,8,FALSE())</f>
        <v>65103.5</v>
      </c>
      <c r="G22" s="110" t="n">
        <f aca="false">IF(F22=0,"",IF(D22=0,"",IF(F22&lt;&gt;0,F22/D22-1)))</f>
        <v>0.0199977752396709</v>
      </c>
    </row>
    <row r="23" customFormat="false" ht="15.75" hidden="false" customHeight="true" outlineLevel="0" collapsed="false">
      <c r="A23" s="107" t="n">
        <v>16</v>
      </c>
      <c r="B23" s="108" t="str">
        <f aca="false">VLOOKUP(A23,Names!$A$2:$B$207,2,FALSE())</f>
        <v>Campbell County Public Schools</v>
      </c>
      <c r="C23" s="109" t="n">
        <f aca="false">VLOOKUP(A23,'[1]Asst. Principals'!$A$8:$D$221,4,FALSE())</f>
        <v>71974.37</v>
      </c>
      <c r="D23" s="109" t="n">
        <f aca="false">VLOOKUP(A23,'Source query'!$B$17:$I$224,7,FALSE())</f>
        <v>72839.52</v>
      </c>
      <c r="E23" s="110" t="n">
        <f aca="false">IF(D23=0,"",IF(C23=0,"",IF(D23&lt;&gt;0,D23/C23-1)))</f>
        <v>0.0120202510977172</v>
      </c>
      <c r="F23" s="109" t="n">
        <f aca="false">VLOOKUP(A23,'Source query'!$B$17:$I$224,8,FALSE())</f>
        <v>73874.58</v>
      </c>
      <c r="G23" s="110" t="n">
        <f aca="false">IF(F23=0,"",IF(D23=0,"",IF(F23&lt;&gt;0,F23/D23-1)))</f>
        <v>0.0142101430651931</v>
      </c>
    </row>
    <row r="24" customFormat="false" ht="15.75" hidden="false" customHeight="true" outlineLevel="0" collapsed="false">
      <c r="A24" s="107" t="n">
        <v>17</v>
      </c>
      <c r="B24" s="108" t="str">
        <f aca="false">VLOOKUP(A24,Names!$A$2:$B$207,2,FALSE())</f>
        <v>Caroline County Public Schools</v>
      </c>
      <c r="C24" s="109" t="n">
        <f aca="false">VLOOKUP(A24,'[1]Asst. Principals'!$A$8:$D$221,4,FALSE())</f>
        <v>70907.88</v>
      </c>
      <c r="D24" s="109" t="n">
        <f aca="false">VLOOKUP(A24,'Source query'!$B$17:$I$224,7,FALSE())</f>
        <v>78406.44</v>
      </c>
      <c r="E24" s="110" t="n">
        <f aca="false">IF(D24=0,"",IF(C24=0,"",IF(D24&lt;&gt;0,D24/C24-1)))</f>
        <v>0.105750728973987</v>
      </c>
      <c r="F24" s="109" t="n">
        <f aca="false">VLOOKUP(A24,'Source query'!$B$17:$I$224,8,FALSE())</f>
        <v>78681.91</v>
      </c>
      <c r="G24" s="110" t="n">
        <f aca="false">IF(F24=0,"",IF(D24=0,"",IF(F24&lt;&gt;0,F24/D24-1)))</f>
        <v>0.00351335936180752</v>
      </c>
    </row>
    <row r="25" customFormat="false" ht="15.75" hidden="false" customHeight="true" outlineLevel="0" collapsed="false">
      <c r="A25" s="107" t="n">
        <v>18</v>
      </c>
      <c r="B25" s="108" t="str">
        <f aca="false">VLOOKUP(A25,Names!$A$2:$B$207,2,FALSE())</f>
        <v>Carroll County Public Schools</v>
      </c>
      <c r="C25" s="109" t="n">
        <f aca="false">VLOOKUP(A25,'[1]Asst. Principals'!$A$8:$D$221,4,FALSE())</f>
        <v>67116.39</v>
      </c>
      <c r="D25" s="109" t="n">
        <f aca="false">VLOOKUP(A25,'Source query'!$B$17:$I$224,7,FALSE())</f>
        <v>58454.6</v>
      </c>
      <c r="E25" s="110" t="n">
        <f aca="false">IF(D25=0,"",IF(C25=0,"",IF(D25&lt;&gt;0,D25/C25-1)))</f>
        <v>-0.129056255856431</v>
      </c>
      <c r="F25" s="109" t="n">
        <f aca="false">VLOOKUP(A25,'Source query'!$B$17:$I$224,8,FALSE())</f>
        <v>60208</v>
      </c>
      <c r="G25" s="110" t="n">
        <f aca="false">IF(F25=0,"",IF(D25=0,"",IF(F25&lt;&gt;0,F25/D25-1)))</f>
        <v>0.0299959284641413</v>
      </c>
    </row>
    <row r="26" customFormat="false" ht="15.75" hidden="false" customHeight="true" outlineLevel="0" collapsed="false">
      <c r="A26" s="107" t="n">
        <v>19</v>
      </c>
      <c r="B26" s="108" t="str">
        <f aca="false">VLOOKUP(A26,Names!$A$2:$B$207,2,FALSE())</f>
        <v>Charles City County Public Schools</v>
      </c>
      <c r="C26" s="109" t="n">
        <f aca="false">VLOOKUP(A26,'[1]Asst. Principals'!$A$8:$D$221,4,FALSE())</f>
        <v>62148.57</v>
      </c>
      <c r="D26" s="109" t="n">
        <f aca="false">VLOOKUP(A26,'Source query'!$B$17:$I$224,7,FALSE())</f>
        <v>61629.5</v>
      </c>
      <c r="E26" s="110" t="n">
        <f aca="false">IF(D26=0,"",IF(C26=0,"",IF(D26&lt;&gt;0,D26/C26-1)))</f>
        <v>-0.00835208275910448</v>
      </c>
      <c r="F26" s="109" t="n">
        <f aca="false">VLOOKUP(A26,'Source query'!$B$17:$I$224,8,FALSE())</f>
        <v>71338.5</v>
      </c>
      <c r="G26" s="110" t="n">
        <f aca="false">IF(F26=0,"",IF(D26=0,"",IF(F26&lt;&gt;0,F26/D26-1)))</f>
        <v>0.157538191937303</v>
      </c>
    </row>
    <row r="27" customFormat="false" ht="15.75" hidden="false" customHeight="true" outlineLevel="0" collapsed="false">
      <c r="A27" s="107" t="n">
        <v>20</v>
      </c>
      <c r="B27" s="108" t="str">
        <f aca="false">VLOOKUP(A27,Names!$A$2:$B$207,2,FALSE())</f>
        <v>Charlotte County Public Schools</v>
      </c>
      <c r="C27" s="109" t="n">
        <f aca="false">VLOOKUP(A27,'[1]Asst. Principals'!$A$8:$D$221,4,FALSE())</f>
        <v>59078.25</v>
      </c>
      <c r="D27" s="109" t="n">
        <f aca="false">VLOOKUP(A27,'Source query'!$B$17:$I$224,7,FALSE())</f>
        <v>61904.65</v>
      </c>
      <c r="E27" s="110" t="n">
        <f aca="false">IF(D27=0,"",IF(C27=0,"",IF(D27&lt;&gt;0,D27/C27-1)))</f>
        <v>0.0478416337653875</v>
      </c>
      <c r="F27" s="109" t="n">
        <f aca="false">VLOOKUP(A27,'Source query'!$B$17:$I$224,8,FALSE())</f>
        <v>61770.33</v>
      </c>
      <c r="G27" s="110" t="n">
        <f aca="false">IF(F27=0,"",IF(D27=0,"",IF(F27&lt;&gt;0,F27/D27-1)))</f>
        <v>-0.00216978853769467</v>
      </c>
    </row>
    <row r="28" customFormat="false" ht="15.75" hidden="false" customHeight="true" outlineLevel="0" collapsed="false">
      <c r="A28" s="107" t="n">
        <v>21</v>
      </c>
      <c r="B28" s="108" t="str">
        <f aca="false">VLOOKUP(A28,Names!$A$2:$B$207,2,FALSE())</f>
        <v>Chesterfield County Public Schools</v>
      </c>
      <c r="C28" s="109" t="n">
        <f aca="false">VLOOKUP(A28,'[1]Asst. Principals'!$A$8:$D$221,4,FALSE())</f>
        <v>66910.29</v>
      </c>
      <c r="D28" s="109" t="n">
        <f aca="false">VLOOKUP(A28,'Source query'!$B$17:$I$224,7,FALSE())</f>
        <v>67296.97</v>
      </c>
      <c r="E28" s="110" t="n">
        <f aca="false">IF(D28=0,"",IF(C28=0,"",IF(D28&lt;&gt;0,D28/C28-1)))</f>
        <v>0.00577908121456372</v>
      </c>
      <c r="F28" s="109" t="n">
        <f aca="false">VLOOKUP(A28,'Source query'!$B$17:$I$224,8,FALSE())</f>
        <v>67273.7</v>
      </c>
      <c r="G28" s="110" t="n">
        <f aca="false">IF(F28=0,"",IF(D28=0,"",IF(F28&lt;&gt;0,F28/D28-1)))</f>
        <v>-0.000345780798154838</v>
      </c>
    </row>
    <row r="29" customFormat="false" ht="15.75" hidden="false" customHeight="true" outlineLevel="0" collapsed="false">
      <c r="A29" s="107" t="n">
        <v>22</v>
      </c>
      <c r="B29" s="108" t="s">
        <v>121</v>
      </c>
      <c r="C29" s="109" t="n">
        <f aca="false">VLOOKUP(A29,'[1]Asst. Principals'!$A$8:$D$221,4,FALSE())</f>
        <v>67281.46</v>
      </c>
      <c r="D29" s="109" t="n">
        <f aca="false">VLOOKUP(A29,'Source query'!$B$17:$I$224,7,FALSE())</f>
        <v>69654.12</v>
      </c>
      <c r="E29" s="110" t="n">
        <f aca="false">IF(D29=0,"",IF(C29=0,"",IF(D29&lt;&gt;0,D29/C29-1)))</f>
        <v>0.0352646925319395</v>
      </c>
      <c r="F29" s="109" t="n">
        <f aca="false">VLOOKUP(A29,'Source query'!$B$17:$I$224,8,FALSE())</f>
        <v>71731.81</v>
      </c>
      <c r="G29" s="110" t="n">
        <f aca="false">IF(F29=0,"",IF(D29=0,"",IF(F29&lt;&gt;0,F29/D29-1)))</f>
        <v>0.0298286734510464</v>
      </c>
    </row>
    <row r="30" customFormat="false" ht="15.75" hidden="false" customHeight="true" outlineLevel="0" collapsed="false">
      <c r="A30" s="107" t="n">
        <v>23</v>
      </c>
      <c r="B30" s="108" t="str">
        <f aca="false">VLOOKUP(A30,Names!$A$2:$B$207,2,FALSE())</f>
        <v>Craig County Public Schools</v>
      </c>
      <c r="C30" s="109" t="n">
        <f aca="false">VLOOKUP(A30,'[1]Asst. Principals'!$A$8:$D$221,4,FALSE())</f>
        <v>55715.04</v>
      </c>
      <c r="D30" s="109" t="n">
        <f aca="false">VLOOKUP(A30,'Source query'!$B$17:$I$224,7,FALSE())</f>
        <v>56550.96</v>
      </c>
      <c r="E30" s="110" t="n">
        <f aca="false">IF(D30=0,"",IF(C30=0,"",IF(D30&lt;&gt;0,D30/C30-1)))</f>
        <v>0.0150034891835311</v>
      </c>
      <c r="F30" s="109" t="n">
        <f aca="false">VLOOKUP(A30,'Source query'!$B$17:$I$224,8,FALSE())</f>
        <v>0</v>
      </c>
      <c r="G30" s="110" t="str">
        <f aca="false">IF(F30=0,"",IF(D30=0,"",IF(F30&lt;&gt;0,F30/D30-1)))</f>
        <v/>
      </c>
    </row>
    <row r="31" customFormat="false" ht="15.75" hidden="false" customHeight="true" outlineLevel="0" collapsed="false">
      <c r="A31" s="107" t="n">
        <v>24</v>
      </c>
      <c r="B31" s="108" t="str">
        <f aca="false">VLOOKUP(A31,Names!$A$2:$B$207,2,FALSE())</f>
        <v>Culpeper County Public Schools</v>
      </c>
      <c r="C31" s="109" t="n">
        <f aca="false">VLOOKUP(A31,'[1]Asst. Principals'!$A$8:$D$221,4,FALSE())</f>
        <v>79512.56</v>
      </c>
      <c r="D31" s="109" t="n">
        <f aca="false">VLOOKUP(A31,'Source query'!$B$17:$I$224,7,FALSE())</f>
        <v>81030.94</v>
      </c>
      <c r="E31" s="110" t="n">
        <f aca="false">IF(D31=0,"",IF(C31=0,"",IF(D31&lt;&gt;0,D31/C31-1)))</f>
        <v>0.0190961025528547</v>
      </c>
      <c r="F31" s="109" t="n">
        <f aca="false">VLOOKUP(A31,'Source query'!$B$17:$I$224,8,FALSE())</f>
        <v>82909.56</v>
      </c>
      <c r="G31" s="110" t="n">
        <f aca="false">IF(F31=0,"",IF(D31=0,"",IF(F31&lt;&gt;0,F31/D31-1)))</f>
        <v>0.0231839837968064</v>
      </c>
    </row>
    <row r="32" customFormat="false" ht="15.75" hidden="false" customHeight="true" outlineLevel="0" collapsed="false">
      <c r="A32" s="107" t="n">
        <v>25</v>
      </c>
      <c r="B32" s="108" t="str">
        <f aca="false">VLOOKUP(A32,Names!$A$2:$B$207,2,FALSE())</f>
        <v>Cumberland County Public Schools</v>
      </c>
      <c r="C32" s="109" t="n">
        <f aca="false">VLOOKUP(A32,'[1]Asst. Principals'!$A$8:$D$221,4,FALSE())</f>
        <v>62085.84</v>
      </c>
      <c r="D32" s="109" t="n">
        <f aca="false">VLOOKUP(A32,'Source query'!$B$17:$I$224,7,FALSE())</f>
        <v>62535.45</v>
      </c>
      <c r="E32" s="110" t="n">
        <f aca="false">IF(D32=0,"",IF(C32=0,"",IF(D32&lt;&gt;0,D32/C32-1)))</f>
        <v>0.00724174787681053</v>
      </c>
      <c r="F32" s="109" t="n">
        <f aca="false">VLOOKUP(A32,'Source query'!$B$17:$I$224,8,FALSE())</f>
        <v>74632.67</v>
      </c>
      <c r="G32" s="110" t="n">
        <f aca="false">IF(F32=0,"",IF(D32=0,"",IF(F32&lt;&gt;0,F32/D32-1)))</f>
        <v>0.193445797543633</v>
      </c>
    </row>
    <row r="33" customFormat="false" ht="15.75" hidden="false" customHeight="true" outlineLevel="0" collapsed="false">
      <c r="A33" s="107" t="n">
        <v>26</v>
      </c>
      <c r="B33" s="108" t="str">
        <f aca="false">VLOOKUP(A33,Names!$A$2:$B$207,2,FALSE())</f>
        <v>Dickenson County Public Schools</v>
      </c>
      <c r="C33" s="109" t="n">
        <f aca="false">VLOOKUP(A33,'[1]Asst. Principals'!$A$8:$D$221,4,FALSE())</f>
        <v>42618.84</v>
      </c>
      <c r="D33" s="109" t="n">
        <f aca="false">VLOOKUP(A33,'Source query'!$B$17:$I$224,7,FALSE())</f>
        <v>47002.43</v>
      </c>
      <c r="E33" s="110" t="n">
        <f aca="false">IF(D33=0,"",IF(C33=0,"",IF(D33&lt;&gt;0,D33/C33-1)))</f>
        <v>0.102855685419875</v>
      </c>
      <c r="F33" s="109" t="n">
        <f aca="false">VLOOKUP(A33,'Source query'!$B$17:$I$224,8,FALSE())</f>
        <v>42878</v>
      </c>
      <c r="G33" s="110" t="n">
        <f aca="false">IF(F33=0,"",IF(D33=0,"",IF(F33&lt;&gt;0,F33/D33-1)))</f>
        <v>-0.0877492929620873</v>
      </c>
    </row>
    <row r="34" customFormat="false" ht="15.75" hidden="false" customHeight="true" outlineLevel="0" collapsed="false">
      <c r="A34" s="107" t="n">
        <v>27</v>
      </c>
      <c r="B34" s="108" t="str">
        <f aca="false">VLOOKUP(A34,Names!$A$2:$B$207,2,FALSE())</f>
        <v>Dinwiddie County Public Schools</v>
      </c>
      <c r="C34" s="109" t="n">
        <f aca="false">VLOOKUP(A34,'[1]Asst. Principals'!$A$8:$D$221,4,FALSE())</f>
        <v>73180.5</v>
      </c>
      <c r="D34" s="109" t="n">
        <f aca="false">VLOOKUP(A34,'Source query'!$B$17:$I$224,7,FALSE())</f>
        <v>72273.6</v>
      </c>
      <c r="E34" s="110" t="n">
        <f aca="false">IF(D34=0,"",IF(C34=0,"",IF(D34&lt;&gt;0,D34/C34-1)))</f>
        <v>-0.0123926455818147</v>
      </c>
      <c r="F34" s="109" t="n">
        <f aca="false">VLOOKUP(A34,'Source query'!$B$17:$I$224,8,FALSE())</f>
        <v>68976.63</v>
      </c>
      <c r="G34" s="110" t="n">
        <f aca="false">IF(F34=0,"",IF(D34=0,"",IF(F34&lt;&gt;0,F34/D34-1)))</f>
        <v>-0.0456179019725045</v>
      </c>
    </row>
    <row r="35" customFormat="false" ht="15.75" hidden="false" customHeight="true" outlineLevel="0" collapsed="false">
      <c r="A35" s="107" t="n">
        <v>28</v>
      </c>
      <c r="B35" s="108" t="str">
        <f aca="false">VLOOKUP(A35,Names!$A$2:$B$207,2,FALSE())</f>
        <v>Essex County Public Schools</v>
      </c>
      <c r="C35" s="109" t="n">
        <f aca="false">VLOOKUP(A35,'[1]Asst. Principals'!$A$8:$D$221,4,FALSE())</f>
        <v>70073.08</v>
      </c>
      <c r="D35" s="109" t="n">
        <f aca="false">VLOOKUP(A35,'Source query'!$B$17:$I$224,7,FALSE())</f>
        <v>71457.32</v>
      </c>
      <c r="E35" s="110" t="n">
        <f aca="false">IF(D35=0,"",IF(C35=0,"",IF(D35&lt;&gt;0,D35/C35-1)))</f>
        <v>0.0197542337228505</v>
      </c>
      <c r="F35" s="109" t="n">
        <f aca="false">VLOOKUP(A35,'Source query'!$B$17:$I$224,8,FALSE())</f>
        <v>72886.67</v>
      </c>
      <c r="G35" s="110" t="n">
        <f aca="false">IF(F35=0,"",IF(D35=0,"",IF(F35&lt;&gt;0,F35/D35-1)))</f>
        <v>0.0200028492532325</v>
      </c>
    </row>
    <row r="36" customFormat="false" ht="21" hidden="false" customHeight="true" outlineLevel="0" collapsed="false">
      <c r="A36" s="107" t="n">
        <v>29</v>
      </c>
      <c r="B36" s="108" t="s">
        <v>122</v>
      </c>
      <c r="C36" s="109" t="n">
        <f aca="false">VLOOKUP(A36,'[1]Asst. Principals'!$A$8:$D$221,4,FALSE())</f>
        <v>104062.12</v>
      </c>
      <c r="D36" s="109" t="n">
        <f aca="false">VLOOKUP(A36,'Source query'!$B$17:$I$224,7,FALSE())</f>
        <v>107100.62</v>
      </c>
      <c r="E36" s="110" t="n">
        <f aca="false">IF(D36=0,"",IF(C36=0,"",IF(D36&lt;&gt;0,D36/C36-1)))</f>
        <v>0.0291989054230299</v>
      </c>
      <c r="F36" s="109" t="n">
        <f aca="false">VLOOKUP(A36,'Source query'!$B$17:$I$224,8,FALSE())</f>
        <v>110537.78</v>
      </c>
      <c r="G36" s="110" t="n">
        <f aca="false">IF(F36=0,"",IF(D36=0,"",IF(F36&lt;&gt;0,F36/D36-1)))</f>
        <v>0.0320928114141636</v>
      </c>
    </row>
    <row r="37" customFormat="false" ht="15" hidden="false" customHeight="true" outlineLevel="0" collapsed="false">
      <c r="A37" s="107" t="n">
        <v>30</v>
      </c>
      <c r="B37" s="108" t="str">
        <f aca="false">VLOOKUP(A37,Names!$A$2:$B$207,2,FALSE())</f>
        <v>Fauquier County Public Schools</v>
      </c>
      <c r="C37" s="109" t="n">
        <f aca="false">VLOOKUP(A37,'[1]Asst. Principals'!$A$8:$D$221,4,FALSE())</f>
        <v>74489.33</v>
      </c>
      <c r="D37" s="109" t="n">
        <f aca="false">VLOOKUP(A37,'Source query'!$B$17:$I$224,7,FALSE())</f>
        <v>77600.82</v>
      </c>
      <c r="E37" s="110" t="n">
        <f aca="false">IF(D37=0,"",IF(C37=0,"",IF(D37&lt;&gt;0,D37/C37-1)))</f>
        <v>0.0417709489399356</v>
      </c>
      <c r="F37" s="109" t="n">
        <f aca="false">VLOOKUP(A37,'Source query'!$B$17:$I$224,8,FALSE())</f>
        <v>80018.12</v>
      </c>
      <c r="G37" s="110" t="n">
        <f aca="false">IF(F37=0,"",IF(D37=0,"",IF(F37&lt;&gt;0,F37/D37-1)))</f>
        <v>0.0311504440288128</v>
      </c>
    </row>
    <row r="38" customFormat="false" ht="15.75" hidden="false" customHeight="true" outlineLevel="0" collapsed="false">
      <c r="A38" s="107" t="n">
        <v>31</v>
      </c>
      <c r="B38" s="108" t="str">
        <f aca="false">VLOOKUP(A38,Names!$A$2:$B$207,2,FALSE())</f>
        <v>Floyd County Public Schools</v>
      </c>
      <c r="C38" s="109" t="n">
        <f aca="false">VLOOKUP(A38,'[1]Asst. Principals'!$A$8:$D$221,4,FALSE())</f>
        <v>64135.86</v>
      </c>
      <c r="D38" s="109" t="n">
        <f aca="false">VLOOKUP(A38,'Source query'!$B$17:$I$224,7,FALSE())</f>
        <v>70435.32</v>
      </c>
      <c r="E38" s="110" t="n">
        <f aca="false">IF(D38=0,"",IF(C38=0,"",IF(D38&lt;&gt;0,D38/C38-1)))</f>
        <v>0.0982205586702978</v>
      </c>
      <c r="F38" s="109" t="n">
        <f aca="false">VLOOKUP(A38,'Source query'!$B$17:$I$224,8,FALSE())</f>
        <v>71285.03</v>
      </c>
      <c r="G38" s="110" t="n">
        <f aca="false">IF(F38=0,"",IF(D38=0,"",IF(F38&lt;&gt;0,F38/D38-1)))</f>
        <v>0.0120636919091159</v>
      </c>
    </row>
    <row r="39" customFormat="false" ht="15.75" hidden="false" customHeight="true" outlineLevel="0" collapsed="false">
      <c r="A39" s="107" t="n">
        <v>32</v>
      </c>
      <c r="B39" s="108" t="str">
        <f aca="false">VLOOKUP(A39,Names!$A$2:$B$207,2,FALSE())</f>
        <v>Fluvanna County Public Schools</v>
      </c>
      <c r="C39" s="109" t="n">
        <f aca="false">VLOOKUP(A39,'[1]Asst. Principals'!$A$8:$D$221,4,FALSE())</f>
        <v>68549.25</v>
      </c>
      <c r="D39" s="109" t="n">
        <f aca="false">VLOOKUP(A39,'Source query'!$B$17:$I$224,7,FALSE())</f>
        <v>70674.7</v>
      </c>
      <c r="E39" s="110" t="n">
        <f aca="false">IF(D39=0,"",IF(C39=0,"",IF(D39&lt;&gt;0,D39/C39-1)))</f>
        <v>0.0310061743928636</v>
      </c>
      <c r="F39" s="109" t="n">
        <f aca="false">VLOOKUP(A39,'Source query'!$B$17:$I$224,8,FALSE())</f>
        <v>97302.5</v>
      </c>
      <c r="G39" s="110" t="n">
        <f aca="false">IF(F39=0,"",IF(D39=0,"",IF(F39&lt;&gt;0,F39/D39-1)))</f>
        <v>0.376765660130146</v>
      </c>
    </row>
    <row r="40" customFormat="false" ht="15.75" hidden="false" customHeight="true" outlineLevel="0" collapsed="false">
      <c r="A40" s="107" t="n">
        <v>33</v>
      </c>
      <c r="B40" s="108" t="str">
        <f aca="false">VLOOKUP(A40,Names!$A$2:$B$207,2,FALSE())</f>
        <v>Franklin County Public Schools</v>
      </c>
      <c r="C40" s="109" t="n">
        <f aca="false">VLOOKUP(A40,'[1]Asst. Principals'!$A$8:$D$221,4,FALSE())</f>
        <v>68229.63</v>
      </c>
      <c r="D40" s="109" t="n">
        <f aca="false">VLOOKUP(A40,'Source query'!$B$17:$I$224,7,FALSE())</f>
        <v>70949.84</v>
      </c>
      <c r="E40" s="110" t="n">
        <f aca="false">IF(D40=0,"",IF(C40=0,"",IF(D40&lt;&gt;0,D40/C40-1)))</f>
        <v>0.0398684559772637</v>
      </c>
      <c r="F40" s="109" t="n">
        <f aca="false">VLOOKUP(A40,'Source query'!$B$17:$I$224,8,FALSE())</f>
        <v>74641.67</v>
      </c>
      <c r="G40" s="110" t="n">
        <f aca="false">IF(F40=0,"",IF(D40=0,"",IF(F40&lt;&gt;0,F40/D40-1)))</f>
        <v>0.0520343668146397</v>
      </c>
    </row>
    <row r="41" customFormat="false" ht="15.75" hidden="false" customHeight="true" outlineLevel="0" collapsed="false">
      <c r="A41" s="107" t="n">
        <v>34</v>
      </c>
      <c r="B41" s="108" t="str">
        <f aca="false">VLOOKUP(A41,Names!$A$2:$B$207,2,FALSE())</f>
        <v>Frederick County Public Schools</v>
      </c>
      <c r="C41" s="109" t="n">
        <f aca="false">VLOOKUP(A41,'[1]Asst. Principals'!$A$8:$D$221,4,FALSE())</f>
        <v>80580.07</v>
      </c>
      <c r="D41" s="109" t="n">
        <f aca="false">VLOOKUP(A41,'Source query'!$B$17:$I$224,7,FALSE())</f>
        <v>81898.97</v>
      </c>
      <c r="E41" s="110" t="n">
        <f aca="false">IF(D41=0,"",IF(C41=0,"",IF(D41&lt;&gt;0,D41/C41-1)))</f>
        <v>0.0163675707901469</v>
      </c>
      <c r="F41" s="109" t="n">
        <f aca="false">VLOOKUP(A41,'Source query'!$B$17:$I$224,8,FALSE())</f>
        <v>84366.39</v>
      </c>
      <c r="G41" s="110" t="n">
        <f aca="false">IF(F41=0,"",IF(D41=0,"",IF(F41&lt;&gt;0,F41/D41-1)))</f>
        <v>0.0301276072214338</v>
      </c>
    </row>
    <row r="42" customFormat="false" ht="15.75" hidden="false" customHeight="true" outlineLevel="0" collapsed="false">
      <c r="A42" s="107" t="n">
        <v>35</v>
      </c>
      <c r="B42" s="108" t="str">
        <f aca="false">VLOOKUP(A42,Names!$A$2:$B$207,2,FALSE())</f>
        <v>Giles County Public Schools</v>
      </c>
      <c r="C42" s="109" t="n">
        <f aca="false">VLOOKUP(A42,'[1]Asst. Principals'!$A$8:$D$221,4,FALSE())</f>
        <v>59767.75</v>
      </c>
      <c r="D42" s="109" t="n">
        <f aca="false">VLOOKUP(A42,'Source query'!$B$17:$I$224,7,FALSE())</f>
        <v>61119.89</v>
      </c>
      <c r="E42" s="110" t="n">
        <f aca="false">IF(D42=0,"",IF(C42=0,"",IF(D42&lt;&gt;0,D42/C42-1)))</f>
        <v>0.0226232374482893</v>
      </c>
      <c r="F42" s="109" t="n">
        <f aca="false">VLOOKUP(A42,'Source query'!$B$17:$I$224,8,FALSE())</f>
        <v>67586.5</v>
      </c>
      <c r="G42" s="110" t="n">
        <f aca="false">IF(F42=0,"",IF(D42=0,"",IF(F42&lt;&gt;0,F42/D42-1)))</f>
        <v>0.105802055599249</v>
      </c>
    </row>
    <row r="43" customFormat="false" ht="15.75" hidden="false" customHeight="true" outlineLevel="0" collapsed="false">
      <c r="A43" s="107" t="n">
        <v>36</v>
      </c>
      <c r="B43" s="108" t="str">
        <f aca="false">VLOOKUP(A43,Names!$A$2:$B$207,2,FALSE())</f>
        <v>Gloucester County Public Schools</v>
      </c>
      <c r="C43" s="109" t="n">
        <f aca="false">VLOOKUP(A43,'[1]Asst. Principals'!$A$8:$D$221,4,FALSE())</f>
        <v>61389.72</v>
      </c>
      <c r="D43" s="109" t="n">
        <f aca="false">VLOOKUP(A43,'Source query'!$B$17:$I$224,7,FALSE())</f>
        <v>58932.35</v>
      </c>
      <c r="E43" s="110" t="n">
        <f aca="false">IF(D43=0,"",IF(C43=0,"",IF(D43&lt;&gt;0,D43/C43-1)))</f>
        <v>-0.040029014629811</v>
      </c>
      <c r="F43" s="109" t="n">
        <f aca="false">VLOOKUP(A43,'Source query'!$B$17:$I$224,8,FALSE())</f>
        <v>61817.75</v>
      </c>
      <c r="G43" s="110" t="n">
        <f aca="false">IF(F43=0,"",IF(D43=0,"",IF(F43&lt;&gt;0,F43/D43-1)))</f>
        <v>0.0489612241833222</v>
      </c>
    </row>
    <row r="44" customFormat="false" ht="15.75" hidden="false" customHeight="true" outlineLevel="0" collapsed="false">
      <c r="A44" s="107" t="n">
        <v>37</v>
      </c>
      <c r="B44" s="108" t="str">
        <f aca="false">VLOOKUP(A44,Names!$A$2:$B$207,2,FALSE())</f>
        <v>Goochland County Public Schools</v>
      </c>
      <c r="C44" s="109" t="n">
        <f aca="false">VLOOKUP(A44,'[1]Asst. Principals'!$A$8:$D$221,4,FALSE())</f>
        <v>75982.69</v>
      </c>
      <c r="D44" s="109" t="n">
        <f aca="false">VLOOKUP(A44,'Source query'!$B$17:$I$224,7,FALSE())</f>
        <v>77512.32</v>
      </c>
      <c r="E44" s="110" t="n">
        <f aca="false">IF(D44=0,"",IF(C44=0,"",IF(D44&lt;&gt;0,D44/C44-1)))</f>
        <v>0.0201312956937956</v>
      </c>
      <c r="F44" s="109" t="n">
        <f aca="false">VLOOKUP(A44,'Source query'!$B$17:$I$224,8,FALSE())</f>
        <v>71014</v>
      </c>
      <c r="G44" s="110" t="n">
        <f aca="false">IF(F44=0,"",IF(D44=0,"",IF(F44&lt;&gt;0,F44/D44-1)))</f>
        <v>-0.0838359631088323</v>
      </c>
    </row>
    <row r="45" customFormat="false" ht="15.75" hidden="false" customHeight="true" outlineLevel="0" collapsed="false">
      <c r="A45" s="107" t="n">
        <v>38</v>
      </c>
      <c r="B45" s="108" t="str">
        <f aca="false">VLOOKUP(A45,Names!$A$2:$B$207,2,FALSE())</f>
        <v>Grayson County Public Schools</v>
      </c>
      <c r="C45" s="109" t="n">
        <f aca="false">VLOOKUP(A45,'[1]Asst. Principals'!$A$8:$D$221,4,FALSE())</f>
        <v>60308.13</v>
      </c>
      <c r="D45" s="109" t="n">
        <f aca="false">VLOOKUP(A45,'Source query'!$B$17:$I$224,7,FALSE())</f>
        <v>62628</v>
      </c>
      <c r="E45" s="110" t="n">
        <f aca="false">IF(D45=0,"",IF(C45=0,"",IF(D45&lt;&gt;0,D45/C45-1)))</f>
        <v>0.0384669529630584</v>
      </c>
      <c r="F45" s="109" t="n">
        <f aca="false">VLOOKUP(A45,'Source query'!$B$17:$I$224,8,FALSE())</f>
        <v>63880.56</v>
      </c>
      <c r="G45" s="110" t="n">
        <f aca="false">IF(F45=0,"",IF(D45=0,"",IF(F45&lt;&gt;0,F45/D45-1)))</f>
        <v>0.02</v>
      </c>
    </row>
    <row r="46" customFormat="false" ht="15.75" hidden="false" customHeight="true" outlineLevel="0" collapsed="false">
      <c r="A46" s="107" t="n">
        <v>39</v>
      </c>
      <c r="B46" s="108" t="str">
        <f aca="false">VLOOKUP(A46,Names!$A$2:$B$207,2,FALSE())</f>
        <v>Greene County Public Schools</v>
      </c>
      <c r="C46" s="109" t="n">
        <f aca="false">VLOOKUP(A46,'[1]Asst. Principals'!$A$8:$D$221,4,FALSE())</f>
        <v>68182.87</v>
      </c>
      <c r="D46" s="109" t="n">
        <f aca="false">VLOOKUP(A46,'Source query'!$B$17:$I$224,7,FALSE())</f>
        <v>69902.81</v>
      </c>
      <c r="E46" s="110" t="n">
        <f aca="false">IF(D46=0,"",IF(C46=0,"",IF(D46&lt;&gt;0,D46/C46-1)))</f>
        <v>0.0252253975228676</v>
      </c>
      <c r="F46" s="109" t="n">
        <f aca="false">VLOOKUP(A46,'Source query'!$B$17:$I$224,8,FALSE())</f>
        <v>79846.29</v>
      </c>
      <c r="G46" s="110" t="n">
        <f aca="false">IF(F46=0,"",IF(D46=0,"",IF(F46&lt;&gt;0,F46/D46-1)))</f>
        <v>0.142247214382369</v>
      </c>
    </row>
    <row r="47" customFormat="false" ht="20.25" hidden="false" customHeight="true" outlineLevel="0" collapsed="false">
      <c r="A47" s="107" t="n">
        <v>40</v>
      </c>
      <c r="B47" s="108" t="s">
        <v>123</v>
      </c>
      <c r="C47" s="109" t="n">
        <f aca="false">VLOOKUP(A47,'[1]Asst. Principals'!$A$8:$D$221,4,FALSE())</f>
        <v>52230.81</v>
      </c>
      <c r="D47" s="109" t="n">
        <f aca="false">VLOOKUP(A47,'Source query'!$B$17:$I$224,7,FALSE())</f>
        <v>52136.83</v>
      </c>
      <c r="E47" s="110" t="n">
        <f aca="false">IF(D47=0,"",IF(C47=0,"",IF(D47&lt;&gt;0,D47/C47-1)))</f>
        <v>-0.00179932112865944</v>
      </c>
      <c r="F47" s="109" t="n">
        <f aca="false">VLOOKUP(A47,'Source query'!$B$17:$I$224,8,FALSE())</f>
        <v>53700.94</v>
      </c>
      <c r="G47" s="110" t="n">
        <f aca="false">IF(F47=0,"",IF(D47=0,"",IF(F47&lt;&gt;0,F47/D47-1)))</f>
        <v>0.0300000978195261</v>
      </c>
    </row>
    <row r="48" customFormat="false" ht="15" hidden="false" customHeight="true" outlineLevel="0" collapsed="false">
      <c r="A48" s="107" t="n">
        <v>41</v>
      </c>
      <c r="B48" s="108" t="str">
        <f aca="false">VLOOKUP(A48,Names!$A$2:$B$207,2,FALSE())</f>
        <v>Halifax County Public Schools</v>
      </c>
      <c r="C48" s="109" t="n">
        <f aca="false">VLOOKUP(A48,'[1]Asst. Principals'!$A$8:$D$221,4,FALSE())</f>
        <v>57183.85</v>
      </c>
      <c r="D48" s="109" t="n">
        <f aca="false">VLOOKUP(A48,'Source query'!$B$17:$I$224,7,FALSE())</f>
        <v>67152.9</v>
      </c>
      <c r="E48" s="110" t="n">
        <f aca="false">IF(D48=0,"",IF(C48=0,"",IF(D48&lt;&gt;0,D48/C48-1)))</f>
        <v>0.174333312639845</v>
      </c>
      <c r="F48" s="109" t="n">
        <f aca="false">VLOOKUP(A48,'Source query'!$B$17:$I$224,8,FALSE())</f>
        <v>68430.5</v>
      </c>
      <c r="G48" s="110" t="n">
        <f aca="false">IF(F48=0,"",IF(D48=0,"",IF(F48&lt;&gt;0,F48/D48-1)))</f>
        <v>0.0190252394163173</v>
      </c>
    </row>
    <row r="49" customFormat="false" ht="15.75" hidden="false" customHeight="true" outlineLevel="0" collapsed="false">
      <c r="A49" s="107" t="n">
        <v>42</v>
      </c>
      <c r="B49" s="108" t="str">
        <f aca="false">VLOOKUP(A49,Names!$A$2:$B$207,2,FALSE())</f>
        <v>Hanover County Public Schools</v>
      </c>
      <c r="C49" s="109" t="n">
        <f aca="false">VLOOKUP(A49,'[1]Asst. Principals'!$A$8:$D$221,4,FALSE())</f>
        <v>71720.39</v>
      </c>
      <c r="D49" s="109" t="n">
        <f aca="false">VLOOKUP(A49,'Source query'!$B$17:$I$224,7,FALSE())</f>
        <v>70732.19</v>
      </c>
      <c r="E49" s="110" t="n">
        <f aca="false">IF(D49=0,"",IF(C49=0,"",IF(D49&lt;&gt;0,D49/C49-1)))</f>
        <v>-0.0137785084548481</v>
      </c>
      <c r="F49" s="109" t="n">
        <f aca="false">VLOOKUP(A49,'Source query'!$B$17:$I$224,8,FALSE())</f>
        <v>70812</v>
      </c>
      <c r="G49" s="110" t="n">
        <f aca="false">IF(F49=0,"",IF(D49=0,"",IF(F49&lt;&gt;0,F49/D49-1)))</f>
        <v>0.00112834057591038</v>
      </c>
    </row>
    <row r="50" customFormat="false" ht="15.75" hidden="false" customHeight="true" outlineLevel="0" collapsed="false">
      <c r="A50" s="107" t="n">
        <v>43</v>
      </c>
      <c r="B50" s="108" t="str">
        <f aca="false">VLOOKUP(A50,Names!$A$2:$B$207,2,FALSE())</f>
        <v>Henrico County Public Schools</v>
      </c>
      <c r="C50" s="109" t="n">
        <f aca="false">VLOOKUP(A50,'[1]Asst. Principals'!$A$8:$D$221,4,FALSE())</f>
        <v>71287.14</v>
      </c>
      <c r="D50" s="109" t="n">
        <f aca="false">VLOOKUP(A50,'Source query'!$B$17:$I$224,7,FALSE())</f>
        <v>70919.39</v>
      </c>
      <c r="E50" s="110" t="n">
        <f aca="false">IF(D50=0,"",IF(C50=0,"",IF(D50&lt;&gt;0,D50/C50-1)))</f>
        <v>-0.00515871446098137</v>
      </c>
      <c r="F50" s="109" t="n">
        <f aca="false">VLOOKUP(A50,'Source query'!$B$17:$I$224,8,FALSE())</f>
        <v>72601.6</v>
      </c>
      <c r="G50" s="110" t="n">
        <f aca="false">IF(F50=0,"",IF(D50=0,"",IF(F50&lt;&gt;0,F50/D50-1)))</f>
        <v>0.0237200291767881</v>
      </c>
    </row>
    <row r="51" customFormat="false" ht="15.75" hidden="false" customHeight="true" outlineLevel="0" collapsed="false">
      <c r="A51" s="107" t="n">
        <v>44</v>
      </c>
      <c r="B51" s="108" t="str">
        <f aca="false">VLOOKUP(A51,Names!$A$2:$B$207,2,FALSE())</f>
        <v>Henry County Public Schools</v>
      </c>
      <c r="C51" s="109" t="n">
        <f aca="false">VLOOKUP(A51,'[1]Asst. Principals'!$A$8:$D$221,4,FALSE())</f>
        <v>65075.75</v>
      </c>
      <c r="D51" s="109" t="n">
        <f aca="false">VLOOKUP(A51,'Source query'!$B$17:$I$224,7,FALSE())</f>
        <v>67023.77</v>
      </c>
      <c r="E51" s="110" t="n">
        <f aca="false">IF(D51=0,"",IF(C51=0,"",IF(D51&lt;&gt;0,D51/C51-1)))</f>
        <v>0.0299346530773752</v>
      </c>
      <c r="F51" s="109" t="n">
        <f aca="false">VLOOKUP(A51,'Source query'!$B$17:$I$224,8,FALSE())</f>
        <v>57819.92</v>
      </c>
      <c r="G51" s="110" t="n">
        <f aca="false">IF(F51=0,"",IF(D51=0,"",IF(F51&lt;&gt;0,F51/D51-1)))</f>
        <v>-0.137322176893362</v>
      </c>
    </row>
    <row r="52" customFormat="false" ht="15.75" hidden="false" customHeight="true" outlineLevel="0" collapsed="false">
      <c r="A52" s="107" t="n">
        <v>45</v>
      </c>
      <c r="B52" s="108" t="str">
        <f aca="false">VLOOKUP(A52,Names!$A$2:$B$207,2,FALSE())</f>
        <v>Highland County Public Schools</v>
      </c>
      <c r="C52" s="109" t="n">
        <f aca="false">VLOOKUP(A52,'[1]Asst. Principals'!$A$8:$D$221,4,FALSE())</f>
        <v>0</v>
      </c>
      <c r="D52" s="109" t="n">
        <f aca="false">VLOOKUP(A52,'Source query'!$B$17:$I$224,7,FALSE())</f>
        <v>0</v>
      </c>
      <c r="E52" s="110" t="str">
        <f aca="false">IF(D52=0,"",IF(C52=0,"",IF(D52&lt;&gt;0,D52/C52-1)))</f>
        <v/>
      </c>
      <c r="F52" s="109" t="n">
        <f aca="false">VLOOKUP(A52,'Source query'!$B$17:$I$224,8,FALSE())</f>
        <v>0</v>
      </c>
      <c r="G52" s="110" t="str">
        <f aca="false">IF(F52=0,"",IF(D52=0,"",IF(F52&lt;&gt;0,F52/D52-1)))</f>
        <v/>
      </c>
    </row>
    <row r="53" customFormat="false" ht="15.75" hidden="false" customHeight="true" outlineLevel="0" collapsed="false">
      <c r="A53" s="107" t="n">
        <v>46</v>
      </c>
      <c r="B53" s="108" t="str">
        <f aca="false">VLOOKUP(A53,Names!$A$2:$B$207,2,FALSE())</f>
        <v>Isle Of Wight County Public Schools</v>
      </c>
      <c r="C53" s="109" t="n">
        <f aca="false">VLOOKUP(A53,'[1]Asst. Principals'!$A$8:$D$221,4,FALSE())</f>
        <v>66605.97</v>
      </c>
      <c r="D53" s="109" t="n">
        <f aca="false">VLOOKUP(A53,'Source query'!$B$17:$I$224,7,FALSE())</f>
        <v>78925.49</v>
      </c>
      <c r="E53" s="110" t="n">
        <f aca="false">IF(D53=0,"",IF(C53=0,"",IF(D53&lt;&gt;0,D53/C53-1)))</f>
        <v>0.184961197922649</v>
      </c>
      <c r="F53" s="109" t="n">
        <f aca="false">VLOOKUP(A53,'Source query'!$B$17:$I$224,8,FALSE())</f>
        <v>65356.5</v>
      </c>
      <c r="G53" s="110" t="n">
        <f aca="false">IF(F53=0,"",IF(D53=0,"",IF(F53&lt;&gt;0,F53/D53-1)))</f>
        <v>-0.171921517370371</v>
      </c>
    </row>
    <row r="54" customFormat="false" ht="15.75" hidden="false" customHeight="true" outlineLevel="0" collapsed="false">
      <c r="A54" s="107" t="n">
        <v>48</v>
      </c>
      <c r="B54" s="108" t="str">
        <f aca="false">VLOOKUP(A54,Names!$A$2:$B$207,2,FALSE())</f>
        <v>King George County Public Schools</v>
      </c>
      <c r="C54" s="109" t="n">
        <f aca="false">VLOOKUP(A54,'[1]Asst. Principals'!$A$8:$D$221,4,FALSE())</f>
        <v>77371.37</v>
      </c>
      <c r="D54" s="109" t="n">
        <f aca="false">VLOOKUP(A54,'Source query'!$B$17:$I$224,7,FALSE())</f>
        <v>78736.07</v>
      </c>
      <c r="E54" s="110" t="n">
        <f aca="false">IF(D54=0,"",IF(C54=0,"",IF(D54&lt;&gt;0,D54/C54-1)))</f>
        <v>0.0176383072963553</v>
      </c>
      <c r="F54" s="109" t="n">
        <f aca="false">VLOOKUP(A54,'Source query'!$B$17:$I$224,8,FALSE())</f>
        <v>76443.5</v>
      </c>
      <c r="G54" s="110" t="n">
        <f aca="false">IF(F54=0,"",IF(D54=0,"",IF(F54&lt;&gt;0,F54/D54-1)))</f>
        <v>-0.0291171505003998</v>
      </c>
    </row>
    <row r="55" customFormat="false" ht="15.75" hidden="false" customHeight="true" outlineLevel="0" collapsed="false">
      <c r="A55" s="107" t="n">
        <v>49</v>
      </c>
      <c r="B55" s="108" t="str">
        <f aca="false">VLOOKUP(A55,Names!$A$2:$B$207,2,FALSE())</f>
        <v>King And Queen County Public Schools</v>
      </c>
      <c r="C55" s="109" t="n">
        <f aca="false">VLOOKUP(A55,'[1]Asst. Principals'!$A$8:$D$221,4,FALSE())</f>
        <v>0</v>
      </c>
      <c r="D55" s="109" t="n">
        <f aca="false">VLOOKUP(A55,'Source query'!$B$17:$I$224,7,FALSE())</f>
        <v>0</v>
      </c>
      <c r="E55" s="110" t="str">
        <f aca="false">IF(D55=0,"",IF(C55=0,"",IF(D55&lt;&gt;0,D55/C55-1)))</f>
        <v/>
      </c>
      <c r="F55" s="109" t="n">
        <f aca="false">VLOOKUP(A55,'Source query'!$B$17:$I$224,8,FALSE())</f>
        <v>0</v>
      </c>
      <c r="G55" s="110" t="str">
        <f aca="false">IF(F55=0,"",IF(D55=0,"",IF(F55&lt;&gt;0,F55/D55-1)))</f>
        <v/>
      </c>
    </row>
    <row r="56" customFormat="false" ht="15.75" hidden="false" customHeight="true" outlineLevel="0" collapsed="false">
      <c r="A56" s="107" t="n">
        <v>50</v>
      </c>
      <c r="B56" s="108" t="str">
        <f aca="false">VLOOKUP(A56,Names!$A$2:$B$207,2,FALSE())</f>
        <v>King William County Public Schools</v>
      </c>
      <c r="C56" s="109" t="n">
        <f aca="false">VLOOKUP(A56,'[1]Asst. Principals'!$A$8:$D$221,4,FALSE())</f>
        <v>70317.14</v>
      </c>
      <c r="D56" s="109" t="n">
        <f aca="false">VLOOKUP(A56,'Source query'!$B$17:$I$224,7,FALSE())</f>
        <v>69582.5</v>
      </c>
      <c r="E56" s="110" t="n">
        <f aca="false">IF(D56=0,"",IF(C56=0,"",IF(D56&lt;&gt;0,D56/C56-1)))</f>
        <v>-0.0104475238896234</v>
      </c>
      <c r="F56" s="109" t="n">
        <f aca="false">VLOOKUP(A56,'Source query'!$B$17:$I$224,8,FALSE())</f>
        <v>72580</v>
      </c>
      <c r="G56" s="110" t="n">
        <f aca="false">IF(F56=0,"",IF(D56=0,"",IF(F56&lt;&gt;0,F56/D56-1)))</f>
        <v>0.043078360219883</v>
      </c>
    </row>
    <row r="57" customFormat="false" ht="15.75" hidden="false" customHeight="true" outlineLevel="0" collapsed="false">
      <c r="A57" s="107" t="n">
        <v>51</v>
      </c>
      <c r="B57" s="108" t="str">
        <f aca="false">VLOOKUP(A57,Names!$A$2:$B$207,2,FALSE())</f>
        <v>Lancaster County Public Schools</v>
      </c>
      <c r="C57" s="109" t="n">
        <f aca="false">VLOOKUP(A57,'[1]Asst. Principals'!$A$8:$D$221,4,FALSE())</f>
        <v>63103</v>
      </c>
      <c r="D57" s="109" t="n">
        <f aca="false">VLOOKUP(A57,'Source query'!$B$17:$I$224,7,FALSE())</f>
        <v>61940.25</v>
      </c>
      <c r="E57" s="110" t="n">
        <f aca="false">IF(D57=0,"",IF(C57=0,"",IF(D57&lt;&gt;0,D57/C57-1)))</f>
        <v>-0.0184262237928466</v>
      </c>
      <c r="F57" s="109" t="n">
        <f aca="false">VLOOKUP(A57,'Source query'!$B$17:$I$224,8,FALSE())</f>
        <v>67563.04</v>
      </c>
      <c r="G57" s="110" t="n">
        <f aca="false">IF(F57=0,"",IF(D57=0,"",IF(F57&lt;&gt;0,F57/D57-1)))</f>
        <v>0.0907776445849022</v>
      </c>
    </row>
    <row r="58" customFormat="false" ht="15.75" hidden="false" customHeight="true" outlineLevel="0" collapsed="false">
      <c r="A58" s="107" t="n">
        <v>52</v>
      </c>
      <c r="B58" s="108" t="str">
        <f aca="false">VLOOKUP(A58,Names!$A$2:$B$207,2,FALSE())</f>
        <v>Lee County Public Schools</v>
      </c>
      <c r="C58" s="109" t="n">
        <f aca="false">VLOOKUP(A58,'[1]Asst. Principals'!$A$8:$D$221,4,FALSE())</f>
        <v>46166.7</v>
      </c>
      <c r="D58" s="109" t="n">
        <f aca="false">VLOOKUP(A58,'Source query'!$B$17:$I$224,7,FALSE())</f>
        <v>49250.04</v>
      </c>
      <c r="E58" s="110" t="n">
        <f aca="false">IF(D58=0,"",IF(C58=0,"",IF(D58&lt;&gt;0,D58/C58-1)))</f>
        <v>0.0667870997927078</v>
      </c>
      <c r="F58" s="109" t="n">
        <f aca="false">VLOOKUP(A58,'Source query'!$B$17:$I$224,8,FALSE())</f>
        <v>50000</v>
      </c>
      <c r="G58" s="110" t="n">
        <f aca="false">IF(F58=0,"",IF(D58=0,"",IF(F58&lt;&gt;0,F58/D58-1)))</f>
        <v>0.0152276018456026</v>
      </c>
    </row>
    <row r="59" customFormat="false" ht="15.75" hidden="false" customHeight="true" outlineLevel="0" collapsed="false">
      <c r="A59" s="107" t="n">
        <v>53</v>
      </c>
      <c r="B59" s="108" t="str">
        <f aca="false">VLOOKUP(A59,Names!$A$2:$B$207,2,FALSE())</f>
        <v>Loudoun County Public Schools</v>
      </c>
      <c r="C59" s="109" t="n">
        <f aca="false">VLOOKUP(A59,'[1]Asst. Principals'!$A$8:$D$221,4,FALSE())</f>
        <v>91313.1</v>
      </c>
      <c r="D59" s="109" t="n">
        <f aca="false">VLOOKUP(A59,'Source query'!$B$17:$I$224,7,FALSE())</f>
        <v>89675.37</v>
      </c>
      <c r="E59" s="110" t="n">
        <f aca="false">IF(D59=0,"",IF(C59=0,"",IF(D59&lt;&gt;0,D59/C59-1)))</f>
        <v>-0.0179353236282638</v>
      </c>
      <c r="F59" s="109" t="n">
        <f aca="false">VLOOKUP(A59,'Source query'!$B$17:$I$224,8,FALSE())</f>
        <v>89606.73</v>
      </c>
      <c r="G59" s="110" t="n">
        <f aca="false">IF(F59=0,"",IF(D59=0,"",IF(F59&lt;&gt;0,F59/D59-1)))</f>
        <v>-0.000765427563889642</v>
      </c>
    </row>
    <row r="60" customFormat="false" ht="15.75" hidden="false" customHeight="true" outlineLevel="0" collapsed="false">
      <c r="A60" s="107" t="n">
        <v>54</v>
      </c>
      <c r="B60" s="108" t="str">
        <f aca="false">VLOOKUP(A60,Names!$A$2:$B$207,2,FALSE())</f>
        <v>Louisa County Public Schools</v>
      </c>
      <c r="C60" s="109" t="n">
        <f aca="false">VLOOKUP(A60,'[1]Asst. Principals'!$A$8:$D$221,4,FALSE())</f>
        <v>72615.56</v>
      </c>
      <c r="D60" s="109" t="n">
        <f aca="false">VLOOKUP(A60,'Source query'!$B$17:$I$224,7,FALSE())</f>
        <v>69122.96</v>
      </c>
      <c r="E60" s="110" t="n">
        <f aca="false">IF(D60=0,"",IF(C60=0,"",IF(D60&lt;&gt;0,D60/C60-1)))</f>
        <v>-0.0480971295959157</v>
      </c>
      <c r="F60" s="109" t="n">
        <f aca="false">VLOOKUP(A60,'Source query'!$B$17:$I$224,8,FALSE())</f>
        <v>69700.93</v>
      </c>
      <c r="G60" s="110" t="n">
        <f aca="false">IF(F60=0,"",IF(D60=0,"",IF(F60&lt;&gt;0,F60/D60-1)))</f>
        <v>0.00836147641825513</v>
      </c>
    </row>
    <row r="61" customFormat="false" ht="15.75" hidden="false" customHeight="true" outlineLevel="0" collapsed="false">
      <c r="A61" s="107" t="n">
        <v>55</v>
      </c>
      <c r="B61" s="108" t="str">
        <f aca="false">VLOOKUP(A61,Names!$A$2:$B$207,2,FALSE())</f>
        <v>Lunenburg County Public Schools</v>
      </c>
      <c r="C61" s="109" t="n">
        <f aca="false">VLOOKUP(A61,'[1]Asst. Principals'!$A$8:$D$221,4,FALSE())</f>
        <v>60241.39</v>
      </c>
      <c r="D61" s="109" t="n">
        <f aca="false">VLOOKUP(A61,'Source query'!$B$17:$I$224,7,FALSE())</f>
        <v>71085.92</v>
      </c>
      <c r="E61" s="110" t="n">
        <f aca="false">IF(D61=0,"",IF(C61=0,"",IF(D61&lt;&gt;0,D61/C61-1)))</f>
        <v>0.180017924553202</v>
      </c>
      <c r="F61" s="109" t="n">
        <f aca="false">VLOOKUP(A61,'Source query'!$B$17:$I$224,8,FALSE())</f>
        <v>71085.92</v>
      </c>
      <c r="G61" s="110" t="n">
        <f aca="false">IF(F61=0,"",IF(D61=0,"",IF(F61&lt;&gt;0,F61/D61-1)))</f>
        <v>0</v>
      </c>
    </row>
    <row r="62" customFormat="false" ht="15.75" hidden="false" customHeight="true" outlineLevel="0" collapsed="false">
      <c r="A62" s="107" t="n">
        <v>56</v>
      </c>
      <c r="B62" s="108" t="str">
        <f aca="false">VLOOKUP(A62,Names!$A$2:$B$207,2,FALSE())</f>
        <v>Madison County Public Schools</v>
      </c>
      <c r="C62" s="109" t="n">
        <f aca="false">VLOOKUP(A62,'[1]Asst. Principals'!$A$8:$D$221,4,FALSE())</f>
        <v>65788.53</v>
      </c>
      <c r="D62" s="109" t="n">
        <f aca="false">VLOOKUP(A62,'Source query'!$B$17:$I$224,7,FALSE())</f>
        <v>64733.49</v>
      </c>
      <c r="E62" s="110" t="n">
        <f aca="false">IF(D62=0,"",IF(C62=0,"",IF(D62&lt;&gt;0,D62/C62-1)))</f>
        <v>-0.0160368380324047</v>
      </c>
      <c r="F62" s="109" t="n">
        <f aca="false">VLOOKUP(A62,'Source query'!$B$17:$I$224,8,FALSE())</f>
        <v>64870.6</v>
      </c>
      <c r="G62" s="110" t="n">
        <f aca="false">IF(F62=0,"",IF(D62=0,"",IF(F62&lt;&gt;0,F62/D62-1)))</f>
        <v>0.00211806902424083</v>
      </c>
    </row>
    <row r="63" customFormat="false" ht="15.75" hidden="false" customHeight="true" outlineLevel="0" collapsed="false">
      <c r="A63" s="107" t="n">
        <v>57</v>
      </c>
      <c r="B63" s="108" t="str">
        <f aca="false">VLOOKUP(A63,Names!$A$2:$B$207,2,FALSE())</f>
        <v>Mathews County Public Schools</v>
      </c>
      <c r="C63" s="109" t="n">
        <f aca="false">VLOOKUP(A63,'[1]Asst. Principals'!$A$8:$D$221,4,FALSE())</f>
        <v>62310.64</v>
      </c>
      <c r="D63" s="109" t="n">
        <f aca="false">VLOOKUP(A63,'Source query'!$B$17:$I$224,7,FALSE())</f>
        <v>63438.36</v>
      </c>
      <c r="E63" s="110" t="n">
        <f aca="false">IF(D63=0,"",IF(C63=0,"",IF(D63&lt;&gt;0,D63/C63-1)))</f>
        <v>0.0180983536680093</v>
      </c>
      <c r="F63" s="109" t="n">
        <f aca="false">VLOOKUP(A63,'Source query'!$B$17:$I$224,8,FALSE())</f>
        <v>64707</v>
      </c>
      <c r="G63" s="110" t="n">
        <f aca="false">IF(F63=0,"",IF(D63=0,"",IF(F63&lt;&gt;0,F63/D63-1)))</f>
        <v>0.0199979949040296</v>
      </c>
    </row>
    <row r="64" customFormat="false" ht="15.75" hidden="false" customHeight="true" outlineLevel="0" collapsed="false">
      <c r="A64" s="107" t="n">
        <v>58</v>
      </c>
      <c r="B64" s="108" t="str">
        <f aca="false">VLOOKUP(A64,Names!$A$2:$B$207,2,FALSE())</f>
        <v>Mecklenburg County Public Schools</v>
      </c>
      <c r="C64" s="109" t="n">
        <f aca="false">VLOOKUP(A64,'[1]Asst. Principals'!$A$8:$D$221,4,FALSE())</f>
        <v>55515.67</v>
      </c>
      <c r="D64" s="109" t="n">
        <f aca="false">VLOOKUP(A64,'Source query'!$B$17:$I$224,7,FALSE())</f>
        <v>62280.77</v>
      </c>
      <c r="E64" s="110" t="n">
        <f aca="false">IF(D64=0,"",IF(C64=0,"",IF(D64&lt;&gt;0,D64/C64-1)))</f>
        <v>0.12185928765698</v>
      </c>
      <c r="F64" s="109" t="n">
        <f aca="false">VLOOKUP(A64,'Source query'!$B$17:$I$224,8,FALSE())</f>
        <v>57298.19</v>
      </c>
      <c r="G64" s="110" t="n">
        <f aca="false">IF(F64=0,"",IF(D64=0,"",IF(F64&lt;&gt;0,F64/D64-1)))</f>
        <v>-0.0800019010683393</v>
      </c>
    </row>
    <row r="65" customFormat="false" ht="15.75" hidden="false" customHeight="true" outlineLevel="0" collapsed="false">
      <c r="A65" s="107" t="n">
        <v>59</v>
      </c>
      <c r="B65" s="108" t="str">
        <f aca="false">VLOOKUP(A65,Names!$A$2:$B$207,2,FALSE())</f>
        <v>Middlesex County Public Schools</v>
      </c>
      <c r="C65" s="109" t="n">
        <f aca="false">VLOOKUP(A65,'[1]Asst. Principals'!$A$8:$D$221,4,FALSE())</f>
        <v>66291</v>
      </c>
      <c r="D65" s="109" t="n">
        <f aca="false">VLOOKUP(A65,'Source query'!$B$17:$I$224,7,FALSE())</f>
        <v>65698.11</v>
      </c>
      <c r="E65" s="110" t="n">
        <f aca="false">IF(D65=0,"",IF(C65=0,"",IF(D65&lt;&gt;0,D65/C65-1)))</f>
        <v>-0.00894374802009323</v>
      </c>
      <c r="F65" s="109" t="n">
        <f aca="false">VLOOKUP(A65,'Source query'!$B$17:$I$224,8,FALSE())</f>
        <v>65304.5</v>
      </c>
      <c r="G65" s="110" t="n">
        <f aca="false">IF(F65=0,"",IF(D65=0,"",IF(F65&lt;&gt;0,F65/D65-1)))</f>
        <v>-0.00599119213627308</v>
      </c>
    </row>
    <row r="66" customFormat="false" ht="15.75" hidden="false" customHeight="true" outlineLevel="0" collapsed="false">
      <c r="A66" s="107" t="n">
        <v>60</v>
      </c>
      <c r="B66" s="108" t="str">
        <f aca="false">VLOOKUP(A66,Names!$A$2:$B$207,2,FALSE())</f>
        <v>Montgomery County Public Schools</v>
      </c>
      <c r="C66" s="109" t="n">
        <f aca="false">VLOOKUP(A66,'[1]Asst. Principals'!$A$8:$D$221,4,FALSE())</f>
        <v>70986.91</v>
      </c>
      <c r="D66" s="109" t="n">
        <f aca="false">VLOOKUP(A66,'Source query'!$B$17:$I$224,7,FALSE())</f>
        <v>71575.95</v>
      </c>
      <c r="E66" s="110" t="n">
        <f aca="false">IF(D66=0,"",IF(C66=0,"",IF(D66&lt;&gt;0,D66/C66-1)))</f>
        <v>0.00829786787451359</v>
      </c>
      <c r="F66" s="109" t="n">
        <f aca="false">VLOOKUP(A66,'Source query'!$B$17:$I$224,8,FALSE())</f>
        <v>73728.93</v>
      </c>
      <c r="G66" s="110" t="n">
        <f aca="false">IF(F66=0,"",IF(D66=0,"",IF(F66&lt;&gt;0,F66/D66-1)))</f>
        <v>0.0300796566444455</v>
      </c>
    </row>
    <row r="67" customFormat="false" ht="15.75" hidden="false" customHeight="true" outlineLevel="0" collapsed="false">
      <c r="A67" s="107" t="n">
        <v>62</v>
      </c>
      <c r="B67" s="108" t="str">
        <f aca="false">VLOOKUP(A67,Names!$A$2:$B$207,2,FALSE())</f>
        <v>Nelson County Public Schools</v>
      </c>
      <c r="C67" s="109" t="n">
        <f aca="false">VLOOKUP(A67,'[1]Asst. Principals'!$A$8:$D$221,4,FALSE())</f>
        <v>68829.45</v>
      </c>
      <c r="D67" s="109" t="n">
        <f aca="false">VLOOKUP(A67,'Source query'!$B$17:$I$224,7,FALSE())</f>
        <v>70827.57</v>
      </c>
      <c r="E67" s="110" t="n">
        <f aca="false">IF(D67=0,"",IF(C67=0,"",IF(D67&lt;&gt;0,D67/C67-1)))</f>
        <v>0.0290300154948211</v>
      </c>
      <c r="F67" s="109" t="n">
        <f aca="false">VLOOKUP(A67,'Source query'!$B$17:$I$224,8,FALSE())</f>
        <v>71857.09</v>
      </c>
      <c r="G67" s="110" t="n">
        <f aca="false">IF(F67=0,"",IF(D67=0,"",IF(F67&lt;&gt;0,F67/D67-1)))</f>
        <v>0.0145355826834097</v>
      </c>
    </row>
    <row r="68" customFormat="false" ht="15.75" hidden="false" customHeight="true" outlineLevel="0" collapsed="false">
      <c r="A68" s="107" t="n">
        <v>63</v>
      </c>
      <c r="B68" s="108" t="str">
        <f aca="false">VLOOKUP(A68,Names!$A$2:$B$207,2,FALSE())</f>
        <v>New Kent County Public Schools</v>
      </c>
      <c r="C68" s="109" t="n">
        <f aca="false">VLOOKUP(A68,'[1]Asst. Principals'!$A$8:$D$221,4,FALSE())</f>
        <v>73469.32</v>
      </c>
      <c r="D68" s="109" t="n">
        <f aca="false">VLOOKUP(A68,'Source query'!$B$17:$I$224,7,FALSE())</f>
        <v>74898.05</v>
      </c>
      <c r="E68" s="110" t="n">
        <f aca="false">IF(D68=0,"",IF(C68=0,"",IF(D68&lt;&gt;0,D68/C68-1)))</f>
        <v>0.0194466207118835</v>
      </c>
      <c r="F68" s="109" t="n">
        <f aca="false">VLOOKUP(A68,'Source query'!$B$17:$I$224,8,FALSE())</f>
        <v>77114.04</v>
      </c>
      <c r="G68" s="110" t="n">
        <f aca="false">IF(F68=0,"",IF(D68=0,"",IF(F68&lt;&gt;0,F68/D68-1)))</f>
        <v>0.029586751590996</v>
      </c>
    </row>
    <row r="69" customFormat="false" ht="15.75" hidden="false" customHeight="true" outlineLevel="0" collapsed="false">
      <c r="A69" s="107" t="n">
        <v>65</v>
      </c>
      <c r="B69" s="108" t="str">
        <f aca="false">VLOOKUP(A69,Names!$A$2:$B$207,2,FALSE())</f>
        <v>Northampton County Public Schools</v>
      </c>
      <c r="C69" s="109" t="n">
        <f aca="false">VLOOKUP(A69,'[1]Asst. Principals'!$A$8:$D$221,4,FALSE())</f>
        <v>66155.41</v>
      </c>
      <c r="D69" s="109" t="n">
        <f aca="false">VLOOKUP(A69,'Source query'!$B$17:$I$224,7,FALSE())</f>
        <v>64602</v>
      </c>
      <c r="E69" s="110" t="n">
        <f aca="false">IF(D69=0,"",IF(C69=0,"",IF(D69&lt;&gt;0,D69/C69-1)))</f>
        <v>-0.023481223984554</v>
      </c>
      <c r="F69" s="109" t="n">
        <f aca="false">VLOOKUP(A69,'Source query'!$B$17:$I$224,8,FALSE())</f>
        <v>66060</v>
      </c>
      <c r="G69" s="110" t="n">
        <f aca="false">IF(F69=0,"",IF(D69=0,"",IF(F69&lt;&gt;0,F69/D69-1)))</f>
        <v>0.0225689607132906</v>
      </c>
    </row>
    <row r="70" customFormat="false" ht="15.75" hidden="false" customHeight="true" outlineLevel="0" collapsed="false">
      <c r="A70" s="107" t="n">
        <v>66</v>
      </c>
      <c r="B70" s="108" t="str">
        <f aca="false">VLOOKUP(A70,Names!$A$2:$B$207,2,FALSE())</f>
        <v>Northumberland County Public Schools</v>
      </c>
      <c r="C70" s="109" t="n">
        <f aca="false">VLOOKUP(A70,'[1]Asst. Principals'!$A$8:$D$221,4,FALSE())</f>
        <v>67890.23</v>
      </c>
      <c r="D70" s="109" t="n">
        <f aca="false">VLOOKUP(A70,'Source query'!$B$17:$I$224,7,FALSE())</f>
        <v>69372.2</v>
      </c>
      <c r="E70" s="110" t="n">
        <f aca="false">IF(D70=0,"",IF(C70=0,"",IF(D70&lt;&gt;0,D70/C70-1)))</f>
        <v>0.0218289141162138</v>
      </c>
      <c r="F70" s="109" t="n">
        <f aca="false">VLOOKUP(A70,'Source query'!$B$17:$I$224,8,FALSE())</f>
        <v>65503.53</v>
      </c>
      <c r="G70" s="110" t="n">
        <f aca="false">IF(F70=0,"",IF(D70=0,"",IF(F70&lt;&gt;0,F70/D70-1)))</f>
        <v>-0.0557668633833149</v>
      </c>
    </row>
    <row r="71" customFormat="false" ht="15.75" hidden="false" customHeight="true" outlineLevel="0" collapsed="false">
      <c r="A71" s="107" t="n">
        <v>67</v>
      </c>
      <c r="B71" s="108" t="str">
        <f aca="false">VLOOKUP(A71,Names!$A$2:$B$207,2,FALSE())</f>
        <v>Nottoway County Public Schools</v>
      </c>
      <c r="C71" s="109" t="n">
        <f aca="false">VLOOKUP(A71,'[1]Asst. Principals'!$A$8:$D$221,4,FALSE())</f>
        <v>72280</v>
      </c>
      <c r="D71" s="109" t="n">
        <f aca="false">VLOOKUP(A71,'Source query'!$B$17:$I$224,7,FALSE())</f>
        <v>71470.75</v>
      </c>
      <c r="E71" s="110" t="n">
        <f aca="false">IF(D71=0,"",IF(C71=0,"",IF(D71&lt;&gt;0,D71/C71-1)))</f>
        <v>-0.0111960431654676</v>
      </c>
      <c r="F71" s="109" t="n">
        <f aca="false">VLOOKUP(A71,'Source query'!$B$17:$I$224,8,FALSE())</f>
        <v>73823.33</v>
      </c>
      <c r="G71" s="110" t="n">
        <f aca="false">IF(F71=0,"",IF(D71=0,"",IF(F71&lt;&gt;0,F71/D71-1)))</f>
        <v>0.0329166826988663</v>
      </c>
    </row>
    <row r="72" customFormat="false" ht="15.75" hidden="false" customHeight="true" outlineLevel="0" collapsed="false">
      <c r="A72" s="107" t="n">
        <v>68</v>
      </c>
      <c r="B72" s="108" t="str">
        <f aca="false">VLOOKUP(A72,Names!$A$2:$B$207,2,FALSE())</f>
        <v>Orange County Public Schools</v>
      </c>
      <c r="C72" s="109" t="n">
        <f aca="false">VLOOKUP(A72,'[1]Asst. Principals'!$A$8:$D$221,4,FALSE())</f>
        <v>76725.14</v>
      </c>
      <c r="D72" s="109" t="n">
        <f aca="false">VLOOKUP(A72,'Source query'!$B$17:$I$224,7,FALSE())</f>
        <v>77411.53</v>
      </c>
      <c r="E72" s="110" t="n">
        <f aca="false">IF(D72=0,"",IF(C72=0,"",IF(D72&lt;&gt;0,D72/C72-1)))</f>
        <v>0.00894608989960788</v>
      </c>
      <c r="F72" s="109" t="n">
        <f aca="false">VLOOKUP(A72,'Source query'!$B$17:$I$224,8,FALSE())</f>
        <v>78506.29</v>
      </c>
      <c r="G72" s="110" t="n">
        <f aca="false">IF(F72=0,"",IF(D72=0,"",IF(F72&lt;&gt;0,F72/D72-1)))</f>
        <v>0.0141420793517451</v>
      </c>
    </row>
    <row r="73" customFormat="false" ht="15.75" hidden="false" customHeight="true" outlineLevel="0" collapsed="false">
      <c r="A73" s="107" t="n">
        <v>69</v>
      </c>
      <c r="B73" s="108" t="str">
        <f aca="false">VLOOKUP(A73,Names!$A$2:$B$207,2,FALSE())</f>
        <v>Page County Public Schools</v>
      </c>
      <c r="C73" s="109" t="n">
        <f aca="false">VLOOKUP(A73,'[1]Asst. Principals'!$A$8:$D$221,4,FALSE())</f>
        <v>65211.66</v>
      </c>
      <c r="D73" s="109" t="n">
        <f aca="false">VLOOKUP(A73,'Source query'!$B$17:$I$224,7,FALSE())</f>
        <v>68121.93</v>
      </c>
      <c r="E73" s="110" t="n">
        <f aca="false">IF(D73=0,"",IF(C73=0,"",IF(D73&lt;&gt;0,D73/C73-1)))</f>
        <v>0.0446280619140809</v>
      </c>
      <c r="F73" s="109" t="n">
        <f aca="false">VLOOKUP(A73,'Source query'!$B$17:$I$224,8,FALSE())</f>
        <v>68663.14</v>
      </c>
      <c r="G73" s="110" t="n">
        <f aca="false">IF(F73=0,"",IF(D73=0,"",IF(F73&lt;&gt;0,F73/D73-1)))</f>
        <v>0.00794472499531373</v>
      </c>
    </row>
    <row r="74" customFormat="false" ht="15.75" hidden="false" customHeight="true" outlineLevel="0" collapsed="false">
      <c r="A74" s="107" t="n">
        <v>70</v>
      </c>
      <c r="B74" s="108" t="str">
        <f aca="false">VLOOKUP(A74,Names!$A$2:$B$207,2,FALSE())</f>
        <v>Patrick County Public Schools</v>
      </c>
      <c r="C74" s="109" t="n">
        <f aca="false">VLOOKUP(A74,'[1]Asst. Principals'!$A$8:$D$221,4,FALSE())</f>
        <v>61054.89</v>
      </c>
      <c r="D74" s="109" t="n">
        <f aca="false">VLOOKUP(A74,'Source query'!$B$17:$I$224,7,FALSE())</f>
        <v>63079.85</v>
      </c>
      <c r="E74" s="110" t="n">
        <f aca="false">IF(D74=0,"",IF(C74=0,"",IF(D74&lt;&gt;0,D74/C74-1)))</f>
        <v>0.0331662214115855</v>
      </c>
      <c r="F74" s="109" t="n">
        <f aca="false">VLOOKUP(A74,'Source query'!$B$17:$I$224,8,FALSE())</f>
        <v>65399.14</v>
      </c>
      <c r="G74" s="110" t="n">
        <f aca="false">IF(F74=0,"",IF(D74=0,"",IF(F74&lt;&gt;0,F74/D74-1)))</f>
        <v>0.0367675256044522</v>
      </c>
    </row>
    <row r="75" customFormat="false" ht="15.75" hidden="false" customHeight="true" outlineLevel="0" collapsed="false">
      <c r="A75" s="107" t="n">
        <v>71</v>
      </c>
      <c r="B75" s="108" t="str">
        <f aca="false">VLOOKUP(A75,Names!$A$2:$B$207,2,FALSE())</f>
        <v>Pittsylvania County Public Schools</v>
      </c>
      <c r="C75" s="109" t="n">
        <f aca="false">VLOOKUP(A75,'[1]Asst. Principals'!$A$8:$D$221,4,FALSE())</f>
        <v>62065.52</v>
      </c>
      <c r="D75" s="109" t="n">
        <f aca="false">VLOOKUP(A75,'Source query'!$B$17:$I$224,7,FALSE())</f>
        <v>63325.75</v>
      </c>
      <c r="E75" s="110" t="n">
        <f aca="false">IF(D75=0,"",IF(C75=0,"",IF(D75&lt;&gt;0,D75/C75-1)))</f>
        <v>0.0203048326993798</v>
      </c>
      <c r="F75" s="109" t="n">
        <f aca="false">VLOOKUP(A75,'Source query'!$B$17:$I$224,8,FALSE())</f>
        <v>65235.05</v>
      </c>
      <c r="G75" s="110" t="n">
        <f aca="false">IF(F75=0,"",IF(D75=0,"",IF(F75&lt;&gt;0,F75/D75-1)))</f>
        <v>0.0301504522252007</v>
      </c>
    </row>
    <row r="76" customFormat="false" ht="15.75" hidden="false" customHeight="true" outlineLevel="0" collapsed="false">
      <c r="A76" s="107" t="n">
        <v>72</v>
      </c>
      <c r="B76" s="108" t="str">
        <f aca="false">VLOOKUP(A76,Names!$A$2:$B$207,2,FALSE())</f>
        <v>Powhatan County Public Schools</v>
      </c>
      <c r="C76" s="109" t="n">
        <f aca="false">VLOOKUP(A76,'[1]Asst. Principals'!$A$8:$D$221,4,FALSE())</f>
        <v>81787.17</v>
      </c>
      <c r="D76" s="109" t="n">
        <f aca="false">VLOOKUP(A76,'Source query'!$B$17:$I$224,7,FALSE())</f>
        <v>84753.13</v>
      </c>
      <c r="E76" s="110" t="n">
        <f aca="false">IF(D76=0,"",IF(C76=0,"",IF(D76&lt;&gt;0,D76/C76-1)))</f>
        <v>0.036264367626365</v>
      </c>
      <c r="F76" s="109" t="n">
        <f aca="false">VLOOKUP(A76,'Source query'!$B$17:$I$224,8,FALSE())</f>
        <v>88632.43</v>
      </c>
      <c r="G76" s="110" t="n">
        <f aca="false">IF(F76=0,"",IF(D76=0,"",IF(F76&lt;&gt;0,F76/D76-1)))</f>
        <v>0.0457717608777397</v>
      </c>
    </row>
    <row r="77" customFormat="false" ht="15.75" hidden="false" customHeight="true" outlineLevel="0" collapsed="false">
      <c r="A77" s="107" t="n">
        <v>73</v>
      </c>
      <c r="B77" s="108" t="str">
        <f aca="false">VLOOKUP(A77,Names!$A$2:$B$207,2,FALSE())</f>
        <v>Prince Edward County Public Schools</v>
      </c>
      <c r="C77" s="109" t="n">
        <f aca="false">VLOOKUP(A77,'[1]Asst. Principals'!$A$8:$D$221,4,FALSE())</f>
        <v>63694.09</v>
      </c>
      <c r="D77" s="109" t="n">
        <f aca="false">VLOOKUP(A77,'Source query'!$B$17:$I$224,7,FALSE())</f>
        <v>65647.69</v>
      </c>
      <c r="E77" s="110" t="n">
        <f aca="false">IF(D77=0,"",IF(C77=0,"",IF(D77&lt;&gt;0,D77/C77-1)))</f>
        <v>0.0306716054817646</v>
      </c>
      <c r="F77" s="109" t="n">
        <f aca="false">VLOOKUP(A77,'Source query'!$B$17:$I$224,8,FALSE())</f>
        <v>53548.67</v>
      </c>
      <c r="G77" s="110" t="n">
        <f aca="false">IF(F77=0,"",IF(D77=0,"",IF(F77&lt;&gt;0,F77/D77-1)))</f>
        <v>-0.184302296089931</v>
      </c>
    </row>
    <row r="78" customFormat="false" ht="15.75" hidden="false" customHeight="true" outlineLevel="0" collapsed="false">
      <c r="A78" s="107" t="n">
        <v>74</v>
      </c>
      <c r="B78" s="108" t="str">
        <f aca="false">VLOOKUP(A78,Names!$A$2:$B$207,2,FALSE())</f>
        <v>Prince George County Public Schools</v>
      </c>
      <c r="C78" s="109" t="n">
        <f aca="false">VLOOKUP(A78,'[1]Asst. Principals'!$A$8:$D$221,4,FALSE())</f>
        <v>64362.96</v>
      </c>
      <c r="D78" s="109" t="n">
        <f aca="false">VLOOKUP(A78,'Source query'!$B$17:$I$224,7,FALSE())</f>
        <v>61549.25</v>
      </c>
      <c r="E78" s="110" t="n">
        <f aca="false">IF(D78=0,"",IF(C78=0,"",IF(D78&lt;&gt;0,D78/C78-1)))</f>
        <v>-0.043716292724884</v>
      </c>
      <c r="F78" s="109" t="n">
        <f aca="false">VLOOKUP(A78,'Source query'!$B$17:$I$224,8,FALSE())</f>
        <v>58690.67</v>
      </c>
      <c r="G78" s="110" t="n">
        <f aca="false">IF(F78=0,"",IF(D78=0,"",IF(F78&lt;&gt;0,F78/D78-1)))</f>
        <v>-0.0464437828243236</v>
      </c>
    </row>
    <row r="79" customFormat="false" ht="15.75" hidden="false" customHeight="true" outlineLevel="0" collapsed="false">
      <c r="A79" s="107" t="n">
        <v>75</v>
      </c>
      <c r="B79" s="108" t="str">
        <f aca="false">VLOOKUP(A79,Names!$A$2:$B$207,2,FALSE())</f>
        <v>Prince William County Public Schools</v>
      </c>
      <c r="C79" s="109" t="n">
        <f aca="false">VLOOKUP(A79,'[1]Asst. Principals'!$A$8:$D$221,4,FALSE())</f>
        <v>97202.82</v>
      </c>
      <c r="D79" s="109" t="n">
        <f aca="false">VLOOKUP(A79,'Source query'!$B$17:$I$224,7,FALSE())</f>
        <v>93721.22</v>
      </c>
      <c r="E79" s="110" t="n">
        <f aca="false">IF(D79=0,"",IF(C79=0,"",IF(D79&lt;&gt;0,D79/C79-1)))</f>
        <v>-0.0358178908801207</v>
      </c>
      <c r="F79" s="109" t="n">
        <f aca="false">VLOOKUP(A79,'Source query'!$B$17:$I$224,8,FALSE())</f>
        <v>96053.42</v>
      </c>
      <c r="G79" s="110" t="n">
        <f aca="false">IF(F79=0,"",IF(D79=0,"",IF(F79&lt;&gt;0,F79/D79-1)))</f>
        <v>0.024884439191039</v>
      </c>
    </row>
    <row r="80" customFormat="false" ht="15.75" hidden="false" customHeight="true" outlineLevel="0" collapsed="false">
      <c r="A80" s="107" t="n">
        <v>77</v>
      </c>
      <c r="B80" s="108" t="str">
        <f aca="false">VLOOKUP(A80,Names!$A$2:$B$207,2,FALSE())</f>
        <v>Pulaski County Public Schools</v>
      </c>
      <c r="C80" s="109" t="n">
        <f aca="false">VLOOKUP(A80,'[1]Asst. Principals'!$A$8:$D$221,4,FALSE())</f>
        <v>62302.23</v>
      </c>
      <c r="D80" s="109" t="n">
        <f aca="false">VLOOKUP(A80,'Source query'!$B$17:$I$224,7,FALSE())</f>
        <v>61596.09</v>
      </c>
      <c r="E80" s="110" t="n">
        <f aca="false">IF(D80=0,"",IF(C80=0,"",IF(D80&lt;&gt;0,D80/C80-1)))</f>
        <v>-0.011334104734293</v>
      </c>
      <c r="F80" s="109" t="n">
        <f aca="false">VLOOKUP(A80,'Source query'!$B$17:$I$224,8,FALSE())</f>
        <v>63404.27</v>
      </c>
      <c r="G80" s="110" t="n">
        <f aca="false">IF(F80=0,"",IF(D80=0,"",IF(F80&lt;&gt;0,F80/D80-1)))</f>
        <v>0.0293554347361984</v>
      </c>
    </row>
    <row r="81" customFormat="false" ht="15.75" hidden="false" customHeight="true" outlineLevel="0" collapsed="false">
      <c r="A81" s="107" t="n">
        <v>78</v>
      </c>
      <c r="B81" s="108" t="str">
        <f aca="false">VLOOKUP(A81,Names!$A$2:$B$207,2,FALSE())</f>
        <v>Rappahannock County Public Schools</v>
      </c>
      <c r="C81" s="109" t="n">
        <f aca="false">VLOOKUP(A81,'[1]Asst. Principals'!$A$8:$D$221,4,FALSE())</f>
        <v>77623.71</v>
      </c>
      <c r="D81" s="109" t="n">
        <f aca="false">VLOOKUP(A81,'Source query'!$B$17:$I$224,7,FALSE())</f>
        <v>71602.77</v>
      </c>
      <c r="E81" s="110" t="n">
        <f aca="false">IF(D81=0,"",IF(C81=0,"",IF(D81&lt;&gt;0,D81/C81-1)))</f>
        <v>-0.0775657334595319</v>
      </c>
      <c r="F81" s="109" t="n">
        <f aca="false">VLOOKUP(A81,'Source query'!$B$17:$I$224,8,FALSE())</f>
        <v>72477.5</v>
      </c>
      <c r="G81" s="110" t="n">
        <f aca="false">IF(F81=0,"",IF(D81=0,"",IF(F81&lt;&gt;0,F81/D81-1)))</f>
        <v>0.0122164268225935</v>
      </c>
    </row>
    <row r="82" customFormat="false" ht="15.75" hidden="false" customHeight="true" outlineLevel="0" collapsed="false">
      <c r="A82" s="107" t="n">
        <v>79</v>
      </c>
      <c r="B82" s="108" t="str">
        <f aca="false">VLOOKUP(A82,Names!$A$2:$B$207,2,FALSE())</f>
        <v>Richmond County Public Schools</v>
      </c>
      <c r="C82" s="109" t="n">
        <f aca="false">VLOOKUP(A82,'[1]Asst. Principals'!$A$8:$D$221,4,FALSE())</f>
        <v>60273.53</v>
      </c>
      <c r="D82" s="109" t="n">
        <f aca="false">VLOOKUP(A82,'Source query'!$B$17:$I$224,7,FALSE())</f>
        <v>65548.13</v>
      </c>
      <c r="E82" s="110" t="n">
        <f aca="false">IF(D82=0,"",IF(C82=0,"",IF(D82&lt;&gt;0,D82/C82-1)))</f>
        <v>0.0875110517004729</v>
      </c>
      <c r="F82" s="109" t="n">
        <f aca="false">VLOOKUP(A82,'Source query'!$B$17:$I$224,8,FALSE())</f>
        <v>66863.75</v>
      </c>
      <c r="G82" s="110" t="n">
        <f aca="false">IF(F82=0,"",IF(D82=0,"",IF(F82&lt;&gt;0,F82/D82-1)))</f>
        <v>0.0200710531330184</v>
      </c>
    </row>
    <row r="83" customFormat="false" ht="15.75" hidden="false" customHeight="true" outlineLevel="0" collapsed="false">
      <c r="A83" s="107" t="n">
        <v>80</v>
      </c>
      <c r="B83" s="108" t="str">
        <f aca="false">VLOOKUP(A83,Names!$A$2:$B$207,2,FALSE())</f>
        <v>Roanoke County Public Schools</v>
      </c>
      <c r="C83" s="109" t="n">
        <f aca="false">VLOOKUP(A83,'[1]Asst. Principals'!$A$8:$D$221,4,FALSE())</f>
        <v>73018.82</v>
      </c>
      <c r="D83" s="109" t="n">
        <f aca="false">VLOOKUP(A83,'Source query'!$B$17:$I$224,7,FALSE())</f>
        <v>72149.71</v>
      </c>
      <c r="E83" s="110" t="n">
        <f aca="false">IF(D83=0,"",IF(C83=0,"",IF(D83&lt;&gt;0,D83/C83-1)))</f>
        <v>-0.0119025478636877</v>
      </c>
      <c r="F83" s="109" t="n">
        <f aca="false">VLOOKUP(A83,'Source query'!$B$17:$I$224,8,FALSE())</f>
        <v>76047.59</v>
      </c>
      <c r="G83" s="110" t="n">
        <f aca="false">IF(F83=0,"",IF(D83=0,"",IF(F83&lt;&gt;0,F83/D83-1)))</f>
        <v>0.0540248879725225</v>
      </c>
    </row>
    <row r="84" customFormat="false" ht="15.75" hidden="false" customHeight="true" outlineLevel="0" collapsed="false">
      <c r="A84" s="107" t="n">
        <v>81</v>
      </c>
      <c r="B84" s="108" t="str">
        <f aca="false">VLOOKUP(A84,Names!$A$2:$B$207,2,FALSE())</f>
        <v>Rockbridge County Public Schools</v>
      </c>
      <c r="C84" s="109" t="n">
        <f aca="false">VLOOKUP(A84,'[1]Asst. Principals'!$A$8:$D$221,4,FALSE())</f>
        <v>61261.5</v>
      </c>
      <c r="D84" s="109" t="n">
        <f aca="false">VLOOKUP(A84,'Source query'!$B$17:$I$224,7,FALSE())</f>
        <v>59310.54</v>
      </c>
      <c r="E84" s="110" t="n">
        <f aca="false">IF(D84=0,"",IF(C84=0,"",IF(D84&lt;&gt;0,D84/C84-1)))</f>
        <v>-0.03184642883377</v>
      </c>
      <c r="F84" s="109" t="n">
        <f aca="false">VLOOKUP(A84,'Source query'!$B$17:$I$224,8,FALSE())</f>
        <v>77950.25</v>
      </c>
      <c r="G84" s="110" t="n">
        <f aca="false">IF(F84=0,"",IF(D84=0,"",IF(F84&lt;&gt;0,F84/D84-1)))</f>
        <v>0.314273146054647</v>
      </c>
    </row>
    <row r="85" customFormat="false" ht="15.75" hidden="false" customHeight="true" outlineLevel="0" collapsed="false">
      <c r="A85" s="107" t="n">
        <v>82</v>
      </c>
      <c r="B85" s="108" t="str">
        <f aca="false">VLOOKUP(A85,Names!$A$2:$B$207,2,FALSE())</f>
        <v>Rockingham County Public Schools</v>
      </c>
      <c r="C85" s="109" t="n">
        <f aca="false">VLOOKUP(A85,'[1]Asst. Principals'!$A$8:$D$221,4,FALSE())</f>
        <v>72809.45</v>
      </c>
      <c r="D85" s="109" t="n">
        <f aca="false">VLOOKUP(A85,'Source query'!$B$17:$I$224,7,FALSE())</f>
        <v>71108.88</v>
      </c>
      <c r="E85" s="110" t="n">
        <f aca="false">IF(D85=0,"",IF(C85=0,"",IF(D85&lt;&gt;0,D85/C85-1)))</f>
        <v>-0.0233564461755994</v>
      </c>
      <c r="F85" s="109" t="n">
        <f aca="false">VLOOKUP(A85,'Source query'!$B$17:$I$224,8,FALSE())</f>
        <v>72500</v>
      </c>
      <c r="G85" s="110" t="n">
        <f aca="false">IF(F85=0,"",IF(D85=0,"",IF(F85&lt;&gt;0,F85/D85-1)))</f>
        <v>0.0195632387966171</v>
      </c>
    </row>
    <row r="86" customFormat="false" ht="15.75" hidden="false" customHeight="true" outlineLevel="0" collapsed="false">
      <c r="A86" s="107" t="n">
        <v>83</v>
      </c>
      <c r="B86" s="108" t="s">
        <v>124</v>
      </c>
      <c r="C86" s="109" t="n">
        <f aca="false">VLOOKUP(A86,'[1]Asst. Principals'!$A$8:$D$221,4,FALSE())</f>
        <v>55993.65</v>
      </c>
      <c r="D86" s="109" t="n">
        <f aca="false">VLOOKUP(A86,'Source query'!$B$17:$I$224,7,FALSE())</f>
        <v>56410.54</v>
      </c>
      <c r="E86" s="110" t="n">
        <f aca="false">IF(D86=0,"",IF(C86=0,"",IF(D86&lt;&gt;0,D86/C86-1)))</f>
        <v>0.00744530853052083</v>
      </c>
      <c r="F86" s="109" t="n">
        <f aca="false">VLOOKUP(A86,'Source query'!$B$17:$I$224,8,FALSE())</f>
        <v>57338.75</v>
      </c>
      <c r="G86" s="110" t="n">
        <f aca="false">IF(F86=0,"",IF(D86=0,"",IF(F86&lt;&gt;0,F86/D86-1)))</f>
        <v>0.0164545490966759</v>
      </c>
    </row>
    <row r="87" customFormat="false" ht="15.75" hidden="false" customHeight="true" outlineLevel="0" collapsed="false">
      <c r="A87" s="107" t="n">
        <v>84</v>
      </c>
      <c r="B87" s="108" t="str">
        <f aca="false">VLOOKUP(A87,Names!$A$2:$B$207,2,FALSE())</f>
        <v>Scott County Public Schools</v>
      </c>
      <c r="C87" s="109" t="n">
        <f aca="false">VLOOKUP(A87,'[1]Asst. Principals'!$A$8:$D$221,4,FALSE())</f>
        <v>64733.36</v>
      </c>
      <c r="D87" s="109" t="n">
        <f aca="false">VLOOKUP(A87,'Source query'!$B$17:$I$224,7,FALSE())</f>
        <v>65580</v>
      </c>
      <c r="E87" s="110" t="n">
        <f aca="false">IF(D87=0,"",IF(C87=0,"",IF(D87&lt;&gt;0,D87/C87-1)))</f>
        <v>0.013078882356794</v>
      </c>
      <c r="F87" s="109" t="n">
        <f aca="false">VLOOKUP(A87,'Source query'!$B$17:$I$224,8,FALSE())</f>
        <v>66546.67</v>
      </c>
      <c r="G87" s="110" t="n">
        <f aca="false">IF(F87=0,"",IF(D87=0,"",IF(F87&lt;&gt;0,F87/D87-1)))</f>
        <v>0.0147403171698688</v>
      </c>
    </row>
    <row r="88" customFormat="false" ht="15.75" hidden="false" customHeight="true" outlineLevel="0" collapsed="false">
      <c r="A88" s="107" t="n">
        <v>85</v>
      </c>
      <c r="B88" s="108" t="str">
        <f aca="false">VLOOKUP(A88,Names!$A$2:$B$207,2,FALSE())</f>
        <v>Shenandoah County Public Schools</v>
      </c>
      <c r="C88" s="109" t="n">
        <f aca="false">VLOOKUP(A88,'[1]Asst. Principals'!$A$8:$D$221,4,FALSE())</f>
        <v>80261.37</v>
      </c>
      <c r="D88" s="109" t="n">
        <f aca="false">VLOOKUP(A88,'Source query'!$B$17:$I$224,7,FALSE())</f>
        <v>81483.23</v>
      </c>
      <c r="E88" s="110" t="n">
        <f aca="false">IF(D88=0,"",IF(C88=0,"",IF(D88&lt;&gt;0,D88/C88-1)))</f>
        <v>0.0152235128804803</v>
      </c>
      <c r="F88" s="109" t="n">
        <f aca="false">VLOOKUP(A88,'Source query'!$B$17:$I$224,8,FALSE())</f>
        <v>79604.47</v>
      </c>
      <c r="G88" s="110" t="n">
        <f aca="false">IF(F88=0,"",IF(D88=0,"",IF(F88&lt;&gt;0,F88/D88-1)))</f>
        <v>-0.0230570143083428</v>
      </c>
    </row>
    <row r="89" customFormat="false" ht="15.75" hidden="false" customHeight="true" outlineLevel="0" collapsed="false">
      <c r="A89" s="107" t="n">
        <v>86</v>
      </c>
      <c r="B89" s="108" t="str">
        <f aca="false">VLOOKUP(A89,Names!$A$2:$B$207,2,FALSE())</f>
        <v>Smyth County Public Schools</v>
      </c>
      <c r="C89" s="109" t="n">
        <f aca="false">VLOOKUP(A89,'[1]Asst. Principals'!$A$8:$D$221,4,FALSE())</f>
        <v>70871.3</v>
      </c>
      <c r="D89" s="109" t="n">
        <f aca="false">VLOOKUP(A89,'Source query'!$B$17:$I$224,7,FALSE())</f>
        <v>72320.83</v>
      </c>
      <c r="E89" s="110" t="n">
        <f aca="false">IF(D89=0,"",IF(C89=0,"",IF(D89&lt;&gt;0,D89/C89-1)))</f>
        <v>0.0204529901384622</v>
      </c>
      <c r="F89" s="109" t="n">
        <f aca="false">VLOOKUP(A89,'Source query'!$B$17:$I$224,8,FALSE())</f>
        <v>73700.57</v>
      </c>
      <c r="G89" s="110" t="n">
        <f aca="false">IF(F89=0,"",IF(D89=0,"",IF(F89&lt;&gt;0,F89/D89-1)))</f>
        <v>0.0190780443200114</v>
      </c>
    </row>
    <row r="90" customFormat="false" ht="15.75" hidden="false" customHeight="true" outlineLevel="0" collapsed="false">
      <c r="A90" s="107" t="n">
        <v>87</v>
      </c>
      <c r="B90" s="108" t="str">
        <f aca="false">VLOOKUP(A90,Names!$A$2:$B$207,2,FALSE())</f>
        <v>Southampton County Public Schools</v>
      </c>
      <c r="C90" s="109" t="n">
        <f aca="false">VLOOKUP(A90,'[1]Asst. Principals'!$A$8:$D$221,4,FALSE())</f>
        <v>61317.92</v>
      </c>
      <c r="D90" s="109" t="n">
        <f aca="false">VLOOKUP(A90,'Source query'!$B$17:$I$224,7,FALSE())</f>
        <v>64717.82</v>
      </c>
      <c r="E90" s="110" t="n">
        <f aca="false">IF(D90=0,"",IF(C90=0,"",IF(D90&lt;&gt;0,D90/C90-1)))</f>
        <v>0.0554470862677665</v>
      </c>
      <c r="F90" s="109" t="n">
        <f aca="false">VLOOKUP(A90,'Source query'!$B$17:$I$224,8,FALSE())</f>
        <v>66326.4</v>
      </c>
      <c r="G90" s="110" t="n">
        <f aca="false">IF(F90=0,"",IF(D90=0,"",IF(F90&lt;&gt;0,F90/D90-1)))</f>
        <v>0.0248552871527501</v>
      </c>
    </row>
    <row r="91" customFormat="false" ht="15.75" hidden="false" customHeight="true" outlineLevel="0" collapsed="false">
      <c r="A91" s="107" t="n">
        <v>88</v>
      </c>
      <c r="B91" s="108" t="str">
        <f aca="false">VLOOKUP(A91,Names!$A$2:$B$207,2,FALSE())</f>
        <v>Spotsylvania County Public Schools</v>
      </c>
      <c r="C91" s="109" t="n">
        <f aca="false">VLOOKUP(A91,'[1]Asst. Principals'!$A$8:$D$221,4,FALSE())</f>
        <v>84055.97</v>
      </c>
      <c r="D91" s="109" t="n">
        <f aca="false">VLOOKUP(A91,'Source query'!$B$17:$I$224,7,FALSE())</f>
        <v>86925.33</v>
      </c>
      <c r="E91" s="110" t="n">
        <f aca="false">IF(D91=0,"",IF(C91=0,"",IF(D91&lt;&gt;0,D91/C91-1)))</f>
        <v>0.0341363022757337</v>
      </c>
      <c r="F91" s="109" t="n">
        <f aca="false">VLOOKUP(A91,'Source query'!$B$17:$I$224,8,FALSE())</f>
        <v>88294.05</v>
      </c>
      <c r="G91" s="110" t="n">
        <f aca="false">IF(F91=0,"",IF(D91=0,"",IF(F91&lt;&gt;0,F91/D91-1)))</f>
        <v>0.0157459281431547</v>
      </c>
    </row>
    <row r="92" customFormat="false" ht="15.75" hidden="false" customHeight="true" outlineLevel="0" collapsed="false">
      <c r="A92" s="107" t="n">
        <v>89</v>
      </c>
      <c r="B92" s="108" t="str">
        <f aca="false">VLOOKUP(A92,Names!$A$2:$B$207,2,FALSE())</f>
        <v>Stafford County Public Schools</v>
      </c>
      <c r="C92" s="109" t="n">
        <f aca="false">VLOOKUP(A92,'[1]Asst. Principals'!$A$8:$D$221,4,FALSE())</f>
        <v>86416.1</v>
      </c>
      <c r="D92" s="109" t="n">
        <f aca="false">VLOOKUP(A92,'Source query'!$B$17:$I$224,7,FALSE())</f>
        <v>85071.99</v>
      </c>
      <c r="E92" s="110" t="n">
        <f aca="false">IF(D92=0,"",IF(C92=0,"",IF(D92&lt;&gt;0,D92/C92-1)))</f>
        <v>-0.0155539303439984</v>
      </c>
      <c r="F92" s="109" t="n">
        <f aca="false">VLOOKUP(A92,'Source query'!$B$17:$I$224,8,FALSE())</f>
        <v>90778.96</v>
      </c>
      <c r="G92" s="110" t="n">
        <f aca="false">IF(F92=0,"",IF(D92=0,"",IF(F92&lt;&gt;0,F92/D92-1)))</f>
        <v>0.0670840073213286</v>
      </c>
    </row>
    <row r="93" customFormat="false" ht="15.75" hidden="false" customHeight="true" outlineLevel="0" collapsed="false">
      <c r="A93" s="107" t="n">
        <v>90</v>
      </c>
      <c r="B93" s="108" t="str">
        <f aca="false">VLOOKUP(A93,Names!$A$2:$B$207,2,FALSE())</f>
        <v>Surry County Public Schools</v>
      </c>
      <c r="C93" s="109" t="n">
        <f aca="false">VLOOKUP(A93,'[1]Asst. Principals'!$A$8:$D$221,4,FALSE())</f>
        <v>66264.04</v>
      </c>
      <c r="D93" s="109" t="n">
        <f aca="false">VLOOKUP(A93,'Source query'!$B$17:$I$224,7,FALSE())</f>
        <v>65033.05</v>
      </c>
      <c r="E93" s="110" t="n">
        <f aca="false">IF(D93=0,"",IF(C93=0,"",IF(D93&lt;&gt;0,D93/C93-1)))</f>
        <v>-0.0185770442007458</v>
      </c>
      <c r="F93" s="109" t="n">
        <f aca="false">VLOOKUP(A93,'Source query'!$B$17:$I$224,8,FALSE())</f>
        <v>72354.72</v>
      </c>
      <c r="G93" s="110" t="n">
        <f aca="false">IF(F93=0,"",IF(D93=0,"",IF(F93&lt;&gt;0,F93/D93-1)))</f>
        <v>0.112583832374462</v>
      </c>
    </row>
    <row r="94" customFormat="false" ht="15.75" hidden="false" customHeight="true" outlineLevel="0" collapsed="false">
      <c r="A94" s="107" t="n">
        <v>91</v>
      </c>
      <c r="B94" s="108" t="str">
        <f aca="false">VLOOKUP(A94,Names!$A$2:$B$207,2,FALSE())</f>
        <v>Sussex County Public Schools</v>
      </c>
      <c r="C94" s="109" t="n">
        <f aca="false">VLOOKUP(A94,'[1]Asst. Principals'!$A$8:$D$221,4,FALSE())</f>
        <v>72243.67</v>
      </c>
      <c r="D94" s="109" t="n">
        <f aca="false">VLOOKUP(A94,'Source query'!$B$17:$I$224,7,FALSE())</f>
        <v>75190.08</v>
      </c>
      <c r="E94" s="110" t="n">
        <f aca="false">IF(D94=0,"",IF(C94=0,"",IF(D94&lt;&gt;0,D94/C94-1)))</f>
        <v>0.0407843344614138</v>
      </c>
      <c r="F94" s="109" t="n">
        <f aca="false">VLOOKUP(A94,'Source query'!$B$17:$I$224,8,FALSE())</f>
        <v>76092</v>
      </c>
      <c r="G94" s="110" t="n">
        <f aca="false">IF(F94=0,"",IF(D94=0,"",IF(F94&lt;&gt;0,F94/D94-1)))</f>
        <v>0.0119951993667249</v>
      </c>
    </row>
    <row r="95" customFormat="false" ht="15.75" hidden="false" customHeight="true" outlineLevel="0" collapsed="false">
      <c r="A95" s="107" t="n">
        <v>92</v>
      </c>
      <c r="B95" s="108" t="str">
        <f aca="false">VLOOKUP(A95,Names!$A$2:$B$207,2,FALSE())</f>
        <v>Tazewell County Public Schools</v>
      </c>
      <c r="C95" s="109" t="n">
        <f aca="false">VLOOKUP(A95,'[1]Asst. Principals'!$A$8:$D$221,4,FALSE())</f>
        <v>53896.36</v>
      </c>
      <c r="D95" s="109" t="n">
        <f aca="false">VLOOKUP(A95,'Source query'!$B$17:$I$224,7,FALSE())</f>
        <v>57893.41</v>
      </c>
      <c r="E95" s="110" t="n">
        <f aca="false">IF(D95=0,"",IF(C95=0,"",IF(D95&lt;&gt;0,D95/C95-1)))</f>
        <v>0.0741617801276375</v>
      </c>
      <c r="F95" s="109" t="n">
        <f aca="false">VLOOKUP(A95,'Source query'!$B$17:$I$224,8,FALSE())</f>
        <v>57897.89</v>
      </c>
      <c r="G95" s="110" t="n">
        <f aca="false">IF(F95=0,"",IF(D95=0,"",IF(F95&lt;&gt;0,F95/D95-1)))</f>
        <v>7.73835916729748E-005</v>
      </c>
    </row>
    <row r="96" customFormat="false" ht="15.75" hidden="false" customHeight="true" outlineLevel="0" collapsed="false">
      <c r="A96" s="107" t="n">
        <v>93</v>
      </c>
      <c r="B96" s="108" t="str">
        <f aca="false">VLOOKUP(A96,Names!$A$2:$B$207,2,FALSE())</f>
        <v>Warren County Public Schools</v>
      </c>
      <c r="C96" s="109" t="n">
        <f aca="false">VLOOKUP(A96,'[1]Asst. Principals'!$A$8:$D$221,4,FALSE())</f>
        <v>75546.33</v>
      </c>
      <c r="D96" s="109" t="n">
        <f aca="false">VLOOKUP(A96,'Source query'!$B$17:$I$224,7,FALSE())</f>
        <v>78215.54</v>
      </c>
      <c r="E96" s="110" t="n">
        <f aca="false">IF(D96=0,"",IF(C96=0,"",IF(D96&lt;&gt;0,D96/C96-1)))</f>
        <v>0.0353320935643067</v>
      </c>
      <c r="F96" s="109" t="n">
        <f aca="false">VLOOKUP(A96,'Source query'!$B$17:$I$224,8,FALSE())</f>
        <v>71414.79</v>
      </c>
      <c r="G96" s="110" t="n">
        <f aca="false">IF(F96=0,"",IF(D96=0,"",IF(F96&lt;&gt;0,F96/D96-1)))</f>
        <v>-0.0869488339529459</v>
      </c>
    </row>
    <row r="97" customFormat="false" ht="15.75" hidden="false" customHeight="true" outlineLevel="0" collapsed="false">
      <c r="A97" s="107" t="n">
        <v>94</v>
      </c>
      <c r="B97" s="108" t="str">
        <f aca="false">VLOOKUP(A97,Names!$A$2:$B$207,2,FALSE())</f>
        <v>Washington County Public Schools</v>
      </c>
      <c r="C97" s="109" t="n">
        <f aca="false">VLOOKUP(A97,'[1]Asst. Principals'!$A$8:$D$221,4,FALSE())</f>
        <v>72590.62</v>
      </c>
      <c r="D97" s="109" t="n">
        <f aca="false">VLOOKUP(A97,'Source query'!$B$17:$I$224,7,FALSE())</f>
        <v>68675.14</v>
      </c>
      <c r="E97" s="110" t="n">
        <f aca="false">IF(D97=0,"",IF(C97=0,"",IF(D97&lt;&gt;0,D97/C97-1)))</f>
        <v>-0.0539392004090886</v>
      </c>
      <c r="F97" s="109" t="n">
        <f aca="false">VLOOKUP(A97,'Source query'!$B$17:$I$224,8,FALSE())</f>
        <v>70252.01</v>
      </c>
      <c r="G97" s="110" t="n">
        <f aca="false">IF(F97=0,"",IF(D97=0,"",IF(F97&lt;&gt;0,F97/D97-1)))</f>
        <v>0.0229612928346414</v>
      </c>
    </row>
    <row r="98" customFormat="false" ht="15.75" hidden="false" customHeight="true" outlineLevel="0" collapsed="false">
      <c r="A98" s="107" t="n">
        <v>95</v>
      </c>
      <c r="B98" s="108" t="str">
        <f aca="false">VLOOKUP(A98,Names!$A$2:$B$207,2,FALSE())</f>
        <v>Westmoreland County Public Schools</v>
      </c>
      <c r="C98" s="109" t="n">
        <f aca="false">VLOOKUP(A98,'[1]Asst. Principals'!$A$8:$D$221,4,FALSE())</f>
        <v>62720.61</v>
      </c>
      <c r="D98" s="109" t="n">
        <f aca="false">VLOOKUP(A98,'Source query'!$B$17:$I$224,7,FALSE())</f>
        <v>60840.89</v>
      </c>
      <c r="E98" s="110" t="n">
        <f aca="false">IF(D98=0,"",IF(C98=0,"",IF(D98&lt;&gt;0,D98/C98-1)))</f>
        <v>-0.0299697340316046</v>
      </c>
      <c r="F98" s="109" t="n">
        <f aca="false">VLOOKUP(A98,'Source query'!$B$17:$I$224,8,FALSE())</f>
        <v>64261.5</v>
      </c>
      <c r="G98" s="110" t="n">
        <f aca="false">IF(F98=0,"",IF(D98=0,"",IF(F98&lt;&gt;0,F98/D98-1)))</f>
        <v>0.0562222216012949</v>
      </c>
    </row>
    <row r="99" customFormat="false" ht="15.75" hidden="false" customHeight="true" outlineLevel="0" collapsed="false">
      <c r="A99" s="107" t="n">
        <v>96</v>
      </c>
      <c r="B99" s="108" t="str">
        <f aca="false">VLOOKUP(A99,Names!$A$2:$B$207,2,FALSE())</f>
        <v>Wise County Public Schools</v>
      </c>
      <c r="C99" s="109" t="n">
        <f aca="false">VLOOKUP(A99,'[1]Asst. Principals'!$A$8:$D$221,4,FALSE())</f>
        <v>58457.43</v>
      </c>
      <c r="D99" s="109" t="n">
        <f aca="false">VLOOKUP(A99,'Source query'!$B$17:$I$224,7,FALSE())</f>
        <v>51507.99</v>
      </c>
      <c r="E99" s="110" t="n">
        <f aca="false">IF(D99=0,"",IF(C99=0,"",IF(D99&lt;&gt;0,D99/C99-1)))</f>
        <v>-0.118880354473332</v>
      </c>
      <c r="F99" s="109" t="n">
        <f aca="false">VLOOKUP(A99,'Source query'!$B$17:$I$224,8,FALSE())</f>
        <v>52500</v>
      </c>
      <c r="G99" s="110" t="n">
        <f aca="false">IF(F99=0,"",IF(D99=0,"",IF(F99&lt;&gt;0,F99/D99-1)))</f>
        <v>0.0192593420943044</v>
      </c>
    </row>
    <row r="100" customFormat="false" ht="15.75" hidden="false" customHeight="true" outlineLevel="0" collapsed="false">
      <c r="A100" s="107" t="n">
        <v>97</v>
      </c>
      <c r="B100" s="108" t="str">
        <f aca="false">VLOOKUP(A100,Names!$A$2:$B$207,2,FALSE())</f>
        <v>Wythe County Public Schools</v>
      </c>
      <c r="C100" s="109" t="n">
        <f aca="false">VLOOKUP(A100,'[1]Asst. Principals'!$A$8:$D$221,4,FALSE())</f>
        <v>77786.27</v>
      </c>
      <c r="D100" s="109" t="n">
        <f aca="false">VLOOKUP(A100,'Source query'!$B$17:$I$224,7,FALSE())</f>
        <v>75502.5</v>
      </c>
      <c r="E100" s="110" t="n">
        <f aca="false">IF(D100=0,"",IF(C100=0,"",IF(D100&lt;&gt;0,D100/C100-1)))</f>
        <v>-0.0293595514992556</v>
      </c>
      <c r="F100" s="109" t="n">
        <f aca="false">VLOOKUP(A100,'Source query'!$B$17:$I$224,8,FALSE())</f>
        <v>76320.5</v>
      </c>
      <c r="G100" s="110" t="n">
        <f aca="false">IF(F100=0,"",IF(D100=0,"",IF(F100&lt;&gt;0,F100/D100-1)))</f>
        <v>0.0108340783417769</v>
      </c>
    </row>
    <row r="101" customFormat="false" ht="15.75" hidden="false" customHeight="true" outlineLevel="0" collapsed="false">
      <c r="A101" s="107" t="n">
        <v>98</v>
      </c>
      <c r="B101" s="108" t="str">
        <f aca="false">VLOOKUP(A101,Names!$A$2:$B$207,2,FALSE())</f>
        <v>York County Public Schools</v>
      </c>
      <c r="C101" s="109" t="n">
        <f aca="false">VLOOKUP(A101,'[1]Asst. Principals'!$A$8:$D$221,4,FALSE())</f>
        <v>65832.93</v>
      </c>
      <c r="D101" s="109" t="n">
        <f aca="false">VLOOKUP(A101,'Source query'!$B$17:$I$224,7,FALSE())</f>
        <v>69983.37</v>
      </c>
      <c r="E101" s="110" t="n">
        <f aca="false">IF(D101=0,"",IF(C101=0,"",IF(D101&lt;&gt;0,D101/C101-1)))</f>
        <v>0.0630450444785005</v>
      </c>
      <c r="F101" s="109" t="n">
        <f aca="false">VLOOKUP(A101,'Source query'!$B$17:$I$224,8,FALSE())</f>
        <v>71401.41</v>
      </c>
      <c r="G101" s="110" t="n">
        <f aca="false">IF(F101=0,"",IF(D101=0,"",IF(F101&lt;&gt;0,F101/D101-1)))</f>
        <v>0.0202625280834576</v>
      </c>
    </row>
    <row r="102" customFormat="false" ht="15.75" hidden="false" customHeight="true" outlineLevel="0" collapsed="false">
      <c r="A102" s="152" t="s">
        <v>125</v>
      </c>
      <c r="B102" s="125"/>
      <c r="C102" s="109"/>
      <c r="D102" s="109"/>
      <c r="E102" s="110"/>
      <c r="F102" s="109"/>
      <c r="G102" s="110"/>
    </row>
    <row r="103" customFormat="false" ht="15" hidden="false" customHeight="true" outlineLevel="0" collapsed="false">
      <c r="A103" s="107" t="n">
        <v>101</v>
      </c>
      <c r="B103" s="108" t="str">
        <f aca="false">VLOOKUP(A103,Names!$A$2:$B$207,2,FALSE())</f>
        <v>Alexandria City Public Schools</v>
      </c>
      <c r="C103" s="109" t="n">
        <f aca="false">VLOOKUP(A103,'[1]Asst. Principals'!$A$8:$D$221,4,FALSE())</f>
        <v>99748.45</v>
      </c>
      <c r="D103" s="109" t="n">
        <f aca="false">VLOOKUP(A103,'Source query'!$B$17:$I$224,7,FALSE())</f>
        <v>103049.72</v>
      </c>
      <c r="E103" s="110" t="n">
        <f aca="false">IF(D103=0,"",IF(C103=0,"",IF(D103&lt;&gt;0,D103/C103-1)))</f>
        <v>0.0330959528694432</v>
      </c>
      <c r="F103" s="109" t="n">
        <f aca="false">VLOOKUP(A103,'Source query'!$B$17:$I$224,8,FALSE())</f>
        <v>105231.95</v>
      </c>
      <c r="G103" s="110" t="n">
        <f aca="false">IF(F103=0,"",IF(D103=0,"",IF(F103&lt;&gt;0,F103/D103-1)))</f>
        <v>0.0211764767531635</v>
      </c>
    </row>
    <row r="104" customFormat="false" ht="15.75" hidden="false" customHeight="true" outlineLevel="0" collapsed="false">
      <c r="A104" s="107" t="n">
        <v>102</v>
      </c>
      <c r="B104" s="108" t="str">
        <f aca="false">VLOOKUP(A104,Names!$A$2:$B$207,2,FALSE())</f>
        <v>Bristol City Public Schools</v>
      </c>
      <c r="C104" s="109" t="n">
        <f aca="false">VLOOKUP(A104,'[1]Asst. Principals'!$A$8:$D$221,4,FALSE())</f>
        <v>74642</v>
      </c>
      <c r="D104" s="109" t="n">
        <f aca="false">VLOOKUP(A104,'Source query'!$B$17:$I$224,7,FALSE())</f>
        <v>78844.33</v>
      </c>
      <c r="E104" s="110" t="n">
        <f aca="false">IF(D104=0,"",IF(C104=0,"",IF(D104&lt;&gt;0,D104/C104-1)))</f>
        <v>0.0562998043996679</v>
      </c>
      <c r="F104" s="109" t="n">
        <f aca="false">VLOOKUP(A104,'Source query'!$B$17:$I$224,8,FALSE())</f>
        <v>79861.67</v>
      </c>
      <c r="G104" s="110" t="n">
        <f aca="false">IF(F104=0,"",IF(D104=0,"",IF(F104&lt;&gt;0,F104/D104-1)))</f>
        <v>0.0129031472523136</v>
      </c>
    </row>
    <row r="105" customFormat="false" ht="15.75" hidden="false" customHeight="true" outlineLevel="0" collapsed="false">
      <c r="A105" s="107" t="n">
        <v>103</v>
      </c>
      <c r="B105" s="108" t="str">
        <f aca="false">VLOOKUP(A105,Names!$A$2:$B$207,2,FALSE())</f>
        <v>Buena Vista City Public Schools</v>
      </c>
      <c r="C105" s="109" t="n">
        <f aca="false">VLOOKUP(A105,'[1]Asst. Principals'!$A$8:$D$221,4,FALSE())</f>
        <v>57866.4</v>
      </c>
      <c r="D105" s="109" t="n">
        <f aca="false">VLOOKUP(A105,'Source query'!$B$17:$I$224,7,FALSE())</f>
        <v>61149.5</v>
      </c>
      <c r="E105" s="110" t="n">
        <f aca="false">IF(D105=0,"",IF(C105=0,"",IF(D105&lt;&gt;0,D105/C105-1)))</f>
        <v>0.0567358605339194</v>
      </c>
      <c r="F105" s="109" t="n">
        <f aca="false">VLOOKUP(A105,'Source query'!$B$17:$I$224,8,FALSE())</f>
        <v>62999</v>
      </c>
      <c r="G105" s="110" t="n">
        <f aca="false">IF(F105=0,"",IF(D105=0,"",IF(F105&lt;&gt;0,F105/D105-1)))</f>
        <v>0.0302455457526227</v>
      </c>
    </row>
    <row r="106" customFormat="false" ht="15.75" hidden="false" customHeight="true" outlineLevel="0" collapsed="false">
      <c r="A106" s="107" t="n">
        <v>104</v>
      </c>
      <c r="B106" s="108" t="str">
        <f aca="false">VLOOKUP(A106,Names!$A$2:$B$207,2,FALSE())</f>
        <v>Charlottesville City Public Schools</v>
      </c>
      <c r="C106" s="109" t="n">
        <f aca="false">VLOOKUP(A106,'[1]Asst. Principals'!$A$8:$D$221,4,FALSE())</f>
        <v>72587.32</v>
      </c>
      <c r="D106" s="109" t="n">
        <f aca="false">VLOOKUP(A106,'Source query'!$B$17:$I$224,7,FALSE())</f>
        <v>70741.61</v>
      </c>
      <c r="E106" s="110" t="n">
        <f aca="false">IF(D106=0,"",IF(C106=0,"",IF(D106&lt;&gt;0,D106/C106-1)))</f>
        <v>-0.0254274438014794</v>
      </c>
      <c r="F106" s="109" t="n">
        <f aca="false">VLOOKUP(A106,'Source query'!$B$17:$I$224,8,FALSE())</f>
        <v>72156.45</v>
      </c>
      <c r="G106" s="110" t="n">
        <f aca="false">IF(F106=0,"",IF(D106=0,"",IF(F106&lt;&gt;0,F106/D106-1)))</f>
        <v>0.0200001102604253</v>
      </c>
    </row>
    <row r="107" customFormat="false" ht="15.75" hidden="false" customHeight="true" outlineLevel="0" collapsed="false">
      <c r="A107" s="107" t="n">
        <v>106</v>
      </c>
      <c r="B107" s="108" t="str">
        <f aca="false">VLOOKUP(A107,Names!$A$2:$B$207,2,FALSE())</f>
        <v>Colonial Heights City Public Schools</v>
      </c>
      <c r="C107" s="109" t="n">
        <f aca="false">VLOOKUP(A107,'[1]Asst. Principals'!$A$8:$D$221,4,FALSE())</f>
        <v>73084.04</v>
      </c>
      <c r="D107" s="109" t="n">
        <f aca="false">VLOOKUP(A107,'Source query'!$B$17:$I$224,7,FALSE())</f>
        <v>76990.37</v>
      </c>
      <c r="E107" s="110" t="n">
        <f aca="false">IF(D107=0,"",IF(C107=0,"",IF(D107&lt;&gt;0,D107/C107-1)))</f>
        <v>0.053449836653803</v>
      </c>
      <c r="F107" s="109" t="n">
        <f aca="false">VLOOKUP(A107,'Source query'!$B$17:$I$224,8,FALSE())</f>
        <v>79396.33</v>
      </c>
      <c r="G107" s="110" t="n">
        <f aca="false">IF(F107=0,"",IF(D107=0,"",IF(F107&lt;&gt;0,F107/D107-1)))</f>
        <v>0.0312501420632219</v>
      </c>
    </row>
    <row r="108" customFormat="false" ht="15.75" hidden="false" customHeight="true" outlineLevel="0" collapsed="false">
      <c r="A108" s="107" t="n">
        <v>107</v>
      </c>
      <c r="B108" s="108" t="str">
        <f aca="false">VLOOKUP(A108,Names!$A$2:$B$207,2,FALSE())</f>
        <v>Covington City Public Schools</v>
      </c>
      <c r="C108" s="109" t="n">
        <f aca="false">VLOOKUP(A108,'[1]Asst. Principals'!$A$8:$D$221,4,FALSE())</f>
        <v>66194</v>
      </c>
      <c r="D108" s="109" t="n">
        <f aca="false">VLOOKUP(A108,'Source query'!$B$17:$I$224,7,FALSE())</f>
        <v>67187</v>
      </c>
      <c r="E108" s="110" t="n">
        <f aca="false">IF(D108=0,"",IF(C108=0,"",IF(D108&lt;&gt;0,D108/C108-1)))</f>
        <v>0.0150013596398466</v>
      </c>
      <c r="F108" s="109" t="n">
        <f aca="false">VLOOKUP(A108,'Source query'!$B$17:$I$224,8,FALSE())</f>
        <v>69202</v>
      </c>
      <c r="G108" s="110" t="n">
        <f aca="false">IF(F108=0,"",IF(D108=0,"",IF(F108&lt;&gt;0,F108/D108-1)))</f>
        <v>0.029990920862667</v>
      </c>
    </row>
    <row r="109" customFormat="false" ht="15.75" hidden="false" customHeight="true" outlineLevel="0" collapsed="false">
      <c r="A109" s="107" t="n">
        <v>108</v>
      </c>
      <c r="B109" s="108" t="str">
        <f aca="false">VLOOKUP(A109,Names!$A$2:$B$207,2,FALSE())</f>
        <v>Danville City Public Schools</v>
      </c>
      <c r="C109" s="109" t="n">
        <f aca="false">VLOOKUP(A109,'[1]Asst. Principals'!$A$8:$D$221,4,FALSE())</f>
        <v>66277.82</v>
      </c>
      <c r="D109" s="109" t="n">
        <f aca="false">VLOOKUP(A109,'Source query'!$B$17:$I$224,7,FALSE())</f>
        <v>63832.33</v>
      </c>
      <c r="E109" s="110" t="n">
        <f aca="false">IF(D109=0,"",IF(C109=0,"",IF(D109&lt;&gt;0,D109/C109-1)))</f>
        <v>-0.0368975624122821</v>
      </c>
      <c r="F109" s="109" t="n">
        <f aca="false">VLOOKUP(A109,'Source query'!$B$17:$I$224,8,FALSE())</f>
        <v>64319.87</v>
      </c>
      <c r="G109" s="110" t="n">
        <f aca="false">IF(F109=0,"",IF(D109=0,"",IF(F109&lt;&gt;0,F109/D109-1)))</f>
        <v>0.00763782240128164</v>
      </c>
    </row>
    <row r="110" customFormat="false" ht="15.75" hidden="false" customHeight="true" outlineLevel="0" collapsed="false">
      <c r="A110" s="107" t="n">
        <v>109</v>
      </c>
      <c r="B110" s="108" t="str">
        <f aca="false">VLOOKUP(A110,Names!$A$2:$B$207,2,FALSE())</f>
        <v>Falls Church City Public Schools</v>
      </c>
      <c r="C110" s="109" t="n">
        <f aca="false">VLOOKUP(A110,'[1]Asst. Principals'!$A$8:$D$221,4,FALSE())</f>
        <v>98993.46</v>
      </c>
      <c r="D110" s="109" t="n">
        <f aca="false">VLOOKUP(A110,'Source query'!$B$17:$I$224,7,FALSE())</f>
        <v>95424.57</v>
      </c>
      <c r="E110" s="110" t="n">
        <f aca="false">IF(D110=0,"",IF(C110=0,"",IF(D110&lt;&gt;0,D110/C110-1)))</f>
        <v>-0.0360517755415357</v>
      </c>
      <c r="F110" s="109" t="n">
        <f aca="false">VLOOKUP(A110,'Source query'!$B$17:$I$224,8,FALSE())</f>
        <v>92085.48</v>
      </c>
      <c r="G110" s="110" t="n">
        <f aca="false">IF(F110=0,"",IF(D110=0,"",IF(F110&lt;&gt;0,F110/D110-1)))</f>
        <v>-0.034991931323348</v>
      </c>
    </row>
    <row r="111" customFormat="false" ht="15.75" hidden="false" customHeight="true" outlineLevel="0" collapsed="false">
      <c r="A111" s="107" t="n">
        <v>110</v>
      </c>
      <c r="B111" s="108" t="str">
        <f aca="false">VLOOKUP(A111,Names!$A$2:$B$207,2,FALSE())</f>
        <v>Fredericksburg City Public Schools</v>
      </c>
      <c r="C111" s="109" t="n">
        <f aca="false">VLOOKUP(A111,'[1]Asst. Principals'!$A$8:$D$221,4,FALSE())</f>
        <v>89164.36</v>
      </c>
      <c r="D111" s="109" t="n">
        <f aca="false">VLOOKUP(A111,'Source query'!$B$17:$I$224,7,FALSE())</f>
        <v>93190.39</v>
      </c>
      <c r="E111" s="110" t="n">
        <f aca="false">IF(D111=0,"",IF(C111=0,"",IF(D111&lt;&gt;0,D111/C111-1)))</f>
        <v>0.0451529063854661</v>
      </c>
      <c r="F111" s="109" t="n">
        <f aca="false">VLOOKUP(A111,'Source query'!$B$17:$I$224,8,FALSE())</f>
        <v>94705</v>
      </c>
      <c r="G111" s="110" t="n">
        <f aca="false">IF(F111=0,"",IF(D111=0,"",IF(F111&lt;&gt;0,F111/D111-1)))</f>
        <v>0.0162528561153141</v>
      </c>
    </row>
    <row r="112" customFormat="false" ht="15.75" hidden="false" customHeight="true" outlineLevel="0" collapsed="false">
      <c r="A112" s="107" t="n">
        <v>111</v>
      </c>
      <c r="B112" s="108" t="str">
        <f aca="false">VLOOKUP(A112,Names!$A$2:$B$207,2,FALSE())</f>
        <v>Galax City Public Schools</v>
      </c>
      <c r="C112" s="109" t="n">
        <f aca="false">VLOOKUP(A112,'[1]Asst. Principals'!$A$8:$D$221,4,FALSE())</f>
        <v>61945.36</v>
      </c>
      <c r="D112" s="109" t="n">
        <f aca="false">VLOOKUP(A112,'Source query'!$B$17:$I$224,7,FALSE())</f>
        <v>61729.34</v>
      </c>
      <c r="E112" s="110" t="n">
        <f aca="false">IF(D112=0,"",IF(C112=0,"",IF(D112&lt;&gt;0,D112/C112-1)))</f>
        <v>-0.00348726684290812</v>
      </c>
      <c r="F112" s="109" t="n">
        <f aca="false">VLOOKUP(A112,'Source query'!$B$17:$I$224,8,FALSE())</f>
        <v>65548</v>
      </c>
      <c r="G112" s="110" t="n">
        <f aca="false">IF(F112=0,"",IF(D112=0,"",IF(F112&lt;&gt;0,F112/D112-1)))</f>
        <v>0.0618613450265304</v>
      </c>
    </row>
    <row r="113" customFormat="false" ht="15.75" hidden="false" customHeight="true" outlineLevel="0" collapsed="false">
      <c r="A113" s="107" t="n">
        <v>112</v>
      </c>
      <c r="B113" s="108" t="str">
        <f aca="false">VLOOKUP(A113,Names!$A$2:$B$207,2,FALSE())</f>
        <v>Hampton City Public Schools</v>
      </c>
      <c r="C113" s="109" t="n">
        <f aca="false">VLOOKUP(A113,'[1]Asst. Principals'!$A$8:$D$221,4,FALSE())</f>
        <v>63889.11</v>
      </c>
      <c r="D113" s="109" t="n">
        <f aca="false">VLOOKUP(A113,'Source query'!$B$17:$I$224,7,FALSE())</f>
        <v>64606.92</v>
      </c>
      <c r="E113" s="110" t="n">
        <f aca="false">IF(D113=0,"",IF(C113=0,"",IF(D113&lt;&gt;0,D113/C113-1)))</f>
        <v>0.0112352480727935</v>
      </c>
      <c r="F113" s="109" t="n">
        <f aca="false">VLOOKUP(A113,'Source query'!$B$17:$I$224,8,FALSE())</f>
        <v>68422.47</v>
      </c>
      <c r="G113" s="110" t="n">
        <f aca="false">IF(F113=0,"",IF(D113=0,"",IF(F113&lt;&gt;0,F113/D113-1)))</f>
        <v>0.0590579151583144</v>
      </c>
    </row>
    <row r="114" customFormat="false" ht="15.75" hidden="false" customHeight="true" outlineLevel="0" collapsed="false">
      <c r="A114" s="107" t="n">
        <v>113</v>
      </c>
      <c r="B114" s="108" t="str">
        <f aca="false">VLOOKUP(A114,Names!$A$2:$B$207,2,FALSE())</f>
        <v>Harrisonburg City Public Schools</v>
      </c>
      <c r="C114" s="109" t="n">
        <f aca="false">VLOOKUP(A114,'[1]Asst. Principals'!$A$8:$D$221,4,FALSE())</f>
        <v>71935.38</v>
      </c>
      <c r="D114" s="109" t="n">
        <f aca="false">VLOOKUP(A114,'Source query'!$B$17:$I$224,7,FALSE())</f>
        <v>72067.08</v>
      </c>
      <c r="E114" s="110" t="n">
        <f aca="false">IF(D114=0,"",IF(C114=0,"",IF(D114&lt;&gt;0,D114/C114-1)))</f>
        <v>0.00183080981847872</v>
      </c>
      <c r="F114" s="109" t="n">
        <f aca="false">VLOOKUP(A114,'Source query'!$B$17:$I$224,8,FALSE())</f>
        <v>76810.77</v>
      </c>
      <c r="G114" s="110" t="n">
        <f aca="false">IF(F114=0,"",IF(D114=0,"",IF(F114&lt;&gt;0,F114/D114-1)))</f>
        <v>0.0658232579979652</v>
      </c>
    </row>
    <row r="115" customFormat="false" ht="15.75" hidden="false" customHeight="true" outlineLevel="0" collapsed="false">
      <c r="A115" s="107" t="n">
        <v>114</v>
      </c>
      <c r="B115" s="108" t="str">
        <f aca="false">VLOOKUP(A115,Names!$A$2:$B$207,2,FALSE())</f>
        <v>Hopewell City Public Schools</v>
      </c>
      <c r="C115" s="109" t="n">
        <f aca="false">VLOOKUP(A115,'[1]Asst. Principals'!$A$8:$D$221,4,FALSE())</f>
        <v>62746.52</v>
      </c>
      <c r="D115" s="109" t="n">
        <f aca="false">VLOOKUP(A115,'Source query'!$B$17:$I$224,7,FALSE())</f>
        <v>78827.6</v>
      </c>
      <c r="E115" s="110" t="n">
        <f aca="false">IF(D115=0,"",IF(C115=0,"",IF(D115&lt;&gt;0,D115/C115-1)))</f>
        <v>0.25628640440936</v>
      </c>
      <c r="F115" s="109" t="n">
        <f aca="false">VLOOKUP(A115,'Source query'!$B$17:$I$224,8,FALSE())</f>
        <v>83443.59</v>
      </c>
      <c r="G115" s="110" t="n">
        <f aca="false">IF(F115=0,"",IF(D115=0,"",IF(F115&lt;&gt;0,F115/D115-1)))</f>
        <v>0.0585580431219521</v>
      </c>
    </row>
    <row r="116" customFormat="false" ht="15.75" hidden="false" customHeight="true" outlineLevel="0" collapsed="false">
      <c r="A116" s="107" t="n">
        <v>115</v>
      </c>
      <c r="B116" s="108" t="str">
        <f aca="false">VLOOKUP(A116,Names!$A$2:$B$207,2,FALSE())</f>
        <v>Lynchburg City Public Schools</v>
      </c>
      <c r="C116" s="109" t="n">
        <f aca="false">VLOOKUP(A116,'[1]Asst. Principals'!$A$8:$D$221,4,FALSE())</f>
        <v>59819.11</v>
      </c>
      <c r="D116" s="109" t="n">
        <f aca="false">VLOOKUP(A116,'Source query'!$B$17:$I$224,7,FALSE())</f>
        <v>65139.56</v>
      </c>
      <c r="E116" s="110" t="n">
        <f aca="false">IF(D116=0,"",IF(C116=0,"",IF(D116&lt;&gt;0,D116/C116-1)))</f>
        <v>0.0889423129163906</v>
      </c>
      <c r="F116" s="109" t="n">
        <f aca="false">VLOOKUP(A116,'Source query'!$B$17:$I$224,8,FALSE())</f>
        <v>66893.11</v>
      </c>
      <c r="G116" s="110" t="n">
        <f aca="false">IF(F116=0,"",IF(D116=0,"",IF(F116&lt;&gt;0,F116/D116-1)))</f>
        <v>0.0269198932261747</v>
      </c>
    </row>
    <row r="117" customFormat="false" ht="15.75" hidden="false" customHeight="true" outlineLevel="0" collapsed="false">
      <c r="A117" s="107" t="n">
        <v>116</v>
      </c>
      <c r="B117" s="108" t="str">
        <f aca="false">VLOOKUP(A117,Names!$A$2:$B$207,2,FALSE())</f>
        <v>Martinsville City Public Schools</v>
      </c>
      <c r="C117" s="109" t="n">
        <f aca="false">VLOOKUP(A117,'[1]Asst. Principals'!$A$8:$D$221,4,FALSE())</f>
        <v>66808.73</v>
      </c>
      <c r="D117" s="109" t="n">
        <f aca="false">VLOOKUP(A117,'Source query'!$B$17:$I$224,7,FALSE())</f>
        <v>65945.69</v>
      </c>
      <c r="E117" s="110" t="n">
        <f aca="false">IF(D117=0,"",IF(C117=0,"",IF(D117&lt;&gt;0,D117/C117-1)))</f>
        <v>-0.0129180722339729</v>
      </c>
      <c r="F117" s="109" t="n">
        <f aca="false">VLOOKUP(A117,'Source query'!$B$17:$I$224,8,FALSE())</f>
        <v>72035</v>
      </c>
      <c r="G117" s="110" t="n">
        <f aca="false">IF(F117=0,"",IF(D117=0,"",IF(F117&lt;&gt;0,F117/D117-1)))</f>
        <v>0.0923382559193784</v>
      </c>
    </row>
    <row r="118" customFormat="false" ht="15.75" hidden="false" customHeight="true" outlineLevel="0" collapsed="false">
      <c r="A118" s="107" t="n">
        <v>117</v>
      </c>
      <c r="B118" s="108" t="str">
        <f aca="false">VLOOKUP(A118,Names!$A$2:$B$207,2,FALSE())</f>
        <v>Newport News City Public Schools</v>
      </c>
      <c r="C118" s="109" t="n">
        <f aca="false">VLOOKUP(A118,'[1]Asst. Principals'!$A$8:$D$221,4,FALSE())</f>
        <v>73364.49</v>
      </c>
      <c r="D118" s="109" t="n">
        <f aca="false">VLOOKUP(A118,'Source query'!$B$17:$I$224,7,FALSE())</f>
        <v>73420.78</v>
      </c>
      <c r="E118" s="110" t="n">
        <f aca="false">IF(D118=0,"",IF(C118=0,"",IF(D118&lt;&gt;0,D118/C118-1)))</f>
        <v>0.000767264926124334</v>
      </c>
      <c r="F118" s="109" t="n">
        <f aca="false">VLOOKUP(A118,'Source query'!$B$17:$I$224,8,FALSE())</f>
        <v>75039.26</v>
      </c>
      <c r="G118" s="110" t="n">
        <f aca="false">IF(F118=0,"",IF(D118=0,"",IF(F118&lt;&gt;0,F118/D118-1)))</f>
        <v>0.0220438954748232</v>
      </c>
    </row>
    <row r="119" customFormat="false" ht="15.75" hidden="false" customHeight="true" outlineLevel="0" collapsed="false">
      <c r="A119" s="107" t="n">
        <v>118</v>
      </c>
      <c r="B119" s="108" t="s">
        <v>126</v>
      </c>
      <c r="C119" s="109" t="n">
        <f aca="false">VLOOKUP(A119,'[1]Asst. Principals'!$A$8:$D$221,4,FALSE())</f>
        <v>70886.51</v>
      </c>
      <c r="D119" s="109" t="n">
        <f aca="false">VLOOKUP(A119,'Source query'!$B$17:$I$224,7,FALSE())</f>
        <v>70922.76</v>
      </c>
      <c r="E119" s="110" t="n">
        <f aca="false">IF(D119=0,"",IF(C119=0,"",IF(D119&lt;&gt;0,D119/C119-1)))</f>
        <v>0.000511380797277194</v>
      </c>
      <c r="F119" s="109" t="n">
        <f aca="false">VLOOKUP(A119,'Source query'!$B$17:$I$224,8,FALSE())</f>
        <v>72867.34</v>
      </c>
      <c r="G119" s="110" t="n">
        <f aca="false">IF(F119=0,"",IF(D119=0,"",IF(F119&lt;&gt;0,F119/D119-1)))</f>
        <v>0.0274182787020698</v>
      </c>
    </row>
    <row r="120" customFormat="false" ht="15.75" hidden="false" customHeight="true" outlineLevel="0" collapsed="false">
      <c r="A120" s="107" t="n">
        <v>119</v>
      </c>
      <c r="B120" s="108" t="str">
        <f aca="false">VLOOKUP(A120,Names!$A$2:$B$207,2,FALSE())</f>
        <v>Norton City Public Schools</v>
      </c>
      <c r="C120" s="109" t="n">
        <f aca="false">VLOOKUP(A120,'[1]Asst. Principals'!$A$8:$D$221,4,FALSE())</f>
        <v>61751.64</v>
      </c>
      <c r="D120" s="109" t="n">
        <f aca="false">VLOOKUP(A120,'Source query'!$B$17:$I$224,7,FALSE())</f>
        <v>57618.51</v>
      </c>
      <c r="E120" s="110" t="n">
        <f aca="false">IF(D120=0,"",IF(C120=0,"",IF(D120&lt;&gt;0,D120/C120-1)))</f>
        <v>-0.0669315017382534</v>
      </c>
      <c r="F120" s="109" t="n">
        <f aca="false">VLOOKUP(A120,'Source query'!$B$17:$I$224,8,FALSE())</f>
        <v>58775</v>
      </c>
      <c r="G120" s="110" t="n">
        <f aca="false">IF(F120=0,"",IF(D120=0,"",IF(F120&lt;&gt;0,F120/D120-1)))</f>
        <v>0.0200715013283057</v>
      </c>
    </row>
    <row r="121" customFormat="false" ht="15.75" hidden="false" customHeight="true" outlineLevel="0" collapsed="false">
      <c r="A121" s="107" t="n">
        <v>120</v>
      </c>
      <c r="B121" s="108" t="str">
        <f aca="false">VLOOKUP(A121,Names!$A$2:$B$207,2,FALSE())</f>
        <v>Petersburg City Public Schools</v>
      </c>
      <c r="C121" s="109" t="n">
        <f aca="false">VLOOKUP(A121,'[1]Asst. Principals'!$A$8:$D$221,4,FALSE())</f>
        <v>54670.7</v>
      </c>
      <c r="D121" s="109" t="n">
        <f aca="false">VLOOKUP(A121,'Source query'!$B$17:$I$224,7,FALSE())</f>
        <v>0</v>
      </c>
      <c r="E121" s="110" t="str">
        <f aca="false">IF(D121=0,"",IF(C121=0,"",IF(D121&lt;&gt;0,D121/C121-1)))</f>
        <v/>
      </c>
      <c r="F121" s="109" t="n">
        <f aca="false">VLOOKUP(A121,'Source query'!$B$17:$I$224,8,FALSE())</f>
        <v>73931.44</v>
      </c>
      <c r="G121" s="110" t="str">
        <f aca="false">IF(F121=0,"",IF(D121=0,"",IF(F121&lt;&gt;0,F121/D121-1)))</f>
        <v/>
      </c>
    </row>
    <row r="122" customFormat="false" ht="15.75" hidden="false" customHeight="true" outlineLevel="0" collapsed="false">
      <c r="A122" s="107" t="n">
        <v>121</v>
      </c>
      <c r="B122" s="108" t="str">
        <f aca="false">VLOOKUP(A122,Names!$A$2:$B$207,2,FALSE())</f>
        <v>Portsmouth City Public Schools</v>
      </c>
      <c r="C122" s="109" t="n">
        <f aca="false">VLOOKUP(A122,'[1]Asst. Principals'!$A$8:$D$221,4,FALSE())</f>
        <v>71349.77</v>
      </c>
      <c r="D122" s="109" t="n">
        <f aca="false">VLOOKUP(A122,'Source query'!$B$17:$I$224,7,FALSE())</f>
        <v>75089.91</v>
      </c>
      <c r="E122" s="110" t="n">
        <f aca="false">IF(D122=0,"",IF(C122=0,"",IF(D122&lt;&gt;0,D122/C122-1)))</f>
        <v>0.0524197905613431</v>
      </c>
      <c r="F122" s="109" t="n">
        <f aca="false">VLOOKUP(A122,'Source query'!$B$17:$I$224,8,FALSE())</f>
        <v>95584.46</v>
      </c>
      <c r="G122" s="110" t="n">
        <f aca="false">IF(F122=0,"",IF(D122=0,"",IF(F122&lt;&gt;0,F122/D122-1)))</f>
        <v>0.272933474018014</v>
      </c>
    </row>
    <row r="123" customFormat="false" ht="15.75" hidden="false" customHeight="true" outlineLevel="0" collapsed="false">
      <c r="A123" s="107" t="n">
        <v>122</v>
      </c>
      <c r="B123" s="108" t="str">
        <f aca="false">VLOOKUP(A123,Names!$A$2:$B$207,2,FALSE())</f>
        <v>Radford City Public Schools</v>
      </c>
      <c r="C123" s="109" t="n">
        <f aca="false">VLOOKUP(A123,'[1]Asst. Principals'!$A$8:$D$221,4,FALSE())</f>
        <v>70757</v>
      </c>
      <c r="D123" s="109" t="n">
        <f aca="false">VLOOKUP(A123,'Source query'!$B$17:$I$224,7,FALSE())</f>
        <v>63305.73</v>
      </c>
      <c r="E123" s="110" t="n">
        <f aca="false">IF(D123=0,"",IF(C123=0,"",IF(D123&lt;&gt;0,D123/C123-1)))</f>
        <v>-0.105307884732253</v>
      </c>
      <c r="F123" s="109" t="n">
        <f aca="false">VLOOKUP(A123,'Source query'!$B$17:$I$224,8,FALSE())</f>
        <v>67777.08</v>
      </c>
      <c r="G123" s="110" t="n">
        <f aca="false">IF(F123=0,"",IF(D123=0,"",IF(F123&lt;&gt;0,F123/D123-1)))</f>
        <v>0.0706310471421781</v>
      </c>
    </row>
    <row r="124" customFormat="false" ht="15.75" hidden="false" customHeight="true" outlineLevel="0" collapsed="false">
      <c r="A124" s="107" t="n">
        <v>123</v>
      </c>
      <c r="B124" s="108" t="str">
        <f aca="false">VLOOKUP(A124,Names!$A$2:$B$207,2,FALSE())</f>
        <v>Richmond City Public Schools</v>
      </c>
      <c r="C124" s="109" t="n">
        <f aca="false">VLOOKUP(A124,'[1]Asst. Principals'!$A$8:$D$221,4,FALSE())</f>
        <v>71410.67</v>
      </c>
      <c r="D124" s="109" t="n">
        <f aca="false">VLOOKUP(A124,'Source query'!$B$17:$I$224,7,FALSE())</f>
        <v>70324.5</v>
      </c>
      <c r="E124" s="110" t="n">
        <f aca="false">IF(D124=0,"",IF(C124=0,"",IF(D124&lt;&gt;0,D124/C124-1)))</f>
        <v>-0.0152101919783136</v>
      </c>
      <c r="F124" s="109" t="n">
        <f aca="false">VLOOKUP(A124,'Source query'!$B$17:$I$224,8,FALSE())</f>
        <v>74442.9</v>
      </c>
      <c r="G124" s="110" t="n">
        <f aca="false">IF(F124=0,"",IF(D124=0,"",IF(F124&lt;&gt;0,F124/D124-1)))</f>
        <v>0.0585628052812319</v>
      </c>
    </row>
    <row r="125" customFormat="false" ht="15.75" hidden="false" customHeight="true" outlineLevel="0" collapsed="false">
      <c r="A125" s="107" t="n">
        <v>124</v>
      </c>
      <c r="B125" s="108" t="str">
        <f aca="false">VLOOKUP(A125,Names!$A$2:$B$207,2,FALSE())</f>
        <v>Roanoke City Public Schools</v>
      </c>
      <c r="C125" s="109" t="n">
        <f aca="false">VLOOKUP(A125,'[1]Asst. Principals'!$A$8:$D$221,4,FALSE())</f>
        <v>60402.34</v>
      </c>
      <c r="D125" s="109" t="n">
        <f aca="false">VLOOKUP(A125,'Source query'!$B$17:$I$224,7,FALSE())</f>
        <v>59685.27</v>
      </c>
      <c r="E125" s="110" t="n">
        <f aca="false">IF(D125=0,"",IF(C125=0,"",IF(D125&lt;&gt;0,D125/C125-1)))</f>
        <v>-0.0118715599428764</v>
      </c>
      <c r="F125" s="109" t="n">
        <f aca="false">VLOOKUP(A125,'Source query'!$B$17:$I$224,8,FALSE())</f>
        <v>62002.6</v>
      </c>
      <c r="G125" s="110" t="n">
        <f aca="false">IF(F125=0,"",IF(D125=0,"",IF(F125&lt;&gt;0,F125/D125-1)))</f>
        <v>0.0388258275450544</v>
      </c>
    </row>
    <row r="126" customFormat="false" ht="15.75" hidden="false" customHeight="true" outlineLevel="0" collapsed="false">
      <c r="A126" s="107" t="n">
        <v>126</v>
      </c>
      <c r="B126" s="108" t="str">
        <f aca="false">VLOOKUP(A126,Names!$A$2:$B$207,2,FALSE())</f>
        <v>Staunton City Public Schools</v>
      </c>
      <c r="C126" s="109" t="n">
        <f aca="false">VLOOKUP(A126,'[1]Asst. Principals'!$A$8:$D$221,4,FALSE())</f>
        <v>70452.31</v>
      </c>
      <c r="D126" s="109" t="n">
        <f aca="false">VLOOKUP(A126,'Source query'!$B$17:$I$224,7,FALSE())</f>
        <v>66846.32</v>
      </c>
      <c r="E126" s="110" t="n">
        <f aca="false">IF(D126=0,"",IF(C126=0,"",IF(D126&lt;&gt;0,D126/C126-1)))</f>
        <v>-0.0511834175486935</v>
      </c>
      <c r="F126" s="109" t="n">
        <f aca="false">VLOOKUP(A126,'Source query'!$B$17:$I$224,8,FALSE())</f>
        <v>68845</v>
      </c>
      <c r="G126" s="110" t="n">
        <f aca="false">IF(F126=0,"",IF(D126=0,"",IF(F126&lt;&gt;0,F126/D126-1)))</f>
        <v>0.0298996264865439</v>
      </c>
    </row>
    <row r="127" customFormat="false" ht="15.75" hidden="false" customHeight="true" outlineLevel="0" collapsed="false">
      <c r="A127" s="107" t="n">
        <v>127</v>
      </c>
      <c r="B127" s="108" t="str">
        <f aca="false">VLOOKUP(A127,Names!$A$2:$B$207,2,FALSE())</f>
        <v>Suffolk City Public Schools</v>
      </c>
      <c r="C127" s="109" t="n">
        <f aca="false">VLOOKUP(A127,'[1]Asst. Principals'!$A$8:$D$221,4,FALSE())</f>
        <v>66344.67</v>
      </c>
      <c r="D127" s="109" t="n">
        <f aca="false">VLOOKUP(A127,'Source query'!$B$17:$I$224,7,FALSE())</f>
        <v>69558.18</v>
      </c>
      <c r="E127" s="110" t="n">
        <f aca="false">IF(D127=0,"",IF(C127=0,"",IF(D127&lt;&gt;0,D127/C127-1)))</f>
        <v>0.048436596338485</v>
      </c>
      <c r="F127" s="109" t="n">
        <f aca="false">VLOOKUP(A127,'Source query'!$B$17:$I$224,8,FALSE())</f>
        <v>74878.93</v>
      </c>
      <c r="G127" s="110" t="n">
        <f aca="false">IF(F127=0,"",IF(D127=0,"",IF(F127&lt;&gt;0,F127/D127-1)))</f>
        <v>0.0764935195256691</v>
      </c>
    </row>
    <row r="128" customFormat="false" ht="15.75" hidden="false" customHeight="true" outlineLevel="0" collapsed="false">
      <c r="A128" s="107" t="n">
        <v>128</v>
      </c>
      <c r="B128" s="108" t="str">
        <f aca="false">VLOOKUP(A128,Names!$A$2:$B$207,2,FALSE())</f>
        <v>Virginia Beach City Public Schools</v>
      </c>
      <c r="C128" s="109" t="n">
        <f aca="false">VLOOKUP(A128,'[1]Asst. Principals'!$A$8:$D$221,4,FALSE())</f>
        <v>74851.85</v>
      </c>
      <c r="D128" s="109" t="n">
        <f aca="false">VLOOKUP(A128,'Source query'!$B$17:$I$224,7,FALSE())</f>
        <v>76141.92</v>
      </c>
      <c r="E128" s="110" t="n">
        <f aca="false">IF(D128=0,"",IF(C128=0,"",IF(D128&lt;&gt;0,D128/C128-1)))</f>
        <v>0.0172349781601924</v>
      </c>
      <c r="F128" s="109" t="n">
        <f aca="false">VLOOKUP(A128,'Source query'!$B$17:$I$224,8,FALSE())</f>
        <v>76423.58</v>
      </c>
      <c r="G128" s="110" t="n">
        <f aca="false">IF(F128=0,"",IF(D128=0,"",IF(F128&lt;&gt;0,F128/D128-1)))</f>
        <v>0.00369914496508628</v>
      </c>
    </row>
    <row r="129" customFormat="false" ht="15.75" hidden="false" customHeight="true" outlineLevel="0" collapsed="false">
      <c r="A129" s="107" t="n">
        <v>130</v>
      </c>
      <c r="B129" s="108" t="str">
        <f aca="false">VLOOKUP(A129,Names!$A$2:$B$207,2,FALSE())</f>
        <v>Waynesboro City Public Schools</v>
      </c>
      <c r="C129" s="109" t="n">
        <f aca="false">VLOOKUP(A129,'[1]Asst. Principals'!$A$8:$D$221,4,FALSE())</f>
        <v>69521.14</v>
      </c>
      <c r="D129" s="109" t="n">
        <f aca="false">VLOOKUP(A129,'Source query'!$B$17:$I$224,7,FALSE())</f>
        <v>68309.41</v>
      </c>
      <c r="E129" s="110" t="n">
        <f aca="false">IF(D129=0,"",IF(C129=0,"",IF(D129&lt;&gt;0,D129/C129-1)))</f>
        <v>-0.0174296624019686</v>
      </c>
      <c r="F129" s="109" t="n">
        <f aca="false">VLOOKUP(A129,'Source query'!$B$17:$I$224,8,FALSE())</f>
        <v>70985.14</v>
      </c>
      <c r="G129" s="110" t="n">
        <f aca="false">IF(F129=0,"",IF(D129=0,"",IF(F129&lt;&gt;0,F129/D129-1)))</f>
        <v>0.0391707379700688</v>
      </c>
    </row>
    <row r="130" customFormat="false" ht="19.5" hidden="false" customHeight="true" outlineLevel="0" collapsed="false">
      <c r="A130" s="107" t="n">
        <v>131</v>
      </c>
      <c r="B130" s="108" t="s">
        <v>127</v>
      </c>
      <c r="C130" s="109" t="n">
        <f aca="false">VLOOKUP(A130,'[1]Asst. Principals'!$A$8:$D$221,4,FALSE())</f>
        <v>65870.41</v>
      </c>
      <c r="D130" s="109" t="n">
        <f aca="false">VLOOKUP(A130,'Source query'!$B$17:$I$224,7,FALSE())</f>
        <v>64867.76</v>
      </c>
      <c r="E130" s="110" t="n">
        <f aca="false">IF(D130=0,"",IF(C130=0,"",IF(D130&lt;&gt;0,D130/C130-1)))</f>
        <v>-0.0152215539572321</v>
      </c>
      <c r="F130" s="109" t="n">
        <f aca="false">VLOOKUP(A130,'Source query'!$B$17:$I$224,8,FALSE())</f>
        <v>67270.53</v>
      </c>
      <c r="G130" s="110" t="n">
        <f aca="false">IF(F130=0,"",IF(D130=0,"",IF(F130&lt;&gt;0,F130/D130-1)))</f>
        <v>0.0370410509010948</v>
      </c>
    </row>
    <row r="131" customFormat="false" ht="15" hidden="false" customHeight="true" outlineLevel="0" collapsed="false">
      <c r="A131" s="107" t="n">
        <v>132</v>
      </c>
      <c r="B131" s="108" t="str">
        <f aca="false">VLOOKUP(A131,Names!$A$2:$B$207,2,FALSE())</f>
        <v>Winchester City Public Schools</v>
      </c>
      <c r="C131" s="109" t="n">
        <f aca="false">VLOOKUP(A131,'[1]Asst. Principals'!$A$8:$D$221,4,FALSE())</f>
        <v>89416.91</v>
      </c>
      <c r="D131" s="109" t="n">
        <f aca="false">VLOOKUP(A131,'Source query'!$B$17:$I$224,7,FALSE())</f>
        <v>87500.39</v>
      </c>
      <c r="E131" s="110" t="n">
        <f aca="false">IF(D131=0,"",IF(C131=0,"",IF(D131&lt;&gt;0,D131/C131-1)))</f>
        <v>-0.0214335297428642</v>
      </c>
      <c r="F131" s="109" t="n">
        <f aca="false">VLOOKUP(A131,'Source query'!$B$17:$I$224,8,FALSE())</f>
        <v>89042.09</v>
      </c>
      <c r="G131" s="110" t="n">
        <f aca="false">IF(F131=0,"",IF(D131=0,"",IF(F131&lt;&gt;0,F131/D131-1)))</f>
        <v>0.0176193500394684</v>
      </c>
    </row>
    <row r="132" customFormat="false" ht="15.75" hidden="false" customHeight="true" outlineLevel="0" collapsed="false">
      <c r="A132" s="107" t="n">
        <v>135</v>
      </c>
      <c r="B132" s="108" t="str">
        <f aca="false">VLOOKUP(A132,Names!$A$2:$B$207,2,FALSE())</f>
        <v>Franklin City Public Schools</v>
      </c>
      <c r="C132" s="109" t="n">
        <f aca="false">VLOOKUP(A132,'[1]Asst. Principals'!$A$8:$D$221,4,FALSE())</f>
        <v>70955.93</v>
      </c>
      <c r="D132" s="109" t="n">
        <f aca="false">VLOOKUP(A132,'Source query'!$B$17:$I$224,7,FALSE())</f>
        <v>59425.87</v>
      </c>
      <c r="E132" s="110" t="n">
        <f aca="false">IF(D132=0,"",IF(C132=0,"",IF(D132&lt;&gt;0,D132/C132-1)))</f>
        <v>-0.162496073266885</v>
      </c>
      <c r="F132" s="109" t="n">
        <f aca="false">VLOOKUP(A132,'Source query'!$B$17:$I$224,8,FALSE())</f>
        <v>61510.68</v>
      </c>
      <c r="G132" s="110" t="n">
        <f aca="false">IF(F132=0,"",IF(D132=0,"",IF(F132&lt;&gt;0,F132/D132-1)))</f>
        <v>0.0350825322372226</v>
      </c>
    </row>
    <row r="133" customFormat="false" ht="15.75" hidden="false" customHeight="true" outlineLevel="0" collapsed="false">
      <c r="A133" s="107" t="n">
        <v>136</v>
      </c>
      <c r="B133" s="108" t="str">
        <f aca="false">VLOOKUP(A133,Names!$A$2:$B$207,2,FALSE())</f>
        <v>Chesapeake City Public Schools</v>
      </c>
      <c r="C133" s="109" t="n">
        <f aca="false">VLOOKUP(A133,'[1]Asst. Principals'!$A$8:$D$221,4,FALSE())</f>
        <v>77496.26</v>
      </c>
      <c r="D133" s="109" t="n">
        <f aca="false">VLOOKUP(A133,'Source query'!$B$17:$I$224,7,FALSE())</f>
        <v>75881.14</v>
      </c>
      <c r="E133" s="110" t="n">
        <f aca="false">IF(D133=0,"",IF(C133=0,"",IF(D133&lt;&gt;0,D133/C133-1)))</f>
        <v>-0.0208412638235702</v>
      </c>
      <c r="F133" s="109" t="n">
        <f aca="false">VLOOKUP(A133,'Source query'!$B$17:$I$224,8,FALSE())</f>
        <v>80471.18</v>
      </c>
      <c r="G133" s="110" t="n">
        <f aca="false">IF(F133=0,"",IF(D133=0,"",IF(F133&lt;&gt;0,F133/D133-1)))</f>
        <v>0.0604898661248368</v>
      </c>
    </row>
    <row r="134" customFormat="false" ht="15.75" hidden="false" customHeight="true" outlineLevel="0" collapsed="false">
      <c r="A134" s="107" t="n">
        <v>137</v>
      </c>
      <c r="B134" s="108" t="str">
        <f aca="false">VLOOKUP(A134,Names!$A$2:$B$207,2,FALSE())</f>
        <v>Lexington City Public Schools</v>
      </c>
      <c r="C134" s="109" t="n">
        <f aca="false">VLOOKUP(A134,'[1]Asst. Principals'!$A$8:$D$221,4,FALSE())</f>
        <v>0</v>
      </c>
      <c r="D134" s="109" t="n">
        <f aca="false">VLOOKUP(A134,'Source query'!$B$17:$I$224,7,FALSE())</f>
        <v>0</v>
      </c>
      <c r="E134" s="110" t="str">
        <f aca="false">IF(D134=0,"",IF(C134=0,"",IF(D134&lt;&gt;0,D134/C134-1)))</f>
        <v/>
      </c>
      <c r="F134" s="109" t="n">
        <f aca="false">VLOOKUP(A134,'Source query'!$B$17:$I$224,8,FALSE())</f>
        <v>0</v>
      </c>
      <c r="G134" s="110" t="str">
        <f aca="false">IF(F134=0,"",IF(D134=0,"",IF(F134&lt;&gt;0,F134/D134-1)))</f>
        <v/>
      </c>
    </row>
    <row r="135" customFormat="false" ht="15.75" hidden="false" customHeight="true" outlineLevel="0" collapsed="false">
      <c r="A135" s="107" t="n">
        <v>139</v>
      </c>
      <c r="B135" s="108" t="str">
        <f aca="false">VLOOKUP(A135,Names!$A$2:$B$207,2,FALSE())</f>
        <v>Salem City Public Schools</v>
      </c>
      <c r="C135" s="109" t="n">
        <f aca="false">VLOOKUP(A135,'[1]Asst. Principals'!$A$8:$D$221,4,FALSE())</f>
        <v>74758.68</v>
      </c>
      <c r="D135" s="109" t="n">
        <f aca="false">VLOOKUP(A135,'Source query'!$B$17:$I$224,7,FALSE())</f>
        <v>76703.26</v>
      </c>
      <c r="E135" s="110" t="n">
        <f aca="false">IF(D135=0,"",IF(C135=0,"",IF(D135&lt;&gt;0,D135/C135-1)))</f>
        <v>0.0260114277031109</v>
      </c>
      <c r="F135" s="109" t="n">
        <f aca="false">VLOOKUP(A135,'Source query'!$B$17:$I$224,8,FALSE())</f>
        <v>76414.78</v>
      </c>
      <c r="G135" s="110" t="n">
        <f aca="false">IF(F135=0,"",IF(D135=0,"",IF(F135&lt;&gt;0,F135/D135-1)))</f>
        <v>-0.00376098747302256</v>
      </c>
    </row>
    <row r="136" customFormat="false" ht="15.75" hidden="false" customHeight="true" outlineLevel="0" collapsed="false">
      <c r="A136" s="107" t="n">
        <v>142</v>
      </c>
      <c r="B136" s="108" t="str">
        <f aca="false">VLOOKUP(A136,Names!$A$2:$B$207,2,FALSE())</f>
        <v>Poquoson City Public Schools</v>
      </c>
      <c r="C136" s="109" t="n">
        <f aca="false">VLOOKUP(A136,'[1]Asst. Principals'!$A$8:$D$221,4,FALSE())</f>
        <v>67691.44</v>
      </c>
      <c r="D136" s="109" t="n">
        <f aca="false">VLOOKUP(A136,'Source query'!$B$17:$I$224,7,FALSE())</f>
        <v>67452.03</v>
      </c>
      <c r="E136" s="110" t="n">
        <f aca="false">IF(D136=0,"",IF(C136=0,"",IF(D136&lt;&gt;0,D136/C136-1)))</f>
        <v>-0.0035367839715037</v>
      </c>
      <c r="F136" s="109" t="n">
        <f aca="false">VLOOKUP(A136,'Source query'!$B$17:$I$224,8,FALSE())</f>
        <v>69590.8</v>
      </c>
      <c r="G136" s="110" t="n">
        <f aca="false">IF(F136=0,"",IF(D136=0,"",IF(F136&lt;&gt;0,F136/D136-1)))</f>
        <v>0.0317080153110292</v>
      </c>
    </row>
    <row r="137" customFormat="false" ht="15.75" hidden="false" customHeight="true" outlineLevel="0" collapsed="false">
      <c r="A137" s="107" t="n">
        <v>143</v>
      </c>
      <c r="B137" s="108" t="str">
        <f aca="false">VLOOKUP(A137,Names!$A$2:$B$207,2,FALSE())</f>
        <v>Manassas City Public Schools</v>
      </c>
      <c r="C137" s="109" t="n">
        <f aca="false">VLOOKUP(A137,'[1]Asst. Principals'!$A$8:$D$221,4,FALSE())</f>
        <v>99325.83</v>
      </c>
      <c r="D137" s="109" t="n">
        <f aca="false">VLOOKUP(A137,'Source query'!$B$17:$I$224,7,FALSE())</f>
        <v>98967.46</v>
      </c>
      <c r="E137" s="110" t="n">
        <f aca="false">IF(D137=0,"",IF(C137=0,"",IF(D137&lt;&gt;0,D137/C137-1)))</f>
        <v>-0.00360802421686279</v>
      </c>
      <c r="F137" s="109" t="n">
        <f aca="false">VLOOKUP(A137,'Source query'!$B$17:$I$224,8,FALSE())</f>
        <v>100064.19</v>
      </c>
      <c r="G137" s="110" t="n">
        <f aca="false">IF(F137=0,"",IF(D137=0,"",IF(F137&lt;&gt;0,F137/D137-1)))</f>
        <v>0.0110817232249874</v>
      </c>
    </row>
    <row r="138" customFormat="false" ht="15.75" hidden="false" customHeight="true" outlineLevel="0" collapsed="false">
      <c r="A138" s="107" t="n">
        <v>144</v>
      </c>
      <c r="B138" s="108" t="str">
        <f aca="false">VLOOKUP(A138,Names!$A$2:$B$207,2,FALSE())</f>
        <v>Manassas Park City Public Schools</v>
      </c>
      <c r="C138" s="109" t="n">
        <f aca="false">VLOOKUP(A138,'[1]Asst. Principals'!$A$8:$D$221,4,FALSE())</f>
        <v>93502.84</v>
      </c>
      <c r="D138" s="109" t="n">
        <f aca="false">VLOOKUP(A138,'Source query'!$B$17:$I$224,7,FALSE())</f>
        <v>93710.22</v>
      </c>
      <c r="E138" s="110" t="n">
        <f aca="false">IF(D138=0,"",IF(C138=0,"",IF(D138&lt;&gt;0,D138/C138-1)))</f>
        <v>0.00221790054719206</v>
      </c>
      <c r="F138" s="109" t="n">
        <f aca="false">VLOOKUP(A138,'Source query'!$B$17:$I$224,8,FALSE())</f>
        <v>93710.22</v>
      </c>
      <c r="G138" s="110" t="n">
        <f aca="false">IF(F138=0,"",IF(D138=0,"",IF(F138&lt;&gt;0,F138/D138-1)))</f>
        <v>0</v>
      </c>
    </row>
    <row r="139" customFormat="false" ht="15.75" hidden="false" customHeight="true" outlineLevel="0" collapsed="false">
      <c r="A139" s="153" t="s">
        <v>128</v>
      </c>
      <c r="B139" s="125"/>
      <c r="C139" s="109" t="str">
        <f aca="false">VLOOKUP(A139,'[1]Asst. Principals'!$A$8:$D$221,4,FALSE())</f>
        <v/>
      </c>
      <c r="D139" s="109"/>
      <c r="E139" s="110"/>
      <c r="F139" s="109"/>
      <c r="G139" s="110"/>
    </row>
    <row r="140" customFormat="false" ht="15" hidden="false" customHeight="true" outlineLevel="0" collapsed="false">
      <c r="A140" s="107" t="n">
        <v>202</v>
      </c>
      <c r="B140" s="108" t="str">
        <f aca="false">VLOOKUP(A140,Names!$A$2:$B$207,2,FALSE())</f>
        <v>Colonial Beach Public Schools</v>
      </c>
      <c r="C140" s="109" t="n">
        <f aca="false">VLOOKUP(A140,'[1]Asst. Principals'!$A$8:$D$221,4,FALSE())</f>
        <v>0</v>
      </c>
      <c r="D140" s="109" t="n">
        <f aca="false">VLOOKUP(A140,'Source query'!$B$17:$I$224,7,FALSE())</f>
        <v>0</v>
      </c>
      <c r="E140" s="110" t="str">
        <f aca="false">IF(D140=0,"",IF(C140=0,"",IF(D140&lt;&gt;0,D140/C140-1)))</f>
        <v/>
      </c>
      <c r="F140" s="109" t="n">
        <f aca="false">VLOOKUP(A140,'Source query'!$B$17:$I$224,8,FALSE())</f>
        <v>0</v>
      </c>
      <c r="G140" s="110" t="str">
        <f aca="false">IF(F140=0,"",IF(D140=0,"",IF(F140&lt;&gt;0,F140/D140-1)))</f>
        <v/>
      </c>
    </row>
    <row r="141" customFormat="false" ht="15.75" hidden="false" customHeight="true" outlineLevel="0" collapsed="false">
      <c r="A141" s="107" t="n">
        <v>207</v>
      </c>
      <c r="B141" s="108" t="str">
        <f aca="false">VLOOKUP(A141,Names!$A$2:$B$207,2,FALSE())</f>
        <v>West Point Public Schools</v>
      </c>
      <c r="C141" s="109" t="n">
        <f aca="false">VLOOKUP(A141,'[1]Asst. Principals'!$A$8:$D$221,4,FALSE())</f>
        <v>71443</v>
      </c>
      <c r="D141" s="109" t="n">
        <f aca="false">VLOOKUP(A141,'Source query'!$B$17:$I$224,7,FALSE())</f>
        <v>72872</v>
      </c>
      <c r="E141" s="110" t="n">
        <f aca="false">IF(D141=0,"",IF(C141=0,"",IF(D141&lt;&gt;0,D141/C141-1)))</f>
        <v>0.0200019596041601</v>
      </c>
      <c r="F141" s="109" t="n">
        <f aca="false">VLOOKUP(A141,'Source query'!$B$17:$I$224,8,FALSE())</f>
        <v>74329</v>
      </c>
      <c r="G141" s="110" t="n">
        <f aca="false">IF(F141=0,"",IF(D141=0,"",IF(F141&lt;&gt;0,F141/D141-1)))</f>
        <v>0.0199939620155889</v>
      </c>
    </row>
    <row r="142" customFormat="false" ht="18.75" hidden="false" customHeight="true" outlineLevel="0" collapsed="false">
      <c r="A142" s="116"/>
      <c r="B142" s="117" t="s">
        <v>129</v>
      </c>
      <c r="C142" s="118" t="n">
        <f aca="false">+'[1]Asst. Principals'!$D$142</f>
        <v>80313.8156163886</v>
      </c>
      <c r="D142" s="118" t="n">
        <f aca="false">'Source query'!H6</f>
        <v>81158.5363297643</v>
      </c>
      <c r="E142" s="119" t="n">
        <f aca="false">IF(D142=0,"",IF(C142=0,"",IF(D142&lt;&gt;0,D142/C142-1)))</f>
        <v>0.0105177509858374</v>
      </c>
      <c r="F142" s="118" t="n">
        <f aca="false">'Source query'!I6</f>
        <v>83038.0647236404</v>
      </c>
      <c r="G142" s="119" t="n">
        <f aca="false">IF(F142=0,"",IF(D142=0,"",IF(F142&lt;&gt;0,F142/D142-1)))</f>
        <v>0.0231587270898932</v>
      </c>
      <c r="H142" s="120"/>
      <c r="I142" s="120"/>
      <c r="J142" s="120"/>
      <c r="K142" s="120"/>
      <c r="L142" s="120"/>
      <c r="M142" s="120"/>
      <c r="N142" s="120"/>
      <c r="O142" s="120"/>
      <c r="P142" s="120"/>
      <c r="Q142" s="120"/>
      <c r="R142" s="120"/>
      <c r="S142" s="120"/>
      <c r="T142" s="120"/>
      <c r="U142" s="120"/>
      <c r="V142" s="120"/>
      <c r="W142" s="120"/>
      <c r="X142" s="120"/>
      <c r="Y142" s="120"/>
      <c r="Z142" s="120"/>
      <c r="AA142" s="120"/>
      <c r="AB142" s="120"/>
      <c r="AC142" s="120"/>
      <c r="AD142" s="120"/>
      <c r="AE142" s="120"/>
      <c r="AF142" s="120"/>
      <c r="AG142" s="120"/>
      <c r="AH142" s="120"/>
      <c r="AI142" s="120"/>
      <c r="AJ142" s="120"/>
      <c r="AK142" s="120"/>
      <c r="AL142" s="120"/>
      <c r="AM142" s="120"/>
      <c r="AN142" s="120"/>
      <c r="AO142" s="120"/>
      <c r="AP142" s="120"/>
      <c r="AQ142" s="120"/>
      <c r="AR142" s="120"/>
      <c r="AS142" s="120"/>
      <c r="AT142" s="120"/>
      <c r="AU142" s="120"/>
      <c r="AV142" s="120"/>
      <c r="AW142" s="120"/>
      <c r="AX142" s="120"/>
      <c r="AY142" s="120"/>
      <c r="AZ142" s="120"/>
      <c r="BA142" s="120"/>
      <c r="BB142" s="120"/>
      <c r="BC142" s="120"/>
      <c r="BD142" s="120"/>
      <c r="BE142" s="120"/>
      <c r="BF142" s="120"/>
      <c r="BG142" s="120"/>
      <c r="BH142" s="120"/>
      <c r="BI142" s="120"/>
      <c r="BJ142" s="120"/>
      <c r="BK142" s="120"/>
      <c r="BL142" s="120"/>
      <c r="BM142" s="120"/>
      <c r="BN142" s="120"/>
      <c r="BO142" s="120"/>
      <c r="BP142" s="120"/>
      <c r="BQ142" s="120"/>
      <c r="BR142" s="120"/>
      <c r="BS142" s="120"/>
      <c r="BT142" s="120"/>
      <c r="BU142" s="120"/>
      <c r="BV142" s="120"/>
      <c r="BW142" s="120"/>
      <c r="BX142" s="120"/>
      <c r="BY142" s="120"/>
      <c r="BZ142" s="120"/>
      <c r="CA142" s="120"/>
      <c r="CB142" s="120"/>
      <c r="CC142" s="120"/>
      <c r="CD142" s="120"/>
      <c r="CE142" s="120"/>
      <c r="CF142" s="120"/>
      <c r="CG142" s="120"/>
      <c r="CH142" s="120"/>
      <c r="CI142" s="120"/>
      <c r="CJ142" s="120"/>
      <c r="CK142" s="120"/>
      <c r="CL142" s="120"/>
      <c r="CM142" s="120"/>
      <c r="CN142" s="120"/>
      <c r="CO142" s="120"/>
      <c r="CP142" s="120"/>
      <c r="CQ142" s="120"/>
      <c r="CR142" s="120"/>
      <c r="CS142" s="120"/>
      <c r="CT142" s="120"/>
      <c r="CU142" s="120"/>
      <c r="CV142" s="120"/>
      <c r="CW142" s="120"/>
      <c r="CX142" s="120"/>
      <c r="CY142" s="120"/>
      <c r="CZ142" s="120"/>
      <c r="DA142" s="120"/>
      <c r="DB142" s="120"/>
      <c r="DC142" s="120"/>
      <c r="DD142" s="120"/>
      <c r="DE142" s="120"/>
      <c r="DF142" s="120"/>
      <c r="DG142" s="120"/>
      <c r="DH142" s="120"/>
      <c r="DI142" s="120"/>
      <c r="DJ142" s="120"/>
      <c r="DK142" s="120"/>
      <c r="DL142" s="120"/>
      <c r="DM142" s="120"/>
      <c r="DN142" s="120"/>
      <c r="DO142" s="120"/>
      <c r="DP142" s="120"/>
      <c r="DQ142" s="120"/>
      <c r="DR142" s="120"/>
      <c r="DS142" s="120"/>
      <c r="DT142" s="120"/>
      <c r="DU142" s="120"/>
      <c r="DV142" s="120"/>
      <c r="DW142" s="120"/>
      <c r="DX142" s="120"/>
      <c r="DY142" s="120"/>
      <c r="DZ142" s="120"/>
      <c r="EA142" s="120"/>
      <c r="EB142" s="120"/>
      <c r="EC142" s="120"/>
      <c r="ED142" s="120"/>
      <c r="EE142" s="120"/>
      <c r="EF142" s="120"/>
      <c r="EG142" s="120"/>
      <c r="EH142" s="120"/>
      <c r="EI142" s="120"/>
      <c r="EJ142" s="120"/>
      <c r="EK142" s="120"/>
      <c r="EL142" s="120"/>
      <c r="EM142" s="120"/>
      <c r="EN142" s="120"/>
      <c r="EO142" s="120"/>
      <c r="EP142" s="120"/>
      <c r="EQ142" s="120"/>
      <c r="ER142" s="120"/>
      <c r="ES142" s="120"/>
      <c r="ET142" s="120"/>
      <c r="EU142" s="120"/>
      <c r="EV142" s="120"/>
      <c r="EW142" s="120"/>
      <c r="EX142" s="120"/>
      <c r="EY142" s="120"/>
      <c r="EZ142" s="120"/>
      <c r="FA142" s="120"/>
      <c r="FB142" s="120"/>
      <c r="FC142" s="120"/>
      <c r="FD142" s="120"/>
      <c r="FE142" s="120"/>
      <c r="FF142" s="120"/>
      <c r="FG142" s="120"/>
      <c r="FH142" s="120"/>
      <c r="FI142" s="120"/>
      <c r="FJ142" s="120"/>
      <c r="FK142" s="120"/>
      <c r="FL142" s="120"/>
      <c r="FM142" s="120"/>
      <c r="FN142" s="120"/>
      <c r="FO142" s="120"/>
      <c r="FP142" s="120"/>
      <c r="FQ142" s="120"/>
      <c r="FR142" s="120"/>
      <c r="FS142" s="120"/>
      <c r="FT142" s="120"/>
      <c r="FU142" s="120"/>
      <c r="FV142" s="120"/>
      <c r="FW142" s="120"/>
      <c r="FX142" s="120"/>
      <c r="FY142" s="120"/>
      <c r="FZ142" s="120"/>
      <c r="GA142" s="120"/>
      <c r="GB142" s="120"/>
      <c r="GC142" s="120"/>
      <c r="GD142" s="120"/>
      <c r="GE142" s="120"/>
      <c r="GF142" s="120"/>
      <c r="GG142" s="120"/>
      <c r="GH142" s="120"/>
      <c r="GI142" s="120"/>
      <c r="GJ142" s="120"/>
      <c r="GK142" s="120"/>
      <c r="GL142" s="120"/>
      <c r="GM142" s="120"/>
      <c r="GN142" s="120"/>
      <c r="GO142" s="120"/>
      <c r="GP142" s="120"/>
      <c r="GQ142" s="120"/>
      <c r="GR142" s="120"/>
      <c r="GS142" s="120"/>
      <c r="GT142" s="120"/>
      <c r="GU142" s="120"/>
      <c r="GV142" s="120"/>
      <c r="GW142" s="120"/>
      <c r="GX142" s="120"/>
      <c r="GY142" s="120"/>
      <c r="GZ142" s="120"/>
      <c r="HA142" s="120"/>
      <c r="HB142" s="120"/>
      <c r="HC142" s="120"/>
      <c r="HD142" s="120"/>
      <c r="HE142" s="120"/>
      <c r="HF142" s="120"/>
      <c r="HG142" s="120"/>
      <c r="HH142" s="120"/>
      <c r="HI142" s="120"/>
      <c r="HJ142" s="120"/>
      <c r="HK142" s="120"/>
      <c r="HL142" s="120"/>
      <c r="HM142" s="120"/>
      <c r="HN142" s="120"/>
      <c r="HO142" s="120"/>
      <c r="HP142" s="120"/>
      <c r="HQ142" s="120"/>
      <c r="HR142" s="120"/>
      <c r="HS142" s="120"/>
      <c r="HT142" s="120"/>
      <c r="HU142" s="120"/>
      <c r="HV142" s="120"/>
      <c r="HW142" s="120"/>
      <c r="HX142" s="120"/>
      <c r="HY142" s="120"/>
      <c r="HZ142" s="120"/>
      <c r="IA142" s="120"/>
      <c r="IB142" s="120"/>
      <c r="IC142" s="120"/>
      <c r="ID142" s="120"/>
      <c r="IE142" s="120"/>
      <c r="IF142" s="120"/>
      <c r="IG142" s="120"/>
      <c r="IH142" s="120"/>
      <c r="II142" s="120"/>
      <c r="IJ142" s="120"/>
      <c r="IK142" s="120"/>
      <c r="IL142" s="120"/>
      <c r="IM142" s="120"/>
      <c r="IN142" s="120"/>
      <c r="IO142" s="120"/>
      <c r="IP142" s="120"/>
      <c r="IQ142" s="120"/>
      <c r="IR142" s="120"/>
      <c r="IS142" s="120"/>
      <c r="IT142" s="120"/>
      <c r="IU142" s="120"/>
      <c r="IV142" s="120"/>
      <c r="IW142" s="120"/>
      <c r="IX142" s="120"/>
      <c r="IY142" s="120"/>
      <c r="IZ142" s="120"/>
      <c r="JA142" s="120"/>
      <c r="JB142" s="120"/>
      <c r="JC142" s="120"/>
      <c r="JD142" s="120"/>
      <c r="JE142" s="120"/>
      <c r="JF142" s="120"/>
      <c r="JG142" s="120"/>
      <c r="JH142" s="120"/>
      <c r="JI142" s="120"/>
      <c r="JJ142" s="120"/>
      <c r="JK142" s="120"/>
      <c r="JL142" s="120"/>
      <c r="JM142" s="120"/>
      <c r="JN142" s="120"/>
      <c r="JO142" s="120"/>
      <c r="JP142" s="120"/>
      <c r="JQ142" s="120"/>
      <c r="JR142" s="120"/>
      <c r="JS142" s="120"/>
      <c r="JT142" s="120"/>
      <c r="JU142" s="120"/>
      <c r="JV142" s="120"/>
      <c r="JW142" s="120"/>
      <c r="JX142" s="120"/>
      <c r="JY142" s="120"/>
      <c r="JZ142" s="120"/>
      <c r="KA142" s="120"/>
      <c r="KB142" s="120"/>
      <c r="KC142" s="120"/>
      <c r="KD142" s="120"/>
      <c r="KE142" s="120"/>
      <c r="KF142" s="120"/>
      <c r="KG142" s="120"/>
      <c r="KH142" s="120"/>
      <c r="KI142" s="120"/>
      <c r="KJ142" s="120"/>
      <c r="KK142" s="120"/>
      <c r="KL142" s="120"/>
      <c r="KM142" s="120"/>
      <c r="KN142" s="120"/>
      <c r="KO142" s="120"/>
      <c r="KP142" s="120"/>
      <c r="KQ142" s="120"/>
      <c r="KR142" s="120"/>
      <c r="KS142" s="120"/>
      <c r="KT142" s="120"/>
      <c r="KU142" s="120"/>
      <c r="KV142" s="120"/>
      <c r="KW142" s="120"/>
      <c r="KX142" s="120"/>
      <c r="KY142" s="120"/>
      <c r="KZ142" s="120"/>
      <c r="LA142" s="120"/>
      <c r="LB142" s="120"/>
      <c r="LC142" s="120"/>
      <c r="LD142" s="120"/>
      <c r="LE142" s="120"/>
      <c r="LF142" s="120"/>
      <c r="LG142" s="120"/>
      <c r="LH142" s="120"/>
      <c r="LI142" s="120"/>
      <c r="LJ142" s="120"/>
      <c r="LK142" s="120"/>
      <c r="LL142" s="120"/>
      <c r="LM142" s="120"/>
      <c r="LN142" s="120"/>
      <c r="LO142" s="120"/>
      <c r="LP142" s="120"/>
      <c r="LQ142" s="120"/>
      <c r="LR142" s="120"/>
      <c r="LS142" s="120"/>
      <c r="LT142" s="120"/>
      <c r="LU142" s="120"/>
      <c r="LV142" s="120"/>
      <c r="LW142" s="120"/>
      <c r="LX142" s="120"/>
      <c r="LY142" s="120"/>
      <c r="LZ142" s="120"/>
      <c r="MA142" s="120"/>
      <c r="MB142" s="120"/>
      <c r="MC142" s="120"/>
      <c r="MD142" s="120"/>
      <c r="ME142" s="120"/>
      <c r="MF142" s="120"/>
      <c r="MG142" s="120"/>
      <c r="MH142" s="120"/>
      <c r="MI142" s="120"/>
      <c r="MJ142" s="120"/>
      <c r="MK142" s="120"/>
      <c r="ML142" s="120"/>
      <c r="MM142" s="120"/>
      <c r="MN142" s="120"/>
      <c r="MO142" s="120"/>
      <c r="MP142" s="120"/>
      <c r="MQ142" s="120"/>
      <c r="MR142" s="120"/>
      <c r="MS142" s="120"/>
      <c r="MT142" s="120"/>
      <c r="MU142" s="120"/>
      <c r="MV142" s="120"/>
      <c r="MW142" s="120"/>
      <c r="MX142" s="120"/>
      <c r="MY142" s="120"/>
      <c r="MZ142" s="120"/>
      <c r="NA142" s="120"/>
      <c r="NB142" s="120"/>
      <c r="NC142" s="120"/>
      <c r="ND142" s="120"/>
      <c r="NE142" s="120"/>
      <c r="NF142" s="120"/>
      <c r="NG142" s="120"/>
      <c r="NH142" s="120"/>
      <c r="NI142" s="120"/>
      <c r="NJ142" s="120"/>
      <c r="NK142" s="120"/>
      <c r="NL142" s="120"/>
      <c r="NM142" s="120"/>
      <c r="NN142" s="120"/>
      <c r="NO142" s="120"/>
      <c r="NP142" s="120"/>
      <c r="NQ142" s="120"/>
      <c r="NR142" s="120"/>
      <c r="NS142" s="120"/>
      <c r="NT142" s="120"/>
      <c r="NU142" s="120"/>
      <c r="NV142" s="120"/>
      <c r="NW142" s="120"/>
      <c r="NX142" s="120"/>
      <c r="NY142" s="120"/>
      <c r="NZ142" s="120"/>
      <c r="OA142" s="120"/>
      <c r="OB142" s="120"/>
      <c r="OC142" s="120"/>
      <c r="OD142" s="120"/>
      <c r="OE142" s="120"/>
      <c r="OF142" s="120"/>
      <c r="OG142" s="120"/>
      <c r="OH142" s="120"/>
      <c r="OI142" s="120"/>
      <c r="OJ142" s="120"/>
      <c r="OK142" s="120"/>
      <c r="OL142" s="120"/>
      <c r="OM142" s="120"/>
      <c r="ON142" s="120"/>
      <c r="OO142" s="120"/>
      <c r="OP142" s="120"/>
      <c r="OQ142" s="120"/>
      <c r="OR142" s="120"/>
      <c r="OS142" s="120"/>
      <c r="OT142" s="120"/>
      <c r="OU142" s="120"/>
      <c r="OV142" s="120"/>
      <c r="OW142" s="120"/>
      <c r="OX142" s="120"/>
      <c r="OY142" s="120"/>
      <c r="OZ142" s="120"/>
      <c r="PA142" s="120"/>
      <c r="PB142" s="120"/>
      <c r="PC142" s="120"/>
      <c r="PD142" s="120"/>
      <c r="PE142" s="120"/>
      <c r="PF142" s="120"/>
      <c r="PG142" s="120"/>
      <c r="PH142" s="120"/>
      <c r="PI142" s="120"/>
      <c r="PJ142" s="120"/>
      <c r="PK142" s="120"/>
      <c r="PL142" s="120"/>
      <c r="PM142" s="120"/>
      <c r="PN142" s="120"/>
      <c r="PO142" s="120"/>
      <c r="PP142" s="120"/>
      <c r="PQ142" s="120"/>
      <c r="PR142" s="120"/>
      <c r="PS142" s="120"/>
      <c r="PT142" s="120"/>
      <c r="PU142" s="120"/>
      <c r="PV142" s="120"/>
      <c r="PW142" s="120"/>
      <c r="PX142" s="120"/>
      <c r="PY142" s="120"/>
      <c r="PZ142" s="120"/>
      <c r="QA142" s="120"/>
      <c r="QB142" s="120"/>
      <c r="QC142" s="120"/>
      <c r="QD142" s="120"/>
      <c r="QE142" s="120"/>
      <c r="QF142" s="120"/>
      <c r="QG142" s="120"/>
      <c r="QH142" s="120"/>
      <c r="QI142" s="120"/>
      <c r="QJ142" s="120"/>
      <c r="QK142" s="120"/>
      <c r="QL142" s="120"/>
      <c r="QM142" s="120"/>
      <c r="QN142" s="120"/>
      <c r="QO142" s="120"/>
      <c r="QP142" s="120"/>
      <c r="QQ142" s="120"/>
      <c r="QR142" s="120"/>
      <c r="QS142" s="120"/>
      <c r="QT142" s="120"/>
      <c r="QU142" s="120"/>
      <c r="QV142" s="120"/>
      <c r="QW142" s="120"/>
      <c r="QX142" s="120"/>
      <c r="QY142" s="120"/>
      <c r="QZ142" s="120"/>
      <c r="RA142" s="120"/>
      <c r="RB142" s="120"/>
      <c r="RC142" s="120"/>
      <c r="RD142" s="120"/>
      <c r="RE142" s="120"/>
      <c r="RF142" s="120"/>
      <c r="RG142" s="120"/>
      <c r="RH142" s="120"/>
      <c r="RI142" s="120"/>
      <c r="RJ142" s="120"/>
      <c r="RK142" s="120"/>
      <c r="RL142" s="120"/>
      <c r="RM142" s="120"/>
      <c r="RN142" s="120"/>
      <c r="RO142" s="120"/>
      <c r="RP142" s="120"/>
      <c r="RQ142" s="120"/>
      <c r="RR142" s="120"/>
      <c r="RS142" s="120"/>
      <c r="RT142" s="120"/>
      <c r="RU142" s="120"/>
      <c r="RV142" s="120"/>
      <c r="RW142" s="120"/>
      <c r="RX142" s="120"/>
      <c r="RY142" s="120"/>
      <c r="RZ142" s="120"/>
      <c r="SA142" s="120"/>
      <c r="SB142" s="120"/>
      <c r="SC142" s="120"/>
      <c r="SD142" s="120"/>
      <c r="SE142" s="120"/>
      <c r="SF142" s="120"/>
      <c r="SG142" s="120"/>
      <c r="SH142" s="120"/>
      <c r="SI142" s="120"/>
      <c r="SJ142" s="120"/>
      <c r="SK142" s="120"/>
      <c r="SL142" s="120"/>
      <c r="SM142" s="120"/>
      <c r="SN142" s="120"/>
      <c r="SO142" s="120"/>
      <c r="SP142" s="120"/>
      <c r="SQ142" s="120"/>
      <c r="SR142" s="120"/>
      <c r="SS142" s="120"/>
      <c r="ST142" s="120"/>
      <c r="SU142" s="120"/>
      <c r="SV142" s="120"/>
      <c r="SW142" s="120"/>
      <c r="SX142" s="120"/>
      <c r="SY142" s="120"/>
      <c r="SZ142" s="120"/>
      <c r="TA142" s="120"/>
      <c r="TB142" s="120"/>
      <c r="TC142" s="120"/>
      <c r="TD142" s="120"/>
      <c r="TE142" s="120"/>
      <c r="TF142" s="120"/>
      <c r="TG142" s="120"/>
      <c r="TH142" s="120"/>
      <c r="TI142" s="120"/>
      <c r="TJ142" s="120"/>
      <c r="TK142" s="120"/>
      <c r="TL142" s="120"/>
      <c r="TM142" s="120"/>
      <c r="TN142" s="120"/>
      <c r="TO142" s="120"/>
      <c r="TP142" s="120"/>
      <c r="TQ142" s="120"/>
      <c r="TR142" s="120"/>
      <c r="TS142" s="120"/>
      <c r="TT142" s="120"/>
      <c r="TU142" s="120"/>
      <c r="TV142" s="120"/>
      <c r="TW142" s="120"/>
      <c r="TX142" s="120"/>
      <c r="TY142" s="120"/>
      <c r="TZ142" s="120"/>
      <c r="UA142" s="120"/>
      <c r="UB142" s="120"/>
      <c r="UC142" s="120"/>
      <c r="UD142" s="120"/>
      <c r="UE142" s="120"/>
      <c r="UF142" s="120"/>
      <c r="UG142" s="120"/>
      <c r="UH142" s="120"/>
      <c r="UI142" s="120"/>
      <c r="UJ142" s="120"/>
      <c r="UK142" s="120"/>
      <c r="UL142" s="120"/>
      <c r="UM142" s="120"/>
      <c r="UN142" s="120"/>
      <c r="UO142" s="120"/>
      <c r="UP142" s="120"/>
      <c r="UQ142" s="120"/>
      <c r="UR142" s="120"/>
      <c r="US142" s="120"/>
      <c r="UT142" s="120"/>
      <c r="UU142" s="120"/>
      <c r="UV142" s="120"/>
      <c r="UW142" s="120"/>
      <c r="UX142" s="120"/>
      <c r="UY142" s="120"/>
      <c r="UZ142" s="120"/>
      <c r="VA142" s="120"/>
      <c r="VB142" s="120"/>
      <c r="VC142" s="120"/>
      <c r="VD142" s="120"/>
      <c r="VE142" s="120"/>
      <c r="VF142" s="120"/>
      <c r="VG142" s="120"/>
      <c r="VH142" s="120"/>
      <c r="VI142" s="120"/>
      <c r="VJ142" s="120"/>
      <c r="VK142" s="120"/>
      <c r="VL142" s="120"/>
      <c r="VM142" s="120"/>
      <c r="VN142" s="120"/>
      <c r="VO142" s="120"/>
      <c r="VP142" s="120"/>
      <c r="VQ142" s="120"/>
      <c r="VR142" s="120"/>
      <c r="VS142" s="120"/>
      <c r="VT142" s="120"/>
      <c r="VU142" s="120"/>
      <c r="VV142" s="120"/>
      <c r="VW142" s="120"/>
      <c r="VX142" s="120"/>
      <c r="VY142" s="120"/>
      <c r="VZ142" s="120"/>
      <c r="WA142" s="120"/>
      <c r="WB142" s="120"/>
      <c r="WC142" s="120"/>
      <c r="WD142" s="120"/>
      <c r="WE142" s="120"/>
      <c r="WF142" s="120"/>
      <c r="WG142" s="120"/>
      <c r="WH142" s="120"/>
      <c r="WI142" s="120"/>
      <c r="WJ142" s="120"/>
      <c r="WK142" s="120"/>
      <c r="WL142" s="120"/>
      <c r="WM142" s="120"/>
      <c r="WN142" s="120"/>
      <c r="WO142" s="120"/>
      <c r="WP142" s="120"/>
      <c r="WQ142" s="120"/>
      <c r="WR142" s="120"/>
      <c r="WS142" s="120"/>
      <c r="WT142" s="120"/>
      <c r="WU142" s="120"/>
      <c r="WV142" s="120"/>
      <c r="WW142" s="120"/>
      <c r="WX142" s="120"/>
      <c r="WY142" s="120"/>
      <c r="WZ142" s="120"/>
      <c r="XA142" s="120"/>
      <c r="XB142" s="120"/>
      <c r="XC142" s="120"/>
      <c r="XD142" s="120"/>
      <c r="XE142" s="120"/>
      <c r="XF142" s="120"/>
      <c r="XG142" s="120"/>
      <c r="XH142" s="120"/>
      <c r="XI142" s="120"/>
      <c r="XJ142" s="120"/>
      <c r="XK142" s="120"/>
      <c r="XL142" s="120"/>
      <c r="XM142" s="120"/>
      <c r="XN142" s="120"/>
      <c r="XO142" s="120"/>
      <c r="XP142" s="120"/>
      <c r="XQ142" s="120"/>
      <c r="XR142" s="120"/>
      <c r="XS142" s="120"/>
      <c r="XT142" s="120"/>
      <c r="XU142" s="120"/>
      <c r="XV142" s="120"/>
      <c r="XW142" s="120"/>
      <c r="XX142" s="120"/>
      <c r="XY142" s="120"/>
      <c r="XZ142" s="120"/>
      <c r="YA142" s="120"/>
      <c r="YB142" s="120"/>
      <c r="YC142" s="120"/>
      <c r="YD142" s="120"/>
      <c r="YE142" s="120"/>
      <c r="YF142" s="120"/>
      <c r="YG142" s="120"/>
      <c r="YH142" s="120"/>
      <c r="YI142" s="120"/>
      <c r="YJ142" s="120"/>
      <c r="YK142" s="120"/>
      <c r="YL142" s="120"/>
      <c r="YM142" s="120"/>
      <c r="YN142" s="120"/>
      <c r="YO142" s="120"/>
      <c r="YP142" s="120"/>
      <c r="YQ142" s="120"/>
      <c r="YR142" s="120"/>
      <c r="YS142" s="120"/>
      <c r="YT142" s="120"/>
      <c r="YU142" s="120"/>
      <c r="YV142" s="120"/>
      <c r="YW142" s="120"/>
      <c r="YX142" s="120"/>
      <c r="YY142" s="120"/>
      <c r="YZ142" s="120"/>
      <c r="ZA142" s="120"/>
      <c r="ZB142" s="120"/>
      <c r="ZC142" s="120"/>
      <c r="ZD142" s="120"/>
      <c r="ZE142" s="120"/>
      <c r="ZF142" s="120"/>
      <c r="ZG142" s="120"/>
      <c r="ZH142" s="120"/>
      <c r="ZI142" s="120"/>
      <c r="ZJ142" s="120"/>
      <c r="ZK142" s="120"/>
      <c r="ZL142" s="120"/>
      <c r="ZM142" s="120"/>
      <c r="ZN142" s="120"/>
      <c r="ZO142" s="120"/>
      <c r="ZP142" s="120"/>
      <c r="ZQ142" s="120"/>
      <c r="ZR142" s="120"/>
      <c r="ZS142" s="120"/>
      <c r="ZT142" s="120"/>
      <c r="ZU142" s="120"/>
      <c r="ZV142" s="120"/>
      <c r="ZW142" s="120"/>
      <c r="ZX142" s="120"/>
      <c r="ZY142" s="120"/>
      <c r="ZZ142" s="120"/>
      <c r="AAA142" s="120"/>
      <c r="AAB142" s="120"/>
      <c r="AAC142" s="120"/>
      <c r="AAD142" s="120"/>
      <c r="AAE142" s="120"/>
      <c r="AAF142" s="120"/>
      <c r="AAG142" s="120"/>
      <c r="AAH142" s="120"/>
      <c r="AAI142" s="120"/>
      <c r="AAJ142" s="120"/>
      <c r="AAK142" s="120"/>
      <c r="AAL142" s="120"/>
      <c r="AAM142" s="120"/>
      <c r="AAN142" s="120"/>
      <c r="AAO142" s="120"/>
      <c r="AAP142" s="120"/>
      <c r="AAQ142" s="120"/>
      <c r="AAR142" s="120"/>
      <c r="AAS142" s="120"/>
      <c r="AAT142" s="120"/>
      <c r="AAU142" s="120"/>
      <c r="AAV142" s="120"/>
      <c r="AAW142" s="120"/>
      <c r="AAX142" s="120"/>
      <c r="AAY142" s="120"/>
      <c r="AAZ142" s="120"/>
      <c r="ABA142" s="120"/>
      <c r="ABB142" s="120"/>
      <c r="ABC142" s="120"/>
      <c r="ABD142" s="120"/>
      <c r="ABE142" s="120"/>
      <c r="ABF142" s="120"/>
      <c r="ABG142" s="120"/>
      <c r="ABH142" s="120"/>
      <c r="ABI142" s="120"/>
      <c r="ABJ142" s="120"/>
      <c r="ABK142" s="120"/>
      <c r="ABL142" s="120"/>
      <c r="ABM142" s="120"/>
      <c r="ABN142" s="120"/>
      <c r="ABO142" s="120"/>
      <c r="ABP142" s="120"/>
      <c r="ABQ142" s="120"/>
      <c r="ABR142" s="120"/>
      <c r="ABS142" s="120"/>
      <c r="ABT142" s="120"/>
      <c r="ABU142" s="120"/>
      <c r="ABV142" s="120"/>
      <c r="ABW142" s="120"/>
      <c r="ABX142" s="120"/>
      <c r="ABY142" s="120"/>
      <c r="ABZ142" s="120"/>
      <c r="ACA142" s="120"/>
      <c r="ACB142" s="120"/>
      <c r="ACC142" s="120"/>
      <c r="ACD142" s="120"/>
      <c r="ACE142" s="120"/>
      <c r="ACF142" s="120"/>
      <c r="ACG142" s="120"/>
      <c r="ACH142" s="120"/>
      <c r="ACI142" s="120"/>
      <c r="ACJ142" s="120"/>
      <c r="ACK142" s="120"/>
      <c r="ACL142" s="120"/>
      <c r="ACM142" s="120"/>
      <c r="ACN142" s="120"/>
      <c r="ACO142" s="120"/>
      <c r="ACP142" s="120"/>
      <c r="ACQ142" s="120"/>
      <c r="ACR142" s="120"/>
      <c r="ACS142" s="120"/>
      <c r="ACT142" s="120"/>
      <c r="ACU142" s="120"/>
      <c r="ACV142" s="120"/>
      <c r="ACW142" s="120"/>
      <c r="ACX142" s="120"/>
      <c r="ACY142" s="120"/>
      <c r="ACZ142" s="120"/>
      <c r="ADA142" s="120"/>
      <c r="ADB142" s="120"/>
      <c r="ADC142" s="120"/>
      <c r="ADD142" s="120"/>
      <c r="ADE142" s="120"/>
      <c r="ADF142" s="120"/>
      <c r="ADG142" s="120"/>
      <c r="ADH142" s="120"/>
      <c r="ADI142" s="120"/>
      <c r="ADJ142" s="120"/>
      <c r="ADK142" s="120"/>
      <c r="ADL142" s="120"/>
      <c r="ADM142" s="120"/>
      <c r="ADN142" s="120"/>
      <c r="ADO142" s="120"/>
      <c r="ADP142" s="120"/>
      <c r="ADQ142" s="120"/>
      <c r="ADR142" s="120"/>
      <c r="ADS142" s="120"/>
      <c r="ADT142" s="120"/>
      <c r="ADU142" s="120"/>
      <c r="ADV142" s="120"/>
      <c r="ADW142" s="120"/>
      <c r="ADX142" s="120"/>
      <c r="ADY142" s="120"/>
      <c r="ADZ142" s="120"/>
      <c r="AEA142" s="120"/>
      <c r="AEB142" s="120"/>
      <c r="AEC142" s="120"/>
      <c r="AED142" s="120"/>
      <c r="AEE142" s="120"/>
      <c r="AEF142" s="120"/>
      <c r="AEG142" s="120"/>
      <c r="AEH142" s="120"/>
      <c r="AEI142" s="120"/>
      <c r="AEJ142" s="120"/>
      <c r="AEK142" s="120"/>
      <c r="AEL142" s="120"/>
      <c r="AEM142" s="120"/>
      <c r="AEN142" s="120"/>
      <c r="AEO142" s="120"/>
      <c r="AEP142" s="120"/>
      <c r="AEQ142" s="120"/>
      <c r="AER142" s="120"/>
      <c r="AES142" s="120"/>
      <c r="AET142" s="120"/>
      <c r="AEU142" s="120"/>
      <c r="AEV142" s="120"/>
      <c r="AEW142" s="120"/>
      <c r="AEX142" s="120"/>
      <c r="AEY142" s="120"/>
      <c r="AEZ142" s="120"/>
      <c r="AFA142" s="120"/>
      <c r="AFB142" s="120"/>
      <c r="AFC142" s="120"/>
      <c r="AFD142" s="120"/>
      <c r="AFE142" s="120"/>
      <c r="AFF142" s="120"/>
      <c r="AFG142" s="120"/>
      <c r="AFH142" s="120"/>
      <c r="AFI142" s="120"/>
      <c r="AFJ142" s="120"/>
      <c r="AFK142" s="120"/>
      <c r="AFL142" s="120"/>
      <c r="AFM142" s="120"/>
      <c r="AFN142" s="120"/>
      <c r="AFO142" s="120"/>
      <c r="AFP142" s="120"/>
      <c r="AFQ142" s="120"/>
      <c r="AFR142" s="120"/>
      <c r="AFS142" s="120"/>
      <c r="AFT142" s="120"/>
      <c r="AFU142" s="120"/>
      <c r="AFV142" s="120"/>
      <c r="AFW142" s="120"/>
      <c r="AFX142" s="120"/>
      <c r="AFY142" s="120"/>
      <c r="AFZ142" s="120"/>
      <c r="AGA142" s="120"/>
      <c r="AGB142" s="120"/>
      <c r="AGC142" s="120"/>
      <c r="AGD142" s="120"/>
      <c r="AGE142" s="120"/>
      <c r="AGF142" s="120"/>
      <c r="AGG142" s="120"/>
      <c r="AGH142" s="120"/>
      <c r="AGI142" s="120"/>
      <c r="AGJ142" s="120"/>
      <c r="AGK142" s="120"/>
      <c r="AGL142" s="120"/>
      <c r="AGM142" s="120"/>
      <c r="AGN142" s="120"/>
      <c r="AGO142" s="120"/>
      <c r="AGP142" s="120"/>
      <c r="AGQ142" s="120"/>
      <c r="AGR142" s="120"/>
      <c r="AGS142" s="120"/>
      <c r="AGT142" s="120"/>
      <c r="AGU142" s="120"/>
      <c r="AGV142" s="120"/>
      <c r="AGW142" s="120"/>
      <c r="AGX142" s="120"/>
      <c r="AGY142" s="120"/>
      <c r="AGZ142" s="120"/>
      <c r="AHA142" s="120"/>
      <c r="AHB142" s="120"/>
      <c r="AHC142" s="120"/>
      <c r="AHD142" s="120"/>
      <c r="AHE142" s="120"/>
      <c r="AHF142" s="120"/>
      <c r="AHG142" s="120"/>
      <c r="AHH142" s="120"/>
      <c r="AHI142" s="120"/>
      <c r="AHJ142" s="120"/>
      <c r="AHK142" s="120"/>
      <c r="AHL142" s="120"/>
      <c r="AHM142" s="120"/>
      <c r="AHN142" s="120"/>
      <c r="AHO142" s="120"/>
      <c r="AHP142" s="120"/>
      <c r="AHQ142" s="120"/>
      <c r="AHR142" s="120"/>
      <c r="AHS142" s="120"/>
      <c r="AHT142" s="120"/>
      <c r="AHU142" s="120"/>
      <c r="AHV142" s="120"/>
      <c r="AHW142" s="120"/>
      <c r="AHX142" s="120"/>
      <c r="AHY142" s="120"/>
      <c r="AHZ142" s="120"/>
      <c r="AIA142" s="120"/>
      <c r="AIB142" s="120"/>
      <c r="AIC142" s="120"/>
      <c r="AID142" s="120"/>
      <c r="AIE142" s="120"/>
      <c r="AIF142" s="120"/>
      <c r="AIG142" s="120"/>
      <c r="AIH142" s="120"/>
      <c r="AII142" s="120"/>
      <c r="AIJ142" s="120"/>
      <c r="AIK142" s="120"/>
      <c r="AIL142" s="120"/>
      <c r="AIM142" s="120"/>
      <c r="AIN142" s="120"/>
      <c r="AIO142" s="120"/>
      <c r="AIP142" s="120"/>
      <c r="AIQ142" s="120"/>
      <c r="AIR142" s="120"/>
      <c r="AIS142" s="120"/>
      <c r="AIT142" s="120"/>
      <c r="AIU142" s="120"/>
      <c r="AIV142" s="120"/>
      <c r="AIW142" s="120"/>
      <c r="AIX142" s="120"/>
      <c r="AIY142" s="120"/>
      <c r="AIZ142" s="120"/>
      <c r="AJA142" s="120"/>
      <c r="AJB142" s="120"/>
      <c r="AJC142" s="120"/>
      <c r="AJD142" s="120"/>
      <c r="AJE142" s="120"/>
      <c r="AJF142" s="120"/>
      <c r="AJG142" s="120"/>
      <c r="AJH142" s="120"/>
      <c r="AJI142" s="120"/>
      <c r="AJJ142" s="120"/>
      <c r="AJK142" s="120"/>
      <c r="AJL142" s="120"/>
      <c r="AJM142" s="120"/>
      <c r="AJN142" s="120"/>
      <c r="AJO142" s="120"/>
      <c r="AJP142" s="120"/>
      <c r="AJQ142" s="120"/>
      <c r="AJR142" s="120"/>
      <c r="AJS142" s="120"/>
      <c r="AJT142" s="120"/>
      <c r="AJU142" s="120"/>
      <c r="AJV142" s="120"/>
      <c r="AJW142" s="120"/>
      <c r="AJX142" s="120"/>
      <c r="AJY142" s="120"/>
      <c r="AJZ142" s="120"/>
      <c r="AKA142" s="120"/>
      <c r="AKB142" s="120"/>
      <c r="AKC142" s="120"/>
      <c r="AKD142" s="120"/>
      <c r="AKE142" s="120"/>
      <c r="AKF142" s="120"/>
      <c r="AKG142" s="120"/>
      <c r="AKH142" s="120"/>
      <c r="AKI142" s="120"/>
      <c r="AKJ142" s="120"/>
      <c r="AKK142" s="120"/>
      <c r="AKL142" s="120"/>
      <c r="AKM142" s="120"/>
      <c r="AKN142" s="120"/>
      <c r="AKO142" s="120"/>
      <c r="AKP142" s="120"/>
      <c r="AKQ142" s="120"/>
      <c r="AKR142" s="120"/>
      <c r="AKS142" s="120"/>
      <c r="AKT142" s="120"/>
      <c r="AKU142" s="120"/>
      <c r="AKV142" s="120"/>
      <c r="AKW142" s="120"/>
      <c r="AKX142" s="120"/>
      <c r="AKY142" s="120"/>
      <c r="AKZ142" s="120"/>
      <c r="ALA142" s="120"/>
      <c r="ALB142" s="120"/>
      <c r="ALC142" s="120"/>
      <c r="ALD142" s="120"/>
      <c r="ALE142" s="120"/>
      <c r="ALF142" s="120"/>
      <c r="ALG142" s="120"/>
      <c r="ALH142" s="120"/>
      <c r="ALI142" s="120"/>
      <c r="ALJ142" s="120"/>
      <c r="ALK142" s="120"/>
      <c r="ALL142" s="120"/>
      <c r="ALM142" s="120"/>
      <c r="ALN142" s="120"/>
      <c r="ALO142" s="120"/>
      <c r="ALP142" s="120"/>
      <c r="ALQ142" s="120"/>
      <c r="ALR142" s="120"/>
      <c r="ALS142" s="120"/>
      <c r="ALT142" s="120"/>
      <c r="ALU142" s="120"/>
      <c r="ALV142" s="120"/>
      <c r="ALW142" s="120"/>
      <c r="ALX142" s="120"/>
      <c r="ALY142" s="120"/>
      <c r="ALZ142" s="120"/>
      <c r="AMA142" s="120"/>
      <c r="AMB142" s="120"/>
      <c r="AMC142" s="120"/>
      <c r="AMD142" s="120"/>
      <c r="AME142" s="120"/>
      <c r="AMF142" s="120"/>
      <c r="AMG142" s="120"/>
      <c r="AMH142" s="120"/>
      <c r="AMI142" s="120"/>
      <c r="AMJ142" s="120"/>
    </row>
    <row r="143" customFormat="false" ht="15" hidden="false" customHeight="true" outlineLevel="0" collapsed="false">
      <c r="A143" s="121"/>
      <c r="B143" s="121"/>
      <c r="C143" s="122"/>
      <c r="D143" s="122"/>
      <c r="E143" s="123"/>
      <c r="F143" s="122"/>
      <c r="G143" s="123"/>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0"/>
      <c r="AH143" s="90"/>
      <c r="AI143" s="90"/>
      <c r="AJ143" s="90"/>
      <c r="AK143" s="90"/>
      <c r="AL143" s="90"/>
      <c r="AM143" s="90"/>
      <c r="AN143" s="90"/>
      <c r="AO143" s="90"/>
      <c r="AP143" s="90"/>
      <c r="AQ143" s="90"/>
      <c r="AR143" s="90"/>
      <c r="AS143" s="90"/>
      <c r="AT143" s="90"/>
      <c r="AU143" s="90"/>
      <c r="AV143" s="90"/>
      <c r="AW143" s="90"/>
      <c r="AX143" s="90"/>
      <c r="AY143" s="90"/>
      <c r="AZ143" s="90"/>
      <c r="BA143" s="90"/>
      <c r="BB143" s="90"/>
      <c r="BC143" s="90"/>
      <c r="BD143" s="90"/>
      <c r="BE143" s="90"/>
      <c r="BF143" s="90"/>
      <c r="BG143" s="90"/>
      <c r="BH143" s="90"/>
      <c r="BI143" s="90"/>
      <c r="BJ143" s="90"/>
      <c r="BK143" s="90"/>
      <c r="BL143" s="90"/>
      <c r="BM143" s="90"/>
      <c r="BN143" s="90"/>
      <c r="BO143" s="90"/>
      <c r="BP143" s="90"/>
      <c r="BQ143" s="90"/>
      <c r="BR143" s="90"/>
      <c r="BS143" s="90"/>
      <c r="BT143" s="90"/>
      <c r="BU143" s="90"/>
      <c r="BV143" s="90"/>
      <c r="BW143" s="90"/>
      <c r="BX143" s="90"/>
      <c r="BY143" s="90"/>
      <c r="BZ143" s="90"/>
      <c r="CA143" s="90"/>
      <c r="CB143" s="90"/>
      <c r="CC143" s="90"/>
      <c r="CD143" s="90"/>
      <c r="CE143" s="90"/>
      <c r="CF143" s="90"/>
      <c r="CG143" s="90"/>
      <c r="CH143" s="90"/>
      <c r="CI143" s="90"/>
      <c r="CJ143" s="90"/>
      <c r="CK143" s="90"/>
      <c r="CL143" s="90"/>
      <c r="CM143" s="90"/>
      <c r="CN143" s="90"/>
      <c r="CO143" s="90"/>
      <c r="CP143" s="90"/>
      <c r="CQ143" s="90"/>
      <c r="CR143" s="90"/>
      <c r="CS143" s="90"/>
      <c r="CT143" s="90"/>
      <c r="CU143" s="90"/>
      <c r="CV143" s="90"/>
      <c r="CW143" s="90"/>
      <c r="CX143" s="90"/>
      <c r="CY143" s="90"/>
      <c r="CZ143" s="90"/>
      <c r="DA143" s="90"/>
      <c r="DB143" s="90"/>
      <c r="DC143" s="90"/>
      <c r="DD143" s="90"/>
      <c r="DE143" s="90"/>
      <c r="DF143" s="90"/>
      <c r="DG143" s="90"/>
      <c r="DH143" s="90"/>
      <c r="DI143" s="90"/>
      <c r="DJ143" s="90"/>
      <c r="DK143" s="90"/>
      <c r="DL143" s="90"/>
      <c r="DM143" s="90"/>
      <c r="DN143" s="90"/>
      <c r="DO143" s="90"/>
      <c r="DP143" s="90"/>
      <c r="DQ143" s="90"/>
      <c r="DR143" s="90"/>
      <c r="DS143" s="90"/>
      <c r="DT143" s="90"/>
      <c r="DU143" s="90"/>
      <c r="DV143" s="90"/>
      <c r="DW143" s="90"/>
      <c r="DX143" s="90"/>
      <c r="DY143" s="90"/>
      <c r="DZ143" s="90"/>
      <c r="EA143" s="90"/>
      <c r="EB143" s="90"/>
      <c r="EC143" s="90"/>
      <c r="ED143" s="90"/>
      <c r="EE143" s="90"/>
      <c r="EF143" s="90"/>
      <c r="EG143" s="90"/>
      <c r="EH143" s="90"/>
      <c r="EI143" s="90"/>
      <c r="EJ143" s="90"/>
      <c r="EK143" s="90"/>
      <c r="EL143" s="90"/>
      <c r="EM143" s="90"/>
      <c r="EN143" s="90"/>
      <c r="EO143" s="90"/>
      <c r="EP143" s="90"/>
      <c r="EQ143" s="90"/>
      <c r="ER143" s="90"/>
      <c r="ES143" s="90"/>
      <c r="ET143" s="90"/>
      <c r="EU143" s="90"/>
      <c r="EV143" s="90"/>
      <c r="EW143" s="90"/>
      <c r="EX143" s="90"/>
      <c r="EY143" s="90"/>
      <c r="EZ143" s="90"/>
      <c r="FA143" s="90"/>
      <c r="FB143" s="90"/>
      <c r="FC143" s="90"/>
      <c r="FD143" s="90"/>
      <c r="FE143" s="90"/>
      <c r="FF143" s="90"/>
      <c r="FG143" s="90"/>
      <c r="FH143" s="90"/>
      <c r="FI143" s="90"/>
      <c r="FJ143" s="90"/>
      <c r="FK143" s="90"/>
      <c r="FL143" s="90"/>
      <c r="FM143" s="90"/>
      <c r="FN143" s="90"/>
      <c r="FO143" s="90"/>
      <c r="FP143" s="90"/>
      <c r="FQ143" s="90"/>
      <c r="FR143" s="90"/>
      <c r="FS143" s="90"/>
      <c r="FT143" s="90"/>
      <c r="FU143" s="90"/>
      <c r="FV143" s="90"/>
      <c r="FW143" s="90"/>
      <c r="FX143" s="90"/>
      <c r="FY143" s="90"/>
      <c r="FZ143" s="90"/>
      <c r="GA143" s="90"/>
      <c r="GB143" s="90"/>
      <c r="GC143" s="90"/>
      <c r="GD143" s="90"/>
      <c r="GE143" s="90"/>
      <c r="GF143" s="90"/>
      <c r="GG143" s="90"/>
      <c r="GH143" s="90"/>
      <c r="GI143" s="90"/>
      <c r="GJ143" s="90"/>
      <c r="GK143" s="90"/>
      <c r="GL143" s="90"/>
      <c r="GM143" s="90"/>
      <c r="GN143" s="90"/>
      <c r="GO143" s="90"/>
      <c r="GP143" s="90"/>
      <c r="GQ143" s="90"/>
      <c r="GR143" s="90"/>
      <c r="GS143" s="90"/>
      <c r="GT143" s="90"/>
      <c r="GU143" s="90"/>
      <c r="GV143" s="90"/>
      <c r="GW143" s="90"/>
      <c r="GX143" s="90"/>
      <c r="GY143" s="90"/>
      <c r="GZ143" s="90"/>
      <c r="HA143" s="90"/>
      <c r="HB143" s="90"/>
      <c r="HC143" s="90"/>
      <c r="HD143" s="90"/>
      <c r="HE143" s="90"/>
      <c r="HF143" s="90"/>
      <c r="HG143" s="90"/>
      <c r="HH143" s="90"/>
      <c r="HI143" s="90"/>
      <c r="HJ143" s="90"/>
      <c r="HK143" s="90"/>
      <c r="HL143" s="90"/>
      <c r="HM143" s="90"/>
      <c r="HN143" s="90"/>
      <c r="HO143" s="90"/>
      <c r="HP143" s="90"/>
      <c r="HQ143" s="90"/>
      <c r="HR143" s="90"/>
      <c r="HS143" s="90"/>
      <c r="HT143" s="90"/>
      <c r="HU143" s="90"/>
      <c r="HV143" s="90"/>
      <c r="HW143" s="90"/>
      <c r="HX143" s="90"/>
      <c r="HY143" s="90"/>
      <c r="HZ143" s="90"/>
      <c r="IA143" s="90"/>
      <c r="IB143" s="90"/>
      <c r="IC143" s="90"/>
      <c r="ID143" s="90"/>
      <c r="IE143" s="90"/>
      <c r="IF143" s="90"/>
      <c r="IG143" s="90"/>
      <c r="IH143" s="90"/>
      <c r="II143" s="90"/>
      <c r="IJ143" s="90"/>
      <c r="IK143" s="90"/>
      <c r="IL143" s="90"/>
      <c r="IM143" s="90"/>
      <c r="IN143" s="90"/>
      <c r="IO143" s="90"/>
      <c r="IP143" s="90"/>
      <c r="IQ143" s="90"/>
      <c r="IR143" s="90"/>
      <c r="IS143" s="90"/>
      <c r="IT143" s="90"/>
      <c r="IU143" s="90"/>
      <c r="IV143" s="90"/>
      <c r="IW143" s="90"/>
      <c r="IX143" s="90"/>
      <c r="IY143" s="90"/>
      <c r="IZ143" s="90"/>
      <c r="JA143" s="90"/>
      <c r="JB143" s="90"/>
      <c r="JC143" s="90"/>
      <c r="JD143" s="90"/>
      <c r="JE143" s="90"/>
      <c r="JF143" s="90"/>
      <c r="JG143" s="90"/>
      <c r="JH143" s="90"/>
      <c r="JI143" s="90"/>
      <c r="JJ143" s="90"/>
      <c r="JK143" s="90"/>
      <c r="JL143" s="90"/>
      <c r="JM143" s="90"/>
      <c r="JN143" s="90"/>
      <c r="JO143" s="90"/>
      <c r="JP143" s="90"/>
      <c r="JQ143" s="90"/>
      <c r="JR143" s="90"/>
      <c r="JS143" s="90"/>
      <c r="JT143" s="90"/>
      <c r="JU143" s="90"/>
      <c r="JV143" s="90"/>
      <c r="JW143" s="90"/>
      <c r="JX143" s="90"/>
      <c r="JY143" s="90"/>
      <c r="JZ143" s="90"/>
      <c r="KA143" s="90"/>
      <c r="KB143" s="90"/>
      <c r="KC143" s="90"/>
      <c r="KD143" s="90"/>
      <c r="KE143" s="90"/>
      <c r="KF143" s="90"/>
      <c r="KG143" s="90"/>
      <c r="KH143" s="90"/>
      <c r="KI143" s="90"/>
      <c r="KJ143" s="90"/>
      <c r="KK143" s="90"/>
      <c r="KL143" s="90"/>
      <c r="KM143" s="90"/>
      <c r="KN143" s="90"/>
      <c r="KO143" s="90"/>
      <c r="KP143" s="90"/>
      <c r="KQ143" s="90"/>
      <c r="KR143" s="90"/>
      <c r="KS143" s="90"/>
      <c r="KT143" s="90"/>
      <c r="KU143" s="90"/>
      <c r="KV143" s="90"/>
      <c r="KW143" s="90"/>
      <c r="KX143" s="90"/>
      <c r="KY143" s="90"/>
      <c r="KZ143" s="90"/>
      <c r="LA143" s="90"/>
      <c r="LB143" s="90"/>
      <c r="LC143" s="90"/>
      <c r="LD143" s="90"/>
      <c r="LE143" s="90"/>
      <c r="LF143" s="90"/>
      <c r="LG143" s="90"/>
      <c r="LH143" s="90"/>
      <c r="LI143" s="90"/>
      <c r="LJ143" s="90"/>
      <c r="LK143" s="90"/>
      <c r="LL143" s="90"/>
      <c r="LM143" s="90"/>
      <c r="LN143" s="90"/>
      <c r="LO143" s="90"/>
      <c r="LP143" s="90"/>
      <c r="LQ143" s="90"/>
      <c r="LR143" s="90"/>
      <c r="LS143" s="90"/>
      <c r="LT143" s="90"/>
      <c r="LU143" s="90"/>
      <c r="LV143" s="90"/>
      <c r="LW143" s="90"/>
      <c r="LX143" s="90"/>
      <c r="LY143" s="90"/>
      <c r="LZ143" s="90"/>
      <c r="MA143" s="90"/>
      <c r="MB143" s="90"/>
      <c r="MC143" s="90"/>
      <c r="MD143" s="90"/>
      <c r="ME143" s="90"/>
      <c r="MF143" s="90"/>
      <c r="MG143" s="90"/>
      <c r="MH143" s="90"/>
      <c r="MI143" s="90"/>
      <c r="MJ143" s="90"/>
      <c r="MK143" s="90"/>
      <c r="ML143" s="90"/>
      <c r="MM143" s="90"/>
      <c r="MN143" s="90"/>
      <c r="MO143" s="90"/>
      <c r="MP143" s="90"/>
      <c r="MQ143" s="90"/>
      <c r="MR143" s="90"/>
      <c r="MS143" s="90"/>
      <c r="MT143" s="90"/>
      <c r="MU143" s="90"/>
      <c r="MV143" s="90"/>
      <c r="MW143" s="90"/>
      <c r="MX143" s="90"/>
      <c r="MY143" s="90"/>
      <c r="MZ143" s="90"/>
      <c r="NA143" s="90"/>
      <c r="NB143" s="90"/>
      <c r="NC143" s="90"/>
      <c r="ND143" s="90"/>
      <c r="NE143" s="90"/>
      <c r="NF143" s="90"/>
      <c r="NG143" s="90"/>
      <c r="NH143" s="90"/>
      <c r="NI143" s="90"/>
      <c r="NJ143" s="90"/>
      <c r="NK143" s="90"/>
      <c r="NL143" s="90"/>
      <c r="NM143" s="90"/>
      <c r="NN143" s="90"/>
      <c r="NO143" s="90"/>
      <c r="NP143" s="90"/>
      <c r="NQ143" s="90"/>
      <c r="NR143" s="90"/>
      <c r="NS143" s="90"/>
      <c r="NT143" s="90"/>
      <c r="NU143" s="90"/>
      <c r="NV143" s="90"/>
      <c r="NW143" s="90"/>
      <c r="NX143" s="90"/>
      <c r="NY143" s="90"/>
      <c r="NZ143" s="90"/>
      <c r="OA143" s="90"/>
      <c r="OB143" s="90"/>
      <c r="OC143" s="90"/>
      <c r="OD143" s="90"/>
      <c r="OE143" s="90"/>
      <c r="OF143" s="90"/>
      <c r="OG143" s="90"/>
      <c r="OH143" s="90"/>
      <c r="OI143" s="90"/>
      <c r="OJ143" s="90"/>
      <c r="OK143" s="90"/>
      <c r="OL143" s="90"/>
      <c r="OM143" s="90"/>
      <c r="ON143" s="90"/>
      <c r="OO143" s="90"/>
      <c r="OP143" s="90"/>
      <c r="OQ143" s="90"/>
      <c r="OR143" s="90"/>
      <c r="OS143" s="90"/>
      <c r="OT143" s="90"/>
      <c r="OU143" s="90"/>
      <c r="OV143" s="90"/>
      <c r="OW143" s="90"/>
      <c r="OX143" s="90"/>
      <c r="OY143" s="90"/>
      <c r="OZ143" s="90"/>
      <c r="PA143" s="90"/>
      <c r="PB143" s="90"/>
      <c r="PC143" s="90"/>
      <c r="PD143" s="90"/>
      <c r="PE143" s="90"/>
      <c r="PF143" s="90"/>
      <c r="PG143" s="90"/>
      <c r="PH143" s="90"/>
      <c r="PI143" s="90"/>
      <c r="PJ143" s="90"/>
      <c r="PK143" s="90"/>
      <c r="PL143" s="90"/>
      <c r="PM143" s="90"/>
      <c r="PN143" s="90"/>
      <c r="PO143" s="90"/>
      <c r="PP143" s="90"/>
      <c r="PQ143" s="90"/>
      <c r="PR143" s="90"/>
      <c r="PS143" s="90"/>
      <c r="PT143" s="90"/>
      <c r="PU143" s="90"/>
      <c r="PV143" s="90"/>
      <c r="PW143" s="90"/>
      <c r="PX143" s="90"/>
      <c r="PY143" s="90"/>
      <c r="PZ143" s="90"/>
      <c r="QA143" s="90"/>
      <c r="QB143" s="90"/>
      <c r="QC143" s="90"/>
      <c r="QD143" s="90"/>
      <c r="QE143" s="90"/>
      <c r="QF143" s="90"/>
      <c r="QG143" s="90"/>
      <c r="QH143" s="90"/>
      <c r="QI143" s="90"/>
      <c r="QJ143" s="90"/>
      <c r="QK143" s="90"/>
      <c r="QL143" s="90"/>
      <c r="QM143" s="90"/>
      <c r="QN143" s="90"/>
      <c r="QO143" s="90"/>
      <c r="QP143" s="90"/>
      <c r="QQ143" s="90"/>
      <c r="QR143" s="90"/>
      <c r="QS143" s="90"/>
      <c r="QT143" s="90"/>
      <c r="QU143" s="90"/>
      <c r="QV143" s="90"/>
      <c r="QW143" s="90"/>
      <c r="QX143" s="90"/>
      <c r="QY143" s="90"/>
      <c r="QZ143" s="90"/>
      <c r="RA143" s="90"/>
      <c r="RB143" s="90"/>
      <c r="RC143" s="90"/>
      <c r="RD143" s="90"/>
      <c r="RE143" s="90"/>
      <c r="RF143" s="90"/>
      <c r="RG143" s="90"/>
      <c r="RH143" s="90"/>
      <c r="RI143" s="90"/>
      <c r="RJ143" s="90"/>
      <c r="RK143" s="90"/>
      <c r="RL143" s="90"/>
      <c r="RM143" s="90"/>
      <c r="RN143" s="90"/>
      <c r="RO143" s="90"/>
      <c r="RP143" s="90"/>
      <c r="RQ143" s="90"/>
      <c r="RR143" s="90"/>
      <c r="RS143" s="90"/>
      <c r="RT143" s="90"/>
      <c r="RU143" s="90"/>
      <c r="RV143" s="90"/>
      <c r="RW143" s="90"/>
      <c r="RX143" s="90"/>
      <c r="RY143" s="90"/>
      <c r="RZ143" s="90"/>
      <c r="SA143" s="90"/>
      <c r="SB143" s="90"/>
      <c r="SC143" s="90"/>
      <c r="SD143" s="90"/>
      <c r="SE143" s="90"/>
      <c r="SF143" s="90"/>
      <c r="SG143" s="90"/>
      <c r="SH143" s="90"/>
      <c r="SI143" s="90"/>
      <c r="SJ143" s="90"/>
      <c r="SK143" s="90"/>
      <c r="SL143" s="90"/>
      <c r="SM143" s="90"/>
      <c r="SN143" s="90"/>
      <c r="SO143" s="90"/>
      <c r="SP143" s="90"/>
      <c r="SQ143" s="90"/>
      <c r="SR143" s="90"/>
      <c r="SS143" s="90"/>
      <c r="ST143" s="90"/>
      <c r="SU143" s="90"/>
      <c r="SV143" s="90"/>
      <c r="SW143" s="90"/>
      <c r="SX143" s="90"/>
      <c r="SY143" s="90"/>
      <c r="SZ143" s="90"/>
      <c r="TA143" s="90"/>
      <c r="TB143" s="90"/>
      <c r="TC143" s="90"/>
      <c r="TD143" s="90"/>
      <c r="TE143" s="90"/>
      <c r="TF143" s="90"/>
      <c r="TG143" s="90"/>
      <c r="TH143" s="90"/>
      <c r="TI143" s="90"/>
      <c r="TJ143" s="90"/>
      <c r="TK143" s="90"/>
      <c r="TL143" s="90"/>
      <c r="TM143" s="90"/>
      <c r="TN143" s="90"/>
      <c r="TO143" s="90"/>
      <c r="TP143" s="90"/>
      <c r="TQ143" s="90"/>
      <c r="TR143" s="90"/>
      <c r="TS143" s="90"/>
      <c r="TT143" s="90"/>
      <c r="TU143" s="90"/>
      <c r="TV143" s="90"/>
      <c r="TW143" s="90"/>
      <c r="TX143" s="90"/>
      <c r="TY143" s="90"/>
      <c r="TZ143" s="90"/>
      <c r="UA143" s="90"/>
      <c r="UB143" s="90"/>
      <c r="UC143" s="90"/>
      <c r="UD143" s="90"/>
      <c r="UE143" s="90"/>
      <c r="UF143" s="90"/>
      <c r="UG143" s="90"/>
      <c r="UH143" s="90"/>
      <c r="UI143" s="90"/>
      <c r="UJ143" s="90"/>
      <c r="UK143" s="90"/>
      <c r="UL143" s="90"/>
      <c r="UM143" s="90"/>
      <c r="UN143" s="90"/>
      <c r="UO143" s="90"/>
      <c r="UP143" s="90"/>
      <c r="UQ143" s="90"/>
      <c r="UR143" s="90"/>
      <c r="US143" s="90"/>
      <c r="UT143" s="90"/>
      <c r="UU143" s="90"/>
      <c r="UV143" s="90"/>
      <c r="UW143" s="90"/>
      <c r="UX143" s="90"/>
      <c r="UY143" s="90"/>
      <c r="UZ143" s="90"/>
      <c r="VA143" s="90"/>
      <c r="VB143" s="90"/>
      <c r="VC143" s="90"/>
      <c r="VD143" s="90"/>
      <c r="VE143" s="90"/>
      <c r="VF143" s="90"/>
      <c r="VG143" s="90"/>
      <c r="VH143" s="90"/>
      <c r="VI143" s="90"/>
      <c r="VJ143" s="90"/>
      <c r="VK143" s="90"/>
      <c r="VL143" s="90"/>
      <c r="VM143" s="90"/>
      <c r="VN143" s="90"/>
      <c r="VO143" s="90"/>
      <c r="VP143" s="90"/>
      <c r="VQ143" s="90"/>
      <c r="VR143" s="90"/>
      <c r="VS143" s="90"/>
      <c r="VT143" s="90"/>
      <c r="VU143" s="90"/>
      <c r="VV143" s="90"/>
      <c r="VW143" s="90"/>
      <c r="VX143" s="90"/>
      <c r="VY143" s="90"/>
      <c r="VZ143" s="90"/>
      <c r="WA143" s="90"/>
      <c r="WB143" s="90"/>
      <c r="WC143" s="90"/>
      <c r="WD143" s="90"/>
      <c r="WE143" s="90"/>
      <c r="WF143" s="90"/>
      <c r="WG143" s="90"/>
      <c r="WH143" s="90"/>
      <c r="WI143" s="90"/>
      <c r="WJ143" s="90"/>
      <c r="WK143" s="90"/>
      <c r="WL143" s="90"/>
      <c r="WM143" s="90"/>
      <c r="WN143" s="90"/>
      <c r="WO143" s="90"/>
      <c r="WP143" s="90"/>
      <c r="WQ143" s="90"/>
      <c r="WR143" s="90"/>
      <c r="WS143" s="90"/>
      <c r="WT143" s="90"/>
      <c r="WU143" s="90"/>
      <c r="WV143" s="90"/>
      <c r="WW143" s="90"/>
      <c r="WX143" s="90"/>
      <c r="WY143" s="90"/>
      <c r="WZ143" s="90"/>
      <c r="XA143" s="90"/>
      <c r="XB143" s="90"/>
      <c r="XC143" s="90"/>
      <c r="XD143" s="90"/>
      <c r="XE143" s="90"/>
      <c r="XF143" s="90"/>
      <c r="XG143" s="90"/>
      <c r="XH143" s="90"/>
      <c r="XI143" s="90"/>
      <c r="XJ143" s="90"/>
      <c r="XK143" s="90"/>
      <c r="XL143" s="90"/>
      <c r="XM143" s="90"/>
      <c r="XN143" s="90"/>
      <c r="XO143" s="90"/>
      <c r="XP143" s="90"/>
      <c r="XQ143" s="90"/>
      <c r="XR143" s="90"/>
      <c r="XS143" s="90"/>
      <c r="XT143" s="90"/>
      <c r="XU143" s="90"/>
      <c r="XV143" s="90"/>
      <c r="XW143" s="90"/>
      <c r="XX143" s="90"/>
      <c r="XY143" s="90"/>
      <c r="XZ143" s="90"/>
      <c r="YA143" s="90"/>
      <c r="YB143" s="90"/>
      <c r="YC143" s="90"/>
      <c r="YD143" s="90"/>
      <c r="YE143" s="90"/>
      <c r="YF143" s="90"/>
      <c r="YG143" s="90"/>
      <c r="YH143" s="90"/>
      <c r="YI143" s="90"/>
      <c r="YJ143" s="90"/>
      <c r="YK143" s="90"/>
      <c r="YL143" s="90"/>
      <c r="YM143" s="90"/>
      <c r="YN143" s="90"/>
      <c r="YO143" s="90"/>
      <c r="YP143" s="90"/>
      <c r="YQ143" s="90"/>
      <c r="YR143" s="90"/>
      <c r="YS143" s="90"/>
      <c r="YT143" s="90"/>
      <c r="YU143" s="90"/>
      <c r="YV143" s="90"/>
      <c r="YW143" s="90"/>
      <c r="YX143" s="90"/>
      <c r="YY143" s="90"/>
      <c r="YZ143" s="90"/>
      <c r="ZA143" s="90"/>
      <c r="ZB143" s="90"/>
      <c r="ZC143" s="90"/>
      <c r="ZD143" s="90"/>
      <c r="ZE143" s="90"/>
      <c r="ZF143" s="90"/>
      <c r="ZG143" s="90"/>
      <c r="ZH143" s="90"/>
      <c r="ZI143" s="90"/>
      <c r="ZJ143" s="90"/>
      <c r="ZK143" s="90"/>
      <c r="ZL143" s="90"/>
      <c r="ZM143" s="90"/>
      <c r="ZN143" s="90"/>
      <c r="ZO143" s="90"/>
      <c r="ZP143" s="90"/>
      <c r="ZQ143" s="90"/>
      <c r="ZR143" s="90"/>
      <c r="ZS143" s="90"/>
      <c r="ZT143" s="90"/>
      <c r="ZU143" s="90"/>
      <c r="ZV143" s="90"/>
      <c r="ZW143" s="90"/>
      <c r="ZX143" s="90"/>
      <c r="ZY143" s="90"/>
      <c r="ZZ143" s="90"/>
      <c r="AAA143" s="90"/>
      <c r="AAB143" s="90"/>
      <c r="AAC143" s="90"/>
      <c r="AAD143" s="90"/>
      <c r="AAE143" s="90"/>
      <c r="AAF143" s="90"/>
      <c r="AAG143" s="90"/>
      <c r="AAH143" s="90"/>
      <c r="AAI143" s="90"/>
      <c r="AAJ143" s="90"/>
      <c r="AAK143" s="90"/>
      <c r="AAL143" s="90"/>
      <c r="AAM143" s="90"/>
      <c r="AAN143" s="90"/>
      <c r="AAO143" s="90"/>
      <c r="AAP143" s="90"/>
      <c r="AAQ143" s="90"/>
      <c r="AAR143" s="90"/>
      <c r="AAS143" s="90"/>
      <c r="AAT143" s="90"/>
      <c r="AAU143" s="90"/>
      <c r="AAV143" s="90"/>
      <c r="AAW143" s="90"/>
      <c r="AAX143" s="90"/>
      <c r="AAY143" s="90"/>
      <c r="AAZ143" s="90"/>
      <c r="ABA143" s="90"/>
      <c r="ABB143" s="90"/>
      <c r="ABC143" s="90"/>
      <c r="ABD143" s="90"/>
      <c r="ABE143" s="90"/>
      <c r="ABF143" s="90"/>
      <c r="ABG143" s="90"/>
      <c r="ABH143" s="90"/>
      <c r="ABI143" s="90"/>
      <c r="ABJ143" s="90"/>
      <c r="ABK143" s="90"/>
      <c r="ABL143" s="90"/>
      <c r="ABM143" s="90"/>
      <c r="ABN143" s="90"/>
      <c r="ABO143" s="90"/>
      <c r="ABP143" s="90"/>
      <c r="ABQ143" s="90"/>
      <c r="ABR143" s="90"/>
      <c r="ABS143" s="90"/>
      <c r="ABT143" s="90"/>
      <c r="ABU143" s="90"/>
      <c r="ABV143" s="90"/>
      <c r="ABW143" s="90"/>
      <c r="ABX143" s="90"/>
      <c r="ABY143" s="90"/>
      <c r="ABZ143" s="90"/>
      <c r="ACA143" s="90"/>
      <c r="ACB143" s="90"/>
      <c r="ACC143" s="90"/>
      <c r="ACD143" s="90"/>
      <c r="ACE143" s="90"/>
      <c r="ACF143" s="90"/>
      <c r="ACG143" s="90"/>
      <c r="ACH143" s="90"/>
      <c r="ACI143" s="90"/>
      <c r="ACJ143" s="90"/>
      <c r="ACK143" s="90"/>
      <c r="ACL143" s="90"/>
      <c r="ACM143" s="90"/>
      <c r="ACN143" s="90"/>
      <c r="ACO143" s="90"/>
      <c r="ACP143" s="90"/>
      <c r="ACQ143" s="90"/>
      <c r="ACR143" s="90"/>
      <c r="ACS143" s="90"/>
      <c r="ACT143" s="90"/>
      <c r="ACU143" s="90"/>
      <c r="ACV143" s="90"/>
      <c r="ACW143" s="90"/>
      <c r="ACX143" s="90"/>
      <c r="ACY143" s="90"/>
      <c r="ACZ143" s="90"/>
      <c r="ADA143" s="90"/>
      <c r="ADB143" s="90"/>
      <c r="ADC143" s="90"/>
      <c r="ADD143" s="90"/>
      <c r="ADE143" s="90"/>
      <c r="ADF143" s="90"/>
      <c r="ADG143" s="90"/>
      <c r="ADH143" s="90"/>
      <c r="ADI143" s="90"/>
      <c r="ADJ143" s="90"/>
      <c r="ADK143" s="90"/>
      <c r="ADL143" s="90"/>
      <c r="ADM143" s="90"/>
      <c r="ADN143" s="90"/>
      <c r="ADO143" s="90"/>
      <c r="ADP143" s="90"/>
      <c r="ADQ143" s="90"/>
      <c r="ADR143" s="90"/>
      <c r="ADS143" s="90"/>
      <c r="ADT143" s="90"/>
      <c r="ADU143" s="90"/>
      <c r="ADV143" s="90"/>
      <c r="ADW143" s="90"/>
      <c r="ADX143" s="90"/>
      <c r="ADY143" s="90"/>
      <c r="ADZ143" s="90"/>
      <c r="AEA143" s="90"/>
      <c r="AEB143" s="90"/>
      <c r="AEC143" s="90"/>
      <c r="AED143" s="90"/>
      <c r="AEE143" s="90"/>
      <c r="AEF143" s="90"/>
      <c r="AEG143" s="90"/>
      <c r="AEH143" s="90"/>
      <c r="AEI143" s="90"/>
      <c r="AEJ143" s="90"/>
      <c r="AEK143" s="90"/>
      <c r="AEL143" s="90"/>
      <c r="AEM143" s="90"/>
      <c r="AEN143" s="90"/>
      <c r="AEO143" s="90"/>
      <c r="AEP143" s="90"/>
      <c r="AEQ143" s="90"/>
      <c r="AER143" s="90"/>
      <c r="AES143" s="90"/>
      <c r="AET143" s="90"/>
      <c r="AEU143" s="90"/>
      <c r="AEV143" s="90"/>
      <c r="AEW143" s="90"/>
      <c r="AEX143" s="90"/>
      <c r="AEY143" s="90"/>
      <c r="AEZ143" s="90"/>
      <c r="AFA143" s="90"/>
      <c r="AFB143" s="90"/>
      <c r="AFC143" s="90"/>
      <c r="AFD143" s="90"/>
      <c r="AFE143" s="90"/>
      <c r="AFF143" s="90"/>
      <c r="AFG143" s="90"/>
      <c r="AFH143" s="90"/>
      <c r="AFI143" s="90"/>
      <c r="AFJ143" s="90"/>
      <c r="AFK143" s="90"/>
      <c r="AFL143" s="90"/>
      <c r="AFM143" s="90"/>
      <c r="AFN143" s="90"/>
      <c r="AFO143" s="90"/>
      <c r="AFP143" s="90"/>
      <c r="AFQ143" s="90"/>
      <c r="AFR143" s="90"/>
      <c r="AFS143" s="90"/>
      <c r="AFT143" s="90"/>
      <c r="AFU143" s="90"/>
      <c r="AFV143" s="90"/>
      <c r="AFW143" s="90"/>
      <c r="AFX143" s="90"/>
      <c r="AFY143" s="90"/>
      <c r="AFZ143" s="90"/>
      <c r="AGA143" s="90"/>
      <c r="AGB143" s="90"/>
      <c r="AGC143" s="90"/>
      <c r="AGD143" s="90"/>
      <c r="AGE143" s="90"/>
      <c r="AGF143" s="90"/>
      <c r="AGG143" s="90"/>
      <c r="AGH143" s="90"/>
      <c r="AGI143" s="90"/>
      <c r="AGJ143" s="90"/>
      <c r="AGK143" s="90"/>
      <c r="AGL143" s="90"/>
      <c r="AGM143" s="90"/>
      <c r="AGN143" s="90"/>
      <c r="AGO143" s="90"/>
      <c r="AGP143" s="90"/>
      <c r="AGQ143" s="90"/>
      <c r="AGR143" s="90"/>
      <c r="AGS143" s="90"/>
      <c r="AGT143" s="90"/>
      <c r="AGU143" s="90"/>
      <c r="AGV143" s="90"/>
      <c r="AGW143" s="90"/>
      <c r="AGX143" s="90"/>
      <c r="AGY143" s="90"/>
      <c r="AGZ143" s="90"/>
      <c r="AHA143" s="90"/>
      <c r="AHB143" s="90"/>
      <c r="AHC143" s="90"/>
      <c r="AHD143" s="90"/>
      <c r="AHE143" s="90"/>
      <c r="AHF143" s="90"/>
      <c r="AHG143" s="90"/>
      <c r="AHH143" s="90"/>
      <c r="AHI143" s="90"/>
      <c r="AHJ143" s="90"/>
      <c r="AHK143" s="90"/>
      <c r="AHL143" s="90"/>
      <c r="AHM143" s="90"/>
      <c r="AHN143" s="90"/>
      <c r="AHO143" s="90"/>
      <c r="AHP143" s="90"/>
      <c r="AHQ143" s="90"/>
      <c r="AHR143" s="90"/>
      <c r="AHS143" s="90"/>
      <c r="AHT143" s="90"/>
      <c r="AHU143" s="90"/>
      <c r="AHV143" s="90"/>
      <c r="AHW143" s="90"/>
      <c r="AHX143" s="90"/>
      <c r="AHY143" s="90"/>
      <c r="AHZ143" s="90"/>
      <c r="AIA143" s="90"/>
      <c r="AIB143" s="90"/>
      <c r="AIC143" s="90"/>
      <c r="AID143" s="90"/>
      <c r="AIE143" s="90"/>
      <c r="AIF143" s="90"/>
      <c r="AIG143" s="90"/>
      <c r="AIH143" s="90"/>
      <c r="AII143" s="90"/>
      <c r="AIJ143" s="90"/>
      <c r="AIK143" s="90"/>
      <c r="AIL143" s="90"/>
      <c r="AIM143" s="90"/>
      <c r="AIN143" s="90"/>
      <c r="AIO143" s="90"/>
      <c r="AIP143" s="90"/>
      <c r="AIQ143" s="90"/>
      <c r="AIR143" s="90"/>
      <c r="AIS143" s="90"/>
      <c r="AIT143" s="90"/>
      <c r="AIU143" s="90"/>
      <c r="AIV143" s="90"/>
      <c r="AIW143" s="90"/>
      <c r="AIX143" s="90"/>
      <c r="AIY143" s="90"/>
      <c r="AIZ143" s="90"/>
      <c r="AJA143" s="90"/>
      <c r="AJB143" s="90"/>
      <c r="AJC143" s="90"/>
      <c r="AJD143" s="90"/>
      <c r="AJE143" s="90"/>
      <c r="AJF143" s="90"/>
      <c r="AJG143" s="90"/>
      <c r="AJH143" s="90"/>
      <c r="AJI143" s="90"/>
      <c r="AJJ143" s="90"/>
      <c r="AJK143" s="90"/>
      <c r="AJL143" s="90"/>
      <c r="AJM143" s="90"/>
      <c r="AJN143" s="90"/>
      <c r="AJO143" s="90"/>
      <c r="AJP143" s="90"/>
      <c r="AJQ143" s="90"/>
      <c r="AJR143" s="90"/>
      <c r="AJS143" s="90"/>
      <c r="AJT143" s="90"/>
      <c r="AJU143" s="90"/>
      <c r="AJV143" s="90"/>
      <c r="AJW143" s="90"/>
      <c r="AJX143" s="90"/>
      <c r="AJY143" s="90"/>
      <c r="AJZ143" s="90"/>
      <c r="AKA143" s="90"/>
      <c r="AKB143" s="90"/>
      <c r="AKC143" s="90"/>
      <c r="AKD143" s="90"/>
      <c r="AKE143" s="90"/>
      <c r="AKF143" s="90"/>
      <c r="AKG143" s="90"/>
      <c r="AKH143" s="90"/>
      <c r="AKI143" s="90"/>
      <c r="AKJ143" s="90"/>
      <c r="AKK143" s="90"/>
      <c r="AKL143" s="90"/>
      <c r="AKM143" s="90"/>
      <c r="AKN143" s="90"/>
      <c r="AKO143" s="90"/>
      <c r="AKP143" s="90"/>
      <c r="AKQ143" s="90"/>
      <c r="AKR143" s="90"/>
      <c r="AKS143" s="90"/>
      <c r="AKT143" s="90"/>
      <c r="AKU143" s="90"/>
      <c r="AKV143" s="90"/>
      <c r="AKW143" s="90"/>
      <c r="AKX143" s="90"/>
      <c r="AKY143" s="90"/>
      <c r="AKZ143" s="90"/>
      <c r="ALA143" s="90"/>
      <c r="ALB143" s="90"/>
      <c r="ALC143" s="90"/>
      <c r="ALD143" s="90"/>
      <c r="ALE143" s="90"/>
      <c r="ALF143" s="90"/>
      <c r="ALG143" s="90"/>
      <c r="ALH143" s="90"/>
      <c r="ALI143" s="90"/>
      <c r="ALJ143" s="90"/>
      <c r="ALK143" s="90"/>
      <c r="ALL143" s="90"/>
      <c r="ALM143" s="90"/>
      <c r="ALN143" s="90"/>
      <c r="ALO143" s="90"/>
      <c r="ALP143" s="90"/>
      <c r="ALQ143" s="90"/>
      <c r="ALR143" s="90"/>
      <c r="ALS143" s="90"/>
      <c r="ALT143" s="90"/>
      <c r="ALU143" s="90"/>
      <c r="ALV143" s="90"/>
      <c r="ALW143" s="90"/>
      <c r="ALX143" s="90"/>
      <c r="ALY143" s="90"/>
      <c r="ALZ143" s="90"/>
      <c r="AMA143" s="90"/>
      <c r="AMB143" s="90"/>
      <c r="AMC143" s="90"/>
      <c r="AMD143" s="90"/>
      <c r="AME143" s="90"/>
      <c r="AMF143" s="90"/>
      <c r="AMG143" s="90"/>
      <c r="AMH143" s="90"/>
      <c r="AMI143" s="90"/>
      <c r="AMJ143" s="90"/>
    </row>
    <row r="144" customFormat="false" ht="15.75" hidden="false" customHeight="true" outlineLevel="0" collapsed="false">
      <c r="A144" s="155" t="s">
        <v>130</v>
      </c>
      <c r="B144" s="156"/>
      <c r="C144" s="157"/>
      <c r="D144" s="157"/>
      <c r="E144" s="158"/>
      <c r="F144" s="157"/>
      <c r="G144" s="158"/>
      <c r="H144" s="90"/>
      <c r="I144" s="90"/>
      <c r="J144" s="90"/>
      <c r="K144" s="90"/>
      <c r="L144" s="90"/>
      <c r="M144" s="90"/>
      <c r="N144" s="90"/>
      <c r="O144" s="90"/>
      <c r="P144" s="90"/>
      <c r="Q144" s="90"/>
      <c r="R144" s="90"/>
      <c r="S144" s="90"/>
      <c r="T144" s="90"/>
      <c r="U144" s="90"/>
      <c r="V144" s="90"/>
      <c r="W144" s="90"/>
      <c r="X144" s="90"/>
      <c r="Y144" s="90"/>
      <c r="Z144" s="90"/>
      <c r="AA144" s="90"/>
      <c r="AB144" s="90"/>
      <c r="AC144" s="90"/>
      <c r="AD144" s="90"/>
      <c r="AE144" s="90"/>
      <c r="AF144" s="90"/>
      <c r="AG144" s="90"/>
      <c r="AH144" s="90"/>
      <c r="AI144" s="90"/>
      <c r="AJ144" s="90"/>
      <c r="AK144" s="90"/>
      <c r="AL144" s="90"/>
      <c r="AM144" s="90"/>
      <c r="AN144" s="90"/>
      <c r="AO144" s="90"/>
      <c r="AP144" s="90"/>
      <c r="AQ144" s="90"/>
      <c r="AR144" s="90"/>
      <c r="AS144" s="90"/>
      <c r="AT144" s="90"/>
      <c r="AU144" s="90"/>
      <c r="AV144" s="90"/>
      <c r="AW144" s="90"/>
      <c r="AX144" s="90"/>
      <c r="AY144" s="90"/>
      <c r="AZ144" s="90"/>
      <c r="BA144" s="90"/>
      <c r="BB144" s="90"/>
      <c r="BC144" s="90"/>
      <c r="BD144" s="90"/>
      <c r="BE144" s="90"/>
      <c r="BF144" s="90"/>
      <c r="BG144" s="90"/>
      <c r="BH144" s="90"/>
      <c r="BI144" s="90"/>
      <c r="BJ144" s="90"/>
      <c r="BK144" s="90"/>
      <c r="BL144" s="90"/>
      <c r="BM144" s="90"/>
      <c r="BN144" s="90"/>
      <c r="BO144" s="90"/>
      <c r="BP144" s="90"/>
      <c r="BQ144" s="90"/>
      <c r="BR144" s="90"/>
      <c r="BS144" s="90"/>
      <c r="BT144" s="90"/>
      <c r="BU144" s="90"/>
      <c r="BV144" s="90"/>
      <c r="BW144" s="90"/>
      <c r="BX144" s="90"/>
      <c r="BY144" s="90"/>
      <c r="BZ144" s="90"/>
      <c r="CA144" s="90"/>
      <c r="CB144" s="90"/>
      <c r="CC144" s="90"/>
      <c r="CD144" s="90"/>
      <c r="CE144" s="90"/>
      <c r="CF144" s="90"/>
      <c r="CG144" s="90"/>
      <c r="CH144" s="90"/>
      <c r="CI144" s="90"/>
      <c r="CJ144" s="90"/>
      <c r="CK144" s="90"/>
      <c r="CL144" s="90"/>
      <c r="CM144" s="90"/>
      <c r="CN144" s="90"/>
      <c r="CO144" s="90"/>
      <c r="CP144" s="90"/>
      <c r="CQ144" s="90"/>
      <c r="CR144" s="90"/>
      <c r="CS144" s="90"/>
      <c r="CT144" s="90"/>
      <c r="CU144" s="90"/>
      <c r="CV144" s="90"/>
      <c r="CW144" s="90"/>
      <c r="CX144" s="90"/>
      <c r="CY144" s="90"/>
      <c r="CZ144" s="90"/>
      <c r="DA144" s="90"/>
      <c r="DB144" s="90"/>
      <c r="DC144" s="90"/>
      <c r="DD144" s="90"/>
      <c r="DE144" s="90"/>
      <c r="DF144" s="90"/>
      <c r="DG144" s="90"/>
      <c r="DH144" s="90"/>
      <c r="DI144" s="90"/>
      <c r="DJ144" s="90"/>
      <c r="DK144" s="90"/>
      <c r="DL144" s="90"/>
      <c r="DM144" s="90"/>
      <c r="DN144" s="90"/>
      <c r="DO144" s="90"/>
      <c r="DP144" s="90"/>
      <c r="DQ144" s="90"/>
      <c r="DR144" s="90"/>
      <c r="DS144" s="90"/>
      <c r="DT144" s="90"/>
      <c r="DU144" s="90"/>
      <c r="DV144" s="90"/>
      <c r="DW144" s="90"/>
      <c r="DX144" s="90"/>
      <c r="DY144" s="90"/>
      <c r="DZ144" s="90"/>
      <c r="EA144" s="90"/>
      <c r="EB144" s="90"/>
      <c r="EC144" s="90"/>
      <c r="ED144" s="90"/>
      <c r="EE144" s="90"/>
      <c r="EF144" s="90"/>
      <c r="EG144" s="90"/>
      <c r="EH144" s="90"/>
      <c r="EI144" s="90"/>
      <c r="EJ144" s="90"/>
      <c r="EK144" s="90"/>
      <c r="EL144" s="90"/>
      <c r="EM144" s="90"/>
      <c r="EN144" s="90"/>
      <c r="EO144" s="90"/>
      <c r="EP144" s="90"/>
      <c r="EQ144" s="90"/>
      <c r="ER144" s="90"/>
      <c r="ES144" s="90"/>
      <c r="ET144" s="90"/>
      <c r="EU144" s="90"/>
      <c r="EV144" s="90"/>
      <c r="EW144" s="90"/>
      <c r="EX144" s="90"/>
      <c r="EY144" s="90"/>
      <c r="EZ144" s="90"/>
      <c r="FA144" s="90"/>
      <c r="FB144" s="90"/>
      <c r="FC144" s="90"/>
      <c r="FD144" s="90"/>
      <c r="FE144" s="90"/>
      <c r="FF144" s="90"/>
      <c r="FG144" s="90"/>
      <c r="FH144" s="90"/>
      <c r="FI144" s="90"/>
      <c r="FJ144" s="90"/>
      <c r="FK144" s="90"/>
      <c r="FL144" s="90"/>
      <c r="FM144" s="90"/>
      <c r="FN144" s="90"/>
      <c r="FO144" s="90"/>
      <c r="FP144" s="90"/>
      <c r="FQ144" s="90"/>
      <c r="FR144" s="90"/>
      <c r="FS144" s="90"/>
      <c r="FT144" s="90"/>
      <c r="FU144" s="90"/>
      <c r="FV144" s="90"/>
      <c r="FW144" s="90"/>
      <c r="FX144" s="90"/>
      <c r="FY144" s="90"/>
      <c r="FZ144" s="90"/>
      <c r="GA144" s="90"/>
      <c r="GB144" s="90"/>
      <c r="GC144" s="90"/>
      <c r="GD144" s="90"/>
      <c r="GE144" s="90"/>
      <c r="GF144" s="90"/>
      <c r="GG144" s="90"/>
      <c r="GH144" s="90"/>
      <c r="GI144" s="90"/>
      <c r="GJ144" s="90"/>
      <c r="GK144" s="90"/>
      <c r="GL144" s="90"/>
      <c r="GM144" s="90"/>
      <c r="GN144" s="90"/>
      <c r="GO144" s="90"/>
      <c r="GP144" s="90"/>
      <c r="GQ144" s="90"/>
      <c r="GR144" s="90"/>
      <c r="GS144" s="90"/>
      <c r="GT144" s="90"/>
      <c r="GU144" s="90"/>
      <c r="GV144" s="90"/>
      <c r="GW144" s="90"/>
      <c r="GX144" s="90"/>
      <c r="GY144" s="90"/>
      <c r="GZ144" s="90"/>
      <c r="HA144" s="90"/>
      <c r="HB144" s="90"/>
      <c r="HC144" s="90"/>
      <c r="HD144" s="90"/>
      <c r="HE144" s="90"/>
      <c r="HF144" s="90"/>
      <c r="HG144" s="90"/>
      <c r="HH144" s="90"/>
      <c r="HI144" s="90"/>
      <c r="HJ144" s="90"/>
      <c r="HK144" s="90"/>
      <c r="HL144" s="90"/>
      <c r="HM144" s="90"/>
      <c r="HN144" s="90"/>
      <c r="HO144" s="90"/>
      <c r="HP144" s="90"/>
      <c r="HQ144" s="90"/>
      <c r="HR144" s="90"/>
      <c r="HS144" s="90"/>
      <c r="HT144" s="90"/>
      <c r="HU144" s="90"/>
      <c r="HV144" s="90"/>
      <c r="HW144" s="90"/>
      <c r="HX144" s="90"/>
      <c r="HY144" s="90"/>
      <c r="HZ144" s="90"/>
      <c r="IA144" s="90"/>
      <c r="IB144" s="90"/>
      <c r="IC144" s="90"/>
      <c r="ID144" s="90"/>
      <c r="IE144" s="90"/>
      <c r="IF144" s="90"/>
      <c r="IG144" s="90"/>
      <c r="IH144" s="90"/>
      <c r="II144" s="90"/>
      <c r="IJ144" s="90"/>
      <c r="IK144" s="90"/>
      <c r="IL144" s="90"/>
      <c r="IM144" s="90"/>
      <c r="IN144" s="90"/>
      <c r="IO144" s="90"/>
      <c r="IP144" s="90"/>
      <c r="IQ144" s="90"/>
      <c r="IR144" s="90"/>
      <c r="IS144" s="90"/>
      <c r="IT144" s="90"/>
      <c r="IU144" s="90"/>
      <c r="IV144" s="90"/>
      <c r="IW144" s="90"/>
      <c r="IX144" s="90"/>
      <c r="IY144" s="90"/>
      <c r="IZ144" s="90"/>
      <c r="JA144" s="90"/>
      <c r="JB144" s="90"/>
      <c r="JC144" s="90"/>
      <c r="JD144" s="90"/>
      <c r="JE144" s="90"/>
      <c r="JF144" s="90"/>
      <c r="JG144" s="90"/>
      <c r="JH144" s="90"/>
      <c r="JI144" s="90"/>
      <c r="JJ144" s="90"/>
      <c r="JK144" s="90"/>
      <c r="JL144" s="90"/>
      <c r="JM144" s="90"/>
      <c r="JN144" s="90"/>
      <c r="JO144" s="90"/>
      <c r="JP144" s="90"/>
      <c r="JQ144" s="90"/>
      <c r="JR144" s="90"/>
      <c r="JS144" s="90"/>
      <c r="JT144" s="90"/>
      <c r="JU144" s="90"/>
      <c r="JV144" s="90"/>
      <c r="JW144" s="90"/>
      <c r="JX144" s="90"/>
      <c r="JY144" s="90"/>
      <c r="JZ144" s="90"/>
      <c r="KA144" s="90"/>
      <c r="KB144" s="90"/>
      <c r="KC144" s="90"/>
      <c r="KD144" s="90"/>
      <c r="KE144" s="90"/>
      <c r="KF144" s="90"/>
      <c r="KG144" s="90"/>
      <c r="KH144" s="90"/>
      <c r="KI144" s="90"/>
      <c r="KJ144" s="90"/>
      <c r="KK144" s="90"/>
      <c r="KL144" s="90"/>
      <c r="KM144" s="90"/>
      <c r="KN144" s="90"/>
      <c r="KO144" s="90"/>
      <c r="KP144" s="90"/>
      <c r="KQ144" s="90"/>
      <c r="KR144" s="90"/>
      <c r="KS144" s="90"/>
      <c r="KT144" s="90"/>
      <c r="KU144" s="90"/>
      <c r="KV144" s="90"/>
      <c r="KW144" s="90"/>
      <c r="KX144" s="90"/>
      <c r="KY144" s="90"/>
      <c r="KZ144" s="90"/>
      <c r="LA144" s="90"/>
      <c r="LB144" s="90"/>
      <c r="LC144" s="90"/>
      <c r="LD144" s="90"/>
      <c r="LE144" s="90"/>
      <c r="LF144" s="90"/>
      <c r="LG144" s="90"/>
      <c r="LH144" s="90"/>
      <c r="LI144" s="90"/>
      <c r="LJ144" s="90"/>
      <c r="LK144" s="90"/>
      <c r="LL144" s="90"/>
      <c r="LM144" s="90"/>
      <c r="LN144" s="90"/>
      <c r="LO144" s="90"/>
      <c r="LP144" s="90"/>
      <c r="LQ144" s="90"/>
      <c r="LR144" s="90"/>
      <c r="LS144" s="90"/>
      <c r="LT144" s="90"/>
      <c r="LU144" s="90"/>
      <c r="LV144" s="90"/>
      <c r="LW144" s="90"/>
      <c r="LX144" s="90"/>
      <c r="LY144" s="90"/>
      <c r="LZ144" s="90"/>
      <c r="MA144" s="90"/>
      <c r="MB144" s="90"/>
      <c r="MC144" s="90"/>
      <c r="MD144" s="90"/>
      <c r="ME144" s="90"/>
      <c r="MF144" s="90"/>
      <c r="MG144" s="90"/>
      <c r="MH144" s="90"/>
      <c r="MI144" s="90"/>
      <c r="MJ144" s="90"/>
      <c r="MK144" s="90"/>
      <c r="ML144" s="90"/>
      <c r="MM144" s="90"/>
      <c r="MN144" s="90"/>
      <c r="MO144" s="90"/>
      <c r="MP144" s="90"/>
      <c r="MQ144" s="90"/>
      <c r="MR144" s="90"/>
      <c r="MS144" s="90"/>
      <c r="MT144" s="90"/>
      <c r="MU144" s="90"/>
      <c r="MV144" s="90"/>
      <c r="MW144" s="90"/>
      <c r="MX144" s="90"/>
      <c r="MY144" s="90"/>
      <c r="MZ144" s="90"/>
      <c r="NA144" s="90"/>
      <c r="NB144" s="90"/>
      <c r="NC144" s="90"/>
      <c r="ND144" s="90"/>
      <c r="NE144" s="90"/>
      <c r="NF144" s="90"/>
      <c r="NG144" s="90"/>
      <c r="NH144" s="90"/>
      <c r="NI144" s="90"/>
      <c r="NJ144" s="90"/>
      <c r="NK144" s="90"/>
      <c r="NL144" s="90"/>
      <c r="NM144" s="90"/>
      <c r="NN144" s="90"/>
      <c r="NO144" s="90"/>
      <c r="NP144" s="90"/>
      <c r="NQ144" s="90"/>
      <c r="NR144" s="90"/>
      <c r="NS144" s="90"/>
      <c r="NT144" s="90"/>
      <c r="NU144" s="90"/>
      <c r="NV144" s="90"/>
      <c r="NW144" s="90"/>
      <c r="NX144" s="90"/>
      <c r="NY144" s="90"/>
      <c r="NZ144" s="90"/>
      <c r="OA144" s="90"/>
      <c r="OB144" s="90"/>
      <c r="OC144" s="90"/>
      <c r="OD144" s="90"/>
      <c r="OE144" s="90"/>
      <c r="OF144" s="90"/>
      <c r="OG144" s="90"/>
      <c r="OH144" s="90"/>
      <c r="OI144" s="90"/>
      <c r="OJ144" s="90"/>
      <c r="OK144" s="90"/>
      <c r="OL144" s="90"/>
      <c r="OM144" s="90"/>
      <c r="ON144" s="90"/>
      <c r="OO144" s="90"/>
      <c r="OP144" s="90"/>
      <c r="OQ144" s="90"/>
      <c r="OR144" s="90"/>
      <c r="OS144" s="90"/>
      <c r="OT144" s="90"/>
      <c r="OU144" s="90"/>
      <c r="OV144" s="90"/>
      <c r="OW144" s="90"/>
      <c r="OX144" s="90"/>
      <c r="OY144" s="90"/>
      <c r="OZ144" s="90"/>
      <c r="PA144" s="90"/>
      <c r="PB144" s="90"/>
      <c r="PC144" s="90"/>
      <c r="PD144" s="90"/>
      <c r="PE144" s="90"/>
      <c r="PF144" s="90"/>
      <c r="PG144" s="90"/>
      <c r="PH144" s="90"/>
      <c r="PI144" s="90"/>
      <c r="PJ144" s="90"/>
      <c r="PK144" s="90"/>
      <c r="PL144" s="90"/>
      <c r="PM144" s="90"/>
      <c r="PN144" s="90"/>
      <c r="PO144" s="90"/>
      <c r="PP144" s="90"/>
      <c r="PQ144" s="90"/>
      <c r="PR144" s="90"/>
      <c r="PS144" s="90"/>
      <c r="PT144" s="90"/>
      <c r="PU144" s="90"/>
      <c r="PV144" s="90"/>
      <c r="PW144" s="90"/>
      <c r="PX144" s="90"/>
      <c r="PY144" s="90"/>
      <c r="PZ144" s="90"/>
      <c r="QA144" s="90"/>
      <c r="QB144" s="90"/>
      <c r="QC144" s="90"/>
      <c r="QD144" s="90"/>
      <c r="QE144" s="90"/>
      <c r="QF144" s="90"/>
      <c r="QG144" s="90"/>
      <c r="QH144" s="90"/>
      <c r="QI144" s="90"/>
      <c r="QJ144" s="90"/>
      <c r="QK144" s="90"/>
      <c r="QL144" s="90"/>
      <c r="QM144" s="90"/>
      <c r="QN144" s="90"/>
      <c r="QO144" s="90"/>
      <c r="QP144" s="90"/>
      <c r="QQ144" s="90"/>
      <c r="QR144" s="90"/>
      <c r="QS144" s="90"/>
      <c r="QT144" s="90"/>
      <c r="QU144" s="90"/>
      <c r="QV144" s="90"/>
      <c r="QW144" s="90"/>
      <c r="QX144" s="90"/>
      <c r="QY144" s="90"/>
      <c r="QZ144" s="90"/>
      <c r="RA144" s="90"/>
      <c r="RB144" s="90"/>
      <c r="RC144" s="90"/>
      <c r="RD144" s="90"/>
      <c r="RE144" s="90"/>
      <c r="RF144" s="90"/>
      <c r="RG144" s="90"/>
      <c r="RH144" s="90"/>
      <c r="RI144" s="90"/>
      <c r="RJ144" s="90"/>
      <c r="RK144" s="90"/>
      <c r="RL144" s="90"/>
      <c r="RM144" s="90"/>
      <c r="RN144" s="90"/>
      <c r="RO144" s="90"/>
      <c r="RP144" s="90"/>
      <c r="RQ144" s="90"/>
      <c r="RR144" s="90"/>
      <c r="RS144" s="90"/>
      <c r="RT144" s="90"/>
      <c r="RU144" s="90"/>
      <c r="RV144" s="90"/>
      <c r="RW144" s="90"/>
      <c r="RX144" s="90"/>
      <c r="RY144" s="90"/>
      <c r="RZ144" s="90"/>
      <c r="SA144" s="90"/>
      <c r="SB144" s="90"/>
      <c r="SC144" s="90"/>
      <c r="SD144" s="90"/>
      <c r="SE144" s="90"/>
      <c r="SF144" s="90"/>
      <c r="SG144" s="90"/>
      <c r="SH144" s="90"/>
      <c r="SI144" s="90"/>
      <c r="SJ144" s="90"/>
      <c r="SK144" s="90"/>
      <c r="SL144" s="90"/>
      <c r="SM144" s="90"/>
      <c r="SN144" s="90"/>
      <c r="SO144" s="90"/>
      <c r="SP144" s="90"/>
      <c r="SQ144" s="90"/>
      <c r="SR144" s="90"/>
      <c r="SS144" s="90"/>
      <c r="ST144" s="90"/>
      <c r="SU144" s="90"/>
      <c r="SV144" s="90"/>
      <c r="SW144" s="90"/>
      <c r="SX144" s="90"/>
      <c r="SY144" s="90"/>
      <c r="SZ144" s="90"/>
      <c r="TA144" s="90"/>
      <c r="TB144" s="90"/>
      <c r="TC144" s="90"/>
      <c r="TD144" s="90"/>
      <c r="TE144" s="90"/>
      <c r="TF144" s="90"/>
      <c r="TG144" s="90"/>
      <c r="TH144" s="90"/>
      <c r="TI144" s="90"/>
      <c r="TJ144" s="90"/>
      <c r="TK144" s="90"/>
      <c r="TL144" s="90"/>
      <c r="TM144" s="90"/>
      <c r="TN144" s="90"/>
      <c r="TO144" s="90"/>
      <c r="TP144" s="90"/>
      <c r="TQ144" s="90"/>
      <c r="TR144" s="90"/>
      <c r="TS144" s="90"/>
      <c r="TT144" s="90"/>
      <c r="TU144" s="90"/>
      <c r="TV144" s="90"/>
      <c r="TW144" s="90"/>
      <c r="TX144" s="90"/>
      <c r="TY144" s="90"/>
      <c r="TZ144" s="90"/>
      <c r="UA144" s="90"/>
      <c r="UB144" s="90"/>
      <c r="UC144" s="90"/>
      <c r="UD144" s="90"/>
      <c r="UE144" s="90"/>
      <c r="UF144" s="90"/>
      <c r="UG144" s="90"/>
      <c r="UH144" s="90"/>
      <c r="UI144" s="90"/>
      <c r="UJ144" s="90"/>
      <c r="UK144" s="90"/>
      <c r="UL144" s="90"/>
      <c r="UM144" s="90"/>
      <c r="UN144" s="90"/>
      <c r="UO144" s="90"/>
      <c r="UP144" s="90"/>
      <c r="UQ144" s="90"/>
      <c r="UR144" s="90"/>
      <c r="US144" s="90"/>
      <c r="UT144" s="90"/>
      <c r="UU144" s="90"/>
      <c r="UV144" s="90"/>
      <c r="UW144" s="90"/>
      <c r="UX144" s="90"/>
      <c r="UY144" s="90"/>
      <c r="UZ144" s="90"/>
      <c r="VA144" s="90"/>
      <c r="VB144" s="90"/>
      <c r="VC144" s="90"/>
      <c r="VD144" s="90"/>
      <c r="VE144" s="90"/>
      <c r="VF144" s="90"/>
      <c r="VG144" s="90"/>
      <c r="VH144" s="90"/>
      <c r="VI144" s="90"/>
      <c r="VJ144" s="90"/>
      <c r="VK144" s="90"/>
      <c r="VL144" s="90"/>
      <c r="VM144" s="90"/>
      <c r="VN144" s="90"/>
      <c r="VO144" s="90"/>
      <c r="VP144" s="90"/>
      <c r="VQ144" s="90"/>
      <c r="VR144" s="90"/>
      <c r="VS144" s="90"/>
      <c r="VT144" s="90"/>
      <c r="VU144" s="90"/>
      <c r="VV144" s="90"/>
      <c r="VW144" s="90"/>
      <c r="VX144" s="90"/>
      <c r="VY144" s="90"/>
      <c r="VZ144" s="90"/>
      <c r="WA144" s="90"/>
      <c r="WB144" s="90"/>
      <c r="WC144" s="90"/>
      <c r="WD144" s="90"/>
      <c r="WE144" s="90"/>
      <c r="WF144" s="90"/>
      <c r="WG144" s="90"/>
      <c r="WH144" s="90"/>
      <c r="WI144" s="90"/>
      <c r="WJ144" s="90"/>
      <c r="WK144" s="90"/>
      <c r="WL144" s="90"/>
      <c r="WM144" s="90"/>
      <c r="WN144" s="90"/>
      <c r="WO144" s="90"/>
      <c r="WP144" s="90"/>
      <c r="WQ144" s="90"/>
      <c r="WR144" s="90"/>
      <c r="WS144" s="90"/>
      <c r="WT144" s="90"/>
      <c r="WU144" s="90"/>
      <c r="WV144" s="90"/>
      <c r="WW144" s="90"/>
      <c r="WX144" s="90"/>
      <c r="WY144" s="90"/>
      <c r="WZ144" s="90"/>
      <c r="XA144" s="90"/>
      <c r="XB144" s="90"/>
      <c r="XC144" s="90"/>
      <c r="XD144" s="90"/>
      <c r="XE144" s="90"/>
      <c r="XF144" s="90"/>
      <c r="XG144" s="90"/>
      <c r="XH144" s="90"/>
      <c r="XI144" s="90"/>
      <c r="XJ144" s="90"/>
      <c r="XK144" s="90"/>
      <c r="XL144" s="90"/>
      <c r="XM144" s="90"/>
      <c r="XN144" s="90"/>
      <c r="XO144" s="90"/>
      <c r="XP144" s="90"/>
      <c r="XQ144" s="90"/>
      <c r="XR144" s="90"/>
      <c r="XS144" s="90"/>
      <c r="XT144" s="90"/>
      <c r="XU144" s="90"/>
      <c r="XV144" s="90"/>
      <c r="XW144" s="90"/>
      <c r="XX144" s="90"/>
      <c r="XY144" s="90"/>
      <c r="XZ144" s="90"/>
      <c r="YA144" s="90"/>
      <c r="YB144" s="90"/>
      <c r="YC144" s="90"/>
      <c r="YD144" s="90"/>
      <c r="YE144" s="90"/>
      <c r="YF144" s="90"/>
      <c r="YG144" s="90"/>
      <c r="YH144" s="90"/>
      <c r="YI144" s="90"/>
      <c r="YJ144" s="90"/>
      <c r="YK144" s="90"/>
      <c r="YL144" s="90"/>
      <c r="YM144" s="90"/>
      <c r="YN144" s="90"/>
      <c r="YO144" s="90"/>
      <c r="YP144" s="90"/>
      <c r="YQ144" s="90"/>
      <c r="YR144" s="90"/>
      <c r="YS144" s="90"/>
      <c r="YT144" s="90"/>
      <c r="YU144" s="90"/>
      <c r="YV144" s="90"/>
      <c r="YW144" s="90"/>
      <c r="YX144" s="90"/>
      <c r="YY144" s="90"/>
      <c r="YZ144" s="90"/>
      <c r="ZA144" s="90"/>
      <c r="ZB144" s="90"/>
      <c r="ZC144" s="90"/>
      <c r="ZD144" s="90"/>
      <c r="ZE144" s="90"/>
      <c r="ZF144" s="90"/>
      <c r="ZG144" s="90"/>
      <c r="ZH144" s="90"/>
      <c r="ZI144" s="90"/>
      <c r="ZJ144" s="90"/>
      <c r="ZK144" s="90"/>
      <c r="ZL144" s="90"/>
      <c r="ZM144" s="90"/>
      <c r="ZN144" s="90"/>
      <c r="ZO144" s="90"/>
      <c r="ZP144" s="90"/>
      <c r="ZQ144" s="90"/>
      <c r="ZR144" s="90"/>
      <c r="ZS144" s="90"/>
      <c r="ZT144" s="90"/>
      <c r="ZU144" s="90"/>
      <c r="ZV144" s="90"/>
      <c r="ZW144" s="90"/>
      <c r="ZX144" s="90"/>
      <c r="ZY144" s="90"/>
      <c r="ZZ144" s="90"/>
      <c r="AAA144" s="90"/>
      <c r="AAB144" s="90"/>
      <c r="AAC144" s="90"/>
      <c r="AAD144" s="90"/>
      <c r="AAE144" s="90"/>
      <c r="AAF144" s="90"/>
      <c r="AAG144" s="90"/>
      <c r="AAH144" s="90"/>
      <c r="AAI144" s="90"/>
      <c r="AAJ144" s="90"/>
      <c r="AAK144" s="90"/>
      <c r="AAL144" s="90"/>
      <c r="AAM144" s="90"/>
      <c r="AAN144" s="90"/>
      <c r="AAO144" s="90"/>
      <c r="AAP144" s="90"/>
      <c r="AAQ144" s="90"/>
      <c r="AAR144" s="90"/>
      <c r="AAS144" s="90"/>
      <c r="AAT144" s="90"/>
      <c r="AAU144" s="90"/>
      <c r="AAV144" s="90"/>
      <c r="AAW144" s="90"/>
      <c r="AAX144" s="90"/>
      <c r="AAY144" s="90"/>
      <c r="AAZ144" s="90"/>
      <c r="ABA144" s="90"/>
      <c r="ABB144" s="90"/>
      <c r="ABC144" s="90"/>
      <c r="ABD144" s="90"/>
      <c r="ABE144" s="90"/>
      <c r="ABF144" s="90"/>
      <c r="ABG144" s="90"/>
      <c r="ABH144" s="90"/>
      <c r="ABI144" s="90"/>
      <c r="ABJ144" s="90"/>
      <c r="ABK144" s="90"/>
      <c r="ABL144" s="90"/>
      <c r="ABM144" s="90"/>
      <c r="ABN144" s="90"/>
      <c r="ABO144" s="90"/>
      <c r="ABP144" s="90"/>
      <c r="ABQ144" s="90"/>
      <c r="ABR144" s="90"/>
      <c r="ABS144" s="90"/>
      <c r="ABT144" s="90"/>
      <c r="ABU144" s="90"/>
      <c r="ABV144" s="90"/>
      <c r="ABW144" s="90"/>
      <c r="ABX144" s="90"/>
      <c r="ABY144" s="90"/>
      <c r="ABZ144" s="90"/>
      <c r="ACA144" s="90"/>
      <c r="ACB144" s="90"/>
      <c r="ACC144" s="90"/>
      <c r="ACD144" s="90"/>
      <c r="ACE144" s="90"/>
      <c r="ACF144" s="90"/>
      <c r="ACG144" s="90"/>
      <c r="ACH144" s="90"/>
      <c r="ACI144" s="90"/>
      <c r="ACJ144" s="90"/>
      <c r="ACK144" s="90"/>
      <c r="ACL144" s="90"/>
      <c r="ACM144" s="90"/>
      <c r="ACN144" s="90"/>
      <c r="ACO144" s="90"/>
      <c r="ACP144" s="90"/>
      <c r="ACQ144" s="90"/>
      <c r="ACR144" s="90"/>
      <c r="ACS144" s="90"/>
      <c r="ACT144" s="90"/>
      <c r="ACU144" s="90"/>
      <c r="ACV144" s="90"/>
      <c r="ACW144" s="90"/>
      <c r="ACX144" s="90"/>
      <c r="ACY144" s="90"/>
      <c r="ACZ144" s="90"/>
      <c r="ADA144" s="90"/>
      <c r="ADB144" s="90"/>
      <c r="ADC144" s="90"/>
      <c r="ADD144" s="90"/>
      <c r="ADE144" s="90"/>
      <c r="ADF144" s="90"/>
      <c r="ADG144" s="90"/>
      <c r="ADH144" s="90"/>
      <c r="ADI144" s="90"/>
      <c r="ADJ144" s="90"/>
      <c r="ADK144" s="90"/>
      <c r="ADL144" s="90"/>
      <c r="ADM144" s="90"/>
      <c r="ADN144" s="90"/>
      <c r="ADO144" s="90"/>
      <c r="ADP144" s="90"/>
      <c r="ADQ144" s="90"/>
      <c r="ADR144" s="90"/>
      <c r="ADS144" s="90"/>
      <c r="ADT144" s="90"/>
      <c r="ADU144" s="90"/>
      <c r="ADV144" s="90"/>
      <c r="ADW144" s="90"/>
      <c r="ADX144" s="90"/>
      <c r="ADY144" s="90"/>
      <c r="ADZ144" s="90"/>
      <c r="AEA144" s="90"/>
      <c r="AEB144" s="90"/>
      <c r="AEC144" s="90"/>
      <c r="AED144" s="90"/>
      <c r="AEE144" s="90"/>
      <c r="AEF144" s="90"/>
      <c r="AEG144" s="90"/>
      <c r="AEH144" s="90"/>
      <c r="AEI144" s="90"/>
      <c r="AEJ144" s="90"/>
      <c r="AEK144" s="90"/>
      <c r="AEL144" s="90"/>
      <c r="AEM144" s="90"/>
      <c r="AEN144" s="90"/>
      <c r="AEO144" s="90"/>
      <c r="AEP144" s="90"/>
      <c r="AEQ144" s="90"/>
      <c r="AER144" s="90"/>
      <c r="AES144" s="90"/>
      <c r="AET144" s="90"/>
      <c r="AEU144" s="90"/>
      <c r="AEV144" s="90"/>
      <c r="AEW144" s="90"/>
      <c r="AEX144" s="90"/>
      <c r="AEY144" s="90"/>
      <c r="AEZ144" s="90"/>
      <c r="AFA144" s="90"/>
      <c r="AFB144" s="90"/>
      <c r="AFC144" s="90"/>
      <c r="AFD144" s="90"/>
      <c r="AFE144" s="90"/>
      <c r="AFF144" s="90"/>
      <c r="AFG144" s="90"/>
      <c r="AFH144" s="90"/>
      <c r="AFI144" s="90"/>
      <c r="AFJ144" s="90"/>
      <c r="AFK144" s="90"/>
      <c r="AFL144" s="90"/>
      <c r="AFM144" s="90"/>
      <c r="AFN144" s="90"/>
      <c r="AFO144" s="90"/>
      <c r="AFP144" s="90"/>
      <c r="AFQ144" s="90"/>
      <c r="AFR144" s="90"/>
      <c r="AFS144" s="90"/>
      <c r="AFT144" s="90"/>
      <c r="AFU144" s="90"/>
      <c r="AFV144" s="90"/>
      <c r="AFW144" s="90"/>
      <c r="AFX144" s="90"/>
      <c r="AFY144" s="90"/>
      <c r="AFZ144" s="90"/>
      <c r="AGA144" s="90"/>
      <c r="AGB144" s="90"/>
      <c r="AGC144" s="90"/>
      <c r="AGD144" s="90"/>
      <c r="AGE144" s="90"/>
      <c r="AGF144" s="90"/>
      <c r="AGG144" s="90"/>
      <c r="AGH144" s="90"/>
      <c r="AGI144" s="90"/>
      <c r="AGJ144" s="90"/>
      <c r="AGK144" s="90"/>
      <c r="AGL144" s="90"/>
      <c r="AGM144" s="90"/>
      <c r="AGN144" s="90"/>
      <c r="AGO144" s="90"/>
      <c r="AGP144" s="90"/>
      <c r="AGQ144" s="90"/>
      <c r="AGR144" s="90"/>
      <c r="AGS144" s="90"/>
      <c r="AGT144" s="90"/>
      <c r="AGU144" s="90"/>
      <c r="AGV144" s="90"/>
      <c r="AGW144" s="90"/>
      <c r="AGX144" s="90"/>
      <c r="AGY144" s="90"/>
      <c r="AGZ144" s="90"/>
      <c r="AHA144" s="90"/>
      <c r="AHB144" s="90"/>
      <c r="AHC144" s="90"/>
      <c r="AHD144" s="90"/>
      <c r="AHE144" s="90"/>
      <c r="AHF144" s="90"/>
      <c r="AHG144" s="90"/>
      <c r="AHH144" s="90"/>
      <c r="AHI144" s="90"/>
      <c r="AHJ144" s="90"/>
      <c r="AHK144" s="90"/>
      <c r="AHL144" s="90"/>
      <c r="AHM144" s="90"/>
      <c r="AHN144" s="90"/>
      <c r="AHO144" s="90"/>
      <c r="AHP144" s="90"/>
      <c r="AHQ144" s="90"/>
      <c r="AHR144" s="90"/>
      <c r="AHS144" s="90"/>
      <c r="AHT144" s="90"/>
      <c r="AHU144" s="90"/>
      <c r="AHV144" s="90"/>
      <c r="AHW144" s="90"/>
      <c r="AHX144" s="90"/>
      <c r="AHY144" s="90"/>
      <c r="AHZ144" s="90"/>
      <c r="AIA144" s="90"/>
      <c r="AIB144" s="90"/>
      <c r="AIC144" s="90"/>
      <c r="AID144" s="90"/>
      <c r="AIE144" s="90"/>
      <c r="AIF144" s="90"/>
      <c r="AIG144" s="90"/>
      <c r="AIH144" s="90"/>
      <c r="AII144" s="90"/>
      <c r="AIJ144" s="90"/>
      <c r="AIK144" s="90"/>
      <c r="AIL144" s="90"/>
      <c r="AIM144" s="90"/>
      <c r="AIN144" s="90"/>
      <c r="AIO144" s="90"/>
      <c r="AIP144" s="90"/>
      <c r="AIQ144" s="90"/>
      <c r="AIR144" s="90"/>
      <c r="AIS144" s="90"/>
      <c r="AIT144" s="90"/>
      <c r="AIU144" s="90"/>
      <c r="AIV144" s="90"/>
      <c r="AIW144" s="90"/>
      <c r="AIX144" s="90"/>
      <c r="AIY144" s="90"/>
      <c r="AIZ144" s="90"/>
      <c r="AJA144" s="90"/>
      <c r="AJB144" s="90"/>
      <c r="AJC144" s="90"/>
      <c r="AJD144" s="90"/>
      <c r="AJE144" s="90"/>
      <c r="AJF144" s="90"/>
      <c r="AJG144" s="90"/>
      <c r="AJH144" s="90"/>
      <c r="AJI144" s="90"/>
      <c r="AJJ144" s="90"/>
      <c r="AJK144" s="90"/>
      <c r="AJL144" s="90"/>
      <c r="AJM144" s="90"/>
      <c r="AJN144" s="90"/>
      <c r="AJO144" s="90"/>
      <c r="AJP144" s="90"/>
      <c r="AJQ144" s="90"/>
      <c r="AJR144" s="90"/>
      <c r="AJS144" s="90"/>
      <c r="AJT144" s="90"/>
      <c r="AJU144" s="90"/>
      <c r="AJV144" s="90"/>
      <c r="AJW144" s="90"/>
      <c r="AJX144" s="90"/>
      <c r="AJY144" s="90"/>
      <c r="AJZ144" s="90"/>
      <c r="AKA144" s="90"/>
      <c r="AKB144" s="90"/>
      <c r="AKC144" s="90"/>
      <c r="AKD144" s="90"/>
      <c r="AKE144" s="90"/>
      <c r="AKF144" s="90"/>
      <c r="AKG144" s="90"/>
      <c r="AKH144" s="90"/>
      <c r="AKI144" s="90"/>
      <c r="AKJ144" s="90"/>
      <c r="AKK144" s="90"/>
      <c r="AKL144" s="90"/>
      <c r="AKM144" s="90"/>
      <c r="AKN144" s="90"/>
      <c r="AKO144" s="90"/>
      <c r="AKP144" s="90"/>
      <c r="AKQ144" s="90"/>
      <c r="AKR144" s="90"/>
      <c r="AKS144" s="90"/>
      <c r="AKT144" s="90"/>
      <c r="AKU144" s="90"/>
      <c r="AKV144" s="90"/>
      <c r="AKW144" s="90"/>
      <c r="AKX144" s="90"/>
      <c r="AKY144" s="90"/>
      <c r="AKZ144" s="90"/>
      <c r="ALA144" s="90"/>
      <c r="ALB144" s="90"/>
      <c r="ALC144" s="90"/>
      <c r="ALD144" s="90"/>
      <c r="ALE144" s="90"/>
      <c r="ALF144" s="90"/>
      <c r="ALG144" s="90"/>
      <c r="ALH144" s="90"/>
      <c r="ALI144" s="90"/>
      <c r="ALJ144" s="90"/>
      <c r="ALK144" s="90"/>
      <c r="ALL144" s="90"/>
      <c r="ALM144" s="90"/>
      <c r="ALN144" s="90"/>
      <c r="ALO144" s="90"/>
      <c r="ALP144" s="90"/>
      <c r="ALQ144" s="90"/>
      <c r="ALR144" s="90"/>
      <c r="ALS144" s="90"/>
      <c r="ALT144" s="90"/>
      <c r="ALU144" s="90"/>
      <c r="ALV144" s="90"/>
      <c r="ALW144" s="90"/>
      <c r="ALX144" s="90"/>
      <c r="ALY144" s="90"/>
      <c r="ALZ144" s="90"/>
      <c r="AMA144" s="90"/>
      <c r="AMB144" s="90"/>
      <c r="AMC144" s="90"/>
      <c r="AMD144" s="90"/>
      <c r="AME144" s="90"/>
      <c r="AMF144" s="90"/>
      <c r="AMG144" s="90"/>
      <c r="AMH144" s="90"/>
      <c r="AMI144" s="90"/>
      <c r="AMJ144" s="90"/>
    </row>
    <row r="145" customFormat="false" ht="15" hidden="false" customHeight="true" outlineLevel="0" collapsed="false">
      <c r="A145" s="159" t="n">
        <v>260</v>
      </c>
      <c r="B145" s="160" t="str">
        <f aca="false">VLOOKUP(A145,Names!$A$2:$B$207,2,FALSE())</f>
        <v>Central Virginia Governor's School</v>
      </c>
      <c r="C145" s="109" t="n">
        <f aca="false">VLOOKUP(A145,'[1]Asst. Principals'!$A$8:$D$221,4,FALSE())</f>
        <v>0</v>
      </c>
      <c r="D145" s="161" t="n">
        <f aca="false">VLOOKUP(A145,'Source query'!$B$17:$I$224,7,FALSE())</f>
        <v>0</v>
      </c>
      <c r="E145" s="162" t="str">
        <f aca="false">IF(D145=0,"",IF(C145=0,"",IF(D145&lt;&gt;0,D145/C145-1)))</f>
        <v/>
      </c>
      <c r="F145" s="161" t="n">
        <f aca="false">VLOOKUP(A145,'Source query'!$B$17:$I$224,8,FALSE())</f>
        <v>0</v>
      </c>
      <c r="G145" s="162" t="str">
        <f aca="false">IF(F145=0,"",IF(D145=0,"",IF(F145&lt;&gt;0,F145/D145-1)))</f>
        <v/>
      </c>
    </row>
    <row r="146" customFormat="false" ht="15.75" hidden="false" customHeight="true" outlineLevel="0" collapsed="false">
      <c r="A146" s="107" t="n">
        <v>261</v>
      </c>
      <c r="B146" s="108" t="str">
        <f aca="false">VLOOKUP(A146,Names!$A$2:$B$207,2,FALSE())</f>
        <v>Southwest Virginia Governor's School</v>
      </c>
      <c r="C146" s="109" t="n">
        <f aca="false">VLOOKUP(A146,'[1]Asst. Principals'!$A$8:$D$221,4,FALSE())</f>
        <v>0</v>
      </c>
      <c r="D146" s="109" t="n">
        <f aca="false">VLOOKUP(A146,'Source query'!$B$17:$I$224,7,FALSE())</f>
        <v>0</v>
      </c>
      <c r="E146" s="110" t="str">
        <f aca="false">IF(D146=0,"",IF(C146=0,"",IF(D146&lt;&gt;0,D146/C146-1)))</f>
        <v/>
      </c>
      <c r="F146" s="109" t="n">
        <f aca="false">VLOOKUP(A146,'Source query'!$B$17:$I$224,8,FALSE())</f>
        <v>0</v>
      </c>
      <c r="G146" s="110" t="str">
        <f aca="false">IF(F146=0,"",IF(D146=0,"",IF(F146&lt;&gt;0,F146/D146-1)))</f>
        <v/>
      </c>
    </row>
    <row r="147" customFormat="false" ht="15.75" hidden="false" customHeight="true" outlineLevel="0" collapsed="false">
      <c r="A147" s="107" t="n">
        <v>262</v>
      </c>
      <c r="B147" s="108" t="str">
        <f aca="false">VLOOKUP(A147,Names!$A$2:$B$207,2,FALSE())</f>
        <v>Governor's School For The Arts</v>
      </c>
      <c r="C147" s="109" t="n">
        <f aca="false">VLOOKUP(A147,'[1]Asst. Principals'!$A$8:$D$221,4,FALSE())</f>
        <v>80556.96</v>
      </c>
      <c r="D147" s="109" t="n">
        <f aca="false">VLOOKUP(A147,'Source query'!$B$17:$I$224,7,FALSE())</f>
        <v>82441.97</v>
      </c>
      <c r="E147" s="110" t="n">
        <f aca="false">IF(D147=0,"",IF(C147=0,"",IF(D147&lt;&gt;0,D147/C147-1)))</f>
        <v>0.0233997161759827</v>
      </c>
      <c r="F147" s="109" t="n">
        <f aca="false">VLOOKUP(A147,'Source query'!$B$17:$I$224,8,FALSE())</f>
        <v>84222</v>
      </c>
      <c r="G147" s="110" t="n">
        <f aca="false">IF(F147=0,"",IF(D147=0,"",IF(F147&lt;&gt;0,F147/D147-1)))</f>
        <v>0.0215913084075987</v>
      </c>
    </row>
    <row r="148" customFormat="false" ht="15.75" hidden="false" customHeight="true" outlineLevel="0" collapsed="false">
      <c r="A148" s="107" t="n">
        <v>263</v>
      </c>
      <c r="B148" s="108" t="str">
        <f aca="false">VLOOKUP(A148,Names!$A$2:$B$207,2,FALSE())</f>
        <v>Roanoke Valley Governor's School</v>
      </c>
      <c r="C148" s="109" t="n">
        <f aca="false">VLOOKUP(A148,'[1]Asst. Principals'!$A$8:$D$221,4,FALSE())</f>
        <v>0</v>
      </c>
      <c r="D148" s="109" t="n">
        <f aca="false">VLOOKUP(A148,'Source query'!$B$17:$I$224,7,FALSE())</f>
        <v>0</v>
      </c>
      <c r="E148" s="110" t="str">
        <f aca="false">IF(D148=0,"",IF(C148=0,"",IF(D148&lt;&gt;0,D148/C148-1)))</f>
        <v/>
      </c>
      <c r="F148" s="109" t="n">
        <f aca="false">VLOOKUP(A148,'Source query'!$B$17:$I$224,8,FALSE())</f>
        <v>0</v>
      </c>
      <c r="G148" s="110" t="str">
        <f aca="false">IF(F148=0,"",IF(D148=0,"",IF(F148&lt;&gt;0,F148/D148-1)))</f>
        <v/>
      </c>
    </row>
    <row r="149" customFormat="false" ht="15.75" hidden="false" customHeight="true" outlineLevel="0" collapsed="false">
      <c r="A149" s="107" t="n">
        <v>264</v>
      </c>
      <c r="B149" s="108" t="str">
        <f aca="false">VLOOKUP(A149,Names!$A$2:$B$207,2,FALSE())</f>
        <v>New Horizons Governor's School</v>
      </c>
      <c r="C149" s="109" t="n">
        <f aca="false">VLOOKUP(A149,'[1]Asst. Principals'!$A$8:$D$221,4,FALSE())</f>
        <v>0</v>
      </c>
      <c r="D149" s="109" t="n">
        <f aca="false">VLOOKUP(A149,'Source query'!$B$17:$I$224,7,FALSE())</f>
        <v>0</v>
      </c>
      <c r="E149" s="110" t="str">
        <f aca="false">IF(D149=0,"",IF(C149=0,"",IF(D149&lt;&gt;0,D149/C149-1)))</f>
        <v/>
      </c>
      <c r="F149" s="109" t="n">
        <f aca="false">VLOOKUP(A149,'Source query'!$B$17:$I$224,8,FALSE())</f>
        <v>0</v>
      </c>
      <c r="G149" s="110" t="str">
        <f aca="false">IF(F149=0,"",IF(D149=0,"",IF(F149&lt;&gt;0,F149/D149-1)))</f>
        <v/>
      </c>
    </row>
    <row r="150" customFormat="false" ht="15.75" hidden="false" customHeight="true" outlineLevel="0" collapsed="false">
      <c r="A150" s="107" t="n">
        <v>265</v>
      </c>
      <c r="B150" s="108" t="str">
        <f aca="false">VLOOKUP(A150,Names!$A$2:$B$207,2,FALSE())</f>
        <v>Shenandoah Valley Governor's School</v>
      </c>
      <c r="C150" s="109" t="n">
        <f aca="false">VLOOKUP(A150,'[1]Asst. Principals'!$A$8:$D$221,4,FALSE())</f>
        <v>0</v>
      </c>
      <c r="D150" s="109" t="n">
        <f aca="false">VLOOKUP(A150,'Source query'!$B$17:$I$224,7,FALSE())</f>
        <v>0</v>
      </c>
      <c r="E150" s="110" t="str">
        <f aca="false">IF(D150=0,"",IF(C150=0,"",IF(D150&lt;&gt;0,D150/C150-1)))</f>
        <v/>
      </c>
      <c r="F150" s="109" t="n">
        <f aca="false">VLOOKUP(A150,'Source query'!$B$17:$I$224,8,FALSE())</f>
        <v>0</v>
      </c>
      <c r="G150" s="110" t="str">
        <f aca="false">IF(F150=0,"",IF(D150=0,"",IF(F150&lt;&gt;0,F150/D150-1)))</f>
        <v/>
      </c>
    </row>
    <row r="151" customFormat="false" ht="15.75" hidden="false" customHeight="true" outlineLevel="0" collapsed="false">
      <c r="A151" s="107" t="n">
        <v>266</v>
      </c>
      <c r="B151" s="108" t="str">
        <f aca="false">VLOOKUP(A151,Names!$A$2:$B$207,2,FALSE())</f>
        <v>Governor's School Global Economics/Tech</v>
      </c>
      <c r="C151" s="109" t="n">
        <f aca="false">VLOOKUP(A151,'[1]Asst. Principals'!$A$8:$D$221,4,FALSE())</f>
        <v>0</v>
      </c>
      <c r="D151" s="109" t="n">
        <f aca="false">VLOOKUP(A151,'Source query'!$B$17:$I$224,7,FALSE())</f>
        <v>0</v>
      </c>
      <c r="E151" s="110" t="str">
        <f aca="false">IF(D151=0,"",IF(C151=0,"",IF(D151&lt;&gt;0,D151/C151-1)))</f>
        <v/>
      </c>
      <c r="F151" s="109" t="n">
        <f aca="false">VLOOKUP(A151,'Source query'!$B$17:$I$224,8,FALSE())</f>
        <v>0</v>
      </c>
      <c r="G151" s="110" t="str">
        <f aca="false">IF(F151=0,"",IF(D151=0,"",IF(F151&lt;&gt;0,F151/D151-1)))</f>
        <v/>
      </c>
    </row>
    <row r="152" customFormat="false" ht="15.75" hidden="false" customHeight="true" outlineLevel="0" collapsed="false">
      <c r="A152" s="107" t="n">
        <v>267</v>
      </c>
      <c r="B152" s="108" t="str">
        <f aca="false">VLOOKUP(A152,Names!$A$2:$B$207,2,FALSE())</f>
        <v>Appomattox Regional Governor's School</v>
      </c>
      <c r="C152" s="109" t="n">
        <f aca="false">VLOOKUP(A152,'[1]Asst. Principals'!$A$8:$D$221,4,FALSE())</f>
        <v>0</v>
      </c>
      <c r="D152" s="109" t="n">
        <f aca="false">VLOOKUP(A152,'Source query'!$B$17:$I$224,7,FALSE())</f>
        <v>0</v>
      </c>
      <c r="E152" s="110" t="str">
        <f aca="false">IF(D152=0,"",IF(C152=0,"",IF(D152&lt;&gt;0,D152/C152-1)))</f>
        <v/>
      </c>
      <c r="F152" s="109" t="n">
        <f aca="false">VLOOKUP(A152,'Source query'!$B$17:$I$224,8,FALSE())</f>
        <v>0</v>
      </c>
      <c r="G152" s="110" t="str">
        <f aca="false">IF(F152=0,"",IF(D152=0,"",IF(F152&lt;&gt;0,F152/D152-1)))</f>
        <v/>
      </c>
    </row>
    <row r="153" customFormat="false" ht="15.75" hidden="false" customHeight="true" outlineLevel="0" collapsed="false">
      <c r="A153" s="107" t="n">
        <v>268</v>
      </c>
      <c r="B153" s="108" t="str">
        <f aca="false">VLOOKUP(A153,Names!$A$2:$B$207,2,FALSE())</f>
        <v>A. Linwood Holton Governor's School</v>
      </c>
      <c r="C153" s="109" t="n">
        <f aca="false">VLOOKUP(A153,'[1]Asst. Principals'!$A$8:$D$221,4,FALSE())</f>
        <v>0</v>
      </c>
      <c r="D153" s="109" t="n">
        <f aca="false">VLOOKUP(A153,'Source query'!$B$17:$I$224,7,FALSE())</f>
        <v>0</v>
      </c>
      <c r="E153" s="110" t="str">
        <f aca="false">IF(D153=0,"",IF(C153=0,"",IF(D153&lt;&gt;0,D153/C153-1)))</f>
        <v/>
      </c>
      <c r="F153" s="109" t="n">
        <f aca="false">VLOOKUP(A153,'Source query'!$B$17:$I$224,8,FALSE())</f>
        <v>0</v>
      </c>
      <c r="G153" s="110" t="str">
        <f aca="false">IF(F153=0,"",IF(D153=0,"",IF(F153&lt;&gt;0,F153/D153-1)))</f>
        <v/>
      </c>
    </row>
    <row r="154" customFormat="false" ht="15.75" hidden="false" customHeight="true" outlineLevel="0" collapsed="false">
      <c r="A154" s="107" t="n">
        <v>269</v>
      </c>
      <c r="B154" s="108" t="str">
        <f aca="false">VLOOKUP(A154,Names!$A$2:$B$207,2,FALSE())</f>
        <v>Chesapeake Bay Governor's School</v>
      </c>
      <c r="C154" s="109" t="n">
        <f aca="false">VLOOKUP(A154,'[1]Asst. Principals'!$A$8:$D$221,4,FALSE())</f>
        <v>0</v>
      </c>
      <c r="D154" s="109" t="n">
        <f aca="false">VLOOKUP(A154,'Source query'!$B$17:$I$224,7,FALSE())</f>
        <v>0</v>
      </c>
      <c r="E154" s="110" t="str">
        <f aca="false">IF(D154=0,"",IF(C154=0,"",IF(D154&lt;&gt;0,D154/C154-1)))</f>
        <v/>
      </c>
      <c r="F154" s="109" t="n">
        <f aca="false">VLOOKUP(A154,'Source query'!$B$17:$I$224,8,FALSE())</f>
        <v>0</v>
      </c>
      <c r="G154" s="110" t="str">
        <f aca="false">IF(F154=0,"",IF(D154=0,"",IF(F154&lt;&gt;0,F154/D154-1)))</f>
        <v/>
      </c>
    </row>
    <row r="155" customFormat="false" ht="15.75" hidden="false" customHeight="true" outlineLevel="0" collapsed="false">
      <c r="A155" s="107" t="n">
        <v>270</v>
      </c>
      <c r="B155" s="108" t="str">
        <f aca="false">VLOOKUP(A155,Names!$A$2:$B$207,2,FALSE())</f>
        <v>Commonwealth Governor's School</v>
      </c>
      <c r="C155" s="109" t="n">
        <f aca="false">VLOOKUP(A155,'[1]Asst. Principals'!$A$8:$D$221,4,FALSE())</f>
        <v>0</v>
      </c>
      <c r="D155" s="109" t="n">
        <f aca="false">VLOOKUP(A155,'Source query'!$B$17:$I$224,7,FALSE())</f>
        <v>0</v>
      </c>
      <c r="E155" s="110" t="str">
        <f aca="false">IF(D155=0,"",IF(C155=0,"",IF(D155&lt;&gt;0,D155/C155-1)))</f>
        <v/>
      </c>
      <c r="F155" s="109" t="n">
        <f aca="false">VLOOKUP(A155,'Source query'!$B$17:$I$224,8,FALSE())</f>
        <v>0</v>
      </c>
      <c r="G155" s="110" t="str">
        <f aca="false">IF(F155=0,"",IF(D155=0,"",IF(F155&lt;&gt;0,F155/D155-1)))</f>
        <v/>
      </c>
    </row>
    <row r="156" customFormat="false" ht="18.75" hidden="false" customHeight="true" outlineLevel="0" collapsed="false">
      <c r="A156" s="107" t="n">
        <v>271</v>
      </c>
      <c r="B156" s="108" t="str">
        <f aca="false">VLOOKUP(A156,Names!$A$2:$B$207,2,FALSE())</f>
        <v>Maggie L. Walker Governor's School</v>
      </c>
      <c r="C156" s="109" t="n">
        <f aca="false">VLOOKUP(A156,'[1]Asst. Principals'!$A$8:$D$221,4,FALSE())</f>
        <v>106280</v>
      </c>
      <c r="D156" s="109" t="n">
        <f aca="false">VLOOKUP(A156,'Source query'!$B$17:$I$224,7,FALSE())</f>
        <v>0</v>
      </c>
      <c r="E156" s="110" t="str">
        <f aca="false">IF(D156=0,"",IF(C156=0,"",IF(D156&lt;&gt;0,D156/C156-1)))</f>
        <v/>
      </c>
      <c r="F156" s="109" t="n">
        <f aca="false">VLOOKUP(A156,'Source query'!$B$17:$I$224,8,FALSE())</f>
        <v>0</v>
      </c>
      <c r="G156" s="110" t="str">
        <f aca="false">IF(F156=0,"",IF(D156=0,"",IF(F156&lt;&gt;0,F156/D156-1)))</f>
        <v/>
      </c>
    </row>
    <row r="157" customFormat="false" ht="15.75" hidden="false" customHeight="true" outlineLevel="0" collapsed="false">
      <c r="A157" s="107" t="n">
        <v>272</v>
      </c>
      <c r="B157" s="108" t="str">
        <f aca="false">VLOOKUP(A157,Names!$A$2:$B$207,2,FALSE())</f>
        <v>Thomas Jefferson High School</v>
      </c>
      <c r="C157" s="109" t="n">
        <f aca="false">VLOOKUP(A157,'[1]Asst. Principals'!$A$8:$D$221,4,FALSE())</f>
        <v>104367.41</v>
      </c>
      <c r="D157" s="109" t="n">
        <f aca="false">VLOOKUP(A157,'Source query'!$B$17:$I$224,7,FALSE())</f>
        <v>119436.43</v>
      </c>
      <c r="E157" s="110" t="n">
        <f aca="false">IF(D157=0,"",IF(C157=0,"",IF(D157&lt;&gt;0,D157/C157-1)))</f>
        <v>0.144384343733355</v>
      </c>
      <c r="F157" s="109" t="n">
        <f aca="false">VLOOKUP(A157,'Source query'!$B$17:$I$224,8,FALSE())</f>
        <v>122605</v>
      </c>
      <c r="G157" s="110" t="n">
        <f aca="false">IF(F157=0,"",IF(D157=0,"",IF(F157&lt;&gt;0,F157/D157-1)))</f>
        <v>0.0265293428479068</v>
      </c>
    </row>
    <row r="158" customFormat="false" ht="15.75" hidden="false" customHeight="true" outlineLevel="0" collapsed="false">
      <c r="A158" s="107" t="n">
        <v>273</v>
      </c>
      <c r="B158" s="108" t="str">
        <f aca="false">VLOOKUP(A158,Names!$A$2:$B$207,2,FALSE())</f>
        <v>Blue Ridge Governor's School</v>
      </c>
      <c r="C158" s="109" t="n">
        <f aca="false">VLOOKUP(A158,'[1]Asst. Principals'!$A$8:$D$221,4,FALSE())</f>
        <v>0</v>
      </c>
      <c r="D158" s="109" t="n">
        <f aca="false">VLOOKUP(A158,'Source query'!$B$17:$I$224,7,FALSE())</f>
        <v>0</v>
      </c>
      <c r="E158" s="110" t="str">
        <f aca="false">IF(D158=0,"",IF(C158=0,"",IF(D158&lt;&gt;0,D158/C158-1)))</f>
        <v/>
      </c>
      <c r="F158" s="109" t="n">
        <f aca="false">VLOOKUP(A158,'Source query'!$B$17:$I$224,8,FALSE())</f>
        <v>0</v>
      </c>
      <c r="G158" s="110" t="str">
        <f aca="false">IF(F158=0,"",IF(D158=0,"",IF(F158&lt;&gt;0,F158/D158-1)))</f>
        <v/>
      </c>
    </row>
    <row r="159" customFormat="false" ht="15.75" hidden="false" customHeight="true" outlineLevel="0" collapsed="false">
      <c r="A159" s="107" t="n">
        <v>274</v>
      </c>
      <c r="B159" s="108" t="str">
        <f aca="false">VLOOKUP(A159,Names!$A$2:$B$207,2,FALSE())</f>
        <v>Jackson River Governor's School</v>
      </c>
      <c r="C159" s="109" t="n">
        <f aca="false">VLOOKUP(A159,'[1]Asst. Principals'!$A$8:$D$221,4,FALSE())</f>
        <v>0</v>
      </c>
      <c r="D159" s="109" t="n">
        <f aca="false">VLOOKUP(A159,'Source query'!$B$17:$I$224,7,FALSE())</f>
        <v>0</v>
      </c>
      <c r="E159" s="110" t="str">
        <f aca="false">IF(D159=0,"",IF(C159=0,"",IF(D159&lt;&gt;0,D159/C159-1)))</f>
        <v/>
      </c>
      <c r="F159" s="109" t="n">
        <f aca="false">VLOOKUP(A159,'Source query'!$B$17:$I$224,8,FALSE())</f>
        <v>0</v>
      </c>
      <c r="G159" s="110" t="str">
        <f aca="false">IF(F159=0,"",IF(D159=0,"",IF(F159&lt;&gt;0,F159/D159-1)))</f>
        <v/>
      </c>
    </row>
    <row r="160" customFormat="false" ht="15.75" hidden="false" customHeight="true" outlineLevel="0" collapsed="false">
      <c r="A160" s="107" t="n">
        <v>275</v>
      </c>
      <c r="B160" s="126" t="s">
        <v>131</v>
      </c>
      <c r="C160" s="109" t="n">
        <f aca="false">VLOOKUP(A160,'[1]Asst. Principals'!$A$8:$D$221,4,FALSE())</f>
        <v>0</v>
      </c>
      <c r="D160" s="109" t="n">
        <f aca="false">VLOOKUP(A160,'Source query'!$B$17:$I$224,7,FALSE())</f>
        <v>0</v>
      </c>
      <c r="E160" s="110" t="str">
        <f aca="false">IF(D160=0,"",IF(C160=0,"",IF(D160&lt;&gt;0,D160/C160-1)))</f>
        <v/>
      </c>
      <c r="F160" s="109" t="n">
        <f aca="false">VLOOKUP(A160,'Source query'!$B$17:$I$224,8,FALSE())</f>
        <v>0</v>
      </c>
      <c r="G160" s="110" t="str">
        <f aca="false">IF(F160=0,"",IF(D160=0,"",IF(F160&lt;&gt;0,F160/D160-1)))</f>
        <v/>
      </c>
    </row>
    <row r="161" customFormat="false" ht="15.75" hidden="false" customHeight="true" outlineLevel="0" collapsed="false">
      <c r="A161" s="107" t="n">
        <v>276</v>
      </c>
      <c r="B161" s="108" t="str">
        <f aca="false">VLOOKUP(A161,Names!$A$2:$B$207,2,FALSE())</f>
        <v>Piedmont Governor's School</v>
      </c>
      <c r="C161" s="109" t="n">
        <f aca="false">VLOOKUP(A161,'[1]Asst. Principals'!$A$8:$D$221,4,FALSE())</f>
        <v>0</v>
      </c>
      <c r="D161" s="109" t="n">
        <f aca="false">VLOOKUP(A161,'Source query'!$B$17:$I$224,7,FALSE())</f>
        <v>0</v>
      </c>
      <c r="E161" s="110" t="str">
        <f aca="false">IF(D161=0,"",IF(C161=0,"",IF(D161&lt;&gt;0,D161/C161-1)))</f>
        <v/>
      </c>
      <c r="F161" s="109" t="n">
        <f aca="false">VLOOKUP(A161,'Source query'!$B$17:$I$224,8,FALSE())</f>
        <v>0</v>
      </c>
      <c r="G161" s="110" t="str">
        <f aca="false">IF(F161=0,"",IF(D161=0,"",IF(F161&lt;&gt;0,F161/D161-1)))</f>
        <v/>
      </c>
    </row>
    <row r="162" customFormat="false" ht="15.75" hidden="false" customHeight="true" outlineLevel="0" collapsed="false">
      <c r="A162" s="107" t="n">
        <v>277</v>
      </c>
      <c r="B162" s="108" t="str">
        <f aca="false">VLOOKUP(A162,Names!$A$2:$B$207,2,FALSE())</f>
        <v>Mountain Vista Governor's School</v>
      </c>
      <c r="C162" s="109" t="n">
        <f aca="false">VLOOKUP(A162,'[1]Asst. Principals'!$A$8:$D$221,4,FALSE())</f>
        <v>0</v>
      </c>
      <c r="D162" s="109" t="n">
        <f aca="false">VLOOKUP(A162,'Source query'!$B$17:$I$224,7,FALSE())</f>
        <v>0</v>
      </c>
      <c r="E162" s="110" t="str">
        <f aca="false">IF(D162=0,"",IF(C162=0,"",IF(D162&lt;&gt;0,D162/C162-1)))</f>
        <v/>
      </c>
      <c r="F162" s="109" t="n">
        <f aca="false">VLOOKUP(A162,'Source query'!$B$17:$I$224,8,FALSE())</f>
        <v>0</v>
      </c>
      <c r="G162" s="110" t="str">
        <f aca="false">IF(F162=0,"",IF(D162=0,"",IF(F162&lt;&gt;0,F162/D162-1)))</f>
        <v/>
      </c>
    </row>
    <row r="163" customFormat="false" ht="15.75" hidden="false" customHeight="true" outlineLevel="0" collapsed="false">
      <c r="A163" s="107" t="n">
        <v>278</v>
      </c>
      <c r="B163" s="108" t="str">
        <f aca="false">VLOOKUP(A163,Names!$A$2:$B$207,2,FALSE())</f>
        <v>Governor's School at Innovation Park</v>
      </c>
      <c r="C163" s="109" t="n">
        <f aca="false">VLOOKUP(A163,'[1]Asst. Principals'!$A$8:$D$221,4,FALSE())</f>
        <v>0</v>
      </c>
      <c r="D163" s="109" t="n">
        <f aca="false">VLOOKUP(A163,'Source query'!$B$17:$I$224,7,FALSE())</f>
        <v>0</v>
      </c>
      <c r="E163" s="164" t="str">
        <f aca="false">IF(D163=0,"",IF(C163=0,"",IF(D163&lt;&gt;0,D163/C163-1)))</f>
        <v/>
      </c>
      <c r="F163" s="109" t="n">
        <f aca="false">VLOOKUP(A163,'Source query'!$B$17:$I$224,8,FALSE())</f>
        <v>0</v>
      </c>
      <c r="G163" s="110" t="str">
        <f aca="false">IF(F163=0,"",IF(D163=0,"",IF(F163&lt;&gt;0,F163/D163-1)))</f>
        <v/>
      </c>
    </row>
    <row r="164" customFormat="false" ht="18.75" hidden="false" customHeight="true" outlineLevel="0" collapsed="false">
      <c r="A164" s="116"/>
      <c r="B164" s="117" t="s">
        <v>146</v>
      </c>
      <c r="C164" s="118" t="n">
        <f aca="false">+'[1]Asst. Principals'!$D$164</f>
        <v>101074.942339372</v>
      </c>
      <c r="D164" s="118" t="n">
        <f aca="false">'Source query'!H7</f>
        <v>110187.815000005</v>
      </c>
      <c r="E164" s="119" t="n">
        <f aca="false">IF(D164=0,"",IF(C164=0,"",IF(D164&lt;&gt;0,D164/C164-1)))</f>
        <v>0.0901595632875574</v>
      </c>
      <c r="F164" s="118" t="n">
        <f aca="false">'Source query'!I7</f>
        <v>113009.25</v>
      </c>
      <c r="G164" s="119" t="n">
        <f aca="false">IF(F164=0,"",IF(D164=0,"",IF(F164&lt;&gt;0,F164/D164-1)))</f>
        <v>0.0256056897034831</v>
      </c>
      <c r="H164" s="128"/>
      <c r="I164" s="128"/>
      <c r="J164" s="128"/>
      <c r="K164" s="128"/>
      <c r="L164" s="128"/>
      <c r="M164" s="128"/>
      <c r="N164" s="128"/>
      <c r="O164" s="128"/>
      <c r="P164" s="128"/>
      <c r="Q164" s="128"/>
      <c r="R164" s="128"/>
      <c r="S164" s="128"/>
      <c r="T164" s="128"/>
      <c r="U164" s="128"/>
      <c r="V164" s="128"/>
      <c r="W164" s="128"/>
      <c r="X164" s="128"/>
      <c r="Y164" s="128"/>
      <c r="Z164" s="128"/>
      <c r="AA164" s="128"/>
      <c r="AB164" s="128"/>
      <c r="AC164" s="128"/>
      <c r="AD164" s="128"/>
      <c r="AE164" s="128"/>
      <c r="AF164" s="128"/>
      <c r="AG164" s="128"/>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row>
    <row r="165" customFormat="false" ht="15" hidden="false" customHeight="true" outlineLevel="0" collapsed="false">
      <c r="A165" s="121"/>
      <c r="B165" s="121"/>
      <c r="C165" s="122"/>
      <c r="D165" s="122"/>
      <c r="E165" s="123"/>
      <c r="F165" s="122"/>
      <c r="G165" s="123"/>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0"/>
      <c r="AH165" s="90"/>
      <c r="AI165" s="90"/>
      <c r="AJ165" s="90"/>
      <c r="AK165" s="90"/>
      <c r="AL165" s="90"/>
      <c r="AM165" s="90"/>
      <c r="AN165" s="90"/>
      <c r="AO165" s="90"/>
      <c r="AP165" s="90"/>
      <c r="AQ165" s="90"/>
      <c r="AR165" s="90"/>
      <c r="AS165" s="90"/>
      <c r="AT165" s="90"/>
      <c r="AU165" s="90"/>
      <c r="AV165" s="90"/>
      <c r="AW165" s="90"/>
      <c r="AX165" s="90"/>
      <c r="AY165" s="90"/>
      <c r="AZ165" s="90"/>
      <c r="BA165" s="90"/>
      <c r="BB165" s="90"/>
      <c r="BC165" s="90"/>
      <c r="BD165" s="90"/>
      <c r="BE165" s="90"/>
      <c r="BF165" s="90"/>
      <c r="BG165" s="90"/>
      <c r="BH165" s="90"/>
      <c r="BI165" s="90"/>
      <c r="BJ165" s="90"/>
      <c r="BK165" s="90"/>
      <c r="BL165" s="90"/>
      <c r="BM165" s="90"/>
      <c r="BN165" s="90"/>
      <c r="BO165" s="90"/>
      <c r="BP165" s="90"/>
      <c r="BQ165" s="90"/>
      <c r="BR165" s="90"/>
      <c r="BS165" s="90"/>
      <c r="BT165" s="90"/>
      <c r="BU165" s="90"/>
      <c r="BV165" s="90"/>
      <c r="BW165" s="90"/>
      <c r="BX165" s="90"/>
      <c r="BY165" s="90"/>
      <c r="BZ165" s="90"/>
      <c r="CA165" s="90"/>
      <c r="CB165" s="90"/>
      <c r="CC165" s="90"/>
      <c r="CD165" s="90"/>
      <c r="CE165" s="90"/>
      <c r="CF165" s="90"/>
      <c r="CG165" s="90"/>
      <c r="CH165" s="90"/>
      <c r="CI165" s="90"/>
      <c r="CJ165" s="90"/>
      <c r="CK165" s="90"/>
      <c r="CL165" s="90"/>
      <c r="CM165" s="90"/>
      <c r="CN165" s="90"/>
      <c r="CO165" s="90"/>
      <c r="CP165" s="90"/>
      <c r="CQ165" s="90"/>
      <c r="CR165" s="90"/>
      <c r="CS165" s="90"/>
      <c r="CT165" s="90"/>
      <c r="CU165" s="90"/>
      <c r="CV165" s="90"/>
      <c r="CW165" s="90"/>
      <c r="CX165" s="90"/>
      <c r="CY165" s="90"/>
      <c r="CZ165" s="90"/>
      <c r="DA165" s="90"/>
      <c r="DB165" s="90"/>
      <c r="DC165" s="90"/>
      <c r="DD165" s="90"/>
      <c r="DE165" s="90"/>
      <c r="DF165" s="90"/>
      <c r="DG165" s="90"/>
      <c r="DH165" s="90"/>
      <c r="DI165" s="90"/>
      <c r="DJ165" s="90"/>
      <c r="DK165" s="90"/>
      <c r="DL165" s="90"/>
      <c r="DM165" s="90"/>
      <c r="DN165" s="90"/>
      <c r="DO165" s="90"/>
      <c r="DP165" s="90"/>
      <c r="DQ165" s="90"/>
      <c r="DR165" s="90"/>
      <c r="DS165" s="90"/>
      <c r="DT165" s="90"/>
      <c r="DU165" s="90"/>
      <c r="DV165" s="90"/>
      <c r="DW165" s="90"/>
      <c r="DX165" s="90"/>
      <c r="DY165" s="90"/>
      <c r="DZ165" s="90"/>
      <c r="EA165" s="90"/>
      <c r="EB165" s="90"/>
      <c r="EC165" s="90"/>
      <c r="ED165" s="90"/>
      <c r="EE165" s="90"/>
      <c r="EF165" s="90"/>
      <c r="EG165" s="90"/>
      <c r="EH165" s="90"/>
      <c r="EI165" s="90"/>
      <c r="EJ165" s="90"/>
      <c r="EK165" s="90"/>
      <c r="EL165" s="90"/>
      <c r="EM165" s="90"/>
      <c r="EN165" s="90"/>
      <c r="EO165" s="90"/>
      <c r="EP165" s="90"/>
      <c r="EQ165" s="90"/>
      <c r="ER165" s="90"/>
      <c r="ES165" s="90"/>
      <c r="ET165" s="90"/>
      <c r="EU165" s="90"/>
      <c r="EV165" s="90"/>
      <c r="EW165" s="90"/>
      <c r="EX165" s="90"/>
      <c r="EY165" s="90"/>
      <c r="EZ165" s="90"/>
      <c r="FA165" s="90"/>
      <c r="FB165" s="90"/>
      <c r="FC165" s="90"/>
      <c r="FD165" s="90"/>
      <c r="FE165" s="90"/>
      <c r="FF165" s="90"/>
      <c r="FG165" s="90"/>
      <c r="FH165" s="90"/>
      <c r="FI165" s="90"/>
      <c r="FJ165" s="90"/>
      <c r="FK165" s="90"/>
      <c r="FL165" s="90"/>
      <c r="FM165" s="90"/>
      <c r="FN165" s="90"/>
      <c r="FO165" s="90"/>
      <c r="FP165" s="90"/>
      <c r="FQ165" s="90"/>
      <c r="FR165" s="90"/>
      <c r="FS165" s="90"/>
      <c r="FT165" s="90"/>
      <c r="FU165" s="90"/>
      <c r="FV165" s="90"/>
      <c r="FW165" s="90"/>
      <c r="FX165" s="90"/>
      <c r="FY165" s="90"/>
      <c r="FZ165" s="90"/>
      <c r="GA165" s="90"/>
      <c r="GB165" s="90"/>
      <c r="GC165" s="90"/>
      <c r="GD165" s="90"/>
      <c r="GE165" s="90"/>
      <c r="GF165" s="90"/>
      <c r="GG165" s="90"/>
      <c r="GH165" s="90"/>
      <c r="GI165" s="90"/>
      <c r="GJ165" s="90"/>
      <c r="GK165" s="90"/>
      <c r="GL165" s="90"/>
      <c r="GM165" s="90"/>
      <c r="GN165" s="90"/>
      <c r="GO165" s="90"/>
      <c r="GP165" s="90"/>
      <c r="GQ165" s="90"/>
      <c r="GR165" s="90"/>
      <c r="GS165" s="90"/>
      <c r="GT165" s="90"/>
      <c r="GU165" s="90"/>
      <c r="GV165" s="90"/>
      <c r="GW165" s="90"/>
      <c r="GX165" s="90"/>
      <c r="GY165" s="90"/>
      <c r="GZ165" s="90"/>
      <c r="HA165" s="90"/>
      <c r="HB165" s="90"/>
      <c r="HC165" s="90"/>
      <c r="HD165" s="90"/>
      <c r="HE165" s="90"/>
      <c r="HF165" s="90"/>
      <c r="HG165" s="90"/>
      <c r="HH165" s="90"/>
      <c r="HI165" s="90"/>
      <c r="HJ165" s="90"/>
      <c r="HK165" s="90"/>
      <c r="HL165" s="90"/>
      <c r="HM165" s="90"/>
      <c r="HN165" s="90"/>
      <c r="HO165" s="90"/>
      <c r="HP165" s="90"/>
      <c r="HQ165" s="90"/>
      <c r="HR165" s="90"/>
      <c r="HS165" s="90"/>
      <c r="HT165" s="90"/>
      <c r="HU165" s="90"/>
      <c r="HV165" s="90"/>
      <c r="HW165" s="90"/>
      <c r="HX165" s="90"/>
      <c r="HY165" s="90"/>
      <c r="HZ165" s="90"/>
      <c r="IA165" s="90"/>
      <c r="IB165" s="90"/>
      <c r="IC165" s="90"/>
      <c r="ID165" s="90"/>
      <c r="IE165" s="90"/>
      <c r="IF165" s="90"/>
      <c r="IG165" s="90"/>
      <c r="IH165" s="90"/>
      <c r="II165" s="90"/>
      <c r="IJ165" s="90"/>
      <c r="IK165" s="90"/>
      <c r="IL165" s="90"/>
      <c r="IM165" s="90"/>
      <c r="IN165" s="90"/>
      <c r="IO165" s="90"/>
      <c r="IP165" s="90"/>
      <c r="IQ165" s="90"/>
      <c r="IR165" s="90"/>
      <c r="IS165" s="90"/>
      <c r="IT165" s="90"/>
      <c r="IU165" s="90"/>
      <c r="IV165" s="90"/>
      <c r="IW165" s="90"/>
      <c r="IX165" s="90"/>
      <c r="IY165" s="90"/>
      <c r="IZ165" s="90"/>
      <c r="JA165" s="90"/>
      <c r="JB165" s="90"/>
      <c r="JC165" s="90"/>
      <c r="JD165" s="90"/>
      <c r="JE165" s="90"/>
      <c r="JF165" s="90"/>
      <c r="JG165" s="90"/>
      <c r="JH165" s="90"/>
      <c r="JI165" s="90"/>
      <c r="JJ165" s="90"/>
      <c r="JK165" s="90"/>
      <c r="JL165" s="90"/>
      <c r="JM165" s="90"/>
      <c r="JN165" s="90"/>
      <c r="JO165" s="90"/>
      <c r="JP165" s="90"/>
      <c r="JQ165" s="90"/>
      <c r="JR165" s="90"/>
      <c r="JS165" s="90"/>
      <c r="JT165" s="90"/>
      <c r="JU165" s="90"/>
      <c r="JV165" s="90"/>
      <c r="JW165" s="90"/>
      <c r="JX165" s="90"/>
      <c r="JY165" s="90"/>
      <c r="JZ165" s="90"/>
      <c r="KA165" s="90"/>
      <c r="KB165" s="90"/>
      <c r="KC165" s="90"/>
      <c r="KD165" s="90"/>
      <c r="KE165" s="90"/>
      <c r="KF165" s="90"/>
      <c r="KG165" s="90"/>
      <c r="KH165" s="90"/>
      <c r="KI165" s="90"/>
      <c r="KJ165" s="90"/>
      <c r="KK165" s="90"/>
      <c r="KL165" s="90"/>
      <c r="KM165" s="90"/>
      <c r="KN165" s="90"/>
      <c r="KO165" s="90"/>
      <c r="KP165" s="90"/>
      <c r="KQ165" s="90"/>
      <c r="KR165" s="90"/>
      <c r="KS165" s="90"/>
      <c r="KT165" s="90"/>
      <c r="KU165" s="90"/>
      <c r="KV165" s="90"/>
      <c r="KW165" s="90"/>
      <c r="KX165" s="90"/>
      <c r="KY165" s="90"/>
      <c r="KZ165" s="90"/>
      <c r="LA165" s="90"/>
      <c r="LB165" s="90"/>
      <c r="LC165" s="90"/>
      <c r="LD165" s="90"/>
      <c r="LE165" s="90"/>
      <c r="LF165" s="90"/>
      <c r="LG165" s="90"/>
      <c r="LH165" s="90"/>
      <c r="LI165" s="90"/>
      <c r="LJ165" s="90"/>
      <c r="LK165" s="90"/>
      <c r="LL165" s="90"/>
      <c r="LM165" s="90"/>
      <c r="LN165" s="90"/>
      <c r="LO165" s="90"/>
      <c r="LP165" s="90"/>
      <c r="LQ165" s="90"/>
      <c r="LR165" s="90"/>
      <c r="LS165" s="90"/>
      <c r="LT165" s="90"/>
      <c r="LU165" s="90"/>
      <c r="LV165" s="90"/>
      <c r="LW165" s="90"/>
      <c r="LX165" s="90"/>
      <c r="LY165" s="90"/>
      <c r="LZ165" s="90"/>
      <c r="MA165" s="90"/>
      <c r="MB165" s="90"/>
      <c r="MC165" s="90"/>
      <c r="MD165" s="90"/>
      <c r="ME165" s="90"/>
      <c r="MF165" s="90"/>
      <c r="MG165" s="90"/>
      <c r="MH165" s="90"/>
      <c r="MI165" s="90"/>
      <c r="MJ165" s="90"/>
      <c r="MK165" s="90"/>
      <c r="ML165" s="90"/>
      <c r="MM165" s="90"/>
      <c r="MN165" s="90"/>
      <c r="MO165" s="90"/>
      <c r="MP165" s="90"/>
      <c r="MQ165" s="90"/>
      <c r="MR165" s="90"/>
      <c r="MS165" s="90"/>
      <c r="MT165" s="90"/>
      <c r="MU165" s="90"/>
      <c r="MV165" s="90"/>
      <c r="MW165" s="90"/>
      <c r="MX165" s="90"/>
      <c r="MY165" s="90"/>
      <c r="MZ165" s="90"/>
      <c r="NA165" s="90"/>
      <c r="NB165" s="90"/>
      <c r="NC165" s="90"/>
      <c r="ND165" s="90"/>
      <c r="NE165" s="90"/>
      <c r="NF165" s="90"/>
      <c r="NG165" s="90"/>
      <c r="NH165" s="90"/>
      <c r="NI165" s="90"/>
      <c r="NJ165" s="90"/>
      <c r="NK165" s="90"/>
      <c r="NL165" s="90"/>
      <c r="NM165" s="90"/>
      <c r="NN165" s="90"/>
      <c r="NO165" s="90"/>
      <c r="NP165" s="90"/>
      <c r="NQ165" s="90"/>
      <c r="NR165" s="90"/>
      <c r="NS165" s="90"/>
      <c r="NT165" s="90"/>
      <c r="NU165" s="90"/>
      <c r="NV165" s="90"/>
      <c r="NW165" s="90"/>
      <c r="NX165" s="90"/>
      <c r="NY165" s="90"/>
      <c r="NZ165" s="90"/>
      <c r="OA165" s="90"/>
      <c r="OB165" s="90"/>
      <c r="OC165" s="90"/>
      <c r="OD165" s="90"/>
      <c r="OE165" s="90"/>
      <c r="OF165" s="90"/>
      <c r="OG165" s="90"/>
      <c r="OH165" s="90"/>
      <c r="OI165" s="90"/>
      <c r="OJ165" s="90"/>
      <c r="OK165" s="90"/>
      <c r="OL165" s="90"/>
      <c r="OM165" s="90"/>
      <c r="ON165" s="90"/>
      <c r="OO165" s="90"/>
      <c r="OP165" s="90"/>
      <c r="OQ165" s="90"/>
      <c r="OR165" s="90"/>
      <c r="OS165" s="90"/>
      <c r="OT165" s="90"/>
      <c r="OU165" s="90"/>
      <c r="OV165" s="90"/>
      <c r="OW165" s="90"/>
      <c r="OX165" s="90"/>
      <c r="OY165" s="90"/>
      <c r="OZ165" s="90"/>
      <c r="PA165" s="90"/>
      <c r="PB165" s="90"/>
      <c r="PC165" s="90"/>
      <c r="PD165" s="90"/>
      <c r="PE165" s="90"/>
      <c r="PF165" s="90"/>
      <c r="PG165" s="90"/>
      <c r="PH165" s="90"/>
      <c r="PI165" s="90"/>
      <c r="PJ165" s="90"/>
      <c r="PK165" s="90"/>
      <c r="PL165" s="90"/>
      <c r="PM165" s="90"/>
      <c r="PN165" s="90"/>
      <c r="PO165" s="90"/>
      <c r="PP165" s="90"/>
      <c r="PQ165" s="90"/>
      <c r="PR165" s="90"/>
      <c r="PS165" s="90"/>
      <c r="PT165" s="90"/>
      <c r="PU165" s="90"/>
      <c r="PV165" s="90"/>
      <c r="PW165" s="90"/>
      <c r="PX165" s="90"/>
      <c r="PY165" s="90"/>
      <c r="PZ165" s="90"/>
      <c r="QA165" s="90"/>
      <c r="QB165" s="90"/>
      <c r="QC165" s="90"/>
      <c r="QD165" s="90"/>
      <c r="QE165" s="90"/>
      <c r="QF165" s="90"/>
      <c r="QG165" s="90"/>
      <c r="QH165" s="90"/>
      <c r="QI165" s="90"/>
      <c r="QJ165" s="90"/>
      <c r="QK165" s="90"/>
      <c r="QL165" s="90"/>
      <c r="QM165" s="90"/>
      <c r="QN165" s="90"/>
      <c r="QO165" s="90"/>
      <c r="QP165" s="90"/>
      <c r="QQ165" s="90"/>
      <c r="QR165" s="90"/>
      <c r="QS165" s="90"/>
      <c r="QT165" s="90"/>
      <c r="QU165" s="90"/>
      <c r="QV165" s="90"/>
      <c r="QW165" s="90"/>
      <c r="QX165" s="90"/>
      <c r="QY165" s="90"/>
      <c r="QZ165" s="90"/>
      <c r="RA165" s="90"/>
      <c r="RB165" s="90"/>
      <c r="RC165" s="90"/>
      <c r="RD165" s="90"/>
      <c r="RE165" s="90"/>
      <c r="RF165" s="90"/>
      <c r="RG165" s="90"/>
      <c r="RH165" s="90"/>
      <c r="RI165" s="90"/>
      <c r="RJ165" s="90"/>
      <c r="RK165" s="90"/>
      <c r="RL165" s="90"/>
      <c r="RM165" s="90"/>
      <c r="RN165" s="90"/>
      <c r="RO165" s="90"/>
      <c r="RP165" s="90"/>
      <c r="RQ165" s="90"/>
      <c r="RR165" s="90"/>
      <c r="RS165" s="90"/>
      <c r="RT165" s="90"/>
      <c r="RU165" s="90"/>
      <c r="RV165" s="90"/>
      <c r="RW165" s="90"/>
      <c r="RX165" s="90"/>
      <c r="RY165" s="90"/>
      <c r="RZ165" s="90"/>
      <c r="SA165" s="90"/>
      <c r="SB165" s="90"/>
      <c r="SC165" s="90"/>
      <c r="SD165" s="90"/>
      <c r="SE165" s="90"/>
      <c r="SF165" s="90"/>
      <c r="SG165" s="90"/>
      <c r="SH165" s="90"/>
      <c r="SI165" s="90"/>
      <c r="SJ165" s="90"/>
      <c r="SK165" s="90"/>
      <c r="SL165" s="90"/>
      <c r="SM165" s="90"/>
      <c r="SN165" s="90"/>
      <c r="SO165" s="90"/>
      <c r="SP165" s="90"/>
      <c r="SQ165" s="90"/>
      <c r="SR165" s="90"/>
      <c r="SS165" s="90"/>
      <c r="ST165" s="90"/>
      <c r="SU165" s="90"/>
      <c r="SV165" s="90"/>
      <c r="SW165" s="90"/>
      <c r="SX165" s="90"/>
      <c r="SY165" s="90"/>
      <c r="SZ165" s="90"/>
      <c r="TA165" s="90"/>
      <c r="TB165" s="90"/>
      <c r="TC165" s="90"/>
      <c r="TD165" s="90"/>
      <c r="TE165" s="90"/>
      <c r="TF165" s="90"/>
      <c r="TG165" s="90"/>
      <c r="TH165" s="90"/>
      <c r="TI165" s="90"/>
      <c r="TJ165" s="90"/>
      <c r="TK165" s="90"/>
      <c r="TL165" s="90"/>
      <c r="TM165" s="90"/>
      <c r="TN165" s="90"/>
      <c r="TO165" s="90"/>
      <c r="TP165" s="90"/>
      <c r="TQ165" s="90"/>
      <c r="TR165" s="90"/>
      <c r="TS165" s="90"/>
      <c r="TT165" s="90"/>
      <c r="TU165" s="90"/>
      <c r="TV165" s="90"/>
      <c r="TW165" s="90"/>
      <c r="TX165" s="90"/>
      <c r="TY165" s="90"/>
      <c r="TZ165" s="90"/>
      <c r="UA165" s="90"/>
      <c r="UB165" s="90"/>
      <c r="UC165" s="90"/>
      <c r="UD165" s="90"/>
      <c r="UE165" s="90"/>
      <c r="UF165" s="90"/>
      <c r="UG165" s="90"/>
      <c r="UH165" s="90"/>
      <c r="UI165" s="90"/>
      <c r="UJ165" s="90"/>
      <c r="UK165" s="90"/>
      <c r="UL165" s="90"/>
      <c r="UM165" s="90"/>
      <c r="UN165" s="90"/>
      <c r="UO165" s="90"/>
      <c r="UP165" s="90"/>
      <c r="UQ165" s="90"/>
      <c r="UR165" s="90"/>
      <c r="US165" s="90"/>
      <c r="UT165" s="90"/>
      <c r="UU165" s="90"/>
      <c r="UV165" s="90"/>
      <c r="UW165" s="90"/>
      <c r="UX165" s="90"/>
      <c r="UY165" s="90"/>
      <c r="UZ165" s="90"/>
      <c r="VA165" s="90"/>
      <c r="VB165" s="90"/>
      <c r="VC165" s="90"/>
      <c r="VD165" s="90"/>
      <c r="VE165" s="90"/>
      <c r="VF165" s="90"/>
      <c r="VG165" s="90"/>
      <c r="VH165" s="90"/>
      <c r="VI165" s="90"/>
      <c r="VJ165" s="90"/>
      <c r="VK165" s="90"/>
      <c r="VL165" s="90"/>
      <c r="VM165" s="90"/>
      <c r="VN165" s="90"/>
      <c r="VO165" s="90"/>
      <c r="VP165" s="90"/>
      <c r="VQ165" s="90"/>
      <c r="VR165" s="90"/>
      <c r="VS165" s="90"/>
      <c r="VT165" s="90"/>
      <c r="VU165" s="90"/>
      <c r="VV165" s="90"/>
      <c r="VW165" s="90"/>
      <c r="VX165" s="90"/>
      <c r="VY165" s="90"/>
      <c r="VZ165" s="90"/>
      <c r="WA165" s="90"/>
      <c r="WB165" s="90"/>
      <c r="WC165" s="90"/>
      <c r="WD165" s="90"/>
      <c r="WE165" s="90"/>
      <c r="WF165" s="90"/>
      <c r="WG165" s="90"/>
      <c r="WH165" s="90"/>
      <c r="WI165" s="90"/>
      <c r="WJ165" s="90"/>
      <c r="WK165" s="90"/>
      <c r="WL165" s="90"/>
      <c r="WM165" s="90"/>
      <c r="WN165" s="90"/>
      <c r="WO165" s="90"/>
      <c r="WP165" s="90"/>
      <c r="WQ165" s="90"/>
      <c r="WR165" s="90"/>
      <c r="WS165" s="90"/>
      <c r="WT165" s="90"/>
      <c r="WU165" s="90"/>
      <c r="WV165" s="90"/>
      <c r="WW165" s="90"/>
      <c r="WX165" s="90"/>
      <c r="WY165" s="90"/>
      <c r="WZ165" s="90"/>
      <c r="XA165" s="90"/>
      <c r="XB165" s="90"/>
      <c r="XC165" s="90"/>
      <c r="XD165" s="90"/>
      <c r="XE165" s="90"/>
      <c r="XF165" s="90"/>
      <c r="XG165" s="90"/>
      <c r="XH165" s="90"/>
      <c r="XI165" s="90"/>
      <c r="XJ165" s="90"/>
      <c r="XK165" s="90"/>
      <c r="XL165" s="90"/>
      <c r="XM165" s="90"/>
      <c r="XN165" s="90"/>
      <c r="XO165" s="90"/>
      <c r="XP165" s="90"/>
      <c r="XQ165" s="90"/>
      <c r="XR165" s="90"/>
      <c r="XS165" s="90"/>
      <c r="XT165" s="90"/>
      <c r="XU165" s="90"/>
      <c r="XV165" s="90"/>
      <c r="XW165" s="90"/>
      <c r="XX165" s="90"/>
      <c r="XY165" s="90"/>
      <c r="XZ165" s="90"/>
      <c r="YA165" s="90"/>
      <c r="YB165" s="90"/>
      <c r="YC165" s="90"/>
      <c r="YD165" s="90"/>
      <c r="YE165" s="90"/>
      <c r="YF165" s="90"/>
      <c r="YG165" s="90"/>
      <c r="YH165" s="90"/>
      <c r="YI165" s="90"/>
      <c r="YJ165" s="90"/>
      <c r="YK165" s="90"/>
      <c r="YL165" s="90"/>
      <c r="YM165" s="90"/>
      <c r="YN165" s="90"/>
      <c r="YO165" s="90"/>
      <c r="YP165" s="90"/>
      <c r="YQ165" s="90"/>
      <c r="YR165" s="90"/>
      <c r="YS165" s="90"/>
      <c r="YT165" s="90"/>
      <c r="YU165" s="90"/>
      <c r="YV165" s="90"/>
      <c r="YW165" s="90"/>
      <c r="YX165" s="90"/>
      <c r="YY165" s="90"/>
      <c r="YZ165" s="90"/>
      <c r="ZA165" s="90"/>
      <c r="ZB165" s="90"/>
      <c r="ZC165" s="90"/>
      <c r="ZD165" s="90"/>
      <c r="ZE165" s="90"/>
      <c r="ZF165" s="90"/>
      <c r="ZG165" s="90"/>
      <c r="ZH165" s="90"/>
      <c r="ZI165" s="90"/>
      <c r="ZJ165" s="90"/>
      <c r="ZK165" s="90"/>
      <c r="ZL165" s="90"/>
      <c r="ZM165" s="90"/>
      <c r="ZN165" s="90"/>
      <c r="ZO165" s="90"/>
      <c r="ZP165" s="90"/>
      <c r="ZQ165" s="90"/>
      <c r="ZR165" s="90"/>
      <c r="ZS165" s="90"/>
      <c r="ZT165" s="90"/>
      <c r="ZU165" s="90"/>
      <c r="ZV165" s="90"/>
      <c r="ZW165" s="90"/>
      <c r="ZX165" s="90"/>
      <c r="ZY165" s="90"/>
      <c r="ZZ165" s="90"/>
      <c r="AAA165" s="90"/>
      <c r="AAB165" s="90"/>
      <c r="AAC165" s="90"/>
      <c r="AAD165" s="90"/>
      <c r="AAE165" s="90"/>
      <c r="AAF165" s="90"/>
      <c r="AAG165" s="90"/>
      <c r="AAH165" s="90"/>
      <c r="AAI165" s="90"/>
      <c r="AAJ165" s="90"/>
      <c r="AAK165" s="90"/>
      <c r="AAL165" s="90"/>
      <c r="AAM165" s="90"/>
      <c r="AAN165" s="90"/>
      <c r="AAO165" s="90"/>
      <c r="AAP165" s="90"/>
      <c r="AAQ165" s="90"/>
      <c r="AAR165" s="90"/>
      <c r="AAS165" s="90"/>
      <c r="AAT165" s="90"/>
      <c r="AAU165" s="90"/>
      <c r="AAV165" s="90"/>
      <c r="AAW165" s="90"/>
      <c r="AAX165" s="90"/>
      <c r="AAY165" s="90"/>
      <c r="AAZ165" s="90"/>
      <c r="ABA165" s="90"/>
      <c r="ABB165" s="90"/>
      <c r="ABC165" s="90"/>
      <c r="ABD165" s="90"/>
      <c r="ABE165" s="90"/>
      <c r="ABF165" s="90"/>
      <c r="ABG165" s="90"/>
      <c r="ABH165" s="90"/>
      <c r="ABI165" s="90"/>
      <c r="ABJ165" s="90"/>
      <c r="ABK165" s="90"/>
      <c r="ABL165" s="90"/>
      <c r="ABM165" s="90"/>
      <c r="ABN165" s="90"/>
      <c r="ABO165" s="90"/>
      <c r="ABP165" s="90"/>
      <c r="ABQ165" s="90"/>
      <c r="ABR165" s="90"/>
      <c r="ABS165" s="90"/>
      <c r="ABT165" s="90"/>
      <c r="ABU165" s="90"/>
      <c r="ABV165" s="90"/>
      <c r="ABW165" s="90"/>
      <c r="ABX165" s="90"/>
      <c r="ABY165" s="90"/>
      <c r="ABZ165" s="90"/>
      <c r="ACA165" s="90"/>
      <c r="ACB165" s="90"/>
      <c r="ACC165" s="90"/>
      <c r="ACD165" s="90"/>
      <c r="ACE165" s="90"/>
      <c r="ACF165" s="90"/>
      <c r="ACG165" s="90"/>
      <c r="ACH165" s="90"/>
      <c r="ACI165" s="90"/>
      <c r="ACJ165" s="90"/>
      <c r="ACK165" s="90"/>
      <c r="ACL165" s="90"/>
      <c r="ACM165" s="90"/>
      <c r="ACN165" s="90"/>
      <c r="ACO165" s="90"/>
      <c r="ACP165" s="90"/>
      <c r="ACQ165" s="90"/>
      <c r="ACR165" s="90"/>
      <c r="ACS165" s="90"/>
      <c r="ACT165" s="90"/>
      <c r="ACU165" s="90"/>
      <c r="ACV165" s="90"/>
      <c r="ACW165" s="90"/>
      <c r="ACX165" s="90"/>
      <c r="ACY165" s="90"/>
      <c r="ACZ165" s="90"/>
      <c r="ADA165" s="90"/>
      <c r="ADB165" s="90"/>
      <c r="ADC165" s="90"/>
      <c r="ADD165" s="90"/>
      <c r="ADE165" s="90"/>
      <c r="ADF165" s="90"/>
      <c r="ADG165" s="90"/>
      <c r="ADH165" s="90"/>
      <c r="ADI165" s="90"/>
      <c r="ADJ165" s="90"/>
      <c r="ADK165" s="90"/>
      <c r="ADL165" s="90"/>
      <c r="ADM165" s="90"/>
      <c r="ADN165" s="90"/>
      <c r="ADO165" s="90"/>
      <c r="ADP165" s="90"/>
      <c r="ADQ165" s="90"/>
      <c r="ADR165" s="90"/>
      <c r="ADS165" s="90"/>
      <c r="ADT165" s="90"/>
      <c r="ADU165" s="90"/>
      <c r="ADV165" s="90"/>
      <c r="ADW165" s="90"/>
      <c r="ADX165" s="90"/>
      <c r="ADY165" s="90"/>
      <c r="ADZ165" s="90"/>
      <c r="AEA165" s="90"/>
      <c r="AEB165" s="90"/>
      <c r="AEC165" s="90"/>
      <c r="AED165" s="90"/>
      <c r="AEE165" s="90"/>
      <c r="AEF165" s="90"/>
      <c r="AEG165" s="90"/>
      <c r="AEH165" s="90"/>
      <c r="AEI165" s="90"/>
      <c r="AEJ165" s="90"/>
      <c r="AEK165" s="90"/>
      <c r="AEL165" s="90"/>
      <c r="AEM165" s="90"/>
      <c r="AEN165" s="90"/>
      <c r="AEO165" s="90"/>
      <c r="AEP165" s="90"/>
      <c r="AEQ165" s="90"/>
      <c r="AER165" s="90"/>
      <c r="AES165" s="90"/>
      <c r="AET165" s="90"/>
      <c r="AEU165" s="90"/>
      <c r="AEV165" s="90"/>
      <c r="AEW165" s="90"/>
      <c r="AEX165" s="90"/>
      <c r="AEY165" s="90"/>
      <c r="AEZ165" s="90"/>
      <c r="AFA165" s="90"/>
      <c r="AFB165" s="90"/>
      <c r="AFC165" s="90"/>
      <c r="AFD165" s="90"/>
      <c r="AFE165" s="90"/>
      <c r="AFF165" s="90"/>
      <c r="AFG165" s="90"/>
      <c r="AFH165" s="90"/>
      <c r="AFI165" s="90"/>
      <c r="AFJ165" s="90"/>
      <c r="AFK165" s="90"/>
      <c r="AFL165" s="90"/>
      <c r="AFM165" s="90"/>
      <c r="AFN165" s="90"/>
      <c r="AFO165" s="90"/>
      <c r="AFP165" s="90"/>
      <c r="AFQ165" s="90"/>
      <c r="AFR165" s="90"/>
      <c r="AFS165" s="90"/>
      <c r="AFT165" s="90"/>
      <c r="AFU165" s="90"/>
      <c r="AFV165" s="90"/>
      <c r="AFW165" s="90"/>
      <c r="AFX165" s="90"/>
      <c r="AFY165" s="90"/>
      <c r="AFZ165" s="90"/>
      <c r="AGA165" s="90"/>
      <c r="AGB165" s="90"/>
      <c r="AGC165" s="90"/>
      <c r="AGD165" s="90"/>
      <c r="AGE165" s="90"/>
      <c r="AGF165" s="90"/>
      <c r="AGG165" s="90"/>
      <c r="AGH165" s="90"/>
      <c r="AGI165" s="90"/>
      <c r="AGJ165" s="90"/>
      <c r="AGK165" s="90"/>
      <c r="AGL165" s="90"/>
      <c r="AGM165" s="90"/>
      <c r="AGN165" s="90"/>
      <c r="AGO165" s="90"/>
      <c r="AGP165" s="90"/>
      <c r="AGQ165" s="90"/>
      <c r="AGR165" s="90"/>
      <c r="AGS165" s="90"/>
      <c r="AGT165" s="90"/>
      <c r="AGU165" s="90"/>
      <c r="AGV165" s="90"/>
      <c r="AGW165" s="90"/>
      <c r="AGX165" s="90"/>
      <c r="AGY165" s="90"/>
      <c r="AGZ165" s="90"/>
      <c r="AHA165" s="90"/>
      <c r="AHB165" s="90"/>
      <c r="AHC165" s="90"/>
      <c r="AHD165" s="90"/>
      <c r="AHE165" s="90"/>
      <c r="AHF165" s="90"/>
      <c r="AHG165" s="90"/>
      <c r="AHH165" s="90"/>
      <c r="AHI165" s="90"/>
      <c r="AHJ165" s="90"/>
      <c r="AHK165" s="90"/>
      <c r="AHL165" s="90"/>
      <c r="AHM165" s="90"/>
      <c r="AHN165" s="90"/>
      <c r="AHO165" s="90"/>
      <c r="AHP165" s="90"/>
      <c r="AHQ165" s="90"/>
      <c r="AHR165" s="90"/>
      <c r="AHS165" s="90"/>
      <c r="AHT165" s="90"/>
      <c r="AHU165" s="90"/>
      <c r="AHV165" s="90"/>
      <c r="AHW165" s="90"/>
      <c r="AHX165" s="90"/>
      <c r="AHY165" s="90"/>
      <c r="AHZ165" s="90"/>
      <c r="AIA165" s="90"/>
      <c r="AIB165" s="90"/>
      <c r="AIC165" s="90"/>
      <c r="AID165" s="90"/>
      <c r="AIE165" s="90"/>
      <c r="AIF165" s="90"/>
      <c r="AIG165" s="90"/>
      <c r="AIH165" s="90"/>
      <c r="AII165" s="90"/>
      <c r="AIJ165" s="90"/>
      <c r="AIK165" s="90"/>
      <c r="AIL165" s="90"/>
      <c r="AIM165" s="90"/>
      <c r="AIN165" s="90"/>
      <c r="AIO165" s="90"/>
      <c r="AIP165" s="90"/>
      <c r="AIQ165" s="90"/>
      <c r="AIR165" s="90"/>
      <c r="AIS165" s="90"/>
      <c r="AIT165" s="90"/>
      <c r="AIU165" s="90"/>
      <c r="AIV165" s="90"/>
      <c r="AIW165" s="90"/>
      <c r="AIX165" s="90"/>
      <c r="AIY165" s="90"/>
      <c r="AIZ165" s="90"/>
      <c r="AJA165" s="90"/>
      <c r="AJB165" s="90"/>
      <c r="AJC165" s="90"/>
      <c r="AJD165" s="90"/>
      <c r="AJE165" s="90"/>
      <c r="AJF165" s="90"/>
      <c r="AJG165" s="90"/>
      <c r="AJH165" s="90"/>
      <c r="AJI165" s="90"/>
      <c r="AJJ165" s="90"/>
      <c r="AJK165" s="90"/>
      <c r="AJL165" s="90"/>
      <c r="AJM165" s="90"/>
      <c r="AJN165" s="90"/>
      <c r="AJO165" s="90"/>
      <c r="AJP165" s="90"/>
      <c r="AJQ165" s="90"/>
      <c r="AJR165" s="90"/>
      <c r="AJS165" s="90"/>
      <c r="AJT165" s="90"/>
      <c r="AJU165" s="90"/>
      <c r="AJV165" s="90"/>
      <c r="AJW165" s="90"/>
      <c r="AJX165" s="90"/>
      <c r="AJY165" s="90"/>
      <c r="AJZ165" s="90"/>
      <c r="AKA165" s="90"/>
      <c r="AKB165" s="90"/>
      <c r="AKC165" s="90"/>
      <c r="AKD165" s="90"/>
      <c r="AKE165" s="90"/>
      <c r="AKF165" s="90"/>
      <c r="AKG165" s="90"/>
      <c r="AKH165" s="90"/>
      <c r="AKI165" s="90"/>
      <c r="AKJ165" s="90"/>
      <c r="AKK165" s="90"/>
      <c r="AKL165" s="90"/>
      <c r="AKM165" s="90"/>
      <c r="AKN165" s="90"/>
      <c r="AKO165" s="90"/>
      <c r="AKP165" s="90"/>
      <c r="AKQ165" s="90"/>
      <c r="AKR165" s="90"/>
      <c r="AKS165" s="90"/>
      <c r="AKT165" s="90"/>
      <c r="AKU165" s="90"/>
      <c r="AKV165" s="90"/>
      <c r="AKW165" s="90"/>
      <c r="AKX165" s="90"/>
      <c r="AKY165" s="90"/>
      <c r="AKZ165" s="90"/>
      <c r="ALA165" s="90"/>
      <c r="ALB165" s="90"/>
      <c r="ALC165" s="90"/>
      <c r="ALD165" s="90"/>
      <c r="ALE165" s="90"/>
      <c r="ALF165" s="90"/>
      <c r="ALG165" s="90"/>
      <c r="ALH165" s="90"/>
      <c r="ALI165" s="90"/>
      <c r="ALJ165" s="90"/>
      <c r="ALK165" s="90"/>
      <c r="ALL165" s="90"/>
      <c r="ALM165" s="90"/>
      <c r="ALN165" s="90"/>
      <c r="ALO165" s="90"/>
      <c r="ALP165" s="90"/>
      <c r="ALQ165" s="90"/>
      <c r="ALR165" s="90"/>
      <c r="ALS165" s="90"/>
      <c r="ALT165" s="90"/>
      <c r="ALU165" s="90"/>
      <c r="ALV165" s="90"/>
      <c r="ALW165" s="90"/>
      <c r="ALX165" s="90"/>
      <c r="ALY165" s="90"/>
      <c r="ALZ165" s="90"/>
      <c r="AMA165" s="90"/>
      <c r="AMB165" s="90"/>
      <c r="AMC165" s="90"/>
      <c r="AMD165" s="90"/>
      <c r="AME165" s="90"/>
      <c r="AMF165" s="90"/>
      <c r="AMG165" s="90"/>
      <c r="AMH165" s="90"/>
      <c r="AMI165" s="90"/>
      <c r="AMJ165" s="90"/>
    </row>
    <row r="166" customFormat="false" ht="15.75" hidden="false" customHeight="true" outlineLevel="0" collapsed="false">
      <c r="A166" s="124" t="s">
        <v>133</v>
      </c>
      <c r="B166" s="125"/>
      <c r="C166" s="122"/>
      <c r="D166" s="122"/>
      <c r="E166" s="123"/>
      <c r="F166" s="122"/>
      <c r="G166" s="123"/>
      <c r="H166" s="90"/>
      <c r="I166" s="90"/>
      <c r="J166" s="90"/>
      <c r="K166" s="90"/>
      <c r="L166" s="90"/>
      <c r="M166" s="90"/>
      <c r="N166" s="90"/>
      <c r="O166" s="90"/>
      <c r="P166" s="90"/>
      <c r="Q166" s="90"/>
      <c r="R166" s="90"/>
      <c r="S166" s="90"/>
      <c r="T166" s="90"/>
      <c r="U166" s="90"/>
      <c r="V166" s="90"/>
      <c r="W166" s="90"/>
      <c r="X166" s="90"/>
      <c r="Y166" s="90"/>
      <c r="Z166" s="90"/>
      <c r="AA166" s="90"/>
      <c r="AB166" s="90"/>
      <c r="AC166" s="90"/>
      <c r="AD166" s="90"/>
      <c r="AE166" s="90"/>
      <c r="AF166" s="90"/>
      <c r="AG166" s="90"/>
      <c r="AH166" s="90"/>
      <c r="AI166" s="90"/>
      <c r="AJ166" s="90"/>
      <c r="AK166" s="90"/>
      <c r="AL166" s="90"/>
      <c r="AM166" s="90"/>
      <c r="AN166" s="90"/>
      <c r="AO166" s="90"/>
      <c r="AP166" s="90"/>
      <c r="AQ166" s="90"/>
      <c r="AR166" s="90"/>
      <c r="AS166" s="90"/>
      <c r="AT166" s="90"/>
      <c r="AU166" s="90"/>
      <c r="AV166" s="90"/>
      <c r="AW166" s="90"/>
      <c r="AX166" s="90"/>
      <c r="AY166" s="90"/>
      <c r="AZ166" s="90"/>
      <c r="BA166" s="90"/>
      <c r="BB166" s="90"/>
      <c r="BC166" s="90"/>
      <c r="BD166" s="90"/>
      <c r="BE166" s="90"/>
      <c r="BF166" s="90"/>
      <c r="BG166" s="90"/>
      <c r="BH166" s="90"/>
      <c r="BI166" s="90"/>
      <c r="BJ166" s="90"/>
      <c r="BK166" s="90"/>
      <c r="BL166" s="90"/>
      <c r="BM166" s="90"/>
      <c r="BN166" s="90"/>
      <c r="BO166" s="90"/>
      <c r="BP166" s="90"/>
      <c r="BQ166" s="90"/>
      <c r="BR166" s="90"/>
      <c r="BS166" s="90"/>
      <c r="BT166" s="90"/>
      <c r="BU166" s="90"/>
      <c r="BV166" s="90"/>
      <c r="BW166" s="90"/>
      <c r="BX166" s="90"/>
      <c r="BY166" s="90"/>
      <c r="BZ166" s="90"/>
      <c r="CA166" s="90"/>
      <c r="CB166" s="90"/>
      <c r="CC166" s="90"/>
      <c r="CD166" s="90"/>
      <c r="CE166" s="90"/>
      <c r="CF166" s="90"/>
      <c r="CG166" s="90"/>
      <c r="CH166" s="90"/>
      <c r="CI166" s="90"/>
      <c r="CJ166" s="90"/>
      <c r="CK166" s="90"/>
      <c r="CL166" s="90"/>
      <c r="CM166" s="90"/>
      <c r="CN166" s="90"/>
      <c r="CO166" s="90"/>
      <c r="CP166" s="90"/>
      <c r="CQ166" s="90"/>
      <c r="CR166" s="90"/>
      <c r="CS166" s="90"/>
      <c r="CT166" s="90"/>
      <c r="CU166" s="90"/>
      <c r="CV166" s="90"/>
      <c r="CW166" s="90"/>
      <c r="CX166" s="90"/>
      <c r="CY166" s="90"/>
      <c r="CZ166" s="90"/>
      <c r="DA166" s="90"/>
      <c r="DB166" s="90"/>
      <c r="DC166" s="90"/>
      <c r="DD166" s="90"/>
      <c r="DE166" s="90"/>
      <c r="DF166" s="90"/>
      <c r="DG166" s="90"/>
      <c r="DH166" s="90"/>
      <c r="DI166" s="90"/>
      <c r="DJ166" s="90"/>
      <c r="DK166" s="90"/>
      <c r="DL166" s="90"/>
      <c r="DM166" s="90"/>
      <c r="DN166" s="90"/>
      <c r="DO166" s="90"/>
      <c r="DP166" s="90"/>
      <c r="DQ166" s="90"/>
      <c r="DR166" s="90"/>
      <c r="DS166" s="90"/>
      <c r="DT166" s="90"/>
      <c r="DU166" s="90"/>
      <c r="DV166" s="90"/>
      <c r="DW166" s="90"/>
      <c r="DX166" s="90"/>
      <c r="DY166" s="90"/>
      <c r="DZ166" s="90"/>
      <c r="EA166" s="90"/>
      <c r="EB166" s="90"/>
      <c r="EC166" s="90"/>
      <c r="ED166" s="90"/>
      <c r="EE166" s="90"/>
      <c r="EF166" s="90"/>
      <c r="EG166" s="90"/>
      <c r="EH166" s="90"/>
      <c r="EI166" s="90"/>
      <c r="EJ166" s="90"/>
      <c r="EK166" s="90"/>
      <c r="EL166" s="90"/>
      <c r="EM166" s="90"/>
      <c r="EN166" s="90"/>
      <c r="EO166" s="90"/>
      <c r="EP166" s="90"/>
      <c r="EQ166" s="90"/>
      <c r="ER166" s="90"/>
      <c r="ES166" s="90"/>
      <c r="ET166" s="90"/>
      <c r="EU166" s="90"/>
      <c r="EV166" s="90"/>
      <c r="EW166" s="90"/>
      <c r="EX166" s="90"/>
      <c r="EY166" s="90"/>
      <c r="EZ166" s="90"/>
      <c r="FA166" s="90"/>
      <c r="FB166" s="90"/>
      <c r="FC166" s="90"/>
      <c r="FD166" s="90"/>
      <c r="FE166" s="90"/>
      <c r="FF166" s="90"/>
      <c r="FG166" s="90"/>
      <c r="FH166" s="90"/>
      <c r="FI166" s="90"/>
      <c r="FJ166" s="90"/>
      <c r="FK166" s="90"/>
      <c r="FL166" s="90"/>
      <c r="FM166" s="90"/>
      <c r="FN166" s="90"/>
      <c r="FO166" s="90"/>
      <c r="FP166" s="90"/>
      <c r="FQ166" s="90"/>
      <c r="FR166" s="90"/>
      <c r="FS166" s="90"/>
      <c r="FT166" s="90"/>
      <c r="FU166" s="90"/>
      <c r="FV166" s="90"/>
      <c r="FW166" s="90"/>
      <c r="FX166" s="90"/>
      <c r="FY166" s="90"/>
      <c r="FZ166" s="90"/>
      <c r="GA166" s="90"/>
      <c r="GB166" s="90"/>
      <c r="GC166" s="90"/>
      <c r="GD166" s="90"/>
      <c r="GE166" s="90"/>
      <c r="GF166" s="90"/>
      <c r="GG166" s="90"/>
      <c r="GH166" s="90"/>
      <c r="GI166" s="90"/>
      <c r="GJ166" s="90"/>
      <c r="GK166" s="90"/>
      <c r="GL166" s="90"/>
      <c r="GM166" s="90"/>
      <c r="GN166" s="90"/>
      <c r="GO166" s="90"/>
      <c r="GP166" s="90"/>
      <c r="GQ166" s="90"/>
      <c r="GR166" s="90"/>
      <c r="GS166" s="90"/>
      <c r="GT166" s="90"/>
      <c r="GU166" s="90"/>
      <c r="GV166" s="90"/>
      <c r="GW166" s="90"/>
      <c r="GX166" s="90"/>
      <c r="GY166" s="90"/>
      <c r="GZ166" s="90"/>
      <c r="HA166" s="90"/>
      <c r="HB166" s="90"/>
      <c r="HC166" s="90"/>
      <c r="HD166" s="90"/>
      <c r="HE166" s="90"/>
      <c r="HF166" s="90"/>
      <c r="HG166" s="90"/>
      <c r="HH166" s="90"/>
      <c r="HI166" s="90"/>
      <c r="HJ166" s="90"/>
      <c r="HK166" s="90"/>
      <c r="HL166" s="90"/>
      <c r="HM166" s="90"/>
      <c r="HN166" s="90"/>
      <c r="HO166" s="90"/>
      <c r="HP166" s="90"/>
      <c r="HQ166" s="90"/>
      <c r="HR166" s="90"/>
      <c r="HS166" s="90"/>
      <c r="HT166" s="90"/>
      <c r="HU166" s="90"/>
      <c r="HV166" s="90"/>
      <c r="HW166" s="90"/>
      <c r="HX166" s="90"/>
      <c r="HY166" s="90"/>
      <c r="HZ166" s="90"/>
      <c r="IA166" s="90"/>
      <c r="IB166" s="90"/>
      <c r="IC166" s="90"/>
      <c r="ID166" s="90"/>
      <c r="IE166" s="90"/>
      <c r="IF166" s="90"/>
      <c r="IG166" s="90"/>
      <c r="IH166" s="90"/>
      <c r="II166" s="90"/>
      <c r="IJ166" s="90"/>
      <c r="IK166" s="90"/>
      <c r="IL166" s="90"/>
      <c r="IM166" s="90"/>
      <c r="IN166" s="90"/>
      <c r="IO166" s="90"/>
      <c r="IP166" s="90"/>
      <c r="IQ166" s="90"/>
      <c r="IR166" s="90"/>
      <c r="IS166" s="90"/>
      <c r="IT166" s="90"/>
      <c r="IU166" s="90"/>
      <c r="IV166" s="90"/>
      <c r="IW166" s="90"/>
      <c r="IX166" s="90"/>
      <c r="IY166" s="90"/>
      <c r="IZ166" s="90"/>
      <c r="JA166" s="90"/>
      <c r="JB166" s="90"/>
      <c r="JC166" s="90"/>
      <c r="JD166" s="90"/>
      <c r="JE166" s="90"/>
      <c r="JF166" s="90"/>
      <c r="JG166" s="90"/>
      <c r="JH166" s="90"/>
      <c r="JI166" s="90"/>
      <c r="JJ166" s="90"/>
      <c r="JK166" s="90"/>
      <c r="JL166" s="90"/>
      <c r="JM166" s="90"/>
      <c r="JN166" s="90"/>
      <c r="JO166" s="90"/>
      <c r="JP166" s="90"/>
      <c r="JQ166" s="90"/>
      <c r="JR166" s="90"/>
      <c r="JS166" s="90"/>
      <c r="JT166" s="90"/>
      <c r="JU166" s="90"/>
      <c r="JV166" s="90"/>
      <c r="JW166" s="90"/>
      <c r="JX166" s="90"/>
      <c r="JY166" s="90"/>
      <c r="JZ166" s="90"/>
      <c r="KA166" s="90"/>
      <c r="KB166" s="90"/>
      <c r="KC166" s="90"/>
      <c r="KD166" s="90"/>
      <c r="KE166" s="90"/>
      <c r="KF166" s="90"/>
      <c r="KG166" s="90"/>
      <c r="KH166" s="90"/>
      <c r="KI166" s="90"/>
      <c r="KJ166" s="90"/>
      <c r="KK166" s="90"/>
      <c r="KL166" s="90"/>
      <c r="KM166" s="90"/>
      <c r="KN166" s="90"/>
      <c r="KO166" s="90"/>
      <c r="KP166" s="90"/>
      <c r="KQ166" s="90"/>
      <c r="KR166" s="90"/>
      <c r="KS166" s="90"/>
      <c r="KT166" s="90"/>
      <c r="KU166" s="90"/>
      <c r="KV166" s="90"/>
      <c r="KW166" s="90"/>
      <c r="KX166" s="90"/>
      <c r="KY166" s="90"/>
      <c r="KZ166" s="90"/>
      <c r="LA166" s="90"/>
      <c r="LB166" s="90"/>
      <c r="LC166" s="90"/>
      <c r="LD166" s="90"/>
      <c r="LE166" s="90"/>
      <c r="LF166" s="90"/>
      <c r="LG166" s="90"/>
      <c r="LH166" s="90"/>
      <c r="LI166" s="90"/>
      <c r="LJ166" s="90"/>
      <c r="LK166" s="90"/>
      <c r="LL166" s="90"/>
      <c r="LM166" s="90"/>
      <c r="LN166" s="90"/>
      <c r="LO166" s="90"/>
      <c r="LP166" s="90"/>
      <c r="LQ166" s="90"/>
      <c r="LR166" s="90"/>
      <c r="LS166" s="90"/>
      <c r="LT166" s="90"/>
      <c r="LU166" s="90"/>
      <c r="LV166" s="90"/>
      <c r="LW166" s="90"/>
      <c r="LX166" s="90"/>
      <c r="LY166" s="90"/>
      <c r="LZ166" s="90"/>
      <c r="MA166" s="90"/>
      <c r="MB166" s="90"/>
      <c r="MC166" s="90"/>
      <c r="MD166" s="90"/>
      <c r="ME166" s="90"/>
      <c r="MF166" s="90"/>
      <c r="MG166" s="90"/>
      <c r="MH166" s="90"/>
      <c r="MI166" s="90"/>
      <c r="MJ166" s="90"/>
      <c r="MK166" s="90"/>
      <c r="ML166" s="90"/>
      <c r="MM166" s="90"/>
      <c r="MN166" s="90"/>
      <c r="MO166" s="90"/>
      <c r="MP166" s="90"/>
      <c r="MQ166" s="90"/>
      <c r="MR166" s="90"/>
      <c r="MS166" s="90"/>
      <c r="MT166" s="90"/>
      <c r="MU166" s="90"/>
      <c r="MV166" s="90"/>
      <c r="MW166" s="90"/>
      <c r="MX166" s="90"/>
      <c r="MY166" s="90"/>
      <c r="MZ166" s="90"/>
      <c r="NA166" s="90"/>
      <c r="NB166" s="90"/>
      <c r="NC166" s="90"/>
      <c r="ND166" s="90"/>
      <c r="NE166" s="90"/>
      <c r="NF166" s="90"/>
      <c r="NG166" s="90"/>
      <c r="NH166" s="90"/>
      <c r="NI166" s="90"/>
      <c r="NJ166" s="90"/>
      <c r="NK166" s="90"/>
      <c r="NL166" s="90"/>
      <c r="NM166" s="90"/>
      <c r="NN166" s="90"/>
      <c r="NO166" s="90"/>
      <c r="NP166" s="90"/>
      <c r="NQ166" s="90"/>
      <c r="NR166" s="90"/>
      <c r="NS166" s="90"/>
      <c r="NT166" s="90"/>
      <c r="NU166" s="90"/>
      <c r="NV166" s="90"/>
      <c r="NW166" s="90"/>
      <c r="NX166" s="90"/>
      <c r="NY166" s="90"/>
      <c r="NZ166" s="90"/>
      <c r="OA166" s="90"/>
      <c r="OB166" s="90"/>
      <c r="OC166" s="90"/>
      <c r="OD166" s="90"/>
      <c r="OE166" s="90"/>
      <c r="OF166" s="90"/>
      <c r="OG166" s="90"/>
      <c r="OH166" s="90"/>
      <c r="OI166" s="90"/>
      <c r="OJ166" s="90"/>
      <c r="OK166" s="90"/>
      <c r="OL166" s="90"/>
      <c r="OM166" s="90"/>
      <c r="ON166" s="90"/>
      <c r="OO166" s="90"/>
      <c r="OP166" s="90"/>
      <c r="OQ166" s="90"/>
      <c r="OR166" s="90"/>
      <c r="OS166" s="90"/>
      <c r="OT166" s="90"/>
      <c r="OU166" s="90"/>
      <c r="OV166" s="90"/>
      <c r="OW166" s="90"/>
      <c r="OX166" s="90"/>
      <c r="OY166" s="90"/>
      <c r="OZ166" s="90"/>
      <c r="PA166" s="90"/>
      <c r="PB166" s="90"/>
      <c r="PC166" s="90"/>
      <c r="PD166" s="90"/>
      <c r="PE166" s="90"/>
      <c r="PF166" s="90"/>
      <c r="PG166" s="90"/>
      <c r="PH166" s="90"/>
      <c r="PI166" s="90"/>
      <c r="PJ166" s="90"/>
      <c r="PK166" s="90"/>
      <c r="PL166" s="90"/>
      <c r="PM166" s="90"/>
      <c r="PN166" s="90"/>
      <c r="PO166" s="90"/>
      <c r="PP166" s="90"/>
      <c r="PQ166" s="90"/>
      <c r="PR166" s="90"/>
      <c r="PS166" s="90"/>
      <c r="PT166" s="90"/>
      <c r="PU166" s="90"/>
      <c r="PV166" s="90"/>
      <c r="PW166" s="90"/>
      <c r="PX166" s="90"/>
      <c r="PY166" s="90"/>
      <c r="PZ166" s="90"/>
      <c r="QA166" s="90"/>
      <c r="QB166" s="90"/>
      <c r="QC166" s="90"/>
      <c r="QD166" s="90"/>
      <c r="QE166" s="90"/>
      <c r="QF166" s="90"/>
      <c r="QG166" s="90"/>
      <c r="QH166" s="90"/>
      <c r="QI166" s="90"/>
      <c r="QJ166" s="90"/>
      <c r="QK166" s="90"/>
      <c r="QL166" s="90"/>
      <c r="QM166" s="90"/>
      <c r="QN166" s="90"/>
      <c r="QO166" s="90"/>
      <c r="QP166" s="90"/>
      <c r="QQ166" s="90"/>
      <c r="QR166" s="90"/>
      <c r="QS166" s="90"/>
      <c r="QT166" s="90"/>
      <c r="QU166" s="90"/>
      <c r="QV166" s="90"/>
      <c r="QW166" s="90"/>
      <c r="QX166" s="90"/>
      <c r="QY166" s="90"/>
      <c r="QZ166" s="90"/>
      <c r="RA166" s="90"/>
      <c r="RB166" s="90"/>
      <c r="RC166" s="90"/>
      <c r="RD166" s="90"/>
      <c r="RE166" s="90"/>
      <c r="RF166" s="90"/>
      <c r="RG166" s="90"/>
      <c r="RH166" s="90"/>
      <c r="RI166" s="90"/>
      <c r="RJ166" s="90"/>
      <c r="RK166" s="90"/>
      <c r="RL166" s="90"/>
      <c r="RM166" s="90"/>
      <c r="RN166" s="90"/>
      <c r="RO166" s="90"/>
      <c r="RP166" s="90"/>
      <c r="RQ166" s="90"/>
      <c r="RR166" s="90"/>
      <c r="RS166" s="90"/>
      <c r="RT166" s="90"/>
      <c r="RU166" s="90"/>
      <c r="RV166" s="90"/>
      <c r="RW166" s="90"/>
      <c r="RX166" s="90"/>
      <c r="RY166" s="90"/>
      <c r="RZ166" s="90"/>
      <c r="SA166" s="90"/>
      <c r="SB166" s="90"/>
      <c r="SC166" s="90"/>
      <c r="SD166" s="90"/>
      <c r="SE166" s="90"/>
      <c r="SF166" s="90"/>
      <c r="SG166" s="90"/>
      <c r="SH166" s="90"/>
      <c r="SI166" s="90"/>
      <c r="SJ166" s="90"/>
      <c r="SK166" s="90"/>
      <c r="SL166" s="90"/>
      <c r="SM166" s="90"/>
      <c r="SN166" s="90"/>
      <c r="SO166" s="90"/>
      <c r="SP166" s="90"/>
      <c r="SQ166" s="90"/>
      <c r="SR166" s="90"/>
      <c r="SS166" s="90"/>
      <c r="ST166" s="90"/>
      <c r="SU166" s="90"/>
      <c r="SV166" s="90"/>
      <c r="SW166" s="90"/>
      <c r="SX166" s="90"/>
      <c r="SY166" s="90"/>
      <c r="SZ166" s="90"/>
      <c r="TA166" s="90"/>
      <c r="TB166" s="90"/>
      <c r="TC166" s="90"/>
      <c r="TD166" s="90"/>
      <c r="TE166" s="90"/>
      <c r="TF166" s="90"/>
      <c r="TG166" s="90"/>
      <c r="TH166" s="90"/>
      <c r="TI166" s="90"/>
      <c r="TJ166" s="90"/>
      <c r="TK166" s="90"/>
      <c r="TL166" s="90"/>
      <c r="TM166" s="90"/>
      <c r="TN166" s="90"/>
      <c r="TO166" s="90"/>
      <c r="TP166" s="90"/>
      <c r="TQ166" s="90"/>
      <c r="TR166" s="90"/>
      <c r="TS166" s="90"/>
      <c r="TT166" s="90"/>
      <c r="TU166" s="90"/>
      <c r="TV166" s="90"/>
      <c r="TW166" s="90"/>
      <c r="TX166" s="90"/>
      <c r="TY166" s="90"/>
      <c r="TZ166" s="90"/>
      <c r="UA166" s="90"/>
      <c r="UB166" s="90"/>
      <c r="UC166" s="90"/>
      <c r="UD166" s="90"/>
      <c r="UE166" s="90"/>
      <c r="UF166" s="90"/>
      <c r="UG166" s="90"/>
      <c r="UH166" s="90"/>
      <c r="UI166" s="90"/>
      <c r="UJ166" s="90"/>
      <c r="UK166" s="90"/>
      <c r="UL166" s="90"/>
      <c r="UM166" s="90"/>
      <c r="UN166" s="90"/>
      <c r="UO166" s="90"/>
      <c r="UP166" s="90"/>
      <c r="UQ166" s="90"/>
      <c r="UR166" s="90"/>
      <c r="US166" s="90"/>
      <c r="UT166" s="90"/>
      <c r="UU166" s="90"/>
      <c r="UV166" s="90"/>
      <c r="UW166" s="90"/>
      <c r="UX166" s="90"/>
      <c r="UY166" s="90"/>
      <c r="UZ166" s="90"/>
      <c r="VA166" s="90"/>
      <c r="VB166" s="90"/>
      <c r="VC166" s="90"/>
      <c r="VD166" s="90"/>
      <c r="VE166" s="90"/>
      <c r="VF166" s="90"/>
      <c r="VG166" s="90"/>
      <c r="VH166" s="90"/>
      <c r="VI166" s="90"/>
      <c r="VJ166" s="90"/>
      <c r="VK166" s="90"/>
      <c r="VL166" s="90"/>
      <c r="VM166" s="90"/>
      <c r="VN166" s="90"/>
      <c r="VO166" s="90"/>
      <c r="VP166" s="90"/>
      <c r="VQ166" s="90"/>
      <c r="VR166" s="90"/>
      <c r="VS166" s="90"/>
      <c r="VT166" s="90"/>
      <c r="VU166" s="90"/>
      <c r="VV166" s="90"/>
      <c r="VW166" s="90"/>
      <c r="VX166" s="90"/>
      <c r="VY166" s="90"/>
      <c r="VZ166" s="90"/>
      <c r="WA166" s="90"/>
      <c r="WB166" s="90"/>
      <c r="WC166" s="90"/>
      <c r="WD166" s="90"/>
      <c r="WE166" s="90"/>
      <c r="WF166" s="90"/>
      <c r="WG166" s="90"/>
      <c r="WH166" s="90"/>
      <c r="WI166" s="90"/>
      <c r="WJ166" s="90"/>
      <c r="WK166" s="90"/>
      <c r="WL166" s="90"/>
      <c r="WM166" s="90"/>
      <c r="WN166" s="90"/>
      <c r="WO166" s="90"/>
      <c r="WP166" s="90"/>
      <c r="WQ166" s="90"/>
      <c r="WR166" s="90"/>
      <c r="WS166" s="90"/>
      <c r="WT166" s="90"/>
      <c r="WU166" s="90"/>
      <c r="WV166" s="90"/>
      <c r="WW166" s="90"/>
      <c r="WX166" s="90"/>
      <c r="WY166" s="90"/>
      <c r="WZ166" s="90"/>
      <c r="XA166" s="90"/>
      <c r="XB166" s="90"/>
      <c r="XC166" s="90"/>
      <c r="XD166" s="90"/>
      <c r="XE166" s="90"/>
      <c r="XF166" s="90"/>
      <c r="XG166" s="90"/>
      <c r="XH166" s="90"/>
      <c r="XI166" s="90"/>
      <c r="XJ166" s="90"/>
      <c r="XK166" s="90"/>
      <c r="XL166" s="90"/>
      <c r="XM166" s="90"/>
      <c r="XN166" s="90"/>
      <c r="XO166" s="90"/>
      <c r="XP166" s="90"/>
      <c r="XQ166" s="90"/>
      <c r="XR166" s="90"/>
      <c r="XS166" s="90"/>
      <c r="XT166" s="90"/>
      <c r="XU166" s="90"/>
      <c r="XV166" s="90"/>
      <c r="XW166" s="90"/>
      <c r="XX166" s="90"/>
      <c r="XY166" s="90"/>
      <c r="XZ166" s="90"/>
      <c r="YA166" s="90"/>
      <c r="YB166" s="90"/>
      <c r="YC166" s="90"/>
      <c r="YD166" s="90"/>
      <c r="YE166" s="90"/>
      <c r="YF166" s="90"/>
      <c r="YG166" s="90"/>
      <c r="YH166" s="90"/>
      <c r="YI166" s="90"/>
      <c r="YJ166" s="90"/>
      <c r="YK166" s="90"/>
      <c r="YL166" s="90"/>
      <c r="YM166" s="90"/>
      <c r="YN166" s="90"/>
      <c r="YO166" s="90"/>
      <c r="YP166" s="90"/>
      <c r="YQ166" s="90"/>
      <c r="YR166" s="90"/>
      <c r="YS166" s="90"/>
      <c r="YT166" s="90"/>
      <c r="YU166" s="90"/>
      <c r="YV166" s="90"/>
      <c r="YW166" s="90"/>
      <c r="YX166" s="90"/>
      <c r="YY166" s="90"/>
      <c r="YZ166" s="90"/>
      <c r="ZA166" s="90"/>
      <c r="ZB166" s="90"/>
      <c r="ZC166" s="90"/>
      <c r="ZD166" s="90"/>
      <c r="ZE166" s="90"/>
      <c r="ZF166" s="90"/>
      <c r="ZG166" s="90"/>
      <c r="ZH166" s="90"/>
      <c r="ZI166" s="90"/>
      <c r="ZJ166" s="90"/>
      <c r="ZK166" s="90"/>
      <c r="ZL166" s="90"/>
      <c r="ZM166" s="90"/>
      <c r="ZN166" s="90"/>
      <c r="ZO166" s="90"/>
      <c r="ZP166" s="90"/>
      <c r="ZQ166" s="90"/>
      <c r="ZR166" s="90"/>
      <c r="ZS166" s="90"/>
      <c r="ZT166" s="90"/>
      <c r="ZU166" s="90"/>
      <c r="ZV166" s="90"/>
      <c r="ZW166" s="90"/>
      <c r="ZX166" s="90"/>
      <c r="ZY166" s="90"/>
      <c r="ZZ166" s="90"/>
      <c r="AAA166" s="90"/>
      <c r="AAB166" s="90"/>
      <c r="AAC166" s="90"/>
      <c r="AAD166" s="90"/>
      <c r="AAE166" s="90"/>
      <c r="AAF166" s="90"/>
      <c r="AAG166" s="90"/>
      <c r="AAH166" s="90"/>
      <c r="AAI166" s="90"/>
      <c r="AAJ166" s="90"/>
      <c r="AAK166" s="90"/>
      <c r="AAL166" s="90"/>
      <c r="AAM166" s="90"/>
      <c r="AAN166" s="90"/>
      <c r="AAO166" s="90"/>
      <c r="AAP166" s="90"/>
      <c r="AAQ166" s="90"/>
      <c r="AAR166" s="90"/>
      <c r="AAS166" s="90"/>
      <c r="AAT166" s="90"/>
      <c r="AAU166" s="90"/>
      <c r="AAV166" s="90"/>
      <c r="AAW166" s="90"/>
      <c r="AAX166" s="90"/>
      <c r="AAY166" s="90"/>
      <c r="AAZ166" s="90"/>
      <c r="ABA166" s="90"/>
      <c r="ABB166" s="90"/>
      <c r="ABC166" s="90"/>
      <c r="ABD166" s="90"/>
      <c r="ABE166" s="90"/>
      <c r="ABF166" s="90"/>
      <c r="ABG166" s="90"/>
      <c r="ABH166" s="90"/>
      <c r="ABI166" s="90"/>
      <c r="ABJ166" s="90"/>
      <c r="ABK166" s="90"/>
      <c r="ABL166" s="90"/>
      <c r="ABM166" s="90"/>
      <c r="ABN166" s="90"/>
      <c r="ABO166" s="90"/>
      <c r="ABP166" s="90"/>
      <c r="ABQ166" s="90"/>
      <c r="ABR166" s="90"/>
      <c r="ABS166" s="90"/>
      <c r="ABT166" s="90"/>
      <c r="ABU166" s="90"/>
      <c r="ABV166" s="90"/>
      <c r="ABW166" s="90"/>
      <c r="ABX166" s="90"/>
      <c r="ABY166" s="90"/>
      <c r="ABZ166" s="90"/>
      <c r="ACA166" s="90"/>
      <c r="ACB166" s="90"/>
      <c r="ACC166" s="90"/>
      <c r="ACD166" s="90"/>
      <c r="ACE166" s="90"/>
      <c r="ACF166" s="90"/>
      <c r="ACG166" s="90"/>
      <c r="ACH166" s="90"/>
      <c r="ACI166" s="90"/>
      <c r="ACJ166" s="90"/>
      <c r="ACK166" s="90"/>
      <c r="ACL166" s="90"/>
      <c r="ACM166" s="90"/>
      <c r="ACN166" s="90"/>
      <c r="ACO166" s="90"/>
      <c r="ACP166" s="90"/>
      <c r="ACQ166" s="90"/>
      <c r="ACR166" s="90"/>
      <c r="ACS166" s="90"/>
      <c r="ACT166" s="90"/>
      <c r="ACU166" s="90"/>
      <c r="ACV166" s="90"/>
      <c r="ACW166" s="90"/>
      <c r="ACX166" s="90"/>
      <c r="ACY166" s="90"/>
      <c r="ACZ166" s="90"/>
      <c r="ADA166" s="90"/>
      <c r="ADB166" s="90"/>
      <c r="ADC166" s="90"/>
      <c r="ADD166" s="90"/>
      <c r="ADE166" s="90"/>
      <c r="ADF166" s="90"/>
      <c r="ADG166" s="90"/>
      <c r="ADH166" s="90"/>
      <c r="ADI166" s="90"/>
      <c r="ADJ166" s="90"/>
      <c r="ADK166" s="90"/>
      <c r="ADL166" s="90"/>
      <c r="ADM166" s="90"/>
      <c r="ADN166" s="90"/>
      <c r="ADO166" s="90"/>
      <c r="ADP166" s="90"/>
      <c r="ADQ166" s="90"/>
      <c r="ADR166" s="90"/>
      <c r="ADS166" s="90"/>
      <c r="ADT166" s="90"/>
      <c r="ADU166" s="90"/>
      <c r="ADV166" s="90"/>
      <c r="ADW166" s="90"/>
      <c r="ADX166" s="90"/>
      <c r="ADY166" s="90"/>
      <c r="ADZ166" s="90"/>
      <c r="AEA166" s="90"/>
      <c r="AEB166" s="90"/>
      <c r="AEC166" s="90"/>
      <c r="AED166" s="90"/>
      <c r="AEE166" s="90"/>
      <c r="AEF166" s="90"/>
      <c r="AEG166" s="90"/>
      <c r="AEH166" s="90"/>
      <c r="AEI166" s="90"/>
      <c r="AEJ166" s="90"/>
      <c r="AEK166" s="90"/>
      <c r="AEL166" s="90"/>
      <c r="AEM166" s="90"/>
      <c r="AEN166" s="90"/>
      <c r="AEO166" s="90"/>
      <c r="AEP166" s="90"/>
      <c r="AEQ166" s="90"/>
      <c r="AER166" s="90"/>
      <c r="AES166" s="90"/>
      <c r="AET166" s="90"/>
      <c r="AEU166" s="90"/>
      <c r="AEV166" s="90"/>
      <c r="AEW166" s="90"/>
      <c r="AEX166" s="90"/>
      <c r="AEY166" s="90"/>
      <c r="AEZ166" s="90"/>
      <c r="AFA166" s="90"/>
      <c r="AFB166" s="90"/>
      <c r="AFC166" s="90"/>
      <c r="AFD166" s="90"/>
      <c r="AFE166" s="90"/>
      <c r="AFF166" s="90"/>
      <c r="AFG166" s="90"/>
      <c r="AFH166" s="90"/>
      <c r="AFI166" s="90"/>
      <c r="AFJ166" s="90"/>
      <c r="AFK166" s="90"/>
      <c r="AFL166" s="90"/>
      <c r="AFM166" s="90"/>
      <c r="AFN166" s="90"/>
      <c r="AFO166" s="90"/>
      <c r="AFP166" s="90"/>
      <c r="AFQ166" s="90"/>
      <c r="AFR166" s="90"/>
      <c r="AFS166" s="90"/>
      <c r="AFT166" s="90"/>
      <c r="AFU166" s="90"/>
      <c r="AFV166" s="90"/>
      <c r="AFW166" s="90"/>
      <c r="AFX166" s="90"/>
      <c r="AFY166" s="90"/>
      <c r="AFZ166" s="90"/>
      <c r="AGA166" s="90"/>
      <c r="AGB166" s="90"/>
      <c r="AGC166" s="90"/>
      <c r="AGD166" s="90"/>
      <c r="AGE166" s="90"/>
      <c r="AGF166" s="90"/>
      <c r="AGG166" s="90"/>
      <c r="AGH166" s="90"/>
      <c r="AGI166" s="90"/>
      <c r="AGJ166" s="90"/>
      <c r="AGK166" s="90"/>
      <c r="AGL166" s="90"/>
      <c r="AGM166" s="90"/>
      <c r="AGN166" s="90"/>
      <c r="AGO166" s="90"/>
      <c r="AGP166" s="90"/>
      <c r="AGQ166" s="90"/>
      <c r="AGR166" s="90"/>
      <c r="AGS166" s="90"/>
      <c r="AGT166" s="90"/>
      <c r="AGU166" s="90"/>
      <c r="AGV166" s="90"/>
      <c r="AGW166" s="90"/>
      <c r="AGX166" s="90"/>
      <c r="AGY166" s="90"/>
      <c r="AGZ166" s="90"/>
      <c r="AHA166" s="90"/>
      <c r="AHB166" s="90"/>
      <c r="AHC166" s="90"/>
      <c r="AHD166" s="90"/>
      <c r="AHE166" s="90"/>
      <c r="AHF166" s="90"/>
      <c r="AHG166" s="90"/>
      <c r="AHH166" s="90"/>
      <c r="AHI166" s="90"/>
      <c r="AHJ166" s="90"/>
      <c r="AHK166" s="90"/>
      <c r="AHL166" s="90"/>
      <c r="AHM166" s="90"/>
      <c r="AHN166" s="90"/>
      <c r="AHO166" s="90"/>
      <c r="AHP166" s="90"/>
      <c r="AHQ166" s="90"/>
      <c r="AHR166" s="90"/>
      <c r="AHS166" s="90"/>
      <c r="AHT166" s="90"/>
      <c r="AHU166" s="90"/>
      <c r="AHV166" s="90"/>
      <c r="AHW166" s="90"/>
      <c r="AHX166" s="90"/>
      <c r="AHY166" s="90"/>
      <c r="AHZ166" s="90"/>
      <c r="AIA166" s="90"/>
      <c r="AIB166" s="90"/>
      <c r="AIC166" s="90"/>
      <c r="AID166" s="90"/>
      <c r="AIE166" s="90"/>
      <c r="AIF166" s="90"/>
      <c r="AIG166" s="90"/>
      <c r="AIH166" s="90"/>
      <c r="AII166" s="90"/>
      <c r="AIJ166" s="90"/>
      <c r="AIK166" s="90"/>
      <c r="AIL166" s="90"/>
      <c r="AIM166" s="90"/>
      <c r="AIN166" s="90"/>
      <c r="AIO166" s="90"/>
      <c r="AIP166" s="90"/>
      <c r="AIQ166" s="90"/>
      <c r="AIR166" s="90"/>
      <c r="AIS166" s="90"/>
      <c r="AIT166" s="90"/>
      <c r="AIU166" s="90"/>
      <c r="AIV166" s="90"/>
      <c r="AIW166" s="90"/>
      <c r="AIX166" s="90"/>
      <c r="AIY166" s="90"/>
      <c r="AIZ166" s="90"/>
      <c r="AJA166" s="90"/>
      <c r="AJB166" s="90"/>
      <c r="AJC166" s="90"/>
      <c r="AJD166" s="90"/>
      <c r="AJE166" s="90"/>
      <c r="AJF166" s="90"/>
      <c r="AJG166" s="90"/>
      <c r="AJH166" s="90"/>
      <c r="AJI166" s="90"/>
      <c r="AJJ166" s="90"/>
      <c r="AJK166" s="90"/>
      <c r="AJL166" s="90"/>
      <c r="AJM166" s="90"/>
      <c r="AJN166" s="90"/>
      <c r="AJO166" s="90"/>
      <c r="AJP166" s="90"/>
      <c r="AJQ166" s="90"/>
      <c r="AJR166" s="90"/>
      <c r="AJS166" s="90"/>
      <c r="AJT166" s="90"/>
      <c r="AJU166" s="90"/>
      <c r="AJV166" s="90"/>
      <c r="AJW166" s="90"/>
      <c r="AJX166" s="90"/>
      <c r="AJY166" s="90"/>
      <c r="AJZ166" s="90"/>
      <c r="AKA166" s="90"/>
      <c r="AKB166" s="90"/>
      <c r="AKC166" s="90"/>
      <c r="AKD166" s="90"/>
      <c r="AKE166" s="90"/>
      <c r="AKF166" s="90"/>
      <c r="AKG166" s="90"/>
      <c r="AKH166" s="90"/>
      <c r="AKI166" s="90"/>
      <c r="AKJ166" s="90"/>
      <c r="AKK166" s="90"/>
      <c r="AKL166" s="90"/>
      <c r="AKM166" s="90"/>
      <c r="AKN166" s="90"/>
      <c r="AKO166" s="90"/>
      <c r="AKP166" s="90"/>
      <c r="AKQ166" s="90"/>
      <c r="AKR166" s="90"/>
      <c r="AKS166" s="90"/>
      <c r="AKT166" s="90"/>
      <c r="AKU166" s="90"/>
      <c r="AKV166" s="90"/>
      <c r="AKW166" s="90"/>
      <c r="AKX166" s="90"/>
      <c r="AKY166" s="90"/>
      <c r="AKZ166" s="90"/>
      <c r="ALA166" s="90"/>
      <c r="ALB166" s="90"/>
      <c r="ALC166" s="90"/>
      <c r="ALD166" s="90"/>
      <c r="ALE166" s="90"/>
      <c r="ALF166" s="90"/>
      <c r="ALG166" s="90"/>
      <c r="ALH166" s="90"/>
      <c r="ALI166" s="90"/>
      <c r="ALJ166" s="90"/>
      <c r="ALK166" s="90"/>
      <c r="ALL166" s="90"/>
      <c r="ALM166" s="90"/>
      <c r="ALN166" s="90"/>
      <c r="ALO166" s="90"/>
      <c r="ALP166" s="90"/>
      <c r="ALQ166" s="90"/>
      <c r="ALR166" s="90"/>
      <c r="ALS166" s="90"/>
      <c r="ALT166" s="90"/>
      <c r="ALU166" s="90"/>
      <c r="ALV166" s="90"/>
      <c r="ALW166" s="90"/>
      <c r="ALX166" s="90"/>
      <c r="ALY166" s="90"/>
      <c r="ALZ166" s="90"/>
      <c r="AMA166" s="90"/>
      <c r="AMB166" s="90"/>
      <c r="AMC166" s="90"/>
      <c r="AMD166" s="90"/>
      <c r="AME166" s="90"/>
      <c r="AMF166" s="90"/>
      <c r="AMG166" s="90"/>
      <c r="AMH166" s="90"/>
      <c r="AMI166" s="90"/>
      <c r="AMJ166" s="90"/>
    </row>
    <row r="167" customFormat="false" ht="15" hidden="false" customHeight="true" outlineLevel="0" collapsed="false">
      <c r="A167" s="107" t="n">
        <v>280</v>
      </c>
      <c r="B167" s="108" t="str">
        <f aca="false">VLOOKUP(A167,Names!$A$2:$B$207,2,FALSE())</f>
        <v>Cooperative Centers For Exceptional Children</v>
      </c>
      <c r="C167" s="109" t="n">
        <f aca="false">VLOOKUP(A167,'[1]Asst. Principals'!$A$8:$D$221,4,FALSE())</f>
        <v>0</v>
      </c>
      <c r="D167" s="109" t="n">
        <f aca="false">VLOOKUP(A167,'Source query'!$B$17:$I$224,7,FALSE())</f>
        <v>0</v>
      </c>
      <c r="E167" s="110" t="str">
        <f aca="false">IF(D167=0,"",IF(C167=0,"",IF(D167&lt;&gt;0,D167/C167-1)))</f>
        <v/>
      </c>
      <c r="F167" s="109" t="n">
        <f aca="false">VLOOKUP(A167,'Source query'!$B$17:$I$224,8,FALSE())</f>
        <v>0</v>
      </c>
      <c r="G167" s="110" t="str">
        <f aca="false">IF(F167=0,"",IF(D167=0,"",IF(F167&lt;&gt;0,F167/D167-1)))</f>
        <v/>
      </c>
    </row>
    <row r="168" customFormat="false" ht="15.75" hidden="false" customHeight="true" outlineLevel="0" collapsed="false">
      <c r="A168" s="107" t="n">
        <v>281</v>
      </c>
      <c r="B168" s="108" t="str">
        <f aca="false">VLOOKUP(A168,Names!$A$2:$B$207,2,FALSE())</f>
        <v>Middle Peninsula Special Education Program</v>
      </c>
      <c r="C168" s="109" t="n">
        <f aca="false">VLOOKUP(A168,'[1]Asst. Principals'!$A$8:$D$221,4,FALSE())</f>
        <v>0</v>
      </c>
      <c r="D168" s="109" t="n">
        <f aca="false">VLOOKUP(A168,'Source query'!$B$17:$I$224,7,FALSE())</f>
        <v>0</v>
      </c>
      <c r="E168" s="110" t="str">
        <f aca="false">IF(D168=0,"",IF(C168=0,"",IF(D168&lt;&gt;0,D168/C168-1)))</f>
        <v/>
      </c>
      <c r="F168" s="109" t="n">
        <f aca="false">VLOOKUP(A168,'Source query'!$B$17:$I$224,8,FALSE())</f>
        <v>0</v>
      </c>
      <c r="G168" s="110" t="str">
        <f aca="false">IF(F168=0,"",IF(D168=0,"",IF(F168&lt;&gt;0,F168/D168-1)))</f>
        <v/>
      </c>
    </row>
    <row r="169" customFormat="false" ht="15.75" hidden="false" customHeight="true" outlineLevel="0" collapsed="false">
      <c r="A169" s="107" t="n">
        <v>282</v>
      </c>
      <c r="B169" s="108" t="str">
        <f aca="false">VLOOKUP(A169,Names!$A$2:$B$207,2,FALSE())</f>
        <v>Laurel Regional Special Education Center</v>
      </c>
      <c r="C169" s="109" t="n">
        <f aca="false">VLOOKUP(A169,'[1]Asst. Principals'!$A$8:$D$221,4,FALSE())</f>
        <v>0</v>
      </c>
      <c r="D169" s="109" t="n">
        <f aca="false">VLOOKUP(A169,'Source query'!$B$17:$I$224,7,FALSE())</f>
        <v>0</v>
      </c>
      <c r="E169" s="110" t="str">
        <f aca="false">IF(D169=0,"",IF(C169=0,"",IF(D169&lt;&gt;0,D169/C169-1)))</f>
        <v/>
      </c>
      <c r="F169" s="109" t="n">
        <f aca="false">VLOOKUP(A169,'Source query'!$B$17:$I$224,8,FALSE())</f>
        <v>0</v>
      </c>
      <c r="G169" s="110" t="str">
        <f aca="false">IF(F169=0,"",IF(D169=0,"",IF(F169&lt;&gt;0,F169/D169-1)))</f>
        <v/>
      </c>
    </row>
    <row r="170" customFormat="false" ht="15.75" hidden="false" customHeight="true" outlineLevel="0" collapsed="false">
      <c r="A170" s="107" t="n">
        <v>283</v>
      </c>
      <c r="B170" s="108" t="str">
        <f aca="false">VLOOKUP(A170,Names!$A$2:$B$207,2,FALSE())</f>
        <v>Northern Neck Special Education Program</v>
      </c>
      <c r="C170" s="109" t="n">
        <f aca="false">VLOOKUP(A170,'[1]Asst. Principals'!$A$8:$D$221,4,FALSE())</f>
        <v>0</v>
      </c>
      <c r="D170" s="109" t="n">
        <f aca="false">VLOOKUP(A170,'Source query'!$B$17:$I$224,7,FALSE())</f>
        <v>0</v>
      </c>
      <c r="E170" s="110" t="str">
        <f aca="false">IF(D170=0,"",IF(C170=0,"",IF(D170&lt;&gt;0,D170/C170-1)))</f>
        <v/>
      </c>
      <c r="F170" s="109" t="n">
        <f aca="false">VLOOKUP(A170,'Source query'!$B$17:$I$224,8,FALSE())</f>
        <v>0</v>
      </c>
      <c r="G170" s="110" t="str">
        <f aca="false">IF(F170=0,"",IF(D170=0,"",IF(F170&lt;&gt;0,F170/D170-1)))</f>
        <v/>
      </c>
    </row>
    <row r="171" customFormat="false" ht="15.75" hidden="false" customHeight="true" outlineLevel="0" collapsed="false">
      <c r="A171" s="107" t="n">
        <v>284</v>
      </c>
      <c r="B171" s="108" t="str">
        <f aca="false">VLOOKUP(A171,Names!$A$2:$B$207,2,FALSE())</f>
        <v>Northwestern Regional Education Program</v>
      </c>
      <c r="C171" s="109" t="n">
        <f aca="false">VLOOKUP(A171,'[1]Asst. Principals'!$A$8:$D$221,4,FALSE())</f>
        <v>73769</v>
      </c>
      <c r="D171" s="109" t="n">
        <f aca="false">VLOOKUP(A171,'Source query'!$B$17:$I$224,7,FALSE())</f>
        <v>75244</v>
      </c>
      <c r="E171" s="110" t="n">
        <f aca="false">IF(D171=0,"",IF(C171=0,"",IF(D171&lt;&gt;0,D171/C171-1)))</f>
        <v>0.0199948487847199</v>
      </c>
      <c r="F171" s="109" t="n">
        <f aca="false">VLOOKUP(A171,'Source query'!$B$17:$I$224,8,FALSE())</f>
        <v>76749</v>
      </c>
      <c r="G171" s="110" t="n">
        <f aca="false">IF(F171=0,"",IF(D171=0,"",IF(F171&lt;&gt;0,F171/D171-1)))</f>
        <v>0.0200015948115464</v>
      </c>
    </row>
    <row r="172" customFormat="false" ht="15.75" hidden="false" customHeight="true" outlineLevel="0" collapsed="false">
      <c r="A172" s="107" t="n">
        <v>285</v>
      </c>
      <c r="B172" s="108" t="str">
        <f aca="false">VLOOKUP(A172,Names!$A$2:$B$207,2,FALSE())</f>
        <v>Peninsula Area Cooperative Education Services</v>
      </c>
      <c r="C172" s="109" t="n">
        <f aca="false">VLOOKUP(A172,'[1]Asst. Principals'!$A$8:$D$221,4,FALSE())</f>
        <v>0</v>
      </c>
      <c r="D172" s="109" t="n">
        <f aca="false">VLOOKUP(A172,'Source query'!$B$17:$I$224,7,FALSE())</f>
        <v>0</v>
      </c>
      <c r="E172" s="110" t="str">
        <f aca="false">IF(D172=0,"",IF(C172=0,"",IF(D172&lt;&gt;0,D172/C172-1)))</f>
        <v/>
      </c>
      <c r="F172" s="109" t="n">
        <f aca="false">VLOOKUP(A172,'Source query'!$B$17:$I$224,8,FALSE())</f>
        <v>0</v>
      </c>
      <c r="G172" s="110" t="str">
        <f aca="false">IF(F172=0,"",IF(D172=0,"",IF(F172&lt;&gt;0,F172/D172-1)))</f>
        <v/>
      </c>
    </row>
    <row r="173" customFormat="false" ht="15.75" hidden="false" customHeight="true" outlineLevel="0" collapsed="false">
      <c r="A173" s="107" t="n">
        <v>286</v>
      </c>
      <c r="B173" s="108" t="str">
        <f aca="false">VLOOKUP(A173,Names!$A$2:$B$207,2,FALSE())</f>
        <v>Piedmont Regional Education Program</v>
      </c>
      <c r="C173" s="109" t="n">
        <f aca="false">VLOOKUP(A173,'[1]Asst. Principals'!$A$8:$D$221,4,FALSE())</f>
        <v>0</v>
      </c>
      <c r="D173" s="109" t="n">
        <f aca="false">VLOOKUP(A173,'Source query'!$B$17:$I$224,7,FALSE())</f>
        <v>0</v>
      </c>
      <c r="E173" s="110" t="str">
        <f aca="false">IF(D173=0,"",IF(C173=0,"",IF(D173&lt;&gt;0,D173/C173-1)))</f>
        <v/>
      </c>
      <c r="F173" s="109" t="n">
        <f aca="false">VLOOKUP(A173,'Source query'!$B$17:$I$224,8,FALSE())</f>
        <v>0</v>
      </c>
      <c r="G173" s="110" t="str">
        <f aca="false">IF(F173=0,"",IF(D173=0,"",IF(F173&lt;&gt;0,F173/D173-1)))</f>
        <v/>
      </c>
    </row>
    <row r="174" customFormat="false" ht="15.75" hidden="false" customHeight="true" outlineLevel="0" collapsed="false">
      <c r="A174" s="107" t="n">
        <v>287</v>
      </c>
      <c r="B174" s="108" t="str">
        <f aca="false">VLOOKUP(A174,Names!$A$2:$B$207,2,FALSE())</f>
        <v>Shenandoah Valley Regional Program</v>
      </c>
      <c r="C174" s="109" t="n">
        <f aca="false">VLOOKUP(A174,'[1]Asst. Principals'!$A$8:$D$221,4,FALSE())</f>
        <v>0</v>
      </c>
      <c r="D174" s="109" t="n">
        <f aca="false">VLOOKUP(A174,'Source query'!$B$17:$I$224,7,FALSE())</f>
        <v>0</v>
      </c>
      <c r="E174" s="110" t="str">
        <f aca="false">IF(D174=0,"",IF(C174=0,"",IF(D174&lt;&gt;0,D174/C174-1)))</f>
        <v/>
      </c>
      <c r="F174" s="109" t="n">
        <f aca="false">VLOOKUP(A174,'Source query'!$B$17:$I$224,8,FALSE())</f>
        <v>0</v>
      </c>
      <c r="G174" s="110" t="str">
        <f aca="false">IF(F174=0,"",IF(D174=0,"",IF(F174&lt;&gt;0,F174/D174-1)))</f>
        <v/>
      </c>
    </row>
    <row r="175" customFormat="false" ht="15.75" hidden="false" customHeight="true" outlineLevel="0" collapsed="false">
      <c r="A175" s="107" t="n">
        <v>288</v>
      </c>
      <c r="B175" s="108" t="str">
        <f aca="false">VLOOKUP(A175,Names!$A$2:$B$207,2,FALSE())</f>
        <v>Southeastern Cooperative Educational Program</v>
      </c>
      <c r="C175" s="109" t="n">
        <f aca="false">VLOOKUP(A175,'[1]Asst. Principals'!$A$8:$D$221,4,FALSE())</f>
        <v>0</v>
      </c>
      <c r="D175" s="109" t="n">
        <f aca="false">VLOOKUP(A175,'Source query'!$B$17:$I$224,7,FALSE())</f>
        <v>0</v>
      </c>
      <c r="E175" s="110" t="str">
        <f aca="false">IF(D175=0,"",IF(C175=0,"",IF(D175&lt;&gt;0,D175/C175-1)))</f>
        <v/>
      </c>
      <c r="F175" s="109" t="n">
        <f aca="false">VLOOKUP(A175,'Source query'!$B$17:$I$224,8,FALSE())</f>
        <v>93333.33</v>
      </c>
      <c r="G175" s="110" t="str">
        <f aca="false">IF(F175=0,"",IF(D175=0,"",IF(F175&lt;&gt;0,F175/D175-1)))</f>
        <v/>
      </c>
    </row>
    <row r="176" customFormat="false" ht="15.75" hidden="false" customHeight="true" outlineLevel="0" collapsed="false">
      <c r="A176" s="107" t="n">
        <v>290</v>
      </c>
      <c r="B176" s="108" t="str">
        <f aca="false">VLOOKUP(A176,Names!$A$2:$B$207,2,FALSE())</f>
        <v>N. Virginia Regional Special Education Program</v>
      </c>
      <c r="C176" s="109" t="n">
        <f aca="false">VLOOKUP(A176,'[1]Asst. Principals'!$A$8:$D$221,4,FALSE())</f>
        <v>96249.25</v>
      </c>
      <c r="D176" s="109" t="n">
        <f aca="false">VLOOKUP(A176,'Source query'!$B$17:$I$224,7,FALSE())</f>
        <v>90667.98</v>
      </c>
      <c r="E176" s="110" t="n">
        <f aca="false">IF(D176=0,"",IF(C176=0,"",IF(D176&lt;&gt;0,D176/C176-1)))</f>
        <v>-0.0579876726312154</v>
      </c>
      <c r="F176" s="109" t="n">
        <f aca="false">VLOOKUP(A176,'Source query'!$B$17:$I$224,8,FALSE())</f>
        <v>93388.02</v>
      </c>
      <c r="G176" s="110" t="n">
        <f aca="false">IF(F176=0,"",IF(D176=0,"",IF(F176&lt;&gt;0,F176/D176-1)))</f>
        <v>0.0300000066175512</v>
      </c>
    </row>
    <row r="177" customFormat="false" ht="15.75" hidden="false" customHeight="true" outlineLevel="0" collapsed="false">
      <c r="A177" s="107" t="n">
        <v>292</v>
      </c>
      <c r="B177" s="108" t="str">
        <f aca="false">VLOOKUP(A177,Names!$A$2:$B$207,2,FALSE())</f>
        <v>Henry Co/Martinsville Regional Program</v>
      </c>
      <c r="C177" s="109" t="n">
        <f aca="false">VLOOKUP(A177,'[1]Asst. Principals'!$A$8:$D$221,4,FALSE())</f>
        <v>0</v>
      </c>
      <c r="D177" s="109" t="n">
        <f aca="false">VLOOKUP(A177,'Source query'!$B$17:$I$224,7,FALSE())</f>
        <v>0</v>
      </c>
      <c r="E177" s="110" t="str">
        <f aca="false">IF(D177=0,"",IF(C177=0,"",IF(D177&lt;&gt;0,D177/C177-1)))</f>
        <v/>
      </c>
      <c r="F177" s="109" t="n">
        <f aca="false">VLOOKUP(A177,'Source query'!$B$17:$I$224,8,FALSE())</f>
        <v>0</v>
      </c>
      <c r="G177" s="110" t="str">
        <f aca="false">IF(F177=0,"",IF(D177=0,"",IF(F177&lt;&gt;0,F177/D177-1)))</f>
        <v/>
      </c>
    </row>
    <row r="178" customFormat="false" ht="15.75" hidden="false" customHeight="true" outlineLevel="0" collapsed="false">
      <c r="A178" s="107" t="n">
        <v>299</v>
      </c>
      <c r="B178" s="108" t="str">
        <f aca="false">VLOOKUP(A178,Names!$A$2:$B$207,2,FALSE())</f>
        <v>Roanoke Valley Regional Board</v>
      </c>
      <c r="C178" s="109" t="n">
        <f aca="false">VLOOKUP(A178,'[1]Asst. Principals'!$A$8:$D$221,4,FALSE())</f>
        <v>0</v>
      </c>
      <c r="D178" s="109" t="n">
        <f aca="false">VLOOKUP(A178,'Source query'!$B$17:$I$224,7,FALSE())</f>
        <v>0</v>
      </c>
      <c r="E178" s="110" t="str">
        <f aca="false">IF(D178=0,"",IF(C178=0,"",IF(D178&lt;&gt;0,D178/C178-1)))</f>
        <v/>
      </c>
      <c r="F178" s="109" t="n">
        <f aca="false">VLOOKUP(A178,'Source query'!$B$17:$I$224,8,FALSE())</f>
        <v>0</v>
      </c>
      <c r="G178" s="110" t="str">
        <f aca="false">IF(F178=0,"",IF(D178=0,"",IF(F178&lt;&gt;0,F178/D178-1)))</f>
        <v/>
      </c>
    </row>
    <row r="179" customFormat="false" ht="20.25" hidden="false" customHeight="true" outlineLevel="0" collapsed="false">
      <c r="A179" s="116"/>
      <c r="B179" s="117" t="s">
        <v>147</v>
      </c>
      <c r="C179" s="118" t="n">
        <f aca="false">+'[1]Asst. Principals'!$D$179</f>
        <v>91208.8318385611</v>
      </c>
      <c r="D179" s="118" t="n">
        <f aca="false">'Source query'!H8</f>
        <v>87407.0930232517</v>
      </c>
      <c r="E179" s="119" t="n">
        <f aca="false">IF(D179=0,"",IF(C179=0,"",IF(D179&lt;&gt;0,D179/C179-1)))</f>
        <v>-0.0416816961545832</v>
      </c>
      <c r="F179" s="118" t="n">
        <f aca="false">'Source query'!I8</f>
        <v>91214.269081502</v>
      </c>
      <c r="G179" s="119" t="n">
        <f aca="false">IF(F179=0,"",IF(D179=0,"",IF(F179&lt;&gt;0,F179/D179-1)))</f>
        <v>0.0435568319065078</v>
      </c>
      <c r="H179" s="128"/>
      <c r="I179" s="128"/>
      <c r="J179" s="128"/>
      <c r="K179" s="128"/>
      <c r="L179" s="128"/>
      <c r="M179" s="128"/>
      <c r="N179" s="128"/>
      <c r="O179" s="128"/>
      <c r="P179" s="128"/>
      <c r="Q179" s="128"/>
      <c r="R179" s="128"/>
      <c r="S179" s="128"/>
      <c r="T179" s="128"/>
      <c r="U179" s="128"/>
      <c r="V179" s="128"/>
      <c r="W179" s="128"/>
      <c r="X179" s="128"/>
      <c r="Y179" s="128"/>
      <c r="Z179" s="128"/>
      <c r="AA179" s="128"/>
      <c r="AB179" s="128"/>
      <c r="AC179" s="128"/>
      <c r="AD179" s="128"/>
      <c r="AE179" s="128"/>
      <c r="AF179" s="128"/>
      <c r="AG179" s="128"/>
      <c r="AH179" s="128"/>
      <c r="AI179" s="128"/>
      <c r="AJ179" s="128"/>
      <c r="AK179" s="128"/>
      <c r="AL179" s="128"/>
      <c r="AM179" s="128"/>
      <c r="AN179" s="128"/>
      <c r="AO179" s="128"/>
      <c r="AP179" s="128"/>
      <c r="AQ179" s="128"/>
      <c r="AR179" s="128"/>
      <c r="AS179" s="128"/>
      <c r="AT179" s="128"/>
      <c r="AU179" s="128"/>
      <c r="AV179" s="128"/>
      <c r="AW179" s="128"/>
      <c r="AX179" s="128"/>
      <c r="AY179" s="128"/>
      <c r="AZ179" s="128"/>
      <c r="BA179" s="128"/>
      <c r="BB179" s="128"/>
      <c r="BC179" s="128"/>
      <c r="BD179" s="128"/>
      <c r="BE179" s="128"/>
      <c r="BF179" s="128"/>
      <c r="BG179" s="128"/>
      <c r="BH179" s="128"/>
      <c r="BI179" s="128"/>
      <c r="BJ179" s="128"/>
      <c r="BK179" s="128"/>
      <c r="BL179" s="128"/>
      <c r="BM179" s="128"/>
      <c r="BN179" s="128"/>
      <c r="BO179" s="128"/>
      <c r="BP179" s="128"/>
      <c r="BQ179" s="128"/>
      <c r="BR179" s="128"/>
      <c r="BS179" s="128"/>
      <c r="BT179" s="128"/>
      <c r="BU179" s="128"/>
      <c r="BV179" s="128"/>
      <c r="BW179" s="128"/>
      <c r="BX179" s="128"/>
      <c r="BY179" s="128"/>
      <c r="BZ179" s="128"/>
      <c r="CA179" s="128"/>
      <c r="CB179" s="128"/>
      <c r="CC179" s="128"/>
      <c r="CD179" s="128"/>
      <c r="CE179" s="128"/>
      <c r="CF179" s="128"/>
      <c r="CG179" s="128"/>
      <c r="CH179" s="128"/>
      <c r="CI179" s="128"/>
      <c r="CJ179" s="128"/>
      <c r="CK179" s="128"/>
      <c r="CL179" s="128"/>
      <c r="CM179" s="128"/>
      <c r="CN179" s="128"/>
      <c r="CO179" s="128"/>
      <c r="CP179" s="128"/>
      <c r="CQ179" s="128"/>
      <c r="CR179" s="128"/>
      <c r="CS179" s="128"/>
      <c r="CT179" s="128"/>
      <c r="CU179" s="128"/>
      <c r="CV179" s="128"/>
      <c r="CW179" s="128"/>
      <c r="CX179" s="128"/>
      <c r="CY179" s="128"/>
      <c r="CZ179" s="128"/>
      <c r="DA179" s="128"/>
      <c r="DB179" s="128"/>
      <c r="DC179" s="128"/>
      <c r="DD179" s="128"/>
      <c r="DE179" s="128"/>
      <c r="DF179" s="128"/>
      <c r="DG179" s="128"/>
      <c r="DH179" s="128"/>
      <c r="DI179" s="128"/>
      <c r="DJ179" s="128"/>
      <c r="DK179" s="128"/>
      <c r="DL179" s="128"/>
      <c r="DM179" s="128"/>
      <c r="DN179" s="128"/>
      <c r="DO179" s="128"/>
      <c r="DP179" s="128"/>
      <c r="DQ179" s="128"/>
      <c r="DR179" s="128"/>
      <c r="DS179" s="128"/>
      <c r="DT179" s="128"/>
      <c r="DU179" s="128"/>
      <c r="DV179" s="128"/>
      <c r="DW179" s="128"/>
      <c r="DX179" s="128"/>
      <c r="DY179" s="128"/>
      <c r="DZ179" s="128"/>
      <c r="EA179" s="128"/>
      <c r="EB179" s="128"/>
      <c r="EC179" s="128"/>
      <c r="ED179" s="128"/>
      <c r="EE179" s="128"/>
      <c r="EF179" s="128"/>
      <c r="EG179" s="128"/>
      <c r="EH179" s="128"/>
      <c r="EI179" s="128"/>
      <c r="EJ179" s="128"/>
      <c r="EK179" s="128"/>
      <c r="EL179" s="128"/>
      <c r="EM179" s="128"/>
      <c r="EN179" s="128"/>
      <c r="EO179" s="128"/>
      <c r="EP179" s="128"/>
      <c r="EQ179" s="128"/>
      <c r="ER179" s="128"/>
      <c r="ES179" s="128"/>
      <c r="ET179" s="128"/>
      <c r="EU179" s="128"/>
      <c r="EV179" s="128"/>
      <c r="EW179" s="128"/>
      <c r="EX179" s="128"/>
      <c r="EY179" s="128"/>
      <c r="EZ179" s="128"/>
      <c r="FA179" s="128"/>
      <c r="FB179" s="128"/>
      <c r="FC179" s="128"/>
      <c r="FD179" s="128"/>
      <c r="FE179" s="128"/>
      <c r="FF179" s="128"/>
      <c r="FG179" s="128"/>
      <c r="FH179" s="128"/>
      <c r="FI179" s="128"/>
      <c r="FJ179" s="128"/>
      <c r="FK179" s="128"/>
      <c r="FL179" s="128"/>
      <c r="FM179" s="128"/>
      <c r="FN179" s="128"/>
      <c r="FO179" s="128"/>
      <c r="FP179" s="128"/>
      <c r="FQ179" s="128"/>
      <c r="FR179" s="128"/>
      <c r="FS179" s="128"/>
      <c r="FT179" s="128"/>
      <c r="FU179" s="128"/>
      <c r="FV179" s="128"/>
      <c r="FW179" s="128"/>
      <c r="FX179" s="128"/>
      <c r="FY179" s="128"/>
      <c r="FZ179" s="128"/>
      <c r="GA179" s="128"/>
      <c r="GB179" s="128"/>
      <c r="GC179" s="128"/>
      <c r="GD179" s="128"/>
      <c r="GE179" s="128"/>
      <c r="GF179" s="128"/>
      <c r="GG179" s="128"/>
      <c r="GH179" s="128"/>
      <c r="GI179" s="128"/>
      <c r="GJ179" s="128"/>
      <c r="GK179" s="128"/>
      <c r="GL179" s="128"/>
      <c r="GM179" s="128"/>
      <c r="GN179" s="128"/>
      <c r="GO179" s="128"/>
      <c r="GP179" s="128"/>
      <c r="GQ179" s="128"/>
      <c r="GR179" s="128"/>
      <c r="GS179" s="128"/>
      <c r="GT179" s="128"/>
      <c r="GU179" s="128"/>
      <c r="GV179" s="128"/>
      <c r="GW179" s="128"/>
      <c r="GX179" s="128"/>
      <c r="GY179" s="128"/>
      <c r="GZ179" s="128"/>
      <c r="HA179" s="128"/>
      <c r="HB179" s="128"/>
      <c r="HC179" s="128"/>
      <c r="HD179" s="128"/>
      <c r="HE179" s="128"/>
      <c r="HF179" s="128"/>
      <c r="HG179" s="128"/>
      <c r="HH179" s="128"/>
      <c r="HI179" s="128"/>
      <c r="HJ179" s="128"/>
      <c r="HK179" s="128"/>
      <c r="HL179" s="128"/>
      <c r="HM179" s="128"/>
      <c r="HN179" s="128"/>
      <c r="HO179" s="128"/>
      <c r="HP179" s="128"/>
      <c r="HQ179" s="128"/>
      <c r="HR179" s="128"/>
      <c r="HS179" s="128"/>
      <c r="HT179" s="128"/>
      <c r="HU179" s="128"/>
      <c r="HV179" s="128"/>
      <c r="HW179" s="128"/>
      <c r="HX179" s="128"/>
      <c r="HY179" s="128"/>
      <c r="HZ179" s="128"/>
      <c r="IA179" s="128"/>
      <c r="IB179" s="128"/>
      <c r="IC179" s="128"/>
      <c r="ID179" s="128"/>
      <c r="IE179" s="128"/>
      <c r="IF179" s="128"/>
      <c r="IG179" s="128"/>
      <c r="IH179" s="128"/>
      <c r="II179" s="128"/>
      <c r="IJ179" s="128"/>
      <c r="IK179" s="128"/>
      <c r="IL179" s="128"/>
      <c r="IM179" s="128"/>
      <c r="IN179" s="128"/>
      <c r="IO179" s="128"/>
      <c r="IP179" s="128"/>
      <c r="IQ179" s="128"/>
      <c r="IR179" s="128"/>
      <c r="IS179" s="128"/>
      <c r="IT179" s="128"/>
      <c r="IU179" s="128"/>
      <c r="IV179" s="128"/>
      <c r="IW179" s="128"/>
      <c r="IX179" s="128"/>
      <c r="IY179" s="128"/>
      <c r="IZ179" s="128"/>
      <c r="JA179" s="128"/>
      <c r="JB179" s="128"/>
      <c r="JC179" s="128"/>
      <c r="JD179" s="128"/>
      <c r="JE179" s="128"/>
      <c r="JF179" s="128"/>
      <c r="JG179" s="128"/>
      <c r="JH179" s="128"/>
      <c r="JI179" s="128"/>
      <c r="JJ179" s="128"/>
      <c r="JK179" s="128"/>
      <c r="JL179" s="128"/>
      <c r="JM179" s="128"/>
      <c r="JN179" s="128"/>
      <c r="JO179" s="128"/>
      <c r="JP179" s="128"/>
      <c r="JQ179" s="128"/>
      <c r="JR179" s="128"/>
      <c r="JS179" s="128"/>
      <c r="JT179" s="128"/>
      <c r="JU179" s="128"/>
      <c r="JV179" s="128"/>
      <c r="JW179" s="128"/>
      <c r="JX179" s="128"/>
      <c r="JY179" s="128"/>
      <c r="JZ179" s="128"/>
      <c r="KA179" s="128"/>
      <c r="KB179" s="128"/>
      <c r="KC179" s="128"/>
      <c r="KD179" s="128"/>
      <c r="KE179" s="128"/>
      <c r="KF179" s="128"/>
      <c r="KG179" s="128"/>
      <c r="KH179" s="128"/>
      <c r="KI179" s="128"/>
      <c r="KJ179" s="128"/>
      <c r="KK179" s="128"/>
      <c r="KL179" s="128"/>
      <c r="KM179" s="128"/>
      <c r="KN179" s="128"/>
      <c r="KO179" s="128"/>
      <c r="KP179" s="128"/>
      <c r="KQ179" s="128"/>
      <c r="KR179" s="128"/>
      <c r="KS179" s="128"/>
      <c r="KT179" s="128"/>
      <c r="KU179" s="128"/>
      <c r="KV179" s="128"/>
      <c r="KW179" s="128"/>
      <c r="KX179" s="128"/>
      <c r="KY179" s="128"/>
      <c r="KZ179" s="128"/>
      <c r="LA179" s="128"/>
      <c r="LB179" s="128"/>
      <c r="LC179" s="128"/>
      <c r="LD179" s="128"/>
      <c r="LE179" s="128"/>
      <c r="LF179" s="128"/>
      <c r="LG179" s="128"/>
      <c r="LH179" s="128"/>
      <c r="LI179" s="128"/>
      <c r="LJ179" s="128"/>
      <c r="LK179" s="128"/>
      <c r="LL179" s="128"/>
      <c r="LM179" s="128"/>
      <c r="LN179" s="128"/>
      <c r="LO179" s="128"/>
      <c r="LP179" s="128"/>
      <c r="LQ179" s="128"/>
      <c r="LR179" s="128"/>
      <c r="LS179" s="128"/>
      <c r="LT179" s="128"/>
      <c r="LU179" s="128"/>
      <c r="LV179" s="128"/>
      <c r="LW179" s="128"/>
      <c r="LX179" s="128"/>
      <c r="LY179" s="128"/>
      <c r="LZ179" s="128"/>
      <c r="MA179" s="128"/>
      <c r="MB179" s="128"/>
      <c r="MC179" s="128"/>
      <c r="MD179" s="128"/>
      <c r="ME179" s="128"/>
      <c r="MF179" s="128"/>
      <c r="MG179" s="128"/>
      <c r="MH179" s="128"/>
      <c r="MI179" s="128"/>
      <c r="MJ179" s="128"/>
      <c r="MK179" s="128"/>
      <c r="ML179" s="128"/>
      <c r="MM179" s="128"/>
      <c r="MN179" s="128"/>
      <c r="MO179" s="128"/>
      <c r="MP179" s="128"/>
      <c r="MQ179" s="128"/>
      <c r="MR179" s="128"/>
      <c r="MS179" s="128"/>
      <c r="MT179" s="128"/>
      <c r="MU179" s="128"/>
      <c r="MV179" s="128"/>
      <c r="MW179" s="128"/>
      <c r="MX179" s="128"/>
      <c r="MY179" s="128"/>
      <c r="MZ179" s="128"/>
      <c r="NA179" s="128"/>
      <c r="NB179" s="128"/>
      <c r="NC179" s="128"/>
      <c r="ND179" s="128"/>
      <c r="NE179" s="128"/>
      <c r="NF179" s="128"/>
      <c r="NG179" s="128"/>
      <c r="NH179" s="128"/>
      <c r="NI179" s="128"/>
      <c r="NJ179" s="128"/>
      <c r="NK179" s="128"/>
      <c r="NL179" s="128"/>
      <c r="NM179" s="128"/>
      <c r="NN179" s="128"/>
      <c r="NO179" s="128"/>
      <c r="NP179" s="128"/>
      <c r="NQ179" s="128"/>
      <c r="NR179" s="128"/>
      <c r="NS179" s="128"/>
      <c r="NT179" s="128"/>
      <c r="NU179" s="128"/>
      <c r="NV179" s="128"/>
      <c r="NW179" s="128"/>
      <c r="NX179" s="128"/>
      <c r="NY179" s="128"/>
      <c r="NZ179" s="128"/>
      <c r="OA179" s="128"/>
      <c r="OB179" s="128"/>
      <c r="OC179" s="128"/>
      <c r="OD179" s="128"/>
      <c r="OE179" s="128"/>
      <c r="OF179" s="128"/>
      <c r="OG179" s="128"/>
      <c r="OH179" s="128"/>
      <c r="OI179" s="128"/>
      <c r="OJ179" s="128"/>
      <c r="OK179" s="128"/>
      <c r="OL179" s="128"/>
      <c r="OM179" s="128"/>
      <c r="ON179" s="128"/>
      <c r="OO179" s="128"/>
      <c r="OP179" s="128"/>
      <c r="OQ179" s="128"/>
      <c r="OR179" s="128"/>
      <c r="OS179" s="128"/>
      <c r="OT179" s="128"/>
      <c r="OU179" s="128"/>
      <c r="OV179" s="128"/>
      <c r="OW179" s="128"/>
      <c r="OX179" s="128"/>
      <c r="OY179" s="128"/>
      <c r="OZ179" s="128"/>
      <c r="PA179" s="128"/>
      <c r="PB179" s="128"/>
      <c r="PC179" s="128"/>
      <c r="PD179" s="128"/>
      <c r="PE179" s="128"/>
      <c r="PF179" s="128"/>
      <c r="PG179" s="128"/>
      <c r="PH179" s="128"/>
      <c r="PI179" s="128"/>
      <c r="PJ179" s="128"/>
      <c r="PK179" s="128"/>
      <c r="PL179" s="128"/>
      <c r="PM179" s="128"/>
      <c r="PN179" s="128"/>
      <c r="PO179" s="128"/>
      <c r="PP179" s="128"/>
      <c r="PQ179" s="128"/>
      <c r="PR179" s="128"/>
      <c r="PS179" s="128"/>
      <c r="PT179" s="128"/>
      <c r="PU179" s="128"/>
      <c r="PV179" s="128"/>
      <c r="PW179" s="128"/>
      <c r="PX179" s="128"/>
      <c r="PY179" s="128"/>
      <c r="PZ179" s="128"/>
      <c r="QA179" s="128"/>
      <c r="QB179" s="128"/>
      <c r="QC179" s="128"/>
      <c r="QD179" s="128"/>
      <c r="QE179" s="128"/>
      <c r="QF179" s="128"/>
      <c r="QG179" s="128"/>
      <c r="QH179" s="128"/>
      <c r="QI179" s="128"/>
      <c r="QJ179" s="128"/>
      <c r="QK179" s="128"/>
      <c r="QL179" s="128"/>
      <c r="QM179" s="128"/>
      <c r="QN179" s="128"/>
      <c r="QO179" s="128"/>
      <c r="QP179" s="128"/>
      <c r="QQ179" s="128"/>
      <c r="QR179" s="128"/>
      <c r="QS179" s="128"/>
      <c r="QT179" s="128"/>
      <c r="QU179" s="128"/>
      <c r="QV179" s="128"/>
      <c r="QW179" s="128"/>
      <c r="QX179" s="128"/>
      <c r="QY179" s="128"/>
      <c r="QZ179" s="128"/>
      <c r="RA179" s="128"/>
      <c r="RB179" s="128"/>
      <c r="RC179" s="128"/>
      <c r="RD179" s="128"/>
      <c r="RE179" s="128"/>
      <c r="RF179" s="128"/>
      <c r="RG179" s="128"/>
      <c r="RH179" s="128"/>
      <c r="RI179" s="128"/>
      <c r="RJ179" s="128"/>
      <c r="RK179" s="128"/>
      <c r="RL179" s="128"/>
      <c r="RM179" s="128"/>
      <c r="RN179" s="128"/>
      <c r="RO179" s="128"/>
      <c r="RP179" s="128"/>
      <c r="RQ179" s="128"/>
      <c r="RR179" s="128"/>
      <c r="RS179" s="128"/>
      <c r="RT179" s="128"/>
      <c r="RU179" s="128"/>
      <c r="RV179" s="128"/>
      <c r="RW179" s="128"/>
      <c r="RX179" s="128"/>
      <c r="RY179" s="128"/>
      <c r="RZ179" s="128"/>
      <c r="SA179" s="128"/>
      <c r="SB179" s="128"/>
      <c r="SC179" s="128"/>
      <c r="SD179" s="128"/>
      <c r="SE179" s="128"/>
      <c r="SF179" s="128"/>
      <c r="SG179" s="128"/>
      <c r="SH179" s="128"/>
      <c r="SI179" s="128"/>
      <c r="SJ179" s="128"/>
      <c r="SK179" s="128"/>
      <c r="SL179" s="128"/>
      <c r="SM179" s="128"/>
      <c r="SN179" s="128"/>
      <c r="SO179" s="128"/>
      <c r="SP179" s="128"/>
      <c r="SQ179" s="128"/>
      <c r="SR179" s="128"/>
      <c r="SS179" s="128"/>
      <c r="ST179" s="128"/>
      <c r="SU179" s="128"/>
      <c r="SV179" s="128"/>
      <c r="SW179" s="128"/>
      <c r="SX179" s="128"/>
      <c r="SY179" s="128"/>
      <c r="SZ179" s="128"/>
      <c r="TA179" s="128"/>
      <c r="TB179" s="128"/>
      <c r="TC179" s="128"/>
      <c r="TD179" s="128"/>
      <c r="TE179" s="128"/>
      <c r="TF179" s="128"/>
      <c r="TG179" s="128"/>
      <c r="TH179" s="128"/>
      <c r="TI179" s="128"/>
      <c r="TJ179" s="128"/>
      <c r="TK179" s="128"/>
      <c r="TL179" s="128"/>
      <c r="TM179" s="128"/>
      <c r="TN179" s="128"/>
      <c r="TO179" s="128"/>
      <c r="TP179" s="128"/>
      <c r="TQ179" s="128"/>
      <c r="TR179" s="128"/>
      <c r="TS179" s="128"/>
      <c r="TT179" s="128"/>
      <c r="TU179" s="128"/>
      <c r="TV179" s="128"/>
      <c r="TW179" s="128"/>
      <c r="TX179" s="128"/>
      <c r="TY179" s="128"/>
      <c r="TZ179" s="128"/>
      <c r="UA179" s="128"/>
      <c r="UB179" s="128"/>
      <c r="UC179" s="128"/>
      <c r="UD179" s="128"/>
      <c r="UE179" s="128"/>
      <c r="UF179" s="128"/>
      <c r="UG179" s="128"/>
      <c r="UH179" s="128"/>
      <c r="UI179" s="128"/>
      <c r="UJ179" s="128"/>
      <c r="UK179" s="128"/>
      <c r="UL179" s="128"/>
      <c r="UM179" s="128"/>
      <c r="UN179" s="128"/>
      <c r="UO179" s="128"/>
      <c r="UP179" s="128"/>
      <c r="UQ179" s="128"/>
      <c r="UR179" s="128"/>
      <c r="US179" s="128"/>
      <c r="UT179" s="128"/>
      <c r="UU179" s="128"/>
      <c r="UV179" s="128"/>
      <c r="UW179" s="128"/>
      <c r="UX179" s="128"/>
      <c r="UY179" s="128"/>
      <c r="UZ179" s="128"/>
      <c r="VA179" s="128"/>
      <c r="VB179" s="128"/>
      <c r="VC179" s="128"/>
      <c r="VD179" s="128"/>
      <c r="VE179" s="128"/>
      <c r="VF179" s="128"/>
      <c r="VG179" s="128"/>
      <c r="VH179" s="128"/>
      <c r="VI179" s="128"/>
      <c r="VJ179" s="128"/>
      <c r="VK179" s="128"/>
      <c r="VL179" s="128"/>
      <c r="VM179" s="128"/>
      <c r="VN179" s="128"/>
      <c r="VO179" s="128"/>
      <c r="VP179" s="128"/>
      <c r="VQ179" s="128"/>
      <c r="VR179" s="128"/>
      <c r="VS179" s="128"/>
      <c r="VT179" s="128"/>
      <c r="VU179" s="128"/>
      <c r="VV179" s="128"/>
      <c r="VW179" s="128"/>
      <c r="VX179" s="128"/>
      <c r="VY179" s="128"/>
      <c r="VZ179" s="128"/>
      <c r="WA179" s="128"/>
      <c r="WB179" s="128"/>
      <c r="WC179" s="128"/>
      <c r="WD179" s="128"/>
      <c r="WE179" s="128"/>
      <c r="WF179" s="128"/>
      <c r="WG179" s="128"/>
      <c r="WH179" s="128"/>
      <c r="WI179" s="128"/>
      <c r="WJ179" s="128"/>
      <c r="WK179" s="128"/>
      <c r="WL179" s="128"/>
      <c r="WM179" s="128"/>
      <c r="WN179" s="128"/>
      <c r="WO179" s="128"/>
      <c r="WP179" s="128"/>
      <c r="WQ179" s="128"/>
      <c r="WR179" s="128"/>
      <c r="WS179" s="128"/>
      <c r="WT179" s="128"/>
      <c r="WU179" s="128"/>
      <c r="WV179" s="128"/>
      <c r="WW179" s="128"/>
      <c r="WX179" s="128"/>
      <c r="WY179" s="128"/>
      <c r="WZ179" s="128"/>
      <c r="XA179" s="128"/>
      <c r="XB179" s="128"/>
      <c r="XC179" s="128"/>
      <c r="XD179" s="128"/>
      <c r="XE179" s="128"/>
      <c r="XF179" s="128"/>
      <c r="XG179" s="128"/>
      <c r="XH179" s="128"/>
      <c r="XI179" s="128"/>
      <c r="XJ179" s="128"/>
      <c r="XK179" s="128"/>
      <c r="XL179" s="128"/>
      <c r="XM179" s="128"/>
      <c r="XN179" s="128"/>
      <c r="XO179" s="128"/>
      <c r="XP179" s="128"/>
      <c r="XQ179" s="128"/>
      <c r="XR179" s="128"/>
      <c r="XS179" s="128"/>
      <c r="XT179" s="128"/>
      <c r="XU179" s="128"/>
      <c r="XV179" s="128"/>
      <c r="XW179" s="128"/>
      <c r="XX179" s="128"/>
      <c r="XY179" s="128"/>
      <c r="XZ179" s="128"/>
      <c r="YA179" s="128"/>
      <c r="YB179" s="128"/>
      <c r="YC179" s="128"/>
      <c r="YD179" s="128"/>
      <c r="YE179" s="128"/>
      <c r="YF179" s="128"/>
      <c r="YG179" s="128"/>
      <c r="YH179" s="128"/>
      <c r="YI179" s="128"/>
      <c r="YJ179" s="128"/>
      <c r="YK179" s="128"/>
      <c r="YL179" s="128"/>
      <c r="YM179" s="128"/>
      <c r="YN179" s="128"/>
      <c r="YO179" s="128"/>
      <c r="YP179" s="128"/>
      <c r="YQ179" s="128"/>
      <c r="YR179" s="128"/>
      <c r="YS179" s="128"/>
      <c r="YT179" s="128"/>
      <c r="YU179" s="128"/>
      <c r="YV179" s="128"/>
      <c r="YW179" s="128"/>
      <c r="YX179" s="128"/>
      <c r="YY179" s="128"/>
      <c r="YZ179" s="128"/>
      <c r="ZA179" s="128"/>
      <c r="ZB179" s="128"/>
      <c r="ZC179" s="128"/>
      <c r="ZD179" s="128"/>
      <c r="ZE179" s="128"/>
      <c r="ZF179" s="128"/>
      <c r="ZG179" s="128"/>
      <c r="ZH179" s="128"/>
      <c r="ZI179" s="128"/>
      <c r="ZJ179" s="128"/>
      <c r="ZK179" s="128"/>
      <c r="ZL179" s="128"/>
      <c r="ZM179" s="128"/>
      <c r="ZN179" s="128"/>
      <c r="ZO179" s="128"/>
      <c r="ZP179" s="128"/>
      <c r="ZQ179" s="128"/>
      <c r="ZR179" s="128"/>
      <c r="ZS179" s="128"/>
      <c r="ZT179" s="128"/>
      <c r="ZU179" s="128"/>
      <c r="ZV179" s="128"/>
      <c r="ZW179" s="128"/>
      <c r="ZX179" s="128"/>
      <c r="ZY179" s="128"/>
      <c r="ZZ179" s="128"/>
      <c r="AAA179" s="128"/>
      <c r="AAB179" s="128"/>
      <c r="AAC179" s="128"/>
      <c r="AAD179" s="128"/>
      <c r="AAE179" s="128"/>
      <c r="AAF179" s="128"/>
      <c r="AAG179" s="128"/>
      <c r="AAH179" s="128"/>
      <c r="AAI179" s="128"/>
      <c r="AAJ179" s="128"/>
      <c r="AAK179" s="128"/>
      <c r="AAL179" s="128"/>
      <c r="AAM179" s="128"/>
      <c r="AAN179" s="128"/>
      <c r="AAO179" s="128"/>
      <c r="AAP179" s="128"/>
      <c r="AAQ179" s="128"/>
      <c r="AAR179" s="128"/>
      <c r="AAS179" s="128"/>
      <c r="AAT179" s="128"/>
      <c r="AAU179" s="128"/>
      <c r="AAV179" s="128"/>
      <c r="AAW179" s="128"/>
      <c r="AAX179" s="128"/>
      <c r="AAY179" s="128"/>
      <c r="AAZ179" s="128"/>
      <c r="ABA179" s="128"/>
      <c r="ABB179" s="128"/>
      <c r="ABC179" s="128"/>
      <c r="ABD179" s="128"/>
      <c r="ABE179" s="128"/>
      <c r="ABF179" s="128"/>
      <c r="ABG179" s="128"/>
      <c r="ABH179" s="128"/>
      <c r="ABI179" s="128"/>
      <c r="ABJ179" s="128"/>
      <c r="ABK179" s="128"/>
      <c r="ABL179" s="128"/>
      <c r="ABM179" s="128"/>
      <c r="ABN179" s="128"/>
      <c r="ABO179" s="128"/>
      <c r="ABP179" s="128"/>
      <c r="ABQ179" s="128"/>
      <c r="ABR179" s="128"/>
      <c r="ABS179" s="128"/>
      <c r="ABT179" s="128"/>
      <c r="ABU179" s="128"/>
      <c r="ABV179" s="128"/>
      <c r="ABW179" s="128"/>
      <c r="ABX179" s="128"/>
      <c r="ABY179" s="128"/>
      <c r="ABZ179" s="128"/>
      <c r="ACA179" s="128"/>
      <c r="ACB179" s="128"/>
      <c r="ACC179" s="128"/>
      <c r="ACD179" s="128"/>
      <c r="ACE179" s="128"/>
      <c r="ACF179" s="128"/>
      <c r="ACG179" s="128"/>
      <c r="ACH179" s="128"/>
      <c r="ACI179" s="128"/>
      <c r="ACJ179" s="128"/>
      <c r="ACK179" s="128"/>
      <c r="ACL179" s="128"/>
      <c r="ACM179" s="128"/>
      <c r="ACN179" s="128"/>
      <c r="ACO179" s="128"/>
      <c r="ACP179" s="128"/>
      <c r="ACQ179" s="128"/>
      <c r="ACR179" s="128"/>
      <c r="ACS179" s="128"/>
      <c r="ACT179" s="128"/>
      <c r="ACU179" s="128"/>
      <c r="ACV179" s="128"/>
      <c r="ACW179" s="128"/>
      <c r="ACX179" s="128"/>
      <c r="ACY179" s="128"/>
      <c r="ACZ179" s="128"/>
      <c r="ADA179" s="128"/>
      <c r="ADB179" s="128"/>
      <c r="ADC179" s="128"/>
      <c r="ADD179" s="128"/>
      <c r="ADE179" s="128"/>
      <c r="ADF179" s="128"/>
      <c r="ADG179" s="128"/>
      <c r="ADH179" s="128"/>
      <c r="ADI179" s="128"/>
      <c r="ADJ179" s="128"/>
      <c r="ADK179" s="128"/>
      <c r="ADL179" s="128"/>
      <c r="ADM179" s="128"/>
      <c r="ADN179" s="128"/>
      <c r="ADO179" s="128"/>
      <c r="ADP179" s="128"/>
      <c r="ADQ179" s="128"/>
      <c r="ADR179" s="128"/>
      <c r="ADS179" s="128"/>
      <c r="ADT179" s="128"/>
      <c r="ADU179" s="128"/>
      <c r="ADV179" s="128"/>
      <c r="ADW179" s="128"/>
      <c r="ADX179" s="128"/>
      <c r="ADY179" s="128"/>
      <c r="ADZ179" s="128"/>
      <c r="AEA179" s="128"/>
      <c r="AEB179" s="128"/>
      <c r="AEC179" s="128"/>
      <c r="AED179" s="128"/>
      <c r="AEE179" s="128"/>
      <c r="AEF179" s="128"/>
      <c r="AEG179" s="128"/>
      <c r="AEH179" s="128"/>
      <c r="AEI179" s="128"/>
      <c r="AEJ179" s="128"/>
      <c r="AEK179" s="128"/>
      <c r="AEL179" s="128"/>
      <c r="AEM179" s="128"/>
      <c r="AEN179" s="128"/>
      <c r="AEO179" s="128"/>
      <c r="AEP179" s="128"/>
      <c r="AEQ179" s="128"/>
      <c r="AER179" s="128"/>
      <c r="AES179" s="128"/>
      <c r="AET179" s="128"/>
      <c r="AEU179" s="128"/>
      <c r="AEV179" s="128"/>
      <c r="AEW179" s="128"/>
      <c r="AEX179" s="128"/>
      <c r="AEY179" s="128"/>
      <c r="AEZ179" s="128"/>
      <c r="AFA179" s="128"/>
      <c r="AFB179" s="128"/>
      <c r="AFC179" s="128"/>
      <c r="AFD179" s="128"/>
      <c r="AFE179" s="128"/>
      <c r="AFF179" s="128"/>
      <c r="AFG179" s="128"/>
      <c r="AFH179" s="128"/>
      <c r="AFI179" s="128"/>
      <c r="AFJ179" s="128"/>
      <c r="AFK179" s="128"/>
      <c r="AFL179" s="128"/>
      <c r="AFM179" s="128"/>
      <c r="AFN179" s="128"/>
      <c r="AFO179" s="128"/>
      <c r="AFP179" s="128"/>
      <c r="AFQ179" s="128"/>
      <c r="AFR179" s="128"/>
      <c r="AFS179" s="128"/>
      <c r="AFT179" s="128"/>
      <c r="AFU179" s="128"/>
      <c r="AFV179" s="128"/>
      <c r="AFW179" s="128"/>
      <c r="AFX179" s="128"/>
      <c r="AFY179" s="128"/>
      <c r="AFZ179" s="128"/>
      <c r="AGA179" s="128"/>
      <c r="AGB179" s="128"/>
      <c r="AGC179" s="128"/>
      <c r="AGD179" s="128"/>
      <c r="AGE179" s="128"/>
      <c r="AGF179" s="128"/>
      <c r="AGG179" s="128"/>
      <c r="AGH179" s="128"/>
      <c r="AGI179" s="128"/>
      <c r="AGJ179" s="128"/>
      <c r="AGK179" s="128"/>
      <c r="AGL179" s="128"/>
      <c r="AGM179" s="128"/>
      <c r="AGN179" s="128"/>
      <c r="AGO179" s="128"/>
      <c r="AGP179" s="128"/>
      <c r="AGQ179" s="128"/>
      <c r="AGR179" s="128"/>
      <c r="AGS179" s="128"/>
      <c r="AGT179" s="128"/>
      <c r="AGU179" s="128"/>
      <c r="AGV179" s="128"/>
      <c r="AGW179" s="128"/>
      <c r="AGX179" s="128"/>
      <c r="AGY179" s="128"/>
      <c r="AGZ179" s="128"/>
      <c r="AHA179" s="128"/>
      <c r="AHB179" s="128"/>
      <c r="AHC179" s="128"/>
      <c r="AHD179" s="128"/>
      <c r="AHE179" s="128"/>
      <c r="AHF179" s="128"/>
      <c r="AHG179" s="128"/>
      <c r="AHH179" s="128"/>
      <c r="AHI179" s="128"/>
      <c r="AHJ179" s="128"/>
      <c r="AHK179" s="128"/>
      <c r="AHL179" s="128"/>
      <c r="AHM179" s="128"/>
      <c r="AHN179" s="128"/>
      <c r="AHO179" s="128"/>
      <c r="AHP179" s="128"/>
      <c r="AHQ179" s="128"/>
      <c r="AHR179" s="128"/>
      <c r="AHS179" s="128"/>
      <c r="AHT179" s="128"/>
      <c r="AHU179" s="128"/>
      <c r="AHV179" s="128"/>
      <c r="AHW179" s="128"/>
      <c r="AHX179" s="128"/>
      <c r="AHY179" s="128"/>
      <c r="AHZ179" s="128"/>
      <c r="AIA179" s="128"/>
      <c r="AIB179" s="128"/>
      <c r="AIC179" s="128"/>
      <c r="AID179" s="128"/>
      <c r="AIE179" s="128"/>
      <c r="AIF179" s="128"/>
      <c r="AIG179" s="128"/>
      <c r="AIH179" s="128"/>
      <c r="AII179" s="128"/>
      <c r="AIJ179" s="128"/>
      <c r="AIK179" s="128"/>
      <c r="AIL179" s="128"/>
      <c r="AIM179" s="128"/>
      <c r="AIN179" s="128"/>
      <c r="AIO179" s="128"/>
      <c r="AIP179" s="128"/>
      <c r="AIQ179" s="128"/>
      <c r="AIR179" s="128"/>
      <c r="AIS179" s="128"/>
      <c r="AIT179" s="128"/>
      <c r="AIU179" s="128"/>
      <c r="AIV179" s="128"/>
      <c r="AIW179" s="128"/>
      <c r="AIX179" s="128"/>
      <c r="AIY179" s="128"/>
      <c r="AIZ179" s="128"/>
      <c r="AJA179" s="128"/>
      <c r="AJB179" s="128"/>
      <c r="AJC179" s="128"/>
      <c r="AJD179" s="128"/>
      <c r="AJE179" s="128"/>
      <c r="AJF179" s="128"/>
      <c r="AJG179" s="128"/>
      <c r="AJH179" s="128"/>
      <c r="AJI179" s="128"/>
      <c r="AJJ179" s="128"/>
      <c r="AJK179" s="128"/>
      <c r="AJL179" s="128"/>
      <c r="AJM179" s="128"/>
      <c r="AJN179" s="128"/>
      <c r="AJO179" s="128"/>
      <c r="AJP179" s="128"/>
      <c r="AJQ179" s="128"/>
      <c r="AJR179" s="128"/>
      <c r="AJS179" s="128"/>
      <c r="AJT179" s="128"/>
      <c r="AJU179" s="128"/>
      <c r="AJV179" s="128"/>
      <c r="AJW179" s="128"/>
      <c r="AJX179" s="128"/>
      <c r="AJY179" s="128"/>
      <c r="AJZ179" s="128"/>
      <c r="AKA179" s="128"/>
      <c r="AKB179" s="128"/>
      <c r="AKC179" s="128"/>
      <c r="AKD179" s="128"/>
      <c r="AKE179" s="128"/>
      <c r="AKF179" s="128"/>
      <c r="AKG179" s="128"/>
      <c r="AKH179" s="128"/>
      <c r="AKI179" s="128"/>
      <c r="AKJ179" s="128"/>
      <c r="AKK179" s="128"/>
      <c r="AKL179" s="128"/>
      <c r="AKM179" s="128"/>
      <c r="AKN179" s="128"/>
      <c r="AKO179" s="128"/>
      <c r="AKP179" s="128"/>
      <c r="AKQ179" s="128"/>
      <c r="AKR179" s="128"/>
      <c r="AKS179" s="128"/>
      <c r="AKT179" s="128"/>
      <c r="AKU179" s="128"/>
      <c r="AKV179" s="128"/>
      <c r="AKW179" s="128"/>
      <c r="AKX179" s="128"/>
      <c r="AKY179" s="128"/>
      <c r="AKZ179" s="128"/>
      <c r="ALA179" s="128"/>
      <c r="ALB179" s="128"/>
      <c r="ALC179" s="128"/>
      <c r="ALD179" s="128"/>
      <c r="ALE179" s="128"/>
      <c r="ALF179" s="128"/>
      <c r="ALG179" s="128"/>
      <c r="ALH179" s="128"/>
      <c r="ALI179" s="128"/>
      <c r="ALJ179" s="128"/>
      <c r="ALK179" s="128"/>
      <c r="ALL179" s="128"/>
      <c r="ALM179" s="128"/>
      <c r="ALN179" s="128"/>
      <c r="ALO179" s="128"/>
      <c r="ALP179" s="128"/>
      <c r="ALQ179" s="128"/>
      <c r="ALR179" s="128"/>
      <c r="ALS179" s="128"/>
      <c r="ALT179" s="128"/>
      <c r="ALU179" s="128"/>
      <c r="ALV179" s="128"/>
      <c r="ALW179" s="128"/>
      <c r="ALX179" s="128"/>
      <c r="ALY179" s="128"/>
      <c r="ALZ179" s="128"/>
      <c r="AMA179" s="128"/>
      <c r="AMB179" s="128"/>
      <c r="AMC179" s="128"/>
      <c r="AMD179" s="128"/>
      <c r="AME179" s="128"/>
      <c r="AMF179" s="128"/>
      <c r="AMG179" s="128"/>
      <c r="AMH179" s="128"/>
      <c r="AMI179" s="128"/>
      <c r="AMJ179" s="128"/>
    </row>
    <row r="180" customFormat="false" ht="15" hidden="false" customHeight="true" outlineLevel="0" collapsed="false">
      <c r="A180" s="121"/>
      <c r="B180" s="121"/>
      <c r="C180" s="122"/>
      <c r="D180" s="122"/>
      <c r="E180" s="123"/>
      <c r="F180" s="122"/>
      <c r="G180" s="123"/>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0"/>
      <c r="AH180" s="90"/>
      <c r="AI180" s="90"/>
      <c r="AJ180" s="90"/>
      <c r="AK180" s="90"/>
      <c r="AL180" s="90"/>
      <c r="AM180" s="90"/>
      <c r="AN180" s="90"/>
      <c r="AO180" s="90"/>
      <c r="AP180" s="90"/>
      <c r="AQ180" s="90"/>
      <c r="AR180" s="90"/>
      <c r="AS180" s="90"/>
      <c r="AT180" s="90"/>
      <c r="AU180" s="90"/>
      <c r="AV180" s="90"/>
      <c r="AW180" s="90"/>
      <c r="AX180" s="90"/>
      <c r="AY180" s="90"/>
      <c r="AZ180" s="90"/>
      <c r="BA180" s="90"/>
      <c r="BB180" s="90"/>
      <c r="BC180" s="90"/>
      <c r="BD180" s="90"/>
      <c r="BE180" s="90"/>
      <c r="BF180" s="90"/>
      <c r="BG180" s="90"/>
      <c r="BH180" s="90"/>
      <c r="BI180" s="90"/>
      <c r="BJ180" s="90"/>
      <c r="BK180" s="90"/>
      <c r="BL180" s="90"/>
      <c r="BM180" s="90"/>
      <c r="BN180" s="90"/>
      <c r="BO180" s="90"/>
      <c r="BP180" s="90"/>
      <c r="BQ180" s="90"/>
      <c r="BR180" s="90"/>
      <c r="BS180" s="90"/>
      <c r="BT180" s="90"/>
      <c r="BU180" s="90"/>
      <c r="BV180" s="90"/>
      <c r="BW180" s="90"/>
      <c r="BX180" s="90"/>
      <c r="BY180" s="90"/>
      <c r="BZ180" s="90"/>
      <c r="CA180" s="90"/>
      <c r="CB180" s="90"/>
      <c r="CC180" s="90"/>
      <c r="CD180" s="90"/>
      <c r="CE180" s="90"/>
      <c r="CF180" s="90"/>
      <c r="CG180" s="90"/>
      <c r="CH180" s="90"/>
      <c r="CI180" s="90"/>
      <c r="CJ180" s="90"/>
      <c r="CK180" s="90"/>
      <c r="CL180" s="90"/>
      <c r="CM180" s="90"/>
      <c r="CN180" s="90"/>
      <c r="CO180" s="90"/>
      <c r="CP180" s="90"/>
      <c r="CQ180" s="90"/>
      <c r="CR180" s="90"/>
      <c r="CS180" s="90"/>
      <c r="CT180" s="90"/>
      <c r="CU180" s="90"/>
      <c r="CV180" s="90"/>
      <c r="CW180" s="90"/>
      <c r="CX180" s="90"/>
      <c r="CY180" s="90"/>
      <c r="CZ180" s="90"/>
      <c r="DA180" s="90"/>
      <c r="DB180" s="90"/>
      <c r="DC180" s="90"/>
      <c r="DD180" s="90"/>
      <c r="DE180" s="90"/>
      <c r="DF180" s="90"/>
      <c r="DG180" s="90"/>
      <c r="DH180" s="90"/>
      <c r="DI180" s="90"/>
      <c r="DJ180" s="90"/>
      <c r="DK180" s="90"/>
      <c r="DL180" s="90"/>
      <c r="DM180" s="90"/>
      <c r="DN180" s="90"/>
      <c r="DO180" s="90"/>
      <c r="DP180" s="90"/>
      <c r="DQ180" s="90"/>
      <c r="DR180" s="90"/>
      <c r="DS180" s="90"/>
      <c r="DT180" s="90"/>
      <c r="DU180" s="90"/>
      <c r="DV180" s="90"/>
      <c r="DW180" s="90"/>
      <c r="DX180" s="90"/>
      <c r="DY180" s="90"/>
      <c r="DZ180" s="90"/>
      <c r="EA180" s="90"/>
      <c r="EB180" s="90"/>
      <c r="EC180" s="90"/>
      <c r="ED180" s="90"/>
      <c r="EE180" s="90"/>
      <c r="EF180" s="90"/>
      <c r="EG180" s="90"/>
      <c r="EH180" s="90"/>
      <c r="EI180" s="90"/>
      <c r="EJ180" s="90"/>
      <c r="EK180" s="90"/>
      <c r="EL180" s="90"/>
      <c r="EM180" s="90"/>
      <c r="EN180" s="90"/>
      <c r="EO180" s="90"/>
      <c r="EP180" s="90"/>
      <c r="EQ180" s="90"/>
      <c r="ER180" s="90"/>
      <c r="ES180" s="90"/>
      <c r="ET180" s="90"/>
      <c r="EU180" s="90"/>
      <c r="EV180" s="90"/>
      <c r="EW180" s="90"/>
      <c r="EX180" s="90"/>
      <c r="EY180" s="90"/>
      <c r="EZ180" s="90"/>
      <c r="FA180" s="90"/>
      <c r="FB180" s="90"/>
      <c r="FC180" s="90"/>
      <c r="FD180" s="90"/>
      <c r="FE180" s="90"/>
      <c r="FF180" s="90"/>
      <c r="FG180" s="90"/>
      <c r="FH180" s="90"/>
      <c r="FI180" s="90"/>
      <c r="FJ180" s="90"/>
      <c r="FK180" s="90"/>
      <c r="FL180" s="90"/>
      <c r="FM180" s="90"/>
      <c r="FN180" s="90"/>
      <c r="FO180" s="90"/>
      <c r="FP180" s="90"/>
      <c r="FQ180" s="90"/>
      <c r="FR180" s="90"/>
      <c r="FS180" s="90"/>
      <c r="FT180" s="90"/>
      <c r="FU180" s="90"/>
      <c r="FV180" s="90"/>
      <c r="FW180" s="90"/>
      <c r="FX180" s="90"/>
      <c r="FY180" s="90"/>
      <c r="FZ180" s="90"/>
      <c r="GA180" s="90"/>
      <c r="GB180" s="90"/>
      <c r="GC180" s="90"/>
      <c r="GD180" s="90"/>
      <c r="GE180" s="90"/>
      <c r="GF180" s="90"/>
      <c r="GG180" s="90"/>
      <c r="GH180" s="90"/>
      <c r="GI180" s="90"/>
      <c r="GJ180" s="90"/>
      <c r="GK180" s="90"/>
      <c r="GL180" s="90"/>
      <c r="GM180" s="90"/>
      <c r="GN180" s="90"/>
      <c r="GO180" s="90"/>
      <c r="GP180" s="90"/>
      <c r="GQ180" s="90"/>
      <c r="GR180" s="90"/>
      <c r="GS180" s="90"/>
      <c r="GT180" s="90"/>
      <c r="GU180" s="90"/>
      <c r="GV180" s="90"/>
      <c r="GW180" s="90"/>
      <c r="GX180" s="90"/>
      <c r="GY180" s="90"/>
      <c r="GZ180" s="90"/>
      <c r="HA180" s="90"/>
      <c r="HB180" s="90"/>
      <c r="HC180" s="90"/>
      <c r="HD180" s="90"/>
      <c r="HE180" s="90"/>
      <c r="HF180" s="90"/>
      <c r="HG180" s="90"/>
      <c r="HH180" s="90"/>
      <c r="HI180" s="90"/>
      <c r="HJ180" s="90"/>
      <c r="HK180" s="90"/>
      <c r="HL180" s="90"/>
      <c r="HM180" s="90"/>
      <c r="HN180" s="90"/>
      <c r="HO180" s="90"/>
      <c r="HP180" s="90"/>
      <c r="HQ180" s="90"/>
      <c r="HR180" s="90"/>
      <c r="HS180" s="90"/>
      <c r="HT180" s="90"/>
      <c r="HU180" s="90"/>
      <c r="HV180" s="90"/>
      <c r="HW180" s="90"/>
      <c r="HX180" s="90"/>
      <c r="HY180" s="90"/>
      <c r="HZ180" s="90"/>
      <c r="IA180" s="90"/>
      <c r="IB180" s="90"/>
      <c r="IC180" s="90"/>
      <c r="ID180" s="90"/>
      <c r="IE180" s="90"/>
      <c r="IF180" s="90"/>
      <c r="IG180" s="90"/>
      <c r="IH180" s="90"/>
      <c r="II180" s="90"/>
      <c r="IJ180" s="90"/>
      <c r="IK180" s="90"/>
      <c r="IL180" s="90"/>
      <c r="IM180" s="90"/>
      <c r="IN180" s="90"/>
      <c r="IO180" s="90"/>
      <c r="IP180" s="90"/>
      <c r="IQ180" s="90"/>
      <c r="IR180" s="90"/>
      <c r="IS180" s="90"/>
      <c r="IT180" s="90"/>
      <c r="IU180" s="90"/>
      <c r="IV180" s="90"/>
      <c r="IW180" s="90"/>
      <c r="IX180" s="90"/>
      <c r="IY180" s="90"/>
      <c r="IZ180" s="90"/>
      <c r="JA180" s="90"/>
      <c r="JB180" s="90"/>
      <c r="JC180" s="90"/>
      <c r="JD180" s="90"/>
      <c r="JE180" s="90"/>
      <c r="JF180" s="90"/>
      <c r="JG180" s="90"/>
      <c r="JH180" s="90"/>
      <c r="JI180" s="90"/>
      <c r="JJ180" s="90"/>
      <c r="JK180" s="90"/>
      <c r="JL180" s="90"/>
      <c r="JM180" s="90"/>
      <c r="JN180" s="90"/>
      <c r="JO180" s="90"/>
      <c r="JP180" s="90"/>
      <c r="JQ180" s="90"/>
      <c r="JR180" s="90"/>
      <c r="JS180" s="90"/>
      <c r="JT180" s="90"/>
      <c r="JU180" s="90"/>
      <c r="JV180" s="90"/>
      <c r="JW180" s="90"/>
      <c r="JX180" s="90"/>
      <c r="JY180" s="90"/>
      <c r="JZ180" s="90"/>
      <c r="KA180" s="90"/>
      <c r="KB180" s="90"/>
      <c r="KC180" s="90"/>
      <c r="KD180" s="90"/>
      <c r="KE180" s="90"/>
      <c r="KF180" s="90"/>
      <c r="KG180" s="90"/>
      <c r="KH180" s="90"/>
      <c r="KI180" s="90"/>
      <c r="KJ180" s="90"/>
      <c r="KK180" s="90"/>
      <c r="KL180" s="90"/>
      <c r="KM180" s="90"/>
      <c r="KN180" s="90"/>
      <c r="KO180" s="90"/>
      <c r="KP180" s="90"/>
      <c r="KQ180" s="90"/>
      <c r="KR180" s="90"/>
      <c r="KS180" s="90"/>
      <c r="KT180" s="90"/>
      <c r="KU180" s="90"/>
      <c r="KV180" s="90"/>
      <c r="KW180" s="90"/>
      <c r="KX180" s="90"/>
      <c r="KY180" s="90"/>
      <c r="KZ180" s="90"/>
      <c r="LA180" s="90"/>
      <c r="LB180" s="90"/>
      <c r="LC180" s="90"/>
      <c r="LD180" s="90"/>
      <c r="LE180" s="90"/>
      <c r="LF180" s="90"/>
      <c r="LG180" s="90"/>
      <c r="LH180" s="90"/>
      <c r="LI180" s="90"/>
      <c r="LJ180" s="90"/>
      <c r="LK180" s="90"/>
      <c r="LL180" s="90"/>
      <c r="LM180" s="90"/>
      <c r="LN180" s="90"/>
      <c r="LO180" s="90"/>
      <c r="LP180" s="90"/>
      <c r="LQ180" s="90"/>
      <c r="LR180" s="90"/>
      <c r="LS180" s="90"/>
      <c r="LT180" s="90"/>
      <c r="LU180" s="90"/>
      <c r="LV180" s="90"/>
      <c r="LW180" s="90"/>
      <c r="LX180" s="90"/>
      <c r="LY180" s="90"/>
      <c r="LZ180" s="90"/>
      <c r="MA180" s="90"/>
      <c r="MB180" s="90"/>
      <c r="MC180" s="90"/>
      <c r="MD180" s="90"/>
      <c r="ME180" s="90"/>
      <c r="MF180" s="90"/>
      <c r="MG180" s="90"/>
      <c r="MH180" s="90"/>
      <c r="MI180" s="90"/>
      <c r="MJ180" s="90"/>
      <c r="MK180" s="90"/>
      <c r="ML180" s="90"/>
      <c r="MM180" s="90"/>
      <c r="MN180" s="90"/>
      <c r="MO180" s="90"/>
      <c r="MP180" s="90"/>
      <c r="MQ180" s="90"/>
      <c r="MR180" s="90"/>
      <c r="MS180" s="90"/>
      <c r="MT180" s="90"/>
      <c r="MU180" s="90"/>
      <c r="MV180" s="90"/>
      <c r="MW180" s="90"/>
      <c r="MX180" s="90"/>
      <c r="MY180" s="90"/>
      <c r="MZ180" s="90"/>
      <c r="NA180" s="90"/>
      <c r="NB180" s="90"/>
      <c r="NC180" s="90"/>
      <c r="ND180" s="90"/>
      <c r="NE180" s="90"/>
      <c r="NF180" s="90"/>
      <c r="NG180" s="90"/>
      <c r="NH180" s="90"/>
      <c r="NI180" s="90"/>
      <c r="NJ180" s="90"/>
      <c r="NK180" s="90"/>
      <c r="NL180" s="90"/>
      <c r="NM180" s="90"/>
      <c r="NN180" s="90"/>
      <c r="NO180" s="90"/>
      <c r="NP180" s="90"/>
      <c r="NQ180" s="90"/>
      <c r="NR180" s="90"/>
      <c r="NS180" s="90"/>
      <c r="NT180" s="90"/>
      <c r="NU180" s="90"/>
      <c r="NV180" s="90"/>
      <c r="NW180" s="90"/>
      <c r="NX180" s="90"/>
      <c r="NY180" s="90"/>
      <c r="NZ180" s="90"/>
      <c r="OA180" s="90"/>
      <c r="OB180" s="90"/>
      <c r="OC180" s="90"/>
      <c r="OD180" s="90"/>
      <c r="OE180" s="90"/>
      <c r="OF180" s="90"/>
      <c r="OG180" s="90"/>
      <c r="OH180" s="90"/>
      <c r="OI180" s="90"/>
      <c r="OJ180" s="90"/>
      <c r="OK180" s="90"/>
      <c r="OL180" s="90"/>
      <c r="OM180" s="90"/>
      <c r="ON180" s="90"/>
      <c r="OO180" s="90"/>
      <c r="OP180" s="90"/>
      <c r="OQ180" s="90"/>
      <c r="OR180" s="90"/>
      <c r="OS180" s="90"/>
      <c r="OT180" s="90"/>
      <c r="OU180" s="90"/>
      <c r="OV180" s="90"/>
      <c r="OW180" s="90"/>
      <c r="OX180" s="90"/>
      <c r="OY180" s="90"/>
      <c r="OZ180" s="90"/>
      <c r="PA180" s="90"/>
      <c r="PB180" s="90"/>
      <c r="PC180" s="90"/>
      <c r="PD180" s="90"/>
      <c r="PE180" s="90"/>
      <c r="PF180" s="90"/>
      <c r="PG180" s="90"/>
      <c r="PH180" s="90"/>
      <c r="PI180" s="90"/>
      <c r="PJ180" s="90"/>
      <c r="PK180" s="90"/>
      <c r="PL180" s="90"/>
      <c r="PM180" s="90"/>
      <c r="PN180" s="90"/>
      <c r="PO180" s="90"/>
      <c r="PP180" s="90"/>
      <c r="PQ180" s="90"/>
      <c r="PR180" s="90"/>
      <c r="PS180" s="90"/>
      <c r="PT180" s="90"/>
      <c r="PU180" s="90"/>
      <c r="PV180" s="90"/>
      <c r="PW180" s="90"/>
      <c r="PX180" s="90"/>
      <c r="PY180" s="90"/>
      <c r="PZ180" s="90"/>
      <c r="QA180" s="90"/>
      <c r="QB180" s="90"/>
      <c r="QC180" s="90"/>
      <c r="QD180" s="90"/>
      <c r="QE180" s="90"/>
      <c r="QF180" s="90"/>
      <c r="QG180" s="90"/>
      <c r="QH180" s="90"/>
      <c r="QI180" s="90"/>
      <c r="QJ180" s="90"/>
      <c r="QK180" s="90"/>
      <c r="QL180" s="90"/>
      <c r="QM180" s="90"/>
      <c r="QN180" s="90"/>
      <c r="QO180" s="90"/>
      <c r="QP180" s="90"/>
      <c r="QQ180" s="90"/>
      <c r="QR180" s="90"/>
      <c r="QS180" s="90"/>
      <c r="QT180" s="90"/>
      <c r="QU180" s="90"/>
      <c r="QV180" s="90"/>
      <c r="QW180" s="90"/>
      <c r="QX180" s="90"/>
      <c r="QY180" s="90"/>
      <c r="QZ180" s="90"/>
      <c r="RA180" s="90"/>
      <c r="RB180" s="90"/>
      <c r="RC180" s="90"/>
      <c r="RD180" s="90"/>
      <c r="RE180" s="90"/>
      <c r="RF180" s="90"/>
      <c r="RG180" s="90"/>
      <c r="RH180" s="90"/>
      <c r="RI180" s="90"/>
      <c r="RJ180" s="90"/>
      <c r="RK180" s="90"/>
      <c r="RL180" s="90"/>
      <c r="RM180" s="90"/>
      <c r="RN180" s="90"/>
      <c r="RO180" s="90"/>
      <c r="RP180" s="90"/>
      <c r="RQ180" s="90"/>
      <c r="RR180" s="90"/>
      <c r="RS180" s="90"/>
      <c r="RT180" s="90"/>
      <c r="RU180" s="90"/>
      <c r="RV180" s="90"/>
      <c r="RW180" s="90"/>
      <c r="RX180" s="90"/>
      <c r="RY180" s="90"/>
      <c r="RZ180" s="90"/>
      <c r="SA180" s="90"/>
      <c r="SB180" s="90"/>
      <c r="SC180" s="90"/>
      <c r="SD180" s="90"/>
      <c r="SE180" s="90"/>
      <c r="SF180" s="90"/>
      <c r="SG180" s="90"/>
      <c r="SH180" s="90"/>
      <c r="SI180" s="90"/>
      <c r="SJ180" s="90"/>
      <c r="SK180" s="90"/>
      <c r="SL180" s="90"/>
      <c r="SM180" s="90"/>
      <c r="SN180" s="90"/>
      <c r="SO180" s="90"/>
      <c r="SP180" s="90"/>
      <c r="SQ180" s="90"/>
      <c r="SR180" s="90"/>
      <c r="SS180" s="90"/>
      <c r="ST180" s="90"/>
      <c r="SU180" s="90"/>
      <c r="SV180" s="90"/>
      <c r="SW180" s="90"/>
      <c r="SX180" s="90"/>
      <c r="SY180" s="90"/>
      <c r="SZ180" s="90"/>
      <c r="TA180" s="90"/>
      <c r="TB180" s="90"/>
      <c r="TC180" s="90"/>
      <c r="TD180" s="90"/>
      <c r="TE180" s="90"/>
      <c r="TF180" s="90"/>
      <c r="TG180" s="90"/>
      <c r="TH180" s="90"/>
      <c r="TI180" s="90"/>
      <c r="TJ180" s="90"/>
      <c r="TK180" s="90"/>
      <c r="TL180" s="90"/>
      <c r="TM180" s="90"/>
      <c r="TN180" s="90"/>
      <c r="TO180" s="90"/>
      <c r="TP180" s="90"/>
      <c r="TQ180" s="90"/>
      <c r="TR180" s="90"/>
      <c r="TS180" s="90"/>
      <c r="TT180" s="90"/>
      <c r="TU180" s="90"/>
      <c r="TV180" s="90"/>
      <c r="TW180" s="90"/>
      <c r="TX180" s="90"/>
      <c r="TY180" s="90"/>
      <c r="TZ180" s="90"/>
      <c r="UA180" s="90"/>
      <c r="UB180" s="90"/>
      <c r="UC180" s="90"/>
      <c r="UD180" s="90"/>
      <c r="UE180" s="90"/>
      <c r="UF180" s="90"/>
      <c r="UG180" s="90"/>
      <c r="UH180" s="90"/>
      <c r="UI180" s="90"/>
      <c r="UJ180" s="90"/>
      <c r="UK180" s="90"/>
      <c r="UL180" s="90"/>
      <c r="UM180" s="90"/>
      <c r="UN180" s="90"/>
      <c r="UO180" s="90"/>
      <c r="UP180" s="90"/>
      <c r="UQ180" s="90"/>
      <c r="UR180" s="90"/>
      <c r="US180" s="90"/>
      <c r="UT180" s="90"/>
      <c r="UU180" s="90"/>
      <c r="UV180" s="90"/>
      <c r="UW180" s="90"/>
      <c r="UX180" s="90"/>
      <c r="UY180" s="90"/>
      <c r="UZ180" s="90"/>
      <c r="VA180" s="90"/>
      <c r="VB180" s="90"/>
      <c r="VC180" s="90"/>
      <c r="VD180" s="90"/>
      <c r="VE180" s="90"/>
      <c r="VF180" s="90"/>
      <c r="VG180" s="90"/>
      <c r="VH180" s="90"/>
      <c r="VI180" s="90"/>
      <c r="VJ180" s="90"/>
      <c r="VK180" s="90"/>
      <c r="VL180" s="90"/>
      <c r="VM180" s="90"/>
      <c r="VN180" s="90"/>
      <c r="VO180" s="90"/>
      <c r="VP180" s="90"/>
      <c r="VQ180" s="90"/>
      <c r="VR180" s="90"/>
      <c r="VS180" s="90"/>
      <c r="VT180" s="90"/>
      <c r="VU180" s="90"/>
      <c r="VV180" s="90"/>
      <c r="VW180" s="90"/>
      <c r="VX180" s="90"/>
      <c r="VY180" s="90"/>
      <c r="VZ180" s="90"/>
      <c r="WA180" s="90"/>
      <c r="WB180" s="90"/>
      <c r="WC180" s="90"/>
      <c r="WD180" s="90"/>
      <c r="WE180" s="90"/>
      <c r="WF180" s="90"/>
      <c r="WG180" s="90"/>
      <c r="WH180" s="90"/>
      <c r="WI180" s="90"/>
      <c r="WJ180" s="90"/>
      <c r="WK180" s="90"/>
      <c r="WL180" s="90"/>
      <c r="WM180" s="90"/>
      <c r="WN180" s="90"/>
      <c r="WO180" s="90"/>
      <c r="WP180" s="90"/>
      <c r="WQ180" s="90"/>
      <c r="WR180" s="90"/>
      <c r="WS180" s="90"/>
      <c r="WT180" s="90"/>
      <c r="WU180" s="90"/>
      <c r="WV180" s="90"/>
      <c r="WW180" s="90"/>
      <c r="WX180" s="90"/>
      <c r="WY180" s="90"/>
      <c r="WZ180" s="90"/>
      <c r="XA180" s="90"/>
      <c r="XB180" s="90"/>
      <c r="XC180" s="90"/>
      <c r="XD180" s="90"/>
      <c r="XE180" s="90"/>
      <c r="XF180" s="90"/>
      <c r="XG180" s="90"/>
      <c r="XH180" s="90"/>
      <c r="XI180" s="90"/>
      <c r="XJ180" s="90"/>
      <c r="XK180" s="90"/>
      <c r="XL180" s="90"/>
      <c r="XM180" s="90"/>
      <c r="XN180" s="90"/>
      <c r="XO180" s="90"/>
      <c r="XP180" s="90"/>
      <c r="XQ180" s="90"/>
      <c r="XR180" s="90"/>
      <c r="XS180" s="90"/>
      <c r="XT180" s="90"/>
      <c r="XU180" s="90"/>
      <c r="XV180" s="90"/>
      <c r="XW180" s="90"/>
      <c r="XX180" s="90"/>
      <c r="XY180" s="90"/>
      <c r="XZ180" s="90"/>
      <c r="YA180" s="90"/>
      <c r="YB180" s="90"/>
      <c r="YC180" s="90"/>
      <c r="YD180" s="90"/>
      <c r="YE180" s="90"/>
      <c r="YF180" s="90"/>
      <c r="YG180" s="90"/>
      <c r="YH180" s="90"/>
      <c r="YI180" s="90"/>
      <c r="YJ180" s="90"/>
      <c r="YK180" s="90"/>
      <c r="YL180" s="90"/>
      <c r="YM180" s="90"/>
      <c r="YN180" s="90"/>
      <c r="YO180" s="90"/>
      <c r="YP180" s="90"/>
      <c r="YQ180" s="90"/>
      <c r="YR180" s="90"/>
      <c r="YS180" s="90"/>
      <c r="YT180" s="90"/>
      <c r="YU180" s="90"/>
      <c r="YV180" s="90"/>
      <c r="YW180" s="90"/>
      <c r="YX180" s="90"/>
      <c r="YY180" s="90"/>
      <c r="YZ180" s="90"/>
      <c r="ZA180" s="90"/>
      <c r="ZB180" s="90"/>
      <c r="ZC180" s="90"/>
      <c r="ZD180" s="90"/>
      <c r="ZE180" s="90"/>
      <c r="ZF180" s="90"/>
      <c r="ZG180" s="90"/>
      <c r="ZH180" s="90"/>
      <c r="ZI180" s="90"/>
      <c r="ZJ180" s="90"/>
      <c r="ZK180" s="90"/>
      <c r="ZL180" s="90"/>
      <c r="ZM180" s="90"/>
      <c r="ZN180" s="90"/>
      <c r="ZO180" s="90"/>
      <c r="ZP180" s="90"/>
      <c r="ZQ180" s="90"/>
      <c r="ZR180" s="90"/>
      <c r="ZS180" s="90"/>
      <c r="ZT180" s="90"/>
      <c r="ZU180" s="90"/>
      <c r="ZV180" s="90"/>
      <c r="ZW180" s="90"/>
      <c r="ZX180" s="90"/>
      <c r="ZY180" s="90"/>
      <c r="ZZ180" s="90"/>
      <c r="AAA180" s="90"/>
      <c r="AAB180" s="90"/>
      <c r="AAC180" s="90"/>
      <c r="AAD180" s="90"/>
      <c r="AAE180" s="90"/>
      <c r="AAF180" s="90"/>
      <c r="AAG180" s="90"/>
      <c r="AAH180" s="90"/>
      <c r="AAI180" s="90"/>
      <c r="AAJ180" s="90"/>
      <c r="AAK180" s="90"/>
      <c r="AAL180" s="90"/>
      <c r="AAM180" s="90"/>
      <c r="AAN180" s="90"/>
      <c r="AAO180" s="90"/>
      <c r="AAP180" s="90"/>
      <c r="AAQ180" s="90"/>
      <c r="AAR180" s="90"/>
      <c r="AAS180" s="90"/>
      <c r="AAT180" s="90"/>
      <c r="AAU180" s="90"/>
      <c r="AAV180" s="90"/>
      <c r="AAW180" s="90"/>
      <c r="AAX180" s="90"/>
      <c r="AAY180" s="90"/>
      <c r="AAZ180" s="90"/>
      <c r="ABA180" s="90"/>
      <c r="ABB180" s="90"/>
      <c r="ABC180" s="90"/>
      <c r="ABD180" s="90"/>
      <c r="ABE180" s="90"/>
      <c r="ABF180" s="90"/>
      <c r="ABG180" s="90"/>
      <c r="ABH180" s="90"/>
      <c r="ABI180" s="90"/>
      <c r="ABJ180" s="90"/>
      <c r="ABK180" s="90"/>
      <c r="ABL180" s="90"/>
      <c r="ABM180" s="90"/>
      <c r="ABN180" s="90"/>
      <c r="ABO180" s="90"/>
      <c r="ABP180" s="90"/>
      <c r="ABQ180" s="90"/>
      <c r="ABR180" s="90"/>
      <c r="ABS180" s="90"/>
      <c r="ABT180" s="90"/>
      <c r="ABU180" s="90"/>
      <c r="ABV180" s="90"/>
      <c r="ABW180" s="90"/>
      <c r="ABX180" s="90"/>
      <c r="ABY180" s="90"/>
      <c r="ABZ180" s="90"/>
      <c r="ACA180" s="90"/>
      <c r="ACB180" s="90"/>
      <c r="ACC180" s="90"/>
      <c r="ACD180" s="90"/>
      <c r="ACE180" s="90"/>
      <c r="ACF180" s="90"/>
      <c r="ACG180" s="90"/>
      <c r="ACH180" s="90"/>
      <c r="ACI180" s="90"/>
      <c r="ACJ180" s="90"/>
      <c r="ACK180" s="90"/>
      <c r="ACL180" s="90"/>
      <c r="ACM180" s="90"/>
      <c r="ACN180" s="90"/>
      <c r="ACO180" s="90"/>
      <c r="ACP180" s="90"/>
      <c r="ACQ180" s="90"/>
      <c r="ACR180" s="90"/>
      <c r="ACS180" s="90"/>
      <c r="ACT180" s="90"/>
      <c r="ACU180" s="90"/>
      <c r="ACV180" s="90"/>
      <c r="ACW180" s="90"/>
      <c r="ACX180" s="90"/>
      <c r="ACY180" s="90"/>
      <c r="ACZ180" s="90"/>
      <c r="ADA180" s="90"/>
      <c r="ADB180" s="90"/>
      <c r="ADC180" s="90"/>
      <c r="ADD180" s="90"/>
      <c r="ADE180" s="90"/>
      <c r="ADF180" s="90"/>
      <c r="ADG180" s="90"/>
      <c r="ADH180" s="90"/>
      <c r="ADI180" s="90"/>
      <c r="ADJ180" s="90"/>
      <c r="ADK180" s="90"/>
      <c r="ADL180" s="90"/>
      <c r="ADM180" s="90"/>
      <c r="ADN180" s="90"/>
      <c r="ADO180" s="90"/>
      <c r="ADP180" s="90"/>
      <c r="ADQ180" s="90"/>
      <c r="ADR180" s="90"/>
      <c r="ADS180" s="90"/>
      <c r="ADT180" s="90"/>
      <c r="ADU180" s="90"/>
      <c r="ADV180" s="90"/>
      <c r="ADW180" s="90"/>
      <c r="ADX180" s="90"/>
      <c r="ADY180" s="90"/>
      <c r="ADZ180" s="90"/>
      <c r="AEA180" s="90"/>
      <c r="AEB180" s="90"/>
      <c r="AEC180" s="90"/>
      <c r="AED180" s="90"/>
      <c r="AEE180" s="90"/>
      <c r="AEF180" s="90"/>
      <c r="AEG180" s="90"/>
      <c r="AEH180" s="90"/>
      <c r="AEI180" s="90"/>
      <c r="AEJ180" s="90"/>
      <c r="AEK180" s="90"/>
      <c r="AEL180" s="90"/>
      <c r="AEM180" s="90"/>
      <c r="AEN180" s="90"/>
      <c r="AEO180" s="90"/>
      <c r="AEP180" s="90"/>
      <c r="AEQ180" s="90"/>
      <c r="AER180" s="90"/>
      <c r="AES180" s="90"/>
      <c r="AET180" s="90"/>
      <c r="AEU180" s="90"/>
      <c r="AEV180" s="90"/>
      <c r="AEW180" s="90"/>
      <c r="AEX180" s="90"/>
      <c r="AEY180" s="90"/>
      <c r="AEZ180" s="90"/>
      <c r="AFA180" s="90"/>
      <c r="AFB180" s="90"/>
      <c r="AFC180" s="90"/>
      <c r="AFD180" s="90"/>
      <c r="AFE180" s="90"/>
      <c r="AFF180" s="90"/>
      <c r="AFG180" s="90"/>
      <c r="AFH180" s="90"/>
      <c r="AFI180" s="90"/>
      <c r="AFJ180" s="90"/>
      <c r="AFK180" s="90"/>
      <c r="AFL180" s="90"/>
      <c r="AFM180" s="90"/>
      <c r="AFN180" s="90"/>
      <c r="AFO180" s="90"/>
      <c r="AFP180" s="90"/>
      <c r="AFQ180" s="90"/>
      <c r="AFR180" s="90"/>
      <c r="AFS180" s="90"/>
      <c r="AFT180" s="90"/>
      <c r="AFU180" s="90"/>
      <c r="AFV180" s="90"/>
      <c r="AFW180" s="90"/>
      <c r="AFX180" s="90"/>
      <c r="AFY180" s="90"/>
      <c r="AFZ180" s="90"/>
      <c r="AGA180" s="90"/>
      <c r="AGB180" s="90"/>
      <c r="AGC180" s="90"/>
      <c r="AGD180" s="90"/>
      <c r="AGE180" s="90"/>
      <c r="AGF180" s="90"/>
      <c r="AGG180" s="90"/>
      <c r="AGH180" s="90"/>
      <c r="AGI180" s="90"/>
      <c r="AGJ180" s="90"/>
      <c r="AGK180" s="90"/>
      <c r="AGL180" s="90"/>
      <c r="AGM180" s="90"/>
      <c r="AGN180" s="90"/>
      <c r="AGO180" s="90"/>
      <c r="AGP180" s="90"/>
      <c r="AGQ180" s="90"/>
      <c r="AGR180" s="90"/>
      <c r="AGS180" s="90"/>
      <c r="AGT180" s="90"/>
      <c r="AGU180" s="90"/>
      <c r="AGV180" s="90"/>
      <c r="AGW180" s="90"/>
      <c r="AGX180" s="90"/>
      <c r="AGY180" s="90"/>
      <c r="AGZ180" s="90"/>
      <c r="AHA180" s="90"/>
      <c r="AHB180" s="90"/>
      <c r="AHC180" s="90"/>
      <c r="AHD180" s="90"/>
      <c r="AHE180" s="90"/>
      <c r="AHF180" s="90"/>
      <c r="AHG180" s="90"/>
      <c r="AHH180" s="90"/>
      <c r="AHI180" s="90"/>
      <c r="AHJ180" s="90"/>
      <c r="AHK180" s="90"/>
      <c r="AHL180" s="90"/>
      <c r="AHM180" s="90"/>
      <c r="AHN180" s="90"/>
      <c r="AHO180" s="90"/>
      <c r="AHP180" s="90"/>
      <c r="AHQ180" s="90"/>
      <c r="AHR180" s="90"/>
      <c r="AHS180" s="90"/>
      <c r="AHT180" s="90"/>
      <c r="AHU180" s="90"/>
      <c r="AHV180" s="90"/>
      <c r="AHW180" s="90"/>
      <c r="AHX180" s="90"/>
      <c r="AHY180" s="90"/>
      <c r="AHZ180" s="90"/>
      <c r="AIA180" s="90"/>
      <c r="AIB180" s="90"/>
      <c r="AIC180" s="90"/>
      <c r="AID180" s="90"/>
      <c r="AIE180" s="90"/>
      <c r="AIF180" s="90"/>
      <c r="AIG180" s="90"/>
      <c r="AIH180" s="90"/>
      <c r="AII180" s="90"/>
      <c r="AIJ180" s="90"/>
      <c r="AIK180" s="90"/>
      <c r="AIL180" s="90"/>
      <c r="AIM180" s="90"/>
      <c r="AIN180" s="90"/>
      <c r="AIO180" s="90"/>
      <c r="AIP180" s="90"/>
      <c r="AIQ180" s="90"/>
      <c r="AIR180" s="90"/>
      <c r="AIS180" s="90"/>
      <c r="AIT180" s="90"/>
      <c r="AIU180" s="90"/>
      <c r="AIV180" s="90"/>
      <c r="AIW180" s="90"/>
      <c r="AIX180" s="90"/>
      <c r="AIY180" s="90"/>
      <c r="AIZ180" s="90"/>
      <c r="AJA180" s="90"/>
      <c r="AJB180" s="90"/>
      <c r="AJC180" s="90"/>
      <c r="AJD180" s="90"/>
      <c r="AJE180" s="90"/>
      <c r="AJF180" s="90"/>
      <c r="AJG180" s="90"/>
      <c r="AJH180" s="90"/>
      <c r="AJI180" s="90"/>
      <c r="AJJ180" s="90"/>
      <c r="AJK180" s="90"/>
      <c r="AJL180" s="90"/>
      <c r="AJM180" s="90"/>
      <c r="AJN180" s="90"/>
      <c r="AJO180" s="90"/>
      <c r="AJP180" s="90"/>
      <c r="AJQ180" s="90"/>
      <c r="AJR180" s="90"/>
      <c r="AJS180" s="90"/>
      <c r="AJT180" s="90"/>
      <c r="AJU180" s="90"/>
      <c r="AJV180" s="90"/>
      <c r="AJW180" s="90"/>
      <c r="AJX180" s="90"/>
      <c r="AJY180" s="90"/>
      <c r="AJZ180" s="90"/>
      <c r="AKA180" s="90"/>
      <c r="AKB180" s="90"/>
      <c r="AKC180" s="90"/>
      <c r="AKD180" s="90"/>
      <c r="AKE180" s="90"/>
      <c r="AKF180" s="90"/>
      <c r="AKG180" s="90"/>
      <c r="AKH180" s="90"/>
      <c r="AKI180" s="90"/>
      <c r="AKJ180" s="90"/>
      <c r="AKK180" s="90"/>
      <c r="AKL180" s="90"/>
      <c r="AKM180" s="90"/>
      <c r="AKN180" s="90"/>
      <c r="AKO180" s="90"/>
      <c r="AKP180" s="90"/>
      <c r="AKQ180" s="90"/>
      <c r="AKR180" s="90"/>
      <c r="AKS180" s="90"/>
      <c r="AKT180" s="90"/>
      <c r="AKU180" s="90"/>
      <c r="AKV180" s="90"/>
      <c r="AKW180" s="90"/>
      <c r="AKX180" s="90"/>
      <c r="AKY180" s="90"/>
      <c r="AKZ180" s="90"/>
      <c r="ALA180" s="90"/>
      <c r="ALB180" s="90"/>
      <c r="ALC180" s="90"/>
      <c r="ALD180" s="90"/>
      <c r="ALE180" s="90"/>
      <c r="ALF180" s="90"/>
      <c r="ALG180" s="90"/>
      <c r="ALH180" s="90"/>
      <c r="ALI180" s="90"/>
      <c r="ALJ180" s="90"/>
      <c r="ALK180" s="90"/>
      <c r="ALL180" s="90"/>
      <c r="ALM180" s="90"/>
      <c r="ALN180" s="90"/>
      <c r="ALO180" s="90"/>
      <c r="ALP180" s="90"/>
      <c r="ALQ180" s="90"/>
      <c r="ALR180" s="90"/>
      <c r="ALS180" s="90"/>
      <c r="ALT180" s="90"/>
      <c r="ALU180" s="90"/>
      <c r="ALV180" s="90"/>
      <c r="ALW180" s="90"/>
      <c r="ALX180" s="90"/>
      <c r="ALY180" s="90"/>
      <c r="ALZ180" s="90"/>
      <c r="AMA180" s="90"/>
      <c r="AMB180" s="90"/>
      <c r="AMC180" s="90"/>
      <c r="AMD180" s="90"/>
      <c r="AME180" s="90"/>
      <c r="AMF180" s="90"/>
      <c r="AMG180" s="90"/>
      <c r="AMH180" s="90"/>
      <c r="AMI180" s="90"/>
      <c r="AMJ180" s="90"/>
    </row>
    <row r="181" customFormat="false" ht="15.75" hidden="false" customHeight="true" outlineLevel="0" collapsed="false">
      <c r="A181" s="124" t="s">
        <v>135</v>
      </c>
      <c r="B181" s="125"/>
      <c r="C181" s="122"/>
      <c r="D181" s="122"/>
      <c r="E181" s="123"/>
      <c r="F181" s="122"/>
      <c r="G181" s="123"/>
      <c r="H181" s="90"/>
      <c r="I181" s="90"/>
      <c r="J181" s="90"/>
      <c r="K181" s="90"/>
      <c r="L181" s="90"/>
      <c r="M181" s="90"/>
      <c r="N181" s="90"/>
      <c r="O181" s="90"/>
      <c r="P181" s="90"/>
      <c r="Q181" s="90"/>
      <c r="R181" s="90"/>
      <c r="S181" s="90"/>
      <c r="T181" s="90"/>
      <c r="U181" s="90"/>
      <c r="V181" s="90"/>
      <c r="W181" s="90"/>
      <c r="X181" s="90"/>
      <c r="Y181" s="90"/>
      <c r="Z181" s="90"/>
      <c r="AA181" s="90"/>
      <c r="AB181" s="90"/>
      <c r="AC181" s="90"/>
      <c r="AD181" s="90"/>
      <c r="AE181" s="90"/>
      <c r="AF181" s="90"/>
      <c r="AG181" s="90"/>
      <c r="AH181" s="90"/>
      <c r="AI181" s="90"/>
      <c r="AJ181" s="90"/>
      <c r="AK181" s="90"/>
      <c r="AL181" s="90"/>
      <c r="AM181" s="90"/>
      <c r="AN181" s="90"/>
      <c r="AO181" s="90"/>
      <c r="AP181" s="90"/>
      <c r="AQ181" s="90"/>
      <c r="AR181" s="90"/>
      <c r="AS181" s="90"/>
      <c r="AT181" s="90"/>
      <c r="AU181" s="90"/>
      <c r="AV181" s="90"/>
      <c r="AW181" s="90"/>
      <c r="AX181" s="90"/>
      <c r="AY181" s="90"/>
      <c r="AZ181" s="90"/>
      <c r="BA181" s="90"/>
      <c r="BB181" s="90"/>
      <c r="BC181" s="90"/>
      <c r="BD181" s="90"/>
      <c r="BE181" s="90"/>
      <c r="BF181" s="90"/>
      <c r="BG181" s="90"/>
      <c r="BH181" s="90"/>
      <c r="BI181" s="90"/>
      <c r="BJ181" s="90"/>
      <c r="BK181" s="90"/>
      <c r="BL181" s="90"/>
      <c r="BM181" s="90"/>
      <c r="BN181" s="90"/>
      <c r="BO181" s="90"/>
      <c r="BP181" s="90"/>
      <c r="BQ181" s="90"/>
      <c r="BR181" s="90"/>
      <c r="BS181" s="90"/>
      <c r="BT181" s="90"/>
      <c r="BU181" s="90"/>
      <c r="BV181" s="90"/>
      <c r="BW181" s="90"/>
      <c r="BX181" s="90"/>
      <c r="BY181" s="90"/>
      <c r="BZ181" s="90"/>
      <c r="CA181" s="90"/>
      <c r="CB181" s="90"/>
      <c r="CC181" s="90"/>
      <c r="CD181" s="90"/>
      <c r="CE181" s="90"/>
      <c r="CF181" s="90"/>
      <c r="CG181" s="90"/>
      <c r="CH181" s="90"/>
      <c r="CI181" s="90"/>
      <c r="CJ181" s="90"/>
      <c r="CK181" s="90"/>
      <c r="CL181" s="90"/>
      <c r="CM181" s="90"/>
      <c r="CN181" s="90"/>
      <c r="CO181" s="90"/>
      <c r="CP181" s="90"/>
      <c r="CQ181" s="90"/>
      <c r="CR181" s="90"/>
      <c r="CS181" s="90"/>
      <c r="CT181" s="90"/>
      <c r="CU181" s="90"/>
      <c r="CV181" s="90"/>
      <c r="CW181" s="90"/>
      <c r="CX181" s="90"/>
      <c r="CY181" s="90"/>
      <c r="CZ181" s="90"/>
      <c r="DA181" s="90"/>
      <c r="DB181" s="90"/>
      <c r="DC181" s="90"/>
      <c r="DD181" s="90"/>
      <c r="DE181" s="90"/>
      <c r="DF181" s="90"/>
      <c r="DG181" s="90"/>
      <c r="DH181" s="90"/>
      <c r="DI181" s="90"/>
      <c r="DJ181" s="90"/>
      <c r="DK181" s="90"/>
      <c r="DL181" s="90"/>
      <c r="DM181" s="90"/>
      <c r="DN181" s="90"/>
      <c r="DO181" s="90"/>
      <c r="DP181" s="90"/>
      <c r="DQ181" s="90"/>
      <c r="DR181" s="90"/>
      <c r="DS181" s="90"/>
      <c r="DT181" s="90"/>
      <c r="DU181" s="90"/>
      <c r="DV181" s="90"/>
      <c r="DW181" s="90"/>
      <c r="DX181" s="90"/>
      <c r="DY181" s="90"/>
      <c r="DZ181" s="90"/>
      <c r="EA181" s="90"/>
      <c r="EB181" s="90"/>
      <c r="EC181" s="90"/>
      <c r="ED181" s="90"/>
      <c r="EE181" s="90"/>
      <c r="EF181" s="90"/>
      <c r="EG181" s="90"/>
      <c r="EH181" s="90"/>
      <c r="EI181" s="90"/>
      <c r="EJ181" s="90"/>
      <c r="EK181" s="90"/>
      <c r="EL181" s="90"/>
      <c r="EM181" s="90"/>
      <c r="EN181" s="90"/>
      <c r="EO181" s="90"/>
      <c r="EP181" s="90"/>
      <c r="EQ181" s="90"/>
      <c r="ER181" s="90"/>
      <c r="ES181" s="90"/>
      <c r="ET181" s="90"/>
      <c r="EU181" s="90"/>
      <c r="EV181" s="90"/>
      <c r="EW181" s="90"/>
      <c r="EX181" s="90"/>
      <c r="EY181" s="90"/>
      <c r="EZ181" s="90"/>
      <c r="FA181" s="90"/>
      <c r="FB181" s="90"/>
      <c r="FC181" s="90"/>
      <c r="FD181" s="90"/>
      <c r="FE181" s="90"/>
      <c r="FF181" s="90"/>
      <c r="FG181" s="90"/>
      <c r="FH181" s="90"/>
      <c r="FI181" s="90"/>
      <c r="FJ181" s="90"/>
      <c r="FK181" s="90"/>
      <c r="FL181" s="90"/>
      <c r="FM181" s="90"/>
      <c r="FN181" s="90"/>
      <c r="FO181" s="90"/>
      <c r="FP181" s="90"/>
      <c r="FQ181" s="90"/>
      <c r="FR181" s="90"/>
      <c r="FS181" s="90"/>
      <c r="FT181" s="90"/>
      <c r="FU181" s="90"/>
      <c r="FV181" s="90"/>
      <c r="FW181" s="90"/>
      <c r="FX181" s="90"/>
      <c r="FY181" s="90"/>
      <c r="FZ181" s="90"/>
      <c r="GA181" s="90"/>
      <c r="GB181" s="90"/>
      <c r="GC181" s="90"/>
      <c r="GD181" s="90"/>
      <c r="GE181" s="90"/>
      <c r="GF181" s="90"/>
      <c r="GG181" s="90"/>
      <c r="GH181" s="90"/>
      <c r="GI181" s="90"/>
      <c r="GJ181" s="90"/>
      <c r="GK181" s="90"/>
      <c r="GL181" s="90"/>
      <c r="GM181" s="90"/>
      <c r="GN181" s="90"/>
      <c r="GO181" s="90"/>
      <c r="GP181" s="90"/>
      <c r="GQ181" s="90"/>
      <c r="GR181" s="90"/>
      <c r="GS181" s="90"/>
      <c r="GT181" s="90"/>
      <c r="GU181" s="90"/>
      <c r="GV181" s="90"/>
      <c r="GW181" s="90"/>
      <c r="GX181" s="90"/>
      <c r="GY181" s="90"/>
      <c r="GZ181" s="90"/>
      <c r="HA181" s="90"/>
      <c r="HB181" s="90"/>
      <c r="HC181" s="90"/>
      <c r="HD181" s="90"/>
      <c r="HE181" s="90"/>
      <c r="HF181" s="90"/>
      <c r="HG181" s="90"/>
      <c r="HH181" s="90"/>
      <c r="HI181" s="90"/>
      <c r="HJ181" s="90"/>
      <c r="HK181" s="90"/>
      <c r="HL181" s="90"/>
      <c r="HM181" s="90"/>
      <c r="HN181" s="90"/>
      <c r="HO181" s="90"/>
      <c r="HP181" s="90"/>
      <c r="HQ181" s="90"/>
      <c r="HR181" s="90"/>
      <c r="HS181" s="90"/>
      <c r="HT181" s="90"/>
      <c r="HU181" s="90"/>
      <c r="HV181" s="90"/>
      <c r="HW181" s="90"/>
      <c r="HX181" s="90"/>
      <c r="HY181" s="90"/>
      <c r="HZ181" s="90"/>
      <c r="IA181" s="90"/>
      <c r="IB181" s="90"/>
      <c r="IC181" s="90"/>
      <c r="ID181" s="90"/>
      <c r="IE181" s="90"/>
      <c r="IF181" s="90"/>
      <c r="IG181" s="90"/>
      <c r="IH181" s="90"/>
      <c r="II181" s="90"/>
      <c r="IJ181" s="90"/>
      <c r="IK181" s="90"/>
      <c r="IL181" s="90"/>
      <c r="IM181" s="90"/>
      <c r="IN181" s="90"/>
      <c r="IO181" s="90"/>
      <c r="IP181" s="90"/>
      <c r="IQ181" s="90"/>
      <c r="IR181" s="90"/>
      <c r="IS181" s="90"/>
      <c r="IT181" s="90"/>
      <c r="IU181" s="90"/>
      <c r="IV181" s="90"/>
      <c r="IW181" s="90"/>
      <c r="IX181" s="90"/>
      <c r="IY181" s="90"/>
      <c r="IZ181" s="90"/>
      <c r="JA181" s="90"/>
      <c r="JB181" s="90"/>
      <c r="JC181" s="90"/>
      <c r="JD181" s="90"/>
      <c r="JE181" s="90"/>
      <c r="JF181" s="90"/>
      <c r="JG181" s="90"/>
      <c r="JH181" s="90"/>
      <c r="JI181" s="90"/>
      <c r="JJ181" s="90"/>
      <c r="JK181" s="90"/>
      <c r="JL181" s="90"/>
      <c r="JM181" s="90"/>
      <c r="JN181" s="90"/>
      <c r="JO181" s="90"/>
      <c r="JP181" s="90"/>
      <c r="JQ181" s="90"/>
      <c r="JR181" s="90"/>
      <c r="JS181" s="90"/>
      <c r="JT181" s="90"/>
      <c r="JU181" s="90"/>
      <c r="JV181" s="90"/>
      <c r="JW181" s="90"/>
      <c r="JX181" s="90"/>
      <c r="JY181" s="90"/>
      <c r="JZ181" s="90"/>
      <c r="KA181" s="90"/>
      <c r="KB181" s="90"/>
      <c r="KC181" s="90"/>
      <c r="KD181" s="90"/>
      <c r="KE181" s="90"/>
      <c r="KF181" s="90"/>
      <c r="KG181" s="90"/>
      <c r="KH181" s="90"/>
      <c r="KI181" s="90"/>
      <c r="KJ181" s="90"/>
      <c r="KK181" s="90"/>
      <c r="KL181" s="90"/>
      <c r="KM181" s="90"/>
      <c r="KN181" s="90"/>
      <c r="KO181" s="90"/>
      <c r="KP181" s="90"/>
      <c r="KQ181" s="90"/>
      <c r="KR181" s="90"/>
      <c r="KS181" s="90"/>
      <c r="KT181" s="90"/>
      <c r="KU181" s="90"/>
      <c r="KV181" s="90"/>
      <c r="KW181" s="90"/>
      <c r="KX181" s="90"/>
      <c r="KY181" s="90"/>
      <c r="KZ181" s="90"/>
      <c r="LA181" s="90"/>
      <c r="LB181" s="90"/>
      <c r="LC181" s="90"/>
      <c r="LD181" s="90"/>
      <c r="LE181" s="90"/>
      <c r="LF181" s="90"/>
      <c r="LG181" s="90"/>
      <c r="LH181" s="90"/>
      <c r="LI181" s="90"/>
      <c r="LJ181" s="90"/>
      <c r="LK181" s="90"/>
      <c r="LL181" s="90"/>
      <c r="LM181" s="90"/>
      <c r="LN181" s="90"/>
      <c r="LO181" s="90"/>
      <c r="LP181" s="90"/>
      <c r="LQ181" s="90"/>
      <c r="LR181" s="90"/>
      <c r="LS181" s="90"/>
      <c r="LT181" s="90"/>
      <c r="LU181" s="90"/>
      <c r="LV181" s="90"/>
      <c r="LW181" s="90"/>
      <c r="LX181" s="90"/>
      <c r="LY181" s="90"/>
      <c r="LZ181" s="90"/>
      <c r="MA181" s="90"/>
      <c r="MB181" s="90"/>
      <c r="MC181" s="90"/>
      <c r="MD181" s="90"/>
      <c r="ME181" s="90"/>
      <c r="MF181" s="90"/>
      <c r="MG181" s="90"/>
      <c r="MH181" s="90"/>
      <c r="MI181" s="90"/>
      <c r="MJ181" s="90"/>
      <c r="MK181" s="90"/>
      <c r="ML181" s="90"/>
      <c r="MM181" s="90"/>
      <c r="MN181" s="90"/>
      <c r="MO181" s="90"/>
      <c r="MP181" s="90"/>
      <c r="MQ181" s="90"/>
      <c r="MR181" s="90"/>
      <c r="MS181" s="90"/>
      <c r="MT181" s="90"/>
      <c r="MU181" s="90"/>
      <c r="MV181" s="90"/>
      <c r="MW181" s="90"/>
      <c r="MX181" s="90"/>
      <c r="MY181" s="90"/>
      <c r="MZ181" s="90"/>
      <c r="NA181" s="90"/>
      <c r="NB181" s="90"/>
      <c r="NC181" s="90"/>
      <c r="ND181" s="90"/>
      <c r="NE181" s="90"/>
      <c r="NF181" s="90"/>
      <c r="NG181" s="90"/>
      <c r="NH181" s="90"/>
      <c r="NI181" s="90"/>
      <c r="NJ181" s="90"/>
      <c r="NK181" s="90"/>
      <c r="NL181" s="90"/>
      <c r="NM181" s="90"/>
      <c r="NN181" s="90"/>
      <c r="NO181" s="90"/>
      <c r="NP181" s="90"/>
      <c r="NQ181" s="90"/>
      <c r="NR181" s="90"/>
      <c r="NS181" s="90"/>
      <c r="NT181" s="90"/>
      <c r="NU181" s="90"/>
      <c r="NV181" s="90"/>
      <c r="NW181" s="90"/>
      <c r="NX181" s="90"/>
      <c r="NY181" s="90"/>
      <c r="NZ181" s="90"/>
      <c r="OA181" s="90"/>
      <c r="OB181" s="90"/>
      <c r="OC181" s="90"/>
      <c r="OD181" s="90"/>
      <c r="OE181" s="90"/>
      <c r="OF181" s="90"/>
      <c r="OG181" s="90"/>
      <c r="OH181" s="90"/>
      <c r="OI181" s="90"/>
      <c r="OJ181" s="90"/>
      <c r="OK181" s="90"/>
      <c r="OL181" s="90"/>
      <c r="OM181" s="90"/>
      <c r="ON181" s="90"/>
      <c r="OO181" s="90"/>
      <c r="OP181" s="90"/>
      <c r="OQ181" s="90"/>
      <c r="OR181" s="90"/>
      <c r="OS181" s="90"/>
      <c r="OT181" s="90"/>
      <c r="OU181" s="90"/>
      <c r="OV181" s="90"/>
      <c r="OW181" s="90"/>
      <c r="OX181" s="90"/>
      <c r="OY181" s="90"/>
      <c r="OZ181" s="90"/>
      <c r="PA181" s="90"/>
      <c r="PB181" s="90"/>
      <c r="PC181" s="90"/>
      <c r="PD181" s="90"/>
      <c r="PE181" s="90"/>
      <c r="PF181" s="90"/>
      <c r="PG181" s="90"/>
      <c r="PH181" s="90"/>
      <c r="PI181" s="90"/>
      <c r="PJ181" s="90"/>
      <c r="PK181" s="90"/>
      <c r="PL181" s="90"/>
      <c r="PM181" s="90"/>
      <c r="PN181" s="90"/>
      <c r="PO181" s="90"/>
      <c r="PP181" s="90"/>
      <c r="PQ181" s="90"/>
      <c r="PR181" s="90"/>
      <c r="PS181" s="90"/>
      <c r="PT181" s="90"/>
      <c r="PU181" s="90"/>
      <c r="PV181" s="90"/>
      <c r="PW181" s="90"/>
      <c r="PX181" s="90"/>
      <c r="PY181" s="90"/>
      <c r="PZ181" s="90"/>
      <c r="QA181" s="90"/>
      <c r="QB181" s="90"/>
      <c r="QC181" s="90"/>
      <c r="QD181" s="90"/>
      <c r="QE181" s="90"/>
      <c r="QF181" s="90"/>
      <c r="QG181" s="90"/>
      <c r="QH181" s="90"/>
      <c r="QI181" s="90"/>
      <c r="QJ181" s="90"/>
      <c r="QK181" s="90"/>
      <c r="QL181" s="90"/>
      <c r="QM181" s="90"/>
      <c r="QN181" s="90"/>
      <c r="QO181" s="90"/>
      <c r="QP181" s="90"/>
      <c r="QQ181" s="90"/>
      <c r="QR181" s="90"/>
      <c r="QS181" s="90"/>
      <c r="QT181" s="90"/>
      <c r="QU181" s="90"/>
      <c r="QV181" s="90"/>
      <c r="QW181" s="90"/>
      <c r="QX181" s="90"/>
      <c r="QY181" s="90"/>
      <c r="QZ181" s="90"/>
      <c r="RA181" s="90"/>
      <c r="RB181" s="90"/>
      <c r="RC181" s="90"/>
      <c r="RD181" s="90"/>
      <c r="RE181" s="90"/>
      <c r="RF181" s="90"/>
      <c r="RG181" s="90"/>
      <c r="RH181" s="90"/>
      <c r="RI181" s="90"/>
      <c r="RJ181" s="90"/>
      <c r="RK181" s="90"/>
      <c r="RL181" s="90"/>
      <c r="RM181" s="90"/>
      <c r="RN181" s="90"/>
      <c r="RO181" s="90"/>
      <c r="RP181" s="90"/>
      <c r="RQ181" s="90"/>
      <c r="RR181" s="90"/>
      <c r="RS181" s="90"/>
      <c r="RT181" s="90"/>
      <c r="RU181" s="90"/>
      <c r="RV181" s="90"/>
      <c r="RW181" s="90"/>
      <c r="RX181" s="90"/>
      <c r="RY181" s="90"/>
      <c r="RZ181" s="90"/>
      <c r="SA181" s="90"/>
      <c r="SB181" s="90"/>
      <c r="SC181" s="90"/>
      <c r="SD181" s="90"/>
      <c r="SE181" s="90"/>
      <c r="SF181" s="90"/>
      <c r="SG181" s="90"/>
      <c r="SH181" s="90"/>
      <c r="SI181" s="90"/>
      <c r="SJ181" s="90"/>
      <c r="SK181" s="90"/>
      <c r="SL181" s="90"/>
      <c r="SM181" s="90"/>
      <c r="SN181" s="90"/>
      <c r="SO181" s="90"/>
      <c r="SP181" s="90"/>
      <c r="SQ181" s="90"/>
      <c r="SR181" s="90"/>
      <c r="SS181" s="90"/>
      <c r="ST181" s="90"/>
      <c r="SU181" s="90"/>
      <c r="SV181" s="90"/>
      <c r="SW181" s="90"/>
      <c r="SX181" s="90"/>
      <c r="SY181" s="90"/>
      <c r="SZ181" s="90"/>
      <c r="TA181" s="90"/>
      <c r="TB181" s="90"/>
      <c r="TC181" s="90"/>
      <c r="TD181" s="90"/>
      <c r="TE181" s="90"/>
      <c r="TF181" s="90"/>
      <c r="TG181" s="90"/>
      <c r="TH181" s="90"/>
      <c r="TI181" s="90"/>
      <c r="TJ181" s="90"/>
      <c r="TK181" s="90"/>
      <c r="TL181" s="90"/>
      <c r="TM181" s="90"/>
      <c r="TN181" s="90"/>
      <c r="TO181" s="90"/>
      <c r="TP181" s="90"/>
      <c r="TQ181" s="90"/>
      <c r="TR181" s="90"/>
      <c r="TS181" s="90"/>
      <c r="TT181" s="90"/>
      <c r="TU181" s="90"/>
      <c r="TV181" s="90"/>
      <c r="TW181" s="90"/>
      <c r="TX181" s="90"/>
      <c r="TY181" s="90"/>
      <c r="TZ181" s="90"/>
      <c r="UA181" s="90"/>
      <c r="UB181" s="90"/>
      <c r="UC181" s="90"/>
      <c r="UD181" s="90"/>
      <c r="UE181" s="90"/>
      <c r="UF181" s="90"/>
      <c r="UG181" s="90"/>
      <c r="UH181" s="90"/>
      <c r="UI181" s="90"/>
      <c r="UJ181" s="90"/>
      <c r="UK181" s="90"/>
      <c r="UL181" s="90"/>
      <c r="UM181" s="90"/>
      <c r="UN181" s="90"/>
      <c r="UO181" s="90"/>
      <c r="UP181" s="90"/>
      <c r="UQ181" s="90"/>
      <c r="UR181" s="90"/>
      <c r="US181" s="90"/>
      <c r="UT181" s="90"/>
      <c r="UU181" s="90"/>
      <c r="UV181" s="90"/>
      <c r="UW181" s="90"/>
      <c r="UX181" s="90"/>
      <c r="UY181" s="90"/>
      <c r="UZ181" s="90"/>
      <c r="VA181" s="90"/>
      <c r="VB181" s="90"/>
      <c r="VC181" s="90"/>
      <c r="VD181" s="90"/>
      <c r="VE181" s="90"/>
      <c r="VF181" s="90"/>
      <c r="VG181" s="90"/>
      <c r="VH181" s="90"/>
      <c r="VI181" s="90"/>
      <c r="VJ181" s="90"/>
      <c r="VK181" s="90"/>
      <c r="VL181" s="90"/>
      <c r="VM181" s="90"/>
      <c r="VN181" s="90"/>
      <c r="VO181" s="90"/>
      <c r="VP181" s="90"/>
      <c r="VQ181" s="90"/>
      <c r="VR181" s="90"/>
      <c r="VS181" s="90"/>
      <c r="VT181" s="90"/>
      <c r="VU181" s="90"/>
      <c r="VV181" s="90"/>
      <c r="VW181" s="90"/>
      <c r="VX181" s="90"/>
      <c r="VY181" s="90"/>
      <c r="VZ181" s="90"/>
      <c r="WA181" s="90"/>
      <c r="WB181" s="90"/>
      <c r="WC181" s="90"/>
      <c r="WD181" s="90"/>
      <c r="WE181" s="90"/>
      <c r="WF181" s="90"/>
      <c r="WG181" s="90"/>
      <c r="WH181" s="90"/>
      <c r="WI181" s="90"/>
      <c r="WJ181" s="90"/>
      <c r="WK181" s="90"/>
      <c r="WL181" s="90"/>
      <c r="WM181" s="90"/>
      <c r="WN181" s="90"/>
      <c r="WO181" s="90"/>
      <c r="WP181" s="90"/>
      <c r="WQ181" s="90"/>
      <c r="WR181" s="90"/>
      <c r="WS181" s="90"/>
      <c r="WT181" s="90"/>
      <c r="WU181" s="90"/>
      <c r="WV181" s="90"/>
      <c r="WW181" s="90"/>
      <c r="WX181" s="90"/>
      <c r="WY181" s="90"/>
      <c r="WZ181" s="90"/>
      <c r="XA181" s="90"/>
      <c r="XB181" s="90"/>
      <c r="XC181" s="90"/>
      <c r="XD181" s="90"/>
      <c r="XE181" s="90"/>
      <c r="XF181" s="90"/>
      <c r="XG181" s="90"/>
      <c r="XH181" s="90"/>
      <c r="XI181" s="90"/>
      <c r="XJ181" s="90"/>
      <c r="XK181" s="90"/>
      <c r="XL181" s="90"/>
      <c r="XM181" s="90"/>
      <c r="XN181" s="90"/>
      <c r="XO181" s="90"/>
      <c r="XP181" s="90"/>
      <c r="XQ181" s="90"/>
      <c r="XR181" s="90"/>
      <c r="XS181" s="90"/>
      <c r="XT181" s="90"/>
      <c r="XU181" s="90"/>
      <c r="XV181" s="90"/>
      <c r="XW181" s="90"/>
      <c r="XX181" s="90"/>
      <c r="XY181" s="90"/>
      <c r="XZ181" s="90"/>
      <c r="YA181" s="90"/>
      <c r="YB181" s="90"/>
      <c r="YC181" s="90"/>
      <c r="YD181" s="90"/>
      <c r="YE181" s="90"/>
      <c r="YF181" s="90"/>
      <c r="YG181" s="90"/>
      <c r="YH181" s="90"/>
      <c r="YI181" s="90"/>
      <c r="YJ181" s="90"/>
      <c r="YK181" s="90"/>
      <c r="YL181" s="90"/>
      <c r="YM181" s="90"/>
      <c r="YN181" s="90"/>
      <c r="YO181" s="90"/>
      <c r="YP181" s="90"/>
      <c r="YQ181" s="90"/>
      <c r="YR181" s="90"/>
      <c r="YS181" s="90"/>
      <c r="YT181" s="90"/>
      <c r="YU181" s="90"/>
      <c r="YV181" s="90"/>
      <c r="YW181" s="90"/>
      <c r="YX181" s="90"/>
      <c r="YY181" s="90"/>
      <c r="YZ181" s="90"/>
      <c r="ZA181" s="90"/>
      <c r="ZB181" s="90"/>
      <c r="ZC181" s="90"/>
      <c r="ZD181" s="90"/>
      <c r="ZE181" s="90"/>
      <c r="ZF181" s="90"/>
      <c r="ZG181" s="90"/>
      <c r="ZH181" s="90"/>
      <c r="ZI181" s="90"/>
      <c r="ZJ181" s="90"/>
      <c r="ZK181" s="90"/>
      <c r="ZL181" s="90"/>
      <c r="ZM181" s="90"/>
      <c r="ZN181" s="90"/>
      <c r="ZO181" s="90"/>
      <c r="ZP181" s="90"/>
      <c r="ZQ181" s="90"/>
      <c r="ZR181" s="90"/>
      <c r="ZS181" s="90"/>
      <c r="ZT181" s="90"/>
      <c r="ZU181" s="90"/>
      <c r="ZV181" s="90"/>
      <c r="ZW181" s="90"/>
      <c r="ZX181" s="90"/>
      <c r="ZY181" s="90"/>
      <c r="ZZ181" s="90"/>
      <c r="AAA181" s="90"/>
      <c r="AAB181" s="90"/>
      <c r="AAC181" s="90"/>
      <c r="AAD181" s="90"/>
      <c r="AAE181" s="90"/>
      <c r="AAF181" s="90"/>
      <c r="AAG181" s="90"/>
      <c r="AAH181" s="90"/>
      <c r="AAI181" s="90"/>
      <c r="AAJ181" s="90"/>
      <c r="AAK181" s="90"/>
      <c r="AAL181" s="90"/>
      <c r="AAM181" s="90"/>
      <c r="AAN181" s="90"/>
      <c r="AAO181" s="90"/>
      <c r="AAP181" s="90"/>
      <c r="AAQ181" s="90"/>
      <c r="AAR181" s="90"/>
      <c r="AAS181" s="90"/>
      <c r="AAT181" s="90"/>
      <c r="AAU181" s="90"/>
      <c r="AAV181" s="90"/>
      <c r="AAW181" s="90"/>
      <c r="AAX181" s="90"/>
      <c r="AAY181" s="90"/>
      <c r="AAZ181" s="90"/>
      <c r="ABA181" s="90"/>
      <c r="ABB181" s="90"/>
      <c r="ABC181" s="90"/>
      <c r="ABD181" s="90"/>
      <c r="ABE181" s="90"/>
      <c r="ABF181" s="90"/>
      <c r="ABG181" s="90"/>
      <c r="ABH181" s="90"/>
      <c r="ABI181" s="90"/>
      <c r="ABJ181" s="90"/>
      <c r="ABK181" s="90"/>
      <c r="ABL181" s="90"/>
      <c r="ABM181" s="90"/>
      <c r="ABN181" s="90"/>
      <c r="ABO181" s="90"/>
      <c r="ABP181" s="90"/>
      <c r="ABQ181" s="90"/>
      <c r="ABR181" s="90"/>
      <c r="ABS181" s="90"/>
      <c r="ABT181" s="90"/>
      <c r="ABU181" s="90"/>
      <c r="ABV181" s="90"/>
      <c r="ABW181" s="90"/>
      <c r="ABX181" s="90"/>
      <c r="ABY181" s="90"/>
      <c r="ABZ181" s="90"/>
      <c r="ACA181" s="90"/>
      <c r="ACB181" s="90"/>
      <c r="ACC181" s="90"/>
      <c r="ACD181" s="90"/>
      <c r="ACE181" s="90"/>
      <c r="ACF181" s="90"/>
      <c r="ACG181" s="90"/>
      <c r="ACH181" s="90"/>
      <c r="ACI181" s="90"/>
      <c r="ACJ181" s="90"/>
      <c r="ACK181" s="90"/>
      <c r="ACL181" s="90"/>
      <c r="ACM181" s="90"/>
      <c r="ACN181" s="90"/>
      <c r="ACO181" s="90"/>
      <c r="ACP181" s="90"/>
      <c r="ACQ181" s="90"/>
      <c r="ACR181" s="90"/>
      <c r="ACS181" s="90"/>
      <c r="ACT181" s="90"/>
      <c r="ACU181" s="90"/>
      <c r="ACV181" s="90"/>
      <c r="ACW181" s="90"/>
      <c r="ACX181" s="90"/>
      <c r="ACY181" s="90"/>
      <c r="ACZ181" s="90"/>
      <c r="ADA181" s="90"/>
      <c r="ADB181" s="90"/>
      <c r="ADC181" s="90"/>
      <c r="ADD181" s="90"/>
      <c r="ADE181" s="90"/>
      <c r="ADF181" s="90"/>
      <c r="ADG181" s="90"/>
      <c r="ADH181" s="90"/>
      <c r="ADI181" s="90"/>
      <c r="ADJ181" s="90"/>
      <c r="ADK181" s="90"/>
      <c r="ADL181" s="90"/>
      <c r="ADM181" s="90"/>
      <c r="ADN181" s="90"/>
      <c r="ADO181" s="90"/>
      <c r="ADP181" s="90"/>
      <c r="ADQ181" s="90"/>
      <c r="ADR181" s="90"/>
      <c r="ADS181" s="90"/>
      <c r="ADT181" s="90"/>
      <c r="ADU181" s="90"/>
      <c r="ADV181" s="90"/>
      <c r="ADW181" s="90"/>
      <c r="ADX181" s="90"/>
      <c r="ADY181" s="90"/>
      <c r="ADZ181" s="90"/>
      <c r="AEA181" s="90"/>
      <c r="AEB181" s="90"/>
      <c r="AEC181" s="90"/>
      <c r="AED181" s="90"/>
      <c r="AEE181" s="90"/>
      <c r="AEF181" s="90"/>
      <c r="AEG181" s="90"/>
      <c r="AEH181" s="90"/>
      <c r="AEI181" s="90"/>
      <c r="AEJ181" s="90"/>
      <c r="AEK181" s="90"/>
      <c r="AEL181" s="90"/>
      <c r="AEM181" s="90"/>
      <c r="AEN181" s="90"/>
      <c r="AEO181" s="90"/>
      <c r="AEP181" s="90"/>
      <c r="AEQ181" s="90"/>
      <c r="AER181" s="90"/>
      <c r="AES181" s="90"/>
      <c r="AET181" s="90"/>
      <c r="AEU181" s="90"/>
      <c r="AEV181" s="90"/>
      <c r="AEW181" s="90"/>
      <c r="AEX181" s="90"/>
      <c r="AEY181" s="90"/>
      <c r="AEZ181" s="90"/>
      <c r="AFA181" s="90"/>
      <c r="AFB181" s="90"/>
      <c r="AFC181" s="90"/>
      <c r="AFD181" s="90"/>
      <c r="AFE181" s="90"/>
      <c r="AFF181" s="90"/>
      <c r="AFG181" s="90"/>
      <c r="AFH181" s="90"/>
      <c r="AFI181" s="90"/>
      <c r="AFJ181" s="90"/>
      <c r="AFK181" s="90"/>
      <c r="AFL181" s="90"/>
      <c r="AFM181" s="90"/>
      <c r="AFN181" s="90"/>
      <c r="AFO181" s="90"/>
      <c r="AFP181" s="90"/>
      <c r="AFQ181" s="90"/>
      <c r="AFR181" s="90"/>
      <c r="AFS181" s="90"/>
      <c r="AFT181" s="90"/>
      <c r="AFU181" s="90"/>
      <c r="AFV181" s="90"/>
      <c r="AFW181" s="90"/>
      <c r="AFX181" s="90"/>
      <c r="AFY181" s="90"/>
      <c r="AFZ181" s="90"/>
      <c r="AGA181" s="90"/>
      <c r="AGB181" s="90"/>
      <c r="AGC181" s="90"/>
      <c r="AGD181" s="90"/>
      <c r="AGE181" s="90"/>
      <c r="AGF181" s="90"/>
      <c r="AGG181" s="90"/>
      <c r="AGH181" s="90"/>
      <c r="AGI181" s="90"/>
      <c r="AGJ181" s="90"/>
      <c r="AGK181" s="90"/>
      <c r="AGL181" s="90"/>
      <c r="AGM181" s="90"/>
      <c r="AGN181" s="90"/>
      <c r="AGO181" s="90"/>
      <c r="AGP181" s="90"/>
      <c r="AGQ181" s="90"/>
      <c r="AGR181" s="90"/>
      <c r="AGS181" s="90"/>
      <c r="AGT181" s="90"/>
      <c r="AGU181" s="90"/>
      <c r="AGV181" s="90"/>
      <c r="AGW181" s="90"/>
      <c r="AGX181" s="90"/>
      <c r="AGY181" s="90"/>
      <c r="AGZ181" s="90"/>
      <c r="AHA181" s="90"/>
      <c r="AHB181" s="90"/>
      <c r="AHC181" s="90"/>
      <c r="AHD181" s="90"/>
      <c r="AHE181" s="90"/>
      <c r="AHF181" s="90"/>
      <c r="AHG181" s="90"/>
      <c r="AHH181" s="90"/>
      <c r="AHI181" s="90"/>
      <c r="AHJ181" s="90"/>
      <c r="AHK181" s="90"/>
      <c r="AHL181" s="90"/>
      <c r="AHM181" s="90"/>
      <c r="AHN181" s="90"/>
      <c r="AHO181" s="90"/>
      <c r="AHP181" s="90"/>
      <c r="AHQ181" s="90"/>
      <c r="AHR181" s="90"/>
      <c r="AHS181" s="90"/>
      <c r="AHT181" s="90"/>
      <c r="AHU181" s="90"/>
      <c r="AHV181" s="90"/>
      <c r="AHW181" s="90"/>
      <c r="AHX181" s="90"/>
      <c r="AHY181" s="90"/>
      <c r="AHZ181" s="90"/>
      <c r="AIA181" s="90"/>
      <c r="AIB181" s="90"/>
      <c r="AIC181" s="90"/>
      <c r="AID181" s="90"/>
      <c r="AIE181" s="90"/>
      <c r="AIF181" s="90"/>
      <c r="AIG181" s="90"/>
      <c r="AIH181" s="90"/>
      <c r="AII181" s="90"/>
      <c r="AIJ181" s="90"/>
      <c r="AIK181" s="90"/>
      <c r="AIL181" s="90"/>
      <c r="AIM181" s="90"/>
      <c r="AIN181" s="90"/>
      <c r="AIO181" s="90"/>
      <c r="AIP181" s="90"/>
      <c r="AIQ181" s="90"/>
      <c r="AIR181" s="90"/>
      <c r="AIS181" s="90"/>
      <c r="AIT181" s="90"/>
      <c r="AIU181" s="90"/>
      <c r="AIV181" s="90"/>
      <c r="AIW181" s="90"/>
      <c r="AIX181" s="90"/>
      <c r="AIY181" s="90"/>
      <c r="AIZ181" s="90"/>
      <c r="AJA181" s="90"/>
      <c r="AJB181" s="90"/>
      <c r="AJC181" s="90"/>
      <c r="AJD181" s="90"/>
      <c r="AJE181" s="90"/>
      <c r="AJF181" s="90"/>
      <c r="AJG181" s="90"/>
      <c r="AJH181" s="90"/>
      <c r="AJI181" s="90"/>
      <c r="AJJ181" s="90"/>
      <c r="AJK181" s="90"/>
      <c r="AJL181" s="90"/>
      <c r="AJM181" s="90"/>
      <c r="AJN181" s="90"/>
      <c r="AJO181" s="90"/>
      <c r="AJP181" s="90"/>
      <c r="AJQ181" s="90"/>
      <c r="AJR181" s="90"/>
      <c r="AJS181" s="90"/>
      <c r="AJT181" s="90"/>
      <c r="AJU181" s="90"/>
      <c r="AJV181" s="90"/>
      <c r="AJW181" s="90"/>
      <c r="AJX181" s="90"/>
      <c r="AJY181" s="90"/>
      <c r="AJZ181" s="90"/>
      <c r="AKA181" s="90"/>
      <c r="AKB181" s="90"/>
      <c r="AKC181" s="90"/>
      <c r="AKD181" s="90"/>
      <c r="AKE181" s="90"/>
      <c r="AKF181" s="90"/>
      <c r="AKG181" s="90"/>
      <c r="AKH181" s="90"/>
      <c r="AKI181" s="90"/>
      <c r="AKJ181" s="90"/>
      <c r="AKK181" s="90"/>
      <c r="AKL181" s="90"/>
      <c r="AKM181" s="90"/>
      <c r="AKN181" s="90"/>
      <c r="AKO181" s="90"/>
      <c r="AKP181" s="90"/>
      <c r="AKQ181" s="90"/>
      <c r="AKR181" s="90"/>
      <c r="AKS181" s="90"/>
      <c r="AKT181" s="90"/>
      <c r="AKU181" s="90"/>
      <c r="AKV181" s="90"/>
      <c r="AKW181" s="90"/>
      <c r="AKX181" s="90"/>
      <c r="AKY181" s="90"/>
      <c r="AKZ181" s="90"/>
      <c r="ALA181" s="90"/>
      <c r="ALB181" s="90"/>
      <c r="ALC181" s="90"/>
      <c r="ALD181" s="90"/>
      <c r="ALE181" s="90"/>
      <c r="ALF181" s="90"/>
      <c r="ALG181" s="90"/>
      <c r="ALH181" s="90"/>
      <c r="ALI181" s="90"/>
      <c r="ALJ181" s="90"/>
      <c r="ALK181" s="90"/>
      <c r="ALL181" s="90"/>
      <c r="ALM181" s="90"/>
      <c r="ALN181" s="90"/>
      <c r="ALO181" s="90"/>
      <c r="ALP181" s="90"/>
      <c r="ALQ181" s="90"/>
      <c r="ALR181" s="90"/>
      <c r="ALS181" s="90"/>
      <c r="ALT181" s="90"/>
      <c r="ALU181" s="90"/>
      <c r="ALV181" s="90"/>
      <c r="ALW181" s="90"/>
      <c r="ALX181" s="90"/>
      <c r="ALY181" s="90"/>
      <c r="ALZ181" s="90"/>
      <c r="AMA181" s="90"/>
      <c r="AMB181" s="90"/>
      <c r="AMC181" s="90"/>
      <c r="AMD181" s="90"/>
      <c r="AME181" s="90"/>
      <c r="AMF181" s="90"/>
      <c r="AMG181" s="90"/>
      <c r="AMH181" s="90"/>
      <c r="AMI181" s="90"/>
      <c r="AMJ181" s="90"/>
    </row>
    <row r="182" customFormat="false" ht="15" hidden="false" customHeight="true" outlineLevel="0" collapsed="false">
      <c r="A182" s="107" t="n">
        <v>301</v>
      </c>
      <c r="B182" s="108" t="str">
        <f aca="false">VLOOKUP(A182,Names!$A$2:$B$207,2,FALSE())</f>
        <v>Charlottesville-Albemarle Vocational-Technical</v>
      </c>
      <c r="C182" s="109" t="n">
        <f aca="false">VLOOKUP(A182,'[1]Asst. Principals'!$A$8:$D$221,4,FALSE())</f>
        <v>83297.62</v>
      </c>
      <c r="D182" s="109" t="n">
        <f aca="false">VLOOKUP(A182,'Source query'!$B$17:$I$224,7,FALSE())</f>
        <v>87018.72</v>
      </c>
      <c r="E182" s="110" t="n">
        <f aca="false">IF(D182=0,"",IF(C182=0,"",IF(D182&lt;&gt;0,D182/C182-1)))</f>
        <v>0.044672344780079</v>
      </c>
      <c r="F182" s="109" t="n">
        <f aca="false">VLOOKUP(A182,'Source query'!$B$17:$I$224,8,FALSE())</f>
        <v>88760</v>
      </c>
      <c r="G182" s="110" t="n">
        <f aca="false">IF(F182=0,"",IF(D182=0,"",IF(F182&lt;&gt;0,F182/D182-1)))</f>
        <v>0.0200104069561124</v>
      </c>
    </row>
    <row r="183" customFormat="false" ht="15.75" hidden="false" customHeight="true" outlineLevel="0" collapsed="false">
      <c r="A183" s="107" t="n">
        <v>302</v>
      </c>
      <c r="B183" s="108" t="str">
        <f aca="false">VLOOKUP(A183,Names!$A$2:$B$207,2,FALSE())</f>
        <v>Jackson River Technical Center</v>
      </c>
      <c r="C183" s="109" t="n">
        <f aca="false">VLOOKUP(A183,'[1]Asst. Principals'!$A$8:$D$221,4,FALSE())</f>
        <v>49550</v>
      </c>
      <c r="D183" s="109" t="n">
        <f aca="false">VLOOKUP(A183,'Source query'!$B$17:$I$224,7,FALSE())</f>
        <v>0</v>
      </c>
      <c r="E183" s="110" t="str">
        <f aca="false">IF(D183=0,"",IF(C183=0,"",IF(D183&lt;&gt;0,D183/C183-1)))</f>
        <v/>
      </c>
      <c r="F183" s="109" t="n">
        <f aca="false">VLOOKUP(A183,'Source query'!$B$17:$I$224,8,FALSE())</f>
        <v>14880</v>
      </c>
      <c r="G183" s="110" t="str">
        <f aca="false">IF(F183=0,"",IF(D183=0,"",IF(F183&lt;&gt;0,F183/D183-1)))</f>
        <v/>
      </c>
    </row>
    <row r="184" customFormat="false" ht="15.75" hidden="false" customHeight="true" outlineLevel="0" collapsed="false">
      <c r="A184" s="107" t="n">
        <v>304</v>
      </c>
      <c r="B184" s="108" t="str">
        <f aca="false">VLOOKUP(A184,Names!$A$2:$B$207,2,FALSE())</f>
        <v>Massanutten Technical Center</v>
      </c>
      <c r="C184" s="109" t="n">
        <f aca="false">VLOOKUP(A184,'[1]Asst. Principals'!$A$8:$D$221,4,FALSE())</f>
        <v>75817.09</v>
      </c>
      <c r="D184" s="109" t="n">
        <f aca="false">VLOOKUP(A184,'Source query'!$B$17:$I$224,7,FALSE())</f>
        <v>77333.52</v>
      </c>
      <c r="E184" s="110" t="n">
        <f aca="false">IF(D184=0,"",IF(C184=0,"",IF(D184&lt;&gt;0,D184/C184-1)))</f>
        <v>0.020001163326105</v>
      </c>
      <c r="F184" s="109" t="n">
        <f aca="false">VLOOKUP(A184,'Source query'!$B$17:$I$224,8,FALSE())</f>
        <v>79000</v>
      </c>
      <c r="G184" s="110" t="n">
        <f aca="false">IF(F184=0,"",IF(D184=0,"",IF(F184&lt;&gt;0,F184/D184-1)))</f>
        <v>0.0215492583293764</v>
      </c>
    </row>
    <row r="185" customFormat="false" ht="15.75" hidden="false" customHeight="true" outlineLevel="0" collapsed="false">
      <c r="A185" s="107" t="n">
        <v>306</v>
      </c>
      <c r="B185" s="108" t="str">
        <f aca="false">VLOOKUP(A185,Names!$A$2:$B$207,2,FALSE())</f>
        <v>Valley Vocational-Technical Center</v>
      </c>
      <c r="C185" s="109" t="n">
        <f aca="false">VLOOKUP(A185,'[1]Asst. Principals'!$A$8:$D$221,4,FALSE())</f>
        <v>70577.53</v>
      </c>
      <c r="D185" s="109" t="n">
        <f aca="false">VLOOKUP(A185,'Source query'!$B$17:$I$224,7,FALSE())</f>
        <v>65972.74</v>
      </c>
      <c r="E185" s="110" t="n">
        <f aca="false">IF(D185=0,"",IF(C185=0,"",IF(D185&lt;&gt;0,D185/C185-1)))</f>
        <v>-0.0652444198599752</v>
      </c>
      <c r="F185" s="109" t="n">
        <f aca="false">VLOOKUP(A185,'Source query'!$B$17:$I$224,8,FALSE())</f>
        <v>73888</v>
      </c>
      <c r="G185" s="110" t="n">
        <f aca="false">IF(F185=0,"",IF(D185=0,"",IF(F185&lt;&gt;0,F185/D185-1)))</f>
        <v>0.119977736258946</v>
      </c>
    </row>
    <row r="186" customFormat="false" ht="15.75" hidden="false" customHeight="true" outlineLevel="0" collapsed="false">
      <c r="A186" s="107" t="n">
        <v>307</v>
      </c>
      <c r="B186" s="108" t="str">
        <f aca="false">VLOOKUP(A186,Names!$A$2:$B$207,2,FALSE())</f>
        <v>New Horizons Regional Education Center</v>
      </c>
      <c r="C186" s="109" t="n">
        <f aca="false">VLOOKUP(A186,'[1]Asst. Principals'!$A$8:$D$221,4,FALSE())</f>
        <v>65405.33</v>
      </c>
      <c r="D186" s="109" t="n">
        <f aca="false">VLOOKUP(A186,'Source query'!$B$17:$I$224,7,FALSE())</f>
        <v>66260</v>
      </c>
      <c r="E186" s="110" t="n">
        <f aca="false">IF(D186=0,"",IF(C186=0,"",IF(D186&lt;&gt;0,D186/C186-1)))</f>
        <v>0.0130672836602155</v>
      </c>
      <c r="F186" s="109" t="n">
        <f aca="false">VLOOKUP(A186,'Source query'!$B$17:$I$224,8,FALSE())</f>
        <v>68252</v>
      </c>
      <c r="G186" s="110" t="n">
        <f aca="false">IF(F186=0,"",IF(D186=0,"",IF(F186&lt;&gt;0,F186/D186-1)))</f>
        <v>0.0300633866586175</v>
      </c>
    </row>
    <row r="187" customFormat="false" ht="15.75" hidden="false" customHeight="true" outlineLevel="0" collapsed="false">
      <c r="A187" s="107" t="n">
        <v>308</v>
      </c>
      <c r="B187" s="108" t="str">
        <f aca="false">VLOOKUP(A187,Names!$A$2:$B$207,2,FALSE())</f>
        <v>P. D. Pruden Vocational-Technical Center</v>
      </c>
      <c r="C187" s="109" t="n">
        <f aca="false">VLOOKUP(A187,'[1]Asst. Principals'!$A$8:$D$221,4,FALSE())</f>
        <v>72171</v>
      </c>
      <c r="D187" s="109" t="n">
        <f aca="false">VLOOKUP(A187,'Source query'!$B$17:$I$224,7,FALSE())</f>
        <v>73974</v>
      </c>
      <c r="E187" s="110" t="n">
        <f aca="false">IF(D187=0,"",IF(C187=0,"",IF(D187&lt;&gt;0,D187/C187-1)))</f>
        <v>0.0249823336243089</v>
      </c>
      <c r="F187" s="109" t="n">
        <f aca="false">VLOOKUP(A187,'Source query'!$B$17:$I$224,8,FALSE())</f>
        <v>75750</v>
      </c>
      <c r="G187" s="110" t="n">
        <f aca="false">IF(F187=0,"",IF(D187=0,"",IF(F187&lt;&gt;0,F187/D187-1)))</f>
        <v>0.0240084353962202</v>
      </c>
    </row>
    <row r="188" customFormat="false" ht="15.75" hidden="false" customHeight="true" outlineLevel="0" collapsed="false">
      <c r="A188" s="107" t="n">
        <v>309</v>
      </c>
      <c r="B188" s="108" t="str">
        <f aca="false">VLOOKUP(A188,Names!$A$2:$B$207,2,FALSE())</f>
        <v>Rowanty Vocational-Technical Center</v>
      </c>
      <c r="C188" s="109" t="n">
        <f aca="false">VLOOKUP(A188,'[1]Asst. Principals'!$A$8:$D$221,4,FALSE())</f>
        <v>0</v>
      </c>
      <c r="D188" s="109" t="n">
        <f aca="false">VLOOKUP(A188,'Source query'!$B$17:$I$224,7,FALSE())</f>
        <v>0</v>
      </c>
      <c r="E188" s="110" t="str">
        <f aca="false">IF(D188=0,"",IF(C188=0,"",IF(D188&lt;&gt;0,D188/C188-1)))</f>
        <v/>
      </c>
      <c r="F188" s="109" t="n">
        <f aca="false">VLOOKUP(A188,'Source query'!$B$17:$I$224,8,FALSE())</f>
        <v>0</v>
      </c>
      <c r="G188" s="110" t="str">
        <f aca="false">IF(F188=0,"",IF(D188=0,"",IF(F188&lt;&gt;0,F188/D188-1)))</f>
        <v/>
      </c>
    </row>
    <row r="189" customFormat="false" ht="15.75" hidden="false" customHeight="true" outlineLevel="0" collapsed="false">
      <c r="A189" s="107" t="n">
        <v>310</v>
      </c>
      <c r="B189" s="108" t="str">
        <f aca="false">VLOOKUP(A189,Names!$A$2:$B$207,2,FALSE())</f>
        <v>Northern Neck Vocational-Technical Center</v>
      </c>
      <c r="C189" s="109" t="n">
        <f aca="false">VLOOKUP(A189,'[1]Asst. Principals'!$A$8:$D$221,4,FALSE())</f>
        <v>63123.84</v>
      </c>
      <c r="D189" s="109" t="n">
        <f aca="false">VLOOKUP(A189,'Source query'!$B$17:$I$224,7,FALSE())</f>
        <v>64071.84</v>
      </c>
      <c r="E189" s="110" t="n">
        <f aca="false">IF(D189=0,"",IF(C189=0,"",IF(D189&lt;&gt;0,D189/C189-1)))</f>
        <v>0.0150180977583112</v>
      </c>
      <c r="F189" s="109" t="n">
        <f aca="false">VLOOKUP(A189,'Source query'!$B$17:$I$224,8,FALSE())</f>
        <v>68830</v>
      </c>
      <c r="G189" s="110" t="n">
        <f aca="false">IF(F189=0,"",IF(D189=0,"",IF(F189&lt;&gt;0,F189/D189-1)))</f>
        <v>0.0742628899060804</v>
      </c>
    </row>
    <row r="190" customFormat="false" ht="16.5" hidden="false" customHeight="true" outlineLevel="0" collapsed="false">
      <c r="A190" s="107" t="n">
        <v>311</v>
      </c>
      <c r="B190" s="108" t="str">
        <f aca="false">VLOOKUP(A190,Names!$A$2:$B$207,2,FALSE())</f>
        <v>Amelia-Nottoway Vocational-Technical Center</v>
      </c>
      <c r="C190" s="109" t="n">
        <f aca="false">VLOOKUP(A190,'[1]Asst. Principals'!$A$8:$D$221,4,FALSE())</f>
        <v>0</v>
      </c>
      <c r="D190" s="109" t="n">
        <f aca="false">VLOOKUP(A190,'Source query'!$B$17:$I$224,7,FALSE())</f>
        <v>0</v>
      </c>
      <c r="E190" s="110" t="str">
        <f aca="false">IF(D190=0,"",IF(C190=0,"",IF(D190&lt;&gt;0,D190/C190-1)))</f>
        <v/>
      </c>
      <c r="F190" s="109" t="n">
        <f aca="false">VLOOKUP(A190,'Source query'!$B$17:$I$224,8,FALSE())</f>
        <v>0</v>
      </c>
      <c r="G190" s="110" t="str">
        <f aca="false">IF(F190=0,"",IF(D190=0,"",IF(F190&lt;&gt;0,F190/D190-1)))</f>
        <v/>
      </c>
    </row>
    <row r="191" customFormat="false" ht="15.75" hidden="false" customHeight="true" outlineLevel="0" collapsed="false">
      <c r="A191" s="107" t="n">
        <v>313</v>
      </c>
      <c r="B191" s="126" t="s">
        <v>136</v>
      </c>
      <c r="C191" s="109" t="n">
        <f aca="false">VLOOKUP(A191,'[1]Asst. Principals'!$A$8:$D$221,4,FALSE())</f>
        <v>0</v>
      </c>
      <c r="D191" s="109" t="n">
        <f aca="false">VLOOKUP(A191,'Source query'!$B$17:$I$224,7,FALSE())</f>
        <v>0</v>
      </c>
      <c r="E191" s="110" t="str">
        <f aca="false">IF(D191=0,"",IF(C191=0,"",IF(D191&lt;&gt;0,D191/C191-1)))</f>
        <v/>
      </c>
      <c r="F191" s="109" t="n">
        <f aca="false">VLOOKUP(A191,'Source query'!$B$17:$I$224,8,FALSE())</f>
        <v>0</v>
      </c>
      <c r="G191" s="110" t="str">
        <f aca="false">IF(F191=0,"",IF(D191=0,"",IF(F191&lt;&gt;0,F191/D191-1)))</f>
        <v/>
      </c>
    </row>
    <row r="192" customFormat="false" ht="21.75" hidden="false" customHeight="true" outlineLevel="0" collapsed="false">
      <c r="A192" s="116"/>
      <c r="B192" s="117" t="s">
        <v>137</v>
      </c>
      <c r="C192" s="118" t="n">
        <f aca="false">+'[1]Asst. Principals'!$D$192</f>
        <v>73164.0355113686</v>
      </c>
      <c r="D192" s="118" t="n">
        <f aca="false">'Source query'!H9</f>
        <v>73087.3365517238</v>
      </c>
      <c r="E192" s="119" t="n">
        <f aca="false">IF(D192=0,"",IF(C192=0,"",IF(D192&lt;&gt;0,D192/C192-1)))</f>
        <v>-0.00104831505135949</v>
      </c>
      <c r="F192" s="118" t="n">
        <f aca="false">'Source query'!I9</f>
        <v>73279.1139240498</v>
      </c>
      <c r="G192" s="119" t="n">
        <f aca="false">IF(F192=0,"",IF(D192=0,"",IF(F192&lt;&gt;0,F192/D192-1)))</f>
        <v>0.00262394802402266</v>
      </c>
      <c r="H192" s="128"/>
      <c r="I192" s="128"/>
      <c r="J192" s="128"/>
      <c r="K192" s="128"/>
      <c r="L192" s="128"/>
      <c r="M192" s="128"/>
      <c r="N192" s="128"/>
      <c r="O192" s="128"/>
      <c r="P192" s="128"/>
      <c r="Q192" s="128"/>
      <c r="R192" s="128"/>
      <c r="S192" s="128"/>
      <c r="T192" s="128"/>
      <c r="U192" s="128"/>
      <c r="V192" s="128"/>
      <c r="W192" s="128"/>
      <c r="X192" s="128"/>
      <c r="Y192" s="128"/>
      <c r="Z192" s="128"/>
      <c r="AA192" s="128"/>
      <c r="AB192" s="128"/>
      <c r="AC192" s="128"/>
      <c r="AD192" s="128"/>
      <c r="AE192" s="128"/>
      <c r="AF192" s="128"/>
      <c r="AG192" s="128"/>
      <c r="AH192" s="128"/>
      <c r="AI192" s="128"/>
      <c r="AJ192" s="128"/>
      <c r="AK192" s="128"/>
      <c r="AL192" s="128"/>
      <c r="AM192" s="128"/>
      <c r="AN192" s="128"/>
      <c r="AO192" s="128"/>
      <c r="AP192" s="128"/>
      <c r="AQ192" s="128"/>
      <c r="AR192" s="128"/>
      <c r="AS192" s="128"/>
      <c r="AT192" s="128"/>
      <c r="AU192" s="128"/>
      <c r="AV192" s="128"/>
      <c r="AW192" s="128"/>
      <c r="AX192" s="128"/>
      <c r="AY192" s="128"/>
      <c r="AZ192" s="128"/>
      <c r="BA192" s="128"/>
      <c r="BB192" s="128"/>
      <c r="BC192" s="128"/>
      <c r="BD192" s="128"/>
      <c r="BE192" s="128"/>
      <c r="BF192" s="128"/>
      <c r="BG192" s="128"/>
      <c r="BH192" s="128"/>
      <c r="BI192" s="128"/>
      <c r="BJ192" s="128"/>
      <c r="BK192" s="128"/>
      <c r="BL192" s="128"/>
      <c r="BM192" s="128"/>
      <c r="BN192" s="128"/>
      <c r="BO192" s="128"/>
      <c r="BP192" s="128"/>
      <c r="BQ192" s="128"/>
      <c r="BR192" s="128"/>
      <c r="BS192" s="128"/>
      <c r="BT192" s="128"/>
      <c r="BU192" s="128"/>
      <c r="BV192" s="128"/>
      <c r="BW192" s="128"/>
      <c r="BX192" s="128"/>
      <c r="BY192" s="128"/>
      <c r="BZ192" s="128"/>
      <c r="CA192" s="128"/>
      <c r="CB192" s="128"/>
      <c r="CC192" s="128"/>
      <c r="CD192" s="128"/>
      <c r="CE192" s="128"/>
      <c r="CF192" s="128"/>
      <c r="CG192" s="128"/>
      <c r="CH192" s="128"/>
      <c r="CI192" s="128"/>
      <c r="CJ192" s="128"/>
      <c r="CK192" s="128"/>
      <c r="CL192" s="128"/>
      <c r="CM192" s="128"/>
      <c r="CN192" s="128"/>
      <c r="CO192" s="128"/>
      <c r="CP192" s="128"/>
      <c r="CQ192" s="128"/>
      <c r="CR192" s="128"/>
      <c r="CS192" s="128"/>
      <c r="CT192" s="128"/>
      <c r="CU192" s="128"/>
      <c r="CV192" s="128"/>
      <c r="CW192" s="128"/>
      <c r="CX192" s="128"/>
      <c r="CY192" s="128"/>
      <c r="CZ192" s="128"/>
      <c r="DA192" s="128"/>
      <c r="DB192" s="128"/>
      <c r="DC192" s="128"/>
      <c r="DD192" s="128"/>
      <c r="DE192" s="128"/>
      <c r="DF192" s="128"/>
      <c r="DG192" s="128"/>
      <c r="DH192" s="128"/>
      <c r="DI192" s="128"/>
      <c r="DJ192" s="128"/>
      <c r="DK192" s="128"/>
      <c r="DL192" s="128"/>
      <c r="DM192" s="128"/>
      <c r="DN192" s="128"/>
      <c r="DO192" s="128"/>
      <c r="DP192" s="128"/>
      <c r="DQ192" s="128"/>
      <c r="DR192" s="128"/>
      <c r="DS192" s="128"/>
      <c r="DT192" s="128"/>
      <c r="DU192" s="128"/>
      <c r="DV192" s="128"/>
      <c r="DW192" s="128"/>
      <c r="DX192" s="128"/>
      <c r="DY192" s="128"/>
      <c r="DZ192" s="128"/>
      <c r="EA192" s="128"/>
      <c r="EB192" s="128"/>
      <c r="EC192" s="128"/>
      <c r="ED192" s="128"/>
      <c r="EE192" s="128"/>
      <c r="EF192" s="128"/>
      <c r="EG192" s="128"/>
      <c r="EH192" s="128"/>
      <c r="EI192" s="128"/>
      <c r="EJ192" s="128"/>
      <c r="EK192" s="128"/>
      <c r="EL192" s="128"/>
      <c r="EM192" s="128"/>
      <c r="EN192" s="128"/>
      <c r="EO192" s="128"/>
      <c r="EP192" s="128"/>
      <c r="EQ192" s="128"/>
      <c r="ER192" s="128"/>
      <c r="ES192" s="128"/>
      <c r="ET192" s="128"/>
      <c r="EU192" s="128"/>
      <c r="EV192" s="128"/>
      <c r="EW192" s="128"/>
      <c r="EX192" s="128"/>
      <c r="EY192" s="128"/>
      <c r="EZ192" s="128"/>
      <c r="FA192" s="128"/>
      <c r="FB192" s="128"/>
      <c r="FC192" s="128"/>
      <c r="FD192" s="128"/>
      <c r="FE192" s="128"/>
      <c r="FF192" s="128"/>
      <c r="FG192" s="128"/>
      <c r="FH192" s="128"/>
      <c r="FI192" s="128"/>
      <c r="FJ192" s="128"/>
      <c r="FK192" s="128"/>
      <c r="FL192" s="128"/>
      <c r="FM192" s="128"/>
      <c r="FN192" s="128"/>
      <c r="FO192" s="128"/>
      <c r="FP192" s="128"/>
      <c r="FQ192" s="128"/>
      <c r="FR192" s="128"/>
      <c r="FS192" s="128"/>
      <c r="FT192" s="128"/>
      <c r="FU192" s="128"/>
      <c r="FV192" s="128"/>
      <c r="FW192" s="128"/>
      <c r="FX192" s="128"/>
      <c r="FY192" s="128"/>
      <c r="FZ192" s="128"/>
      <c r="GA192" s="128"/>
      <c r="GB192" s="128"/>
      <c r="GC192" s="128"/>
      <c r="GD192" s="128"/>
      <c r="GE192" s="128"/>
      <c r="GF192" s="128"/>
      <c r="GG192" s="128"/>
      <c r="GH192" s="128"/>
      <c r="GI192" s="128"/>
      <c r="GJ192" s="128"/>
      <c r="GK192" s="128"/>
      <c r="GL192" s="128"/>
      <c r="GM192" s="128"/>
      <c r="GN192" s="128"/>
      <c r="GO192" s="128"/>
      <c r="GP192" s="128"/>
      <c r="GQ192" s="128"/>
      <c r="GR192" s="128"/>
      <c r="GS192" s="128"/>
      <c r="GT192" s="128"/>
      <c r="GU192" s="128"/>
      <c r="GV192" s="128"/>
      <c r="GW192" s="128"/>
      <c r="GX192" s="128"/>
      <c r="GY192" s="128"/>
      <c r="GZ192" s="128"/>
      <c r="HA192" s="128"/>
      <c r="HB192" s="128"/>
      <c r="HC192" s="128"/>
      <c r="HD192" s="128"/>
      <c r="HE192" s="128"/>
      <c r="HF192" s="128"/>
      <c r="HG192" s="128"/>
      <c r="HH192" s="128"/>
      <c r="HI192" s="128"/>
      <c r="HJ192" s="128"/>
      <c r="HK192" s="128"/>
      <c r="HL192" s="128"/>
      <c r="HM192" s="128"/>
      <c r="HN192" s="128"/>
      <c r="HO192" s="128"/>
      <c r="HP192" s="128"/>
      <c r="HQ192" s="128"/>
      <c r="HR192" s="128"/>
      <c r="HS192" s="128"/>
      <c r="HT192" s="128"/>
      <c r="HU192" s="128"/>
      <c r="HV192" s="128"/>
      <c r="HW192" s="128"/>
      <c r="HX192" s="128"/>
      <c r="HY192" s="128"/>
      <c r="HZ192" s="128"/>
      <c r="IA192" s="128"/>
      <c r="IB192" s="128"/>
      <c r="IC192" s="128"/>
      <c r="ID192" s="128"/>
      <c r="IE192" s="128"/>
      <c r="IF192" s="128"/>
      <c r="IG192" s="128"/>
      <c r="IH192" s="128"/>
      <c r="II192" s="128"/>
      <c r="IJ192" s="128"/>
      <c r="IK192" s="128"/>
      <c r="IL192" s="128"/>
      <c r="IM192" s="128"/>
      <c r="IN192" s="128"/>
      <c r="IO192" s="128"/>
      <c r="IP192" s="128"/>
      <c r="IQ192" s="128"/>
      <c r="IR192" s="128"/>
      <c r="IS192" s="128"/>
      <c r="IT192" s="128"/>
      <c r="IU192" s="128"/>
      <c r="IV192" s="128"/>
      <c r="IW192" s="128"/>
      <c r="IX192" s="128"/>
      <c r="IY192" s="128"/>
      <c r="IZ192" s="128"/>
      <c r="JA192" s="128"/>
      <c r="JB192" s="128"/>
      <c r="JC192" s="128"/>
      <c r="JD192" s="128"/>
      <c r="JE192" s="128"/>
      <c r="JF192" s="128"/>
      <c r="JG192" s="128"/>
      <c r="JH192" s="128"/>
      <c r="JI192" s="128"/>
      <c r="JJ192" s="128"/>
      <c r="JK192" s="128"/>
      <c r="JL192" s="128"/>
      <c r="JM192" s="128"/>
      <c r="JN192" s="128"/>
      <c r="JO192" s="128"/>
      <c r="JP192" s="128"/>
      <c r="JQ192" s="128"/>
      <c r="JR192" s="128"/>
      <c r="JS192" s="128"/>
      <c r="JT192" s="128"/>
      <c r="JU192" s="128"/>
      <c r="JV192" s="128"/>
      <c r="JW192" s="128"/>
      <c r="JX192" s="128"/>
      <c r="JY192" s="128"/>
      <c r="JZ192" s="128"/>
      <c r="KA192" s="128"/>
      <c r="KB192" s="128"/>
      <c r="KC192" s="128"/>
      <c r="KD192" s="128"/>
      <c r="KE192" s="128"/>
      <c r="KF192" s="128"/>
      <c r="KG192" s="128"/>
      <c r="KH192" s="128"/>
      <c r="KI192" s="128"/>
      <c r="KJ192" s="128"/>
      <c r="KK192" s="128"/>
      <c r="KL192" s="128"/>
      <c r="KM192" s="128"/>
      <c r="KN192" s="128"/>
      <c r="KO192" s="128"/>
      <c r="KP192" s="128"/>
      <c r="KQ192" s="128"/>
      <c r="KR192" s="128"/>
      <c r="KS192" s="128"/>
      <c r="KT192" s="128"/>
      <c r="KU192" s="128"/>
      <c r="KV192" s="128"/>
      <c r="KW192" s="128"/>
      <c r="KX192" s="128"/>
      <c r="KY192" s="128"/>
      <c r="KZ192" s="128"/>
      <c r="LA192" s="128"/>
      <c r="LB192" s="128"/>
      <c r="LC192" s="128"/>
      <c r="LD192" s="128"/>
      <c r="LE192" s="128"/>
      <c r="LF192" s="128"/>
      <c r="LG192" s="128"/>
      <c r="LH192" s="128"/>
      <c r="LI192" s="128"/>
      <c r="LJ192" s="128"/>
      <c r="LK192" s="128"/>
      <c r="LL192" s="128"/>
      <c r="LM192" s="128"/>
      <c r="LN192" s="128"/>
      <c r="LO192" s="128"/>
      <c r="LP192" s="128"/>
      <c r="LQ192" s="128"/>
      <c r="LR192" s="128"/>
      <c r="LS192" s="128"/>
      <c r="LT192" s="128"/>
      <c r="LU192" s="128"/>
      <c r="LV192" s="128"/>
      <c r="LW192" s="128"/>
      <c r="LX192" s="128"/>
      <c r="LY192" s="128"/>
      <c r="LZ192" s="128"/>
      <c r="MA192" s="128"/>
      <c r="MB192" s="128"/>
      <c r="MC192" s="128"/>
      <c r="MD192" s="128"/>
      <c r="ME192" s="128"/>
      <c r="MF192" s="128"/>
      <c r="MG192" s="128"/>
      <c r="MH192" s="128"/>
      <c r="MI192" s="128"/>
      <c r="MJ192" s="128"/>
      <c r="MK192" s="128"/>
      <c r="ML192" s="128"/>
      <c r="MM192" s="128"/>
      <c r="MN192" s="128"/>
      <c r="MO192" s="128"/>
      <c r="MP192" s="128"/>
      <c r="MQ192" s="128"/>
      <c r="MR192" s="128"/>
      <c r="MS192" s="128"/>
      <c r="MT192" s="128"/>
      <c r="MU192" s="128"/>
      <c r="MV192" s="128"/>
      <c r="MW192" s="128"/>
      <c r="MX192" s="128"/>
      <c r="MY192" s="128"/>
      <c r="MZ192" s="128"/>
      <c r="NA192" s="128"/>
      <c r="NB192" s="128"/>
      <c r="NC192" s="128"/>
      <c r="ND192" s="128"/>
      <c r="NE192" s="128"/>
      <c r="NF192" s="128"/>
      <c r="NG192" s="128"/>
      <c r="NH192" s="128"/>
      <c r="NI192" s="128"/>
      <c r="NJ192" s="128"/>
      <c r="NK192" s="128"/>
      <c r="NL192" s="128"/>
      <c r="NM192" s="128"/>
      <c r="NN192" s="128"/>
      <c r="NO192" s="128"/>
      <c r="NP192" s="128"/>
      <c r="NQ192" s="128"/>
      <c r="NR192" s="128"/>
      <c r="NS192" s="128"/>
      <c r="NT192" s="128"/>
      <c r="NU192" s="128"/>
      <c r="NV192" s="128"/>
      <c r="NW192" s="128"/>
      <c r="NX192" s="128"/>
      <c r="NY192" s="128"/>
      <c r="NZ192" s="128"/>
      <c r="OA192" s="128"/>
      <c r="OB192" s="128"/>
      <c r="OC192" s="128"/>
      <c r="OD192" s="128"/>
      <c r="OE192" s="128"/>
      <c r="OF192" s="128"/>
      <c r="OG192" s="128"/>
      <c r="OH192" s="128"/>
      <c r="OI192" s="128"/>
      <c r="OJ192" s="128"/>
      <c r="OK192" s="128"/>
      <c r="OL192" s="128"/>
      <c r="OM192" s="128"/>
      <c r="ON192" s="128"/>
      <c r="OO192" s="128"/>
      <c r="OP192" s="128"/>
      <c r="OQ192" s="128"/>
      <c r="OR192" s="128"/>
      <c r="OS192" s="128"/>
      <c r="OT192" s="128"/>
      <c r="OU192" s="128"/>
      <c r="OV192" s="128"/>
      <c r="OW192" s="128"/>
      <c r="OX192" s="128"/>
      <c r="OY192" s="128"/>
      <c r="OZ192" s="128"/>
      <c r="PA192" s="128"/>
      <c r="PB192" s="128"/>
      <c r="PC192" s="128"/>
      <c r="PD192" s="128"/>
      <c r="PE192" s="128"/>
      <c r="PF192" s="128"/>
      <c r="PG192" s="128"/>
      <c r="PH192" s="128"/>
      <c r="PI192" s="128"/>
      <c r="PJ192" s="128"/>
      <c r="PK192" s="128"/>
      <c r="PL192" s="128"/>
      <c r="PM192" s="128"/>
      <c r="PN192" s="128"/>
      <c r="PO192" s="128"/>
      <c r="PP192" s="128"/>
      <c r="PQ192" s="128"/>
      <c r="PR192" s="128"/>
      <c r="PS192" s="128"/>
      <c r="PT192" s="128"/>
      <c r="PU192" s="128"/>
      <c r="PV192" s="128"/>
      <c r="PW192" s="128"/>
      <c r="PX192" s="128"/>
      <c r="PY192" s="128"/>
      <c r="PZ192" s="128"/>
      <c r="QA192" s="128"/>
      <c r="QB192" s="128"/>
      <c r="QC192" s="128"/>
      <c r="QD192" s="128"/>
      <c r="QE192" s="128"/>
      <c r="QF192" s="128"/>
      <c r="QG192" s="128"/>
      <c r="QH192" s="128"/>
      <c r="QI192" s="128"/>
      <c r="QJ192" s="128"/>
      <c r="QK192" s="128"/>
      <c r="QL192" s="128"/>
      <c r="QM192" s="128"/>
      <c r="QN192" s="128"/>
      <c r="QO192" s="128"/>
      <c r="QP192" s="128"/>
      <c r="QQ192" s="128"/>
      <c r="QR192" s="128"/>
      <c r="QS192" s="128"/>
      <c r="QT192" s="128"/>
      <c r="QU192" s="128"/>
      <c r="QV192" s="128"/>
      <c r="QW192" s="128"/>
      <c r="QX192" s="128"/>
      <c r="QY192" s="128"/>
      <c r="QZ192" s="128"/>
      <c r="RA192" s="128"/>
      <c r="RB192" s="128"/>
      <c r="RC192" s="128"/>
      <c r="RD192" s="128"/>
      <c r="RE192" s="128"/>
      <c r="RF192" s="128"/>
      <c r="RG192" s="128"/>
      <c r="RH192" s="128"/>
      <c r="RI192" s="128"/>
      <c r="RJ192" s="128"/>
      <c r="RK192" s="128"/>
      <c r="RL192" s="128"/>
      <c r="RM192" s="128"/>
      <c r="RN192" s="128"/>
      <c r="RO192" s="128"/>
      <c r="RP192" s="128"/>
      <c r="RQ192" s="128"/>
      <c r="RR192" s="128"/>
      <c r="RS192" s="128"/>
      <c r="RT192" s="128"/>
      <c r="RU192" s="128"/>
      <c r="RV192" s="128"/>
      <c r="RW192" s="128"/>
      <c r="RX192" s="128"/>
      <c r="RY192" s="128"/>
      <c r="RZ192" s="128"/>
      <c r="SA192" s="128"/>
      <c r="SB192" s="128"/>
      <c r="SC192" s="128"/>
      <c r="SD192" s="128"/>
      <c r="SE192" s="128"/>
      <c r="SF192" s="128"/>
      <c r="SG192" s="128"/>
      <c r="SH192" s="128"/>
      <c r="SI192" s="128"/>
      <c r="SJ192" s="128"/>
      <c r="SK192" s="128"/>
      <c r="SL192" s="128"/>
      <c r="SM192" s="128"/>
      <c r="SN192" s="128"/>
      <c r="SO192" s="128"/>
      <c r="SP192" s="128"/>
      <c r="SQ192" s="128"/>
      <c r="SR192" s="128"/>
      <c r="SS192" s="128"/>
      <c r="ST192" s="128"/>
      <c r="SU192" s="128"/>
      <c r="SV192" s="128"/>
      <c r="SW192" s="128"/>
      <c r="SX192" s="128"/>
      <c r="SY192" s="128"/>
      <c r="SZ192" s="128"/>
      <c r="TA192" s="128"/>
      <c r="TB192" s="128"/>
      <c r="TC192" s="128"/>
      <c r="TD192" s="128"/>
      <c r="TE192" s="128"/>
      <c r="TF192" s="128"/>
      <c r="TG192" s="128"/>
      <c r="TH192" s="128"/>
      <c r="TI192" s="128"/>
      <c r="TJ192" s="128"/>
      <c r="TK192" s="128"/>
      <c r="TL192" s="128"/>
      <c r="TM192" s="128"/>
      <c r="TN192" s="128"/>
      <c r="TO192" s="128"/>
      <c r="TP192" s="128"/>
      <c r="TQ192" s="128"/>
      <c r="TR192" s="128"/>
      <c r="TS192" s="128"/>
      <c r="TT192" s="128"/>
      <c r="TU192" s="128"/>
      <c r="TV192" s="128"/>
      <c r="TW192" s="128"/>
      <c r="TX192" s="128"/>
      <c r="TY192" s="128"/>
      <c r="TZ192" s="128"/>
      <c r="UA192" s="128"/>
      <c r="UB192" s="128"/>
      <c r="UC192" s="128"/>
      <c r="UD192" s="128"/>
      <c r="UE192" s="128"/>
      <c r="UF192" s="128"/>
      <c r="UG192" s="128"/>
      <c r="UH192" s="128"/>
      <c r="UI192" s="128"/>
      <c r="UJ192" s="128"/>
      <c r="UK192" s="128"/>
      <c r="UL192" s="128"/>
      <c r="UM192" s="128"/>
      <c r="UN192" s="128"/>
      <c r="UO192" s="128"/>
      <c r="UP192" s="128"/>
      <c r="UQ192" s="128"/>
      <c r="UR192" s="128"/>
      <c r="US192" s="128"/>
      <c r="UT192" s="128"/>
      <c r="UU192" s="128"/>
      <c r="UV192" s="128"/>
      <c r="UW192" s="128"/>
      <c r="UX192" s="128"/>
      <c r="UY192" s="128"/>
      <c r="UZ192" s="128"/>
      <c r="VA192" s="128"/>
      <c r="VB192" s="128"/>
      <c r="VC192" s="128"/>
      <c r="VD192" s="128"/>
      <c r="VE192" s="128"/>
      <c r="VF192" s="128"/>
      <c r="VG192" s="128"/>
      <c r="VH192" s="128"/>
      <c r="VI192" s="128"/>
      <c r="VJ192" s="128"/>
      <c r="VK192" s="128"/>
      <c r="VL192" s="128"/>
      <c r="VM192" s="128"/>
      <c r="VN192" s="128"/>
      <c r="VO192" s="128"/>
      <c r="VP192" s="128"/>
      <c r="VQ192" s="128"/>
      <c r="VR192" s="128"/>
      <c r="VS192" s="128"/>
      <c r="VT192" s="128"/>
      <c r="VU192" s="128"/>
      <c r="VV192" s="128"/>
      <c r="VW192" s="128"/>
      <c r="VX192" s="128"/>
      <c r="VY192" s="128"/>
      <c r="VZ192" s="128"/>
      <c r="WA192" s="128"/>
      <c r="WB192" s="128"/>
      <c r="WC192" s="128"/>
      <c r="WD192" s="128"/>
      <c r="WE192" s="128"/>
      <c r="WF192" s="128"/>
      <c r="WG192" s="128"/>
      <c r="WH192" s="128"/>
      <c r="WI192" s="128"/>
      <c r="WJ192" s="128"/>
      <c r="WK192" s="128"/>
      <c r="WL192" s="128"/>
      <c r="WM192" s="128"/>
      <c r="WN192" s="128"/>
      <c r="WO192" s="128"/>
      <c r="WP192" s="128"/>
      <c r="WQ192" s="128"/>
      <c r="WR192" s="128"/>
      <c r="WS192" s="128"/>
      <c r="WT192" s="128"/>
      <c r="WU192" s="128"/>
      <c r="WV192" s="128"/>
      <c r="WW192" s="128"/>
      <c r="WX192" s="128"/>
      <c r="WY192" s="128"/>
      <c r="WZ192" s="128"/>
      <c r="XA192" s="128"/>
      <c r="XB192" s="128"/>
      <c r="XC192" s="128"/>
      <c r="XD192" s="128"/>
      <c r="XE192" s="128"/>
      <c r="XF192" s="128"/>
      <c r="XG192" s="128"/>
      <c r="XH192" s="128"/>
      <c r="XI192" s="128"/>
      <c r="XJ192" s="128"/>
      <c r="XK192" s="128"/>
      <c r="XL192" s="128"/>
      <c r="XM192" s="128"/>
      <c r="XN192" s="128"/>
      <c r="XO192" s="128"/>
      <c r="XP192" s="128"/>
      <c r="XQ192" s="128"/>
      <c r="XR192" s="128"/>
      <c r="XS192" s="128"/>
      <c r="XT192" s="128"/>
      <c r="XU192" s="128"/>
      <c r="XV192" s="128"/>
      <c r="XW192" s="128"/>
      <c r="XX192" s="128"/>
      <c r="XY192" s="128"/>
      <c r="XZ192" s="128"/>
      <c r="YA192" s="128"/>
      <c r="YB192" s="128"/>
      <c r="YC192" s="128"/>
      <c r="YD192" s="128"/>
      <c r="YE192" s="128"/>
      <c r="YF192" s="128"/>
      <c r="YG192" s="128"/>
      <c r="YH192" s="128"/>
      <c r="YI192" s="128"/>
      <c r="YJ192" s="128"/>
      <c r="YK192" s="128"/>
      <c r="YL192" s="128"/>
      <c r="YM192" s="128"/>
      <c r="YN192" s="128"/>
      <c r="YO192" s="128"/>
      <c r="YP192" s="128"/>
      <c r="YQ192" s="128"/>
      <c r="YR192" s="128"/>
      <c r="YS192" s="128"/>
      <c r="YT192" s="128"/>
      <c r="YU192" s="128"/>
      <c r="YV192" s="128"/>
      <c r="YW192" s="128"/>
      <c r="YX192" s="128"/>
      <c r="YY192" s="128"/>
      <c r="YZ192" s="128"/>
      <c r="ZA192" s="128"/>
      <c r="ZB192" s="128"/>
      <c r="ZC192" s="128"/>
      <c r="ZD192" s="128"/>
      <c r="ZE192" s="128"/>
      <c r="ZF192" s="128"/>
      <c r="ZG192" s="128"/>
      <c r="ZH192" s="128"/>
      <c r="ZI192" s="128"/>
      <c r="ZJ192" s="128"/>
      <c r="ZK192" s="128"/>
      <c r="ZL192" s="128"/>
      <c r="ZM192" s="128"/>
      <c r="ZN192" s="128"/>
      <c r="ZO192" s="128"/>
      <c r="ZP192" s="128"/>
      <c r="ZQ192" s="128"/>
      <c r="ZR192" s="128"/>
      <c r="ZS192" s="128"/>
      <c r="ZT192" s="128"/>
      <c r="ZU192" s="128"/>
      <c r="ZV192" s="128"/>
      <c r="ZW192" s="128"/>
      <c r="ZX192" s="128"/>
      <c r="ZY192" s="128"/>
      <c r="ZZ192" s="128"/>
      <c r="AAA192" s="128"/>
      <c r="AAB192" s="128"/>
      <c r="AAC192" s="128"/>
      <c r="AAD192" s="128"/>
      <c r="AAE192" s="128"/>
      <c r="AAF192" s="128"/>
      <c r="AAG192" s="128"/>
      <c r="AAH192" s="128"/>
      <c r="AAI192" s="128"/>
      <c r="AAJ192" s="128"/>
      <c r="AAK192" s="128"/>
      <c r="AAL192" s="128"/>
      <c r="AAM192" s="128"/>
      <c r="AAN192" s="128"/>
      <c r="AAO192" s="128"/>
      <c r="AAP192" s="128"/>
      <c r="AAQ192" s="128"/>
      <c r="AAR192" s="128"/>
      <c r="AAS192" s="128"/>
      <c r="AAT192" s="128"/>
      <c r="AAU192" s="128"/>
      <c r="AAV192" s="128"/>
      <c r="AAW192" s="128"/>
      <c r="AAX192" s="128"/>
      <c r="AAY192" s="128"/>
      <c r="AAZ192" s="128"/>
      <c r="ABA192" s="128"/>
      <c r="ABB192" s="128"/>
      <c r="ABC192" s="128"/>
      <c r="ABD192" s="128"/>
      <c r="ABE192" s="128"/>
      <c r="ABF192" s="128"/>
      <c r="ABG192" s="128"/>
      <c r="ABH192" s="128"/>
      <c r="ABI192" s="128"/>
      <c r="ABJ192" s="128"/>
      <c r="ABK192" s="128"/>
      <c r="ABL192" s="128"/>
      <c r="ABM192" s="128"/>
      <c r="ABN192" s="128"/>
      <c r="ABO192" s="128"/>
      <c r="ABP192" s="128"/>
      <c r="ABQ192" s="128"/>
      <c r="ABR192" s="128"/>
      <c r="ABS192" s="128"/>
      <c r="ABT192" s="128"/>
      <c r="ABU192" s="128"/>
      <c r="ABV192" s="128"/>
      <c r="ABW192" s="128"/>
      <c r="ABX192" s="128"/>
      <c r="ABY192" s="128"/>
      <c r="ABZ192" s="128"/>
      <c r="ACA192" s="128"/>
      <c r="ACB192" s="128"/>
      <c r="ACC192" s="128"/>
      <c r="ACD192" s="128"/>
      <c r="ACE192" s="128"/>
      <c r="ACF192" s="128"/>
      <c r="ACG192" s="128"/>
      <c r="ACH192" s="128"/>
      <c r="ACI192" s="128"/>
      <c r="ACJ192" s="128"/>
      <c r="ACK192" s="128"/>
      <c r="ACL192" s="128"/>
      <c r="ACM192" s="128"/>
      <c r="ACN192" s="128"/>
      <c r="ACO192" s="128"/>
      <c r="ACP192" s="128"/>
      <c r="ACQ192" s="128"/>
      <c r="ACR192" s="128"/>
      <c r="ACS192" s="128"/>
      <c r="ACT192" s="128"/>
      <c r="ACU192" s="128"/>
      <c r="ACV192" s="128"/>
      <c r="ACW192" s="128"/>
      <c r="ACX192" s="128"/>
      <c r="ACY192" s="128"/>
      <c r="ACZ192" s="128"/>
      <c r="ADA192" s="128"/>
      <c r="ADB192" s="128"/>
      <c r="ADC192" s="128"/>
      <c r="ADD192" s="128"/>
      <c r="ADE192" s="128"/>
      <c r="ADF192" s="128"/>
      <c r="ADG192" s="128"/>
      <c r="ADH192" s="128"/>
      <c r="ADI192" s="128"/>
      <c r="ADJ192" s="128"/>
      <c r="ADK192" s="128"/>
      <c r="ADL192" s="128"/>
      <c r="ADM192" s="128"/>
      <c r="ADN192" s="128"/>
      <c r="ADO192" s="128"/>
      <c r="ADP192" s="128"/>
      <c r="ADQ192" s="128"/>
      <c r="ADR192" s="128"/>
      <c r="ADS192" s="128"/>
      <c r="ADT192" s="128"/>
      <c r="ADU192" s="128"/>
      <c r="ADV192" s="128"/>
      <c r="ADW192" s="128"/>
      <c r="ADX192" s="128"/>
      <c r="ADY192" s="128"/>
      <c r="ADZ192" s="128"/>
      <c r="AEA192" s="128"/>
      <c r="AEB192" s="128"/>
      <c r="AEC192" s="128"/>
      <c r="AED192" s="128"/>
      <c r="AEE192" s="128"/>
      <c r="AEF192" s="128"/>
      <c r="AEG192" s="128"/>
      <c r="AEH192" s="128"/>
      <c r="AEI192" s="128"/>
      <c r="AEJ192" s="128"/>
      <c r="AEK192" s="128"/>
      <c r="AEL192" s="128"/>
      <c r="AEM192" s="128"/>
      <c r="AEN192" s="128"/>
      <c r="AEO192" s="128"/>
      <c r="AEP192" s="128"/>
      <c r="AEQ192" s="128"/>
      <c r="AER192" s="128"/>
      <c r="AES192" s="128"/>
      <c r="AET192" s="128"/>
      <c r="AEU192" s="128"/>
      <c r="AEV192" s="128"/>
      <c r="AEW192" s="128"/>
      <c r="AEX192" s="128"/>
      <c r="AEY192" s="128"/>
      <c r="AEZ192" s="128"/>
      <c r="AFA192" s="128"/>
      <c r="AFB192" s="128"/>
      <c r="AFC192" s="128"/>
      <c r="AFD192" s="128"/>
      <c r="AFE192" s="128"/>
      <c r="AFF192" s="128"/>
      <c r="AFG192" s="128"/>
      <c r="AFH192" s="128"/>
      <c r="AFI192" s="128"/>
      <c r="AFJ192" s="128"/>
      <c r="AFK192" s="128"/>
      <c r="AFL192" s="128"/>
      <c r="AFM192" s="128"/>
      <c r="AFN192" s="128"/>
      <c r="AFO192" s="128"/>
      <c r="AFP192" s="128"/>
      <c r="AFQ192" s="128"/>
      <c r="AFR192" s="128"/>
      <c r="AFS192" s="128"/>
      <c r="AFT192" s="128"/>
      <c r="AFU192" s="128"/>
      <c r="AFV192" s="128"/>
      <c r="AFW192" s="128"/>
      <c r="AFX192" s="128"/>
      <c r="AFY192" s="128"/>
      <c r="AFZ192" s="128"/>
      <c r="AGA192" s="128"/>
      <c r="AGB192" s="128"/>
      <c r="AGC192" s="128"/>
      <c r="AGD192" s="128"/>
      <c r="AGE192" s="128"/>
      <c r="AGF192" s="128"/>
      <c r="AGG192" s="128"/>
      <c r="AGH192" s="128"/>
      <c r="AGI192" s="128"/>
      <c r="AGJ192" s="128"/>
      <c r="AGK192" s="128"/>
      <c r="AGL192" s="128"/>
      <c r="AGM192" s="128"/>
      <c r="AGN192" s="128"/>
      <c r="AGO192" s="128"/>
      <c r="AGP192" s="128"/>
      <c r="AGQ192" s="128"/>
      <c r="AGR192" s="128"/>
      <c r="AGS192" s="128"/>
      <c r="AGT192" s="128"/>
      <c r="AGU192" s="128"/>
      <c r="AGV192" s="128"/>
      <c r="AGW192" s="128"/>
      <c r="AGX192" s="128"/>
      <c r="AGY192" s="128"/>
      <c r="AGZ192" s="128"/>
      <c r="AHA192" s="128"/>
      <c r="AHB192" s="128"/>
      <c r="AHC192" s="128"/>
      <c r="AHD192" s="128"/>
      <c r="AHE192" s="128"/>
      <c r="AHF192" s="128"/>
      <c r="AHG192" s="128"/>
      <c r="AHH192" s="128"/>
      <c r="AHI192" s="128"/>
      <c r="AHJ192" s="128"/>
      <c r="AHK192" s="128"/>
      <c r="AHL192" s="128"/>
      <c r="AHM192" s="128"/>
      <c r="AHN192" s="128"/>
      <c r="AHO192" s="128"/>
      <c r="AHP192" s="128"/>
      <c r="AHQ192" s="128"/>
      <c r="AHR192" s="128"/>
      <c r="AHS192" s="128"/>
      <c r="AHT192" s="128"/>
      <c r="AHU192" s="128"/>
      <c r="AHV192" s="128"/>
      <c r="AHW192" s="128"/>
      <c r="AHX192" s="128"/>
      <c r="AHY192" s="128"/>
      <c r="AHZ192" s="128"/>
      <c r="AIA192" s="128"/>
      <c r="AIB192" s="128"/>
      <c r="AIC192" s="128"/>
      <c r="AID192" s="128"/>
      <c r="AIE192" s="128"/>
      <c r="AIF192" s="128"/>
      <c r="AIG192" s="128"/>
      <c r="AIH192" s="128"/>
      <c r="AII192" s="128"/>
      <c r="AIJ192" s="128"/>
      <c r="AIK192" s="128"/>
      <c r="AIL192" s="128"/>
      <c r="AIM192" s="128"/>
      <c r="AIN192" s="128"/>
      <c r="AIO192" s="128"/>
      <c r="AIP192" s="128"/>
      <c r="AIQ192" s="128"/>
      <c r="AIR192" s="128"/>
      <c r="AIS192" s="128"/>
      <c r="AIT192" s="128"/>
      <c r="AIU192" s="128"/>
      <c r="AIV192" s="128"/>
      <c r="AIW192" s="128"/>
      <c r="AIX192" s="128"/>
      <c r="AIY192" s="128"/>
      <c r="AIZ192" s="128"/>
      <c r="AJA192" s="128"/>
      <c r="AJB192" s="128"/>
      <c r="AJC192" s="128"/>
      <c r="AJD192" s="128"/>
      <c r="AJE192" s="128"/>
      <c r="AJF192" s="128"/>
      <c r="AJG192" s="128"/>
      <c r="AJH192" s="128"/>
      <c r="AJI192" s="128"/>
      <c r="AJJ192" s="128"/>
      <c r="AJK192" s="128"/>
      <c r="AJL192" s="128"/>
      <c r="AJM192" s="128"/>
      <c r="AJN192" s="128"/>
      <c r="AJO192" s="128"/>
      <c r="AJP192" s="128"/>
      <c r="AJQ192" s="128"/>
      <c r="AJR192" s="128"/>
      <c r="AJS192" s="128"/>
      <c r="AJT192" s="128"/>
      <c r="AJU192" s="128"/>
      <c r="AJV192" s="128"/>
      <c r="AJW192" s="128"/>
      <c r="AJX192" s="128"/>
      <c r="AJY192" s="128"/>
      <c r="AJZ192" s="128"/>
      <c r="AKA192" s="128"/>
      <c r="AKB192" s="128"/>
      <c r="AKC192" s="128"/>
      <c r="AKD192" s="128"/>
      <c r="AKE192" s="128"/>
      <c r="AKF192" s="128"/>
      <c r="AKG192" s="128"/>
      <c r="AKH192" s="128"/>
      <c r="AKI192" s="128"/>
      <c r="AKJ192" s="128"/>
      <c r="AKK192" s="128"/>
      <c r="AKL192" s="128"/>
      <c r="AKM192" s="128"/>
      <c r="AKN192" s="128"/>
      <c r="AKO192" s="128"/>
      <c r="AKP192" s="128"/>
      <c r="AKQ192" s="128"/>
      <c r="AKR192" s="128"/>
      <c r="AKS192" s="128"/>
      <c r="AKT192" s="128"/>
      <c r="AKU192" s="128"/>
      <c r="AKV192" s="128"/>
      <c r="AKW192" s="128"/>
      <c r="AKX192" s="128"/>
      <c r="AKY192" s="128"/>
      <c r="AKZ192" s="128"/>
      <c r="ALA192" s="128"/>
      <c r="ALB192" s="128"/>
      <c r="ALC192" s="128"/>
      <c r="ALD192" s="128"/>
      <c r="ALE192" s="128"/>
      <c r="ALF192" s="128"/>
      <c r="ALG192" s="128"/>
      <c r="ALH192" s="128"/>
      <c r="ALI192" s="128"/>
      <c r="ALJ192" s="128"/>
      <c r="ALK192" s="128"/>
      <c r="ALL192" s="128"/>
      <c r="ALM192" s="128"/>
      <c r="ALN192" s="128"/>
      <c r="ALO192" s="128"/>
      <c r="ALP192" s="128"/>
      <c r="ALQ192" s="128"/>
      <c r="ALR192" s="128"/>
      <c r="ALS192" s="128"/>
      <c r="ALT192" s="128"/>
      <c r="ALU192" s="128"/>
      <c r="ALV192" s="128"/>
      <c r="ALW192" s="128"/>
      <c r="ALX192" s="128"/>
      <c r="ALY192" s="128"/>
      <c r="ALZ192" s="128"/>
      <c r="AMA192" s="128"/>
      <c r="AMB192" s="128"/>
      <c r="AMC192" s="128"/>
      <c r="AMD192" s="128"/>
      <c r="AME192" s="128"/>
      <c r="AMF192" s="128"/>
      <c r="AMG192" s="128"/>
      <c r="AMH192" s="128"/>
      <c r="AMI192" s="128"/>
      <c r="AMJ192" s="128"/>
    </row>
    <row r="193" customFormat="false" ht="15" hidden="false" customHeight="true" outlineLevel="0" collapsed="false">
      <c r="A193" s="121"/>
      <c r="B193" s="121"/>
      <c r="C193" s="122"/>
      <c r="D193" s="122"/>
      <c r="E193" s="123"/>
      <c r="F193" s="122"/>
      <c r="G193" s="123"/>
      <c r="H193" s="90"/>
      <c r="I193" s="90"/>
      <c r="J193" s="90"/>
      <c r="K193" s="90"/>
      <c r="L193" s="90"/>
      <c r="M193" s="90"/>
      <c r="N193" s="90"/>
      <c r="O193" s="90"/>
      <c r="P193" s="90"/>
      <c r="Q193" s="90"/>
      <c r="R193" s="90"/>
      <c r="S193" s="90"/>
      <c r="T193" s="90"/>
      <c r="U193" s="90"/>
      <c r="V193" s="90"/>
      <c r="W193" s="90"/>
      <c r="X193" s="90"/>
      <c r="Y193" s="90"/>
      <c r="Z193" s="90"/>
      <c r="AA193" s="90"/>
      <c r="AB193" s="90"/>
      <c r="AC193" s="90"/>
      <c r="AD193" s="90"/>
      <c r="AE193" s="90"/>
      <c r="AF193" s="90"/>
      <c r="AG193" s="90"/>
      <c r="AH193" s="90"/>
      <c r="AI193" s="90"/>
      <c r="AJ193" s="90"/>
      <c r="AK193" s="90"/>
      <c r="AL193" s="90"/>
      <c r="AM193" s="90"/>
      <c r="AN193" s="90"/>
      <c r="AO193" s="90"/>
      <c r="AP193" s="90"/>
      <c r="AQ193" s="90"/>
      <c r="AR193" s="90"/>
      <c r="AS193" s="90"/>
      <c r="AT193" s="90"/>
      <c r="AU193" s="90"/>
      <c r="AV193" s="90"/>
      <c r="AW193" s="90"/>
      <c r="AX193" s="90"/>
      <c r="AY193" s="90"/>
      <c r="AZ193" s="90"/>
      <c r="BA193" s="90"/>
      <c r="BB193" s="90"/>
      <c r="BC193" s="90"/>
      <c r="BD193" s="90"/>
      <c r="BE193" s="90"/>
      <c r="BF193" s="90"/>
      <c r="BG193" s="90"/>
      <c r="BH193" s="90"/>
      <c r="BI193" s="90"/>
      <c r="BJ193" s="90"/>
      <c r="BK193" s="90"/>
      <c r="BL193" s="90"/>
      <c r="BM193" s="90"/>
      <c r="BN193" s="90"/>
      <c r="BO193" s="90"/>
      <c r="BP193" s="90"/>
      <c r="BQ193" s="90"/>
      <c r="BR193" s="90"/>
      <c r="BS193" s="90"/>
      <c r="BT193" s="90"/>
      <c r="BU193" s="90"/>
      <c r="BV193" s="90"/>
      <c r="BW193" s="90"/>
      <c r="BX193" s="90"/>
      <c r="BY193" s="90"/>
      <c r="BZ193" s="90"/>
      <c r="CA193" s="90"/>
      <c r="CB193" s="90"/>
      <c r="CC193" s="90"/>
      <c r="CD193" s="90"/>
      <c r="CE193" s="90"/>
      <c r="CF193" s="90"/>
      <c r="CG193" s="90"/>
      <c r="CH193" s="90"/>
      <c r="CI193" s="90"/>
      <c r="CJ193" s="90"/>
      <c r="CK193" s="90"/>
      <c r="CL193" s="90"/>
      <c r="CM193" s="90"/>
      <c r="CN193" s="90"/>
      <c r="CO193" s="90"/>
      <c r="CP193" s="90"/>
      <c r="CQ193" s="90"/>
      <c r="CR193" s="90"/>
      <c r="CS193" s="90"/>
      <c r="CT193" s="90"/>
      <c r="CU193" s="90"/>
      <c r="CV193" s="90"/>
      <c r="CW193" s="90"/>
      <c r="CX193" s="90"/>
      <c r="CY193" s="90"/>
      <c r="CZ193" s="90"/>
      <c r="DA193" s="90"/>
      <c r="DB193" s="90"/>
      <c r="DC193" s="90"/>
      <c r="DD193" s="90"/>
      <c r="DE193" s="90"/>
      <c r="DF193" s="90"/>
      <c r="DG193" s="90"/>
      <c r="DH193" s="90"/>
      <c r="DI193" s="90"/>
      <c r="DJ193" s="90"/>
      <c r="DK193" s="90"/>
      <c r="DL193" s="90"/>
      <c r="DM193" s="90"/>
      <c r="DN193" s="90"/>
      <c r="DO193" s="90"/>
      <c r="DP193" s="90"/>
      <c r="DQ193" s="90"/>
      <c r="DR193" s="90"/>
      <c r="DS193" s="90"/>
      <c r="DT193" s="90"/>
      <c r="DU193" s="90"/>
      <c r="DV193" s="90"/>
      <c r="DW193" s="90"/>
      <c r="DX193" s="90"/>
      <c r="DY193" s="90"/>
      <c r="DZ193" s="90"/>
      <c r="EA193" s="90"/>
      <c r="EB193" s="90"/>
      <c r="EC193" s="90"/>
      <c r="ED193" s="90"/>
      <c r="EE193" s="90"/>
      <c r="EF193" s="90"/>
      <c r="EG193" s="90"/>
      <c r="EH193" s="90"/>
      <c r="EI193" s="90"/>
      <c r="EJ193" s="90"/>
      <c r="EK193" s="90"/>
      <c r="EL193" s="90"/>
      <c r="EM193" s="90"/>
      <c r="EN193" s="90"/>
      <c r="EO193" s="90"/>
      <c r="EP193" s="90"/>
      <c r="EQ193" s="90"/>
      <c r="ER193" s="90"/>
      <c r="ES193" s="90"/>
      <c r="ET193" s="90"/>
      <c r="EU193" s="90"/>
      <c r="EV193" s="90"/>
      <c r="EW193" s="90"/>
      <c r="EX193" s="90"/>
      <c r="EY193" s="90"/>
      <c r="EZ193" s="90"/>
      <c r="FA193" s="90"/>
      <c r="FB193" s="90"/>
      <c r="FC193" s="90"/>
      <c r="FD193" s="90"/>
      <c r="FE193" s="90"/>
      <c r="FF193" s="90"/>
      <c r="FG193" s="90"/>
      <c r="FH193" s="90"/>
      <c r="FI193" s="90"/>
      <c r="FJ193" s="90"/>
      <c r="FK193" s="90"/>
      <c r="FL193" s="90"/>
      <c r="FM193" s="90"/>
      <c r="FN193" s="90"/>
      <c r="FO193" s="90"/>
      <c r="FP193" s="90"/>
      <c r="FQ193" s="90"/>
      <c r="FR193" s="90"/>
      <c r="FS193" s="90"/>
      <c r="FT193" s="90"/>
      <c r="FU193" s="90"/>
      <c r="FV193" s="90"/>
      <c r="FW193" s="90"/>
      <c r="FX193" s="90"/>
      <c r="FY193" s="90"/>
      <c r="FZ193" s="90"/>
      <c r="GA193" s="90"/>
      <c r="GB193" s="90"/>
      <c r="GC193" s="90"/>
      <c r="GD193" s="90"/>
      <c r="GE193" s="90"/>
      <c r="GF193" s="90"/>
      <c r="GG193" s="90"/>
      <c r="GH193" s="90"/>
      <c r="GI193" s="90"/>
      <c r="GJ193" s="90"/>
      <c r="GK193" s="90"/>
      <c r="GL193" s="90"/>
      <c r="GM193" s="90"/>
      <c r="GN193" s="90"/>
      <c r="GO193" s="90"/>
      <c r="GP193" s="90"/>
      <c r="GQ193" s="90"/>
      <c r="GR193" s="90"/>
      <c r="GS193" s="90"/>
      <c r="GT193" s="90"/>
      <c r="GU193" s="90"/>
      <c r="GV193" s="90"/>
      <c r="GW193" s="90"/>
      <c r="GX193" s="90"/>
      <c r="GY193" s="90"/>
      <c r="GZ193" s="90"/>
      <c r="HA193" s="90"/>
      <c r="HB193" s="90"/>
      <c r="HC193" s="90"/>
      <c r="HD193" s="90"/>
      <c r="HE193" s="90"/>
      <c r="HF193" s="90"/>
      <c r="HG193" s="90"/>
      <c r="HH193" s="90"/>
      <c r="HI193" s="90"/>
      <c r="HJ193" s="90"/>
      <c r="HK193" s="90"/>
      <c r="HL193" s="90"/>
      <c r="HM193" s="90"/>
      <c r="HN193" s="90"/>
      <c r="HO193" s="90"/>
      <c r="HP193" s="90"/>
      <c r="HQ193" s="90"/>
      <c r="HR193" s="90"/>
      <c r="HS193" s="90"/>
      <c r="HT193" s="90"/>
      <c r="HU193" s="90"/>
      <c r="HV193" s="90"/>
      <c r="HW193" s="90"/>
      <c r="HX193" s="90"/>
      <c r="HY193" s="90"/>
      <c r="HZ193" s="90"/>
      <c r="IA193" s="90"/>
      <c r="IB193" s="90"/>
      <c r="IC193" s="90"/>
      <c r="ID193" s="90"/>
      <c r="IE193" s="90"/>
      <c r="IF193" s="90"/>
      <c r="IG193" s="90"/>
      <c r="IH193" s="90"/>
      <c r="II193" s="90"/>
      <c r="IJ193" s="90"/>
      <c r="IK193" s="90"/>
      <c r="IL193" s="90"/>
      <c r="IM193" s="90"/>
      <c r="IN193" s="90"/>
      <c r="IO193" s="90"/>
      <c r="IP193" s="90"/>
      <c r="IQ193" s="90"/>
      <c r="IR193" s="90"/>
      <c r="IS193" s="90"/>
      <c r="IT193" s="90"/>
      <c r="IU193" s="90"/>
      <c r="IV193" s="90"/>
      <c r="IW193" s="90"/>
      <c r="IX193" s="90"/>
      <c r="IY193" s="90"/>
      <c r="IZ193" s="90"/>
      <c r="JA193" s="90"/>
      <c r="JB193" s="90"/>
      <c r="JC193" s="90"/>
      <c r="JD193" s="90"/>
      <c r="JE193" s="90"/>
      <c r="JF193" s="90"/>
      <c r="JG193" s="90"/>
      <c r="JH193" s="90"/>
      <c r="JI193" s="90"/>
      <c r="JJ193" s="90"/>
      <c r="JK193" s="90"/>
      <c r="JL193" s="90"/>
      <c r="JM193" s="90"/>
      <c r="JN193" s="90"/>
      <c r="JO193" s="90"/>
      <c r="JP193" s="90"/>
      <c r="JQ193" s="90"/>
      <c r="JR193" s="90"/>
      <c r="JS193" s="90"/>
      <c r="JT193" s="90"/>
      <c r="JU193" s="90"/>
      <c r="JV193" s="90"/>
      <c r="JW193" s="90"/>
      <c r="JX193" s="90"/>
      <c r="JY193" s="90"/>
      <c r="JZ193" s="90"/>
      <c r="KA193" s="90"/>
      <c r="KB193" s="90"/>
      <c r="KC193" s="90"/>
      <c r="KD193" s="90"/>
      <c r="KE193" s="90"/>
      <c r="KF193" s="90"/>
      <c r="KG193" s="90"/>
      <c r="KH193" s="90"/>
      <c r="KI193" s="90"/>
      <c r="KJ193" s="90"/>
      <c r="KK193" s="90"/>
      <c r="KL193" s="90"/>
      <c r="KM193" s="90"/>
      <c r="KN193" s="90"/>
      <c r="KO193" s="90"/>
      <c r="KP193" s="90"/>
      <c r="KQ193" s="90"/>
      <c r="KR193" s="90"/>
      <c r="KS193" s="90"/>
      <c r="KT193" s="90"/>
      <c r="KU193" s="90"/>
      <c r="KV193" s="90"/>
      <c r="KW193" s="90"/>
      <c r="KX193" s="90"/>
      <c r="KY193" s="90"/>
      <c r="KZ193" s="90"/>
      <c r="LA193" s="90"/>
      <c r="LB193" s="90"/>
      <c r="LC193" s="90"/>
      <c r="LD193" s="90"/>
      <c r="LE193" s="90"/>
      <c r="LF193" s="90"/>
      <c r="LG193" s="90"/>
      <c r="LH193" s="90"/>
      <c r="LI193" s="90"/>
      <c r="LJ193" s="90"/>
      <c r="LK193" s="90"/>
      <c r="LL193" s="90"/>
      <c r="LM193" s="90"/>
      <c r="LN193" s="90"/>
      <c r="LO193" s="90"/>
      <c r="LP193" s="90"/>
      <c r="LQ193" s="90"/>
      <c r="LR193" s="90"/>
      <c r="LS193" s="90"/>
      <c r="LT193" s="90"/>
      <c r="LU193" s="90"/>
      <c r="LV193" s="90"/>
      <c r="LW193" s="90"/>
      <c r="LX193" s="90"/>
      <c r="LY193" s="90"/>
      <c r="LZ193" s="90"/>
      <c r="MA193" s="90"/>
      <c r="MB193" s="90"/>
      <c r="MC193" s="90"/>
      <c r="MD193" s="90"/>
      <c r="ME193" s="90"/>
      <c r="MF193" s="90"/>
      <c r="MG193" s="90"/>
      <c r="MH193" s="90"/>
      <c r="MI193" s="90"/>
      <c r="MJ193" s="90"/>
      <c r="MK193" s="90"/>
      <c r="ML193" s="90"/>
      <c r="MM193" s="90"/>
      <c r="MN193" s="90"/>
      <c r="MO193" s="90"/>
      <c r="MP193" s="90"/>
      <c r="MQ193" s="90"/>
      <c r="MR193" s="90"/>
      <c r="MS193" s="90"/>
      <c r="MT193" s="90"/>
      <c r="MU193" s="90"/>
      <c r="MV193" s="90"/>
      <c r="MW193" s="90"/>
      <c r="MX193" s="90"/>
      <c r="MY193" s="90"/>
      <c r="MZ193" s="90"/>
      <c r="NA193" s="90"/>
      <c r="NB193" s="90"/>
      <c r="NC193" s="90"/>
      <c r="ND193" s="90"/>
      <c r="NE193" s="90"/>
      <c r="NF193" s="90"/>
      <c r="NG193" s="90"/>
      <c r="NH193" s="90"/>
      <c r="NI193" s="90"/>
      <c r="NJ193" s="90"/>
      <c r="NK193" s="90"/>
      <c r="NL193" s="90"/>
      <c r="NM193" s="90"/>
      <c r="NN193" s="90"/>
      <c r="NO193" s="90"/>
      <c r="NP193" s="90"/>
      <c r="NQ193" s="90"/>
      <c r="NR193" s="90"/>
      <c r="NS193" s="90"/>
      <c r="NT193" s="90"/>
      <c r="NU193" s="90"/>
      <c r="NV193" s="90"/>
      <c r="NW193" s="90"/>
      <c r="NX193" s="90"/>
      <c r="NY193" s="90"/>
      <c r="NZ193" s="90"/>
      <c r="OA193" s="90"/>
      <c r="OB193" s="90"/>
      <c r="OC193" s="90"/>
      <c r="OD193" s="90"/>
      <c r="OE193" s="90"/>
      <c r="OF193" s="90"/>
      <c r="OG193" s="90"/>
      <c r="OH193" s="90"/>
      <c r="OI193" s="90"/>
      <c r="OJ193" s="90"/>
      <c r="OK193" s="90"/>
      <c r="OL193" s="90"/>
      <c r="OM193" s="90"/>
      <c r="ON193" s="90"/>
      <c r="OO193" s="90"/>
      <c r="OP193" s="90"/>
      <c r="OQ193" s="90"/>
      <c r="OR193" s="90"/>
      <c r="OS193" s="90"/>
      <c r="OT193" s="90"/>
      <c r="OU193" s="90"/>
      <c r="OV193" s="90"/>
      <c r="OW193" s="90"/>
      <c r="OX193" s="90"/>
      <c r="OY193" s="90"/>
      <c r="OZ193" s="90"/>
      <c r="PA193" s="90"/>
      <c r="PB193" s="90"/>
      <c r="PC193" s="90"/>
      <c r="PD193" s="90"/>
      <c r="PE193" s="90"/>
      <c r="PF193" s="90"/>
      <c r="PG193" s="90"/>
      <c r="PH193" s="90"/>
      <c r="PI193" s="90"/>
      <c r="PJ193" s="90"/>
      <c r="PK193" s="90"/>
      <c r="PL193" s="90"/>
      <c r="PM193" s="90"/>
      <c r="PN193" s="90"/>
      <c r="PO193" s="90"/>
      <c r="PP193" s="90"/>
      <c r="PQ193" s="90"/>
      <c r="PR193" s="90"/>
      <c r="PS193" s="90"/>
      <c r="PT193" s="90"/>
      <c r="PU193" s="90"/>
      <c r="PV193" s="90"/>
      <c r="PW193" s="90"/>
      <c r="PX193" s="90"/>
      <c r="PY193" s="90"/>
      <c r="PZ193" s="90"/>
      <c r="QA193" s="90"/>
      <c r="QB193" s="90"/>
      <c r="QC193" s="90"/>
      <c r="QD193" s="90"/>
      <c r="QE193" s="90"/>
      <c r="QF193" s="90"/>
      <c r="QG193" s="90"/>
      <c r="QH193" s="90"/>
      <c r="QI193" s="90"/>
      <c r="QJ193" s="90"/>
      <c r="QK193" s="90"/>
      <c r="QL193" s="90"/>
      <c r="QM193" s="90"/>
      <c r="QN193" s="90"/>
      <c r="QO193" s="90"/>
      <c r="QP193" s="90"/>
      <c r="QQ193" s="90"/>
      <c r="QR193" s="90"/>
      <c r="QS193" s="90"/>
      <c r="QT193" s="90"/>
      <c r="QU193" s="90"/>
      <c r="QV193" s="90"/>
      <c r="QW193" s="90"/>
      <c r="QX193" s="90"/>
      <c r="QY193" s="90"/>
      <c r="QZ193" s="90"/>
      <c r="RA193" s="90"/>
      <c r="RB193" s="90"/>
      <c r="RC193" s="90"/>
      <c r="RD193" s="90"/>
      <c r="RE193" s="90"/>
      <c r="RF193" s="90"/>
      <c r="RG193" s="90"/>
      <c r="RH193" s="90"/>
      <c r="RI193" s="90"/>
      <c r="RJ193" s="90"/>
      <c r="RK193" s="90"/>
      <c r="RL193" s="90"/>
      <c r="RM193" s="90"/>
      <c r="RN193" s="90"/>
      <c r="RO193" s="90"/>
      <c r="RP193" s="90"/>
      <c r="RQ193" s="90"/>
      <c r="RR193" s="90"/>
      <c r="RS193" s="90"/>
      <c r="RT193" s="90"/>
      <c r="RU193" s="90"/>
      <c r="RV193" s="90"/>
      <c r="RW193" s="90"/>
      <c r="RX193" s="90"/>
      <c r="RY193" s="90"/>
      <c r="RZ193" s="90"/>
      <c r="SA193" s="90"/>
      <c r="SB193" s="90"/>
      <c r="SC193" s="90"/>
      <c r="SD193" s="90"/>
      <c r="SE193" s="90"/>
      <c r="SF193" s="90"/>
      <c r="SG193" s="90"/>
      <c r="SH193" s="90"/>
      <c r="SI193" s="90"/>
      <c r="SJ193" s="90"/>
      <c r="SK193" s="90"/>
      <c r="SL193" s="90"/>
      <c r="SM193" s="90"/>
      <c r="SN193" s="90"/>
      <c r="SO193" s="90"/>
      <c r="SP193" s="90"/>
      <c r="SQ193" s="90"/>
      <c r="SR193" s="90"/>
      <c r="SS193" s="90"/>
      <c r="ST193" s="90"/>
      <c r="SU193" s="90"/>
      <c r="SV193" s="90"/>
      <c r="SW193" s="90"/>
      <c r="SX193" s="90"/>
      <c r="SY193" s="90"/>
      <c r="SZ193" s="90"/>
      <c r="TA193" s="90"/>
      <c r="TB193" s="90"/>
      <c r="TC193" s="90"/>
      <c r="TD193" s="90"/>
      <c r="TE193" s="90"/>
      <c r="TF193" s="90"/>
      <c r="TG193" s="90"/>
      <c r="TH193" s="90"/>
      <c r="TI193" s="90"/>
      <c r="TJ193" s="90"/>
      <c r="TK193" s="90"/>
      <c r="TL193" s="90"/>
      <c r="TM193" s="90"/>
      <c r="TN193" s="90"/>
      <c r="TO193" s="90"/>
      <c r="TP193" s="90"/>
      <c r="TQ193" s="90"/>
      <c r="TR193" s="90"/>
      <c r="TS193" s="90"/>
      <c r="TT193" s="90"/>
      <c r="TU193" s="90"/>
      <c r="TV193" s="90"/>
      <c r="TW193" s="90"/>
      <c r="TX193" s="90"/>
      <c r="TY193" s="90"/>
      <c r="TZ193" s="90"/>
      <c r="UA193" s="90"/>
      <c r="UB193" s="90"/>
      <c r="UC193" s="90"/>
      <c r="UD193" s="90"/>
      <c r="UE193" s="90"/>
      <c r="UF193" s="90"/>
      <c r="UG193" s="90"/>
      <c r="UH193" s="90"/>
      <c r="UI193" s="90"/>
      <c r="UJ193" s="90"/>
      <c r="UK193" s="90"/>
      <c r="UL193" s="90"/>
      <c r="UM193" s="90"/>
      <c r="UN193" s="90"/>
      <c r="UO193" s="90"/>
      <c r="UP193" s="90"/>
      <c r="UQ193" s="90"/>
      <c r="UR193" s="90"/>
      <c r="US193" s="90"/>
      <c r="UT193" s="90"/>
      <c r="UU193" s="90"/>
      <c r="UV193" s="90"/>
      <c r="UW193" s="90"/>
      <c r="UX193" s="90"/>
      <c r="UY193" s="90"/>
      <c r="UZ193" s="90"/>
      <c r="VA193" s="90"/>
      <c r="VB193" s="90"/>
      <c r="VC193" s="90"/>
      <c r="VD193" s="90"/>
      <c r="VE193" s="90"/>
      <c r="VF193" s="90"/>
      <c r="VG193" s="90"/>
      <c r="VH193" s="90"/>
      <c r="VI193" s="90"/>
      <c r="VJ193" s="90"/>
      <c r="VK193" s="90"/>
      <c r="VL193" s="90"/>
      <c r="VM193" s="90"/>
      <c r="VN193" s="90"/>
      <c r="VO193" s="90"/>
      <c r="VP193" s="90"/>
      <c r="VQ193" s="90"/>
      <c r="VR193" s="90"/>
      <c r="VS193" s="90"/>
      <c r="VT193" s="90"/>
      <c r="VU193" s="90"/>
      <c r="VV193" s="90"/>
      <c r="VW193" s="90"/>
      <c r="VX193" s="90"/>
      <c r="VY193" s="90"/>
      <c r="VZ193" s="90"/>
      <c r="WA193" s="90"/>
      <c r="WB193" s="90"/>
      <c r="WC193" s="90"/>
      <c r="WD193" s="90"/>
      <c r="WE193" s="90"/>
      <c r="WF193" s="90"/>
      <c r="WG193" s="90"/>
      <c r="WH193" s="90"/>
      <c r="WI193" s="90"/>
      <c r="WJ193" s="90"/>
      <c r="WK193" s="90"/>
      <c r="WL193" s="90"/>
      <c r="WM193" s="90"/>
      <c r="WN193" s="90"/>
      <c r="WO193" s="90"/>
      <c r="WP193" s="90"/>
      <c r="WQ193" s="90"/>
      <c r="WR193" s="90"/>
      <c r="WS193" s="90"/>
      <c r="WT193" s="90"/>
      <c r="WU193" s="90"/>
      <c r="WV193" s="90"/>
      <c r="WW193" s="90"/>
      <c r="WX193" s="90"/>
      <c r="WY193" s="90"/>
      <c r="WZ193" s="90"/>
      <c r="XA193" s="90"/>
      <c r="XB193" s="90"/>
      <c r="XC193" s="90"/>
      <c r="XD193" s="90"/>
      <c r="XE193" s="90"/>
      <c r="XF193" s="90"/>
      <c r="XG193" s="90"/>
      <c r="XH193" s="90"/>
      <c r="XI193" s="90"/>
      <c r="XJ193" s="90"/>
      <c r="XK193" s="90"/>
      <c r="XL193" s="90"/>
      <c r="XM193" s="90"/>
      <c r="XN193" s="90"/>
      <c r="XO193" s="90"/>
      <c r="XP193" s="90"/>
      <c r="XQ193" s="90"/>
      <c r="XR193" s="90"/>
      <c r="XS193" s="90"/>
      <c r="XT193" s="90"/>
      <c r="XU193" s="90"/>
      <c r="XV193" s="90"/>
      <c r="XW193" s="90"/>
      <c r="XX193" s="90"/>
      <c r="XY193" s="90"/>
      <c r="XZ193" s="90"/>
      <c r="YA193" s="90"/>
      <c r="YB193" s="90"/>
      <c r="YC193" s="90"/>
      <c r="YD193" s="90"/>
      <c r="YE193" s="90"/>
      <c r="YF193" s="90"/>
      <c r="YG193" s="90"/>
      <c r="YH193" s="90"/>
      <c r="YI193" s="90"/>
      <c r="YJ193" s="90"/>
      <c r="YK193" s="90"/>
      <c r="YL193" s="90"/>
      <c r="YM193" s="90"/>
      <c r="YN193" s="90"/>
      <c r="YO193" s="90"/>
      <c r="YP193" s="90"/>
      <c r="YQ193" s="90"/>
      <c r="YR193" s="90"/>
      <c r="YS193" s="90"/>
      <c r="YT193" s="90"/>
      <c r="YU193" s="90"/>
      <c r="YV193" s="90"/>
      <c r="YW193" s="90"/>
      <c r="YX193" s="90"/>
      <c r="YY193" s="90"/>
      <c r="YZ193" s="90"/>
      <c r="ZA193" s="90"/>
      <c r="ZB193" s="90"/>
      <c r="ZC193" s="90"/>
      <c r="ZD193" s="90"/>
      <c r="ZE193" s="90"/>
      <c r="ZF193" s="90"/>
      <c r="ZG193" s="90"/>
      <c r="ZH193" s="90"/>
      <c r="ZI193" s="90"/>
      <c r="ZJ193" s="90"/>
      <c r="ZK193" s="90"/>
      <c r="ZL193" s="90"/>
      <c r="ZM193" s="90"/>
      <c r="ZN193" s="90"/>
      <c r="ZO193" s="90"/>
      <c r="ZP193" s="90"/>
      <c r="ZQ193" s="90"/>
      <c r="ZR193" s="90"/>
      <c r="ZS193" s="90"/>
      <c r="ZT193" s="90"/>
      <c r="ZU193" s="90"/>
      <c r="ZV193" s="90"/>
      <c r="ZW193" s="90"/>
      <c r="ZX193" s="90"/>
      <c r="ZY193" s="90"/>
      <c r="ZZ193" s="90"/>
      <c r="AAA193" s="90"/>
      <c r="AAB193" s="90"/>
      <c r="AAC193" s="90"/>
      <c r="AAD193" s="90"/>
      <c r="AAE193" s="90"/>
      <c r="AAF193" s="90"/>
      <c r="AAG193" s="90"/>
      <c r="AAH193" s="90"/>
      <c r="AAI193" s="90"/>
      <c r="AAJ193" s="90"/>
      <c r="AAK193" s="90"/>
      <c r="AAL193" s="90"/>
      <c r="AAM193" s="90"/>
      <c r="AAN193" s="90"/>
      <c r="AAO193" s="90"/>
      <c r="AAP193" s="90"/>
      <c r="AAQ193" s="90"/>
      <c r="AAR193" s="90"/>
      <c r="AAS193" s="90"/>
      <c r="AAT193" s="90"/>
      <c r="AAU193" s="90"/>
      <c r="AAV193" s="90"/>
      <c r="AAW193" s="90"/>
      <c r="AAX193" s="90"/>
      <c r="AAY193" s="90"/>
      <c r="AAZ193" s="90"/>
      <c r="ABA193" s="90"/>
      <c r="ABB193" s="90"/>
      <c r="ABC193" s="90"/>
      <c r="ABD193" s="90"/>
      <c r="ABE193" s="90"/>
      <c r="ABF193" s="90"/>
      <c r="ABG193" s="90"/>
      <c r="ABH193" s="90"/>
      <c r="ABI193" s="90"/>
      <c r="ABJ193" s="90"/>
      <c r="ABK193" s="90"/>
      <c r="ABL193" s="90"/>
      <c r="ABM193" s="90"/>
      <c r="ABN193" s="90"/>
      <c r="ABO193" s="90"/>
      <c r="ABP193" s="90"/>
      <c r="ABQ193" s="90"/>
      <c r="ABR193" s="90"/>
      <c r="ABS193" s="90"/>
      <c r="ABT193" s="90"/>
      <c r="ABU193" s="90"/>
      <c r="ABV193" s="90"/>
      <c r="ABW193" s="90"/>
      <c r="ABX193" s="90"/>
      <c r="ABY193" s="90"/>
      <c r="ABZ193" s="90"/>
      <c r="ACA193" s="90"/>
      <c r="ACB193" s="90"/>
      <c r="ACC193" s="90"/>
      <c r="ACD193" s="90"/>
      <c r="ACE193" s="90"/>
      <c r="ACF193" s="90"/>
      <c r="ACG193" s="90"/>
      <c r="ACH193" s="90"/>
      <c r="ACI193" s="90"/>
      <c r="ACJ193" s="90"/>
      <c r="ACK193" s="90"/>
      <c r="ACL193" s="90"/>
      <c r="ACM193" s="90"/>
      <c r="ACN193" s="90"/>
      <c r="ACO193" s="90"/>
      <c r="ACP193" s="90"/>
      <c r="ACQ193" s="90"/>
      <c r="ACR193" s="90"/>
      <c r="ACS193" s="90"/>
      <c r="ACT193" s="90"/>
      <c r="ACU193" s="90"/>
      <c r="ACV193" s="90"/>
      <c r="ACW193" s="90"/>
      <c r="ACX193" s="90"/>
      <c r="ACY193" s="90"/>
      <c r="ACZ193" s="90"/>
      <c r="ADA193" s="90"/>
      <c r="ADB193" s="90"/>
      <c r="ADC193" s="90"/>
      <c r="ADD193" s="90"/>
      <c r="ADE193" s="90"/>
      <c r="ADF193" s="90"/>
      <c r="ADG193" s="90"/>
      <c r="ADH193" s="90"/>
      <c r="ADI193" s="90"/>
      <c r="ADJ193" s="90"/>
      <c r="ADK193" s="90"/>
      <c r="ADL193" s="90"/>
      <c r="ADM193" s="90"/>
      <c r="ADN193" s="90"/>
      <c r="ADO193" s="90"/>
      <c r="ADP193" s="90"/>
      <c r="ADQ193" s="90"/>
      <c r="ADR193" s="90"/>
      <c r="ADS193" s="90"/>
      <c r="ADT193" s="90"/>
      <c r="ADU193" s="90"/>
      <c r="ADV193" s="90"/>
      <c r="ADW193" s="90"/>
      <c r="ADX193" s="90"/>
      <c r="ADY193" s="90"/>
      <c r="ADZ193" s="90"/>
      <c r="AEA193" s="90"/>
      <c r="AEB193" s="90"/>
      <c r="AEC193" s="90"/>
      <c r="AED193" s="90"/>
      <c r="AEE193" s="90"/>
      <c r="AEF193" s="90"/>
      <c r="AEG193" s="90"/>
      <c r="AEH193" s="90"/>
      <c r="AEI193" s="90"/>
      <c r="AEJ193" s="90"/>
      <c r="AEK193" s="90"/>
      <c r="AEL193" s="90"/>
      <c r="AEM193" s="90"/>
      <c r="AEN193" s="90"/>
      <c r="AEO193" s="90"/>
      <c r="AEP193" s="90"/>
      <c r="AEQ193" s="90"/>
      <c r="AER193" s="90"/>
      <c r="AES193" s="90"/>
      <c r="AET193" s="90"/>
      <c r="AEU193" s="90"/>
      <c r="AEV193" s="90"/>
      <c r="AEW193" s="90"/>
      <c r="AEX193" s="90"/>
      <c r="AEY193" s="90"/>
      <c r="AEZ193" s="90"/>
      <c r="AFA193" s="90"/>
      <c r="AFB193" s="90"/>
      <c r="AFC193" s="90"/>
      <c r="AFD193" s="90"/>
      <c r="AFE193" s="90"/>
      <c r="AFF193" s="90"/>
      <c r="AFG193" s="90"/>
      <c r="AFH193" s="90"/>
      <c r="AFI193" s="90"/>
      <c r="AFJ193" s="90"/>
      <c r="AFK193" s="90"/>
      <c r="AFL193" s="90"/>
      <c r="AFM193" s="90"/>
      <c r="AFN193" s="90"/>
      <c r="AFO193" s="90"/>
      <c r="AFP193" s="90"/>
      <c r="AFQ193" s="90"/>
      <c r="AFR193" s="90"/>
      <c r="AFS193" s="90"/>
      <c r="AFT193" s="90"/>
      <c r="AFU193" s="90"/>
      <c r="AFV193" s="90"/>
      <c r="AFW193" s="90"/>
      <c r="AFX193" s="90"/>
      <c r="AFY193" s="90"/>
      <c r="AFZ193" s="90"/>
      <c r="AGA193" s="90"/>
      <c r="AGB193" s="90"/>
      <c r="AGC193" s="90"/>
      <c r="AGD193" s="90"/>
      <c r="AGE193" s="90"/>
      <c r="AGF193" s="90"/>
      <c r="AGG193" s="90"/>
      <c r="AGH193" s="90"/>
      <c r="AGI193" s="90"/>
      <c r="AGJ193" s="90"/>
      <c r="AGK193" s="90"/>
      <c r="AGL193" s="90"/>
      <c r="AGM193" s="90"/>
      <c r="AGN193" s="90"/>
      <c r="AGO193" s="90"/>
      <c r="AGP193" s="90"/>
      <c r="AGQ193" s="90"/>
      <c r="AGR193" s="90"/>
      <c r="AGS193" s="90"/>
      <c r="AGT193" s="90"/>
      <c r="AGU193" s="90"/>
      <c r="AGV193" s="90"/>
      <c r="AGW193" s="90"/>
      <c r="AGX193" s="90"/>
      <c r="AGY193" s="90"/>
      <c r="AGZ193" s="90"/>
      <c r="AHA193" s="90"/>
      <c r="AHB193" s="90"/>
      <c r="AHC193" s="90"/>
      <c r="AHD193" s="90"/>
      <c r="AHE193" s="90"/>
      <c r="AHF193" s="90"/>
      <c r="AHG193" s="90"/>
      <c r="AHH193" s="90"/>
      <c r="AHI193" s="90"/>
      <c r="AHJ193" s="90"/>
      <c r="AHK193" s="90"/>
      <c r="AHL193" s="90"/>
      <c r="AHM193" s="90"/>
      <c r="AHN193" s="90"/>
      <c r="AHO193" s="90"/>
      <c r="AHP193" s="90"/>
      <c r="AHQ193" s="90"/>
      <c r="AHR193" s="90"/>
      <c r="AHS193" s="90"/>
      <c r="AHT193" s="90"/>
      <c r="AHU193" s="90"/>
      <c r="AHV193" s="90"/>
      <c r="AHW193" s="90"/>
      <c r="AHX193" s="90"/>
      <c r="AHY193" s="90"/>
      <c r="AHZ193" s="90"/>
      <c r="AIA193" s="90"/>
      <c r="AIB193" s="90"/>
      <c r="AIC193" s="90"/>
      <c r="AID193" s="90"/>
      <c r="AIE193" s="90"/>
      <c r="AIF193" s="90"/>
      <c r="AIG193" s="90"/>
      <c r="AIH193" s="90"/>
      <c r="AII193" s="90"/>
      <c r="AIJ193" s="90"/>
      <c r="AIK193" s="90"/>
      <c r="AIL193" s="90"/>
      <c r="AIM193" s="90"/>
      <c r="AIN193" s="90"/>
      <c r="AIO193" s="90"/>
      <c r="AIP193" s="90"/>
      <c r="AIQ193" s="90"/>
      <c r="AIR193" s="90"/>
      <c r="AIS193" s="90"/>
      <c r="AIT193" s="90"/>
      <c r="AIU193" s="90"/>
      <c r="AIV193" s="90"/>
      <c r="AIW193" s="90"/>
      <c r="AIX193" s="90"/>
      <c r="AIY193" s="90"/>
      <c r="AIZ193" s="90"/>
      <c r="AJA193" s="90"/>
      <c r="AJB193" s="90"/>
      <c r="AJC193" s="90"/>
      <c r="AJD193" s="90"/>
      <c r="AJE193" s="90"/>
      <c r="AJF193" s="90"/>
      <c r="AJG193" s="90"/>
      <c r="AJH193" s="90"/>
      <c r="AJI193" s="90"/>
      <c r="AJJ193" s="90"/>
      <c r="AJK193" s="90"/>
      <c r="AJL193" s="90"/>
      <c r="AJM193" s="90"/>
      <c r="AJN193" s="90"/>
      <c r="AJO193" s="90"/>
      <c r="AJP193" s="90"/>
      <c r="AJQ193" s="90"/>
      <c r="AJR193" s="90"/>
      <c r="AJS193" s="90"/>
      <c r="AJT193" s="90"/>
      <c r="AJU193" s="90"/>
      <c r="AJV193" s="90"/>
      <c r="AJW193" s="90"/>
      <c r="AJX193" s="90"/>
      <c r="AJY193" s="90"/>
      <c r="AJZ193" s="90"/>
      <c r="AKA193" s="90"/>
      <c r="AKB193" s="90"/>
      <c r="AKC193" s="90"/>
      <c r="AKD193" s="90"/>
      <c r="AKE193" s="90"/>
      <c r="AKF193" s="90"/>
      <c r="AKG193" s="90"/>
      <c r="AKH193" s="90"/>
      <c r="AKI193" s="90"/>
      <c r="AKJ193" s="90"/>
      <c r="AKK193" s="90"/>
      <c r="AKL193" s="90"/>
      <c r="AKM193" s="90"/>
      <c r="AKN193" s="90"/>
      <c r="AKO193" s="90"/>
      <c r="AKP193" s="90"/>
      <c r="AKQ193" s="90"/>
      <c r="AKR193" s="90"/>
      <c r="AKS193" s="90"/>
      <c r="AKT193" s="90"/>
      <c r="AKU193" s="90"/>
      <c r="AKV193" s="90"/>
      <c r="AKW193" s="90"/>
      <c r="AKX193" s="90"/>
      <c r="AKY193" s="90"/>
      <c r="AKZ193" s="90"/>
      <c r="ALA193" s="90"/>
      <c r="ALB193" s="90"/>
      <c r="ALC193" s="90"/>
      <c r="ALD193" s="90"/>
      <c r="ALE193" s="90"/>
      <c r="ALF193" s="90"/>
      <c r="ALG193" s="90"/>
      <c r="ALH193" s="90"/>
      <c r="ALI193" s="90"/>
      <c r="ALJ193" s="90"/>
      <c r="ALK193" s="90"/>
      <c r="ALL193" s="90"/>
      <c r="ALM193" s="90"/>
      <c r="ALN193" s="90"/>
      <c r="ALO193" s="90"/>
      <c r="ALP193" s="90"/>
      <c r="ALQ193" s="90"/>
      <c r="ALR193" s="90"/>
      <c r="ALS193" s="90"/>
      <c r="ALT193" s="90"/>
      <c r="ALU193" s="90"/>
      <c r="ALV193" s="90"/>
      <c r="ALW193" s="90"/>
      <c r="ALX193" s="90"/>
      <c r="ALY193" s="90"/>
      <c r="ALZ193" s="90"/>
      <c r="AMA193" s="90"/>
      <c r="AMB193" s="90"/>
      <c r="AMC193" s="90"/>
      <c r="AMD193" s="90"/>
      <c r="AME193" s="90"/>
      <c r="AMF193" s="90"/>
      <c r="AMG193" s="90"/>
      <c r="AMH193" s="90"/>
      <c r="AMI193" s="90"/>
      <c r="AMJ193" s="90"/>
    </row>
    <row r="194" customFormat="false" ht="15.75" hidden="false" customHeight="true" outlineLevel="0" collapsed="false">
      <c r="A194" s="124" t="s">
        <v>138</v>
      </c>
      <c r="B194" s="125"/>
      <c r="C194" s="122"/>
      <c r="D194" s="122"/>
      <c r="E194" s="123"/>
      <c r="F194" s="122"/>
      <c r="G194" s="123"/>
      <c r="H194" s="90"/>
      <c r="I194" s="90"/>
      <c r="J194" s="90"/>
      <c r="K194" s="90"/>
      <c r="L194" s="90"/>
      <c r="M194" s="90"/>
      <c r="N194" s="90"/>
      <c r="O194" s="90"/>
      <c r="P194" s="90"/>
      <c r="Q194" s="90"/>
      <c r="R194" s="90"/>
      <c r="S194" s="90"/>
      <c r="T194" s="90"/>
      <c r="U194" s="90"/>
      <c r="V194" s="90"/>
      <c r="W194" s="90"/>
      <c r="X194" s="90"/>
      <c r="Y194" s="90"/>
      <c r="Z194" s="90"/>
      <c r="AA194" s="90"/>
      <c r="AB194" s="90"/>
      <c r="AC194" s="90"/>
      <c r="AD194" s="90"/>
      <c r="AE194" s="90"/>
      <c r="AF194" s="90"/>
      <c r="AG194" s="90"/>
      <c r="AH194" s="90"/>
      <c r="AI194" s="90"/>
      <c r="AJ194" s="90"/>
      <c r="AK194" s="90"/>
      <c r="AL194" s="90"/>
      <c r="AM194" s="90"/>
      <c r="AN194" s="90"/>
      <c r="AO194" s="90"/>
      <c r="AP194" s="90"/>
      <c r="AQ194" s="90"/>
      <c r="AR194" s="90"/>
      <c r="AS194" s="90"/>
      <c r="AT194" s="90"/>
      <c r="AU194" s="90"/>
      <c r="AV194" s="90"/>
      <c r="AW194" s="90"/>
      <c r="AX194" s="90"/>
      <c r="AY194" s="90"/>
      <c r="AZ194" s="90"/>
      <c r="BA194" s="90"/>
      <c r="BB194" s="90"/>
      <c r="BC194" s="90"/>
      <c r="BD194" s="90"/>
      <c r="BE194" s="90"/>
      <c r="BF194" s="90"/>
      <c r="BG194" s="90"/>
      <c r="BH194" s="90"/>
      <c r="BI194" s="90"/>
      <c r="BJ194" s="90"/>
      <c r="BK194" s="90"/>
      <c r="BL194" s="90"/>
      <c r="BM194" s="90"/>
      <c r="BN194" s="90"/>
      <c r="BO194" s="90"/>
      <c r="BP194" s="90"/>
      <c r="BQ194" s="90"/>
      <c r="BR194" s="90"/>
      <c r="BS194" s="90"/>
      <c r="BT194" s="90"/>
      <c r="BU194" s="90"/>
      <c r="BV194" s="90"/>
      <c r="BW194" s="90"/>
      <c r="BX194" s="90"/>
      <c r="BY194" s="90"/>
      <c r="BZ194" s="90"/>
      <c r="CA194" s="90"/>
      <c r="CB194" s="90"/>
      <c r="CC194" s="90"/>
      <c r="CD194" s="90"/>
      <c r="CE194" s="90"/>
      <c r="CF194" s="90"/>
      <c r="CG194" s="90"/>
      <c r="CH194" s="90"/>
      <c r="CI194" s="90"/>
      <c r="CJ194" s="90"/>
      <c r="CK194" s="90"/>
      <c r="CL194" s="90"/>
      <c r="CM194" s="90"/>
      <c r="CN194" s="90"/>
      <c r="CO194" s="90"/>
      <c r="CP194" s="90"/>
      <c r="CQ194" s="90"/>
      <c r="CR194" s="90"/>
      <c r="CS194" s="90"/>
      <c r="CT194" s="90"/>
      <c r="CU194" s="90"/>
      <c r="CV194" s="90"/>
      <c r="CW194" s="90"/>
      <c r="CX194" s="90"/>
      <c r="CY194" s="90"/>
      <c r="CZ194" s="90"/>
      <c r="DA194" s="90"/>
      <c r="DB194" s="90"/>
      <c r="DC194" s="90"/>
      <c r="DD194" s="90"/>
      <c r="DE194" s="90"/>
      <c r="DF194" s="90"/>
      <c r="DG194" s="90"/>
      <c r="DH194" s="90"/>
      <c r="DI194" s="90"/>
      <c r="DJ194" s="90"/>
      <c r="DK194" s="90"/>
      <c r="DL194" s="90"/>
      <c r="DM194" s="90"/>
      <c r="DN194" s="90"/>
      <c r="DO194" s="90"/>
      <c r="DP194" s="90"/>
      <c r="DQ194" s="90"/>
      <c r="DR194" s="90"/>
      <c r="DS194" s="90"/>
      <c r="DT194" s="90"/>
      <c r="DU194" s="90"/>
      <c r="DV194" s="90"/>
      <c r="DW194" s="90"/>
      <c r="DX194" s="90"/>
      <c r="DY194" s="90"/>
      <c r="DZ194" s="90"/>
      <c r="EA194" s="90"/>
      <c r="EB194" s="90"/>
      <c r="EC194" s="90"/>
      <c r="ED194" s="90"/>
      <c r="EE194" s="90"/>
      <c r="EF194" s="90"/>
      <c r="EG194" s="90"/>
      <c r="EH194" s="90"/>
      <c r="EI194" s="90"/>
      <c r="EJ194" s="90"/>
      <c r="EK194" s="90"/>
      <c r="EL194" s="90"/>
      <c r="EM194" s="90"/>
      <c r="EN194" s="90"/>
      <c r="EO194" s="90"/>
      <c r="EP194" s="90"/>
      <c r="EQ194" s="90"/>
      <c r="ER194" s="90"/>
      <c r="ES194" s="90"/>
      <c r="ET194" s="90"/>
      <c r="EU194" s="90"/>
      <c r="EV194" s="90"/>
      <c r="EW194" s="90"/>
      <c r="EX194" s="90"/>
      <c r="EY194" s="90"/>
      <c r="EZ194" s="90"/>
      <c r="FA194" s="90"/>
      <c r="FB194" s="90"/>
      <c r="FC194" s="90"/>
      <c r="FD194" s="90"/>
      <c r="FE194" s="90"/>
      <c r="FF194" s="90"/>
      <c r="FG194" s="90"/>
      <c r="FH194" s="90"/>
      <c r="FI194" s="90"/>
      <c r="FJ194" s="90"/>
      <c r="FK194" s="90"/>
      <c r="FL194" s="90"/>
      <c r="FM194" s="90"/>
      <c r="FN194" s="90"/>
      <c r="FO194" s="90"/>
      <c r="FP194" s="90"/>
      <c r="FQ194" s="90"/>
      <c r="FR194" s="90"/>
      <c r="FS194" s="90"/>
      <c r="FT194" s="90"/>
      <c r="FU194" s="90"/>
      <c r="FV194" s="90"/>
      <c r="FW194" s="90"/>
      <c r="FX194" s="90"/>
      <c r="FY194" s="90"/>
      <c r="FZ194" s="90"/>
      <c r="GA194" s="90"/>
      <c r="GB194" s="90"/>
      <c r="GC194" s="90"/>
      <c r="GD194" s="90"/>
      <c r="GE194" s="90"/>
      <c r="GF194" s="90"/>
      <c r="GG194" s="90"/>
      <c r="GH194" s="90"/>
      <c r="GI194" s="90"/>
      <c r="GJ194" s="90"/>
      <c r="GK194" s="90"/>
      <c r="GL194" s="90"/>
      <c r="GM194" s="90"/>
      <c r="GN194" s="90"/>
      <c r="GO194" s="90"/>
      <c r="GP194" s="90"/>
      <c r="GQ194" s="90"/>
      <c r="GR194" s="90"/>
      <c r="GS194" s="90"/>
      <c r="GT194" s="90"/>
      <c r="GU194" s="90"/>
      <c r="GV194" s="90"/>
      <c r="GW194" s="90"/>
      <c r="GX194" s="90"/>
      <c r="GY194" s="90"/>
      <c r="GZ194" s="90"/>
      <c r="HA194" s="90"/>
      <c r="HB194" s="90"/>
      <c r="HC194" s="90"/>
      <c r="HD194" s="90"/>
      <c r="HE194" s="90"/>
      <c r="HF194" s="90"/>
      <c r="HG194" s="90"/>
      <c r="HH194" s="90"/>
      <c r="HI194" s="90"/>
      <c r="HJ194" s="90"/>
      <c r="HK194" s="90"/>
      <c r="HL194" s="90"/>
      <c r="HM194" s="90"/>
      <c r="HN194" s="90"/>
      <c r="HO194" s="90"/>
      <c r="HP194" s="90"/>
      <c r="HQ194" s="90"/>
      <c r="HR194" s="90"/>
      <c r="HS194" s="90"/>
      <c r="HT194" s="90"/>
      <c r="HU194" s="90"/>
      <c r="HV194" s="90"/>
      <c r="HW194" s="90"/>
      <c r="HX194" s="90"/>
      <c r="HY194" s="90"/>
      <c r="HZ194" s="90"/>
      <c r="IA194" s="90"/>
      <c r="IB194" s="90"/>
      <c r="IC194" s="90"/>
      <c r="ID194" s="90"/>
      <c r="IE194" s="90"/>
      <c r="IF194" s="90"/>
      <c r="IG194" s="90"/>
      <c r="IH194" s="90"/>
      <c r="II194" s="90"/>
      <c r="IJ194" s="90"/>
      <c r="IK194" s="90"/>
      <c r="IL194" s="90"/>
      <c r="IM194" s="90"/>
      <c r="IN194" s="90"/>
      <c r="IO194" s="90"/>
      <c r="IP194" s="90"/>
      <c r="IQ194" s="90"/>
      <c r="IR194" s="90"/>
      <c r="IS194" s="90"/>
      <c r="IT194" s="90"/>
      <c r="IU194" s="90"/>
      <c r="IV194" s="90"/>
      <c r="IW194" s="90"/>
      <c r="IX194" s="90"/>
      <c r="IY194" s="90"/>
      <c r="IZ194" s="90"/>
      <c r="JA194" s="90"/>
      <c r="JB194" s="90"/>
      <c r="JC194" s="90"/>
      <c r="JD194" s="90"/>
      <c r="JE194" s="90"/>
      <c r="JF194" s="90"/>
      <c r="JG194" s="90"/>
      <c r="JH194" s="90"/>
      <c r="JI194" s="90"/>
      <c r="JJ194" s="90"/>
      <c r="JK194" s="90"/>
      <c r="JL194" s="90"/>
      <c r="JM194" s="90"/>
      <c r="JN194" s="90"/>
      <c r="JO194" s="90"/>
      <c r="JP194" s="90"/>
      <c r="JQ194" s="90"/>
      <c r="JR194" s="90"/>
      <c r="JS194" s="90"/>
      <c r="JT194" s="90"/>
      <c r="JU194" s="90"/>
      <c r="JV194" s="90"/>
      <c r="JW194" s="90"/>
      <c r="JX194" s="90"/>
      <c r="JY194" s="90"/>
      <c r="JZ194" s="90"/>
      <c r="KA194" s="90"/>
      <c r="KB194" s="90"/>
      <c r="KC194" s="90"/>
      <c r="KD194" s="90"/>
      <c r="KE194" s="90"/>
      <c r="KF194" s="90"/>
      <c r="KG194" s="90"/>
      <c r="KH194" s="90"/>
      <c r="KI194" s="90"/>
      <c r="KJ194" s="90"/>
      <c r="KK194" s="90"/>
      <c r="KL194" s="90"/>
      <c r="KM194" s="90"/>
      <c r="KN194" s="90"/>
      <c r="KO194" s="90"/>
      <c r="KP194" s="90"/>
      <c r="KQ194" s="90"/>
      <c r="KR194" s="90"/>
      <c r="KS194" s="90"/>
      <c r="KT194" s="90"/>
      <c r="KU194" s="90"/>
      <c r="KV194" s="90"/>
      <c r="KW194" s="90"/>
      <c r="KX194" s="90"/>
      <c r="KY194" s="90"/>
      <c r="KZ194" s="90"/>
      <c r="LA194" s="90"/>
      <c r="LB194" s="90"/>
      <c r="LC194" s="90"/>
      <c r="LD194" s="90"/>
      <c r="LE194" s="90"/>
      <c r="LF194" s="90"/>
      <c r="LG194" s="90"/>
      <c r="LH194" s="90"/>
      <c r="LI194" s="90"/>
      <c r="LJ194" s="90"/>
      <c r="LK194" s="90"/>
      <c r="LL194" s="90"/>
      <c r="LM194" s="90"/>
      <c r="LN194" s="90"/>
      <c r="LO194" s="90"/>
      <c r="LP194" s="90"/>
      <c r="LQ194" s="90"/>
      <c r="LR194" s="90"/>
      <c r="LS194" s="90"/>
      <c r="LT194" s="90"/>
      <c r="LU194" s="90"/>
      <c r="LV194" s="90"/>
      <c r="LW194" s="90"/>
      <c r="LX194" s="90"/>
      <c r="LY194" s="90"/>
      <c r="LZ194" s="90"/>
      <c r="MA194" s="90"/>
      <c r="MB194" s="90"/>
      <c r="MC194" s="90"/>
      <c r="MD194" s="90"/>
      <c r="ME194" s="90"/>
      <c r="MF194" s="90"/>
      <c r="MG194" s="90"/>
      <c r="MH194" s="90"/>
      <c r="MI194" s="90"/>
      <c r="MJ194" s="90"/>
      <c r="MK194" s="90"/>
      <c r="ML194" s="90"/>
      <c r="MM194" s="90"/>
      <c r="MN194" s="90"/>
      <c r="MO194" s="90"/>
      <c r="MP194" s="90"/>
      <c r="MQ194" s="90"/>
      <c r="MR194" s="90"/>
      <c r="MS194" s="90"/>
      <c r="MT194" s="90"/>
      <c r="MU194" s="90"/>
      <c r="MV194" s="90"/>
      <c r="MW194" s="90"/>
      <c r="MX194" s="90"/>
      <c r="MY194" s="90"/>
      <c r="MZ194" s="90"/>
      <c r="NA194" s="90"/>
      <c r="NB194" s="90"/>
      <c r="NC194" s="90"/>
      <c r="ND194" s="90"/>
      <c r="NE194" s="90"/>
      <c r="NF194" s="90"/>
      <c r="NG194" s="90"/>
      <c r="NH194" s="90"/>
      <c r="NI194" s="90"/>
      <c r="NJ194" s="90"/>
      <c r="NK194" s="90"/>
      <c r="NL194" s="90"/>
      <c r="NM194" s="90"/>
      <c r="NN194" s="90"/>
      <c r="NO194" s="90"/>
      <c r="NP194" s="90"/>
      <c r="NQ194" s="90"/>
      <c r="NR194" s="90"/>
      <c r="NS194" s="90"/>
      <c r="NT194" s="90"/>
      <c r="NU194" s="90"/>
      <c r="NV194" s="90"/>
      <c r="NW194" s="90"/>
      <c r="NX194" s="90"/>
      <c r="NY194" s="90"/>
      <c r="NZ194" s="90"/>
      <c r="OA194" s="90"/>
      <c r="OB194" s="90"/>
      <c r="OC194" s="90"/>
      <c r="OD194" s="90"/>
      <c r="OE194" s="90"/>
      <c r="OF194" s="90"/>
      <c r="OG194" s="90"/>
      <c r="OH194" s="90"/>
      <c r="OI194" s="90"/>
      <c r="OJ194" s="90"/>
      <c r="OK194" s="90"/>
      <c r="OL194" s="90"/>
      <c r="OM194" s="90"/>
      <c r="ON194" s="90"/>
      <c r="OO194" s="90"/>
      <c r="OP194" s="90"/>
      <c r="OQ194" s="90"/>
      <c r="OR194" s="90"/>
      <c r="OS194" s="90"/>
      <c r="OT194" s="90"/>
      <c r="OU194" s="90"/>
      <c r="OV194" s="90"/>
      <c r="OW194" s="90"/>
      <c r="OX194" s="90"/>
      <c r="OY194" s="90"/>
      <c r="OZ194" s="90"/>
      <c r="PA194" s="90"/>
      <c r="PB194" s="90"/>
      <c r="PC194" s="90"/>
      <c r="PD194" s="90"/>
      <c r="PE194" s="90"/>
      <c r="PF194" s="90"/>
      <c r="PG194" s="90"/>
      <c r="PH194" s="90"/>
      <c r="PI194" s="90"/>
      <c r="PJ194" s="90"/>
      <c r="PK194" s="90"/>
      <c r="PL194" s="90"/>
      <c r="PM194" s="90"/>
      <c r="PN194" s="90"/>
      <c r="PO194" s="90"/>
      <c r="PP194" s="90"/>
      <c r="PQ194" s="90"/>
      <c r="PR194" s="90"/>
      <c r="PS194" s="90"/>
      <c r="PT194" s="90"/>
      <c r="PU194" s="90"/>
      <c r="PV194" s="90"/>
      <c r="PW194" s="90"/>
      <c r="PX194" s="90"/>
      <c r="PY194" s="90"/>
      <c r="PZ194" s="90"/>
      <c r="QA194" s="90"/>
      <c r="QB194" s="90"/>
      <c r="QC194" s="90"/>
      <c r="QD194" s="90"/>
      <c r="QE194" s="90"/>
      <c r="QF194" s="90"/>
      <c r="QG194" s="90"/>
      <c r="QH194" s="90"/>
      <c r="QI194" s="90"/>
      <c r="QJ194" s="90"/>
      <c r="QK194" s="90"/>
      <c r="QL194" s="90"/>
      <c r="QM194" s="90"/>
      <c r="QN194" s="90"/>
      <c r="QO194" s="90"/>
      <c r="QP194" s="90"/>
      <c r="QQ194" s="90"/>
      <c r="QR194" s="90"/>
      <c r="QS194" s="90"/>
      <c r="QT194" s="90"/>
      <c r="QU194" s="90"/>
      <c r="QV194" s="90"/>
      <c r="QW194" s="90"/>
      <c r="QX194" s="90"/>
      <c r="QY194" s="90"/>
      <c r="QZ194" s="90"/>
      <c r="RA194" s="90"/>
      <c r="RB194" s="90"/>
      <c r="RC194" s="90"/>
      <c r="RD194" s="90"/>
      <c r="RE194" s="90"/>
      <c r="RF194" s="90"/>
      <c r="RG194" s="90"/>
      <c r="RH194" s="90"/>
      <c r="RI194" s="90"/>
      <c r="RJ194" s="90"/>
      <c r="RK194" s="90"/>
      <c r="RL194" s="90"/>
      <c r="RM194" s="90"/>
      <c r="RN194" s="90"/>
      <c r="RO194" s="90"/>
      <c r="RP194" s="90"/>
      <c r="RQ194" s="90"/>
      <c r="RR194" s="90"/>
      <c r="RS194" s="90"/>
      <c r="RT194" s="90"/>
      <c r="RU194" s="90"/>
      <c r="RV194" s="90"/>
      <c r="RW194" s="90"/>
      <c r="RX194" s="90"/>
      <c r="RY194" s="90"/>
      <c r="RZ194" s="90"/>
      <c r="SA194" s="90"/>
      <c r="SB194" s="90"/>
      <c r="SC194" s="90"/>
      <c r="SD194" s="90"/>
      <c r="SE194" s="90"/>
      <c r="SF194" s="90"/>
      <c r="SG194" s="90"/>
      <c r="SH194" s="90"/>
      <c r="SI194" s="90"/>
      <c r="SJ194" s="90"/>
      <c r="SK194" s="90"/>
      <c r="SL194" s="90"/>
      <c r="SM194" s="90"/>
      <c r="SN194" s="90"/>
      <c r="SO194" s="90"/>
      <c r="SP194" s="90"/>
      <c r="SQ194" s="90"/>
      <c r="SR194" s="90"/>
      <c r="SS194" s="90"/>
      <c r="ST194" s="90"/>
      <c r="SU194" s="90"/>
      <c r="SV194" s="90"/>
      <c r="SW194" s="90"/>
      <c r="SX194" s="90"/>
      <c r="SY194" s="90"/>
      <c r="SZ194" s="90"/>
      <c r="TA194" s="90"/>
      <c r="TB194" s="90"/>
      <c r="TC194" s="90"/>
      <c r="TD194" s="90"/>
      <c r="TE194" s="90"/>
      <c r="TF194" s="90"/>
      <c r="TG194" s="90"/>
      <c r="TH194" s="90"/>
      <c r="TI194" s="90"/>
      <c r="TJ194" s="90"/>
      <c r="TK194" s="90"/>
      <c r="TL194" s="90"/>
      <c r="TM194" s="90"/>
      <c r="TN194" s="90"/>
      <c r="TO194" s="90"/>
      <c r="TP194" s="90"/>
      <c r="TQ194" s="90"/>
      <c r="TR194" s="90"/>
      <c r="TS194" s="90"/>
      <c r="TT194" s="90"/>
      <c r="TU194" s="90"/>
      <c r="TV194" s="90"/>
      <c r="TW194" s="90"/>
      <c r="TX194" s="90"/>
      <c r="TY194" s="90"/>
      <c r="TZ194" s="90"/>
      <c r="UA194" s="90"/>
      <c r="UB194" s="90"/>
      <c r="UC194" s="90"/>
      <c r="UD194" s="90"/>
      <c r="UE194" s="90"/>
      <c r="UF194" s="90"/>
      <c r="UG194" s="90"/>
      <c r="UH194" s="90"/>
      <c r="UI194" s="90"/>
      <c r="UJ194" s="90"/>
      <c r="UK194" s="90"/>
      <c r="UL194" s="90"/>
      <c r="UM194" s="90"/>
      <c r="UN194" s="90"/>
      <c r="UO194" s="90"/>
      <c r="UP194" s="90"/>
      <c r="UQ194" s="90"/>
      <c r="UR194" s="90"/>
      <c r="US194" s="90"/>
      <c r="UT194" s="90"/>
      <c r="UU194" s="90"/>
      <c r="UV194" s="90"/>
      <c r="UW194" s="90"/>
      <c r="UX194" s="90"/>
      <c r="UY194" s="90"/>
      <c r="UZ194" s="90"/>
      <c r="VA194" s="90"/>
      <c r="VB194" s="90"/>
      <c r="VC194" s="90"/>
      <c r="VD194" s="90"/>
      <c r="VE194" s="90"/>
      <c r="VF194" s="90"/>
      <c r="VG194" s="90"/>
      <c r="VH194" s="90"/>
      <c r="VI194" s="90"/>
      <c r="VJ194" s="90"/>
      <c r="VK194" s="90"/>
      <c r="VL194" s="90"/>
      <c r="VM194" s="90"/>
      <c r="VN194" s="90"/>
      <c r="VO194" s="90"/>
      <c r="VP194" s="90"/>
      <c r="VQ194" s="90"/>
      <c r="VR194" s="90"/>
      <c r="VS194" s="90"/>
      <c r="VT194" s="90"/>
      <c r="VU194" s="90"/>
      <c r="VV194" s="90"/>
      <c r="VW194" s="90"/>
      <c r="VX194" s="90"/>
      <c r="VY194" s="90"/>
      <c r="VZ194" s="90"/>
      <c r="WA194" s="90"/>
      <c r="WB194" s="90"/>
      <c r="WC194" s="90"/>
      <c r="WD194" s="90"/>
      <c r="WE194" s="90"/>
      <c r="WF194" s="90"/>
      <c r="WG194" s="90"/>
      <c r="WH194" s="90"/>
      <c r="WI194" s="90"/>
      <c r="WJ194" s="90"/>
      <c r="WK194" s="90"/>
      <c r="WL194" s="90"/>
      <c r="WM194" s="90"/>
      <c r="WN194" s="90"/>
      <c r="WO194" s="90"/>
      <c r="WP194" s="90"/>
      <c r="WQ194" s="90"/>
      <c r="WR194" s="90"/>
      <c r="WS194" s="90"/>
      <c r="WT194" s="90"/>
      <c r="WU194" s="90"/>
      <c r="WV194" s="90"/>
      <c r="WW194" s="90"/>
      <c r="WX194" s="90"/>
      <c r="WY194" s="90"/>
      <c r="WZ194" s="90"/>
      <c r="XA194" s="90"/>
      <c r="XB194" s="90"/>
      <c r="XC194" s="90"/>
      <c r="XD194" s="90"/>
      <c r="XE194" s="90"/>
      <c r="XF194" s="90"/>
      <c r="XG194" s="90"/>
      <c r="XH194" s="90"/>
      <c r="XI194" s="90"/>
      <c r="XJ194" s="90"/>
      <c r="XK194" s="90"/>
      <c r="XL194" s="90"/>
      <c r="XM194" s="90"/>
      <c r="XN194" s="90"/>
      <c r="XO194" s="90"/>
      <c r="XP194" s="90"/>
      <c r="XQ194" s="90"/>
      <c r="XR194" s="90"/>
      <c r="XS194" s="90"/>
      <c r="XT194" s="90"/>
      <c r="XU194" s="90"/>
      <c r="XV194" s="90"/>
      <c r="XW194" s="90"/>
      <c r="XX194" s="90"/>
      <c r="XY194" s="90"/>
      <c r="XZ194" s="90"/>
      <c r="YA194" s="90"/>
      <c r="YB194" s="90"/>
      <c r="YC194" s="90"/>
      <c r="YD194" s="90"/>
      <c r="YE194" s="90"/>
      <c r="YF194" s="90"/>
      <c r="YG194" s="90"/>
      <c r="YH194" s="90"/>
      <c r="YI194" s="90"/>
      <c r="YJ194" s="90"/>
      <c r="YK194" s="90"/>
      <c r="YL194" s="90"/>
      <c r="YM194" s="90"/>
      <c r="YN194" s="90"/>
      <c r="YO194" s="90"/>
      <c r="YP194" s="90"/>
      <c r="YQ194" s="90"/>
      <c r="YR194" s="90"/>
      <c r="YS194" s="90"/>
      <c r="YT194" s="90"/>
      <c r="YU194" s="90"/>
      <c r="YV194" s="90"/>
      <c r="YW194" s="90"/>
      <c r="YX194" s="90"/>
      <c r="YY194" s="90"/>
      <c r="YZ194" s="90"/>
      <c r="ZA194" s="90"/>
      <c r="ZB194" s="90"/>
      <c r="ZC194" s="90"/>
      <c r="ZD194" s="90"/>
      <c r="ZE194" s="90"/>
      <c r="ZF194" s="90"/>
      <c r="ZG194" s="90"/>
      <c r="ZH194" s="90"/>
      <c r="ZI194" s="90"/>
      <c r="ZJ194" s="90"/>
      <c r="ZK194" s="90"/>
      <c r="ZL194" s="90"/>
      <c r="ZM194" s="90"/>
      <c r="ZN194" s="90"/>
      <c r="ZO194" s="90"/>
      <c r="ZP194" s="90"/>
      <c r="ZQ194" s="90"/>
      <c r="ZR194" s="90"/>
      <c r="ZS194" s="90"/>
      <c r="ZT194" s="90"/>
      <c r="ZU194" s="90"/>
      <c r="ZV194" s="90"/>
      <c r="ZW194" s="90"/>
      <c r="ZX194" s="90"/>
      <c r="ZY194" s="90"/>
      <c r="ZZ194" s="90"/>
      <c r="AAA194" s="90"/>
      <c r="AAB194" s="90"/>
      <c r="AAC194" s="90"/>
      <c r="AAD194" s="90"/>
      <c r="AAE194" s="90"/>
      <c r="AAF194" s="90"/>
      <c r="AAG194" s="90"/>
      <c r="AAH194" s="90"/>
      <c r="AAI194" s="90"/>
      <c r="AAJ194" s="90"/>
      <c r="AAK194" s="90"/>
      <c r="AAL194" s="90"/>
      <c r="AAM194" s="90"/>
      <c r="AAN194" s="90"/>
      <c r="AAO194" s="90"/>
      <c r="AAP194" s="90"/>
      <c r="AAQ194" s="90"/>
      <c r="AAR194" s="90"/>
      <c r="AAS194" s="90"/>
      <c r="AAT194" s="90"/>
      <c r="AAU194" s="90"/>
      <c r="AAV194" s="90"/>
      <c r="AAW194" s="90"/>
      <c r="AAX194" s="90"/>
      <c r="AAY194" s="90"/>
      <c r="AAZ194" s="90"/>
      <c r="ABA194" s="90"/>
      <c r="ABB194" s="90"/>
      <c r="ABC194" s="90"/>
      <c r="ABD194" s="90"/>
      <c r="ABE194" s="90"/>
      <c r="ABF194" s="90"/>
      <c r="ABG194" s="90"/>
      <c r="ABH194" s="90"/>
      <c r="ABI194" s="90"/>
      <c r="ABJ194" s="90"/>
      <c r="ABK194" s="90"/>
      <c r="ABL194" s="90"/>
      <c r="ABM194" s="90"/>
      <c r="ABN194" s="90"/>
      <c r="ABO194" s="90"/>
      <c r="ABP194" s="90"/>
      <c r="ABQ194" s="90"/>
      <c r="ABR194" s="90"/>
      <c r="ABS194" s="90"/>
      <c r="ABT194" s="90"/>
      <c r="ABU194" s="90"/>
      <c r="ABV194" s="90"/>
      <c r="ABW194" s="90"/>
      <c r="ABX194" s="90"/>
      <c r="ABY194" s="90"/>
      <c r="ABZ194" s="90"/>
      <c r="ACA194" s="90"/>
      <c r="ACB194" s="90"/>
      <c r="ACC194" s="90"/>
      <c r="ACD194" s="90"/>
      <c r="ACE194" s="90"/>
      <c r="ACF194" s="90"/>
      <c r="ACG194" s="90"/>
      <c r="ACH194" s="90"/>
      <c r="ACI194" s="90"/>
      <c r="ACJ194" s="90"/>
      <c r="ACK194" s="90"/>
      <c r="ACL194" s="90"/>
      <c r="ACM194" s="90"/>
      <c r="ACN194" s="90"/>
      <c r="ACO194" s="90"/>
      <c r="ACP194" s="90"/>
      <c r="ACQ194" s="90"/>
      <c r="ACR194" s="90"/>
      <c r="ACS194" s="90"/>
      <c r="ACT194" s="90"/>
      <c r="ACU194" s="90"/>
      <c r="ACV194" s="90"/>
      <c r="ACW194" s="90"/>
      <c r="ACX194" s="90"/>
      <c r="ACY194" s="90"/>
      <c r="ACZ194" s="90"/>
      <c r="ADA194" s="90"/>
      <c r="ADB194" s="90"/>
      <c r="ADC194" s="90"/>
      <c r="ADD194" s="90"/>
      <c r="ADE194" s="90"/>
      <c r="ADF194" s="90"/>
      <c r="ADG194" s="90"/>
      <c r="ADH194" s="90"/>
      <c r="ADI194" s="90"/>
      <c r="ADJ194" s="90"/>
      <c r="ADK194" s="90"/>
      <c r="ADL194" s="90"/>
      <c r="ADM194" s="90"/>
      <c r="ADN194" s="90"/>
      <c r="ADO194" s="90"/>
      <c r="ADP194" s="90"/>
      <c r="ADQ194" s="90"/>
      <c r="ADR194" s="90"/>
      <c r="ADS194" s="90"/>
      <c r="ADT194" s="90"/>
      <c r="ADU194" s="90"/>
      <c r="ADV194" s="90"/>
      <c r="ADW194" s="90"/>
      <c r="ADX194" s="90"/>
      <c r="ADY194" s="90"/>
      <c r="ADZ194" s="90"/>
      <c r="AEA194" s="90"/>
      <c r="AEB194" s="90"/>
      <c r="AEC194" s="90"/>
      <c r="AED194" s="90"/>
      <c r="AEE194" s="90"/>
      <c r="AEF194" s="90"/>
      <c r="AEG194" s="90"/>
      <c r="AEH194" s="90"/>
      <c r="AEI194" s="90"/>
      <c r="AEJ194" s="90"/>
      <c r="AEK194" s="90"/>
      <c r="AEL194" s="90"/>
      <c r="AEM194" s="90"/>
      <c r="AEN194" s="90"/>
      <c r="AEO194" s="90"/>
      <c r="AEP194" s="90"/>
      <c r="AEQ194" s="90"/>
      <c r="AER194" s="90"/>
      <c r="AES194" s="90"/>
      <c r="AET194" s="90"/>
      <c r="AEU194" s="90"/>
      <c r="AEV194" s="90"/>
      <c r="AEW194" s="90"/>
      <c r="AEX194" s="90"/>
      <c r="AEY194" s="90"/>
      <c r="AEZ194" s="90"/>
      <c r="AFA194" s="90"/>
      <c r="AFB194" s="90"/>
      <c r="AFC194" s="90"/>
      <c r="AFD194" s="90"/>
      <c r="AFE194" s="90"/>
      <c r="AFF194" s="90"/>
      <c r="AFG194" s="90"/>
      <c r="AFH194" s="90"/>
      <c r="AFI194" s="90"/>
      <c r="AFJ194" s="90"/>
      <c r="AFK194" s="90"/>
      <c r="AFL194" s="90"/>
      <c r="AFM194" s="90"/>
      <c r="AFN194" s="90"/>
      <c r="AFO194" s="90"/>
      <c r="AFP194" s="90"/>
      <c r="AFQ194" s="90"/>
      <c r="AFR194" s="90"/>
      <c r="AFS194" s="90"/>
      <c r="AFT194" s="90"/>
      <c r="AFU194" s="90"/>
      <c r="AFV194" s="90"/>
      <c r="AFW194" s="90"/>
      <c r="AFX194" s="90"/>
      <c r="AFY194" s="90"/>
      <c r="AFZ194" s="90"/>
      <c r="AGA194" s="90"/>
      <c r="AGB194" s="90"/>
      <c r="AGC194" s="90"/>
      <c r="AGD194" s="90"/>
      <c r="AGE194" s="90"/>
      <c r="AGF194" s="90"/>
      <c r="AGG194" s="90"/>
      <c r="AGH194" s="90"/>
      <c r="AGI194" s="90"/>
      <c r="AGJ194" s="90"/>
      <c r="AGK194" s="90"/>
      <c r="AGL194" s="90"/>
      <c r="AGM194" s="90"/>
      <c r="AGN194" s="90"/>
      <c r="AGO194" s="90"/>
      <c r="AGP194" s="90"/>
      <c r="AGQ194" s="90"/>
      <c r="AGR194" s="90"/>
      <c r="AGS194" s="90"/>
      <c r="AGT194" s="90"/>
      <c r="AGU194" s="90"/>
      <c r="AGV194" s="90"/>
      <c r="AGW194" s="90"/>
      <c r="AGX194" s="90"/>
      <c r="AGY194" s="90"/>
      <c r="AGZ194" s="90"/>
      <c r="AHA194" s="90"/>
      <c r="AHB194" s="90"/>
      <c r="AHC194" s="90"/>
      <c r="AHD194" s="90"/>
      <c r="AHE194" s="90"/>
      <c r="AHF194" s="90"/>
      <c r="AHG194" s="90"/>
      <c r="AHH194" s="90"/>
      <c r="AHI194" s="90"/>
      <c r="AHJ194" s="90"/>
      <c r="AHK194" s="90"/>
      <c r="AHL194" s="90"/>
      <c r="AHM194" s="90"/>
      <c r="AHN194" s="90"/>
      <c r="AHO194" s="90"/>
      <c r="AHP194" s="90"/>
      <c r="AHQ194" s="90"/>
      <c r="AHR194" s="90"/>
      <c r="AHS194" s="90"/>
      <c r="AHT194" s="90"/>
      <c r="AHU194" s="90"/>
      <c r="AHV194" s="90"/>
      <c r="AHW194" s="90"/>
      <c r="AHX194" s="90"/>
      <c r="AHY194" s="90"/>
      <c r="AHZ194" s="90"/>
      <c r="AIA194" s="90"/>
      <c r="AIB194" s="90"/>
      <c r="AIC194" s="90"/>
      <c r="AID194" s="90"/>
      <c r="AIE194" s="90"/>
      <c r="AIF194" s="90"/>
      <c r="AIG194" s="90"/>
      <c r="AIH194" s="90"/>
      <c r="AII194" s="90"/>
      <c r="AIJ194" s="90"/>
      <c r="AIK194" s="90"/>
      <c r="AIL194" s="90"/>
      <c r="AIM194" s="90"/>
      <c r="AIN194" s="90"/>
      <c r="AIO194" s="90"/>
      <c r="AIP194" s="90"/>
      <c r="AIQ194" s="90"/>
      <c r="AIR194" s="90"/>
      <c r="AIS194" s="90"/>
      <c r="AIT194" s="90"/>
      <c r="AIU194" s="90"/>
      <c r="AIV194" s="90"/>
      <c r="AIW194" s="90"/>
      <c r="AIX194" s="90"/>
      <c r="AIY194" s="90"/>
      <c r="AIZ194" s="90"/>
      <c r="AJA194" s="90"/>
      <c r="AJB194" s="90"/>
      <c r="AJC194" s="90"/>
      <c r="AJD194" s="90"/>
      <c r="AJE194" s="90"/>
      <c r="AJF194" s="90"/>
      <c r="AJG194" s="90"/>
      <c r="AJH194" s="90"/>
      <c r="AJI194" s="90"/>
      <c r="AJJ194" s="90"/>
      <c r="AJK194" s="90"/>
      <c r="AJL194" s="90"/>
      <c r="AJM194" s="90"/>
      <c r="AJN194" s="90"/>
      <c r="AJO194" s="90"/>
      <c r="AJP194" s="90"/>
      <c r="AJQ194" s="90"/>
      <c r="AJR194" s="90"/>
      <c r="AJS194" s="90"/>
      <c r="AJT194" s="90"/>
      <c r="AJU194" s="90"/>
      <c r="AJV194" s="90"/>
      <c r="AJW194" s="90"/>
      <c r="AJX194" s="90"/>
      <c r="AJY194" s="90"/>
      <c r="AJZ194" s="90"/>
      <c r="AKA194" s="90"/>
      <c r="AKB194" s="90"/>
      <c r="AKC194" s="90"/>
      <c r="AKD194" s="90"/>
      <c r="AKE194" s="90"/>
      <c r="AKF194" s="90"/>
      <c r="AKG194" s="90"/>
      <c r="AKH194" s="90"/>
      <c r="AKI194" s="90"/>
      <c r="AKJ194" s="90"/>
      <c r="AKK194" s="90"/>
      <c r="AKL194" s="90"/>
      <c r="AKM194" s="90"/>
      <c r="AKN194" s="90"/>
      <c r="AKO194" s="90"/>
      <c r="AKP194" s="90"/>
      <c r="AKQ194" s="90"/>
      <c r="AKR194" s="90"/>
      <c r="AKS194" s="90"/>
      <c r="AKT194" s="90"/>
      <c r="AKU194" s="90"/>
      <c r="AKV194" s="90"/>
      <c r="AKW194" s="90"/>
      <c r="AKX194" s="90"/>
      <c r="AKY194" s="90"/>
      <c r="AKZ194" s="90"/>
      <c r="ALA194" s="90"/>
      <c r="ALB194" s="90"/>
      <c r="ALC194" s="90"/>
      <c r="ALD194" s="90"/>
      <c r="ALE194" s="90"/>
      <c r="ALF194" s="90"/>
      <c r="ALG194" s="90"/>
      <c r="ALH194" s="90"/>
      <c r="ALI194" s="90"/>
      <c r="ALJ194" s="90"/>
      <c r="ALK194" s="90"/>
      <c r="ALL194" s="90"/>
      <c r="ALM194" s="90"/>
      <c r="ALN194" s="90"/>
      <c r="ALO194" s="90"/>
      <c r="ALP194" s="90"/>
      <c r="ALQ194" s="90"/>
      <c r="ALR194" s="90"/>
      <c r="ALS194" s="90"/>
      <c r="ALT194" s="90"/>
      <c r="ALU194" s="90"/>
      <c r="ALV194" s="90"/>
      <c r="ALW194" s="90"/>
      <c r="ALX194" s="90"/>
      <c r="ALY194" s="90"/>
      <c r="ALZ194" s="90"/>
      <c r="AMA194" s="90"/>
      <c r="AMB194" s="90"/>
      <c r="AMC194" s="90"/>
      <c r="AMD194" s="90"/>
      <c r="AME194" s="90"/>
      <c r="AMF194" s="90"/>
      <c r="AMG194" s="90"/>
      <c r="AMH194" s="90"/>
      <c r="AMI194" s="90"/>
      <c r="AMJ194" s="90"/>
    </row>
    <row r="195" customFormat="false" ht="15" hidden="false" customHeight="true" outlineLevel="0" collapsed="false">
      <c r="A195" s="107" t="n">
        <v>401</v>
      </c>
      <c r="B195" s="108" t="str">
        <f aca="false">VLOOKUP(A195,Names!$A$2:$B$207,2,FALSE())</f>
        <v>Lynchburg City Secondary Alternative</v>
      </c>
      <c r="C195" s="109" t="n">
        <f aca="false">VLOOKUP(A195,'[1]Asst. Principals'!$A$8:$D$221,4,FALSE())</f>
        <v>0</v>
      </c>
      <c r="D195" s="109" t="n">
        <f aca="false">VLOOKUP(A195,'Source query'!$B$17:$I$224,7,FALSE())</f>
        <v>0</v>
      </c>
      <c r="E195" s="110" t="str">
        <f aca="false">IF(D195=0,"",IF(C195=0,"",IF(D195&lt;&gt;0,D195/C195-1)))</f>
        <v/>
      </c>
      <c r="F195" s="109" t="n">
        <f aca="false">VLOOKUP(A195,'Source query'!$B$17:$I$224,8,FALSE())</f>
        <v>0</v>
      </c>
      <c r="G195" s="110" t="str">
        <f aca="false">IF(F195=0,"",IF(D195=0,"",IF(F195&lt;&gt;0,F195/D195-1)))</f>
        <v/>
      </c>
    </row>
    <row r="196" customFormat="false" ht="15.75" hidden="false" customHeight="true" outlineLevel="0" collapsed="false">
      <c r="A196" s="107" t="n">
        <v>402</v>
      </c>
      <c r="B196" s="108" t="str">
        <f aca="false">VLOOKUP(A196,Names!$A$2:$B$207,2,FALSE())</f>
        <v>Enterprise Academy/Newport News City</v>
      </c>
      <c r="C196" s="109" t="n">
        <f aca="false">VLOOKUP(A196,'[1]Asst. Principals'!$A$8:$D$221,4,FALSE())</f>
        <v>86263</v>
      </c>
      <c r="D196" s="109" t="n">
        <f aca="false">VLOOKUP(A196,'Source query'!$B$17:$I$224,7,FALSE())</f>
        <v>80833</v>
      </c>
      <c r="E196" s="110" t="n">
        <f aca="false">IF(D196=0,"",IF(C196=0,"",IF(D196&lt;&gt;0,D196/C196-1)))</f>
        <v>-0.0629470340702271</v>
      </c>
      <c r="F196" s="109" t="n">
        <f aca="false">VLOOKUP(A196,'Source query'!$B$17:$I$224,8,FALSE())</f>
        <v>83258</v>
      </c>
      <c r="G196" s="110" t="n">
        <f aca="false">IF(F196=0,"",IF(D196=0,"",IF(F196&lt;&gt;0,F196/D196-1)))</f>
        <v>0.0300001237118503</v>
      </c>
    </row>
    <row r="197" customFormat="false" ht="15.75" hidden="false" customHeight="true" outlineLevel="0" collapsed="false">
      <c r="A197" s="107" t="n">
        <v>403</v>
      </c>
      <c r="B197" s="108" t="str">
        <f aca="false">VLOOKUP(A197,Names!$A$2:$B$207,2,FALSE())</f>
        <v>Tidewater Regional Alternative Education</v>
      </c>
      <c r="C197" s="109" t="n">
        <f aca="false">VLOOKUP(A197,'[1]Asst. Principals'!$A$8:$D$221,4,FALSE())</f>
        <v>0</v>
      </c>
      <c r="D197" s="109" t="n">
        <f aca="false">VLOOKUP(A197,'Source query'!$B$17:$I$224,7,FALSE())</f>
        <v>0</v>
      </c>
      <c r="E197" s="110" t="str">
        <f aca="false">IF(D197=0,"",IF(C197=0,"",IF(D197&lt;&gt;0,D197/C197-1)))</f>
        <v/>
      </c>
      <c r="F197" s="109" t="n">
        <f aca="false">VLOOKUP(A197,'Source query'!$B$17:$I$224,8,FALSE())</f>
        <v>82000</v>
      </c>
      <c r="G197" s="110" t="str">
        <f aca="false">IF(F197=0,"",IF(D197=0,"",IF(F197&lt;&gt;0,F197/D197-1)))</f>
        <v/>
      </c>
    </row>
    <row r="198" customFormat="false" ht="15.75" hidden="false" customHeight="true" outlineLevel="0" collapsed="false">
      <c r="A198" s="107" t="n">
        <v>404</v>
      </c>
      <c r="B198" s="108" t="str">
        <f aca="false">VLOOKUP(A198,Names!$A$2:$B$207,2,FALSE())</f>
        <v>Regional Alternative Plus Self Project/Roanoke</v>
      </c>
      <c r="C198" s="109" t="n">
        <f aca="false">VLOOKUP(A198,'[1]Asst. Principals'!$A$8:$D$221,4,FALSE())</f>
        <v>0</v>
      </c>
      <c r="D198" s="109" t="n">
        <f aca="false">VLOOKUP(A198,'Source query'!$B$17:$I$224,7,FALSE())</f>
        <v>0</v>
      </c>
      <c r="E198" s="110" t="str">
        <f aca="false">IF(D198=0,"",IF(C198=0,"",IF(D198&lt;&gt;0,D198/C198-1)))</f>
        <v/>
      </c>
      <c r="F198" s="109" t="n">
        <f aca="false">VLOOKUP(A198,'Source query'!$B$17:$I$224,8,FALSE())</f>
        <v>0</v>
      </c>
      <c r="G198" s="110" t="str">
        <f aca="false">IF(F198=0,"",IF(D198=0,"",IF(F198&lt;&gt;0,F198/D198-1)))</f>
        <v/>
      </c>
    </row>
    <row r="199" customFormat="false" ht="15.75" hidden="false" customHeight="true" outlineLevel="0" collapsed="false">
      <c r="A199" s="107" t="n">
        <v>405</v>
      </c>
      <c r="B199" s="108" t="str">
        <f aca="false">VLOOKUP(A199,Names!$A$2:$B$207,2,FALSE())</f>
        <v>Transition Support Resource Center/Fairfax</v>
      </c>
      <c r="C199" s="109" t="n">
        <f aca="false">VLOOKUP(A199,'[1]Asst. Principals'!$A$8:$D$221,4,FALSE())</f>
        <v>0</v>
      </c>
      <c r="D199" s="109" t="n">
        <f aca="false">VLOOKUP(A199,'Source query'!$B$17:$I$224,7,FALSE())</f>
        <v>0</v>
      </c>
      <c r="E199" s="110" t="str">
        <f aca="false">IF(D199=0,"",IF(C199=0,"",IF(D199&lt;&gt;0,D199/C199-1)))</f>
        <v/>
      </c>
      <c r="F199" s="109" t="n">
        <f aca="false">VLOOKUP(A199,'Source query'!$B$17:$I$224,8,FALSE())</f>
        <v>0</v>
      </c>
      <c r="G199" s="110" t="str">
        <f aca="false">IF(F199=0,"",IF(D199=0,"",IF(F199&lt;&gt;0,F199/D199-1)))</f>
        <v/>
      </c>
    </row>
    <row r="200" customFormat="false" ht="15.75" hidden="false" customHeight="true" outlineLevel="0" collapsed="false">
      <c r="A200" s="107" t="n">
        <v>406</v>
      </c>
      <c r="B200" s="108" t="str">
        <f aca="false">VLOOKUP(A200,Names!$A$2:$B$207,2,FALSE())</f>
        <v>Project Return/Fluvanna County</v>
      </c>
      <c r="C200" s="109" t="n">
        <f aca="false">VLOOKUP(A200,'[1]Asst. Principals'!$A$8:$D$221,4,FALSE())</f>
        <v>0</v>
      </c>
      <c r="D200" s="109" t="n">
        <f aca="false">VLOOKUP(A200,'Source query'!$B$17:$I$224,7,FALSE())</f>
        <v>0</v>
      </c>
      <c r="E200" s="110" t="str">
        <f aca="false">IF(D200=0,"",IF(C200=0,"",IF(D200&lt;&gt;0,D200/C200-1)))</f>
        <v/>
      </c>
      <c r="F200" s="109" t="n">
        <f aca="false">VLOOKUP(A200,'Source query'!$B$17:$I$224,8,FALSE())</f>
        <v>0</v>
      </c>
      <c r="G200" s="110" t="str">
        <f aca="false">IF(F200=0,"",IF(D200=0,"",IF(F200&lt;&gt;0,F200/D200-1)))</f>
        <v/>
      </c>
    </row>
    <row r="201" customFormat="false" ht="15.75" hidden="false" customHeight="true" outlineLevel="0" collapsed="false">
      <c r="A201" s="107" t="n">
        <v>407</v>
      </c>
      <c r="B201" s="108" t="str">
        <f aca="false">VLOOKUP(A201,Names!$A$2:$B$207,2,FALSE())</f>
        <v>Behav Disord Youth/Montgomery</v>
      </c>
      <c r="C201" s="109" t="n">
        <f aca="false">VLOOKUP(A201,'[1]Asst. Principals'!$A$8:$D$221,4,FALSE())</f>
        <v>0</v>
      </c>
      <c r="D201" s="109" t="n">
        <f aca="false">VLOOKUP(A201,'Source query'!$B$17:$I$224,7,FALSE())</f>
        <v>0</v>
      </c>
      <c r="E201" s="110" t="str">
        <f aca="false">IF(D201=0,"",IF(C201=0,"",IF(D201&lt;&gt;0,D201/C201-1)))</f>
        <v/>
      </c>
      <c r="F201" s="109" t="n">
        <f aca="false">VLOOKUP(A201,'Source query'!$B$17:$I$224,8,FALSE())</f>
        <v>0</v>
      </c>
      <c r="G201" s="110" t="str">
        <f aca="false">IF(F201=0,"",IF(D201=0,"",IF(F201&lt;&gt;0,F201/D201-1)))</f>
        <v/>
      </c>
    </row>
    <row r="202" customFormat="false" ht="15.75" hidden="false" customHeight="true" outlineLevel="0" collapsed="false">
      <c r="A202" s="107" t="n">
        <v>408</v>
      </c>
      <c r="B202" s="108" t="str">
        <f aca="false">VLOOKUP(A202,Names!$A$2:$B$207,2,FALSE())</f>
        <v>Petersburg Regional Alternative</v>
      </c>
      <c r="C202" s="109" t="n">
        <f aca="false">VLOOKUP(A202,'[1]Asst. Principals'!$A$8:$D$221,4,FALSE())</f>
        <v>0</v>
      </c>
      <c r="D202" s="109" t="n">
        <f aca="false">VLOOKUP(A202,'Source query'!$B$17:$I$224,7,FALSE())</f>
        <v>0</v>
      </c>
      <c r="E202" s="110" t="str">
        <f aca="false">IF(D202=0,"",IF(C202=0,"",IF(D202&lt;&gt;0,D202/C202-1)))</f>
        <v/>
      </c>
      <c r="F202" s="109" t="n">
        <f aca="false">VLOOKUP(A202,'Source query'!$B$17:$I$224,8,FALSE())</f>
        <v>0</v>
      </c>
      <c r="G202" s="110" t="str">
        <f aca="false">IF(F202=0,"",IF(D202=0,"",IF(F202&lt;&gt;0,F202/D202-1)))</f>
        <v/>
      </c>
    </row>
    <row r="203" customFormat="false" ht="15.75" hidden="false" customHeight="true" outlineLevel="0" collapsed="false">
      <c r="A203" s="107" t="n">
        <v>409</v>
      </c>
      <c r="B203" s="108" t="str">
        <f aca="false">VLOOKUP(A203,Names!$A$2:$B$207,2,FALSE())</f>
        <v>Regional Alternative/Pittsylvania Co</v>
      </c>
      <c r="C203" s="109" t="n">
        <f aca="false">VLOOKUP(A203,'[1]Asst. Principals'!$A$8:$D$221,4,FALSE())</f>
        <v>0</v>
      </c>
      <c r="D203" s="109" t="n">
        <f aca="false">VLOOKUP(A203,'Source query'!$B$17:$I$224,7,FALSE())</f>
        <v>0</v>
      </c>
      <c r="E203" s="110" t="str">
        <f aca="false">IF(D203=0,"",IF(C203=0,"",IF(D203&lt;&gt;0,D203/C203-1)))</f>
        <v/>
      </c>
      <c r="F203" s="109" t="n">
        <f aca="false">VLOOKUP(A203,'Source query'!$B$17:$I$224,8,FALSE())</f>
        <v>0</v>
      </c>
      <c r="G203" s="110" t="str">
        <f aca="false">IF(F203=0,"",IF(D203=0,"",IF(F203&lt;&gt;0,F203/D203-1)))</f>
        <v/>
      </c>
    </row>
    <row r="204" customFormat="false" ht="15.75" hidden="false" customHeight="true" outlineLevel="0" collapsed="false">
      <c r="A204" s="107" t="n">
        <v>410</v>
      </c>
      <c r="B204" s="108" t="str">
        <f aca="false">VLOOKUP(A204,Names!$A$2:$B$207,2,FALSE())</f>
        <v>Project Return/Powhatan Co</v>
      </c>
      <c r="C204" s="109" t="n">
        <f aca="false">VLOOKUP(A204,'[1]Asst. Principals'!$A$8:$D$221,4,FALSE())</f>
        <v>0</v>
      </c>
      <c r="D204" s="109" t="n">
        <f aca="false">VLOOKUP(A204,'Source query'!$B$17:$I$224,7,FALSE())</f>
        <v>0</v>
      </c>
      <c r="E204" s="110" t="str">
        <f aca="false">IF(D204=0,"",IF(C204=0,"",IF(D204&lt;&gt;0,D204/C204-1)))</f>
        <v/>
      </c>
      <c r="F204" s="109" t="n">
        <f aca="false">VLOOKUP(A204,'Source query'!$B$17:$I$224,8,FALSE())</f>
        <v>0</v>
      </c>
      <c r="G204" s="110" t="str">
        <f aca="false">IF(F204=0,"",IF(D204=0,"",IF(F204&lt;&gt;0,F204/D204-1)))</f>
        <v/>
      </c>
    </row>
    <row r="205" customFormat="false" ht="15.75" hidden="false" customHeight="true" outlineLevel="0" collapsed="false">
      <c r="A205" s="107" t="n">
        <v>411</v>
      </c>
      <c r="B205" s="108" t="str">
        <f aca="false">VLOOKUP(A205,Names!$A$2:$B$207,2,FALSE())</f>
        <v>Crossroads Alternative/Bristol City</v>
      </c>
      <c r="C205" s="109" t="n">
        <f aca="false">VLOOKUP(A205,'[1]Asst. Principals'!$A$8:$D$221,4,FALSE())</f>
        <v>0</v>
      </c>
      <c r="D205" s="109" t="n">
        <f aca="false">VLOOKUP(A205,'Source query'!$B$17:$I$224,7,FALSE())</f>
        <v>0</v>
      </c>
      <c r="E205" s="110" t="str">
        <f aca="false">IF(D205=0,"",IF(C205=0,"",IF(D205&lt;&gt;0,D205/C205-1)))</f>
        <v/>
      </c>
      <c r="F205" s="109" t="n">
        <f aca="false">VLOOKUP(A205,'Source query'!$B$17:$I$224,8,FALSE())</f>
        <v>0</v>
      </c>
      <c r="G205" s="110" t="str">
        <f aca="false">IF(F205=0,"",IF(D205=0,"",IF(F205&lt;&gt;0,F205/D205-1)))</f>
        <v/>
      </c>
    </row>
    <row r="206" customFormat="false" ht="15.75" hidden="false" customHeight="true" outlineLevel="0" collapsed="false">
      <c r="A206" s="107" t="n">
        <v>412</v>
      </c>
      <c r="B206" s="108" t="str">
        <f aca="false">VLOOKUP(A206,Names!$A$2:$B$207,2,FALSE())</f>
        <v>Metro Richmond Alternative Ed</v>
      </c>
      <c r="C206" s="109" t="n">
        <f aca="false">VLOOKUP(A206,'[1]Asst. Principals'!$A$8:$D$221,4,FALSE())</f>
        <v>0</v>
      </c>
      <c r="D206" s="109" t="n">
        <f aca="false">VLOOKUP(A206,'Source query'!$B$17:$I$224,7,FALSE())</f>
        <v>0</v>
      </c>
      <c r="E206" s="110" t="str">
        <f aca="false">IF(D206=0,"",IF(C206=0,"",IF(D206&lt;&gt;0,D206/C206-1)))</f>
        <v/>
      </c>
      <c r="F206" s="109" t="n">
        <f aca="false">VLOOKUP(A206,'Source query'!$B$17:$I$224,8,FALSE())</f>
        <v>0</v>
      </c>
      <c r="G206" s="110" t="str">
        <f aca="false">IF(F206=0,"",IF(D206=0,"",IF(F206&lt;&gt;0,F206/D206-1)))</f>
        <v/>
      </c>
    </row>
    <row r="207" customFormat="false" ht="15.75" hidden="false" customHeight="true" outlineLevel="0" collapsed="false">
      <c r="A207" s="107" t="n">
        <v>413</v>
      </c>
      <c r="B207" s="108" t="str">
        <f aca="false">VLOOKUP(A207,Names!$A$2:$B$207,2,FALSE())</f>
        <v>Regional Alternative Ed/Stafford Co</v>
      </c>
      <c r="C207" s="109" t="n">
        <f aca="false">VLOOKUP(A207,'[1]Asst. Principals'!$A$8:$D$221,4,FALSE())</f>
        <v>0</v>
      </c>
      <c r="D207" s="109" t="n">
        <f aca="false">VLOOKUP(A207,'Source query'!$B$17:$I$224,7,FALSE())</f>
        <v>0</v>
      </c>
      <c r="E207" s="110" t="str">
        <f aca="false">IF(D207=0,"",IF(C207=0,"",IF(D207&lt;&gt;0,D207/C207-1)))</f>
        <v/>
      </c>
      <c r="F207" s="109" t="n">
        <f aca="false">VLOOKUP(A207,'Source query'!$B$17:$I$224,8,FALSE())</f>
        <v>0</v>
      </c>
      <c r="G207" s="110" t="str">
        <f aca="false">IF(F207=0,"",IF(D207=0,"",IF(F207&lt;&gt;0,F207/D207-1)))</f>
        <v/>
      </c>
    </row>
    <row r="208" customFormat="false" ht="15.75" hidden="false" customHeight="true" outlineLevel="0" collapsed="false">
      <c r="A208" s="107" t="n">
        <v>414</v>
      </c>
      <c r="B208" s="108" t="str">
        <f aca="false">VLOOKUP(A208,Names!$A$2:$B$207,2,FALSE())</f>
        <v>Southside L.I.N.K. Project/Brunswick Co</v>
      </c>
      <c r="C208" s="109" t="n">
        <f aca="false">VLOOKUP(A208,'[1]Asst. Principals'!$A$8:$D$221,4,FALSE())</f>
        <v>0</v>
      </c>
      <c r="D208" s="109" t="n">
        <f aca="false">VLOOKUP(A208,'Source query'!$B$17:$I$224,7,FALSE())</f>
        <v>0</v>
      </c>
      <c r="E208" s="110" t="str">
        <f aca="false">IF(D208=0,"",IF(C208=0,"",IF(D208&lt;&gt;0,D208/C208-1)))</f>
        <v/>
      </c>
      <c r="F208" s="109" t="n">
        <f aca="false">VLOOKUP(A208,'Source query'!$B$17:$I$224,8,FALSE())</f>
        <v>0</v>
      </c>
      <c r="G208" s="110" t="str">
        <f aca="false">IF(F208=0,"",IF(D208=0,"",IF(F208&lt;&gt;0,F208/D208-1)))</f>
        <v/>
      </c>
    </row>
    <row r="209" customFormat="false" ht="15.75" hidden="false" customHeight="true" outlineLevel="0" collapsed="false">
      <c r="A209" s="107" t="n">
        <v>415</v>
      </c>
      <c r="B209" s="108" t="str">
        <f aca="false">VLOOKUP(A209,Names!$A$2:$B$207,2,FALSE())</f>
        <v>Regional Alternative Ed/King William</v>
      </c>
      <c r="C209" s="109" t="n">
        <f aca="false">VLOOKUP(A209,'[1]Asst. Principals'!$A$8:$D$221,4,FALSE())</f>
        <v>0</v>
      </c>
      <c r="D209" s="109" t="n">
        <f aca="false">VLOOKUP(A209,'Source query'!$B$17:$I$224,7,FALSE())</f>
        <v>0</v>
      </c>
      <c r="E209" s="110" t="str">
        <f aca="false">IF(D209=0,"",IF(C209=0,"",IF(D209&lt;&gt;0,D209/C209-1)))</f>
        <v/>
      </c>
      <c r="F209" s="109" t="n">
        <f aca="false">VLOOKUP(A209,'Source query'!$B$17:$I$224,8,FALSE())</f>
        <v>0</v>
      </c>
      <c r="G209" s="110" t="str">
        <f aca="false">IF(F209=0,"",IF(D209=0,"",IF(F209&lt;&gt;0,F209/D209-1)))</f>
        <v/>
      </c>
    </row>
    <row r="210" customFormat="false" ht="15.75" hidden="false" customHeight="true" outlineLevel="0" collapsed="false">
      <c r="A210" s="107" t="n">
        <v>416</v>
      </c>
      <c r="B210" s="108" t="str">
        <f aca="false">VLOOKUP(A210,Names!$A$2:$B$207,2,FALSE())</f>
        <v>New Dominion/Prince William Co</v>
      </c>
      <c r="C210" s="109" t="n">
        <f aca="false">VLOOKUP(A210,'[1]Asst. Principals'!$A$8:$D$221,4,FALSE())</f>
        <v>63058.06</v>
      </c>
      <c r="D210" s="109" t="n">
        <f aca="false">VLOOKUP(A210,'Source query'!$B$17:$I$224,7,FALSE())</f>
        <v>65598.99</v>
      </c>
      <c r="E210" s="110" t="n">
        <f aca="false">IF(D210=0,"",IF(C210=0,"",IF(D210&lt;&gt;0,D210/C210-1)))</f>
        <v>0.0402950867819278</v>
      </c>
      <c r="F210" s="109" t="n">
        <f aca="false">VLOOKUP(A210,'Source query'!$B$17:$I$224,8,FALSE())</f>
        <v>64080</v>
      </c>
      <c r="G210" s="110" t="n">
        <f aca="false">IF(F210=0,"",IF(D210=0,"",IF(F210&lt;&gt;0,F210/D210-1)))</f>
        <v>-0.0231556918787927</v>
      </c>
    </row>
    <row r="211" customFormat="false" ht="15.75" hidden="false" customHeight="true" outlineLevel="0" collapsed="false">
      <c r="A211" s="107" t="n">
        <v>417</v>
      </c>
      <c r="B211" s="108" t="str">
        <f aca="false">VLOOKUP(A211,Names!$A$2:$B$207,2,FALSE())</f>
        <v>Project Bridge/Russell Co</v>
      </c>
      <c r="C211" s="109" t="n">
        <f aca="false">VLOOKUP(A211,'[1]Asst. Principals'!$A$8:$D$221,4,FALSE())</f>
        <v>0</v>
      </c>
      <c r="D211" s="109" t="n">
        <f aca="false">VLOOKUP(A211,'Source query'!$B$17:$I$224,7,FALSE())</f>
        <v>0</v>
      </c>
      <c r="E211" s="110" t="str">
        <f aca="false">IF(D211=0,"",IF(C211=0,"",IF(D211&lt;&gt;0,D211/C211-1)))</f>
        <v/>
      </c>
      <c r="F211" s="109" t="n">
        <f aca="false">VLOOKUP(A211,'Source query'!$B$17:$I$224,8,FALSE())</f>
        <v>0</v>
      </c>
      <c r="G211" s="110" t="str">
        <f aca="false">IF(F211=0,"",IF(D211=0,"",IF(F211&lt;&gt;0,F211/D211-1)))</f>
        <v/>
      </c>
    </row>
    <row r="212" customFormat="false" ht="15.75" hidden="false" customHeight="true" outlineLevel="0" collapsed="false">
      <c r="A212" s="107" t="n">
        <v>418</v>
      </c>
      <c r="B212" s="108" t="str">
        <f aca="false">VLOOKUP(A212,Names!$A$2:$B$207,2,FALSE())</f>
        <v>Regional Alternative/Wythe Co</v>
      </c>
      <c r="C212" s="109" t="n">
        <f aca="false">VLOOKUP(A212,'[1]Asst. Principals'!$A$8:$D$221,4,FALSE())</f>
        <v>0</v>
      </c>
      <c r="D212" s="109" t="n">
        <f aca="false">VLOOKUP(A212,'Source query'!$B$17:$I$224,7,FALSE())</f>
        <v>0</v>
      </c>
      <c r="E212" s="110" t="str">
        <f aca="false">IF(D212=0,"",IF(C212=0,"",IF(D212&lt;&gt;0,D212/C212-1)))</f>
        <v/>
      </c>
      <c r="F212" s="109" t="n">
        <f aca="false">VLOOKUP(A212,'Source query'!$B$17:$I$224,8,FALSE())</f>
        <v>0</v>
      </c>
      <c r="G212" s="110" t="str">
        <f aca="false">IF(F212=0,"",IF(D212=0,"",IF(F212&lt;&gt;0,F212/D212-1)))</f>
        <v/>
      </c>
    </row>
    <row r="213" customFormat="false" ht="15" hidden="false" customHeight="true" outlineLevel="0" collapsed="false">
      <c r="A213" s="107" t="n">
        <v>420</v>
      </c>
      <c r="B213" s="108" t="str">
        <f aca="false">VLOOKUP(A213,Names!$A$2:$B$207,2,FALSE())</f>
        <v>Piedmont Alternative School</v>
      </c>
      <c r="C213" s="109" t="n">
        <f aca="false">VLOOKUP(A213,'[1]Asst. Principals'!$A$8:$D$221,4,FALSE())</f>
        <v>0</v>
      </c>
      <c r="D213" s="109" t="n">
        <f aca="false">VLOOKUP(A213,'Source query'!$B$17:$I$224,7,FALSE())</f>
        <v>0</v>
      </c>
      <c r="E213" s="110" t="str">
        <f aca="false">IF(D213=0,"",IF(C213=0,"",IF(D213&lt;&gt;0,D213/C213-1)))</f>
        <v/>
      </c>
      <c r="F213" s="109" t="n">
        <f aca="false">VLOOKUP(A213,'Source query'!$B$17:$I$224,8,FALSE())</f>
        <v>0</v>
      </c>
      <c r="G213" s="110" t="str">
        <f aca="false">IF(F213=0,"",IF(D213=0,"",IF(F213&lt;&gt;0,F213/D213-1)))</f>
        <v/>
      </c>
    </row>
    <row r="214" customFormat="false" ht="15.75" hidden="false" customHeight="true" outlineLevel="0" collapsed="false">
      <c r="A214" s="107" t="n">
        <v>421</v>
      </c>
      <c r="B214" s="108" t="str">
        <f aca="false">VLOOKUP(A214,Names!$A$2:$B$207,2,FALSE())</f>
        <v>Northern Neck Regional Alternative Education</v>
      </c>
      <c r="C214" s="109" t="n">
        <f aca="false">VLOOKUP(A214,'[1]Asst. Principals'!$A$8:$D$221,4,FALSE())</f>
        <v>67602.72</v>
      </c>
      <c r="D214" s="109" t="n">
        <f aca="false">VLOOKUP(A214,'Source query'!$B$17:$I$224,7,FALSE())</f>
        <v>68617.28</v>
      </c>
      <c r="E214" s="110" t="n">
        <f aca="false">IF(D214=0,"",IF(C214=0,"",IF(D214&lt;&gt;0,D214/C214-1)))</f>
        <v>0.0150076801643484</v>
      </c>
      <c r="F214" s="109" t="n">
        <f aca="false">VLOOKUP(A214,'Source query'!$B$17:$I$224,8,FALSE())</f>
        <v>68830</v>
      </c>
      <c r="G214" s="110" t="n">
        <f aca="false">IF(F214=0,"",IF(D214=0,"",IF(F214&lt;&gt;0,F214/D214-1)))</f>
        <v>0.0031000937373209</v>
      </c>
    </row>
    <row r="215" customFormat="false" ht="15.75" hidden="false" customHeight="true" outlineLevel="0" collapsed="false">
      <c r="A215" s="107" t="n">
        <v>422</v>
      </c>
      <c r="B215" s="108" t="str">
        <f aca="false">VLOOKUP(A215,Names!$A$2:$B$207,2,FALSE())</f>
        <v>Shenandoah Valley Reg Alternative Ed/Genesis</v>
      </c>
      <c r="C215" s="109" t="n">
        <f aca="false">VLOOKUP(A215,'[1]Asst. Principals'!$A$8:$D$221,4,FALSE())</f>
        <v>0</v>
      </c>
      <c r="D215" s="109" t="n">
        <f aca="false">VLOOKUP(A215,'Source query'!$B$17:$I$224,7,FALSE())</f>
        <v>0</v>
      </c>
      <c r="E215" s="110" t="str">
        <f aca="false">IF(D215=0,"",IF(C215=0,"",IF(D215&lt;&gt;0,D215/C215-1)))</f>
        <v/>
      </c>
      <c r="F215" s="109" t="n">
        <f aca="false">VLOOKUP(A215,'Source query'!$B$17:$I$224,8,FALSE())</f>
        <v>0</v>
      </c>
      <c r="G215" s="110" t="str">
        <f aca="false">IF(F215=0,"",IF(D215=0,"",IF(F215&lt;&gt;0,F215/D215-1)))</f>
        <v/>
      </c>
    </row>
    <row r="216" customFormat="false" ht="15.75" hidden="false" customHeight="true" outlineLevel="0" collapsed="false">
      <c r="A216" s="107" t="n">
        <v>423</v>
      </c>
      <c r="B216" s="108" t="str">
        <f aca="false">VLOOKUP(A216,Names!$A$2:$B$207,2,FALSE())</f>
        <v>Breaking Barriers Alternative Ed/Henry Co</v>
      </c>
      <c r="C216" s="109" t="n">
        <f aca="false">VLOOKUP(A216,'[1]Asst. Principals'!$A$8:$D$221,4,FALSE())</f>
        <v>0</v>
      </c>
      <c r="D216" s="109" t="n">
        <f aca="false">VLOOKUP(A216,'Source query'!$B$17:$I$224,7,FALSE())</f>
        <v>0</v>
      </c>
      <c r="E216" s="110" t="str">
        <f aca="false">IF(D216=0,"",IF(C216=0,"",IF(D216&lt;&gt;0,D216/C216-1)))</f>
        <v/>
      </c>
      <c r="F216" s="109" t="n">
        <f aca="false">VLOOKUP(A216,'Source query'!$B$17:$I$224,8,FALSE())</f>
        <v>0</v>
      </c>
      <c r="G216" s="110" t="str">
        <f aca="false">IF(F216=0,"",IF(D216=0,"",IF(F216&lt;&gt;0,F216/D216-1)))</f>
        <v/>
      </c>
    </row>
    <row r="217" customFormat="false" ht="15.75" hidden="false" customHeight="true" outlineLevel="0" collapsed="false">
      <c r="A217" s="107" t="n">
        <v>424</v>
      </c>
      <c r="B217" s="108" t="str">
        <f aca="false">VLOOKUP(A217,Names!$A$2:$B$207,2,FALSE())</f>
        <v>Carroll/Galax/Joy Ranch Reg Alternative Ed</v>
      </c>
      <c r="C217" s="109" t="n">
        <f aca="false">VLOOKUP(A217,'[1]Asst. Principals'!$A$8:$D$221,4,FALSE())</f>
        <v>0</v>
      </c>
      <c r="D217" s="109" t="n">
        <f aca="false">VLOOKUP(A217,'Source query'!$B$17:$I$224,7,FALSE())</f>
        <v>0</v>
      </c>
      <c r="E217" s="110" t="str">
        <f aca="false">IF(D217=0,"",IF(C217=0,"",IF(D217&lt;&gt;0,D217/C217-1)))</f>
        <v/>
      </c>
      <c r="F217" s="109" t="n">
        <f aca="false">VLOOKUP(A217,'Source query'!$B$17:$I$224,8,FALSE())</f>
        <v>0</v>
      </c>
      <c r="G217" s="110" t="str">
        <f aca="false">IF(F217=0,"",IF(D217=0,"",IF(F217&lt;&gt;0,F217/D217-1)))</f>
        <v/>
      </c>
    </row>
    <row r="218" customFormat="false" ht="15.75" hidden="false" customHeight="true" outlineLevel="0" collapsed="false">
      <c r="A218" s="107" t="n">
        <v>426</v>
      </c>
      <c r="B218" s="108" t="str">
        <f aca="false">VLOOKUP(A218,Names!$A$2:$B$207,2,FALSE())</f>
        <v>Regional Learning Academy/Wise Co</v>
      </c>
      <c r="C218" s="109" t="n">
        <f aca="false">VLOOKUP(A218,'[1]Asst. Principals'!$A$8:$D$221,4,FALSE())</f>
        <v>0</v>
      </c>
      <c r="D218" s="109" t="n">
        <f aca="false">VLOOKUP(A218,'Source query'!$B$17:$I$224,7,FALSE())</f>
        <v>0</v>
      </c>
      <c r="E218" s="110" t="str">
        <f aca="false">IF(D218=0,"",IF(C218=0,"",IF(D218&lt;&gt;0,D218/C218-1)))</f>
        <v/>
      </c>
      <c r="F218" s="109" t="n">
        <f aca="false">VLOOKUP(A218,'Source query'!$B$17:$I$224,8,FALSE())</f>
        <v>0</v>
      </c>
      <c r="G218" s="110" t="str">
        <f aca="false">IF(F218=0,"",IF(D218=0,"",IF(F218&lt;&gt;0,F218/D218-1)))</f>
        <v/>
      </c>
    </row>
    <row r="219" customFormat="false" ht="15.75" hidden="false" customHeight="true" outlineLevel="0" collapsed="false">
      <c r="A219" s="107" t="n">
        <v>427</v>
      </c>
      <c r="B219" s="108" t="str">
        <f aca="false">VLOOKUP(A219,Names!$A$2:$B$207,2,FALSE())</f>
        <v>Regional Community Alternative Ed Continuum</v>
      </c>
      <c r="C219" s="109" t="n">
        <f aca="false">VLOOKUP(A219,'[1]Asst. Principals'!$A$8:$D$221,4,FALSE())</f>
        <v>72592.65</v>
      </c>
      <c r="D219" s="109" t="n">
        <f aca="false">VLOOKUP(A219,'Source query'!$B$17:$I$224,7,FALSE())</f>
        <v>73361.59</v>
      </c>
      <c r="E219" s="110" t="n">
        <f aca="false">IF(D219=0,"",IF(C219=0,"",IF(D219&lt;&gt;0,D219/C219-1)))</f>
        <v>0.010592532439579</v>
      </c>
      <c r="F219" s="109" t="n">
        <f aca="false">VLOOKUP(A219,'Source query'!$B$17:$I$224,8,FALSE())</f>
        <v>80228</v>
      </c>
      <c r="G219" s="110" t="n">
        <f aca="false">IF(F219=0,"",IF(D219=0,"",IF(F219&lt;&gt;0,F219/D219-1)))</f>
        <v>0.0935967990879152</v>
      </c>
    </row>
    <row r="220" customFormat="false" ht="15.75" hidden="false" customHeight="true" outlineLevel="0" collapsed="false">
      <c r="A220" s="107" t="n">
        <v>428</v>
      </c>
      <c r="B220" s="108" t="str">
        <f aca="false">VLOOKUP(A220,Names!$A$2:$B$207,2,FALSE())</f>
        <v>Project Renew/Northampton Co</v>
      </c>
      <c r="C220" s="109" t="n">
        <f aca="false">VLOOKUP(A220,'[1]Asst. Principals'!$A$8:$D$221,4,FALSE())</f>
        <v>0</v>
      </c>
      <c r="D220" s="109" t="n">
        <f aca="false">VLOOKUP(A220,'Source query'!$B$17:$I$224,7,FALSE())</f>
        <v>0</v>
      </c>
      <c r="E220" s="110" t="str">
        <f aca="false">IF(D220=0,"",IF(C220=0,"",IF(D220&lt;&gt;0,D220/C220-1)))</f>
        <v/>
      </c>
      <c r="F220" s="109" t="n">
        <f aca="false">VLOOKUP(A220,'Source query'!$B$17:$I$224,8,FALSE())</f>
        <v>0</v>
      </c>
      <c r="G220" s="110" t="str">
        <f aca="false">IF(F220=0,"",IF(D220=0,"",IF(F220&lt;&gt;0,F220/D220-1)))</f>
        <v/>
      </c>
    </row>
    <row r="221" customFormat="false" ht="15.75" hidden="false" customHeight="true" outlineLevel="0" collapsed="false">
      <c r="A221" s="107" t="n">
        <v>429</v>
      </c>
      <c r="B221" s="108" t="str">
        <f aca="false">VLOOKUP(A221,Names!$A$2:$B$207,2,FALSE())</f>
        <v>Renaissance/Scott Co</v>
      </c>
      <c r="C221" s="109" t="n">
        <f aca="false">VLOOKUP(A221,'[1]Asst. Principals'!$A$8:$D$221,4,FALSE())</f>
        <v>0</v>
      </c>
      <c r="D221" s="109" t="n">
        <f aca="false">VLOOKUP(A221,'Source query'!$B$17:$I$224,7,FALSE())</f>
        <v>0</v>
      </c>
      <c r="E221" s="110" t="str">
        <f aca="false">IF(D221=0,"",IF(C221=0,"",IF(D221&lt;&gt;0,D221/C221-1)))</f>
        <v/>
      </c>
      <c r="F221" s="109" t="n">
        <f aca="false">VLOOKUP(A221,'Source query'!$B$17:$I$224,8,FALSE())</f>
        <v>0</v>
      </c>
      <c r="G221" s="110" t="str">
        <f aca="false">IF(F221=0,"",IF(D221=0,"",IF(F221&lt;&gt;0,F221/D221-1)))</f>
        <v/>
      </c>
    </row>
    <row r="222" customFormat="false" ht="15.75" hidden="false" customHeight="true" outlineLevel="0" collapsed="false">
      <c r="A222" s="107" t="n">
        <v>431</v>
      </c>
      <c r="B222" s="108" t="str">
        <f aca="false">VLOOKUP(A222,Names!$A$2:$B$207,2,FALSE())</f>
        <v>Regional Alternative Education Center/Buena Vista</v>
      </c>
      <c r="C222" s="109" t="n">
        <f aca="false">VLOOKUP(A222,'[1]Asst. Principals'!$A$8:$D$222,4,FALSE())</f>
        <v>0</v>
      </c>
      <c r="D222" s="109" t="n">
        <f aca="false">VLOOKUP(A222,'Source query'!$B$17:$I$224,7,FALSE())</f>
        <v>0</v>
      </c>
      <c r="E222" s="164"/>
      <c r="F222" s="109" t="n">
        <f aca="false">VLOOKUP(A222,'Source query'!$B$17:$I$224,8,FALSE())</f>
        <v>0</v>
      </c>
      <c r="G222" s="110" t="str">
        <f aca="false">IF(F222=0,"",IF(D222=0,"",IF(F222&lt;&gt;0,F222/D222-1)))</f>
        <v/>
      </c>
    </row>
    <row r="223" customFormat="false" ht="22.5" hidden="false" customHeight="true" outlineLevel="0" collapsed="false">
      <c r="A223" s="116"/>
      <c r="B223" s="117" t="s">
        <v>139</v>
      </c>
      <c r="C223" s="118" t="n">
        <f aca="false">+'[1]Asst. Principals'!$D$223</f>
        <v>72880.8940217417</v>
      </c>
      <c r="D223" s="118" t="n">
        <f aca="false">'Source query'!H10</f>
        <v>72463.2092391286</v>
      </c>
      <c r="E223" s="119" t="n">
        <f aca="false">IF(D223=0,"",IF(C223=0,"",IF(D223&lt;&gt;0,D223/C223-1)))</f>
        <v>-0.00573106008398494</v>
      </c>
      <c r="F223" s="118" t="n">
        <f aca="false">'Source query'!I10</f>
        <v>76440.2222222222</v>
      </c>
      <c r="G223" s="119" t="n">
        <f aca="false">IF(F223=0,"",IF(D223=0,"",IF(F223&lt;&gt;0,F223/D223-1)))</f>
        <v>0.0548832024533925</v>
      </c>
      <c r="H223" s="128"/>
      <c r="I223" s="128"/>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s="128"/>
      <c r="AMB223" s="128"/>
      <c r="AMC223" s="128"/>
      <c r="AMD223" s="128"/>
      <c r="AME223" s="128"/>
      <c r="AMF223" s="128"/>
      <c r="AMG223" s="128"/>
      <c r="AMH223" s="128"/>
      <c r="AMI223" s="128"/>
      <c r="AMJ223" s="128"/>
    </row>
    <row r="224" customFormat="false" ht="9.75" hidden="false" customHeight="true" outlineLevel="0" collapsed="false">
      <c r="A224" s="131"/>
      <c r="B224" s="131"/>
      <c r="C224" s="165"/>
      <c r="D224" s="165"/>
      <c r="E224" s="133"/>
      <c r="F224" s="165"/>
      <c r="G224" s="133"/>
      <c r="H224" s="90"/>
      <c r="I224" s="90"/>
      <c r="J224" s="90"/>
      <c r="K224" s="90"/>
      <c r="L224" s="90"/>
      <c r="M224" s="90"/>
      <c r="N224" s="90"/>
      <c r="O224" s="90"/>
      <c r="P224" s="90"/>
      <c r="Q224" s="90"/>
      <c r="R224" s="90"/>
      <c r="S224" s="90"/>
      <c r="T224" s="90"/>
      <c r="U224" s="90"/>
      <c r="V224" s="90"/>
      <c r="W224" s="90"/>
      <c r="X224" s="90"/>
      <c r="Y224" s="90"/>
      <c r="Z224" s="90"/>
      <c r="AA224" s="90"/>
      <c r="AB224" s="90"/>
      <c r="AC224" s="90"/>
      <c r="AD224" s="90"/>
      <c r="AE224" s="90"/>
      <c r="AF224" s="90"/>
      <c r="AG224" s="90"/>
      <c r="AH224" s="90"/>
      <c r="AI224" s="90"/>
      <c r="AJ224" s="90"/>
      <c r="AK224" s="90"/>
      <c r="AL224" s="90"/>
      <c r="AM224" s="90"/>
      <c r="AN224" s="90"/>
      <c r="AO224" s="90"/>
      <c r="AP224" s="90"/>
      <c r="AQ224" s="90"/>
      <c r="AR224" s="90"/>
      <c r="AS224" s="90"/>
      <c r="AT224" s="90"/>
      <c r="AU224" s="90"/>
      <c r="AV224" s="90"/>
      <c r="AW224" s="90"/>
      <c r="AX224" s="90"/>
      <c r="AY224" s="90"/>
      <c r="AZ224" s="90"/>
      <c r="BA224" s="90"/>
      <c r="BB224" s="90"/>
      <c r="BC224" s="90"/>
      <c r="BD224" s="90"/>
      <c r="BE224" s="90"/>
      <c r="BF224" s="90"/>
      <c r="BG224" s="90"/>
      <c r="BH224" s="90"/>
      <c r="BI224" s="90"/>
      <c r="BJ224" s="90"/>
      <c r="BK224" s="90"/>
      <c r="BL224" s="90"/>
      <c r="BM224" s="90"/>
      <c r="BN224" s="90"/>
      <c r="BO224" s="90"/>
      <c r="BP224" s="90"/>
      <c r="BQ224" s="90"/>
      <c r="BR224" s="90"/>
      <c r="BS224" s="90"/>
      <c r="BT224" s="90"/>
      <c r="BU224" s="90"/>
      <c r="BV224" s="90"/>
      <c r="BW224" s="90"/>
      <c r="BX224" s="90"/>
      <c r="BY224" s="90"/>
      <c r="BZ224" s="90"/>
      <c r="CA224" s="90"/>
      <c r="CB224" s="90"/>
      <c r="CC224" s="90"/>
      <c r="CD224" s="90"/>
      <c r="CE224" s="90"/>
      <c r="CF224" s="90"/>
      <c r="CG224" s="90"/>
      <c r="CH224" s="90"/>
      <c r="CI224" s="90"/>
      <c r="CJ224" s="90"/>
      <c r="CK224" s="90"/>
      <c r="CL224" s="90"/>
      <c r="CM224" s="90"/>
      <c r="CN224" s="90"/>
      <c r="CO224" s="90"/>
      <c r="CP224" s="90"/>
      <c r="CQ224" s="90"/>
      <c r="CR224" s="90"/>
      <c r="CS224" s="90"/>
      <c r="CT224" s="90"/>
      <c r="CU224" s="90"/>
      <c r="CV224" s="90"/>
      <c r="CW224" s="90"/>
      <c r="CX224" s="90"/>
      <c r="CY224" s="90"/>
      <c r="CZ224" s="90"/>
      <c r="DA224" s="90"/>
      <c r="DB224" s="90"/>
      <c r="DC224" s="90"/>
      <c r="DD224" s="90"/>
      <c r="DE224" s="90"/>
      <c r="DF224" s="90"/>
      <c r="DG224" s="90"/>
      <c r="DH224" s="90"/>
      <c r="DI224" s="90"/>
      <c r="DJ224" s="90"/>
      <c r="DK224" s="90"/>
      <c r="DL224" s="90"/>
      <c r="DM224" s="90"/>
      <c r="DN224" s="90"/>
      <c r="DO224" s="90"/>
      <c r="DP224" s="90"/>
      <c r="DQ224" s="90"/>
      <c r="DR224" s="90"/>
      <c r="DS224" s="90"/>
      <c r="DT224" s="90"/>
      <c r="DU224" s="90"/>
      <c r="DV224" s="90"/>
      <c r="DW224" s="90"/>
      <c r="DX224" s="90"/>
      <c r="DY224" s="90"/>
      <c r="DZ224" s="90"/>
      <c r="EA224" s="90"/>
      <c r="EB224" s="90"/>
      <c r="EC224" s="90"/>
      <c r="ED224" s="90"/>
      <c r="EE224" s="90"/>
      <c r="EF224" s="90"/>
      <c r="EG224" s="90"/>
      <c r="EH224" s="90"/>
      <c r="EI224" s="90"/>
      <c r="EJ224" s="90"/>
      <c r="EK224" s="90"/>
      <c r="EL224" s="90"/>
      <c r="EM224" s="90"/>
      <c r="EN224" s="90"/>
      <c r="EO224" s="90"/>
      <c r="EP224" s="90"/>
      <c r="EQ224" s="90"/>
      <c r="ER224" s="90"/>
      <c r="ES224" s="90"/>
      <c r="ET224" s="90"/>
      <c r="EU224" s="90"/>
      <c r="EV224" s="90"/>
      <c r="EW224" s="90"/>
      <c r="EX224" s="90"/>
      <c r="EY224" s="90"/>
      <c r="EZ224" s="90"/>
      <c r="FA224" s="90"/>
      <c r="FB224" s="90"/>
      <c r="FC224" s="90"/>
      <c r="FD224" s="90"/>
      <c r="FE224" s="90"/>
      <c r="FF224" s="90"/>
      <c r="FG224" s="90"/>
      <c r="FH224" s="90"/>
      <c r="FI224" s="90"/>
      <c r="FJ224" s="90"/>
      <c r="FK224" s="90"/>
      <c r="FL224" s="90"/>
      <c r="FM224" s="90"/>
      <c r="FN224" s="90"/>
      <c r="FO224" s="90"/>
      <c r="FP224" s="90"/>
      <c r="FQ224" s="90"/>
      <c r="FR224" s="90"/>
      <c r="FS224" s="90"/>
      <c r="FT224" s="90"/>
      <c r="FU224" s="90"/>
      <c r="FV224" s="90"/>
      <c r="FW224" s="90"/>
      <c r="FX224" s="90"/>
      <c r="FY224" s="90"/>
      <c r="FZ224" s="90"/>
      <c r="GA224" s="90"/>
      <c r="GB224" s="90"/>
      <c r="GC224" s="90"/>
      <c r="GD224" s="90"/>
      <c r="GE224" s="90"/>
      <c r="GF224" s="90"/>
      <c r="GG224" s="90"/>
      <c r="GH224" s="90"/>
      <c r="GI224" s="90"/>
      <c r="GJ224" s="90"/>
      <c r="GK224" s="90"/>
      <c r="GL224" s="90"/>
      <c r="GM224" s="90"/>
      <c r="GN224" s="90"/>
      <c r="GO224" s="90"/>
      <c r="GP224" s="90"/>
      <c r="GQ224" s="90"/>
      <c r="GR224" s="90"/>
      <c r="GS224" s="90"/>
      <c r="GT224" s="90"/>
      <c r="GU224" s="90"/>
      <c r="GV224" s="90"/>
      <c r="GW224" s="90"/>
      <c r="GX224" s="90"/>
      <c r="GY224" s="90"/>
      <c r="GZ224" s="90"/>
      <c r="HA224" s="90"/>
      <c r="HB224" s="90"/>
      <c r="HC224" s="90"/>
      <c r="HD224" s="90"/>
      <c r="HE224" s="90"/>
      <c r="HF224" s="90"/>
      <c r="HG224" s="90"/>
      <c r="HH224" s="90"/>
      <c r="HI224" s="90"/>
      <c r="HJ224" s="90"/>
      <c r="HK224" s="90"/>
      <c r="HL224" s="90"/>
      <c r="HM224" s="90"/>
      <c r="HN224" s="90"/>
      <c r="HO224" s="90"/>
      <c r="HP224" s="90"/>
      <c r="HQ224" s="90"/>
      <c r="HR224" s="90"/>
      <c r="HS224" s="90"/>
      <c r="HT224" s="90"/>
      <c r="HU224" s="90"/>
      <c r="HV224" s="90"/>
      <c r="HW224" s="90"/>
      <c r="HX224" s="90"/>
      <c r="HY224" s="90"/>
      <c r="HZ224" s="90"/>
      <c r="IA224" s="90"/>
      <c r="IB224" s="90"/>
      <c r="IC224" s="90"/>
      <c r="ID224" s="90"/>
      <c r="IE224" s="90"/>
      <c r="IF224" s="90"/>
      <c r="IG224" s="90"/>
      <c r="IH224" s="90"/>
      <c r="II224" s="90"/>
      <c r="IJ224" s="90"/>
      <c r="IK224" s="90"/>
      <c r="IL224" s="90"/>
      <c r="IM224" s="90"/>
      <c r="IN224" s="90"/>
      <c r="IO224" s="90"/>
      <c r="IP224" s="90"/>
      <c r="IQ224" s="90"/>
      <c r="IR224" s="90"/>
      <c r="IS224" s="90"/>
      <c r="IT224" s="90"/>
      <c r="IU224" s="90"/>
      <c r="IV224" s="90"/>
      <c r="IW224" s="90"/>
      <c r="IX224" s="90"/>
      <c r="IY224" s="90"/>
      <c r="IZ224" s="90"/>
      <c r="JA224" s="90"/>
      <c r="JB224" s="90"/>
      <c r="JC224" s="90"/>
      <c r="JD224" s="90"/>
      <c r="JE224" s="90"/>
      <c r="JF224" s="90"/>
      <c r="JG224" s="90"/>
      <c r="JH224" s="90"/>
      <c r="JI224" s="90"/>
      <c r="JJ224" s="90"/>
      <c r="JK224" s="90"/>
      <c r="JL224" s="90"/>
      <c r="JM224" s="90"/>
      <c r="JN224" s="90"/>
      <c r="JO224" s="90"/>
      <c r="JP224" s="90"/>
      <c r="JQ224" s="90"/>
      <c r="JR224" s="90"/>
      <c r="JS224" s="90"/>
      <c r="JT224" s="90"/>
      <c r="JU224" s="90"/>
      <c r="JV224" s="90"/>
      <c r="JW224" s="90"/>
      <c r="JX224" s="90"/>
      <c r="JY224" s="90"/>
      <c r="JZ224" s="90"/>
      <c r="KA224" s="90"/>
      <c r="KB224" s="90"/>
      <c r="KC224" s="90"/>
      <c r="KD224" s="90"/>
      <c r="KE224" s="90"/>
      <c r="KF224" s="90"/>
      <c r="KG224" s="90"/>
      <c r="KH224" s="90"/>
      <c r="KI224" s="90"/>
      <c r="KJ224" s="90"/>
      <c r="KK224" s="90"/>
      <c r="KL224" s="90"/>
      <c r="KM224" s="90"/>
      <c r="KN224" s="90"/>
      <c r="KO224" s="90"/>
      <c r="KP224" s="90"/>
      <c r="KQ224" s="90"/>
      <c r="KR224" s="90"/>
      <c r="KS224" s="90"/>
      <c r="KT224" s="90"/>
      <c r="KU224" s="90"/>
      <c r="KV224" s="90"/>
      <c r="KW224" s="90"/>
      <c r="KX224" s="90"/>
      <c r="KY224" s="90"/>
      <c r="KZ224" s="90"/>
      <c r="LA224" s="90"/>
      <c r="LB224" s="90"/>
      <c r="LC224" s="90"/>
      <c r="LD224" s="90"/>
      <c r="LE224" s="90"/>
      <c r="LF224" s="90"/>
      <c r="LG224" s="90"/>
      <c r="LH224" s="90"/>
      <c r="LI224" s="90"/>
      <c r="LJ224" s="90"/>
      <c r="LK224" s="90"/>
      <c r="LL224" s="90"/>
      <c r="LM224" s="90"/>
      <c r="LN224" s="90"/>
      <c r="LO224" s="90"/>
      <c r="LP224" s="90"/>
      <c r="LQ224" s="90"/>
      <c r="LR224" s="90"/>
      <c r="LS224" s="90"/>
      <c r="LT224" s="90"/>
      <c r="LU224" s="90"/>
      <c r="LV224" s="90"/>
      <c r="LW224" s="90"/>
      <c r="LX224" s="90"/>
      <c r="LY224" s="90"/>
      <c r="LZ224" s="90"/>
      <c r="MA224" s="90"/>
      <c r="MB224" s="90"/>
      <c r="MC224" s="90"/>
      <c r="MD224" s="90"/>
      <c r="ME224" s="90"/>
      <c r="MF224" s="90"/>
      <c r="MG224" s="90"/>
      <c r="MH224" s="90"/>
      <c r="MI224" s="90"/>
      <c r="MJ224" s="90"/>
      <c r="MK224" s="90"/>
      <c r="ML224" s="90"/>
      <c r="MM224" s="90"/>
      <c r="MN224" s="90"/>
      <c r="MO224" s="90"/>
      <c r="MP224" s="90"/>
      <c r="MQ224" s="90"/>
      <c r="MR224" s="90"/>
      <c r="MS224" s="90"/>
      <c r="MT224" s="90"/>
      <c r="MU224" s="90"/>
      <c r="MV224" s="90"/>
      <c r="MW224" s="90"/>
      <c r="MX224" s="90"/>
      <c r="MY224" s="90"/>
      <c r="MZ224" s="90"/>
      <c r="NA224" s="90"/>
      <c r="NB224" s="90"/>
      <c r="NC224" s="90"/>
      <c r="ND224" s="90"/>
      <c r="NE224" s="90"/>
      <c r="NF224" s="90"/>
      <c r="NG224" s="90"/>
      <c r="NH224" s="90"/>
      <c r="NI224" s="90"/>
      <c r="NJ224" s="90"/>
      <c r="NK224" s="90"/>
      <c r="NL224" s="90"/>
      <c r="NM224" s="90"/>
      <c r="NN224" s="90"/>
      <c r="NO224" s="90"/>
      <c r="NP224" s="90"/>
      <c r="NQ224" s="90"/>
      <c r="NR224" s="90"/>
      <c r="NS224" s="90"/>
      <c r="NT224" s="90"/>
      <c r="NU224" s="90"/>
      <c r="NV224" s="90"/>
      <c r="NW224" s="90"/>
      <c r="NX224" s="90"/>
      <c r="NY224" s="90"/>
      <c r="NZ224" s="90"/>
      <c r="OA224" s="90"/>
      <c r="OB224" s="90"/>
      <c r="OC224" s="90"/>
      <c r="OD224" s="90"/>
      <c r="OE224" s="90"/>
      <c r="OF224" s="90"/>
      <c r="OG224" s="90"/>
      <c r="OH224" s="90"/>
      <c r="OI224" s="90"/>
      <c r="OJ224" s="90"/>
      <c r="OK224" s="90"/>
      <c r="OL224" s="90"/>
      <c r="OM224" s="90"/>
      <c r="ON224" s="90"/>
      <c r="OO224" s="90"/>
      <c r="OP224" s="90"/>
      <c r="OQ224" s="90"/>
      <c r="OR224" s="90"/>
      <c r="OS224" s="90"/>
      <c r="OT224" s="90"/>
      <c r="OU224" s="90"/>
      <c r="OV224" s="90"/>
      <c r="OW224" s="90"/>
      <c r="OX224" s="90"/>
      <c r="OY224" s="90"/>
      <c r="OZ224" s="90"/>
      <c r="PA224" s="90"/>
      <c r="PB224" s="90"/>
      <c r="PC224" s="90"/>
      <c r="PD224" s="90"/>
      <c r="PE224" s="90"/>
      <c r="PF224" s="90"/>
      <c r="PG224" s="90"/>
      <c r="PH224" s="90"/>
      <c r="PI224" s="90"/>
      <c r="PJ224" s="90"/>
      <c r="PK224" s="90"/>
      <c r="PL224" s="90"/>
      <c r="PM224" s="90"/>
      <c r="PN224" s="90"/>
      <c r="PO224" s="90"/>
      <c r="PP224" s="90"/>
      <c r="PQ224" s="90"/>
      <c r="PR224" s="90"/>
      <c r="PS224" s="90"/>
      <c r="PT224" s="90"/>
      <c r="PU224" s="90"/>
      <c r="PV224" s="90"/>
      <c r="PW224" s="90"/>
      <c r="PX224" s="90"/>
      <c r="PY224" s="90"/>
      <c r="PZ224" s="90"/>
      <c r="QA224" s="90"/>
      <c r="QB224" s="90"/>
      <c r="QC224" s="90"/>
      <c r="QD224" s="90"/>
      <c r="QE224" s="90"/>
      <c r="QF224" s="90"/>
      <c r="QG224" s="90"/>
      <c r="QH224" s="90"/>
      <c r="QI224" s="90"/>
      <c r="QJ224" s="90"/>
      <c r="QK224" s="90"/>
      <c r="QL224" s="90"/>
      <c r="QM224" s="90"/>
      <c r="QN224" s="90"/>
      <c r="QO224" s="90"/>
      <c r="QP224" s="90"/>
      <c r="QQ224" s="90"/>
      <c r="QR224" s="90"/>
      <c r="QS224" s="90"/>
      <c r="QT224" s="90"/>
      <c r="QU224" s="90"/>
      <c r="QV224" s="90"/>
      <c r="QW224" s="90"/>
      <c r="QX224" s="90"/>
      <c r="QY224" s="90"/>
      <c r="QZ224" s="90"/>
      <c r="RA224" s="90"/>
      <c r="RB224" s="90"/>
      <c r="RC224" s="90"/>
      <c r="RD224" s="90"/>
      <c r="RE224" s="90"/>
      <c r="RF224" s="90"/>
      <c r="RG224" s="90"/>
      <c r="RH224" s="90"/>
      <c r="RI224" s="90"/>
      <c r="RJ224" s="90"/>
      <c r="RK224" s="90"/>
      <c r="RL224" s="90"/>
      <c r="RM224" s="90"/>
      <c r="RN224" s="90"/>
      <c r="RO224" s="90"/>
      <c r="RP224" s="90"/>
      <c r="RQ224" s="90"/>
      <c r="RR224" s="90"/>
      <c r="RS224" s="90"/>
      <c r="RT224" s="90"/>
      <c r="RU224" s="90"/>
      <c r="RV224" s="90"/>
      <c r="RW224" s="90"/>
      <c r="RX224" s="90"/>
      <c r="RY224" s="90"/>
      <c r="RZ224" s="90"/>
      <c r="SA224" s="90"/>
      <c r="SB224" s="90"/>
      <c r="SC224" s="90"/>
      <c r="SD224" s="90"/>
      <c r="SE224" s="90"/>
      <c r="SF224" s="90"/>
      <c r="SG224" s="90"/>
      <c r="SH224" s="90"/>
      <c r="SI224" s="90"/>
      <c r="SJ224" s="90"/>
      <c r="SK224" s="90"/>
      <c r="SL224" s="90"/>
      <c r="SM224" s="90"/>
      <c r="SN224" s="90"/>
      <c r="SO224" s="90"/>
      <c r="SP224" s="90"/>
      <c r="SQ224" s="90"/>
      <c r="SR224" s="90"/>
      <c r="SS224" s="90"/>
      <c r="ST224" s="90"/>
      <c r="SU224" s="90"/>
      <c r="SV224" s="90"/>
      <c r="SW224" s="90"/>
      <c r="SX224" s="90"/>
      <c r="SY224" s="90"/>
      <c r="SZ224" s="90"/>
      <c r="TA224" s="90"/>
      <c r="TB224" s="90"/>
      <c r="TC224" s="90"/>
      <c r="TD224" s="90"/>
      <c r="TE224" s="90"/>
      <c r="TF224" s="90"/>
      <c r="TG224" s="90"/>
      <c r="TH224" s="90"/>
      <c r="TI224" s="90"/>
      <c r="TJ224" s="90"/>
      <c r="TK224" s="90"/>
      <c r="TL224" s="90"/>
      <c r="TM224" s="90"/>
      <c r="TN224" s="90"/>
      <c r="TO224" s="90"/>
      <c r="TP224" s="90"/>
      <c r="TQ224" s="90"/>
      <c r="TR224" s="90"/>
      <c r="TS224" s="90"/>
      <c r="TT224" s="90"/>
      <c r="TU224" s="90"/>
      <c r="TV224" s="90"/>
      <c r="TW224" s="90"/>
      <c r="TX224" s="90"/>
      <c r="TY224" s="90"/>
      <c r="TZ224" s="90"/>
      <c r="UA224" s="90"/>
      <c r="UB224" s="90"/>
      <c r="UC224" s="90"/>
      <c r="UD224" s="90"/>
      <c r="UE224" s="90"/>
      <c r="UF224" s="90"/>
      <c r="UG224" s="90"/>
      <c r="UH224" s="90"/>
      <c r="UI224" s="90"/>
      <c r="UJ224" s="90"/>
      <c r="UK224" s="90"/>
      <c r="UL224" s="90"/>
      <c r="UM224" s="90"/>
      <c r="UN224" s="90"/>
      <c r="UO224" s="90"/>
      <c r="UP224" s="90"/>
      <c r="UQ224" s="90"/>
      <c r="UR224" s="90"/>
      <c r="US224" s="90"/>
      <c r="UT224" s="90"/>
      <c r="UU224" s="90"/>
      <c r="UV224" s="90"/>
      <c r="UW224" s="90"/>
      <c r="UX224" s="90"/>
      <c r="UY224" s="90"/>
      <c r="UZ224" s="90"/>
      <c r="VA224" s="90"/>
      <c r="VB224" s="90"/>
      <c r="VC224" s="90"/>
      <c r="VD224" s="90"/>
      <c r="VE224" s="90"/>
      <c r="VF224" s="90"/>
      <c r="VG224" s="90"/>
      <c r="VH224" s="90"/>
      <c r="VI224" s="90"/>
      <c r="VJ224" s="90"/>
      <c r="VK224" s="90"/>
      <c r="VL224" s="90"/>
      <c r="VM224" s="90"/>
      <c r="VN224" s="90"/>
      <c r="VO224" s="90"/>
      <c r="VP224" s="90"/>
      <c r="VQ224" s="90"/>
      <c r="VR224" s="90"/>
      <c r="VS224" s="90"/>
      <c r="VT224" s="90"/>
      <c r="VU224" s="90"/>
      <c r="VV224" s="90"/>
      <c r="VW224" s="90"/>
      <c r="VX224" s="90"/>
      <c r="VY224" s="90"/>
      <c r="VZ224" s="90"/>
      <c r="WA224" s="90"/>
      <c r="WB224" s="90"/>
      <c r="WC224" s="90"/>
      <c r="WD224" s="90"/>
      <c r="WE224" s="90"/>
      <c r="WF224" s="90"/>
      <c r="WG224" s="90"/>
      <c r="WH224" s="90"/>
      <c r="WI224" s="90"/>
      <c r="WJ224" s="90"/>
      <c r="WK224" s="90"/>
      <c r="WL224" s="90"/>
      <c r="WM224" s="90"/>
      <c r="WN224" s="90"/>
      <c r="WO224" s="90"/>
      <c r="WP224" s="90"/>
      <c r="WQ224" s="90"/>
      <c r="WR224" s="90"/>
      <c r="WS224" s="90"/>
      <c r="WT224" s="90"/>
      <c r="WU224" s="90"/>
      <c r="WV224" s="90"/>
      <c r="WW224" s="90"/>
      <c r="WX224" s="90"/>
      <c r="WY224" s="90"/>
      <c r="WZ224" s="90"/>
      <c r="XA224" s="90"/>
      <c r="XB224" s="90"/>
      <c r="XC224" s="90"/>
      <c r="XD224" s="90"/>
      <c r="XE224" s="90"/>
      <c r="XF224" s="90"/>
      <c r="XG224" s="90"/>
      <c r="XH224" s="90"/>
      <c r="XI224" s="90"/>
      <c r="XJ224" s="90"/>
      <c r="XK224" s="90"/>
      <c r="XL224" s="90"/>
      <c r="XM224" s="90"/>
      <c r="XN224" s="90"/>
      <c r="XO224" s="90"/>
      <c r="XP224" s="90"/>
      <c r="XQ224" s="90"/>
      <c r="XR224" s="90"/>
      <c r="XS224" s="90"/>
      <c r="XT224" s="90"/>
      <c r="XU224" s="90"/>
      <c r="XV224" s="90"/>
      <c r="XW224" s="90"/>
      <c r="XX224" s="90"/>
      <c r="XY224" s="90"/>
      <c r="XZ224" s="90"/>
      <c r="YA224" s="90"/>
      <c r="YB224" s="90"/>
      <c r="YC224" s="90"/>
      <c r="YD224" s="90"/>
      <c r="YE224" s="90"/>
      <c r="YF224" s="90"/>
      <c r="YG224" s="90"/>
      <c r="YH224" s="90"/>
      <c r="YI224" s="90"/>
      <c r="YJ224" s="90"/>
      <c r="YK224" s="90"/>
      <c r="YL224" s="90"/>
      <c r="YM224" s="90"/>
      <c r="YN224" s="90"/>
      <c r="YO224" s="90"/>
      <c r="YP224" s="90"/>
      <c r="YQ224" s="90"/>
      <c r="YR224" s="90"/>
      <c r="YS224" s="90"/>
      <c r="YT224" s="90"/>
      <c r="YU224" s="90"/>
      <c r="YV224" s="90"/>
      <c r="YW224" s="90"/>
      <c r="YX224" s="90"/>
      <c r="YY224" s="90"/>
      <c r="YZ224" s="90"/>
      <c r="ZA224" s="90"/>
      <c r="ZB224" s="90"/>
      <c r="ZC224" s="90"/>
      <c r="ZD224" s="90"/>
      <c r="ZE224" s="90"/>
      <c r="ZF224" s="90"/>
      <c r="ZG224" s="90"/>
      <c r="ZH224" s="90"/>
      <c r="ZI224" s="90"/>
      <c r="ZJ224" s="90"/>
      <c r="ZK224" s="90"/>
      <c r="ZL224" s="90"/>
      <c r="ZM224" s="90"/>
      <c r="ZN224" s="90"/>
      <c r="ZO224" s="90"/>
      <c r="ZP224" s="90"/>
      <c r="ZQ224" s="90"/>
      <c r="ZR224" s="90"/>
      <c r="ZS224" s="90"/>
      <c r="ZT224" s="90"/>
      <c r="ZU224" s="90"/>
      <c r="ZV224" s="90"/>
      <c r="ZW224" s="90"/>
      <c r="ZX224" s="90"/>
      <c r="ZY224" s="90"/>
      <c r="ZZ224" s="90"/>
      <c r="AAA224" s="90"/>
      <c r="AAB224" s="90"/>
      <c r="AAC224" s="90"/>
      <c r="AAD224" s="90"/>
      <c r="AAE224" s="90"/>
      <c r="AAF224" s="90"/>
      <c r="AAG224" s="90"/>
      <c r="AAH224" s="90"/>
      <c r="AAI224" s="90"/>
      <c r="AAJ224" s="90"/>
      <c r="AAK224" s="90"/>
      <c r="AAL224" s="90"/>
      <c r="AAM224" s="90"/>
      <c r="AAN224" s="90"/>
      <c r="AAO224" s="90"/>
      <c r="AAP224" s="90"/>
      <c r="AAQ224" s="90"/>
      <c r="AAR224" s="90"/>
      <c r="AAS224" s="90"/>
      <c r="AAT224" s="90"/>
      <c r="AAU224" s="90"/>
      <c r="AAV224" s="90"/>
      <c r="AAW224" s="90"/>
      <c r="AAX224" s="90"/>
      <c r="AAY224" s="90"/>
      <c r="AAZ224" s="90"/>
      <c r="ABA224" s="90"/>
      <c r="ABB224" s="90"/>
      <c r="ABC224" s="90"/>
      <c r="ABD224" s="90"/>
      <c r="ABE224" s="90"/>
      <c r="ABF224" s="90"/>
      <c r="ABG224" s="90"/>
      <c r="ABH224" s="90"/>
      <c r="ABI224" s="90"/>
      <c r="ABJ224" s="90"/>
      <c r="ABK224" s="90"/>
      <c r="ABL224" s="90"/>
      <c r="ABM224" s="90"/>
      <c r="ABN224" s="90"/>
      <c r="ABO224" s="90"/>
      <c r="ABP224" s="90"/>
      <c r="ABQ224" s="90"/>
      <c r="ABR224" s="90"/>
      <c r="ABS224" s="90"/>
      <c r="ABT224" s="90"/>
      <c r="ABU224" s="90"/>
      <c r="ABV224" s="90"/>
      <c r="ABW224" s="90"/>
      <c r="ABX224" s="90"/>
      <c r="ABY224" s="90"/>
      <c r="ABZ224" s="90"/>
      <c r="ACA224" s="90"/>
      <c r="ACB224" s="90"/>
      <c r="ACC224" s="90"/>
      <c r="ACD224" s="90"/>
      <c r="ACE224" s="90"/>
      <c r="ACF224" s="90"/>
      <c r="ACG224" s="90"/>
      <c r="ACH224" s="90"/>
      <c r="ACI224" s="90"/>
      <c r="ACJ224" s="90"/>
      <c r="ACK224" s="90"/>
      <c r="ACL224" s="90"/>
      <c r="ACM224" s="90"/>
      <c r="ACN224" s="90"/>
      <c r="ACO224" s="90"/>
      <c r="ACP224" s="90"/>
      <c r="ACQ224" s="90"/>
      <c r="ACR224" s="90"/>
      <c r="ACS224" s="90"/>
      <c r="ACT224" s="90"/>
      <c r="ACU224" s="90"/>
      <c r="ACV224" s="90"/>
      <c r="ACW224" s="90"/>
      <c r="ACX224" s="90"/>
      <c r="ACY224" s="90"/>
      <c r="ACZ224" s="90"/>
      <c r="ADA224" s="90"/>
      <c r="ADB224" s="90"/>
      <c r="ADC224" s="90"/>
      <c r="ADD224" s="90"/>
      <c r="ADE224" s="90"/>
      <c r="ADF224" s="90"/>
      <c r="ADG224" s="90"/>
      <c r="ADH224" s="90"/>
      <c r="ADI224" s="90"/>
      <c r="ADJ224" s="90"/>
      <c r="ADK224" s="90"/>
      <c r="ADL224" s="90"/>
      <c r="ADM224" s="90"/>
      <c r="ADN224" s="90"/>
      <c r="ADO224" s="90"/>
      <c r="ADP224" s="90"/>
      <c r="ADQ224" s="90"/>
      <c r="ADR224" s="90"/>
      <c r="ADS224" s="90"/>
      <c r="ADT224" s="90"/>
      <c r="ADU224" s="90"/>
      <c r="ADV224" s="90"/>
      <c r="ADW224" s="90"/>
      <c r="ADX224" s="90"/>
      <c r="ADY224" s="90"/>
      <c r="ADZ224" s="90"/>
      <c r="AEA224" s="90"/>
      <c r="AEB224" s="90"/>
      <c r="AEC224" s="90"/>
      <c r="AED224" s="90"/>
      <c r="AEE224" s="90"/>
      <c r="AEF224" s="90"/>
      <c r="AEG224" s="90"/>
      <c r="AEH224" s="90"/>
      <c r="AEI224" s="90"/>
      <c r="AEJ224" s="90"/>
      <c r="AEK224" s="90"/>
      <c r="AEL224" s="90"/>
      <c r="AEM224" s="90"/>
      <c r="AEN224" s="90"/>
      <c r="AEO224" s="90"/>
      <c r="AEP224" s="90"/>
      <c r="AEQ224" s="90"/>
      <c r="AER224" s="90"/>
      <c r="AES224" s="90"/>
      <c r="AET224" s="90"/>
      <c r="AEU224" s="90"/>
      <c r="AEV224" s="90"/>
      <c r="AEW224" s="90"/>
      <c r="AEX224" s="90"/>
      <c r="AEY224" s="90"/>
      <c r="AEZ224" s="90"/>
      <c r="AFA224" s="90"/>
      <c r="AFB224" s="90"/>
      <c r="AFC224" s="90"/>
      <c r="AFD224" s="90"/>
      <c r="AFE224" s="90"/>
      <c r="AFF224" s="90"/>
      <c r="AFG224" s="90"/>
      <c r="AFH224" s="90"/>
      <c r="AFI224" s="90"/>
      <c r="AFJ224" s="90"/>
      <c r="AFK224" s="90"/>
      <c r="AFL224" s="90"/>
      <c r="AFM224" s="90"/>
      <c r="AFN224" s="90"/>
      <c r="AFO224" s="90"/>
      <c r="AFP224" s="90"/>
      <c r="AFQ224" s="90"/>
      <c r="AFR224" s="90"/>
      <c r="AFS224" s="90"/>
      <c r="AFT224" s="90"/>
      <c r="AFU224" s="90"/>
      <c r="AFV224" s="90"/>
      <c r="AFW224" s="90"/>
      <c r="AFX224" s="90"/>
      <c r="AFY224" s="90"/>
      <c r="AFZ224" s="90"/>
      <c r="AGA224" s="90"/>
      <c r="AGB224" s="90"/>
      <c r="AGC224" s="90"/>
      <c r="AGD224" s="90"/>
      <c r="AGE224" s="90"/>
      <c r="AGF224" s="90"/>
      <c r="AGG224" s="90"/>
      <c r="AGH224" s="90"/>
      <c r="AGI224" s="90"/>
      <c r="AGJ224" s="90"/>
      <c r="AGK224" s="90"/>
      <c r="AGL224" s="90"/>
      <c r="AGM224" s="90"/>
      <c r="AGN224" s="90"/>
      <c r="AGO224" s="90"/>
      <c r="AGP224" s="90"/>
      <c r="AGQ224" s="90"/>
      <c r="AGR224" s="90"/>
      <c r="AGS224" s="90"/>
      <c r="AGT224" s="90"/>
      <c r="AGU224" s="90"/>
      <c r="AGV224" s="90"/>
      <c r="AGW224" s="90"/>
      <c r="AGX224" s="90"/>
      <c r="AGY224" s="90"/>
      <c r="AGZ224" s="90"/>
      <c r="AHA224" s="90"/>
      <c r="AHB224" s="90"/>
      <c r="AHC224" s="90"/>
      <c r="AHD224" s="90"/>
      <c r="AHE224" s="90"/>
      <c r="AHF224" s="90"/>
      <c r="AHG224" s="90"/>
      <c r="AHH224" s="90"/>
      <c r="AHI224" s="90"/>
      <c r="AHJ224" s="90"/>
      <c r="AHK224" s="90"/>
      <c r="AHL224" s="90"/>
      <c r="AHM224" s="90"/>
      <c r="AHN224" s="90"/>
      <c r="AHO224" s="90"/>
      <c r="AHP224" s="90"/>
      <c r="AHQ224" s="90"/>
      <c r="AHR224" s="90"/>
      <c r="AHS224" s="90"/>
      <c r="AHT224" s="90"/>
      <c r="AHU224" s="90"/>
      <c r="AHV224" s="90"/>
      <c r="AHW224" s="90"/>
      <c r="AHX224" s="90"/>
      <c r="AHY224" s="90"/>
      <c r="AHZ224" s="90"/>
      <c r="AIA224" s="90"/>
      <c r="AIB224" s="90"/>
      <c r="AIC224" s="90"/>
      <c r="AID224" s="90"/>
      <c r="AIE224" s="90"/>
      <c r="AIF224" s="90"/>
      <c r="AIG224" s="90"/>
      <c r="AIH224" s="90"/>
      <c r="AII224" s="90"/>
      <c r="AIJ224" s="90"/>
      <c r="AIK224" s="90"/>
      <c r="AIL224" s="90"/>
      <c r="AIM224" s="90"/>
      <c r="AIN224" s="90"/>
      <c r="AIO224" s="90"/>
      <c r="AIP224" s="90"/>
      <c r="AIQ224" s="90"/>
      <c r="AIR224" s="90"/>
      <c r="AIS224" s="90"/>
      <c r="AIT224" s="90"/>
      <c r="AIU224" s="90"/>
      <c r="AIV224" s="90"/>
      <c r="AIW224" s="90"/>
      <c r="AIX224" s="90"/>
      <c r="AIY224" s="90"/>
      <c r="AIZ224" s="90"/>
      <c r="AJA224" s="90"/>
      <c r="AJB224" s="90"/>
      <c r="AJC224" s="90"/>
      <c r="AJD224" s="90"/>
      <c r="AJE224" s="90"/>
      <c r="AJF224" s="90"/>
      <c r="AJG224" s="90"/>
      <c r="AJH224" s="90"/>
      <c r="AJI224" s="90"/>
      <c r="AJJ224" s="90"/>
      <c r="AJK224" s="90"/>
      <c r="AJL224" s="90"/>
      <c r="AJM224" s="90"/>
      <c r="AJN224" s="90"/>
      <c r="AJO224" s="90"/>
      <c r="AJP224" s="90"/>
      <c r="AJQ224" s="90"/>
      <c r="AJR224" s="90"/>
      <c r="AJS224" s="90"/>
      <c r="AJT224" s="90"/>
      <c r="AJU224" s="90"/>
      <c r="AJV224" s="90"/>
      <c r="AJW224" s="90"/>
      <c r="AJX224" s="90"/>
      <c r="AJY224" s="90"/>
      <c r="AJZ224" s="90"/>
      <c r="AKA224" s="90"/>
      <c r="AKB224" s="90"/>
      <c r="AKC224" s="90"/>
      <c r="AKD224" s="90"/>
      <c r="AKE224" s="90"/>
      <c r="AKF224" s="90"/>
      <c r="AKG224" s="90"/>
      <c r="AKH224" s="90"/>
      <c r="AKI224" s="90"/>
      <c r="AKJ224" s="90"/>
      <c r="AKK224" s="90"/>
      <c r="AKL224" s="90"/>
      <c r="AKM224" s="90"/>
      <c r="AKN224" s="90"/>
      <c r="AKO224" s="90"/>
      <c r="AKP224" s="90"/>
      <c r="AKQ224" s="90"/>
      <c r="AKR224" s="90"/>
      <c r="AKS224" s="90"/>
      <c r="AKT224" s="90"/>
      <c r="AKU224" s="90"/>
      <c r="AKV224" s="90"/>
      <c r="AKW224" s="90"/>
      <c r="AKX224" s="90"/>
      <c r="AKY224" s="90"/>
      <c r="AKZ224" s="90"/>
      <c r="ALA224" s="90"/>
      <c r="ALB224" s="90"/>
      <c r="ALC224" s="90"/>
      <c r="ALD224" s="90"/>
      <c r="ALE224" s="90"/>
      <c r="ALF224" s="90"/>
      <c r="ALG224" s="90"/>
      <c r="ALH224" s="90"/>
      <c r="ALI224" s="90"/>
      <c r="ALJ224" s="90"/>
      <c r="ALK224" s="90"/>
      <c r="ALL224" s="90"/>
      <c r="ALM224" s="90"/>
      <c r="ALN224" s="90"/>
      <c r="ALO224" s="90"/>
      <c r="ALP224" s="90"/>
      <c r="ALQ224" s="90"/>
      <c r="ALR224" s="90"/>
      <c r="ALS224" s="90"/>
      <c r="ALT224" s="90"/>
      <c r="ALU224" s="90"/>
      <c r="ALV224" s="90"/>
      <c r="ALW224" s="90"/>
      <c r="ALX224" s="90"/>
      <c r="ALY224" s="90"/>
      <c r="ALZ224" s="90"/>
      <c r="AMA224" s="90"/>
      <c r="AMB224" s="90"/>
      <c r="AMC224" s="90"/>
      <c r="AMD224" s="90"/>
      <c r="AME224" s="90"/>
      <c r="AMF224" s="90"/>
      <c r="AMG224" s="90"/>
      <c r="AMH224" s="90"/>
      <c r="AMI224" s="90"/>
      <c r="AMJ224" s="90"/>
    </row>
    <row r="225" customFormat="false" ht="25.5" hidden="false" customHeight="true" outlineLevel="0" collapsed="false">
      <c r="A225" s="134"/>
      <c r="B225" s="135" t="s">
        <v>148</v>
      </c>
      <c r="C225" s="136" t="n">
        <f aca="false">+'[1]Asst. Principals'!$D$225</f>
        <v>80351.7621631568</v>
      </c>
      <c r="D225" s="136" t="n">
        <f aca="false">'Source query'!H11</f>
        <v>81179.6509742373</v>
      </c>
      <c r="E225" s="137" t="n">
        <f aca="false">IF(D225=0,"",IF(C225=0,"",IF(D225&lt;&gt;0,D225/C225-1)))</f>
        <v>0.0103033062224493</v>
      </c>
      <c r="F225" s="136" t="n">
        <f aca="false">'Source query'!I11</f>
        <v>83067.0647457679</v>
      </c>
      <c r="G225" s="137" t="n">
        <f aca="false">IF(F225=0,"",IF(D225=0,"",IF(F225&lt;&gt;0,F225/D225-1)))</f>
        <v>0.0232498384617297</v>
      </c>
      <c r="H225" s="138"/>
      <c r="I225" s="138"/>
      <c r="J225" s="138"/>
      <c r="K225" s="138"/>
      <c r="L225" s="138"/>
      <c r="M225" s="138"/>
      <c r="N225" s="138"/>
      <c r="O225" s="138"/>
      <c r="P225" s="138"/>
      <c r="Q225" s="138"/>
      <c r="R225" s="138"/>
      <c r="S225" s="138"/>
      <c r="T225" s="138"/>
      <c r="U225" s="138"/>
      <c r="V225" s="138"/>
      <c r="W225" s="138"/>
      <c r="X225" s="138"/>
      <c r="Y225" s="138"/>
      <c r="Z225" s="138"/>
      <c r="AA225" s="138"/>
      <c r="AB225" s="138"/>
      <c r="AC225" s="138"/>
      <c r="AD225" s="138"/>
      <c r="AE225" s="138"/>
      <c r="AF225" s="138"/>
      <c r="AG225" s="138"/>
      <c r="AH225" s="138"/>
      <c r="AI225" s="138"/>
      <c r="AJ225" s="138"/>
      <c r="AK225" s="138"/>
      <c r="AL225" s="138"/>
      <c r="AM225" s="138"/>
      <c r="AN225" s="138"/>
      <c r="AO225" s="138"/>
      <c r="AP225" s="138"/>
      <c r="AQ225" s="138"/>
      <c r="AR225" s="138"/>
      <c r="AS225" s="138"/>
      <c r="AT225" s="138"/>
      <c r="AU225" s="138"/>
      <c r="AV225" s="138"/>
      <c r="AW225" s="138"/>
      <c r="AX225" s="138"/>
      <c r="AY225" s="138"/>
      <c r="AZ225" s="138"/>
      <c r="BA225" s="138"/>
      <c r="BB225" s="138"/>
      <c r="BC225" s="138"/>
      <c r="BD225" s="138"/>
      <c r="BE225" s="138"/>
      <c r="BF225" s="138"/>
      <c r="BG225" s="138"/>
      <c r="BH225" s="138"/>
      <c r="BI225" s="138"/>
      <c r="BJ225" s="138"/>
      <c r="BK225" s="138"/>
      <c r="BL225" s="138"/>
      <c r="BM225" s="138"/>
      <c r="BN225" s="138"/>
      <c r="BO225" s="138"/>
      <c r="BP225" s="138"/>
      <c r="BQ225" s="138"/>
      <c r="BR225" s="138"/>
      <c r="BS225" s="138"/>
      <c r="BT225" s="138"/>
      <c r="BU225" s="138"/>
      <c r="BV225" s="138"/>
      <c r="BW225" s="138"/>
      <c r="BX225" s="138"/>
      <c r="BY225" s="138"/>
      <c r="BZ225" s="138"/>
      <c r="CA225" s="138"/>
      <c r="CB225" s="138"/>
      <c r="CC225" s="138"/>
      <c r="CD225" s="138"/>
      <c r="CE225" s="138"/>
      <c r="CF225" s="138"/>
      <c r="CG225" s="138"/>
      <c r="CH225" s="138"/>
      <c r="CI225" s="138"/>
      <c r="CJ225" s="138"/>
      <c r="CK225" s="138"/>
      <c r="CL225" s="138"/>
      <c r="CM225" s="138"/>
      <c r="CN225" s="138"/>
      <c r="CO225" s="138"/>
      <c r="CP225" s="138"/>
      <c r="CQ225" s="138"/>
      <c r="CR225" s="138"/>
      <c r="CS225" s="138"/>
      <c r="CT225" s="138"/>
      <c r="CU225" s="138"/>
      <c r="CV225" s="138"/>
      <c r="CW225" s="138"/>
      <c r="CX225" s="138"/>
      <c r="CY225" s="138"/>
      <c r="CZ225" s="138"/>
      <c r="DA225" s="138"/>
      <c r="DB225" s="138"/>
      <c r="DC225" s="138"/>
      <c r="DD225" s="138"/>
      <c r="DE225" s="138"/>
      <c r="DF225" s="138"/>
      <c r="DG225" s="138"/>
      <c r="DH225" s="138"/>
      <c r="DI225" s="138"/>
      <c r="DJ225" s="138"/>
      <c r="DK225" s="138"/>
      <c r="DL225" s="138"/>
      <c r="DM225" s="138"/>
      <c r="DN225" s="138"/>
      <c r="DO225" s="138"/>
      <c r="DP225" s="138"/>
      <c r="DQ225" s="138"/>
      <c r="DR225" s="138"/>
      <c r="DS225" s="138"/>
      <c r="DT225" s="138"/>
      <c r="DU225" s="138"/>
      <c r="DV225" s="138"/>
      <c r="DW225" s="138"/>
      <c r="DX225" s="138"/>
      <c r="DY225" s="138"/>
      <c r="DZ225" s="138"/>
      <c r="EA225" s="138"/>
      <c r="EB225" s="138"/>
      <c r="EC225" s="138"/>
      <c r="ED225" s="138"/>
      <c r="EE225" s="138"/>
      <c r="EF225" s="138"/>
      <c r="EG225" s="138"/>
      <c r="EH225" s="138"/>
      <c r="EI225" s="138"/>
      <c r="EJ225" s="138"/>
      <c r="EK225" s="138"/>
      <c r="EL225" s="138"/>
      <c r="EM225" s="138"/>
      <c r="EN225" s="138"/>
      <c r="EO225" s="138"/>
      <c r="EP225" s="138"/>
      <c r="EQ225" s="138"/>
      <c r="ER225" s="138"/>
      <c r="ES225" s="138"/>
      <c r="ET225" s="138"/>
      <c r="EU225" s="138"/>
      <c r="EV225" s="138"/>
      <c r="EW225" s="138"/>
      <c r="EX225" s="138"/>
      <c r="EY225" s="138"/>
      <c r="EZ225" s="138"/>
      <c r="FA225" s="138"/>
      <c r="FB225" s="138"/>
      <c r="FC225" s="138"/>
      <c r="FD225" s="138"/>
      <c r="FE225" s="138"/>
      <c r="FF225" s="138"/>
      <c r="FG225" s="138"/>
      <c r="FH225" s="138"/>
      <c r="FI225" s="138"/>
      <c r="FJ225" s="138"/>
      <c r="FK225" s="138"/>
      <c r="FL225" s="138"/>
      <c r="FM225" s="138"/>
      <c r="FN225" s="138"/>
      <c r="FO225" s="138"/>
      <c r="FP225" s="138"/>
      <c r="FQ225" s="138"/>
      <c r="FR225" s="138"/>
      <c r="FS225" s="138"/>
      <c r="FT225" s="138"/>
      <c r="FU225" s="138"/>
      <c r="FV225" s="138"/>
      <c r="FW225" s="138"/>
      <c r="FX225" s="138"/>
      <c r="FY225" s="138"/>
      <c r="FZ225" s="138"/>
      <c r="GA225" s="138"/>
      <c r="GB225" s="138"/>
      <c r="GC225" s="138"/>
      <c r="GD225" s="138"/>
      <c r="GE225" s="138"/>
      <c r="GF225" s="138"/>
      <c r="GG225" s="138"/>
      <c r="GH225" s="138"/>
      <c r="GI225" s="138"/>
      <c r="GJ225" s="138"/>
      <c r="GK225" s="138"/>
      <c r="GL225" s="138"/>
      <c r="GM225" s="138"/>
      <c r="GN225" s="138"/>
      <c r="GO225" s="138"/>
      <c r="GP225" s="138"/>
      <c r="GQ225" s="138"/>
      <c r="GR225" s="138"/>
      <c r="GS225" s="138"/>
      <c r="GT225" s="138"/>
      <c r="GU225" s="138"/>
      <c r="GV225" s="138"/>
      <c r="GW225" s="138"/>
      <c r="GX225" s="138"/>
      <c r="GY225" s="138"/>
      <c r="GZ225" s="138"/>
      <c r="HA225" s="138"/>
      <c r="HB225" s="138"/>
      <c r="HC225" s="138"/>
      <c r="HD225" s="138"/>
      <c r="HE225" s="138"/>
      <c r="HF225" s="138"/>
      <c r="HG225" s="138"/>
      <c r="HH225" s="138"/>
      <c r="HI225" s="138"/>
      <c r="HJ225" s="138"/>
      <c r="HK225" s="138"/>
      <c r="HL225" s="138"/>
      <c r="HM225" s="138"/>
      <c r="HN225" s="138"/>
      <c r="HO225" s="138"/>
      <c r="HP225" s="138"/>
      <c r="HQ225" s="138"/>
      <c r="HR225" s="138"/>
      <c r="HS225" s="138"/>
      <c r="HT225" s="138"/>
      <c r="HU225" s="138"/>
      <c r="HV225" s="138"/>
      <c r="HW225" s="138"/>
      <c r="HX225" s="138"/>
      <c r="HY225" s="138"/>
      <c r="HZ225" s="138"/>
      <c r="IA225" s="138"/>
      <c r="IB225" s="138"/>
      <c r="IC225" s="138"/>
      <c r="ID225" s="138"/>
      <c r="IE225" s="138"/>
      <c r="IF225" s="138"/>
      <c r="IG225" s="138"/>
      <c r="IH225" s="138"/>
      <c r="II225" s="138"/>
      <c r="IJ225" s="138"/>
      <c r="IK225" s="138"/>
      <c r="IL225" s="138"/>
      <c r="IM225" s="138"/>
      <c r="IN225" s="138"/>
      <c r="IO225" s="138"/>
      <c r="IP225" s="138"/>
      <c r="IQ225" s="138"/>
      <c r="IR225" s="138"/>
      <c r="IS225" s="138"/>
      <c r="IT225" s="138"/>
      <c r="IU225" s="138"/>
      <c r="IV225" s="138"/>
      <c r="IW225" s="138"/>
      <c r="IX225" s="138"/>
      <c r="IY225" s="138"/>
      <c r="IZ225" s="138"/>
      <c r="JA225" s="138"/>
      <c r="JB225" s="138"/>
      <c r="JC225" s="138"/>
      <c r="JD225" s="138"/>
      <c r="JE225" s="138"/>
      <c r="JF225" s="138"/>
      <c r="JG225" s="138"/>
      <c r="JH225" s="138"/>
      <c r="JI225" s="138"/>
      <c r="JJ225" s="138"/>
      <c r="JK225" s="138"/>
      <c r="JL225" s="138"/>
      <c r="JM225" s="138"/>
      <c r="JN225" s="138"/>
      <c r="JO225" s="138"/>
      <c r="JP225" s="138"/>
      <c r="JQ225" s="138"/>
      <c r="JR225" s="138"/>
      <c r="JS225" s="138"/>
      <c r="JT225" s="138"/>
      <c r="JU225" s="138"/>
      <c r="JV225" s="138"/>
      <c r="JW225" s="138"/>
      <c r="JX225" s="138"/>
      <c r="JY225" s="138"/>
      <c r="JZ225" s="138"/>
      <c r="KA225" s="138"/>
      <c r="KB225" s="138"/>
      <c r="KC225" s="138"/>
      <c r="KD225" s="138"/>
      <c r="KE225" s="138"/>
      <c r="KF225" s="138"/>
      <c r="KG225" s="138"/>
      <c r="KH225" s="138"/>
      <c r="KI225" s="138"/>
      <c r="KJ225" s="138"/>
      <c r="KK225" s="138"/>
      <c r="KL225" s="138"/>
      <c r="KM225" s="138"/>
      <c r="KN225" s="138"/>
      <c r="KO225" s="138"/>
      <c r="KP225" s="138"/>
      <c r="KQ225" s="138"/>
      <c r="KR225" s="138"/>
      <c r="KS225" s="138"/>
      <c r="KT225" s="138"/>
      <c r="KU225" s="138"/>
      <c r="KV225" s="138"/>
      <c r="KW225" s="138"/>
      <c r="KX225" s="138"/>
      <c r="KY225" s="138"/>
      <c r="KZ225" s="138"/>
      <c r="LA225" s="138"/>
      <c r="LB225" s="138"/>
      <c r="LC225" s="138"/>
      <c r="LD225" s="138"/>
      <c r="LE225" s="138"/>
      <c r="LF225" s="138"/>
      <c r="LG225" s="138"/>
      <c r="LH225" s="138"/>
      <c r="LI225" s="138"/>
      <c r="LJ225" s="138"/>
      <c r="LK225" s="138"/>
      <c r="LL225" s="138"/>
      <c r="LM225" s="138"/>
      <c r="LN225" s="138"/>
      <c r="LO225" s="138"/>
      <c r="LP225" s="138"/>
      <c r="LQ225" s="138"/>
      <c r="LR225" s="138"/>
      <c r="LS225" s="138"/>
      <c r="LT225" s="138"/>
      <c r="LU225" s="138"/>
      <c r="LV225" s="138"/>
      <c r="LW225" s="138"/>
      <c r="LX225" s="138"/>
      <c r="LY225" s="138"/>
      <c r="LZ225" s="138"/>
      <c r="MA225" s="138"/>
      <c r="MB225" s="138"/>
      <c r="MC225" s="138"/>
      <c r="MD225" s="138"/>
      <c r="ME225" s="138"/>
      <c r="MF225" s="138"/>
      <c r="MG225" s="138"/>
      <c r="MH225" s="138"/>
      <c r="MI225" s="138"/>
      <c r="MJ225" s="138"/>
      <c r="MK225" s="138"/>
      <c r="ML225" s="138"/>
      <c r="MM225" s="138"/>
      <c r="MN225" s="138"/>
      <c r="MO225" s="138"/>
      <c r="MP225" s="138"/>
      <c r="MQ225" s="138"/>
      <c r="MR225" s="138"/>
      <c r="MS225" s="138"/>
      <c r="MT225" s="138"/>
      <c r="MU225" s="138"/>
      <c r="MV225" s="138"/>
      <c r="MW225" s="138"/>
      <c r="MX225" s="138"/>
      <c r="MY225" s="138"/>
      <c r="MZ225" s="138"/>
      <c r="NA225" s="138"/>
      <c r="NB225" s="138"/>
      <c r="NC225" s="138"/>
      <c r="ND225" s="138"/>
      <c r="NE225" s="138"/>
      <c r="NF225" s="138"/>
      <c r="NG225" s="138"/>
      <c r="NH225" s="138"/>
      <c r="NI225" s="138"/>
      <c r="NJ225" s="138"/>
      <c r="NK225" s="138"/>
      <c r="NL225" s="138"/>
      <c r="NM225" s="138"/>
      <c r="NN225" s="138"/>
      <c r="NO225" s="138"/>
      <c r="NP225" s="138"/>
      <c r="NQ225" s="138"/>
      <c r="NR225" s="138"/>
      <c r="NS225" s="138"/>
      <c r="NT225" s="138"/>
      <c r="NU225" s="138"/>
      <c r="NV225" s="138"/>
      <c r="NW225" s="138"/>
      <c r="NX225" s="138"/>
      <c r="NY225" s="138"/>
      <c r="NZ225" s="138"/>
      <c r="OA225" s="138"/>
      <c r="OB225" s="138"/>
      <c r="OC225" s="138"/>
      <c r="OD225" s="138"/>
      <c r="OE225" s="138"/>
      <c r="OF225" s="138"/>
      <c r="OG225" s="138"/>
      <c r="OH225" s="138"/>
      <c r="OI225" s="138"/>
      <c r="OJ225" s="138"/>
      <c r="OK225" s="138"/>
      <c r="OL225" s="138"/>
      <c r="OM225" s="138"/>
      <c r="ON225" s="138"/>
      <c r="OO225" s="138"/>
      <c r="OP225" s="138"/>
      <c r="OQ225" s="138"/>
      <c r="OR225" s="138"/>
      <c r="OS225" s="138"/>
      <c r="OT225" s="138"/>
      <c r="OU225" s="138"/>
      <c r="OV225" s="138"/>
      <c r="OW225" s="138"/>
      <c r="OX225" s="138"/>
      <c r="OY225" s="138"/>
      <c r="OZ225" s="138"/>
      <c r="PA225" s="138"/>
      <c r="PB225" s="138"/>
      <c r="PC225" s="138"/>
      <c r="PD225" s="138"/>
      <c r="PE225" s="138"/>
      <c r="PF225" s="138"/>
      <c r="PG225" s="138"/>
      <c r="PH225" s="138"/>
      <c r="PI225" s="138"/>
      <c r="PJ225" s="138"/>
      <c r="PK225" s="138"/>
      <c r="PL225" s="138"/>
      <c r="PM225" s="138"/>
      <c r="PN225" s="138"/>
      <c r="PO225" s="138"/>
      <c r="PP225" s="138"/>
      <c r="PQ225" s="138"/>
      <c r="PR225" s="138"/>
      <c r="PS225" s="138"/>
      <c r="PT225" s="138"/>
      <c r="PU225" s="138"/>
      <c r="PV225" s="138"/>
      <c r="PW225" s="138"/>
      <c r="PX225" s="138"/>
      <c r="PY225" s="138"/>
      <c r="PZ225" s="138"/>
      <c r="QA225" s="138"/>
      <c r="QB225" s="138"/>
      <c r="QC225" s="138"/>
      <c r="QD225" s="138"/>
      <c r="QE225" s="138"/>
      <c r="QF225" s="138"/>
      <c r="QG225" s="138"/>
      <c r="QH225" s="138"/>
      <c r="QI225" s="138"/>
      <c r="QJ225" s="138"/>
      <c r="QK225" s="138"/>
      <c r="QL225" s="138"/>
      <c r="QM225" s="138"/>
      <c r="QN225" s="138"/>
      <c r="QO225" s="138"/>
      <c r="QP225" s="138"/>
      <c r="QQ225" s="138"/>
      <c r="QR225" s="138"/>
      <c r="QS225" s="138"/>
      <c r="QT225" s="138"/>
      <c r="QU225" s="138"/>
      <c r="QV225" s="138"/>
      <c r="QW225" s="138"/>
      <c r="QX225" s="138"/>
      <c r="QY225" s="138"/>
      <c r="QZ225" s="138"/>
      <c r="RA225" s="138"/>
      <c r="RB225" s="138"/>
      <c r="RC225" s="138"/>
      <c r="RD225" s="138"/>
      <c r="RE225" s="138"/>
      <c r="RF225" s="138"/>
      <c r="RG225" s="138"/>
      <c r="RH225" s="138"/>
      <c r="RI225" s="138"/>
      <c r="RJ225" s="138"/>
      <c r="RK225" s="138"/>
      <c r="RL225" s="138"/>
      <c r="RM225" s="138"/>
      <c r="RN225" s="138"/>
      <c r="RO225" s="138"/>
      <c r="RP225" s="138"/>
      <c r="RQ225" s="138"/>
      <c r="RR225" s="138"/>
      <c r="RS225" s="138"/>
      <c r="RT225" s="138"/>
      <c r="RU225" s="138"/>
      <c r="RV225" s="138"/>
      <c r="RW225" s="138"/>
      <c r="RX225" s="138"/>
      <c r="RY225" s="138"/>
      <c r="RZ225" s="138"/>
      <c r="SA225" s="138"/>
      <c r="SB225" s="138"/>
      <c r="SC225" s="138"/>
      <c r="SD225" s="138"/>
      <c r="SE225" s="138"/>
      <c r="SF225" s="138"/>
      <c r="SG225" s="138"/>
      <c r="SH225" s="138"/>
      <c r="SI225" s="138"/>
      <c r="SJ225" s="138"/>
      <c r="SK225" s="138"/>
      <c r="SL225" s="138"/>
      <c r="SM225" s="138"/>
      <c r="SN225" s="138"/>
      <c r="SO225" s="138"/>
      <c r="SP225" s="138"/>
      <c r="SQ225" s="138"/>
      <c r="SR225" s="138"/>
      <c r="SS225" s="138"/>
      <c r="ST225" s="138"/>
      <c r="SU225" s="138"/>
      <c r="SV225" s="138"/>
      <c r="SW225" s="138"/>
      <c r="SX225" s="138"/>
      <c r="SY225" s="138"/>
      <c r="SZ225" s="138"/>
      <c r="TA225" s="138"/>
      <c r="TB225" s="138"/>
      <c r="TC225" s="138"/>
      <c r="TD225" s="138"/>
      <c r="TE225" s="138"/>
      <c r="TF225" s="138"/>
      <c r="TG225" s="138"/>
      <c r="TH225" s="138"/>
      <c r="TI225" s="138"/>
      <c r="TJ225" s="138"/>
      <c r="TK225" s="138"/>
      <c r="TL225" s="138"/>
      <c r="TM225" s="138"/>
      <c r="TN225" s="138"/>
      <c r="TO225" s="138"/>
      <c r="TP225" s="138"/>
      <c r="TQ225" s="138"/>
      <c r="TR225" s="138"/>
      <c r="TS225" s="138"/>
      <c r="TT225" s="138"/>
      <c r="TU225" s="138"/>
      <c r="TV225" s="138"/>
      <c r="TW225" s="138"/>
      <c r="TX225" s="138"/>
      <c r="TY225" s="138"/>
      <c r="TZ225" s="138"/>
      <c r="UA225" s="138"/>
      <c r="UB225" s="138"/>
      <c r="UC225" s="138"/>
      <c r="UD225" s="138"/>
      <c r="UE225" s="138"/>
      <c r="UF225" s="138"/>
      <c r="UG225" s="138"/>
      <c r="UH225" s="138"/>
      <c r="UI225" s="138"/>
      <c r="UJ225" s="138"/>
      <c r="UK225" s="138"/>
      <c r="UL225" s="138"/>
      <c r="UM225" s="138"/>
      <c r="UN225" s="138"/>
      <c r="UO225" s="138"/>
      <c r="UP225" s="138"/>
      <c r="UQ225" s="138"/>
      <c r="UR225" s="138"/>
      <c r="US225" s="138"/>
      <c r="UT225" s="138"/>
      <c r="UU225" s="138"/>
      <c r="UV225" s="138"/>
      <c r="UW225" s="138"/>
      <c r="UX225" s="138"/>
      <c r="UY225" s="138"/>
      <c r="UZ225" s="138"/>
      <c r="VA225" s="138"/>
      <c r="VB225" s="138"/>
      <c r="VC225" s="138"/>
      <c r="VD225" s="138"/>
      <c r="VE225" s="138"/>
      <c r="VF225" s="138"/>
      <c r="VG225" s="138"/>
      <c r="VH225" s="138"/>
      <c r="VI225" s="138"/>
      <c r="VJ225" s="138"/>
      <c r="VK225" s="138"/>
      <c r="VL225" s="138"/>
      <c r="VM225" s="138"/>
      <c r="VN225" s="138"/>
      <c r="VO225" s="138"/>
      <c r="VP225" s="138"/>
      <c r="VQ225" s="138"/>
      <c r="VR225" s="138"/>
      <c r="VS225" s="138"/>
      <c r="VT225" s="138"/>
      <c r="VU225" s="138"/>
      <c r="VV225" s="138"/>
      <c r="VW225" s="138"/>
      <c r="VX225" s="138"/>
      <c r="VY225" s="138"/>
      <c r="VZ225" s="138"/>
      <c r="WA225" s="138"/>
      <c r="WB225" s="138"/>
      <c r="WC225" s="138"/>
      <c r="WD225" s="138"/>
      <c r="WE225" s="138"/>
      <c r="WF225" s="138"/>
      <c r="WG225" s="138"/>
      <c r="WH225" s="138"/>
      <c r="WI225" s="138"/>
      <c r="WJ225" s="138"/>
      <c r="WK225" s="138"/>
      <c r="WL225" s="138"/>
      <c r="WM225" s="138"/>
      <c r="WN225" s="138"/>
      <c r="WO225" s="138"/>
      <c r="WP225" s="138"/>
      <c r="WQ225" s="138"/>
      <c r="WR225" s="138"/>
      <c r="WS225" s="138"/>
      <c r="WT225" s="138"/>
      <c r="WU225" s="138"/>
      <c r="WV225" s="138"/>
      <c r="WW225" s="138"/>
      <c r="WX225" s="138"/>
      <c r="WY225" s="138"/>
      <c r="WZ225" s="138"/>
      <c r="XA225" s="138"/>
      <c r="XB225" s="138"/>
      <c r="XC225" s="138"/>
      <c r="XD225" s="138"/>
      <c r="XE225" s="138"/>
      <c r="XF225" s="138"/>
      <c r="XG225" s="138"/>
      <c r="XH225" s="138"/>
      <c r="XI225" s="138"/>
      <c r="XJ225" s="138"/>
      <c r="XK225" s="138"/>
      <c r="XL225" s="138"/>
      <c r="XM225" s="138"/>
      <c r="XN225" s="138"/>
      <c r="XO225" s="138"/>
      <c r="XP225" s="138"/>
      <c r="XQ225" s="138"/>
      <c r="XR225" s="138"/>
      <c r="XS225" s="138"/>
      <c r="XT225" s="138"/>
      <c r="XU225" s="138"/>
      <c r="XV225" s="138"/>
      <c r="XW225" s="138"/>
      <c r="XX225" s="138"/>
      <c r="XY225" s="138"/>
      <c r="XZ225" s="138"/>
      <c r="YA225" s="138"/>
      <c r="YB225" s="138"/>
      <c r="YC225" s="138"/>
      <c r="YD225" s="138"/>
      <c r="YE225" s="138"/>
      <c r="YF225" s="138"/>
      <c r="YG225" s="138"/>
      <c r="YH225" s="138"/>
      <c r="YI225" s="138"/>
      <c r="YJ225" s="138"/>
      <c r="YK225" s="138"/>
      <c r="YL225" s="138"/>
      <c r="YM225" s="138"/>
      <c r="YN225" s="138"/>
      <c r="YO225" s="138"/>
      <c r="YP225" s="138"/>
      <c r="YQ225" s="138"/>
      <c r="YR225" s="138"/>
      <c r="YS225" s="138"/>
      <c r="YT225" s="138"/>
      <c r="YU225" s="138"/>
      <c r="YV225" s="138"/>
      <c r="YW225" s="138"/>
      <c r="YX225" s="138"/>
      <c r="YY225" s="138"/>
      <c r="YZ225" s="138"/>
      <c r="ZA225" s="138"/>
      <c r="ZB225" s="138"/>
      <c r="ZC225" s="138"/>
      <c r="ZD225" s="138"/>
      <c r="ZE225" s="138"/>
      <c r="ZF225" s="138"/>
      <c r="ZG225" s="138"/>
      <c r="ZH225" s="138"/>
      <c r="ZI225" s="138"/>
      <c r="ZJ225" s="138"/>
      <c r="ZK225" s="138"/>
      <c r="ZL225" s="138"/>
      <c r="ZM225" s="138"/>
      <c r="ZN225" s="138"/>
      <c r="ZO225" s="138"/>
      <c r="ZP225" s="138"/>
      <c r="ZQ225" s="138"/>
      <c r="ZR225" s="138"/>
      <c r="ZS225" s="138"/>
      <c r="ZT225" s="138"/>
      <c r="ZU225" s="138"/>
      <c r="ZV225" s="138"/>
      <c r="ZW225" s="138"/>
      <c r="ZX225" s="138"/>
      <c r="ZY225" s="138"/>
      <c r="ZZ225" s="138"/>
      <c r="AAA225" s="138"/>
      <c r="AAB225" s="138"/>
      <c r="AAC225" s="138"/>
      <c r="AAD225" s="138"/>
      <c r="AAE225" s="138"/>
      <c r="AAF225" s="138"/>
      <c r="AAG225" s="138"/>
      <c r="AAH225" s="138"/>
      <c r="AAI225" s="138"/>
      <c r="AAJ225" s="138"/>
      <c r="AAK225" s="138"/>
      <c r="AAL225" s="138"/>
      <c r="AAM225" s="138"/>
      <c r="AAN225" s="138"/>
      <c r="AAO225" s="138"/>
      <c r="AAP225" s="138"/>
      <c r="AAQ225" s="138"/>
      <c r="AAR225" s="138"/>
      <c r="AAS225" s="138"/>
      <c r="AAT225" s="138"/>
      <c r="AAU225" s="138"/>
      <c r="AAV225" s="138"/>
      <c r="AAW225" s="138"/>
      <c r="AAX225" s="138"/>
      <c r="AAY225" s="138"/>
      <c r="AAZ225" s="138"/>
      <c r="ABA225" s="138"/>
      <c r="ABB225" s="138"/>
      <c r="ABC225" s="138"/>
      <c r="ABD225" s="138"/>
      <c r="ABE225" s="138"/>
      <c r="ABF225" s="138"/>
      <c r="ABG225" s="138"/>
      <c r="ABH225" s="138"/>
      <c r="ABI225" s="138"/>
      <c r="ABJ225" s="138"/>
      <c r="ABK225" s="138"/>
      <c r="ABL225" s="138"/>
      <c r="ABM225" s="138"/>
      <c r="ABN225" s="138"/>
      <c r="ABO225" s="138"/>
      <c r="ABP225" s="138"/>
      <c r="ABQ225" s="138"/>
      <c r="ABR225" s="138"/>
      <c r="ABS225" s="138"/>
      <c r="ABT225" s="138"/>
      <c r="ABU225" s="138"/>
      <c r="ABV225" s="138"/>
      <c r="ABW225" s="138"/>
      <c r="ABX225" s="138"/>
      <c r="ABY225" s="138"/>
      <c r="ABZ225" s="138"/>
      <c r="ACA225" s="138"/>
      <c r="ACB225" s="138"/>
      <c r="ACC225" s="138"/>
      <c r="ACD225" s="138"/>
      <c r="ACE225" s="138"/>
      <c r="ACF225" s="138"/>
      <c r="ACG225" s="138"/>
      <c r="ACH225" s="138"/>
      <c r="ACI225" s="138"/>
      <c r="ACJ225" s="138"/>
      <c r="ACK225" s="138"/>
      <c r="ACL225" s="138"/>
      <c r="ACM225" s="138"/>
      <c r="ACN225" s="138"/>
      <c r="ACO225" s="138"/>
      <c r="ACP225" s="138"/>
      <c r="ACQ225" s="138"/>
      <c r="ACR225" s="138"/>
      <c r="ACS225" s="138"/>
      <c r="ACT225" s="138"/>
      <c r="ACU225" s="138"/>
      <c r="ACV225" s="138"/>
      <c r="ACW225" s="138"/>
      <c r="ACX225" s="138"/>
      <c r="ACY225" s="138"/>
      <c r="ACZ225" s="138"/>
      <c r="ADA225" s="138"/>
      <c r="ADB225" s="138"/>
      <c r="ADC225" s="138"/>
      <c r="ADD225" s="138"/>
      <c r="ADE225" s="138"/>
      <c r="ADF225" s="138"/>
      <c r="ADG225" s="138"/>
      <c r="ADH225" s="138"/>
      <c r="ADI225" s="138"/>
      <c r="ADJ225" s="138"/>
      <c r="ADK225" s="138"/>
      <c r="ADL225" s="138"/>
      <c r="ADM225" s="138"/>
      <c r="ADN225" s="138"/>
      <c r="ADO225" s="138"/>
      <c r="ADP225" s="138"/>
      <c r="ADQ225" s="138"/>
      <c r="ADR225" s="138"/>
      <c r="ADS225" s="138"/>
      <c r="ADT225" s="138"/>
      <c r="ADU225" s="138"/>
      <c r="ADV225" s="138"/>
      <c r="ADW225" s="138"/>
      <c r="ADX225" s="138"/>
      <c r="ADY225" s="138"/>
      <c r="ADZ225" s="138"/>
      <c r="AEA225" s="138"/>
      <c r="AEB225" s="138"/>
      <c r="AEC225" s="138"/>
      <c r="AED225" s="138"/>
      <c r="AEE225" s="138"/>
      <c r="AEF225" s="138"/>
      <c r="AEG225" s="138"/>
      <c r="AEH225" s="138"/>
      <c r="AEI225" s="138"/>
      <c r="AEJ225" s="138"/>
      <c r="AEK225" s="138"/>
      <c r="AEL225" s="138"/>
      <c r="AEM225" s="138"/>
      <c r="AEN225" s="138"/>
      <c r="AEO225" s="138"/>
      <c r="AEP225" s="138"/>
      <c r="AEQ225" s="138"/>
      <c r="AER225" s="138"/>
      <c r="AES225" s="138"/>
      <c r="AET225" s="138"/>
      <c r="AEU225" s="138"/>
      <c r="AEV225" s="138"/>
      <c r="AEW225" s="138"/>
      <c r="AEX225" s="138"/>
      <c r="AEY225" s="138"/>
      <c r="AEZ225" s="138"/>
      <c r="AFA225" s="138"/>
      <c r="AFB225" s="138"/>
      <c r="AFC225" s="138"/>
      <c r="AFD225" s="138"/>
      <c r="AFE225" s="138"/>
      <c r="AFF225" s="138"/>
      <c r="AFG225" s="138"/>
      <c r="AFH225" s="138"/>
      <c r="AFI225" s="138"/>
      <c r="AFJ225" s="138"/>
      <c r="AFK225" s="138"/>
      <c r="AFL225" s="138"/>
      <c r="AFM225" s="138"/>
      <c r="AFN225" s="138"/>
      <c r="AFO225" s="138"/>
      <c r="AFP225" s="138"/>
      <c r="AFQ225" s="138"/>
      <c r="AFR225" s="138"/>
      <c r="AFS225" s="138"/>
      <c r="AFT225" s="138"/>
      <c r="AFU225" s="138"/>
      <c r="AFV225" s="138"/>
      <c r="AFW225" s="138"/>
      <c r="AFX225" s="138"/>
      <c r="AFY225" s="138"/>
      <c r="AFZ225" s="138"/>
      <c r="AGA225" s="138"/>
      <c r="AGB225" s="138"/>
      <c r="AGC225" s="138"/>
      <c r="AGD225" s="138"/>
      <c r="AGE225" s="138"/>
      <c r="AGF225" s="138"/>
      <c r="AGG225" s="138"/>
      <c r="AGH225" s="138"/>
      <c r="AGI225" s="138"/>
      <c r="AGJ225" s="138"/>
      <c r="AGK225" s="138"/>
      <c r="AGL225" s="138"/>
      <c r="AGM225" s="138"/>
      <c r="AGN225" s="138"/>
      <c r="AGO225" s="138"/>
      <c r="AGP225" s="138"/>
      <c r="AGQ225" s="138"/>
      <c r="AGR225" s="138"/>
      <c r="AGS225" s="138"/>
      <c r="AGT225" s="138"/>
      <c r="AGU225" s="138"/>
      <c r="AGV225" s="138"/>
      <c r="AGW225" s="138"/>
      <c r="AGX225" s="138"/>
      <c r="AGY225" s="138"/>
      <c r="AGZ225" s="138"/>
      <c r="AHA225" s="138"/>
      <c r="AHB225" s="138"/>
      <c r="AHC225" s="138"/>
      <c r="AHD225" s="138"/>
      <c r="AHE225" s="138"/>
      <c r="AHF225" s="138"/>
      <c r="AHG225" s="138"/>
      <c r="AHH225" s="138"/>
      <c r="AHI225" s="138"/>
      <c r="AHJ225" s="138"/>
      <c r="AHK225" s="138"/>
      <c r="AHL225" s="138"/>
      <c r="AHM225" s="138"/>
      <c r="AHN225" s="138"/>
      <c r="AHO225" s="138"/>
      <c r="AHP225" s="138"/>
      <c r="AHQ225" s="138"/>
      <c r="AHR225" s="138"/>
      <c r="AHS225" s="138"/>
      <c r="AHT225" s="138"/>
      <c r="AHU225" s="138"/>
      <c r="AHV225" s="138"/>
      <c r="AHW225" s="138"/>
      <c r="AHX225" s="138"/>
      <c r="AHY225" s="138"/>
      <c r="AHZ225" s="138"/>
      <c r="AIA225" s="138"/>
      <c r="AIB225" s="138"/>
      <c r="AIC225" s="138"/>
      <c r="AID225" s="138"/>
      <c r="AIE225" s="138"/>
      <c r="AIF225" s="138"/>
      <c r="AIG225" s="138"/>
      <c r="AIH225" s="138"/>
      <c r="AII225" s="138"/>
      <c r="AIJ225" s="138"/>
      <c r="AIK225" s="138"/>
      <c r="AIL225" s="138"/>
      <c r="AIM225" s="138"/>
      <c r="AIN225" s="138"/>
      <c r="AIO225" s="138"/>
      <c r="AIP225" s="138"/>
      <c r="AIQ225" s="138"/>
      <c r="AIR225" s="138"/>
      <c r="AIS225" s="138"/>
      <c r="AIT225" s="138"/>
      <c r="AIU225" s="138"/>
      <c r="AIV225" s="138"/>
      <c r="AIW225" s="138"/>
      <c r="AIX225" s="138"/>
      <c r="AIY225" s="138"/>
      <c r="AIZ225" s="138"/>
      <c r="AJA225" s="138"/>
      <c r="AJB225" s="138"/>
      <c r="AJC225" s="138"/>
      <c r="AJD225" s="138"/>
      <c r="AJE225" s="138"/>
      <c r="AJF225" s="138"/>
      <c r="AJG225" s="138"/>
      <c r="AJH225" s="138"/>
      <c r="AJI225" s="138"/>
      <c r="AJJ225" s="138"/>
      <c r="AJK225" s="138"/>
      <c r="AJL225" s="138"/>
      <c r="AJM225" s="138"/>
      <c r="AJN225" s="138"/>
      <c r="AJO225" s="138"/>
      <c r="AJP225" s="138"/>
      <c r="AJQ225" s="138"/>
      <c r="AJR225" s="138"/>
      <c r="AJS225" s="138"/>
      <c r="AJT225" s="138"/>
      <c r="AJU225" s="138"/>
      <c r="AJV225" s="138"/>
      <c r="AJW225" s="138"/>
      <c r="AJX225" s="138"/>
      <c r="AJY225" s="138"/>
      <c r="AJZ225" s="138"/>
      <c r="AKA225" s="138"/>
      <c r="AKB225" s="138"/>
      <c r="AKC225" s="138"/>
      <c r="AKD225" s="138"/>
      <c r="AKE225" s="138"/>
      <c r="AKF225" s="138"/>
      <c r="AKG225" s="138"/>
      <c r="AKH225" s="138"/>
      <c r="AKI225" s="138"/>
      <c r="AKJ225" s="138"/>
      <c r="AKK225" s="138"/>
      <c r="AKL225" s="138"/>
      <c r="AKM225" s="138"/>
      <c r="AKN225" s="138"/>
      <c r="AKO225" s="138"/>
      <c r="AKP225" s="138"/>
      <c r="AKQ225" s="138"/>
      <c r="AKR225" s="138"/>
      <c r="AKS225" s="138"/>
      <c r="AKT225" s="138"/>
      <c r="AKU225" s="138"/>
      <c r="AKV225" s="138"/>
      <c r="AKW225" s="138"/>
      <c r="AKX225" s="138"/>
      <c r="AKY225" s="138"/>
      <c r="AKZ225" s="138"/>
      <c r="ALA225" s="138"/>
      <c r="ALB225" s="138"/>
      <c r="ALC225" s="138"/>
      <c r="ALD225" s="138"/>
      <c r="ALE225" s="138"/>
      <c r="ALF225" s="138"/>
      <c r="ALG225" s="138"/>
      <c r="ALH225" s="138"/>
      <c r="ALI225" s="138"/>
      <c r="ALJ225" s="138"/>
      <c r="ALK225" s="138"/>
      <c r="ALL225" s="138"/>
      <c r="ALM225" s="138"/>
      <c r="ALN225" s="138"/>
      <c r="ALO225" s="138"/>
      <c r="ALP225" s="138"/>
      <c r="ALQ225" s="138"/>
      <c r="ALR225" s="138"/>
      <c r="ALS225" s="138"/>
      <c r="ALT225" s="138"/>
      <c r="ALU225" s="138"/>
      <c r="ALV225" s="138"/>
      <c r="ALW225" s="138"/>
      <c r="ALX225" s="138"/>
      <c r="ALY225" s="138"/>
      <c r="ALZ225" s="138"/>
      <c r="AMA225" s="138"/>
      <c r="AMB225" s="138"/>
      <c r="AMC225" s="138"/>
      <c r="AMD225" s="138"/>
      <c r="AME225" s="138"/>
      <c r="AMF225" s="138"/>
      <c r="AMG225" s="138"/>
      <c r="AMH225" s="138"/>
      <c r="AMI225" s="138"/>
      <c r="AMJ225" s="138"/>
    </row>
    <row r="226" customFormat="false" ht="9" hidden="false" customHeight="true" outlineLevel="0" collapsed="false">
      <c r="A226" s="139"/>
      <c r="B226" s="140"/>
      <c r="C226" s="141"/>
      <c r="D226" s="142"/>
      <c r="E226" s="143"/>
      <c r="F226" s="142"/>
      <c r="G226" s="143"/>
      <c r="H226" s="138"/>
      <c r="I226" s="138"/>
      <c r="J226" s="138"/>
      <c r="K226" s="138"/>
      <c r="L226" s="138"/>
      <c r="M226" s="138"/>
      <c r="N226" s="138"/>
      <c r="O226" s="138"/>
      <c r="P226" s="138"/>
      <c r="Q226" s="138"/>
      <c r="R226" s="138"/>
      <c r="S226" s="138"/>
      <c r="T226" s="138"/>
      <c r="U226" s="138"/>
      <c r="V226" s="138"/>
      <c r="W226" s="138"/>
      <c r="X226" s="138"/>
      <c r="Y226" s="138"/>
      <c r="Z226" s="138"/>
      <c r="AA226" s="138"/>
      <c r="AB226" s="138"/>
      <c r="AC226" s="138"/>
      <c r="AD226" s="138"/>
      <c r="AE226" s="138"/>
      <c r="AF226" s="138"/>
      <c r="AG226" s="138"/>
      <c r="AH226" s="138"/>
      <c r="AI226" s="138"/>
      <c r="AJ226" s="138"/>
      <c r="AK226" s="138"/>
      <c r="AL226" s="138"/>
      <c r="AM226" s="138"/>
      <c r="AN226" s="138"/>
      <c r="AO226" s="138"/>
      <c r="AP226" s="138"/>
      <c r="AQ226" s="138"/>
      <c r="AR226" s="138"/>
      <c r="AS226" s="138"/>
      <c r="AT226" s="138"/>
      <c r="AU226" s="138"/>
      <c r="AV226" s="138"/>
      <c r="AW226" s="138"/>
      <c r="AX226" s="138"/>
      <c r="AY226" s="138"/>
      <c r="AZ226" s="138"/>
      <c r="BA226" s="138"/>
      <c r="BB226" s="138"/>
      <c r="BC226" s="138"/>
      <c r="BD226" s="138"/>
      <c r="BE226" s="138"/>
      <c r="BF226" s="138"/>
      <c r="BG226" s="138"/>
      <c r="BH226" s="138"/>
      <c r="BI226" s="138"/>
      <c r="BJ226" s="138"/>
      <c r="BK226" s="138"/>
      <c r="BL226" s="138"/>
      <c r="BM226" s="138"/>
      <c r="BN226" s="138"/>
      <c r="BO226" s="138"/>
      <c r="BP226" s="138"/>
      <c r="BQ226" s="138"/>
      <c r="BR226" s="138"/>
      <c r="BS226" s="138"/>
      <c r="BT226" s="138"/>
      <c r="BU226" s="138"/>
      <c r="BV226" s="138"/>
      <c r="BW226" s="138"/>
      <c r="BX226" s="138"/>
      <c r="BY226" s="138"/>
      <c r="BZ226" s="138"/>
      <c r="CA226" s="138"/>
      <c r="CB226" s="138"/>
      <c r="CC226" s="138"/>
      <c r="CD226" s="138"/>
      <c r="CE226" s="138"/>
      <c r="CF226" s="138"/>
      <c r="CG226" s="138"/>
      <c r="CH226" s="138"/>
      <c r="CI226" s="138"/>
      <c r="CJ226" s="138"/>
      <c r="CK226" s="138"/>
      <c r="CL226" s="138"/>
      <c r="CM226" s="138"/>
      <c r="CN226" s="138"/>
      <c r="CO226" s="138"/>
      <c r="CP226" s="138"/>
      <c r="CQ226" s="138"/>
      <c r="CR226" s="138"/>
      <c r="CS226" s="138"/>
      <c r="CT226" s="138"/>
      <c r="CU226" s="138"/>
      <c r="CV226" s="138"/>
      <c r="CW226" s="138"/>
      <c r="CX226" s="138"/>
      <c r="CY226" s="138"/>
      <c r="CZ226" s="138"/>
      <c r="DA226" s="138"/>
      <c r="DB226" s="138"/>
      <c r="DC226" s="138"/>
      <c r="DD226" s="138"/>
      <c r="DE226" s="138"/>
      <c r="DF226" s="138"/>
      <c r="DG226" s="138"/>
      <c r="DH226" s="138"/>
      <c r="DI226" s="138"/>
      <c r="DJ226" s="138"/>
      <c r="DK226" s="138"/>
      <c r="DL226" s="138"/>
      <c r="DM226" s="138"/>
      <c r="DN226" s="138"/>
      <c r="DO226" s="138"/>
      <c r="DP226" s="138"/>
      <c r="DQ226" s="138"/>
      <c r="DR226" s="138"/>
      <c r="DS226" s="138"/>
      <c r="DT226" s="138"/>
      <c r="DU226" s="138"/>
      <c r="DV226" s="138"/>
      <c r="DW226" s="138"/>
      <c r="DX226" s="138"/>
      <c r="DY226" s="138"/>
      <c r="DZ226" s="138"/>
      <c r="EA226" s="138"/>
      <c r="EB226" s="138"/>
      <c r="EC226" s="138"/>
      <c r="ED226" s="138"/>
      <c r="EE226" s="138"/>
      <c r="EF226" s="138"/>
      <c r="EG226" s="138"/>
      <c r="EH226" s="138"/>
      <c r="EI226" s="138"/>
      <c r="EJ226" s="138"/>
      <c r="EK226" s="138"/>
      <c r="EL226" s="138"/>
      <c r="EM226" s="138"/>
      <c r="EN226" s="138"/>
      <c r="EO226" s="138"/>
      <c r="EP226" s="138"/>
      <c r="EQ226" s="138"/>
      <c r="ER226" s="138"/>
      <c r="ES226" s="138"/>
      <c r="ET226" s="138"/>
      <c r="EU226" s="138"/>
      <c r="EV226" s="138"/>
      <c r="EW226" s="138"/>
      <c r="EX226" s="138"/>
      <c r="EY226" s="138"/>
      <c r="EZ226" s="138"/>
      <c r="FA226" s="138"/>
      <c r="FB226" s="138"/>
      <c r="FC226" s="138"/>
      <c r="FD226" s="138"/>
      <c r="FE226" s="138"/>
      <c r="FF226" s="138"/>
      <c r="FG226" s="138"/>
      <c r="FH226" s="138"/>
      <c r="FI226" s="138"/>
      <c r="FJ226" s="138"/>
      <c r="FK226" s="138"/>
      <c r="FL226" s="138"/>
      <c r="FM226" s="138"/>
      <c r="FN226" s="138"/>
      <c r="FO226" s="138"/>
      <c r="FP226" s="138"/>
      <c r="FQ226" s="138"/>
      <c r="FR226" s="138"/>
      <c r="FS226" s="138"/>
      <c r="FT226" s="138"/>
      <c r="FU226" s="138"/>
      <c r="FV226" s="138"/>
      <c r="FW226" s="138"/>
      <c r="FX226" s="138"/>
      <c r="FY226" s="138"/>
      <c r="FZ226" s="138"/>
      <c r="GA226" s="138"/>
      <c r="GB226" s="138"/>
      <c r="GC226" s="138"/>
      <c r="GD226" s="138"/>
      <c r="GE226" s="138"/>
      <c r="GF226" s="138"/>
      <c r="GG226" s="138"/>
      <c r="GH226" s="138"/>
      <c r="GI226" s="138"/>
      <c r="GJ226" s="138"/>
      <c r="GK226" s="138"/>
      <c r="GL226" s="138"/>
      <c r="GM226" s="138"/>
      <c r="GN226" s="138"/>
      <c r="GO226" s="138"/>
      <c r="GP226" s="138"/>
      <c r="GQ226" s="138"/>
      <c r="GR226" s="138"/>
      <c r="GS226" s="138"/>
      <c r="GT226" s="138"/>
      <c r="GU226" s="138"/>
      <c r="GV226" s="138"/>
      <c r="GW226" s="138"/>
      <c r="GX226" s="138"/>
      <c r="GY226" s="138"/>
      <c r="GZ226" s="138"/>
      <c r="HA226" s="138"/>
      <c r="HB226" s="138"/>
      <c r="HC226" s="138"/>
      <c r="HD226" s="138"/>
      <c r="HE226" s="138"/>
      <c r="HF226" s="138"/>
      <c r="HG226" s="138"/>
      <c r="HH226" s="138"/>
      <c r="HI226" s="138"/>
      <c r="HJ226" s="138"/>
      <c r="HK226" s="138"/>
      <c r="HL226" s="138"/>
      <c r="HM226" s="138"/>
      <c r="HN226" s="138"/>
      <c r="HO226" s="138"/>
      <c r="HP226" s="138"/>
      <c r="HQ226" s="138"/>
      <c r="HR226" s="138"/>
      <c r="HS226" s="138"/>
      <c r="HT226" s="138"/>
      <c r="HU226" s="138"/>
      <c r="HV226" s="138"/>
      <c r="HW226" s="138"/>
      <c r="HX226" s="138"/>
      <c r="HY226" s="138"/>
      <c r="HZ226" s="138"/>
      <c r="IA226" s="138"/>
      <c r="IB226" s="138"/>
      <c r="IC226" s="138"/>
      <c r="ID226" s="138"/>
      <c r="IE226" s="138"/>
      <c r="IF226" s="138"/>
      <c r="IG226" s="138"/>
      <c r="IH226" s="138"/>
      <c r="II226" s="138"/>
      <c r="IJ226" s="138"/>
      <c r="IK226" s="138"/>
      <c r="IL226" s="138"/>
      <c r="IM226" s="138"/>
      <c r="IN226" s="138"/>
      <c r="IO226" s="138"/>
      <c r="IP226" s="138"/>
      <c r="IQ226" s="138"/>
      <c r="IR226" s="138"/>
      <c r="IS226" s="138"/>
      <c r="IT226" s="138"/>
      <c r="IU226" s="138"/>
      <c r="IV226" s="138"/>
      <c r="IW226" s="138"/>
      <c r="IX226" s="138"/>
      <c r="IY226" s="138"/>
      <c r="IZ226" s="138"/>
      <c r="JA226" s="138"/>
      <c r="JB226" s="138"/>
      <c r="JC226" s="138"/>
      <c r="JD226" s="138"/>
      <c r="JE226" s="138"/>
      <c r="JF226" s="138"/>
      <c r="JG226" s="138"/>
      <c r="JH226" s="138"/>
      <c r="JI226" s="138"/>
      <c r="JJ226" s="138"/>
      <c r="JK226" s="138"/>
      <c r="JL226" s="138"/>
      <c r="JM226" s="138"/>
      <c r="JN226" s="138"/>
      <c r="JO226" s="138"/>
      <c r="JP226" s="138"/>
      <c r="JQ226" s="138"/>
      <c r="JR226" s="138"/>
      <c r="JS226" s="138"/>
      <c r="JT226" s="138"/>
      <c r="JU226" s="138"/>
      <c r="JV226" s="138"/>
      <c r="JW226" s="138"/>
      <c r="JX226" s="138"/>
      <c r="JY226" s="138"/>
      <c r="JZ226" s="138"/>
      <c r="KA226" s="138"/>
      <c r="KB226" s="138"/>
      <c r="KC226" s="138"/>
      <c r="KD226" s="138"/>
      <c r="KE226" s="138"/>
      <c r="KF226" s="138"/>
      <c r="KG226" s="138"/>
      <c r="KH226" s="138"/>
      <c r="KI226" s="138"/>
      <c r="KJ226" s="138"/>
      <c r="KK226" s="138"/>
      <c r="KL226" s="138"/>
      <c r="KM226" s="138"/>
      <c r="KN226" s="138"/>
      <c r="KO226" s="138"/>
      <c r="KP226" s="138"/>
      <c r="KQ226" s="138"/>
      <c r="KR226" s="138"/>
      <c r="KS226" s="138"/>
      <c r="KT226" s="138"/>
      <c r="KU226" s="138"/>
      <c r="KV226" s="138"/>
      <c r="KW226" s="138"/>
      <c r="KX226" s="138"/>
      <c r="KY226" s="138"/>
      <c r="KZ226" s="138"/>
      <c r="LA226" s="138"/>
      <c r="LB226" s="138"/>
      <c r="LC226" s="138"/>
      <c r="LD226" s="138"/>
      <c r="LE226" s="138"/>
      <c r="LF226" s="138"/>
      <c r="LG226" s="138"/>
      <c r="LH226" s="138"/>
      <c r="LI226" s="138"/>
      <c r="LJ226" s="138"/>
      <c r="LK226" s="138"/>
      <c r="LL226" s="138"/>
      <c r="LM226" s="138"/>
      <c r="LN226" s="138"/>
      <c r="LO226" s="138"/>
      <c r="LP226" s="138"/>
      <c r="LQ226" s="138"/>
      <c r="LR226" s="138"/>
      <c r="LS226" s="138"/>
      <c r="LT226" s="138"/>
      <c r="LU226" s="138"/>
      <c r="LV226" s="138"/>
      <c r="LW226" s="138"/>
      <c r="LX226" s="138"/>
      <c r="LY226" s="138"/>
      <c r="LZ226" s="138"/>
      <c r="MA226" s="138"/>
      <c r="MB226" s="138"/>
      <c r="MC226" s="138"/>
      <c r="MD226" s="138"/>
      <c r="ME226" s="138"/>
      <c r="MF226" s="138"/>
      <c r="MG226" s="138"/>
      <c r="MH226" s="138"/>
      <c r="MI226" s="138"/>
      <c r="MJ226" s="138"/>
      <c r="MK226" s="138"/>
      <c r="ML226" s="138"/>
      <c r="MM226" s="138"/>
      <c r="MN226" s="138"/>
      <c r="MO226" s="138"/>
      <c r="MP226" s="138"/>
      <c r="MQ226" s="138"/>
      <c r="MR226" s="138"/>
      <c r="MS226" s="138"/>
      <c r="MT226" s="138"/>
      <c r="MU226" s="138"/>
      <c r="MV226" s="138"/>
      <c r="MW226" s="138"/>
      <c r="MX226" s="138"/>
      <c r="MY226" s="138"/>
      <c r="MZ226" s="138"/>
      <c r="NA226" s="138"/>
      <c r="NB226" s="138"/>
      <c r="NC226" s="138"/>
      <c r="ND226" s="138"/>
      <c r="NE226" s="138"/>
      <c r="NF226" s="138"/>
      <c r="NG226" s="138"/>
      <c r="NH226" s="138"/>
      <c r="NI226" s="138"/>
      <c r="NJ226" s="138"/>
      <c r="NK226" s="138"/>
      <c r="NL226" s="138"/>
      <c r="NM226" s="138"/>
      <c r="NN226" s="138"/>
      <c r="NO226" s="138"/>
      <c r="NP226" s="138"/>
      <c r="NQ226" s="138"/>
      <c r="NR226" s="138"/>
      <c r="NS226" s="138"/>
      <c r="NT226" s="138"/>
      <c r="NU226" s="138"/>
      <c r="NV226" s="138"/>
      <c r="NW226" s="138"/>
      <c r="NX226" s="138"/>
      <c r="NY226" s="138"/>
      <c r="NZ226" s="138"/>
      <c r="OA226" s="138"/>
      <c r="OB226" s="138"/>
      <c r="OC226" s="138"/>
      <c r="OD226" s="138"/>
      <c r="OE226" s="138"/>
      <c r="OF226" s="138"/>
      <c r="OG226" s="138"/>
      <c r="OH226" s="138"/>
      <c r="OI226" s="138"/>
      <c r="OJ226" s="138"/>
      <c r="OK226" s="138"/>
      <c r="OL226" s="138"/>
      <c r="OM226" s="138"/>
      <c r="ON226" s="138"/>
      <c r="OO226" s="138"/>
      <c r="OP226" s="138"/>
      <c r="OQ226" s="138"/>
      <c r="OR226" s="138"/>
      <c r="OS226" s="138"/>
      <c r="OT226" s="138"/>
      <c r="OU226" s="138"/>
      <c r="OV226" s="138"/>
      <c r="OW226" s="138"/>
      <c r="OX226" s="138"/>
      <c r="OY226" s="138"/>
      <c r="OZ226" s="138"/>
      <c r="PA226" s="138"/>
      <c r="PB226" s="138"/>
      <c r="PC226" s="138"/>
      <c r="PD226" s="138"/>
      <c r="PE226" s="138"/>
      <c r="PF226" s="138"/>
      <c r="PG226" s="138"/>
      <c r="PH226" s="138"/>
      <c r="PI226" s="138"/>
      <c r="PJ226" s="138"/>
      <c r="PK226" s="138"/>
      <c r="PL226" s="138"/>
      <c r="PM226" s="138"/>
      <c r="PN226" s="138"/>
      <c r="PO226" s="138"/>
      <c r="PP226" s="138"/>
      <c r="PQ226" s="138"/>
      <c r="PR226" s="138"/>
      <c r="PS226" s="138"/>
      <c r="PT226" s="138"/>
      <c r="PU226" s="138"/>
      <c r="PV226" s="138"/>
      <c r="PW226" s="138"/>
      <c r="PX226" s="138"/>
      <c r="PY226" s="138"/>
      <c r="PZ226" s="138"/>
      <c r="QA226" s="138"/>
      <c r="QB226" s="138"/>
      <c r="QC226" s="138"/>
      <c r="QD226" s="138"/>
      <c r="QE226" s="138"/>
      <c r="QF226" s="138"/>
      <c r="QG226" s="138"/>
      <c r="QH226" s="138"/>
      <c r="QI226" s="138"/>
      <c r="QJ226" s="138"/>
      <c r="QK226" s="138"/>
      <c r="QL226" s="138"/>
      <c r="QM226" s="138"/>
      <c r="QN226" s="138"/>
      <c r="QO226" s="138"/>
      <c r="QP226" s="138"/>
      <c r="QQ226" s="138"/>
      <c r="QR226" s="138"/>
      <c r="QS226" s="138"/>
      <c r="QT226" s="138"/>
      <c r="QU226" s="138"/>
      <c r="QV226" s="138"/>
      <c r="QW226" s="138"/>
      <c r="QX226" s="138"/>
      <c r="QY226" s="138"/>
      <c r="QZ226" s="138"/>
      <c r="RA226" s="138"/>
      <c r="RB226" s="138"/>
      <c r="RC226" s="138"/>
      <c r="RD226" s="138"/>
      <c r="RE226" s="138"/>
      <c r="RF226" s="138"/>
      <c r="RG226" s="138"/>
      <c r="RH226" s="138"/>
      <c r="RI226" s="138"/>
      <c r="RJ226" s="138"/>
      <c r="RK226" s="138"/>
      <c r="RL226" s="138"/>
      <c r="RM226" s="138"/>
      <c r="RN226" s="138"/>
      <c r="RO226" s="138"/>
      <c r="RP226" s="138"/>
      <c r="RQ226" s="138"/>
      <c r="RR226" s="138"/>
      <c r="RS226" s="138"/>
      <c r="RT226" s="138"/>
      <c r="RU226" s="138"/>
      <c r="RV226" s="138"/>
      <c r="RW226" s="138"/>
      <c r="RX226" s="138"/>
      <c r="RY226" s="138"/>
      <c r="RZ226" s="138"/>
      <c r="SA226" s="138"/>
      <c r="SB226" s="138"/>
      <c r="SC226" s="138"/>
      <c r="SD226" s="138"/>
      <c r="SE226" s="138"/>
      <c r="SF226" s="138"/>
      <c r="SG226" s="138"/>
      <c r="SH226" s="138"/>
      <c r="SI226" s="138"/>
      <c r="SJ226" s="138"/>
      <c r="SK226" s="138"/>
      <c r="SL226" s="138"/>
      <c r="SM226" s="138"/>
      <c r="SN226" s="138"/>
      <c r="SO226" s="138"/>
      <c r="SP226" s="138"/>
      <c r="SQ226" s="138"/>
      <c r="SR226" s="138"/>
      <c r="SS226" s="138"/>
      <c r="ST226" s="138"/>
      <c r="SU226" s="138"/>
      <c r="SV226" s="138"/>
      <c r="SW226" s="138"/>
      <c r="SX226" s="138"/>
      <c r="SY226" s="138"/>
      <c r="SZ226" s="138"/>
      <c r="TA226" s="138"/>
      <c r="TB226" s="138"/>
      <c r="TC226" s="138"/>
      <c r="TD226" s="138"/>
      <c r="TE226" s="138"/>
      <c r="TF226" s="138"/>
      <c r="TG226" s="138"/>
      <c r="TH226" s="138"/>
      <c r="TI226" s="138"/>
      <c r="TJ226" s="138"/>
      <c r="TK226" s="138"/>
      <c r="TL226" s="138"/>
      <c r="TM226" s="138"/>
      <c r="TN226" s="138"/>
      <c r="TO226" s="138"/>
      <c r="TP226" s="138"/>
      <c r="TQ226" s="138"/>
      <c r="TR226" s="138"/>
      <c r="TS226" s="138"/>
      <c r="TT226" s="138"/>
      <c r="TU226" s="138"/>
      <c r="TV226" s="138"/>
      <c r="TW226" s="138"/>
      <c r="TX226" s="138"/>
      <c r="TY226" s="138"/>
      <c r="TZ226" s="138"/>
      <c r="UA226" s="138"/>
      <c r="UB226" s="138"/>
      <c r="UC226" s="138"/>
      <c r="UD226" s="138"/>
      <c r="UE226" s="138"/>
      <c r="UF226" s="138"/>
      <c r="UG226" s="138"/>
      <c r="UH226" s="138"/>
      <c r="UI226" s="138"/>
      <c r="UJ226" s="138"/>
      <c r="UK226" s="138"/>
      <c r="UL226" s="138"/>
      <c r="UM226" s="138"/>
      <c r="UN226" s="138"/>
      <c r="UO226" s="138"/>
      <c r="UP226" s="138"/>
      <c r="UQ226" s="138"/>
      <c r="UR226" s="138"/>
      <c r="US226" s="138"/>
      <c r="UT226" s="138"/>
      <c r="UU226" s="138"/>
      <c r="UV226" s="138"/>
      <c r="UW226" s="138"/>
      <c r="UX226" s="138"/>
      <c r="UY226" s="138"/>
      <c r="UZ226" s="138"/>
      <c r="VA226" s="138"/>
      <c r="VB226" s="138"/>
      <c r="VC226" s="138"/>
      <c r="VD226" s="138"/>
      <c r="VE226" s="138"/>
      <c r="VF226" s="138"/>
      <c r="VG226" s="138"/>
      <c r="VH226" s="138"/>
      <c r="VI226" s="138"/>
      <c r="VJ226" s="138"/>
      <c r="VK226" s="138"/>
      <c r="VL226" s="138"/>
      <c r="VM226" s="138"/>
      <c r="VN226" s="138"/>
      <c r="VO226" s="138"/>
      <c r="VP226" s="138"/>
      <c r="VQ226" s="138"/>
      <c r="VR226" s="138"/>
      <c r="VS226" s="138"/>
      <c r="VT226" s="138"/>
      <c r="VU226" s="138"/>
      <c r="VV226" s="138"/>
      <c r="VW226" s="138"/>
      <c r="VX226" s="138"/>
      <c r="VY226" s="138"/>
      <c r="VZ226" s="138"/>
      <c r="WA226" s="138"/>
      <c r="WB226" s="138"/>
      <c r="WC226" s="138"/>
      <c r="WD226" s="138"/>
      <c r="WE226" s="138"/>
      <c r="WF226" s="138"/>
      <c r="WG226" s="138"/>
      <c r="WH226" s="138"/>
      <c r="WI226" s="138"/>
      <c r="WJ226" s="138"/>
      <c r="WK226" s="138"/>
      <c r="WL226" s="138"/>
      <c r="WM226" s="138"/>
      <c r="WN226" s="138"/>
      <c r="WO226" s="138"/>
      <c r="WP226" s="138"/>
      <c r="WQ226" s="138"/>
      <c r="WR226" s="138"/>
      <c r="WS226" s="138"/>
      <c r="WT226" s="138"/>
      <c r="WU226" s="138"/>
      <c r="WV226" s="138"/>
      <c r="WW226" s="138"/>
      <c r="WX226" s="138"/>
      <c r="WY226" s="138"/>
      <c r="WZ226" s="138"/>
      <c r="XA226" s="138"/>
      <c r="XB226" s="138"/>
      <c r="XC226" s="138"/>
      <c r="XD226" s="138"/>
      <c r="XE226" s="138"/>
      <c r="XF226" s="138"/>
      <c r="XG226" s="138"/>
      <c r="XH226" s="138"/>
      <c r="XI226" s="138"/>
      <c r="XJ226" s="138"/>
      <c r="XK226" s="138"/>
      <c r="XL226" s="138"/>
      <c r="XM226" s="138"/>
      <c r="XN226" s="138"/>
      <c r="XO226" s="138"/>
      <c r="XP226" s="138"/>
      <c r="XQ226" s="138"/>
      <c r="XR226" s="138"/>
      <c r="XS226" s="138"/>
      <c r="XT226" s="138"/>
      <c r="XU226" s="138"/>
      <c r="XV226" s="138"/>
      <c r="XW226" s="138"/>
      <c r="XX226" s="138"/>
      <c r="XY226" s="138"/>
      <c r="XZ226" s="138"/>
      <c r="YA226" s="138"/>
      <c r="YB226" s="138"/>
      <c r="YC226" s="138"/>
      <c r="YD226" s="138"/>
      <c r="YE226" s="138"/>
      <c r="YF226" s="138"/>
      <c r="YG226" s="138"/>
      <c r="YH226" s="138"/>
      <c r="YI226" s="138"/>
      <c r="YJ226" s="138"/>
      <c r="YK226" s="138"/>
      <c r="YL226" s="138"/>
      <c r="YM226" s="138"/>
      <c r="YN226" s="138"/>
      <c r="YO226" s="138"/>
      <c r="YP226" s="138"/>
      <c r="YQ226" s="138"/>
      <c r="YR226" s="138"/>
      <c r="YS226" s="138"/>
      <c r="YT226" s="138"/>
      <c r="YU226" s="138"/>
      <c r="YV226" s="138"/>
      <c r="YW226" s="138"/>
      <c r="YX226" s="138"/>
      <c r="YY226" s="138"/>
      <c r="YZ226" s="138"/>
      <c r="ZA226" s="138"/>
      <c r="ZB226" s="138"/>
      <c r="ZC226" s="138"/>
      <c r="ZD226" s="138"/>
      <c r="ZE226" s="138"/>
      <c r="ZF226" s="138"/>
      <c r="ZG226" s="138"/>
      <c r="ZH226" s="138"/>
      <c r="ZI226" s="138"/>
      <c r="ZJ226" s="138"/>
      <c r="ZK226" s="138"/>
      <c r="ZL226" s="138"/>
      <c r="ZM226" s="138"/>
      <c r="ZN226" s="138"/>
      <c r="ZO226" s="138"/>
      <c r="ZP226" s="138"/>
      <c r="ZQ226" s="138"/>
      <c r="ZR226" s="138"/>
      <c r="ZS226" s="138"/>
      <c r="ZT226" s="138"/>
      <c r="ZU226" s="138"/>
      <c r="ZV226" s="138"/>
      <c r="ZW226" s="138"/>
      <c r="ZX226" s="138"/>
      <c r="ZY226" s="138"/>
      <c r="ZZ226" s="138"/>
      <c r="AAA226" s="138"/>
      <c r="AAB226" s="138"/>
      <c r="AAC226" s="138"/>
      <c r="AAD226" s="138"/>
      <c r="AAE226" s="138"/>
      <c r="AAF226" s="138"/>
      <c r="AAG226" s="138"/>
      <c r="AAH226" s="138"/>
      <c r="AAI226" s="138"/>
      <c r="AAJ226" s="138"/>
      <c r="AAK226" s="138"/>
      <c r="AAL226" s="138"/>
      <c r="AAM226" s="138"/>
      <c r="AAN226" s="138"/>
      <c r="AAO226" s="138"/>
      <c r="AAP226" s="138"/>
      <c r="AAQ226" s="138"/>
      <c r="AAR226" s="138"/>
      <c r="AAS226" s="138"/>
      <c r="AAT226" s="138"/>
      <c r="AAU226" s="138"/>
      <c r="AAV226" s="138"/>
      <c r="AAW226" s="138"/>
      <c r="AAX226" s="138"/>
      <c r="AAY226" s="138"/>
      <c r="AAZ226" s="138"/>
      <c r="ABA226" s="138"/>
      <c r="ABB226" s="138"/>
      <c r="ABC226" s="138"/>
      <c r="ABD226" s="138"/>
      <c r="ABE226" s="138"/>
      <c r="ABF226" s="138"/>
      <c r="ABG226" s="138"/>
      <c r="ABH226" s="138"/>
      <c r="ABI226" s="138"/>
      <c r="ABJ226" s="138"/>
      <c r="ABK226" s="138"/>
      <c r="ABL226" s="138"/>
      <c r="ABM226" s="138"/>
      <c r="ABN226" s="138"/>
      <c r="ABO226" s="138"/>
      <c r="ABP226" s="138"/>
      <c r="ABQ226" s="138"/>
      <c r="ABR226" s="138"/>
      <c r="ABS226" s="138"/>
      <c r="ABT226" s="138"/>
      <c r="ABU226" s="138"/>
      <c r="ABV226" s="138"/>
      <c r="ABW226" s="138"/>
      <c r="ABX226" s="138"/>
      <c r="ABY226" s="138"/>
      <c r="ABZ226" s="138"/>
      <c r="ACA226" s="138"/>
      <c r="ACB226" s="138"/>
      <c r="ACC226" s="138"/>
      <c r="ACD226" s="138"/>
      <c r="ACE226" s="138"/>
      <c r="ACF226" s="138"/>
      <c r="ACG226" s="138"/>
      <c r="ACH226" s="138"/>
      <c r="ACI226" s="138"/>
      <c r="ACJ226" s="138"/>
      <c r="ACK226" s="138"/>
      <c r="ACL226" s="138"/>
      <c r="ACM226" s="138"/>
      <c r="ACN226" s="138"/>
      <c r="ACO226" s="138"/>
      <c r="ACP226" s="138"/>
      <c r="ACQ226" s="138"/>
      <c r="ACR226" s="138"/>
      <c r="ACS226" s="138"/>
      <c r="ACT226" s="138"/>
      <c r="ACU226" s="138"/>
      <c r="ACV226" s="138"/>
      <c r="ACW226" s="138"/>
      <c r="ACX226" s="138"/>
      <c r="ACY226" s="138"/>
      <c r="ACZ226" s="138"/>
      <c r="ADA226" s="138"/>
      <c r="ADB226" s="138"/>
      <c r="ADC226" s="138"/>
      <c r="ADD226" s="138"/>
      <c r="ADE226" s="138"/>
      <c r="ADF226" s="138"/>
      <c r="ADG226" s="138"/>
      <c r="ADH226" s="138"/>
      <c r="ADI226" s="138"/>
      <c r="ADJ226" s="138"/>
      <c r="ADK226" s="138"/>
      <c r="ADL226" s="138"/>
      <c r="ADM226" s="138"/>
      <c r="ADN226" s="138"/>
      <c r="ADO226" s="138"/>
      <c r="ADP226" s="138"/>
      <c r="ADQ226" s="138"/>
      <c r="ADR226" s="138"/>
      <c r="ADS226" s="138"/>
      <c r="ADT226" s="138"/>
      <c r="ADU226" s="138"/>
      <c r="ADV226" s="138"/>
      <c r="ADW226" s="138"/>
      <c r="ADX226" s="138"/>
      <c r="ADY226" s="138"/>
      <c r="ADZ226" s="138"/>
      <c r="AEA226" s="138"/>
      <c r="AEB226" s="138"/>
      <c r="AEC226" s="138"/>
      <c r="AED226" s="138"/>
      <c r="AEE226" s="138"/>
      <c r="AEF226" s="138"/>
      <c r="AEG226" s="138"/>
      <c r="AEH226" s="138"/>
      <c r="AEI226" s="138"/>
      <c r="AEJ226" s="138"/>
      <c r="AEK226" s="138"/>
      <c r="AEL226" s="138"/>
      <c r="AEM226" s="138"/>
      <c r="AEN226" s="138"/>
      <c r="AEO226" s="138"/>
      <c r="AEP226" s="138"/>
      <c r="AEQ226" s="138"/>
      <c r="AER226" s="138"/>
      <c r="AES226" s="138"/>
      <c r="AET226" s="138"/>
      <c r="AEU226" s="138"/>
      <c r="AEV226" s="138"/>
      <c r="AEW226" s="138"/>
      <c r="AEX226" s="138"/>
      <c r="AEY226" s="138"/>
      <c r="AEZ226" s="138"/>
      <c r="AFA226" s="138"/>
      <c r="AFB226" s="138"/>
      <c r="AFC226" s="138"/>
      <c r="AFD226" s="138"/>
      <c r="AFE226" s="138"/>
      <c r="AFF226" s="138"/>
      <c r="AFG226" s="138"/>
      <c r="AFH226" s="138"/>
      <c r="AFI226" s="138"/>
      <c r="AFJ226" s="138"/>
      <c r="AFK226" s="138"/>
      <c r="AFL226" s="138"/>
      <c r="AFM226" s="138"/>
      <c r="AFN226" s="138"/>
      <c r="AFO226" s="138"/>
      <c r="AFP226" s="138"/>
      <c r="AFQ226" s="138"/>
      <c r="AFR226" s="138"/>
      <c r="AFS226" s="138"/>
      <c r="AFT226" s="138"/>
      <c r="AFU226" s="138"/>
      <c r="AFV226" s="138"/>
      <c r="AFW226" s="138"/>
      <c r="AFX226" s="138"/>
      <c r="AFY226" s="138"/>
      <c r="AFZ226" s="138"/>
      <c r="AGA226" s="138"/>
      <c r="AGB226" s="138"/>
      <c r="AGC226" s="138"/>
      <c r="AGD226" s="138"/>
      <c r="AGE226" s="138"/>
      <c r="AGF226" s="138"/>
      <c r="AGG226" s="138"/>
      <c r="AGH226" s="138"/>
      <c r="AGI226" s="138"/>
      <c r="AGJ226" s="138"/>
      <c r="AGK226" s="138"/>
      <c r="AGL226" s="138"/>
      <c r="AGM226" s="138"/>
      <c r="AGN226" s="138"/>
      <c r="AGO226" s="138"/>
      <c r="AGP226" s="138"/>
      <c r="AGQ226" s="138"/>
      <c r="AGR226" s="138"/>
      <c r="AGS226" s="138"/>
      <c r="AGT226" s="138"/>
      <c r="AGU226" s="138"/>
      <c r="AGV226" s="138"/>
      <c r="AGW226" s="138"/>
      <c r="AGX226" s="138"/>
      <c r="AGY226" s="138"/>
      <c r="AGZ226" s="138"/>
      <c r="AHA226" s="138"/>
      <c r="AHB226" s="138"/>
      <c r="AHC226" s="138"/>
      <c r="AHD226" s="138"/>
      <c r="AHE226" s="138"/>
      <c r="AHF226" s="138"/>
      <c r="AHG226" s="138"/>
      <c r="AHH226" s="138"/>
      <c r="AHI226" s="138"/>
      <c r="AHJ226" s="138"/>
      <c r="AHK226" s="138"/>
      <c r="AHL226" s="138"/>
      <c r="AHM226" s="138"/>
      <c r="AHN226" s="138"/>
      <c r="AHO226" s="138"/>
      <c r="AHP226" s="138"/>
      <c r="AHQ226" s="138"/>
      <c r="AHR226" s="138"/>
      <c r="AHS226" s="138"/>
      <c r="AHT226" s="138"/>
      <c r="AHU226" s="138"/>
      <c r="AHV226" s="138"/>
      <c r="AHW226" s="138"/>
      <c r="AHX226" s="138"/>
      <c r="AHY226" s="138"/>
      <c r="AHZ226" s="138"/>
      <c r="AIA226" s="138"/>
      <c r="AIB226" s="138"/>
      <c r="AIC226" s="138"/>
      <c r="AID226" s="138"/>
      <c r="AIE226" s="138"/>
      <c r="AIF226" s="138"/>
      <c r="AIG226" s="138"/>
      <c r="AIH226" s="138"/>
      <c r="AII226" s="138"/>
      <c r="AIJ226" s="138"/>
      <c r="AIK226" s="138"/>
      <c r="AIL226" s="138"/>
      <c r="AIM226" s="138"/>
      <c r="AIN226" s="138"/>
      <c r="AIO226" s="138"/>
      <c r="AIP226" s="138"/>
      <c r="AIQ226" s="138"/>
      <c r="AIR226" s="138"/>
      <c r="AIS226" s="138"/>
      <c r="AIT226" s="138"/>
      <c r="AIU226" s="138"/>
      <c r="AIV226" s="138"/>
      <c r="AIW226" s="138"/>
      <c r="AIX226" s="138"/>
      <c r="AIY226" s="138"/>
      <c r="AIZ226" s="138"/>
      <c r="AJA226" s="138"/>
      <c r="AJB226" s="138"/>
      <c r="AJC226" s="138"/>
      <c r="AJD226" s="138"/>
      <c r="AJE226" s="138"/>
      <c r="AJF226" s="138"/>
      <c r="AJG226" s="138"/>
      <c r="AJH226" s="138"/>
      <c r="AJI226" s="138"/>
      <c r="AJJ226" s="138"/>
      <c r="AJK226" s="138"/>
      <c r="AJL226" s="138"/>
      <c r="AJM226" s="138"/>
      <c r="AJN226" s="138"/>
      <c r="AJO226" s="138"/>
      <c r="AJP226" s="138"/>
      <c r="AJQ226" s="138"/>
      <c r="AJR226" s="138"/>
      <c r="AJS226" s="138"/>
      <c r="AJT226" s="138"/>
      <c r="AJU226" s="138"/>
      <c r="AJV226" s="138"/>
      <c r="AJW226" s="138"/>
      <c r="AJX226" s="138"/>
      <c r="AJY226" s="138"/>
      <c r="AJZ226" s="138"/>
      <c r="AKA226" s="138"/>
      <c r="AKB226" s="138"/>
      <c r="AKC226" s="138"/>
      <c r="AKD226" s="138"/>
      <c r="AKE226" s="138"/>
      <c r="AKF226" s="138"/>
      <c r="AKG226" s="138"/>
      <c r="AKH226" s="138"/>
      <c r="AKI226" s="138"/>
      <c r="AKJ226" s="138"/>
      <c r="AKK226" s="138"/>
      <c r="AKL226" s="138"/>
      <c r="AKM226" s="138"/>
      <c r="AKN226" s="138"/>
      <c r="AKO226" s="138"/>
      <c r="AKP226" s="138"/>
      <c r="AKQ226" s="138"/>
      <c r="AKR226" s="138"/>
      <c r="AKS226" s="138"/>
      <c r="AKT226" s="138"/>
      <c r="AKU226" s="138"/>
      <c r="AKV226" s="138"/>
      <c r="AKW226" s="138"/>
      <c r="AKX226" s="138"/>
      <c r="AKY226" s="138"/>
      <c r="AKZ226" s="138"/>
      <c r="ALA226" s="138"/>
      <c r="ALB226" s="138"/>
      <c r="ALC226" s="138"/>
      <c r="ALD226" s="138"/>
      <c r="ALE226" s="138"/>
      <c r="ALF226" s="138"/>
      <c r="ALG226" s="138"/>
      <c r="ALH226" s="138"/>
      <c r="ALI226" s="138"/>
      <c r="ALJ226" s="138"/>
      <c r="ALK226" s="138"/>
      <c r="ALL226" s="138"/>
      <c r="ALM226" s="138"/>
      <c r="ALN226" s="138"/>
      <c r="ALO226" s="138"/>
      <c r="ALP226" s="138"/>
      <c r="ALQ226" s="138"/>
      <c r="ALR226" s="138"/>
      <c r="ALS226" s="138"/>
      <c r="ALT226" s="138"/>
      <c r="ALU226" s="138"/>
      <c r="ALV226" s="138"/>
      <c r="ALW226" s="138"/>
      <c r="ALX226" s="138"/>
      <c r="ALY226" s="138"/>
      <c r="ALZ226" s="138"/>
      <c r="AMA226" s="138"/>
      <c r="AMB226" s="138"/>
      <c r="AMC226" s="138"/>
      <c r="AMD226" s="138"/>
      <c r="AME226" s="138"/>
      <c r="AMF226" s="138"/>
      <c r="AMG226" s="138"/>
      <c r="AMH226" s="138"/>
      <c r="AMI226" s="138"/>
      <c r="AMJ226" s="138"/>
    </row>
    <row r="227" customFormat="false" ht="18" hidden="false" customHeight="true" outlineLevel="0" collapsed="false">
      <c r="A227" s="144" t="s">
        <v>141</v>
      </c>
      <c r="B227" s="95"/>
      <c r="C227" s="96"/>
      <c r="D227" s="96"/>
      <c r="E227" s="96"/>
      <c r="F227" s="96"/>
      <c r="G227" s="96"/>
      <c r="H227" s="90"/>
      <c r="I227" s="90"/>
      <c r="J227" s="90"/>
      <c r="K227" s="90"/>
      <c r="L227" s="90"/>
      <c r="M227" s="90"/>
      <c r="N227" s="90"/>
      <c r="O227" s="90"/>
      <c r="P227" s="90"/>
      <c r="Q227" s="90"/>
      <c r="R227" s="90"/>
      <c r="S227" s="90"/>
      <c r="T227" s="90"/>
      <c r="U227" s="90"/>
      <c r="V227" s="90"/>
      <c r="W227" s="90"/>
      <c r="X227" s="90"/>
      <c r="Y227" s="90"/>
      <c r="Z227" s="90"/>
      <c r="AA227" s="90"/>
      <c r="AB227" s="90"/>
      <c r="AC227" s="90"/>
      <c r="AD227" s="90"/>
      <c r="AE227" s="90"/>
      <c r="AF227" s="90"/>
      <c r="AG227" s="90"/>
      <c r="AH227" s="90"/>
      <c r="AI227" s="90"/>
      <c r="AJ227" s="90"/>
      <c r="AK227" s="90"/>
      <c r="AL227" s="90"/>
      <c r="AM227" s="90"/>
      <c r="AN227" s="90"/>
      <c r="AO227" s="90"/>
      <c r="AP227" s="90"/>
      <c r="AQ227" s="90"/>
      <c r="AR227" s="90"/>
      <c r="AS227" s="90"/>
      <c r="AT227" s="90"/>
      <c r="AU227" s="90"/>
      <c r="AV227" s="90"/>
      <c r="AW227" s="90"/>
      <c r="AX227" s="90"/>
      <c r="AY227" s="90"/>
      <c r="AZ227" s="90"/>
      <c r="BA227" s="90"/>
      <c r="BB227" s="90"/>
      <c r="BC227" s="90"/>
      <c r="BD227" s="90"/>
      <c r="BE227" s="90"/>
      <c r="BF227" s="90"/>
      <c r="BG227" s="90"/>
      <c r="BH227" s="90"/>
      <c r="BI227" s="90"/>
      <c r="BJ227" s="90"/>
      <c r="BK227" s="90"/>
      <c r="BL227" s="90"/>
      <c r="BM227" s="90"/>
      <c r="BN227" s="90"/>
      <c r="BO227" s="90"/>
      <c r="BP227" s="90"/>
      <c r="BQ227" s="90"/>
      <c r="BR227" s="90"/>
      <c r="BS227" s="90"/>
      <c r="BT227" s="90"/>
      <c r="BU227" s="90"/>
      <c r="BV227" s="90"/>
      <c r="BW227" s="90"/>
      <c r="BX227" s="90"/>
      <c r="BY227" s="90"/>
      <c r="BZ227" s="90"/>
      <c r="CA227" s="90"/>
      <c r="CB227" s="90"/>
      <c r="CC227" s="90"/>
      <c r="CD227" s="90"/>
      <c r="CE227" s="90"/>
      <c r="CF227" s="90"/>
      <c r="CG227" s="90"/>
      <c r="CH227" s="90"/>
      <c r="CI227" s="90"/>
      <c r="CJ227" s="90"/>
      <c r="CK227" s="90"/>
      <c r="CL227" s="90"/>
      <c r="CM227" s="90"/>
      <c r="CN227" s="90"/>
      <c r="CO227" s="90"/>
      <c r="CP227" s="90"/>
      <c r="CQ227" s="90"/>
      <c r="CR227" s="90"/>
      <c r="CS227" s="90"/>
      <c r="CT227" s="90"/>
      <c r="CU227" s="90"/>
      <c r="CV227" s="90"/>
      <c r="CW227" s="90"/>
      <c r="CX227" s="90"/>
      <c r="CY227" s="90"/>
      <c r="CZ227" s="90"/>
      <c r="DA227" s="90"/>
      <c r="DB227" s="90"/>
      <c r="DC227" s="90"/>
      <c r="DD227" s="90"/>
      <c r="DE227" s="90"/>
      <c r="DF227" s="90"/>
      <c r="DG227" s="90"/>
      <c r="DH227" s="90"/>
      <c r="DI227" s="90"/>
      <c r="DJ227" s="90"/>
      <c r="DK227" s="90"/>
      <c r="DL227" s="90"/>
      <c r="DM227" s="90"/>
      <c r="DN227" s="90"/>
      <c r="DO227" s="90"/>
      <c r="DP227" s="90"/>
      <c r="DQ227" s="90"/>
      <c r="DR227" s="90"/>
      <c r="DS227" s="90"/>
      <c r="DT227" s="90"/>
      <c r="DU227" s="90"/>
      <c r="DV227" s="90"/>
      <c r="DW227" s="90"/>
      <c r="DX227" s="90"/>
      <c r="DY227" s="90"/>
      <c r="DZ227" s="90"/>
      <c r="EA227" s="90"/>
      <c r="EB227" s="90"/>
      <c r="EC227" s="90"/>
      <c r="ED227" s="90"/>
      <c r="EE227" s="90"/>
      <c r="EF227" s="90"/>
      <c r="EG227" s="90"/>
      <c r="EH227" s="90"/>
      <c r="EI227" s="90"/>
      <c r="EJ227" s="90"/>
      <c r="EK227" s="90"/>
      <c r="EL227" s="90"/>
      <c r="EM227" s="90"/>
      <c r="EN227" s="90"/>
      <c r="EO227" s="90"/>
      <c r="EP227" s="90"/>
      <c r="EQ227" s="90"/>
      <c r="ER227" s="90"/>
      <c r="ES227" s="90"/>
      <c r="ET227" s="90"/>
      <c r="EU227" s="90"/>
      <c r="EV227" s="90"/>
      <c r="EW227" s="90"/>
      <c r="EX227" s="90"/>
      <c r="EY227" s="90"/>
      <c r="EZ227" s="90"/>
      <c r="FA227" s="90"/>
      <c r="FB227" s="90"/>
      <c r="FC227" s="90"/>
      <c r="FD227" s="90"/>
      <c r="FE227" s="90"/>
      <c r="FF227" s="90"/>
      <c r="FG227" s="90"/>
      <c r="FH227" s="90"/>
      <c r="FI227" s="90"/>
      <c r="FJ227" s="90"/>
      <c r="FK227" s="90"/>
      <c r="FL227" s="90"/>
      <c r="FM227" s="90"/>
      <c r="FN227" s="90"/>
      <c r="FO227" s="90"/>
      <c r="FP227" s="90"/>
      <c r="FQ227" s="90"/>
      <c r="FR227" s="90"/>
      <c r="FS227" s="90"/>
      <c r="FT227" s="90"/>
      <c r="FU227" s="90"/>
      <c r="FV227" s="90"/>
      <c r="FW227" s="90"/>
      <c r="FX227" s="90"/>
      <c r="FY227" s="90"/>
      <c r="FZ227" s="90"/>
      <c r="GA227" s="90"/>
      <c r="GB227" s="90"/>
      <c r="GC227" s="90"/>
      <c r="GD227" s="90"/>
      <c r="GE227" s="90"/>
      <c r="GF227" s="90"/>
      <c r="GG227" s="90"/>
      <c r="GH227" s="90"/>
      <c r="GI227" s="90"/>
      <c r="GJ227" s="90"/>
      <c r="GK227" s="90"/>
      <c r="GL227" s="90"/>
      <c r="GM227" s="90"/>
      <c r="GN227" s="90"/>
      <c r="GO227" s="90"/>
      <c r="GP227" s="90"/>
      <c r="GQ227" s="90"/>
      <c r="GR227" s="90"/>
      <c r="GS227" s="90"/>
      <c r="GT227" s="90"/>
      <c r="GU227" s="90"/>
      <c r="GV227" s="90"/>
      <c r="GW227" s="90"/>
      <c r="GX227" s="90"/>
      <c r="GY227" s="90"/>
      <c r="GZ227" s="90"/>
      <c r="HA227" s="90"/>
      <c r="HB227" s="90"/>
      <c r="HC227" s="90"/>
      <c r="HD227" s="90"/>
      <c r="HE227" s="90"/>
      <c r="HF227" s="90"/>
      <c r="HG227" s="90"/>
      <c r="HH227" s="90"/>
      <c r="HI227" s="90"/>
      <c r="HJ227" s="90"/>
      <c r="HK227" s="90"/>
      <c r="HL227" s="90"/>
      <c r="HM227" s="90"/>
      <c r="HN227" s="90"/>
      <c r="HO227" s="90"/>
      <c r="HP227" s="90"/>
      <c r="HQ227" s="90"/>
      <c r="HR227" s="90"/>
      <c r="HS227" s="90"/>
      <c r="HT227" s="90"/>
      <c r="HU227" s="90"/>
      <c r="HV227" s="90"/>
      <c r="HW227" s="90"/>
      <c r="HX227" s="90"/>
      <c r="HY227" s="90"/>
      <c r="HZ227" s="90"/>
      <c r="IA227" s="90"/>
      <c r="IB227" s="90"/>
      <c r="IC227" s="90"/>
      <c r="ID227" s="90"/>
      <c r="IE227" s="90"/>
      <c r="IF227" s="90"/>
      <c r="IG227" s="90"/>
      <c r="IH227" s="90"/>
      <c r="II227" s="90"/>
      <c r="IJ227" s="90"/>
      <c r="IK227" s="90"/>
      <c r="IL227" s="90"/>
      <c r="IM227" s="90"/>
      <c r="IN227" s="90"/>
      <c r="IO227" s="90"/>
      <c r="IP227" s="90"/>
      <c r="IQ227" s="90"/>
      <c r="IR227" s="90"/>
      <c r="IS227" s="90"/>
      <c r="IT227" s="90"/>
      <c r="IU227" s="90"/>
      <c r="IV227" s="90"/>
      <c r="IW227" s="90"/>
      <c r="IX227" s="90"/>
      <c r="IY227" s="90"/>
      <c r="IZ227" s="90"/>
      <c r="JA227" s="90"/>
      <c r="JB227" s="90"/>
      <c r="JC227" s="90"/>
      <c r="JD227" s="90"/>
      <c r="JE227" s="90"/>
      <c r="JF227" s="90"/>
      <c r="JG227" s="90"/>
      <c r="JH227" s="90"/>
      <c r="JI227" s="90"/>
      <c r="JJ227" s="90"/>
      <c r="JK227" s="90"/>
      <c r="JL227" s="90"/>
      <c r="JM227" s="90"/>
      <c r="JN227" s="90"/>
      <c r="JO227" s="90"/>
      <c r="JP227" s="90"/>
      <c r="JQ227" s="90"/>
      <c r="JR227" s="90"/>
      <c r="JS227" s="90"/>
      <c r="JT227" s="90"/>
      <c r="JU227" s="90"/>
      <c r="JV227" s="90"/>
      <c r="JW227" s="90"/>
      <c r="JX227" s="90"/>
      <c r="JY227" s="90"/>
      <c r="JZ227" s="90"/>
      <c r="KA227" s="90"/>
      <c r="KB227" s="90"/>
      <c r="KC227" s="90"/>
      <c r="KD227" s="90"/>
      <c r="KE227" s="90"/>
      <c r="KF227" s="90"/>
      <c r="KG227" s="90"/>
      <c r="KH227" s="90"/>
      <c r="KI227" s="90"/>
      <c r="KJ227" s="90"/>
      <c r="KK227" s="90"/>
      <c r="KL227" s="90"/>
      <c r="KM227" s="90"/>
      <c r="KN227" s="90"/>
      <c r="KO227" s="90"/>
      <c r="KP227" s="90"/>
      <c r="KQ227" s="90"/>
      <c r="KR227" s="90"/>
      <c r="KS227" s="90"/>
      <c r="KT227" s="90"/>
      <c r="KU227" s="90"/>
      <c r="KV227" s="90"/>
      <c r="KW227" s="90"/>
      <c r="KX227" s="90"/>
      <c r="KY227" s="90"/>
      <c r="KZ227" s="90"/>
      <c r="LA227" s="90"/>
      <c r="LB227" s="90"/>
      <c r="LC227" s="90"/>
      <c r="LD227" s="90"/>
      <c r="LE227" s="90"/>
      <c r="LF227" s="90"/>
      <c r="LG227" s="90"/>
      <c r="LH227" s="90"/>
      <c r="LI227" s="90"/>
      <c r="LJ227" s="90"/>
      <c r="LK227" s="90"/>
      <c r="LL227" s="90"/>
      <c r="LM227" s="90"/>
      <c r="LN227" s="90"/>
      <c r="LO227" s="90"/>
      <c r="LP227" s="90"/>
      <c r="LQ227" s="90"/>
      <c r="LR227" s="90"/>
      <c r="LS227" s="90"/>
      <c r="LT227" s="90"/>
      <c r="LU227" s="90"/>
      <c r="LV227" s="90"/>
      <c r="LW227" s="90"/>
      <c r="LX227" s="90"/>
      <c r="LY227" s="90"/>
      <c r="LZ227" s="90"/>
      <c r="MA227" s="90"/>
      <c r="MB227" s="90"/>
      <c r="MC227" s="90"/>
      <c r="MD227" s="90"/>
      <c r="ME227" s="90"/>
      <c r="MF227" s="90"/>
      <c r="MG227" s="90"/>
      <c r="MH227" s="90"/>
      <c r="MI227" s="90"/>
      <c r="MJ227" s="90"/>
      <c r="MK227" s="90"/>
      <c r="ML227" s="90"/>
      <c r="MM227" s="90"/>
      <c r="MN227" s="90"/>
      <c r="MO227" s="90"/>
      <c r="MP227" s="90"/>
      <c r="MQ227" s="90"/>
      <c r="MR227" s="90"/>
      <c r="MS227" s="90"/>
      <c r="MT227" s="90"/>
      <c r="MU227" s="90"/>
      <c r="MV227" s="90"/>
      <c r="MW227" s="90"/>
      <c r="MX227" s="90"/>
      <c r="MY227" s="90"/>
      <c r="MZ227" s="90"/>
      <c r="NA227" s="90"/>
      <c r="NB227" s="90"/>
      <c r="NC227" s="90"/>
      <c r="ND227" s="90"/>
      <c r="NE227" s="90"/>
      <c r="NF227" s="90"/>
      <c r="NG227" s="90"/>
      <c r="NH227" s="90"/>
      <c r="NI227" s="90"/>
      <c r="NJ227" s="90"/>
      <c r="NK227" s="90"/>
      <c r="NL227" s="90"/>
      <c r="NM227" s="90"/>
      <c r="NN227" s="90"/>
      <c r="NO227" s="90"/>
      <c r="NP227" s="90"/>
      <c r="NQ227" s="90"/>
      <c r="NR227" s="90"/>
      <c r="NS227" s="90"/>
      <c r="NT227" s="90"/>
      <c r="NU227" s="90"/>
      <c r="NV227" s="90"/>
      <c r="NW227" s="90"/>
      <c r="NX227" s="90"/>
      <c r="NY227" s="90"/>
      <c r="NZ227" s="90"/>
      <c r="OA227" s="90"/>
      <c r="OB227" s="90"/>
      <c r="OC227" s="90"/>
      <c r="OD227" s="90"/>
      <c r="OE227" s="90"/>
      <c r="OF227" s="90"/>
      <c r="OG227" s="90"/>
      <c r="OH227" s="90"/>
      <c r="OI227" s="90"/>
      <c r="OJ227" s="90"/>
      <c r="OK227" s="90"/>
      <c r="OL227" s="90"/>
      <c r="OM227" s="90"/>
      <c r="ON227" s="90"/>
      <c r="OO227" s="90"/>
      <c r="OP227" s="90"/>
      <c r="OQ227" s="90"/>
      <c r="OR227" s="90"/>
      <c r="OS227" s="90"/>
      <c r="OT227" s="90"/>
      <c r="OU227" s="90"/>
      <c r="OV227" s="90"/>
      <c r="OW227" s="90"/>
      <c r="OX227" s="90"/>
      <c r="OY227" s="90"/>
      <c r="OZ227" s="90"/>
      <c r="PA227" s="90"/>
      <c r="PB227" s="90"/>
      <c r="PC227" s="90"/>
      <c r="PD227" s="90"/>
      <c r="PE227" s="90"/>
      <c r="PF227" s="90"/>
      <c r="PG227" s="90"/>
      <c r="PH227" s="90"/>
      <c r="PI227" s="90"/>
      <c r="PJ227" s="90"/>
      <c r="PK227" s="90"/>
      <c r="PL227" s="90"/>
      <c r="PM227" s="90"/>
      <c r="PN227" s="90"/>
      <c r="PO227" s="90"/>
      <c r="PP227" s="90"/>
      <c r="PQ227" s="90"/>
      <c r="PR227" s="90"/>
      <c r="PS227" s="90"/>
      <c r="PT227" s="90"/>
      <c r="PU227" s="90"/>
      <c r="PV227" s="90"/>
      <c r="PW227" s="90"/>
      <c r="PX227" s="90"/>
      <c r="PY227" s="90"/>
      <c r="PZ227" s="90"/>
      <c r="QA227" s="90"/>
      <c r="QB227" s="90"/>
      <c r="QC227" s="90"/>
      <c r="QD227" s="90"/>
      <c r="QE227" s="90"/>
      <c r="QF227" s="90"/>
      <c r="QG227" s="90"/>
      <c r="QH227" s="90"/>
      <c r="QI227" s="90"/>
      <c r="QJ227" s="90"/>
      <c r="QK227" s="90"/>
      <c r="QL227" s="90"/>
      <c r="QM227" s="90"/>
      <c r="QN227" s="90"/>
      <c r="QO227" s="90"/>
      <c r="QP227" s="90"/>
      <c r="QQ227" s="90"/>
      <c r="QR227" s="90"/>
      <c r="QS227" s="90"/>
      <c r="QT227" s="90"/>
      <c r="QU227" s="90"/>
      <c r="QV227" s="90"/>
      <c r="QW227" s="90"/>
      <c r="QX227" s="90"/>
      <c r="QY227" s="90"/>
      <c r="QZ227" s="90"/>
      <c r="RA227" s="90"/>
      <c r="RB227" s="90"/>
      <c r="RC227" s="90"/>
      <c r="RD227" s="90"/>
      <c r="RE227" s="90"/>
      <c r="RF227" s="90"/>
      <c r="RG227" s="90"/>
      <c r="RH227" s="90"/>
      <c r="RI227" s="90"/>
      <c r="RJ227" s="90"/>
      <c r="RK227" s="90"/>
      <c r="RL227" s="90"/>
      <c r="RM227" s="90"/>
      <c r="RN227" s="90"/>
      <c r="RO227" s="90"/>
      <c r="RP227" s="90"/>
      <c r="RQ227" s="90"/>
      <c r="RR227" s="90"/>
      <c r="RS227" s="90"/>
      <c r="RT227" s="90"/>
      <c r="RU227" s="90"/>
      <c r="RV227" s="90"/>
      <c r="RW227" s="90"/>
      <c r="RX227" s="90"/>
      <c r="RY227" s="90"/>
      <c r="RZ227" s="90"/>
      <c r="SA227" s="90"/>
      <c r="SB227" s="90"/>
      <c r="SC227" s="90"/>
      <c r="SD227" s="90"/>
      <c r="SE227" s="90"/>
      <c r="SF227" s="90"/>
      <c r="SG227" s="90"/>
      <c r="SH227" s="90"/>
      <c r="SI227" s="90"/>
      <c r="SJ227" s="90"/>
      <c r="SK227" s="90"/>
      <c r="SL227" s="90"/>
      <c r="SM227" s="90"/>
      <c r="SN227" s="90"/>
      <c r="SO227" s="90"/>
      <c r="SP227" s="90"/>
      <c r="SQ227" s="90"/>
      <c r="SR227" s="90"/>
      <c r="SS227" s="90"/>
      <c r="ST227" s="90"/>
      <c r="SU227" s="90"/>
      <c r="SV227" s="90"/>
      <c r="SW227" s="90"/>
      <c r="SX227" s="90"/>
      <c r="SY227" s="90"/>
      <c r="SZ227" s="90"/>
      <c r="TA227" s="90"/>
      <c r="TB227" s="90"/>
      <c r="TC227" s="90"/>
      <c r="TD227" s="90"/>
      <c r="TE227" s="90"/>
      <c r="TF227" s="90"/>
      <c r="TG227" s="90"/>
      <c r="TH227" s="90"/>
      <c r="TI227" s="90"/>
      <c r="TJ227" s="90"/>
      <c r="TK227" s="90"/>
      <c r="TL227" s="90"/>
      <c r="TM227" s="90"/>
      <c r="TN227" s="90"/>
      <c r="TO227" s="90"/>
      <c r="TP227" s="90"/>
      <c r="TQ227" s="90"/>
      <c r="TR227" s="90"/>
      <c r="TS227" s="90"/>
      <c r="TT227" s="90"/>
      <c r="TU227" s="90"/>
      <c r="TV227" s="90"/>
      <c r="TW227" s="90"/>
      <c r="TX227" s="90"/>
      <c r="TY227" s="90"/>
      <c r="TZ227" s="90"/>
      <c r="UA227" s="90"/>
      <c r="UB227" s="90"/>
      <c r="UC227" s="90"/>
      <c r="UD227" s="90"/>
      <c r="UE227" s="90"/>
      <c r="UF227" s="90"/>
      <c r="UG227" s="90"/>
      <c r="UH227" s="90"/>
      <c r="UI227" s="90"/>
      <c r="UJ227" s="90"/>
      <c r="UK227" s="90"/>
      <c r="UL227" s="90"/>
      <c r="UM227" s="90"/>
      <c r="UN227" s="90"/>
      <c r="UO227" s="90"/>
      <c r="UP227" s="90"/>
      <c r="UQ227" s="90"/>
      <c r="UR227" s="90"/>
      <c r="US227" s="90"/>
      <c r="UT227" s="90"/>
      <c r="UU227" s="90"/>
      <c r="UV227" s="90"/>
      <c r="UW227" s="90"/>
      <c r="UX227" s="90"/>
      <c r="UY227" s="90"/>
      <c r="UZ227" s="90"/>
      <c r="VA227" s="90"/>
      <c r="VB227" s="90"/>
      <c r="VC227" s="90"/>
      <c r="VD227" s="90"/>
      <c r="VE227" s="90"/>
      <c r="VF227" s="90"/>
      <c r="VG227" s="90"/>
      <c r="VH227" s="90"/>
      <c r="VI227" s="90"/>
      <c r="VJ227" s="90"/>
      <c r="VK227" s="90"/>
      <c r="VL227" s="90"/>
      <c r="VM227" s="90"/>
      <c r="VN227" s="90"/>
      <c r="VO227" s="90"/>
      <c r="VP227" s="90"/>
      <c r="VQ227" s="90"/>
      <c r="VR227" s="90"/>
      <c r="VS227" s="90"/>
      <c r="VT227" s="90"/>
      <c r="VU227" s="90"/>
      <c r="VV227" s="90"/>
      <c r="VW227" s="90"/>
      <c r="VX227" s="90"/>
      <c r="VY227" s="90"/>
      <c r="VZ227" s="90"/>
      <c r="WA227" s="90"/>
      <c r="WB227" s="90"/>
      <c r="WC227" s="90"/>
      <c r="WD227" s="90"/>
      <c r="WE227" s="90"/>
      <c r="WF227" s="90"/>
      <c r="WG227" s="90"/>
      <c r="WH227" s="90"/>
      <c r="WI227" s="90"/>
      <c r="WJ227" s="90"/>
      <c r="WK227" s="90"/>
      <c r="WL227" s="90"/>
      <c r="WM227" s="90"/>
      <c r="WN227" s="90"/>
      <c r="WO227" s="90"/>
      <c r="WP227" s="90"/>
      <c r="WQ227" s="90"/>
      <c r="WR227" s="90"/>
      <c r="WS227" s="90"/>
      <c r="WT227" s="90"/>
      <c r="WU227" s="90"/>
      <c r="WV227" s="90"/>
      <c r="WW227" s="90"/>
      <c r="WX227" s="90"/>
      <c r="WY227" s="90"/>
      <c r="WZ227" s="90"/>
      <c r="XA227" s="90"/>
      <c r="XB227" s="90"/>
      <c r="XC227" s="90"/>
      <c r="XD227" s="90"/>
      <c r="XE227" s="90"/>
      <c r="XF227" s="90"/>
      <c r="XG227" s="90"/>
      <c r="XH227" s="90"/>
      <c r="XI227" s="90"/>
      <c r="XJ227" s="90"/>
      <c r="XK227" s="90"/>
      <c r="XL227" s="90"/>
      <c r="XM227" s="90"/>
      <c r="XN227" s="90"/>
      <c r="XO227" s="90"/>
      <c r="XP227" s="90"/>
      <c r="XQ227" s="90"/>
      <c r="XR227" s="90"/>
      <c r="XS227" s="90"/>
      <c r="XT227" s="90"/>
      <c r="XU227" s="90"/>
      <c r="XV227" s="90"/>
      <c r="XW227" s="90"/>
      <c r="XX227" s="90"/>
      <c r="XY227" s="90"/>
      <c r="XZ227" s="90"/>
      <c r="YA227" s="90"/>
      <c r="YB227" s="90"/>
      <c r="YC227" s="90"/>
      <c r="YD227" s="90"/>
      <c r="YE227" s="90"/>
      <c r="YF227" s="90"/>
      <c r="YG227" s="90"/>
      <c r="YH227" s="90"/>
      <c r="YI227" s="90"/>
      <c r="YJ227" s="90"/>
      <c r="YK227" s="90"/>
      <c r="YL227" s="90"/>
      <c r="YM227" s="90"/>
      <c r="YN227" s="90"/>
      <c r="YO227" s="90"/>
      <c r="YP227" s="90"/>
      <c r="YQ227" s="90"/>
      <c r="YR227" s="90"/>
      <c r="YS227" s="90"/>
      <c r="YT227" s="90"/>
      <c r="YU227" s="90"/>
      <c r="YV227" s="90"/>
      <c r="YW227" s="90"/>
      <c r="YX227" s="90"/>
      <c r="YY227" s="90"/>
      <c r="YZ227" s="90"/>
      <c r="ZA227" s="90"/>
      <c r="ZB227" s="90"/>
      <c r="ZC227" s="90"/>
      <c r="ZD227" s="90"/>
      <c r="ZE227" s="90"/>
      <c r="ZF227" s="90"/>
      <c r="ZG227" s="90"/>
      <c r="ZH227" s="90"/>
      <c r="ZI227" s="90"/>
      <c r="ZJ227" s="90"/>
      <c r="ZK227" s="90"/>
      <c r="ZL227" s="90"/>
      <c r="ZM227" s="90"/>
      <c r="ZN227" s="90"/>
      <c r="ZO227" s="90"/>
      <c r="ZP227" s="90"/>
      <c r="ZQ227" s="90"/>
      <c r="ZR227" s="90"/>
      <c r="ZS227" s="90"/>
      <c r="ZT227" s="90"/>
      <c r="ZU227" s="90"/>
      <c r="ZV227" s="90"/>
      <c r="ZW227" s="90"/>
      <c r="ZX227" s="90"/>
      <c r="ZY227" s="90"/>
      <c r="ZZ227" s="90"/>
      <c r="AAA227" s="90"/>
      <c r="AAB227" s="90"/>
      <c r="AAC227" s="90"/>
      <c r="AAD227" s="90"/>
      <c r="AAE227" s="90"/>
      <c r="AAF227" s="90"/>
      <c r="AAG227" s="90"/>
      <c r="AAH227" s="90"/>
      <c r="AAI227" s="90"/>
      <c r="AAJ227" s="90"/>
      <c r="AAK227" s="90"/>
      <c r="AAL227" s="90"/>
      <c r="AAM227" s="90"/>
      <c r="AAN227" s="90"/>
      <c r="AAO227" s="90"/>
      <c r="AAP227" s="90"/>
      <c r="AAQ227" s="90"/>
      <c r="AAR227" s="90"/>
      <c r="AAS227" s="90"/>
      <c r="AAT227" s="90"/>
      <c r="AAU227" s="90"/>
      <c r="AAV227" s="90"/>
      <c r="AAW227" s="90"/>
      <c r="AAX227" s="90"/>
      <c r="AAY227" s="90"/>
      <c r="AAZ227" s="90"/>
      <c r="ABA227" s="90"/>
      <c r="ABB227" s="90"/>
      <c r="ABC227" s="90"/>
      <c r="ABD227" s="90"/>
      <c r="ABE227" s="90"/>
      <c r="ABF227" s="90"/>
      <c r="ABG227" s="90"/>
      <c r="ABH227" s="90"/>
      <c r="ABI227" s="90"/>
      <c r="ABJ227" s="90"/>
      <c r="ABK227" s="90"/>
      <c r="ABL227" s="90"/>
      <c r="ABM227" s="90"/>
      <c r="ABN227" s="90"/>
      <c r="ABO227" s="90"/>
      <c r="ABP227" s="90"/>
      <c r="ABQ227" s="90"/>
      <c r="ABR227" s="90"/>
      <c r="ABS227" s="90"/>
      <c r="ABT227" s="90"/>
      <c r="ABU227" s="90"/>
      <c r="ABV227" s="90"/>
      <c r="ABW227" s="90"/>
      <c r="ABX227" s="90"/>
      <c r="ABY227" s="90"/>
      <c r="ABZ227" s="90"/>
      <c r="ACA227" s="90"/>
      <c r="ACB227" s="90"/>
      <c r="ACC227" s="90"/>
      <c r="ACD227" s="90"/>
      <c r="ACE227" s="90"/>
      <c r="ACF227" s="90"/>
      <c r="ACG227" s="90"/>
      <c r="ACH227" s="90"/>
      <c r="ACI227" s="90"/>
      <c r="ACJ227" s="90"/>
      <c r="ACK227" s="90"/>
      <c r="ACL227" s="90"/>
      <c r="ACM227" s="90"/>
      <c r="ACN227" s="90"/>
      <c r="ACO227" s="90"/>
      <c r="ACP227" s="90"/>
      <c r="ACQ227" s="90"/>
      <c r="ACR227" s="90"/>
      <c r="ACS227" s="90"/>
      <c r="ACT227" s="90"/>
      <c r="ACU227" s="90"/>
      <c r="ACV227" s="90"/>
      <c r="ACW227" s="90"/>
      <c r="ACX227" s="90"/>
      <c r="ACY227" s="90"/>
      <c r="ACZ227" s="90"/>
      <c r="ADA227" s="90"/>
      <c r="ADB227" s="90"/>
      <c r="ADC227" s="90"/>
      <c r="ADD227" s="90"/>
      <c r="ADE227" s="90"/>
      <c r="ADF227" s="90"/>
      <c r="ADG227" s="90"/>
      <c r="ADH227" s="90"/>
      <c r="ADI227" s="90"/>
      <c r="ADJ227" s="90"/>
      <c r="ADK227" s="90"/>
      <c r="ADL227" s="90"/>
      <c r="ADM227" s="90"/>
      <c r="ADN227" s="90"/>
      <c r="ADO227" s="90"/>
      <c r="ADP227" s="90"/>
      <c r="ADQ227" s="90"/>
      <c r="ADR227" s="90"/>
      <c r="ADS227" s="90"/>
      <c r="ADT227" s="90"/>
      <c r="ADU227" s="90"/>
      <c r="ADV227" s="90"/>
      <c r="ADW227" s="90"/>
      <c r="ADX227" s="90"/>
      <c r="ADY227" s="90"/>
      <c r="ADZ227" s="90"/>
      <c r="AEA227" s="90"/>
      <c r="AEB227" s="90"/>
      <c r="AEC227" s="90"/>
      <c r="AED227" s="90"/>
      <c r="AEE227" s="90"/>
      <c r="AEF227" s="90"/>
      <c r="AEG227" s="90"/>
      <c r="AEH227" s="90"/>
      <c r="AEI227" s="90"/>
      <c r="AEJ227" s="90"/>
      <c r="AEK227" s="90"/>
      <c r="AEL227" s="90"/>
      <c r="AEM227" s="90"/>
      <c r="AEN227" s="90"/>
      <c r="AEO227" s="90"/>
      <c r="AEP227" s="90"/>
      <c r="AEQ227" s="90"/>
      <c r="AER227" s="90"/>
      <c r="AES227" s="90"/>
      <c r="AET227" s="90"/>
      <c r="AEU227" s="90"/>
      <c r="AEV227" s="90"/>
      <c r="AEW227" s="90"/>
      <c r="AEX227" s="90"/>
      <c r="AEY227" s="90"/>
      <c r="AEZ227" s="90"/>
      <c r="AFA227" s="90"/>
      <c r="AFB227" s="90"/>
      <c r="AFC227" s="90"/>
      <c r="AFD227" s="90"/>
      <c r="AFE227" s="90"/>
      <c r="AFF227" s="90"/>
      <c r="AFG227" s="90"/>
      <c r="AFH227" s="90"/>
      <c r="AFI227" s="90"/>
      <c r="AFJ227" s="90"/>
      <c r="AFK227" s="90"/>
      <c r="AFL227" s="90"/>
      <c r="AFM227" s="90"/>
      <c r="AFN227" s="90"/>
      <c r="AFO227" s="90"/>
      <c r="AFP227" s="90"/>
      <c r="AFQ227" s="90"/>
      <c r="AFR227" s="90"/>
      <c r="AFS227" s="90"/>
      <c r="AFT227" s="90"/>
      <c r="AFU227" s="90"/>
      <c r="AFV227" s="90"/>
      <c r="AFW227" s="90"/>
      <c r="AFX227" s="90"/>
      <c r="AFY227" s="90"/>
      <c r="AFZ227" s="90"/>
      <c r="AGA227" s="90"/>
      <c r="AGB227" s="90"/>
      <c r="AGC227" s="90"/>
      <c r="AGD227" s="90"/>
      <c r="AGE227" s="90"/>
      <c r="AGF227" s="90"/>
      <c r="AGG227" s="90"/>
      <c r="AGH227" s="90"/>
      <c r="AGI227" s="90"/>
      <c r="AGJ227" s="90"/>
      <c r="AGK227" s="90"/>
      <c r="AGL227" s="90"/>
      <c r="AGM227" s="90"/>
      <c r="AGN227" s="90"/>
      <c r="AGO227" s="90"/>
      <c r="AGP227" s="90"/>
      <c r="AGQ227" s="90"/>
      <c r="AGR227" s="90"/>
      <c r="AGS227" s="90"/>
      <c r="AGT227" s="90"/>
      <c r="AGU227" s="90"/>
      <c r="AGV227" s="90"/>
      <c r="AGW227" s="90"/>
      <c r="AGX227" s="90"/>
      <c r="AGY227" s="90"/>
      <c r="AGZ227" s="90"/>
      <c r="AHA227" s="90"/>
      <c r="AHB227" s="90"/>
      <c r="AHC227" s="90"/>
      <c r="AHD227" s="90"/>
      <c r="AHE227" s="90"/>
      <c r="AHF227" s="90"/>
      <c r="AHG227" s="90"/>
      <c r="AHH227" s="90"/>
      <c r="AHI227" s="90"/>
      <c r="AHJ227" s="90"/>
      <c r="AHK227" s="90"/>
      <c r="AHL227" s="90"/>
      <c r="AHM227" s="90"/>
      <c r="AHN227" s="90"/>
      <c r="AHO227" s="90"/>
      <c r="AHP227" s="90"/>
      <c r="AHQ227" s="90"/>
      <c r="AHR227" s="90"/>
      <c r="AHS227" s="90"/>
      <c r="AHT227" s="90"/>
      <c r="AHU227" s="90"/>
      <c r="AHV227" s="90"/>
      <c r="AHW227" s="90"/>
      <c r="AHX227" s="90"/>
      <c r="AHY227" s="90"/>
      <c r="AHZ227" s="90"/>
      <c r="AIA227" s="90"/>
      <c r="AIB227" s="90"/>
      <c r="AIC227" s="90"/>
      <c r="AID227" s="90"/>
      <c r="AIE227" s="90"/>
      <c r="AIF227" s="90"/>
      <c r="AIG227" s="90"/>
      <c r="AIH227" s="90"/>
      <c r="AII227" s="90"/>
      <c r="AIJ227" s="90"/>
      <c r="AIK227" s="90"/>
      <c r="AIL227" s="90"/>
      <c r="AIM227" s="90"/>
      <c r="AIN227" s="90"/>
      <c r="AIO227" s="90"/>
      <c r="AIP227" s="90"/>
      <c r="AIQ227" s="90"/>
      <c r="AIR227" s="90"/>
      <c r="AIS227" s="90"/>
      <c r="AIT227" s="90"/>
      <c r="AIU227" s="90"/>
      <c r="AIV227" s="90"/>
      <c r="AIW227" s="90"/>
      <c r="AIX227" s="90"/>
      <c r="AIY227" s="90"/>
      <c r="AIZ227" s="90"/>
      <c r="AJA227" s="90"/>
      <c r="AJB227" s="90"/>
      <c r="AJC227" s="90"/>
      <c r="AJD227" s="90"/>
      <c r="AJE227" s="90"/>
      <c r="AJF227" s="90"/>
      <c r="AJG227" s="90"/>
      <c r="AJH227" s="90"/>
      <c r="AJI227" s="90"/>
      <c r="AJJ227" s="90"/>
      <c r="AJK227" s="90"/>
      <c r="AJL227" s="90"/>
      <c r="AJM227" s="90"/>
      <c r="AJN227" s="90"/>
      <c r="AJO227" s="90"/>
      <c r="AJP227" s="90"/>
      <c r="AJQ227" s="90"/>
      <c r="AJR227" s="90"/>
      <c r="AJS227" s="90"/>
      <c r="AJT227" s="90"/>
      <c r="AJU227" s="90"/>
      <c r="AJV227" s="90"/>
      <c r="AJW227" s="90"/>
      <c r="AJX227" s="90"/>
      <c r="AJY227" s="90"/>
      <c r="AJZ227" s="90"/>
      <c r="AKA227" s="90"/>
      <c r="AKB227" s="90"/>
      <c r="AKC227" s="90"/>
      <c r="AKD227" s="90"/>
      <c r="AKE227" s="90"/>
      <c r="AKF227" s="90"/>
      <c r="AKG227" s="90"/>
      <c r="AKH227" s="90"/>
      <c r="AKI227" s="90"/>
      <c r="AKJ227" s="90"/>
      <c r="AKK227" s="90"/>
      <c r="AKL227" s="90"/>
      <c r="AKM227" s="90"/>
      <c r="AKN227" s="90"/>
      <c r="AKO227" s="90"/>
      <c r="AKP227" s="90"/>
      <c r="AKQ227" s="90"/>
      <c r="AKR227" s="90"/>
      <c r="AKS227" s="90"/>
      <c r="AKT227" s="90"/>
      <c r="AKU227" s="90"/>
      <c r="AKV227" s="90"/>
      <c r="AKW227" s="90"/>
      <c r="AKX227" s="90"/>
      <c r="AKY227" s="90"/>
      <c r="AKZ227" s="90"/>
      <c r="ALA227" s="90"/>
      <c r="ALB227" s="90"/>
      <c r="ALC227" s="90"/>
      <c r="ALD227" s="90"/>
      <c r="ALE227" s="90"/>
      <c r="ALF227" s="90"/>
      <c r="ALG227" s="90"/>
      <c r="ALH227" s="90"/>
      <c r="ALI227" s="90"/>
      <c r="ALJ227" s="90"/>
      <c r="ALK227" s="90"/>
      <c r="ALL227" s="90"/>
      <c r="ALM227" s="90"/>
      <c r="ALN227" s="90"/>
      <c r="ALO227" s="90"/>
      <c r="ALP227" s="90"/>
      <c r="ALQ227" s="90"/>
      <c r="ALR227" s="90"/>
      <c r="ALS227" s="90"/>
      <c r="ALT227" s="90"/>
      <c r="ALU227" s="90"/>
      <c r="ALV227" s="90"/>
      <c r="ALW227" s="90"/>
      <c r="ALX227" s="90"/>
      <c r="ALY227" s="90"/>
      <c r="ALZ227" s="90"/>
      <c r="AMA227" s="90"/>
      <c r="AMB227" s="90"/>
      <c r="AMC227" s="90"/>
      <c r="AMD227" s="90"/>
      <c r="AME227" s="90"/>
      <c r="AMF227" s="90"/>
      <c r="AMG227" s="90"/>
      <c r="AMH227" s="90"/>
      <c r="AMI227" s="90"/>
      <c r="AMJ227" s="90"/>
    </row>
    <row r="228" customFormat="false" ht="18" hidden="false" customHeight="true" outlineLevel="0" collapsed="false">
      <c r="A228" s="144" t="s">
        <v>142</v>
      </c>
      <c r="B228" s="95"/>
      <c r="C228" s="96"/>
      <c r="D228" s="96"/>
      <c r="E228" s="96"/>
      <c r="F228" s="96"/>
      <c r="G228" s="96"/>
      <c r="H228" s="90"/>
      <c r="I228" s="90"/>
      <c r="J228" s="90"/>
      <c r="K228" s="90"/>
      <c r="L228" s="90"/>
      <c r="M228" s="90"/>
      <c r="N228" s="90"/>
      <c r="O228" s="90"/>
      <c r="P228" s="90"/>
      <c r="Q228" s="90"/>
      <c r="R228" s="90"/>
      <c r="S228" s="90"/>
      <c r="T228" s="90"/>
      <c r="U228" s="90"/>
      <c r="V228" s="90"/>
      <c r="W228" s="90"/>
      <c r="X228" s="90"/>
      <c r="Y228" s="90"/>
      <c r="Z228" s="90"/>
      <c r="AA228" s="90"/>
      <c r="AB228" s="90"/>
      <c r="AC228" s="90"/>
      <c r="AD228" s="90"/>
      <c r="AE228" s="90"/>
      <c r="AF228" s="90"/>
      <c r="AG228" s="90"/>
      <c r="AH228" s="90"/>
      <c r="AI228" s="90"/>
      <c r="AJ228" s="90"/>
      <c r="AK228" s="90"/>
      <c r="AL228" s="90"/>
      <c r="AM228" s="90"/>
      <c r="AN228" s="90"/>
      <c r="AO228" s="90"/>
      <c r="AP228" s="90"/>
      <c r="AQ228" s="90"/>
      <c r="AR228" s="90"/>
      <c r="AS228" s="90"/>
      <c r="AT228" s="90"/>
      <c r="AU228" s="90"/>
      <c r="AV228" s="90"/>
      <c r="AW228" s="90"/>
      <c r="AX228" s="90"/>
      <c r="AY228" s="90"/>
      <c r="AZ228" s="90"/>
      <c r="BA228" s="90"/>
      <c r="BB228" s="90"/>
      <c r="BC228" s="90"/>
      <c r="BD228" s="90"/>
      <c r="BE228" s="90"/>
      <c r="BF228" s="90"/>
      <c r="BG228" s="90"/>
      <c r="BH228" s="90"/>
      <c r="BI228" s="90"/>
      <c r="BJ228" s="90"/>
      <c r="BK228" s="90"/>
      <c r="BL228" s="90"/>
      <c r="BM228" s="90"/>
      <c r="BN228" s="90"/>
      <c r="BO228" s="90"/>
      <c r="BP228" s="90"/>
      <c r="BQ228" s="90"/>
      <c r="BR228" s="90"/>
      <c r="BS228" s="90"/>
      <c r="BT228" s="90"/>
      <c r="BU228" s="90"/>
      <c r="BV228" s="90"/>
      <c r="BW228" s="90"/>
      <c r="BX228" s="90"/>
      <c r="BY228" s="90"/>
      <c r="BZ228" s="90"/>
      <c r="CA228" s="90"/>
      <c r="CB228" s="90"/>
      <c r="CC228" s="90"/>
      <c r="CD228" s="90"/>
      <c r="CE228" s="90"/>
      <c r="CF228" s="90"/>
      <c r="CG228" s="90"/>
      <c r="CH228" s="90"/>
      <c r="CI228" s="90"/>
      <c r="CJ228" s="90"/>
      <c r="CK228" s="90"/>
      <c r="CL228" s="90"/>
      <c r="CM228" s="90"/>
      <c r="CN228" s="90"/>
      <c r="CO228" s="90"/>
      <c r="CP228" s="90"/>
      <c r="CQ228" s="90"/>
      <c r="CR228" s="90"/>
      <c r="CS228" s="90"/>
      <c r="CT228" s="90"/>
      <c r="CU228" s="90"/>
      <c r="CV228" s="90"/>
      <c r="CW228" s="90"/>
      <c r="CX228" s="90"/>
      <c r="CY228" s="90"/>
      <c r="CZ228" s="90"/>
      <c r="DA228" s="90"/>
      <c r="DB228" s="90"/>
      <c r="DC228" s="90"/>
      <c r="DD228" s="90"/>
      <c r="DE228" s="90"/>
      <c r="DF228" s="90"/>
      <c r="DG228" s="90"/>
      <c r="DH228" s="90"/>
      <c r="DI228" s="90"/>
      <c r="DJ228" s="90"/>
      <c r="DK228" s="90"/>
      <c r="DL228" s="90"/>
      <c r="DM228" s="90"/>
      <c r="DN228" s="90"/>
      <c r="DO228" s="90"/>
      <c r="DP228" s="90"/>
      <c r="DQ228" s="90"/>
      <c r="DR228" s="90"/>
      <c r="DS228" s="90"/>
      <c r="DT228" s="90"/>
      <c r="DU228" s="90"/>
      <c r="DV228" s="90"/>
      <c r="DW228" s="90"/>
      <c r="DX228" s="90"/>
      <c r="DY228" s="90"/>
      <c r="DZ228" s="90"/>
      <c r="EA228" s="90"/>
      <c r="EB228" s="90"/>
      <c r="EC228" s="90"/>
      <c r="ED228" s="90"/>
      <c r="EE228" s="90"/>
      <c r="EF228" s="90"/>
      <c r="EG228" s="90"/>
      <c r="EH228" s="90"/>
      <c r="EI228" s="90"/>
      <c r="EJ228" s="90"/>
      <c r="EK228" s="90"/>
      <c r="EL228" s="90"/>
      <c r="EM228" s="90"/>
      <c r="EN228" s="90"/>
      <c r="EO228" s="90"/>
      <c r="EP228" s="90"/>
      <c r="EQ228" s="90"/>
      <c r="ER228" s="90"/>
      <c r="ES228" s="90"/>
      <c r="ET228" s="90"/>
      <c r="EU228" s="90"/>
      <c r="EV228" s="90"/>
      <c r="EW228" s="90"/>
      <c r="EX228" s="90"/>
      <c r="EY228" s="90"/>
      <c r="EZ228" s="90"/>
      <c r="FA228" s="90"/>
      <c r="FB228" s="90"/>
      <c r="FC228" s="90"/>
      <c r="FD228" s="90"/>
      <c r="FE228" s="90"/>
      <c r="FF228" s="90"/>
      <c r="FG228" s="90"/>
      <c r="FH228" s="90"/>
      <c r="FI228" s="90"/>
      <c r="FJ228" s="90"/>
      <c r="FK228" s="90"/>
      <c r="FL228" s="90"/>
      <c r="FM228" s="90"/>
      <c r="FN228" s="90"/>
      <c r="FO228" s="90"/>
      <c r="FP228" s="90"/>
      <c r="FQ228" s="90"/>
      <c r="FR228" s="90"/>
      <c r="FS228" s="90"/>
      <c r="FT228" s="90"/>
      <c r="FU228" s="90"/>
      <c r="FV228" s="90"/>
      <c r="FW228" s="90"/>
      <c r="FX228" s="90"/>
      <c r="FY228" s="90"/>
      <c r="FZ228" s="90"/>
      <c r="GA228" s="90"/>
      <c r="GB228" s="90"/>
      <c r="GC228" s="90"/>
      <c r="GD228" s="90"/>
      <c r="GE228" s="90"/>
      <c r="GF228" s="90"/>
      <c r="GG228" s="90"/>
      <c r="GH228" s="90"/>
      <c r="GI228" s="90"/>
      <c r="GJ228" s="90"/>
      <c r="GK228" s="90"/>
      <c r="GL228" s="90"/>
      <c r="GM228" s="90"/>
      <c r="GN228" s="90"/>
      <c r="GO228" s="90"/>
      <c r="GP228" s="90"/>
      <c r="GQ228" s="90"/>
      <c r="GR228" s="90"/>
      <c r="GS228" s="90"/>
      <c r="GT228" s="90"/>
      <c r="GU228" s="90"/>
      <c r="GV228" s="90"/>
      <c r="GW228" s="90"/>
      <c r="GX228" s="90"/>
      <c r="GY228" s="90"/>
      <c r="GZ228" s="90"/>
      <c r="HA228" s="90"/>
      <c r="HB228" s="90"/>
      <c r="HC228" s="90"/>
      <c r="HD228" s="90"/>
      <c r="HE228" s="90"/>
      <c r="HF228" s="90"/>
      <c r="HG228" s="90"/>
      <c r="HH228" s="90"/>
      <c r="HI228" s="90"/>
      <c r="HJ228" s="90"/>
      <c r="HK228" s="90"/>
      <c r="HL228" s="90"/>
      <c r="HM228" s="90"/>
      <c r="HN228" s="90"/>
      <c r="HO228" s="90"/>
      <c r="HP228" s="90"/>
      <c r="HQ228" s="90"/>
      <c r="HR228" s="90"/>
      <c r="HS228" s="90"/>
      <c r="HT228" s="90"/>
      <c r="HU228" s="90"/>
      <c r="HV228" s="90"/>
      <c r="HW228" s="90"/>
      <c r="HX228" s="90"/>
      <c r="HY228" s="90"/>
      <c r="HZ228" s="90"/>
      <c r="IA228" s="90"/>
      <c r="IB228" s="90"/>
      <c r="IC228" s="90"/>
      <c r="ID228" s="90"/>
      <c r="IE228" s="90"/>
      <c r="IF228" s="90"/>
      <c r="IG228" s="90"/>
      <c r="IH228" s="90"/>
      <c r="II228" s="90"/>
      <c r="IJ228" s="90"/>
      <c r="IK228" s="90"/>
      <c r="IL228" s="90"/>
      <c r="IM228" s="90"/>
      <c r="IN228" s="90"/>
      <c r="IO228" s="90"/>
      <c r="IP228" s="90"/>
      <c r="IQ228" s="90"/>
      <c r="IR228" s="90"/>
      <c r="IS228" s="90"/>
      <c r="IT228" s="90"/>
      <c r="IU228" s="90"/>
      <c r="IV228" s="90"/>
      <c r="IW228" s="90"/>
      <c r="IX228" s="90"/>
      <c r="IY228" s="90"/>
      <c r="IZ228" s="90"/>
      <c r="JA228" s="90"/>
      <c r="JB228" s="90"/>
      <c r="JC228" s="90"/>
      <c r="JD228" s="90"/>
      <c r="JE228" s="90"/>
      <c r="JF228" s="90"/>
      <c r="JG228" s="90"/>
      <c r="JH228" s="90"/>
      <c r="JI228" s="90"/>
      <c r="JJ228" s="90"/>
      <c r="JK228" s="90"/>
      <c r="JL228" s="90"/>
      <c r="JM228" s="90"/>
      <c r="JN228" s="90"/>
      <c r="JO228" s="90"/>
      <c r="JP228" s="90"/>
      <c r="JQ228" s="90"/>
      <c r="JR228" s="90"/>
      <c r="JS228" s="90"/>
      <c r="JT228" s="90"/>
      <c r="JU228" s="90"/>
      <c r="JV228" s="90"/>
      <c r="JW228" s="90"/>
      <c r="JX228" s="90"/>
      <c r="JY228" s="90"/>
      <c r="JZ228" s="90"/>
      <c r="KA228" s="90"/>
      <c r="KB228" s="90"/>
      <c r="KC228" s="90"/>
      <c r="KD228" s="90"/>
      <c r="KE228" s="90"/>
      <c r="KF228" s="90"/>
      <c r="KG228" s="90"/>
      <c r="KH228" s="90"/>
      <c r="KI228" s="90"/>
      <c r="KJ228" s="90"/>
      <c r="KK228" s="90"/>
      <c r="KL228" s="90"/>
      <c r="KM228" s="90"/>
      <c r="KN228" s="90"/>
      <c r="KO228" s="90"/>
      <c r="KP228" s="90"/>
      <c r="KQ228" s="90"/>
      <c r="KR228" s="90"/>
      <c r="KS228" s="90"/>
      <c r="KT228" s="90"/>
      <c r="KU228" s="90"/>
      <c r="KV228" s="90"/>
      <c r="KW228" s="90"/>
      <c r="KX228" s="90"/>
      <c r="KY228" s="90"/>
      <c r="KZ228" s="90"/>
      <c r="LA228" s="90"/>
      <c r="LB228" s="90"/>
      <c r="LC228" s="90"/>
      <c r="LD228" s="90"/>
      <c r="LE228" s="90"/>
      <c r="LF228" s="90"/>
      <c r="LG228" s="90"/>
      <c r="LH228" s="90"/>
      <c r="LI228" s="90"/>
      <c r="LJ228" s="90"/>
      <c r="LK228" s="90"/>
      <c r="LL228" s="90"/>
      <c r="LM228" s="90"/>
      <c r="LN228" s="90"/>
      <c r="LO228" s="90"/>
      <c r="LP228" s="90"/>
      <c r="LQ228" s="90"/>
      <c r="LR228" s="90"/>
      <c r="LS228" s="90"/>
      <c r="LT228" s="90"/>
      <c r="LU228" s="90"/>
      <c r="LV228" s="90"/>
      <c r="LW228" s="90"/>
      <c r="LX228" s="90"/>
      <c r="LY228" s="90"/>
      <c r="LZ228" s="90"/>
      <c r="MA228" s="90"/>
      <c r="MB228" s="90"/>
      <c r="MC228" s="90"/>
      <c r="MD228" s="90"/>
      <c r="ME228" s="90"/>
      <c r="MF228" s="90"/>
      <c r="MG228" s="90"/>
      <c r="MH228" s="90"/>
      <c r="MI228" s="90"/>
      <c r="MJ228" s="90"/>
      <c r="MK228" s="90"/>
      <c r="ML228" s="90"/>
      <c r="MM228" s="90"/>
      <c r="MN228" s="90"/>
      <c r="MO228" s="90"/>
      <c r="MP228" s="90"/>
      <c r="MQ228" s="90"/>
      <c r="MR228" s="90"/>
      <c r="MS228" s="90"/>
      <c r="MT228" s="90"/>
      <c r="MU228" s="90"/>
      <c r="MV228" s="90"/>
      <c r="MW228" s="90"/>
      <c r="MX228" s="90"/>
      <c r="MY228" s="90"/>
      <c r="MZ228" s="90"/>
      <c r="NA228" s="90"/>
      <c r="NB228" s="90"/>
      <c r="NC228" s="90"/>
      <c r="ND228" s="90"/>
      <c r="NE228" s="90"/>
      <c r="NF228" s="90"/>
      <c r="NG228" s="90"/>
      <c r="NH228" s="90"/>
      <c r="NI228" s="90"/>
      <c r="NJ228" s="90"/>
      <c r="NK228" s="90"/>
      <c r="NL228" s="90"/>
      <c r="NM228" s="90"/>
      <c r="NN228" s="90"/>
      <c r="NO228" s="90"/>
      <c r="NP228" s="90"/>
      <c r="NQ228" s="90"/>
      <c r="NR228" s="90"/>
      <c r="NS228" s="90"/>
      <c r="NT228" s="90"/>
      <c r="NU228" s="90"/>
      <c r="NV228" s="90"/>
      <c r="NW228" s="90"/>
      <c r="NX228" s="90"/>
      <c r="NY228" s="90"/>
      <c r="NZ228" s="90"/>
      <c r="OA228" s="90"/>
      <c r="OB228" s="90"/>
      <c r="OC228" s="90"/>
      <c r="OD228" s="90"/>
      <c r="OE228" s="90"/>
      <c r="OF228" s="90"/>
      <c r="OG228" s="90"/>
      <c r="OH228" s="90"/>
      <c r="OI228" s="90"/>
      <c r="OJ228" s="90"/>
      <c r="OK228" s="90"/>
      <c r="OL228" s="90"/>
      <c r="OM228" s="90"/>
      <c r="ON228" s="90"/>
      <c r="OO228" s="90"/>
      <c r="OP228" s="90"/>
      <c r="OQ228" s="90"/>
      <c r="OR228" s="90"/>
      <c r="OS228" s="90"/>
      <c r="OT228" s="90"/>
      <c r="OU228" s="90"/>
      <c r="OV228" s="90"/>
      <c r="OW228" s="90"/>
      <c r="OX228" s="90"/>
      <c r="OY228" s="90"/>
      <c r="OZ228" s="90"/>
      <c r="PA228" s="90"/>
      <c r="PB228" s="90"/>
      <c r="PC228" s="90"/>
      <c r="PD228" s="90"/>
      <c r="PE228" s="90"/>
      <c r="PF228" s="90"/>
      <c r="PG228" s="90"/>
      <c r="PH228" s="90"/>
      <c r="PI228" s="90"/>
      <c r="PJ228" s="90"/>
      <c r="PK228" s="90"/>
      <c r="PL228" s="90"/>
      <c r="PM228" s="90"/>
      <c r="PN228" s="90"/>
      <c r="PO228" s="90"/>
      <c r="PP228" s="90"/>
      <c r="PQ228" s="90"/>
      <c r="PR228" s="90"/>
      <c r="PS228" s="90"/>
      <c r="PT228" s="90"/>
      <c r="PU228" s="90"/>
      <c r="PV228" s="90"/>
      <c r="PW228" s="90"/>
      <c r="PX228" s="90"/>
      <c r="PY228" s="90"/>
      <c r="PZ228" s="90"/>
      <c r="QA228" s="90"/>
      <c r="QB228" s="90"/>
      <c r="QC228" s="90"/>
      <c r="QD228" s="90"/>
      <c r="QE228" s="90"/>
      <c r="QF228" s="90"/>
      <c r="QG228" s="90"/>
      <c r="QH228" s="90"/>
      <c r="QI228" s="90"/>
      <c r="QJ228" s="90"/>
      <c r="QK228" s="90"/>
      <c r="QL228" s="90"/>
      <c r="QM228" s="90"/>
      <c r="QN228" s="90"/>
      <c r="QO228" s="90"/>
      <c r="QP228" s="90"/>
      <c r="QQ228" s="90"/>
      <c r="QR228" s="90"/>
      <c r="QS228" s="90"/>
      <c r="QT228" s="90"/>
      <c r="QU228" s="90"/>
      <c r="QV228" s="90"/>
      <c r="QW228" s="90"/>
      <c r="QX228" s="90"/>
      <c r="QY228" s="90"/>
      <c r="QZ228" s="90"/>
      <c r="RA228" s="90"/>
      <c r="RB228" s="90"/>
      <c r="RC228" s="90"/>
      <c r="RD228" s="90"/>
      <c r="RE228" s="90"/>
      <c r="RF228" s="90"/>
      <c r="RG228" s="90"/>
      <c r="RH228" s="90"/>
      <c r="RI228" s="90"/>
      <c r="RJ228" s="90"/>
      <c r="RK228" s="90"/>
      <c r="RL228" s="90"/>
      <c r="RM228" s="90"/>
      <c r="RN228" s="90"/>
      <c r="RO228" s="90"/>
      <c r="RP228" s="90"/>
      <c r="RQ228" s="90"/>
      <c r="RR228" s="90"/>
      <c r="RS228" s="90"/>
      <c r="RT228" s="90"/>
      <c r="RU228" s="90"/>
      <c r="RV228" s="90"/>
      <c r="RW228" s="90"/>
      <c r="RX228" s="90"/>
      <c r="RY228" s="90"/>
      <c r="RZ228" s="90"/>
      <c r="SA228" s="90"/>
      <c r="SB228" s="90"/>
      <c r="SC228" s="90"/>
      <c r="SD228" s="90"/>
      <c r="SE228" s="90"/>
      <c r="SF228" s="90"/>
      <c r="SG228" s="90"/>
      <c r="SH228" s="90"/>
      <c r="SI228" s="90"/>
      <c r="SJ228" s="90"/>
      <c r="SK228" s="90"/>
      <c r="SL228" s="90"/>
      <c r="SM228" s="90"/>
      <c r="SN228" s="90"/>
      <c r="SO228" s="90"/>
      <c r="SP228" s="90"/>
      <c r="SQ228" s="90"/>
      <c r="SR228" s="90"/>
      <c r="SS228" s="90"/>
      <c r="ST228" s="90"/>
      <c r="SU228" s="90"/>
      <c r="SV228" s="90"/>
      <c r="SW228" s="90"/>
      <c r="SX228" s="90"/>
      <c r="SY228" s="90"/>
      <c r="SZ228" s="90"/>
      <c r="TA228" s="90"/>
      <c r="TB228" s="90"/>
      <c r="TC228" s="90"/>
      <c r="TD228" s="90"/>
      <c r="TE228" s="90"/>
      <c r="TF228" s="90"/>
      <c r="TG228" s="90"/>
      <c r="TH228" s="90"/>
      <c r="TI228" s="90"/>
      <c r="TJ228" s="90"/>
      <c r="TK228" s="90"/>
      <c r="TL228" s="90"/>
      <c r="TM228" s="90"/>
      <c r="TN228" s="90"/>
      <c r="TO228" s="90"/>
      <c r="TP228" s="90"/>
      <c r="TQ228" s="90"/>
      <c r="TR228" s="90"/>
      <c r="TS228" s="90"/>
      <c r="TT228" s="90"/>
      <c r="TU228" s="90"/>
      <c r="TV228" s="90"/>
      <c r="TW228" s="90"/>
      <c r="TX228" s="90"/>
      <c r="TY228" s="90"/>
      <c r="TZ228" s="90"/>
      <c r="UA228" s="90"/>
      <c r="UB228" s="90"/>
      <c r="UC228" s="90"/>
      <c r="UD228" s="90"/>
      <c r="UE228" s="90"/>
      <c r="UF228" s="90"/>
      <c r="UG228" s="90"/>
      <c r="UH228" s="90"/>
      <c r="UI228" s="90"/>
      <c r="UJ228" s="90"/>
      <c r="UK228" s="90"/>
      <c r="UL228" s="90"/>
      <c r="UM228" s="90"/>
      <c r="UN228" s="90"/>
      <c r="UO228" s="90"/>
      <c r="UP228" s="90"/>
      <c r="UQ228" s="90"/>
      <c r="UR228" s="90"/>
      <c r="US228" s="90"/>
      <c r="UT228" s="90"/>
      <c r="UU228" s="90"/>
      <c r="UV228" s="90"/>
      <c r="UW228" s="90"/>
      <c r="UX228" s="90"/>
      <c r="UY228" s="90"/>
      <c r="UZ228" s="90"/>
      <c r="VA228" s="90"/>
      <c r="VB228" s="90"/>
      <c r="VC228" s="90"/>
      <c r="VD228" s="90"/>
      <c r="VE228" s="90"/>
      <c r="VF228" s="90"/>
      <c r="VG228" s="90"/>
      <c r="VH228" s="90"/>
      <c r="VI228" s="90"/>
      <c r="VJ228" s="90"/>
      <c r="VK228" s="90"/>
      <c r="VL228" s="90"/>
      <c r="VM228" s="90"/>
      <c r="VN228" s="90"/>
      <c r="VO228" s="90"/>
      <c r="VP228" s="90"/>
      <c r="VQ228" s="90"/>
      <c r="VR228" s="90"/>
      <c r="VS228" s="90"/>
      <c r="VT228" s="90"/>
      <c r="VU228" s="90"/>
      <c r="VV228" s="90"/>
      <c r="VW228" s="90"/>
      <c r="VX228" s="90"/>
      <c r="VY228" s="90"/>
      <c r="VZ228" s="90"/>
      <c r="WA228" s="90"/>
      <c r="WB228" s="90"/>
      <c r="WC228" s="90"/>
      <c r="WD228" s="90"/>
      <c r="WE228" s="90"/>
      <c r="WF228" s="90"/>
      <c r="WG228" s="90"/>
      <c r="WH228" s="90"/>
      <c r="WI228" s="90"/>
      <c r="WJ228" s="90"/>
      <c r="WK228" s="90"/>
      <c r="WL228" s="90"/>
      <c r="WM228" s="90"/>
      <c r="WN228" s="90"/>
      <c r="WO228" s="90"/>
      <c r="WP228" s="90"/>
      <c r="WQ228" s="90"/>
      <c r="WR228" s="90"/>
      <c r="WS228" s="90"/>
      <c r="WT228" s="90"/>
      <c r="WU228" s="90"/>
      <c r="WV228" s="90"/>
      <c r="WW228" s="90"/>
      <c r="WX228" s="90"/>
      <c r="WY228" s="90"/>
      <c r="WZ228" s="90"/>
      <c r="XA228" s="90"/>
      <c r="XB228" s="90"/>
      <c r="XC228" s="90"/>
      <c r="XD228" s="90"/>
      <c r="XE228" s="90"/>
      <c r="XF228" s="90"/>
      <c r="XG228" s="90"/>
      <c r="XH228" s="90"/>
      <c r="XI228" s="90"/>
      <c r="XJ228" s="90"/>
      <c r="XK228" s="90"/>
      <c r="XL228" s="90"/>
      <c r="XM228" s="90"/>
      <c r="XN228" s="90"/>
      <c r="XO228" s="90"/>
      <c r="XP228" s="90"/>
      <c r="XQ228" s="90"/>
      <c r="XR228" s="90"/>
      <c r="XS228" s="90"/>
      <c r="XT228" s="90"/>
      <c r="XU228" s="90"/>
      <c r="XV228" s="90"/>
      <c r="XW228" s="90"/>
      <c r="XX228" s="90"/>
      <c r="XY228" s="90"/>
      <c r="XZ228" s="90"/>
      <c r="YA228" s="90"/>
      <c r="YB228" s="90"/>
      <c r="YC228" s="90"/>
      <c r="YD228" s="90"/>
      <c r="YE228" s="90"/>
      <c r="YF228" s="90"/>
      <c r="YG228" s="90"/>
      <c r="YH228" s="90"/>
      <c r="YI228" s="90"/>
      <c r="YJ228" s="90"/>
      <c r="YK228" s="90"/>
      <c r="YL228" s="90"/>
      <c r="YM228" s="90"/>
      <c r="YN228" s="90"/>
      <c r="YO228" s="90"/>
      <c r="YP228" s="90"/>
      <c r="YQ228" s="90"/>
      <c r="YR228" s="90"/>
      <c r="YS228" s="90"/>
      <c r="YT228" s="90"/>
      <c r="YU228" s="90"/>
      <c r="YV228" s="90"/>
      <c r="YW228" s="90"/>
      <c r="YX228" s="90"/>
      <c r="YY228" s="90"/>
      <c r="YZ228" s="90"/>
      <c r="ZA228" s="90"/>
      <c r="ZB228" s="90"/>
      <c r="ZC228" s="90"/>
      <c r="ZD228" s="90"/>
      <c r="ZE228" s="90"/>
      <c r="ZF228" s="90"/>
      <c r="ZG228" s="90"/>
      <c r="ZH228" s="90"/>
      <c r="ZI228" s="90"/>
      <c r="ZJ228" s="90"/>
      <c r="ZK228" s="90"/>
      <c r="ZL228" s="90"/>
      <c r="ZM228" s="90"/>
      <c r="ZN228" s="90"/>
      <c r="ZO228" s="90"/>
      <c r="ZP228" s="90"/>
      <c r="ZQ228" s="90"/>
      <c r="ZR228" s="90"/>
      <c r="ZS228" s="90"/>
      <c r="ZT228" s="90"/>
      <c r="ZU228" s="90"/>
      <c r="ZV228" s="90"/>
      <c r="ZW228" s="90"/>
      <c r="ZX228" s="90"/>
      <c r="ZY228" s="90"/>
      <c r="ZZ228" s="90"/>
      <c r="AAA228" s="90"/>
      <c r="AAB228" s="90"/>
      <c r="AAC228" s="90"/>
      <c r="AAD228" s="90"/>
      <c r="AAE228" s="90"/>
      <c r="AAF228" s="90"/>
      <c r="AAG228" s="90"/>
      <c r="AAH228" s="90"/>
      <c r="AAI228" s="90"/>
      <c r="AAJ228" s="90"/>
      <c r="AAK228" s="90"/>
      <c r="AAL228" s="90"/>
      <c r="AAM228" s="90"/>
      <c r="AAN228" s="90"/>
      <c r="AAO228" s="90"/>
      <c r="AAP228" s="90"/>
      <c r="AAQ228" s="90"/>
      <c r="AAR228" s="90"/>
      <c r="AAS228" s="90"/>
      <c r="AAT228" s="90"/>
      <c r="AAU228" s="90"/>
      <c r="AAV228" s="90"/>
      <c r="AAW228" s="90"/>
      <c r="AAX228" s="90"/>
      <c r="AAY228" s="90"/>
      <c r="AAZ228" s="90"/>
      <c r="ABA228" s="90"/>
      <c r="ABB228" s="90"/>
      <c r="ABC228" s="90"/>
      <c r="ABD228" s="90"/>
      <c r="ABE228" s="90"/>
      <c r="ABF228" s="90"/>
      <c r="ABG228" s="90"/>
      <c r="ABH228" s="90"/>
      <c r="ABI228" s="90"/>
      <c r="ABJ228" s="90"/>
      <c r="ABK228" s="90"/>
      <c r="ABL228" s="90"/>
      <c r="ABM228" s="90"/>
      <c r="ABN228" s="90"/>
      <c r="ABO228" s="90"/>
      <c r="ABP228" s="90"/>
      <c r="ABQ228" s="90"/>
      <c r="ABR228" s="90"/>
      <c r="ABS228" s="90"/>
      <c r="ABT228" s="90"/>
      <c r="ABU228" s="90"/>
      <c r="ABV228" s="90"/>
      <c r="ABW228" s="90"/>
      <c r="ABX228" s="90"/>
      <c r="ABY228" s="90"/>
      <c r="ABZ228" s="90"/>
      <c r="ACA228" s="90"/>
      <c r="ACB228" s="90"/>
      <c r="ACC228" s="90"/>
      <c r="ACD228" s="90"/>
      <c r="ACE228" s="90"/>
      <c r="ACF228" s="90"/>
      <c r="ACG228" s="90"/>
      <c r="ACH228" s="90"/>
      <c r="ACI228" s="90"/>
      <c r="ACJ228" s="90"/>
      <c r="ACK228" s="90"/>
      <c r="ACL228" s="90"/>
      <c r="ACM228" s="90"/>
      <c r="ACN228" s="90"/>
      <c r="ACO228" s="90"/>
      <c r="ACP228" s="90"/>
      <c r="ACQ228" s="90"/>
      <c r="ACR228" s="90"/>
      <c r="ACS228" s="90"/>
      <c r="ACT228" s="90"/>
      <c r="ACU228" s="90"/>
      <c r="ACV228" s="90"/>
      <c r="ACW228" s="90"/>
      <c r="ACX228" s="90"/>
      <c r="ACY228" s="90"/>
      <c r="ACZ228" s="90"/>
      <c r="ADA228" s="90"/>
      <c r="ADB228" s="90"/>
      <c r="ADC228" s="90"/>
      <c r="ADD228" s="90"/>
      <c r="ADE228" s="90"/>
      <c r="ADF228" s="90"/>
      <c r="ADG228" s="90"/>
      <c r="ADH228" s="90"/>
      <c r="ADI228" s="90"/>
      <c r="ADJ228" s="90"/>
      <c r="ADK228" s="90"/>
      <c r="ADL228" s="90"/>
      <c r="ADM228" s="90"/>
      <c r="ADN228" s="90"/>
      <c r="ADO228" s="90"/>
      <c r="ADP228" s="90"/>
      <c r="ADQ228" s="90"/>
      <c r="ADR228" s="90"/>
      <c r="ADS228" s="90"/>
      <c r="ADT228" s="90"/>
      <c r="ADU228" s="90"/>
      <c r="ADV228" s="90"/>
      <c r="ADW228" s="90"/>
      <c r="ADX228" s="90"/>
      <c r="ADY228" s="90"/>
      <c r="ADZ228" s="90"/>
      <c r="AEA228" s="90"/>
      <c r="AEB228" s="90"/>
      <c r="AEC228" s="90"/>
      <c r="AED228" s="90"/>
      <c r="AEE228" s="90"/>
      <c r="AEF228" s="90"/>
      <c r="AEG228" s="90"/>
      <c r="AEH228" s="90"/>
      <c r="AEI228" s="90"/>
      <c r="AEJ228" s="90"/>
      <c r="AEK228" s="90"/>
      <c r="AEL228" s="90"/>
      <c r="AEM228" s="90"/>
      <c r="AEN228" s="90"/>
      <c r="AEO228" s="90"/>
      <c r="AEP228" s="90"/>
      <c r="AEQ228" s="90"/>
      <c r="AER228" s="90"/>
      <c r="AES228" s="90"/>
      <c r="AET228" s="90"/>
      <c r="AEU228" s="90"/>
      <c r="AEV228" s="90"/>
      <c r="AEW228" s="90"/>
      <c r="AEX228" s="90"/>
      <c r="AEY228" s="90"/>
      <c r="AEZ228" s="90"/>
      <c r="AFA228" s="90"/>
      <c r="AFB228" s="90"/>
      <c r="AFC228" s="90"/>
      <c r="AFD228" s="90"/>
      <c r="AFE228" s="90"/>
      <c r="AFF228" s="90"/>
      <c r="AFG228" s="90"/>
      <c r="AFH228" s="90"/>
      <c r="AFI228" s="90"/>
      <c r="AFJ228" s="90"/>
      <c r="AFK228" s="90"/>
      <c r="AFL228" s="90"/>
      <c r="AFM228" s="90"/>
      <c r="AFN228" s="90"/>
      <c r="AFO228" s="90"/>
      <c r="AFP228" s="90"/>
      <c r="AFQ228" s="90"/>
      <c r="AFR228" s="90"/>
      <c r="AFS228" s="90"/>
      <c r="AFT228" s="90"/>
      <c r="AFU228" s="90"/>
      <c r="AFV228" s="90"/>
      <c r="AFW228" s="90"/>
      <c r="AFX228" s="90"/>
      <c r="AFY228" s="90"/>
      <c r="AFZ228" s="90"/>
      <c r="AGA228" s="90"/>
      <c r="AGB228" s="90"/>
      <c r="AGC228" s="90"/>
      <c r="AGD228" s="90"/>
      <c r="AGE228" s="90"/>
      <c r="AGF228" s="90"/>
      <c r="AGG228" s="90"/>
      <c r="AGH228" s="90"/>
      <c r="AGI228" s="90"/>
      <c r="AGJ228" s="90"/>
      <c r="AGK228" s="90"/>
      <c r="AGL228" s="90"/>
      <c r="AGM228" s="90"/>
      <c r="AGN228" s="90"/>
      <c r="AGO228" s="90"/>
      <c r="AGP228" s="90"/>
      <c r="AGQ228" s="90"/>
      <c r="AGR228" s="90"/>
      <c r="AGS228" s="90"/>
      <c r="AGT228" s="90"/>
      <c r="AGU228" s="90"/>
      <c r="AGV228" s="90"/>
      <c r="AGW228" s="90"/>
      <c r="AGX228" s="90"/>
      <c r="AGY228" s="90"/>
      <c r="AGZ228" s="90"/>
      <c r="AHA228" s="90"/>
      <c r="AHB228" s="90"/>
      <c r="AHC228" s="90"/>
      <c r="AHD228" s="90"/>
      <c r="AHE228" s="90"/>
      <c r="AHF228" s="90"/>
      <c r="AHG228" s="90"/>
      <c r="AHH228" s="90"/>
      <c r="AHI228" s="90"/>
      <c r="AHJ228" s="90"/>
      <c r="AHK228" s="90"/>
      <c r="AHL228" s="90"/>
      <c r="AHM228" s="90"/>
      <c r="AHN228" s="90"/>
      <c r="AHO228" s="90"/>
      <c r="AHP228" s="90"/>
      <c r="AHQ228" s="90"/>
      <c r="AHR228" s="90"/>
      <c r="AHS228" s="90"/>
      <c r="AHT228" s="90"/>
      <c r="AHU228" s="90"/>
      <c r="AHV228" s="90"/>
      <c r="AHW228" s="90"/>
      <c r="AHX228" s="90"/>
      <c r="AHY228" s="90"/>
      <c r="AHZ228" s="90"/>
      <c r="AIA228" s="90"/>
      <c r="AIB228" s="90"/>
      <c r="AIC228" s="90"/>
      <c r="AID228" s="90"/>
      <c r="AIE228" s="90"/>
      <c r="AIF228" s="90"/>
      <c r="AIG228" s="90"/>
      <c r="AIH228" s="90"/>
      <c r="AII228" s="90"/>
      <c r="AIJ228" s="90"/>
      <c r="AIK228" s="90"/>
      <c r="AIL228" s="90"/>
      <c r="AIM228" s="90"/>
      <c r="AIN228" s="90"/>
      <c r="AIO228" s="90"/>
      <c r="AIP228" s="90"/>
      <c r="AIQ228" s="90"/>
      <c r="AIR228" s="90"/>
      <c r="AIS228" s="90"/>
      <c r="AIT228" s="90"/>
      <c r="AIU228" s="90"/>
      <c r="AIV228" s="90"/>
      <c r="AIW228" s="90"/>
      <c r="AIX228" s="90"/>
      <c r="AIY228" s="90"/>
      <c r="AIZ228" s="90"/>
      <c r="AJA228" s="90"/>
      <c r="AJB228" s="90"/>
      <c r="AJC228" s="90"/>
      <c r="AJD228" s="90"/>
      <c r="AJE228" s="90"/>
      <c r="AJF228" s="90"/>
      <c r="AJG228" s="90"/>
      <c r="AJH228" s="90"/>
      <c r="AJI228" s="90"/>
      <c r="AJJ228" s="90"/>
      <c r="AJK228" s="90"/>
      <c r="AJL228" s="90"/>
      <c r="AJM228" s="90"/>
      <c r="AJN228" s="90"/>
      <c r="AJO228" s="90"/>
      <c r="AJP228" s="90"/>
      <c r="AJQ228" s="90"/>
      <c r="AJR228" s="90"/>
      <c r="AJS228" s="90"/>
      <c r="AJT228" s="90"/>
      <c r="AJU228" s="90"/>
      <c r="AJV228" s="90"/>
      <c r="AJW228" s="90"/>
      <c r="AJX228" s="90"/>
      <c r="AJY228" s="90"/>
      <c r="AJZ228" s="90"/>
      <c r="AKA228" s="90"/>
      <c r="AKB228" s="90"/>
      <c r="AKC228" s="90"/>
      <c r="AKD228" s="90"/>
      <c r="AKE228" s="90"/>
      <c r="AKF228" s="90"/>
      <c r="AKG228" s="90"/>
      <c r="AKH228" s="90"/>
      <c r="AKI228" s="90"/>
      <c r="AKJ228" s="90"/>
      <c r="AKK228" s="90"/>
      <c r="AKL228" s="90"/>
      <c r="AKM228" s="90"/>
      <c r="AKN228" s="90"/>
      <c r="AKO228" s="90"/>
      <c r="AKP228" s="90"/>
      <c r="AKQ228" s="90"/>
      <c r="AKR228" s="90"/>
      <c r="AKS228" s="90"/>
      <c r="AKT228" s="90"/>
      <c r="AKU228" s="90"/>
      <c r="AKV228" s="90"/>
      <c r="AKW228" s="90"/>
      <c r="AKX228" s="90"/>
      <c r="AKY228" s="90"/>
      <c r="AKZ228" s="90"/>
      <c r="ALA228" s="90"/>
      <c r="ALB228" s="90"/>
      <c r="ALC228" s="90"/>
      <c r="ALD228" s="90"/>
      <c r="ALE228" s="90"/>
      <c r="ALF228" s="90"/>
      <c r="ALG228" s="90"/>
      <c r="ALH228" s="90"/>
      <c r="ALI228" s="90"/>
      <c r="ALJ228" s="90"/>
      <c r="ALK228" s="90"/>
      <c r="ALL228" s="90"/>
      <c r="ALM228" s="90"/>
      <c r="ALN228" s="90"/>
      <c r="ALO228" s="90"/>
      <c r="ALP228" s="90"/>
      <c r="ALQ228" s="90"/>
      <c r="ALR228" s="90"/>
      <c r="ALS228" s="90"/>
      <c r="ALT228" s="90"/>
      <c r="ALU228" s="90"/>
      <c r="ALV228" s="90"/>
      <c r="ALW228" s="90"/>
      <c r="ALX228" s="90"/>
      <c r="ALY228" s="90"/>
      <c r="ALZ228" s="90"/>
      <c r="AMA228" s="90"/>
      <c r="AMB228" s="90"/>
      <c r="AMC228" s="90"/>
      <c r="AMD228" s="90"/>
      <c r="AME228" s="90"/>
      <c r="AMF228" s="90"/>
      <c r="AMG228" s="90"/>
      <c r="AMH228" s="90"/>
      <c r="AMI228" s="90"/>
      <c r="AMJ228" s="90"/>
    </row>
    <row r="229" customFormat="false" ht="18" hidden="false" customHeight="true" outlineLevel="0" collapsed="false">
      <c r="A229" s="144" t="s">
        <v>143</v>
      </c>
      <c r="B229" s="95"/>
      <c r="C229" s="96"/>
      <c r="D229" s="96"/>
      <c r="E229" s="96"/>
      <c r="F229" s="96"/>
      <c r="G229" s="96"/>
      <c r="H229" s="90"/>
      <c r="I229" s="90"/>
      <c r="J229" s="90"/>
      <c r="K229" s="90"/>
      <c r="L229" s="90"/>
      <c r="M229" s="90"/>
      <c r="N229" s="90"/>
      <c r="O229" s="90"/>
      <c r="P229" s="90"/>
      <c r="Q229" s="90"/>
      <c r="R229" s="90"/>
      <c r="S229" s="90"/>
      <c r="T229" s="90"/>
      <c r="U229" s="90"/>
      <c r="V229" s="90"/>
      <c r="W229" s="90"/>
      <c r="X229" s="90"/>
      <c r="Y229" s="90"/>
      <c r="Z229" s="90"/>
      <c r="AA229" s="90"/>
      <c r="AB229" s="90"/>
      <c r="AC229" s="90"/>
      <c r="AD229" s="90"/>
      <c r="AE229" s="90"/>
      <c r="AF229" s="90"/>
      <c r="AG229" s="90"/>
      <c r="AH229" s="90"/>
      <c r="AI229" s="90"/>
      <c r="AJ229" s="90"/>
      <c r="AK229" s="90"/>
      <c r="AL229" s="90"/>
      <c r="AM229" s="90"/>
      <c r="AN229" s="90"/>
      <c r="AO229" s="90"/>
      <c r="AP229" s="90"/>
      <c r="AQ229" s="90"/>
      <c r="AR229" s="90"/>
      <c r="AS229" s="90"/>
      <c r="AT229" s="90"/>
      <c r="AU229" s="90"/>
      <c r="AV229" s="90"/>
      <c r="AW229" s="90"/>
      <c r="AX229" s="90"/>
      <c r="AY229" s="90"/>
      <c r="AZ229" s="90"/>
      <c r="BA229" s="90"/>
      <c r="BB229" s="90"/>
      <c r="BC229" s="90"/>
      <c r="BD229" s="90"/>
      <c r="BE229" s="90"/>
      <c r="BF229" s="90"/>
      <c r="BG229" s="90"/>
      <c r="BH229" s="90"/>
      <c r="BI229" s="90"/>
      <c r="BJ229" s="90"/>
      <c r="BK229" s="90"/>
      <c r="BL229" s="90"/>
      <c r="BM229" s="90"/>
      <c r="BN229" s="90"/>
      <c r="BO229" s="90"/>
      <c r="BP229" s="90"/>
      <c r="BQ229" s="90"/>
      <c r="BR229" s="90"/>
      <c r="BS229" s="90"/>
      <c r="BT229" s="90"/>
      <c r="BU229" s="90"/>
      <c r="BV229" s="90"/>
      <c r="BW229" s="90"/>
      <c r="BX229" s="90"/>
      <c r="BY229" s="90"/>
      <c r="BZ229" s="90"/>
      <c r="CA229" s="90"/>
      <c r="CB229" s="90"/>
      <c r="CC229" s="90"/>
      <c r="CD229" s="90"/>
      <c r="CE229" s="90"/>
      <c r="CF229" s="90"/>
      <c r="CG229" s="90"/>
      <c r="CH229" s="90"/>
      <c r="CI229" s="90"/>
      <c r="CJ229" s="90"/>
      <c r="CK229" s="90"/>
      <c r="CL229" s="90"/>
      <c r="CM229" s="90"/>
      <c r="CN229" s="90"/>
      <c r="CO229" s="90"/>
      <c r="CP229" s="90"/>
      <c r="CQ229" s="90"/>
      <c r="CR229" s="90"/>
      <c r="CS229" s="90"/>
      <c r="CT229" s="90"/>
      <c r="CU229" s="90"/>
      <c r="CV229" s="90"/>
      <c r="CW229" s="90"/>
      <c r="CX229" s="90"/>
      <c r="CY229" s="90"/>
      <c r="CZ229" s="90"/>
      <c r="DA229" s="90"/>
      <c r="DB229" s="90"/>
      <c r="DC229" s="90"/>
      <c r="DD229" s="90"/>
      <c r="DE229" s="90"/>
      <c r="DF229" s="90"/>
      <c r="DG229" s="90"/>
      <c r="DH229" s="90"/>
      <c r="DI229" s="90"/>
      <c r="DJ229" s="90"/>
      <c r="DK229" s="90"/>
      <c r="DL229" s="90"/>
      <c r="DM229" s="90"/>
      <c r="DN229" s="90"/>
      <c r="DO229" s="90"/>
      <c r="DP229" s="90"/>
      <c r="DQ229" s="90"/>
      <c r="DR229" s="90"/>
      <c r="DS229" s="90"/>
      <c r="DT229" s="90"/>
      <c r="DU229" s="90"/>
      <c r="DV229" s="90"/>
      <c r="DW229" s="90"/>
      <c r="DX229" s="90"/>
      <c r="DY229" s="90"/>
      <c r="DZ229" s="90"/>
      <c r="EA229" s="90"/>
      <c r="EB229" s="90"/>
      <c r="EC229" s="90"/>
      <c r="ED229" s="90"/>
      <c r="EE229" s="90"/>
      <c r="EF229" s="90"/>
      <c r="EG229" s="90"/>
      <c r="EH229" s="90"/>
      <c r="EI229" s="90"/>
      <c r="EJ229" s="90"/>
      <c r="EK229" s="90"/>
      <c r="EL229" s="90"/>
      <c r="EM229" s="90"/>
      <c r="EN229" s="90"/>
      <c r="EO229" s="90"/>
      <c r="EP229" s="90"/>
      <c r="EQ229" s="90"/>
      <c r="ER229" s="90"/>
      <c r="ES229" s="90"/>
      <c r="ET229" s="90"/>
      <c r="EU229" s="90"/>
      <c r="EV229" s="90"/>
      <c r="EW229" s="90"/>
      <c r="EX229" s="90"/>
      <c r="EY229" s="90"/>
      <c r="EZ229" s="90"/>
      <c r="FA229" s="90"/>
      <c r="FB229" s="90"/>
      <c r="FC229" s="90"/>
      <c r="FD229" s="90"/>
      <c r="FE229" s="90"/>
      <c r="FF229" s="90"/>
      <c r="FG229" s="90"/>
      <c r="FH229" s="90"/>
      <c r="FI229" s="90"/>
      <c r="FJ229" s="90"/>
      <c r="FK229" s="90"/>
      <c r="FL229" s="90"/>
      <c r="FM229" s="90"/>
      <c r="FN229" s="90"/>
      <c r="FO229" s="90"/>
      <c r="FP229" s="90"/>
      <c r="FQ229" s="90"/>
      <c r="FR229" s="90"/>
      <c r="FS229" s="90"/>
      <c r="FT229" s="90"/>
      <c r="FU229" s="90"/>
      <c r="FV229" s="90"/>
      <c r="FW229" s="90"/>
      <c r="FX229" s="90"/>
      <c r="FY229" s="90"/>
      <c r="FZ229" s="90"/>
      <c r="GA229" s="90"/>
      <c r="GB229" s="90"/>
      <c r="GC229" s="90"/>
      <c r="GD229" s="90"/>
      <c r="GE229" s="90"/>
      <c r="GF229" s="90"/>
      <c r="GG229" s="90"/>
      <c r="GH229" s="90"/>
      <c r="GI229" s="90"/>
      <c r="GJ229" s="90"/>
      <c r="GK229" s="90"/>
      <c r="GL229" s="90"/>
      <c r="GM229" s="90"/>
      <c r="GN229" s="90"/>
      <c r="GO229" s="90"/>
      <c r="GP229" s="90"/>
      <c r="GQ229" s="90"/>
      <c r="GR229" s="90"/>
      <c r="GS229" s="90"/>
      <c r="GT229" s="90"/>
      <c r="GU229" s="90"/>
      <c r="GV229" s="90"/>
      <c r="GW229" s="90"/>
      <c r="GX229" s="90"/>
      <c r="GY229" s="90"/>
      <c r="GZ229" s="90"/>
      <c r="HA229" s="90"/>
      <c r="HB229" s="90"/>
      <c r="HC229" s="90"/>
      <c r="HD229" s="90"/>
      <c r="HE229" s="90"/>
      <c r="HF229" s="90"/>
      <c r="HG229" s="90"/>
      <c r="HH229" s="90"/>
      <c r="HI229" s="90"/>
      <c r="HJ229" s="90"/>
      <c r="HK229" s="90"/>
      <c r="HL229" s="90"/>
      <c r="HM229" s="90"/>
      <c r="HN229" s="90"/>
      <c r="HO229" s="90"/>
      <c r="HP229" s="90"/>
      <c r="HQ229" s="90"/>
      <c r="HR229" s="90"/>
      <c r="HS229" s="90"/>
      <c r="HT229" s="90"/>
      <c r="HU229" s="90"/>
      <c r="HV229" s="90"/>
      <c r="HW229" s="90"/>
      <c r="HX229" s="90"/>
      <c r="HY229" s="90"/>
      <c r="HZ229" s="90"/>
      <c r="IA229" s="90"/>
      <c r="IB229" s="90"/>
      <c r="IC229" s="90"/>
      <c r="ID229" s="90"/>
      <c r="IE229" s="90"/>
      <c r="IF229" s="90"/>
      <c r="IG229" s="90"/>
      <c r="IH229" s="90"/>
      <c r="II229" s="90"/>
      <c r="IJ229" s="90"/>
      <c r="IK229" s="90"/>
      <c r="IL229" s="90"/>
      <c r="IM229" s="90"/>
      <c r="IN229" s="90"/>
      <c r="IO229" s="90"/>
      <c r="IP229" s="90"/>
      <c r="IQ229" s="90"/>
      <c r="IR229" s="90"/>
      <c r="IS229" s="90"/>
      <c r="IT229" s="90"/>
      <c r="IU229" s="90"/>
      <c r="IV229" s="90"/>
      <c r="IW229" s="90"/>
      <c r="IX229" s="90"/>
      <c r="IY229" s="90"/>
      <c r="IZ229" s="90"/>
      <c r="JA229" s="90"/>
      <c r="JB229" s="90"/>
      <c r="JC229" s="90"/>
      <c r="JD229" s="90"/>
      <c r="JE229" s="90"/>
      <c r="JF229" s="90"/>
      <c r="JG229" s="90"/>
      <c r="JH229" s="90"/>
      <c r="JI229" s="90"/>
      <c r="JJ229" s="90"/>
      <c r="JK229" s="90"/>
      <c r="JL229" s="90"/>
      <c r="JM229" s="90"/>
      <c r="JN229" s="90"/>
      <c r="JO229" s="90"/>
      <c r="JP229" s="90"/>
      <c r="JQ229" s="90"/>
      <c r="JR229" s="90"/>
      <c r="JS229" s="90"/>
      <c r="JT229" s="90"/>
      <c r="JU229" s="90"/>
      <c r="JV229" s="90"/>
      <c r="JW229" s="90"/>
      <c r="JX229" s="90"/>
      <c r="JY229" s="90"/>
      <c r="JZ229" s="90"/>
      <c r="KA229" s="90"/>
      <c r="KB229" s="90"/>
      <c r="KC229" s="90"/>
      <c r="KD229" s="90"/>
      <c r="KE229" s="90"/>
      <c r="KF229" s="90"/>
      <c r="KG229" s="90"/>
      <c r="KH229" s="90"/>
      <c r="KI229" s="90"/>
      <c r="KJ229" s="90"/>
      <c r="KK229" s="90"/>
      <c r="KL229" s="90"/>
      <c r="KM229" s="90"/>
      <c r="KN229" s="90"/>
      <c r="KO229" s="90"/>
      <c r="KP229" s="90"/>
      <c r="KQ229" s="90"/>
      <c r="KR229" s="90"/>
      <c r="KS229" s="90"/>
      <c r="KT229" s="90"/>
      <c r="KU229" s="90"/>
      <c r="KV229" s="90"/>
      <c r="KW229" s="90"/>
      <c r="KX229" s="90"/>
      <c r="KY229" s="90"/>
      <c r="KZ229" s="90"/>
      <c r="LA229" s="90"/>
      <c r="LB229" s="90"/>
      <c r="LC229" s="90"/>
      <c r="LD229" s="90"/>
      <c r="LE229" s="90"/>
      <c r="LF229" s="90"/>
      <c r="LG229" s="90"/>
      <c r="LH229" s="90"/>
      <c r="LI229" s="90"/>
      <c r="LJ229" s="90"/>
      <c r="LK229" s="90"/>
      <c r="LL229" s="90"/>
      <c r="LM229" s="90"/>
      <c r="LN229" s="90"/>
      <c r="LO229" s="90"/>
      <c r="LP229" s="90"/>
      <c r="LQ229" s="90"/>
      <c r="LR229" s="90"/>
      <c r="LS229" s="90"/>
      <c r="LT229" s="90"/>
      <c r="LU229" s="90"/>
      <c r="LV229" s="90"/>
      <c r="LW229" s="90"/>
      <c r="LX229" s="90"/>
      <c r="LY229" s="90"/>
      <c r="LZ229" s="90"/>
      <c r="MA229" s="90"/>
      <c r="MB229" s="90"/>
      <c r="MC229" s="90"/>
      <c r="MD229" s="90"/>
      <c r="ME229" s="90"/>
      <c r="MF229" s="90"/>
      <c r="MG229" s="90"/>
      <c r="MH229" s="90"/>
      <c r="MI229" s="90"/>
      <c r="MJ229" s="90"/>
      <c r="MK229" s="90"/>
      <c r="ML229" s="90"/>
      <c r="MM229" s="90"/>
      <c r="MN229" s="90"/>
      <c r="MO229" s="90"/>
      <c r="MP229" s="90"/>
      <c r="MQ229" s="90"/>
      <c r="MR229" s="90"/>
      <c r="MS229" s="90"/>
      <c r="MT229" s="90"/>
      <c r="MU229" s="90"/>
      <c r="MV229" s="90"/>
      <c r="MW229" s="90"/>
      <c r="MX229" s="90"/>
      <c r="MY229" s="90"/>
      <c r="MZ229" s="90"/>
      <c r="NA229" s="90"/>
      <c r="NB229" s="90"/>
      <c r="NC229" s="90"/>
      <c r="ND229" s="90"/>
      <c r="NE229" s="90"/>
      <c r="NF229" s="90"/>
      <c r="NG229" s="90"/>
      <c r="NH229" s="90"/>
      <c r="NI229" s="90"/>
      <c r="NJ229" s="90"/>
      <c r="NK229" s="90"/>
      <c r="NL229" s="90"/>
      <c r="NM229" s="90"/>
      <c r="NN229" s="90"/>
      <c r="NO229" s="90"/>
      <c r="NP229" s="90"/>
      <c r="NQ229" s="90"/>
      <c r="NR229" s="90"/>
      <c r="NS229" s="90"/>
      <c r="NT229" s="90"/>
      <c r="NU229" s="90"/>
      <c r="NV229" s="90"/>
      <c r="NW229" s="90"/>
      <c r="NX229" s="90"/>
      <c r="NY229" s="90"/>
      <c r="NZ229" s="90"/>
      <c r="OA229" s="90"/>
      <c r="OB229" s="90"/>
      <c r="OC229" s="90"/>
      <c r="OD229" s="90"/>
      <c r="OE229" s="90"/>
      <c r="OF229" s="90"/>
      <c r="OG229" s="90"/>
      <c r="OH229" s="90"/>
      <c r="OI229" s="90"/>
      <c r="OJ229" s="90"/>
      <c r="OK229" s="90"/>
      <c r="OL229" s="90"/>
      <c r="OM229" s="90"/>
      <c r="ON229" s="90"/>
      <c r="OO229" s="90"/>
      <c r="OP229" s="90"/>
      <c r="OQ229" s="90"/>
      <c r="OR229" s="90"/>
      <c r="OS229" s="90"/>
      <c r="OT229" s="90"/>
      <c r="OU229" s="90"/>
      <c r="OV229" s="90"/>
      <c r="OW229" s="90"/>
      <c r="OX229" s="90"/>
      <c r="OY229" s="90"/>
      <c r="OZ229" s="90"/>
      <c r="PA229" s="90"/>
      <c r="PB229" s="90"/>
      <c r="PC229" s="90"/>
      <c r="PD229" s="90"/>
      <c r="PE229" s="90"/>
      <c r="PF229" s="90"/>
      <c r="PG229" s="90"/>
      <c r="PH229" s="90"/>
      <c r="PI229" s="90"/>
      <c r="PJ229" s="90"/>
      <c r="PK229" s="90"/>
      <c r="PL229" s="90"/>
      <c r="PM229" s="90"/>
      <c r="PN229" s="90"/>
      <c r="PO229" s="90"/>
      <c r="PP229" s="90"/>
      <c r="PQ229" s="90"/>
      <c r="PR229" s="90"/>
      <c r="PS229" s="90"/>
      <c r="PT229" s="90"/>
      <c r="PU229" s="90"/>
      <c r="PV229" s="90"/>
      <c r="PW229" s="90"/>
      <c r="PX229" s="90"/>
      <c r="PY229" s="90"/>
      <c r="PZ229" s="90"/>
      <c r="QA229" s="90"/>
      <c r="QB229" s="90"/>
      <c r="QC229" s="90"/>
      <c r="QD229" s="90"/>
      <c r="QE229" s="90"/>
      <c r="QF229" s="90"/>
      <c r="QG229" s="90"/>
      <c r="QH229" s="90"/>
      <c r="QI229" s="90"/>
      <c r="QJ229" s="90"/>
      <c r="QK229" s="90"/>
      <c r="QL229" s="90"/>
      <c r="QM229" s="90"/>
      <c r="QN229" s="90"/>
      <c r="QO229" s="90"/>
      <c r="QP229" s="90"/>
      <c r="QQ229" s="90"/>
      <c r="QR229" s="90"/>
      <c r="QS229" s="90"/>
      <c r="QT229" s="90"/>
      <c r="QU229" s="90"/>
      <c r="QV229" s="90"/>
      <c r="QW229" s="90"/>
      <c r="QX229" s="90"/>
      <c r="QY229" s="90"/>
      <c r="QZ229" s="90"/>
      <c r="RA229" s="90"/>
      <c r="RB229" s="90"/>
      <c r="RC229" s="90"/>
      <c r="RD229" s="90"/>
      <c r="RE229" s="90"/>
      <c r="RF229" s="90"/>
      <c r="RG229" s="90"/>
      <c r="RH229" s="90"/>
      <c r="RI229" s="90"/>
      <c r="RJ229" s="90"/>
      <c r="RK229" s="90"/>
      <c r="RL229" s="90"/>
      <c r="RM229" s="90"/>
      <c r="RN229" s="90"/>
      <c r="RO229" s="90"/>
      <c r="RP229" s="90"/>
      <c r="RQ229" s="90"/>
      <c r="RR229" s="90"/>
      <c r="RS229" s="90"/>
      <c r="RT229" s="90"/>
      <c r="RU229" s="90"/>
      <c r="RV229" s="90"/>
      <c r="RW229" s="90"/>
      <c r="RX229" s="90"/>
      <c r="RY229" s="90"/>
      <c r="RZ229" s="90"/>
      <c r="SA229" s="90"/>
      <c r="SB229" s="90"/>
      <c r="SC229" s="90"/>
      <c r="SD229" s="90"/>
      <c r="SE229" s="90"/>
      <c r="SF229" s="90"/>
      <c r="SG229" s="90"/>
      <c r="SH229" s="90"/>
      <c r="SI229" s="90"/>
      <c r="SJ229" s="90"/>
      <c r="SK229" s="90"/>
      <c r="SL229" s="90"/>
      <c r="SM229" s="90"/>
      <c r="SN229" s="90"/>
      <c r="SO229" s="90"/>
      <c r="SP229" s="90"/>
      <c r="SQ229" s="90"/>
      <c r="SR229" s="90"/>
      <c r="SS229" s="90"/>
      <c r="ST229" s="90"/>
      <c r="SU229" s="90"/>
      <c r="SV229" s="90"/>
      <c r="SW229" s="90"/>
      <c r="SX229" s="90"/>
      <c r="SY229" s="90"/>
      <c r="SZ229" s="90"/>
      <c r="TA229" s="90"/>
      <c r="TB229" s="90"/>
      <c r="TC229" s="90"/>
      <c r="TD229" s="90"/>
      <c r="TE229" s="90"/>
      <c r="TF229" s="90"/>
      <c r="TG229" s="90"/>
      <c r="TH229" s="90"/>
      <c r="TI229" s="90"/>
      <c r="TJ229" s="90"/>
      <c r="TK229" s="90"/>
      <c r="TL229" s="90"/>
      <c r="TM229" s="90"/>
      <c r="TN229" s="90"/>
      <c r="TO229" s="90"/>
      <c r="TP229" s="90"/>
      <c r="TQ229" s="90"/>
      <c r="TR229" s="90"/>
      <c r="TS229" s="90"/>
      <c r="TT229" s="90"/>
      <c r="TU229" s="90"/>
      <c r="TV229" s="90"/>
      <c r="TW229" s="90"/>
      <c r="TX229" s="90"/>
      <c r="TY229" s="90"/>
      <c r="TZ229" s="90"/>
      <c r="UA229" s="90"/>
      <c r="UB229" s="90"/>
      <c r="UC229" s="90"/>
      <c r="UD229" s="90"/>
      <c r="UE229" s="90"/>
      <c r="UF229" s="90"/>
      <c r="UG229" s="90"/>
      <c r="UH229" s="90"/>
      <c r="UI229" s="90"/>
      <c r="UJ229" s="90"/>
      <c r="UK229" s="90"/>
      <c r="UL229" s="90"/>
      <c r="UM229" s="90"/>
      <c r="UN229" s="90"/>
      <c r="UO229" s="90"/>
      <c r="UP229" s="90"/>
      <c r="UQ229" s="90"/>
      <c r="UR229" s="90"/>
      <c r="US229" s="90"/>
      <c r="UT229" s="90"/>
      <c r="UU229" s="90"/>
      <c r="UV229" s="90"/>
      <c r="UW229" s="90"/>
      <c r="UX229" s="90"/>
      <c r="UY229" s="90"/>
      <c r="UZ229" s="90"/>
      <c r="VA229" s="90"/>
      <c r="VB229" s="90"/>
      <c r="VC229" s="90"/>
      <c r="VD229" s="90"/>
      <c r="VE229" s="90"/>
      <c r="VF229" s="90"/>
      <c r="VG229" s="90"/>
      <c r="VH229" s="90"/>
      <c r="VI229" s="90"/>
      <c r="VJ229" s="90"/>
      <c r="VK229" s="90"/>
      <c r="VL229" s="90"/>
      <c r="VM229" s="90"/>
      <c r="VN229" s="90"/>
      <c r="VO229" s="90"/>
      <c r="VP229" s="90"/>
      <c r="VQ229" s="90"/>
      <c r="VR229" s="90"/>
      <c r="VS229" s="90"/>
      <c r="VT229" s="90"/>
      <c r="VU229" s="90"/>
      <c r="VV229" s="90"/>
      <c r="VW229" s="90"/>
      <c r="VX229" s="90"/>
      <c r="VY229" s="90"/>
      <c r="VZ229" s="90"/>
      <c r="WA229" s="90"/>
      <c r="WB229" s="90"/>
      <c r="WC229" s="90"/>
      <c r="WD229" s="90"/>
      <c r="WE229" s="90"/>
      <c r="WF229" s="90"/>
      <c r="WG229" s="90"/>
      <c r="WH229" s="90"/>
      <c r="WI229" s="90"/>
      <c r="WJ229" s="90"/>
      <c r="WK229" s="90"/>
      <c r="WL229" s="90"/>
      <c r="WM229" s="90"/>
      <c r="WN229" s="90"/>
      <c r="WO229" s="90"/>
      <c r="WP229" s="90"/>
      <c r="WQ229" s="90"/>
      <c r="WR229" s="90"/>
      <c r="WS229" s="90"/>
      <c r="WT229" s="90"/>
      <c r="WU229" s="90"/>
      <c r="WV229" s="90"/>
      <c r="WW229" s="90"/>
      <c r="WX229" s="90"/>
      <c r="WY229" s="90"/>
      <c r="WZ229" s="90"/>
      <c r="XA229" s="90"/>
      <c r="XB229" s="90"/>
      <c r="XC229" s="90"/>
      <c r="XD229" s="90"/>
      <c r="XE229" s="90"/>
      <c r="XF229" s="90"/>
      <c r="XG229" s="90"/>
      <c r="XH229" s="90"/>
      <c r="XI229" s="90"/>
      <c r="XJ229" s="90"/>
      <c r="XK229" s="90"/>
      <c r="XL229" s="90"/>
      <c r="XM229" s="90"/>
      <c r="XN229" s="90"/>
      <c r="XO229" s="90"/>
      <c r="XP229" s="90"/>
      <c r="XQ229" s="90"/>
      <c r="XR229" s="90"/>
      <c r="XS229" s="90"/>
      <c r="XT229" s="90"/>
      <c r="XU229" s="90"/>
      <c r="XV229" s="90"/>
      <c r="XW229" s="90"/>
      <c r="XX229" s="90"/>
      <c r="XY229" s="90"/>
      <c r="XZ229" s="90"/>
      <c r="YA229" s="90"/>
      <c r="YB229" s="90"/>
      <c r="YC229" s="90"/>
      <c r="YD229" s="90"/>
      <c r="YE229" s="90"/>
      <c r="YF229" s="90"/>
      <c r="YG229" s="90"/>
      <c r="YH229" s="90"/>
      <c r="YI229" s="90"/>
      <c r="YJ229" s="90"/>
      <c r="YK229" s="90"/>
      <c r="YL229" s="90"/>
      <c r="YM229" s="90"/>
      <c r="YN229" s="90"/>
      <c r="YO229" s="90"/>
      <c r="YP229" s="90"/>
      <c r="YQ229" s="90"/>
      <c r="YR229" s="90"/>
      <c r="YS229" s="90"/>
      <c r="YT229" s="90"/>
      <c r="YU229" s="90"/>
      <c r="YV229" s="90"/>
      <c r="YW229" s="90"/>
      <c r="YX229" s="90"/>
      <c r="YY229" s="90"/>
      <c r="YZ229" s="90"/>
      <c r="ZA229" s="90"/>
      <c r="ZB229" s="90"/>
      <c r="ZC229" s="90"/>
      <c r="ZD229" s="90"/>
      <c r="ZE229" s="90"/>
      <c r="ZF229" s="90"/>
      <c r="ZG229" s="90"/>
      <c r="ZH229" s="90"/>
      <c r="ZI229" s="90"/>
      <c r="ZJ229" s="90"/>
      <c r="ZK229" s="90"/>
      <c r="ZL229" s="90"/>
      <c r="ZM229" s="90"/>
      <c r="ZN229" s="90"/>
      <c r="ZO229" s="90"/>
      <c r="ZP229" s="90"/>
      <c r="ZQ229" s="90"/>
      <c r="ZR229" s="90"/>
      <c r="ZS229" s="90"/>
      <c r="ZT229" s="90"/>
      <c r="ZU229" s="90"/>
      <c r="ZV229" s="90"/>
      <c r="ZW229" s="90"/>
      <c r="ZX229" s="90"/>
      <c r="ZY229" s="90"/>
      <c r="ZZ229" s="90"/>
      <c r="AAA229" s="90"/>
      <c r="AAB229" s="90"/>
      <c r="AAC229" s="90"/>
      <c r="AAD229" s="90"/>
      <c r="AAE229" s="90"/>
      <c r="AAF229" s="90"/>
      <c r="AAG229" s="90"/>
      <c r="AAH229" s="90"/>
      <c r="AAI229" s="90"/>
      <c r="AAJ229" s="90"/>
      <c r="AAK229" s="90"/>
      <c r="AAL229" s="90"/>
      <c r="AAM229" s="90"/>
      <c r="AAN229" s="90"/>
      <c r="AAO229" s="90"/>
      <c r="AAP229" s="90"/>
      <c r="AAQ229" s="90"/>
      <c r="AAR229" s="90"/>
      <c r="AAS229" s="90"/>
      <c r="AAT229" s="90"/>
      <c r="AAU229" s="90"/>
      <c r="AAV229" s="90"/>
      <c r="AAW229" s="90"/>
      <c r="AAX229" s="90"/>
      <c r="AAY229" s="90"/>
      <c r="AAZ229" s="90"/>
      <c r="ABA229" s="90"/>
      <c r="ABB229" s="90"/>
      <c r="ABC229" s="90"/>
      <c r="ABD229" s="90"/>
      <c r="ABE229" s="90"/>
      <c r="ABF229" s="90"/>
      <c r="ABG229" s="90"/>
      <c r="ABH229" s="90"/>
      <c r="ABI229" s="90"/>
      <c r="ABJ229" s="90"/>
      <c r="ABK229" s="90"/>
      <c r="ABL229" s="90"/>
      <c r="ABM229" s="90"/>
      <c r="ABN229" s="90"/>
      <c r="ABO229" s="90"/>
      <c r="ABP229" s="90"/>
      <c r="ABQ229" s="90"/>
      <c r="ABR229" s="90"/>
      <c r="ABS229" s="90"/>
      <c r="ABT229" s="90"/>
      <c r="ABU229" s="90"/>
      <c r="ABV229" s="90"/>
      <c r="ABW229" s="90"/>
      <c r="ABX229" s="90"/>
      <c r="ABY229" s="90"/>
      <c r="ABZ229" s="90"/>
      <c r="ACA229" s="90"/>
      <c r="ACB229" s="90"/>
      <c r="ACC229" s="90"/>
      <c r="ACD229" s="90"/>
      <c r="ACE229" s="90"/>
      <c r="ACF229" s="90"/>
      <c r="ACG229" s="90"/>
      <c r="ACH229" s="90"/>
      <c r="ACI229" s="90"/>
      <c r="ACJ229" s="90"/>
      <c r="ACK229" s="90"/>
      <c r="ACL229" s="90"/>
      <c r="ACM229" s="90"/>
      <c r="ACN229" s="90"/>
      <c r="ACO229" s="90"/>
      <c r="ACP229" s="90"/>
      <c r="ACQ229" s="90"/>
      <c r="ACR229" s="90"/>
      <c r="ACS229" s="90"/>
      <c r="ACT229" s="90"/>
      <c r="ACU229" s="90"/>
      <c r="ACV229" s="90"/>
      <c r="ACW229" s="90"/>
      <c r="ACX229" s="90"/>
      <c r="ACY229" s="90"/>
      <c r="ACZ229" s="90"/>
      <c r="ADA229" s="90"/>
      <c r="ADB229" s="90"/>
      <c r="ADC229" s="90"/>
      <c r="ADD229" s="90"/>
      <c r="ADE229" s="90"/>
      <c r="ADF229" s="90"/>
      <c r="ADG229" s="90"/>
      <c r="ADH229" s="90"/>
      <c r="ADI229" s="90"/>
      <c r="ADJ229" s="90"/>
      <c r="ADK229" s="90"/>
      <c r="ADL229" s="90"/>
      <c r="ADM229" s="90"/>
      <c r="ADN229" s="90"/>
      <c r="ADO229" s="90"/>
      <c r="ADP229" s="90"/>
      <c r="ADQ229" s="90"/>
      <c r="ADR229" s="90"/>
      <c r="ADS229" s="90"/>
      <c r="ADT229" s="90"/>
      <c r="ADU229" s="90"/>
      <c r="ADV229" s="90"/>
      <c r="ADW229" s="90"/>
      <c r="ADX229" s="90"/>
      <c r="ADY229" s="90"/>
      <c r="ADZ229" s="90"/>
      <c r="AEA229" s="90"/>
      <c r="AEB229" s="90"/>
      <c r="AEC229" s="90"/>
      <c r="AED229" s="90"/>
      <c r="AEE229" s="90"/>
      <c r="AEF229" s="90"/>
      <c r="AEG229" s="90"/>
      <c r="AEH229" s="90"/>
      <c r="AEI229" s="90"/>
      <c r="AEJ229" s="90"/>
      <c r="AEK229" s="90"/>
      <c r="AEL229" s="90"/>
      <c r="AEM229" s="90"/>
      <c r="AEN229" s="90"/>
      <c r="AEO229" s="90"/>
      <c r="AEP229" s="90"/>
      <c r="AEQ229" s="90"/>
      <c r="AER229" s="90"/>
      <c r="AES229" s="90"/>
      <c r="AET229" s="90"/>
      <c r="AEU229" s="90"/>
      <c r="AEV229" s="90"/>
      <c r="AEW229" s="90"/>
      <c r="AEX229" s="90"/>
      <c r="AEY229" s="90"/>
      <c r="AEZ229" s="90"/>
      <c r="AFA229" s="90"/>
      <c r="AFB229" s="90"/>
      <c r="AFC229" s="90"/>
      <c r="AFD229" s="90"/>
      <c r="AFE229" s="90"/>
      <c r="AFF229" s="90"/>
      <c r="AFG229" s="90"/>
      <c r="AFH229" s="90"/>
      <c r="AFI229" s="90"/>
      <c r="AFJ229" s="90"/>
      <c r="AFK229" s="90"/>
      <c r="AFL229" s="90"/>
      <c r="AFM229" s="90"/>
      <c r="AFN229" s="90"/>
      <c r="AFO229" s="90"/>
      <c r="AFP229" s="90"/>
      <c r="AFQ229" s="90"/>
      <c r="AFR229" s="90"/>
      <c r="AFS229" s="90"/>
      <c r="AFT229" s="90"/>
      <c r="AFU229" s="90"/>
      <c r="AFV229" s="90"/>
      <c r="AFW229" s="90"/>
      <c r="AFX229" s="90"/>
      <c r="AFY229" s="90"/>
      <c r="AFZ229" s="90"/>
      <c r="AGA229" s="90"/>
      <c r="AGB229" s="90"/>
      <c r="AGC229" s="90"/>
      <c r="AGD229" s="90"/>
      <c r="AGE229" s="90"/>
      <c r="AGF229" s="90"/>
      <c r="AGG229" s="90"/>
      <c r="AGH229" s="90"/>
      <c r="AGI229" s="90"/>
      <c r="AGJ229" s="90"/>
      <c r="AGK229" s="90"/>
      <c r="AGL229" s="90"/>
      <c r="AGM229" s="90"/>
      <c r="AGN229" s="90"/>
      <c r="AGO229" s="90"/>
      <c r="AGP229" s="90"/>
      <c r="AGQ229" s="90"/>
      <c r="AGR229" s="90"/>
      <c r="AGS229" s="90"/>
      <c r="AGT229" s="90"/>
      <c r="AGU229" s="90"/>
      <c r="AGV229" s="90"/>
      <c r="AGW229" s="90"/>
      <c r="AGX229" s="90"/>
      <c r="AGY229" s="90"/>
      <c r="AGZ229" s="90"/>
      <c r="AHA229" s="90"/>
      <c r="AHB229" s="90"/>
      <c r="AHC229" s="90"/>
      <c r="AHD229" s="90"/>
      <c r="AHE229" s="90"/>
      <c r="AHF229" s="90"/>
      <c r="AHG229" s="90"/>
      <c r="AHH229" s="90"/>
      <c r="AHI229" s="90"/>
      <c r="AHJ229" s="90"/>
      <c r="AHK229" s="90"/>
      <c r="AHL229" s="90"/>
      <c r="AHM229" s="90"/>
      <c r="AHN229" s="90"/>
      <c r="AHO229" s="90"/>
      <c r="AHP229" s="90"/>
      <c r="AHQ229" s="90"/>
      <c r="AHR229" s="90"/>
      <c r="AHS229" s="90"/>
      <c r="AHT229" s="90"/>
      <c r="AHU229" s="90"/>
      <c r="AHV229" s="90"/>
      <c r="AHW229" s="90"/>
      <c r="AHX229" s="90"/>
      <c r="AHY229" s="90"/>
      <c r="AHZ229" s="90"/>
      <c r="AIA229" s="90"/>
      <c r="AIB229" s="90"/>
      <c r="AIC229" s="90"/>
      <c r="AID229" s="90"/>
      <c r="AIE229" s="90"/>
      <c r="AIF229" s="90"/>
      <c r="AIG229" s="90"/>
      <c r="AIH229" s="90"/>
      <c r="AII229" s="90"/>
      <c r="AIJ229" s="90"/>
      <c r="AIK229" s="90"/>
      <c r="AIL229" s="90"/>
      <c r="AIM229" s="90"/>
      <c r="AIN229" s="90"/>
      <c r="AIO229" s="90"/>
      <c r="AIP229" s="90"/>
      <c r="AIQ229" s="90"/>
      <c r="AIR229" s="90"/>
      <c r="AIS229" s="90"/>
      <c r="AIT229" s="90"/>
      <c r="AIU229" s="90"/>
      <c r="AIV229" s="90"/>
      <c r="AIW229" s="90"/>
      <c r="AIX229" s="90"/>
      <c r="AIY229" s="90"/>
      <c r="AIZ229" s="90"/>
      <c r="AJA229" s="90"/>
      <c r="AJB229" s="90"/>
      <c r="AJC229" s="90"/>
      <c r="AJD229" s="90"/>
      <c r="AJE229" s="90"/>
      <c r="AJF229" s="90"/>
      <c r="AJG229" s="90"/>
      <c r="AJH229" s="90"/>
      <c r="AJI229" s="90"/>
      <c r="AJJ229" s="90"/>
      <c r="AJK229" s="90"/>
      <c r="AJL229" s="90"/>
      <c r="AJM229" s="90"/>
      <c r="AJN229" s="90"/>
      <c r="AJO229" s="90"/>
      <c r="AJP229" s="90"/>
      <c r="AJQ229" s="90"/>
      <c r="AJR229" s="90"/>
      <c r="AJS229" s="90"/>
      <c r="AJT229" s="90"/>
      <c r="AJU229" s="90"/>
      <c r="AJV229" s="90"/>
      <c r="AJW229" s="90"/>
      <c r="AJX229" s="90"/>
      <c r="AJY229" s="90"/>
      <c r="AJZ229" s="90"/>
      <c r="AKA229" s="90"/>
      <c r="AKB229" s="90"/>
      <c r="AKC229" s="90"/>
      <c r="AKD229" s="90"/>
      <c r="AKE229" s="90"/>
      <c r="AKF229" s="90"/>
      <c r="AKG229" s="90"/>
      <c r="AKH229" s="90"/>
      <c r="AKI229" s="90"/>
      <c r="AKJ229" s="90"/>
      <c r="AKK229" s="90"/>
      <c r="AKL229" s="90"/>
      <c r="AKM229" s="90"/>
      <c r="AKN229" s="90"/>
      <c r="AKO229" s="90"/>
      <c r="AKP229" s="90"/>
      <c r="AKQ229" s="90"/>
      <c r="AKR229" s="90"/>
      <c r="AKS229" s="90"/>
      <c r="AKT229" s="90"/>
      <c r="AKU229" s="90"/>
      <c r="AKV229" s="90"/>
      <c r="AKW229" s="90"/>
      <c r="AKX229" s="90"/>
      <c r="AKY229" s="90"/>
      <c r="AKZ229" s="90"/>
      <c r="ALA229" s="90"/>
      <c r="ALB229" s="90"/>
      <c r="ALC229" s="90"/>
      <c r="ALD229" s="90"/>
      <c r="ALE229" s="90"/>
      <c r="ALF229" s="90"/>
      <c r="ALG229" s="90"/>
      <c r="ALH229" s="90"/>
      <c r="ALI229" s="90"/>
      <c r="ALJ229" s="90"/>
      <c r="ALK229" s="90"/>
      <c r="ALL229" s="90"/>
      <c r="ALM229" s="90"/>
      <c r="ALN229" s="90"/>
      <c r="ALO229" s="90"/>
      <c r="ALP229" s="90"/>
      <c r="ALQ229" s="90"/>
      <c r="ALR229" s="90"/>
      <c r="ALS229" s="90"/>
      <c r="ALT229" s="90"/>
      <c r="ALU229" s="90"/>
      <c r="ALV229" s="90"/>
      <c r="ALW229" s="90"/>
      <c r="ALX229" s="90"/>
      <c r="ALY229" s="90"/>
      <c r="ALZ229" s="90"/>
      <c r="AMA229" s="90"/>
      <c r="AMB229" s="90"/>
      <c r="AMC229" s="90"/>
      <c r="AMD229" s="90"/>
      <c r="AME229" s="90"/>
      <c r="AMF229" s="90"/>
      <c r="AMG229" s="90"/>
      <c r="AMH229" s="90"/>
      <c r="AMI229" s="90"/>
      <c r="AMJ229" s="90"/>
    </row>
    <row r="230" customFormat="false" ht="18" hidden="false" customHeight="true" outlineLevel="0" collapsed="false">
      <c r="A230" s="144" t="s">
        <v>144</v>
      </c>
      <c r="B230" s="95"/>
      <c r="C230" s="96"/>
      <c r="D230" s="96"/>
      <c r="E230" s="96"/>
      <c r="F230" s="96"/>
      <c r="G230" s="96"/>
      <c r="H230" s="90"/>
      <c r="I230" s="90"/>
      <c r="J230" s="90"/>
      <c r="K230" s="90"/>
      <c r="L230" s="90"/>
      <c r="M230" s="90"/>
      <c r="N230" s="90"/>
      <c r="O230" s="90"/>
      <c r="P230" s="90"/>
      <c r="Q230" s="90"/>
      <c r="R230" s="90"/>
      <c r="S230" s="90"/>
      <c r="T230" s="90"/>
      <c r="U230" s="90"/>
      <c r="V230" s="90"/>
      <c r="W230" s="90"/>
      <c r="X230" s="90"/>
      <c r="Y230" s="90"/>
      <c r="Z230" s="90"/>
      <c r="AA230" s="90"/>
      <c r="AB230" s="90"/>
      <c r="AC230" s="90"/>
      <c r="AD230" s="90"/>
      <c r="AE230" s="90"/>
      <c r="AF230" s="90"/>
      <c r="AG230" s="90"/>
      <c r="AH230" s="90"/>
      <c r="AI230" s="90"/>
      <c r="AJ230" s="90"/>
      <c r="AK230" s="90"/>
      <c r="AL230" s="90"/>
      <c r="AM230" s="90"/>
      <c r="AN230" s="90"/>
      <c r="AO230" s="90"/>
      <c r="AP230" s="90"/>
      <c r="AQ230" s="90"/>
      <c r="AR230" s="90"/>
      <c r="AS230" s="90"/>
      <c r="AT230" s="90"/>
      <c r="AU230" s="90"/>
      <c r="AV230" s="90"/>
      <c r="AW230" s="90"/>
      <c r="AX230" s="90"/>
      <c r="AY230" s="90"/>
      <c r="AZ230" s="90"/>
      <c r="BA230" s="90"/>
      <c r="BB230" s="90"/>
      <c r="BC230" s="90"/>
      <c r="BD230" s="90"/>
      <c r="BE230" s="90"/>
      <c r="BF230" s="90"/>
      <c r="BG230" s="90"/>
      <c r="BH230" s="90"/>
      <c r="BI230" s="90"/>
      <c r="BJ230" s="90"/>
      <c r="BK230" s="90"/>
      <c r="BL230" s="90"/>
      <c r="BM230" s="90"/>
      <c r="BN230" s="90"/>
      <c r="BO230" s="90"/>
      <c r="BP230" s="90"/>
      <c r="BQ230" s="90"/>
      <c r="BR230" s="90"/>
      <c r="BS230" s="90"/>
      <c r="BT230" s="90"/>
      <c r="BU230" s="90"/>
      <c r="BV230" s="90"/>
      <c r="BW230" s="90"/>
      <c r="BX230" s="90"/>
      <c r="BY230" s="90"/>
      <c r="BZ230" s="90"/>
      <c r="CA230" s="90"/>
      <c r="CB230" s="90"/>
      <c r="CC230" s="90"/>
      <c r="CD230" s="90"/>
      <c r="CE230" s="90"/>
      <c r="CF230" s="90"/>
      <c r="CG230" s="90"/>
      <c r="CH230" s="90"/>
      <c r="CI230" s="90"/>
      <c r="CJ230" s="90"/>
      <c r="CK230" s="90"/>
      <c r="CL230" s="90"/>
      <c r="CM230" s="90"/>
      <c r="CN230" s="90"/>
      <c r="CO230" s="90"/>
      <c r="CP230" s="90"/>
      <c r="CQ230" s="90"/>
      <c r="CR230" s="90"/>
      <c r="CS230" s="90"/>
      <c r="CT230" s="90"/>
      <c r="CU230" s="90"/>
      <c r="CV230" s="90"/>
      <c r="CW230" s="90"/>
      <c r="CX230" s="90"/>
      <c r="CY230" s="90"/>
      <c r="CZ230" s="90"/>
      <c r="DA230" s="90"/>
      <c r="DB230" s="90"/>
      <c r="DC230" s="90"/>
      <c r="DD230" s="90"/>
      <c r="DE230" s="90"/>
      <c r="DF230" s="90"/>
      <c r="DG230" s="90"/>
      <c r="DH230" s="90"/>
      <c r="DI230" s="90"/>
      <c r="DJ230" s="90"/>
      <c r="DK230" s="90"/>
      <c r="DL230" s="90"/>
      <c r="DM230" s="90"/>
      <c r="DN230" s="90"/>
      <c r="DO230" s="90"/>
      <c r="DP230" s="90"/>
      <c r="DQ230" s="90"/>
      <c r="DR230" s="90"/>
      <c r="DS230" s="90"/>
      <c r="DT230" s="90"/>
      <c r="DU230" s="90"/>
      <c r="DV230" s="90"/>
      <c r="DW230" s="90"/>
      <c r="DX230" s="90"/>
      <c r="DY230" s="90"/>
      <c r="DZ230" s="90"/>
      <c r="EA230" s="90"/>
      <c r="EB230" s="90"/>
      <c r="EC230" s="90"/>
      <c r="ED230" s="90"/>
      <c r="EE230" s="90"/>
      <c r="EF230" s="90"/>
      <c r="EG230" s="90"/>
      <c r="EH230" s="90"/>
      <c r="EI230" s="90"/>
      <c r="EJ230" s="90"/>
      <c r="EK230" s="90"/>
      <c r="EL230" s="90"/>
      <c r="EM230" s="90"/>
      <c r="EN230" s="90"/>
      <c r="EO230" s="90"/>
      <c r="EP230" s="90"/>
      <c r="EQ230" s="90"/>
      <c r="ER230" s="90"/>
      <c r="ES230" s="90"/>
      <c r="ET230" s="90"/>
      <c r="EU230" s="90"/>
      <c r="EV230" s="90"/>
      <c r="EW230" s="90"/>
      <c r="EX230" s="90"/>
      <c r="EY230" s="90"/>
      <c r="EZ230" s="90"/>
      <c r="FA230" s="90"/>
      <c r="FB230" s="90"/>
      <c r="FC230" s="90"/>
      <c r="FD230" s="90"/>
      <c r="FE230" s="90"/>
      <c r="FF230" s="90"/>
      <c r="FG230" s="90"/>
      <c r="FH230" s="90"/>
      <c r="FI230" s="90"/>
      <c r="FJ230" s="90"/>
      <c r="FK230" s="90"/>
      <c r="FL230" s="90"/>
      <c r="FM230" s="90"/>
      <c r="FN230" s="90"/>
      <c r="FO230" s="90"/>
      <c r="FP230" s="90"/>
      <c r="FQ230" s="90"/>
      <c r="FR230" s="90"/>
      <c r="FS230" s="90"/>
      <c r="FT230" s="90"/>
      <c r="FU230" s="90"/>
      <c r="FV230" s="90"/>
      <c r="FW230" s="90"/>
      <c r="FX230" s="90"/>
      <c r="FY230" s="90"/>
      <c r="FZ230" s="90"/>
      <c r="GA230" s="90"/>
      <c r="GB230" s="90"/>
      <c r="GC230" s="90"/>
      <c r="GD230" s="90"/>
      <c r="GE230" s="90"/>
      <c r="GF230" s="90"/>
      <c r="GG230" s="90"/>
      <c r="GH230" s="90"/>
      <c r="GI230" s="90"/>
      <c r="GJ230" s="90"/>
      <c r="GK230" s="90"/>
      <c r="GL230" s="90"/>
      <c r="GM230" s="90"/>
      <c r="GN230" s="90"/>
      <c r="GO230" s="90"/>
      <c r="GP230" s="90"/>
      <c r="GQ230" s="90"/>
      <c r="GR230" s="90"/>
      <c r="GS230" s="90"/>
      <c r="GT230" s="90"/>
      <c r="GU230" s="90"/>
      <c r="GV230" s="90"/>
      <c r="GW230" s="90"/>
      <c r="GX230" s="90"/>
      <c r="GY230" s="90"/>
      <c r="GZ230" s="90"/>
      <c r="HA230" s="90"/>
      <c r="HB230" s="90"/>
      <c r="HC230" s="90"/>
      <c r="HD230" s="90"/>
      <c r="HE230" s="90"/>
      <c r="HF230" s="90"/>
      <c r="HG230" s="90"/>
      <c r="HH230" s="90"/>
      <c r="HI230" s="90"/>
      <c r="HJ230" s="90"/>
      <c r="HK230" s="90"/>
      <c r="HL230" s="90"/>
      <c r="HM230" s="90"/>
      <c r="HN230" s="90"/>
      <c r="HO230" s="90"/>
      <c r="HP230" s="90"/>
      <c r="HQ230" s="90"/>
      <c r="HR230" s="90"/>
      <c r="HS230" s="90"/>
      <c r="HT230" s="90"/>
      <c r="HU230" s="90"/>
      <c r="HV230" s="90"/>
      <c r="HW230" s="90"/>
      <c r="HX230" s="90"/>
      <c r="HY230" s="90"/>
      <c r="HZ230" s="90"/>
      <c r="IA230" s="90"/>
      <c r="IB230" s="90"/>
      <c r="IC230" s="90"/>
      <c r="ID230" s="90"/>
      <c r="IE230" s="90"/>
      <c r="IF230" s="90"/>
      <c r="IG230" s="90"/>
      <c r="IH230" s="90"/>
      <c r="II230" s="90"/>
      <c r="IJ230" s="90"/>
      <c r="IK230" s="90"/>
      <c r="IL230" s="90"/>
      <c r="IM230" s="90"/>
      <c r="IN230" s="90"/>
      <c r="IO230" s="90"/>
      <c r="IP230" s="90"/>
      <c r="IQ230" s="90"/>
      <c r="IR230" s="90"/>
      <c r="IS230" s="90"/>
      <c r="IT230" s="90"/>
      <c r="IU230" s="90"/>
      <c r="IV230" s="90"/>
      <c r="IW230" s="90"/>
      <c r="IX230" s="90"/>
      <c r="IY230" s="90"/>
      <c r="IZ230" s="90"/>
      <c r="JA230" s="90"/>
      <c r="JB230" s="90"/>
      <c r="JC230" s="90"/>
      <c r="JD230" s="90"/>
      <c r="JE230" s="90"/>
      <c r="JF230" s="90"/>
      <c r="JG230" s="90"/>
      <c r="JH230" s="90"/>
      <c r="JI230" s="90"/>
      <c r="JJ230" s="90"/>
      <c r="JK230" s="90"/>
      <c r="JL230" s="90"/>
      <c r="JM230" s="90"/>
      <c r="JN230" s="90"/>
      <c r="JO230" s="90"/>
      <c r="JP230" s="90"/>
      <c r="JQ230" s="90"/>
      <c r="JR230" s="90"/>
      <c r="JS230" s="90"/>
      <c r="JT230" s="90"/>
      <c r="JU230" s="90"/>
      <c r="JV230" s="90"/>
      <c r="JW230" s="90"/>
      <c r="JX230" s="90"/>
      <c r="JY230" s="90"/>
      <c r="JZ230" s="90"/>
      <c r="KA230" s="90"/>
      <c r="KB230" s="90"/>
      <c r="KC230" s="90"/>
      <c r="KD230" s="90"/>
      <c r="KE230" s="90"/>
      <c r="KF230" s="90"/>
      <c r="KG230" s="90"/>
      <c r="KH230" s="90"/>
      <c r="KI230" s="90"/>
      <c r="KJ230" s="90"/>
      <c r="KK230" s="90"/>
      <c r="KL230" s="90"/>
      <c r="KM230" s="90"/>
      <c r="KN230" s="90"/>
      <c r="KO230" s="90"/>
      <c r="KP230" s="90"/>
      <c r="KQ230" s="90"/>
      <c r="KR230" s="90"/>
      <c r="KS230" s="90"/>
      <c r="KT230" s="90"/>
      <c r="KU230" s="90"/>
      <c r="KV230" s="90"/>
      <c r="KW230" s="90"/>
      <c r="KX230" s="90"/>
      <c r="KY230" s="90"/>
      <c r="KZ230" s="90"/>
      <c r="LA230" s="90"/>
      <c r="LB230" s="90"/>
      <c r="LC230" s="90"/>
      <c r="LD230" s="90"/>
      <c r="LE230" s="90"/>
      <c r="LF230" s="90"/>
      <c r="LG230" s="90"/>
      <c r="LH230" s="90"/>
      <c r="LI230" s="90"/>
      <c r="LJ230" s="90"/>
      <c r="LK230" s="90"/>
      <c r="LL230" s="90"/>
      <c r="LM230" s="90"/>
      <c r="LN230" s="90"/>
      <c r="LO230" s="90"/>
      <c r="LP230" s="90"/>
      <c r="LQ230" s="90"/>
      <c r="LR230" s="90"/>
      <c r="LS230" s="90"/>
      <c r="LT230" s="90"/>
      <c r="LU230" s="90"/>
      <c r="LV230" s="90"/>
      <c r="LW230" s="90"/>
      <c r="LX230" s="90"/>
      <c r="LY230" s="90"/>
      <c r="LZ230" s="90"/>
      <c r="MA230" s="90"/>
      <c r="MB230" s="90"/>
      <c r="MC230" s="90"/>
      <c r="MD230" s="90"/>
      <c r="ME230" s="90"/>
      <c r="MF230" s="90"/>
      <c r="MG230" s="90"/>
      <c r="MH230" s="90"/>
      <c r="MI230" s="90"/>
      <c r="MJ230" s="90"/>
      <c r="MK230" s="90"/>
      <c r="ML230" s="90"/>
      <c r="MM230" s="90"/>
      <c r="MN230" s="90"/>
      <c r="MO230" s="90"/>
      <c r="MP230" s="90"/>
      <c r="MQ230" s="90"/>
      <c r="MR230" s="90"/>
      <c r="MS230" s="90"/>
      <c r="MT230" s="90"/>
      <c r="MU230" s="90"/>
      <c r="MV230" s="90"/>
      <c r="MW230" s="90"/>
      <c r="MX230" s="90"/>
      <c r="MY230" s="90"/>
      <c r="MZ230" s="90"/>
      <c r="NA230" s="90"/>
      <c r="NB230" s="90"/>
      <c r="NC230" s="90"/>
      <c r="ND230" s="90"/>
      <c r="NE230" s="90"/>
      <c r="NF230" s="90"/>
      <c r="NG230" s="90"/>
      <c r="NH230" s="90"/>
      <c r="NI230" s="90"/>
      <c r="NJ230" s="90"/>
      <c r="NK230" s="90"/>
      <c r="NL230" s="90"/>
      <c r="NM230" s="90"/>
      <c r="NN230" s="90"/>
      <c r="NO230" s="90"/>
      <c r="NP230" s="90"/>
      <c r="NQ230" s="90"/>
      <c r="NR230" s="90"/>
      <c r="NS230" s="90"/>
      <c r="NT230" s="90"/>
      <c r="NU230" s="90"/>
      <c r="NV230" s="90"/>
      <c r="NW230" s="90"/>
      <c r="NX230" s="90"/>
      <c r="NY230" s="90"/>
      <c r="NZ230" s="90"/>
      <c r="OA230" s="90"/>
      <c r="OB230" s="90"/>
      <c r="OC230" s="90"/>
      <c r="OD230" s="90"/>
      <c r="OE230" s="90"/>
      <c r="OF230" s="90"/>
      <c r="OG230" s="90"/>
      <c r="OH230" s="90"/>
      <c r="OI230" s="90"/>
      <c r="OJ230" s="90"/>
      <c r="OK230" s="90"/>
      <c r="OL230" s="90"/>
      <c r="OM230" s="90"/>
      <c r="ON230" s="90"/>
      <c r="OO230" s="90"/>
      <c r="OP230" s="90"/>
      <c r="OQ230" s="90"/>
      <c r="OR230" s="90"/>
      <c r="OS230" s="90"/>
      <c r="OT230" s="90"/>
      <c r="OU230" s="90"/>
      <c r="OV230" s="90"/>
      <c r="OW230" s="90"/>
      <c r="OX230" s="90"/>
      <c r="OY230" s="90"/>
      <c r="OZ230" s="90"/>
      <c r="PA230" s="90"/>
      <c r="PB230" s="90"/>
      <c r="PC230" s="90"/>
      <c r="PD230" s="90"/>
      <c r="PE230" s="90"/>
      <c r="PF230" s="90"/>
      <c r="PG230" s="90"/>
      <c r="PH230" s="90"/>
      <c r="PI230" s="90"/>
      <c r="PJ230" s="90"/>
      <c r="PK230" s="90"/>
      <c r="PL230" s="90"/>
      <c r="PM230" s="90"/>
      <c r="PN230" s="90"/>
      <c r="PO230" s="90"/>
      <c r="PP230" s="90"/>
      <c r="PQ230" s="90"/>
      <c r="PR230" s="90"/>
      <c r="PS230" s="90"/>
      <c r="PT230" s="90"/>
      <c r="PU230" s="90"/>
      <c r="PV230" s="90"/>
      <c r="PW230" s="90"/>
      <c r="PX230" s="90"/>
      <c r="PY230" s="90"/>
      <c r="PZ230" s="90"/>
      <c r="QA230" s="90"/>
      <c r="QB230" s="90"/>
      <c r="QC230" s="90"/>
      <c r="QD230" s="90"/>
      <c r="QE230" s="90"/>
      <c r="QF230" s="90"/>
      <c r="QG230" s="90"/>
      <c r="QH230" s="90"/>
      <c r="QI230" s="90"/>
      <c r="QJ230" s="90"/>
      <c r="QK230" s="90"/>
      <c r="QL230" s="90"/>
      <c r="QM230" s="90"/>
      <c r="QN230" s="90"/>
      <c r="QO230" s="90"/>
      <c r="QP230" s="90"/>
      <c r="QQ230" s="90"/>
      <c r="QR230" s="90"/>
      <c r="QS230" s="90"/>
      <c r="QT230" s="90"/>
      <c r="QU230" s="90"/>
      <c r="QV230" s="90"/>
      <c r="QW230" s="90"/>
      <c r="QX230" s="90"/>
      <c r="QY230" s="90"/>
      <c r="QZ230" s="90"/>
      <c r="RA230" s="90"/>
      <c r="RB230" s="90"/>
      <c r="RC230" s="90"/>
      <c r="RD230" s="90"/>
      <c r="RE230" s="90"/>
      <c r="RF230" s="90"/>
      <c r="RG230" s="90"/>
      <c r="RH230" s="90"/>
      <c r="RI230" s="90"/>
      <c r="RJ230" s="90"/>
      <c r="RK230" s="90"/>
      <c r="RL230" s="90"/>
      <c r="RM230" s="90"/>
      <c r="RN230" s="90"/>
      <c r="RO230" s="90"/>
      <c r="RP230" s="90"/>
      <c r="RQ230" s="90"/>
      <c r="RR230" s="90"/>
      <c r="RS230" s="90"/>
      <c r="RT230" s="90"/>
      <c r="RU230" s="90"/>
      <c r="RV230" s="90"/>
      <c r="RW230" s="90"/>
      <c r="RX230" s="90"/>
      <c r="RY230" s="90"/>
      <c r="RZ230" s="90"/>
      <c r="SA230" s="90"/>
      <c r="SB230" s="90"/>
      <c r="SC230" s="90"/>
      <c r="SD230" s="90"/>
      <c r="SE230" s="90"/>
      <c r="SF230" s="90"/>
      <c r="SG230" s="90"/>
      <c r="SH230" s="90"/>
      <c r="SI230" s="90"/>
      <c r="SJ230" s="90"/>
      <c r="SK230" s="90"/>
      <c r="SL230" s="90"/>
      <c r="SM230" s="90"/>
      <c r="SN230" s="90"/>
      <c r="SO230" s="90"/>
      <c r="SP230" s="90"/>
      <c r="SQ230" s="90"/>
      <c r="SR230" s="90"/>
      <c r="SS230" s="90"/>
      <c r="ST230" s="90"/>
      <c r="SU230" s="90"/>
      <c r="SV230" s="90"/>
      <c r="SW230" s="90"/>
      <c r="SX230" s="90"/>
      <c r="SY230" s="90"/>
      <c r="SZ230" s="90"/>
      <c r="TA230" s="90"/>
      <c r="TB230" s="90"/>
      <c r="TC230" s="90"/>
      <c r="TD230" s="90"/>
      <c r="TE230" s="90"/>
      <c r="TF230" s="90"/>
      <c r="TG230" s="90"/>
      <c r="TH230" s="90"/>
      <c r="TI230" s="90"/>
      <c r="TJ230" s="90"/>
      <c r="TK230" s="90"/>
      <c r="TL230" s="90"/>
      <c r="TM230" s="90"/>
      <c r="TN230" s="90"/>
      <c r="TO230" s="90"/>
      <c r="TP230" s="90"/>
      <c r="TQ230" s="90"/>
      <c r="TR230" s="90"/>
      <c r="TS230" s="90"/>
      <c r="TT230" s="90"/>
      <c r="TU230" s="90"/>
      <c r="TV230" s="90"/>
      <c r="TW230" s="90"/>
      <c r="TX230" s="90"/>
      <c r="TY230" s="90"/>
      <c r="TZ230" s="90"/>
      <c r="UA230" s="90"/>
      <c r="UB230" s="90"/>
      <c r="UC230" s="90"/>
      <c r="UD230" s="90"/>
      <c r="UE230" s="90"/>
      <c r="UF230" s="90"/>
      <c r="UG230" s="90"/>
      <c r="UH230" s="90"/>
      <c r="UI230" s="90"/>
      <c r="UJ230" s="90"/>
      <c r="UK230" s="90"/>
      <c r="UL230" s="90"/>
      <c r="UM230" s="90"/>
      <c r="UN230" s="90"/>
      <c r="UO230" s="90"/>
      <c r="UP230" s="90"/>
      <c r="UQ230" s="90"/>
      <c r="UR230" s="90"/>
      <c r="US230" s="90"/>
      <c r="UT230" s="90"/>
      <c r="UU230" s="90"/>
      <c r="UV230" s="90"/>
      <c r="UW230" s="90"/>
      <c r="UX230" s="90"/>
      <c r="UY230" s="90"/>
      <c r="UZ230" s="90"/>
      <c r="VA230" s="90"/>
      <c r="VB230" s="90"/>
      <c r="VC230" s="90"/>
      <c r="VD230" s="90"/>
      <c r="VE230" s="90"/>
      <c r="VF230" s="90"/>
      <c r="VG230" s="90"/>
      <c r="VH230" s="90"/>
      <c r="VI230" s="90"/>
      <c r="VJ230" s="90"/>
      <c r="VK230" s="90"/>
      <c r="VL230" s="90"/>
      <c r="VM230" s="90"/>
      <c r="VN230" s="90"/>
      <c r="VO230" s="90"/>
      <c r="VP230" s="90"/>
      <c r="VQ230" s="90"/>
      <c r="VR230" s="90"/>
      <c r="VS230" s="90"/>
      <c r="VT230" s="90"/>
      <c r="VU230" s="90"/>
      <c r="VV230" s="90"/>
      <c r="VW230" s="90"/>
      <c r="VX230" s="90"/>
      <c r="VY230" s="90"/>
      <c r="VZ230" s="90"/>
      <c r="WA230" s="90"/>
      <c r="WB230" s="90"/>
      <c r="WC230" s="90"/>
      <c r="WD230" s="90"/>
      <c r="WE230" s="90"/>
      <c r="WF230" s="90"/>
      <c r="WG230" s="90"/>
      <c r="WH230" s="90"/>
      <c r="WI230" s="90"/>
      <c r="WJ230" s="90"/>
      <c r="WK230" s="90"/>
      <c r="WL230" s="90"/>
      <c r="WM230" s="90"/>
      <c r="WN230" s="90"/>
      <c r="WO230" s="90"/>
      <c r="WP230" s="90"/>
      <c r="WQ230" s="90"/>
      <c r="WR230" s="90"/>
      <c r="WS230" s="90"/>
      <c r="WT230" s="90"/>
      <c r="WU230" s="90"/>
      <c r="WV230" s="90"/>
      <c r="WW230" s="90"/>
      <c r="WX230" s="90"/>
      <c r="WY230" s="90"/>
      <c r="WZ230" s="90"/>
      <c r="XA230" s="90"/>
      <c r="XB230" s="90"/>
      <c r="XC230" s="90"/>
      <c r="XD230" s="90"/>
      <c r="XE230" s="90"/>
      <c r="XF230" s="90"/>
      <c r="XG230" s="90"/>
      <c r="XH230" s="90"/>
      <c r="XI230" s="90"/>
      <c r="XJ230" s="90"/>
      <c r="XK230" s="90"/>
      <c r="XL230" s="90"/>
      <c r="XM230" s="90"/>
      <c r="XN230" s="90"/>
      <c r="XO230" s="90"/>
      <c r="XP230" s="90"/>
      <c r="XQ230" s="90"/>
      <c r="XR230" s="90"/>
      <c r="XS230" s="90"/>
      <c r="XT230" s="90"/>
      <c r="XU230" s="90"/>
      <c r="XV230" s="90"/>
      <c r="XW230" s="90"/>
      <c r="XX230" s="90"/>
      <c r="XY230" s="90"/>
      <c r="XZ230" s="90"/>
      <c r="YA230" s="90"/>
      <c r="YB230" s="90"/>
      <c r="YC230" s="90"/>
      <c r="YD230" s="90"/>
      <c r="YE230" s="90"/>
      <c r="YF230" s="90"/>
      <c r="YG230" s="90"/>
      <c r="YH230" s="90"/>
      <c r="YI230" s="90"/>
      <c r="YJ230" s="90"/>
      <c r="YK230" s="90"/>
      <c r="YL230" s="90"/>
      <c r="YM230" s="90"/>
      <c r="YN230" s="90"/>
      <c r="YO230" s="90"/>
      <c r="YP230" s="90"/>
      <c r="YQ230" s="90"/>
      <c r="YR230" s="90"/>
      <c r="YS230" s="90"/>
      <c r="YT230" s="90"/>
      <c r="YU230" s="90"/>
      <c r="YV230" s="90"/>
      <c r="YW230" s="90"/>
      <c r="YX230" s="90"/>
      <c r="YY230" s="90"/>
      <c r="YZ230" s="90"/>
      <c r="ZA230" s="90"/>
      <c r="ZB230" s="90"/>
      <c r="ZC230" s="90"/>
      <c r="ZD230" s="90"/>
      <c r="ZE230" s="90"/>
      <c r="ZF230" s="90"/>
      <c r="ZG230" s="90"/>
      <c r="ZH230" s="90"/>
      <c r="ZI230" s="90"/>
      <c r="ZJ230" s="90"/>
      <c r="ZK230" s="90"/>
      <c r="ZL230" s="90"/>
      <c r="ZM230" s="90"/>
      <c r="ZN230" s="90"/>
      <c r="ZO230" s="90"/>
      <c r="ZP230" s="90"/>
      <c r="ZQ230" s="90"/>
      <c r="ZR230" s="90"/>
      <c r="ZS230" s="90"/>
      <c r="ZT230" s="90"/>
      <c r="ZU230" s="90"/>
      <c r="ZV230" s="90"/>
      <c r="ZW230" s="90"/>
      <c r="ZX230" s="90"/>
      <c r="ZY230" s="90"/>
      <c r="ZZ230" s="90"/>
      <c r="AAA230" s="90"/>
      <c r="AAB230" s="90"/>
      <c r="AAC230" s="90"/>
      <c r="AAD230" s="90"/>
      <c r="AAE230" s="90"/>
      <c r="AAF230" s="90"/>
      <c r="AAG230" s="90"/>
      <c r="AAH230" s="90"/>
      <c r="AAI230" s="90"/>
      <c r="AAJ230" s="90"/>
      <c r="AAK230" s="90"/>
      <c r="AAL230" s="90"/>
      <c r="AAM230" s="90"/>
      <c r="AAN230" s="90"/>
      <c r="AAO230" s="90"/>
      <c r="AAP230" s="90"/>
      <c r="AAQ230" s="90"/>
      <c r="AAR230" s="90"/>
      <c r="AAS230" s="90"/>
      <c r="AAT230" s="90"/>
      <c r="AAU230" s="90"/>
      <c r="AAV230" s="90"/>
      <c r="AAW230" s="90"/>
      <c r="AAX230" s="90"/>
      <c r="AAY230" s="90"/>
      <c r="AAZ230" s="90"/>
      <c r="ABA230" s="90"/>
      <c r="ABB230" s="90"/>
      <c r="ABC230" s="90"/>
      <c r="ABD230" s="90"/>
      <c r="ABE230" s="90"/>
      <c r="ABF230" s="90"/>
      <c r="ABG230" s="90"/>
      <c r="ABH230" s="90"/>
      <c r="ABI230" s="90"/>
      <c r="ABJ230" s="90"/>
      <c r="ABK230" s="90"/>
      <c r="ABL230" s="90"/>
      <c r="ABM230" s="90"/>
      <c r="ABN230" s="90"/>
      <c r="ABO230" s="90"/>
      <c r="ABP230" s="90"/>
      <c r="ABQ230" s="90"/>
      <c r="ABR230" s="90"/>
      <c r="ABS230" s="90"/>
      <c r="ABT230" s="90"/>
      <c r="ABU230" s="90"/>
      <c r="ABV230" s="90"/>
      <c r="ABW230" s="90"/>
      <c r="ABX230" s="90"/>
      <c r="ABY230" s="90"/>
      <c r="ABZ230" s="90"/>
      <c r="ACA230" s="90"/>
      <c r="ACB230" s="90"/>
      <c r="ACC230" s="90"/>
      <c r="ACD230" s="90"/>
      <c r="ACE230" s="90"/>
      <c r="ACF230" s="90"/>
      <c r="ACG230" s="90"/>
      <c r="ACH230" s="90"/>
      <c r="ACI230" s="90"/>
      <c r="ACJ230" s="90"/>
      <c r="ACK230" s="90"/>
      <c r="ACL230" s="90"/>
      <c r="ACM230" s="90"/>
      <c r="ACN230" s="90"/>
      <c r="ACO230" s="90"/>
      <c r="ACP230" s="90"/>
      <c r="ACQ230" s="90"/>
      <c r="ACR230" s="90"/>
      <c r="ACS230" s="90"/>
      <c r="ACT230" s="90"/>
      <c r="ACU230" s="90"/>
      <c r="ACV230" s="90"/>
      <c r="ACW230" s="90"/>
      <c r="ACX230" s="90"/>
      <c r="ACY230" s="90"/>
      <c r="ACZ230" s="90"/>
      <c r="ADA230" s="90"/>
      <c r="ADB230" s="90"/>
      <c r="ADC230" s="90"/>
      <c r="ADD230" s="90"/>
      <c r="ADE230" s="90"/>
      <c r="ADF230" s="90"/>
      <c r="ADG230" s="90"/>
      <c r="ADH230" s="90"/>
      <c r="ADI230" s="90"/>
      <c r="ADJ230" s="90"/>
      <c r="ADK230" s="90"/>
      <c r="ADL230" s="90"/>
      <c r="ADM230" s="90"/>
      <c r="ADN230" s="90"/>
      <c r="ADO230" s="90"/>
      <c r="ADP230" s="90"/>
      <c r="ADQ230" s="90"/>
      <c r="ADR230" s="90"/>
      <c r="ADS230" s="90"/>
      <c r="ADT230" s="90"/>
      <c r="ADU230" s="90"/>
      <c r="ADV230" s="90"/>
      <c r="ADW230" s="90"/>
      <c r="ADX230" s="90"/>
      <c r="ADY230" s="90"/>
      <c r="ADZ230" s="90"/>
      <c r="AEA230" s="90"/>
      <c r="AEB230" s="90"/>
      <c r="AEC230" s="90"/>
      <c r="AED230" s="90"/>
      <c r="AEE230" s="90"/>
      <c r="AEF230" s="90"/>
      <c r="AEG230" s="90"/>
      <c r="AEH230" s="90"/>
      <c r="AEI230" s="90"/>
      <c r="AEJ230" s="90"/>
      <c r="AEK230" s="90"/>
      <c r="AEL230" s="90"/>
      <c r="AEM230" s="90"/>
      <c r="AEN230" s="90"/>
      <c r="AEO230" s="90"/>
      <c r="AEP230" s="90"/>
      <c r="AEQ230" s="90"/>
      <c r="AER230" s="90"/>
      <c r="AES230" s="90"/>
      <c r="AET230" s="90"/>
      <c r="AEU230" s="90"/>
      <c r="AEV230" s="90"/>
      <c r="AEW230" s="90"/>
      <c r="AEX230" s="90"/>
      <c r="AEY230" s="90"/>
      <c r="AEZ230" s="90"/>
      <c r="AFA230" s="90"/>
      <c r="AFB230" s="90"/>
      <c r="AFC230" s="90"/>
      <c r="AFD230" s="90"/>
      <c r="AFE230" s="90"/>
      <c r="AFF230" s="90"/>
      <c r="AFG230" s="90"/>
      <c r="AFH230" s="90"/>
      <c r="AFI230" s="90"/>
      <c r="AFJ230" s="90"/>
      <c r="AFK230" s="90"/>
      <c r="AFL230" s="90"/>
      <c r="AFM230" s="90"/>
      <c r="AFN230" s="90"/>
      <c r="AFO230" s="90"/>
      <c r="AFP230" s="90"/>
      <c r="AFQ230" s="90"/>
      <c r="AFR230" s="90"/>
      <c r="AFS230" s="90"/>
      <c r="AFT230" s="90"/>
      <c r="AFU230" s="90"/>
      <c r="AFV230" s="90"/>
      <c r="AFW230" s="90"/>
      <c r="AFX230" s="90"/>
      <c r="AFY230" s="90"/>
      <c r="AFZ230" s="90"/>
      <c r="AGA230" s="90"/>
      <c r="AGB230" s="90"/>
      <c r="AGC230" s="90"/>
      <c r="AGD230" s="90"/>
      <c r="AGE230" s="90"/>
      <c r="AGF230" s="90"/>
      <c r="AGG230" s="90"/>
      <c r="AGH230" s="90"/>
      <c r="AGI230" s="90"/>
      <c r="AGJ230" s="90"/>
      <c r="AGK230" s="90"/>
      <c r="AGL230" s="90"/>
      <c r="AGM230" s="90"/>
      <c r="AGN230" s="90"/>
      <c r="AGO230" s="90"/>
      <c r="AGP230" s="90"/>
      <c r="AGQ230" s="90"/>
      <c r="AGR230" s="90"/>
      <c r="AGS230" s="90"/>
      <c r="AGT230" s="90"/>
      <c r="AGU230" s="90"/>
      <c r="AGV230" s="90"/>
      <c r="AGW230" s="90"/>
      <c r="AGX230" s="90"/>
      <c r="AGY230" s="90"/>
      <c r="AGZ230" s="90"/>
      <c r="AHA230" s="90"/>
      <c r="AHB230" s="90"/>
      <c r="AHC230" s="90"/>
      <c r="AHD230" s="90"/>
      <c r="AHE230" s="90"/>
      <c r="AHF230" s="90"/>
      <c r="AHG230" s="90"/>
      <c r="AHH230" s="90"/>
      <c r="AHI230" s="90"/>
      <c r="AHJ230" s="90"/>
      <c r="AHK230" s="90"/>
      <c r="AHL230" s="90"/>
      <c r="AHM230" s="90"/>
      <c r="AHN230" s="90"/>
      <c r="AHO230" s="90"/>
      <c r="AHP230" s="90"/>
      <c r="AHQ230" s="90"/>
      <c r="AHR230" s="90"/>
      <c r="AHS230" s="90"/>
      <c r="AHT230" s="90"/>
      <c r="AHU230" s="90"/>
      <c r="AHV230" s="90"/>
      <c r="AHW230" s="90"/>
      <c r="AHX230" s="90"/>
      <c r="AHY230" s="90"/>
      <c r="AHZ230" s="90"/>
      <c r="AIA230" s="90"/>
      <c r="AIB230" s="90"/>
      <c r="AIC230" s="90"/>
      <c r="AID230" s="90"/>
      <c r="AIE230" s="90"/>
      <c r="AIF230" s="90"/>
      <c r="AIG230" s="90"/>
      <c r="AIH230" s="90"/>
      <c r="AII230" s="90"/>
      <c r="AIJ230" s="90"/>
      <c r="AIK230" s="90"/>
      <c r="AIL230" s="90"/>
      <c r="AIM230" s="90"/>
      <c r="AIN230" s="90"/>
      <c r="AIO230" s="90"/>
      <c r="AIP230" s="90"/>
      <c r="AIQ230" s="90"/>
      <c r="AIR230" s="90"/>
      <c r="AIS230" s="90"/>
      <c r="AIT230" s="90"/>
      <c r="AIU230" s="90"/>
      <c r="AIV230" s="90"/>
      <c r="AIW230" s="90"/>
      <c r="AIX230" s="90"/>
      <c r="AIY230" s="90"/>
      <c r="AIZ230" s="90"/>
      <c r="AJA230" s="90"/>
      <c r="AJB230" s="90"/>
      <c r="AJC230" s="90"/>
      <c r="AJD230" s="90"/>
      <c r="AJE230" s="90"/>
      <c r="AJF230" s="90"/>
      <c r="AJG230" s="90"/>
      <c r="AJH230" s="90"/>
      <c r="AJI230" s="90"/>
      <c r="AJJ230" s="90"/>
      <c r="AJK230" s="90"/>
      <c r="AJL230" s="90"/>
      <c r="AJM230" s="90"/>
      <c r="AJN230" s="90"/>
      <c r="AJO230" s="90"/>
      <c r="AJP230" s="90"/>
      <c r="AJQ230" s="90"/>
      <c r="AJR230" s="90"/>
      <c r="AJS230" s="90"/>
      <c r="AJT230" s="90"/>
      <c r="AJU230" s="90"/>
      <c r="AJV230" s="90"/>
      <c r="AJW230" s="90"/>
      <c r="AJX230" s="90"/>
      <c r="AJY230" s="90"/>
      <c r="AJZ230" s="90"/>
      <c r="AKA230" s="90"/>
      <c r="AKB230" s="90"/>
      <c r="AKC230" s="90"/>
      <c r="AKD230" s="90"/>
      <c r="AKE230" s="90"/>
      <c r="AKF230" s="90"/>
      <c r="AKG230" s="90"/>
      <c r="AKH230" s="90"/>
      <c r="AKI230" s="90"/>
      <c r="AKJ230" s="90"/>
      <c r="AKK230" s="90"/>
      <c r="AKL230" s="90"/>
      <c r="AKM230" s="90"/>
      <c r="AKN230" s="90"/>
      <c r="AKO230" s="90"/>
      <c r="AKP230" s="90"/>
      <c r="AKQ230" s="90"/>
      <c r="AKR230" s="90"/>
      <c r="AKS230" s="90"/>
      <c r="AKT230" s="90"/>
      <c r="AKU230" s="90"/>
      <c r="AKV230" s="90"/>
      <c r="AKW230" s="90"/>
      <c r="AKX230" s="90"/>
      <c r="AKY230" s="90"/>
      <c r="AKZ230" s="90"/>
      <c r="ALA230" s="90"/>
      <c r="ALB230" s="90"/>
      <c r="ALC230" s="90"/>
      <c r="ALD230" s="90"/>
      <c r="ALE230" s="90"/>
      <c r="ALF230" s="90"/>
      <c r="ALG230" s="90"/>
      <c r="ALH230" s="90"/>
      <c r="ALI230" s="90"/>
      <c r="ALJ230" s="90"/>
      <c r="ALK230" s="90"/>
      <c r="ALL230" s="90"/>
      <c r="ALM230" s="90"/>
      <c r="ALN230" s="90"/>
      <c r="ALO230" s="90"/>
      <c r="ALP230" s="90"/>
      <c r="ALQ230" s="90"/>
      <c r="ALR230" s="90"/>
      <c r="ALS230" s="90"/>
      <c r="ALT230" s="90"/>
      <c r="ALU230" s="90"/>
      <c r="ALV230" s="90"/>
      <c r="ALW230" s="90"/>
      <c r="ALX230" s="90"/>
      <c r="ALY230" s="90"/>
      <c r="ALZ230" s="90"/>
      <c r="AMA230" s="90"/>
      <c r="AMB230" s="90"/>
      <c r="AMC230" s="90"/>
      <c r="AMD230" s="90"/>
      <c r="AME230" s="90"/>
      <c r="AMF230" s="90"/>
      <c r="AMG230" s="90"/>
      <c r="AMH230" s="90"/>
      <c r="AMI230" s="90"/>
      <c r="AMJ230" s="90"/>
    </row>
    <row r="231" customFormat="false" ht="18" hidden="false" customHeight="true" outlineLevel="0" collapsed="false">
      <c r="A231" s="144"/>
      <c r="B231" s="95"/>
      <c r="C231" s="96"/>
      <c r="D231" s="96"/>
      <c r="E231" s="96"/>
      <c r="F231" s="96"/>
      <c r="G231" s="96"/>
      <c r="H231" s="90"/>
      <c r="I231" s="90"/>
      <c r="J231" s="90"/>
      <c r="K231" s="90"/>
      <c r="L231" s="90"/>
      <c r="M231" s="90"/>
      <c r="N231" s="90"/>
      <c r="O231" s="90"/>
      <c r="P231" s="90"/>
      <c r="Q231" s="90"/>
      <c r="R231" s="90"/>
      <c r="S231" s="90"/>
      <c r="T231" s="90"/>
      <c r="U231" s="90"/>
      <c r="V231" s="90"/>
      <c r="W231" s="90"/>
      <c r="X231" s="90"/>
      <c r="Y231" s="90"/>
      <c r="Z231" s="90"/>
      <c r="AA231" s="90"/>
      <c r="AB231" s="90"/>
      <c r="AC231" s="90"/>
      <c r="AD231" s="90"/>
      <c r="AE231" s="90"/>
      <c r="AF231" s="90"/>
      <c r="AG231" s="90"/>
      <c r="AH231" s="90"/>
      <c r="AI231" s="90"/>
      <c r="AJ231" s="90"/>
      <c r="AK231" s="90"/>
      <c r="AL231" s="90"/>
      <c r="AM231" s="90"/>
      <c r="AN231" s="90"/>
      <c r="AO231" s="90"/>
      <c r="AP231" s="90"/>
      <c r="AQ231" s="90"/>
      <c r="AR231" s="90"/>
      <c r="AS231" s="90"/>
      <c r="AT231" s="90"/>
      <c r="AU231" s="90"/>
      <c r="AV231" s="90"/>
      <c r="AW231" s="90"/>
      <c r="AX231" s="90"/>
      <c r="AY231" s="90"/>
      <c r="AZ231" s="90"/>
      <c r="BA231" s="90"/>
      <c r="BB231" s="90"/>
      <c r="BC231" s="90"/>
      <c r="BD231" s="90"/>
      <c r="BE231" s="90"/>
      <c r="BF231" s="90"/>
      <c r="BG231" s="90"/>
      <c r="BH231" s="90"/>
      <c r="BI231" s="90"/>
      <c r="BJ231" s="90"/>
      <c r="BK231" s="90"/>
      <c r="BL231" s="90"/>
      <c r="BM231" s="90"/>
      <c r="BN231" s="90"/>
      <c r="BO231" s="90"/>
      <c r="BP231" s="90"/>
      <c r="BQ231" s="90"/>
      <c r="BR231" s="90"/>
      <c r="BS231" s="90"/>
      <c r="BT231" s="90"/>
      <c r="BU231" s="90"/>
      <c r="BV231" s="90"/>
      <c r="BW231" s="90"/>
      <c r="BX231" s="90"/>
      <c r="BY231" s="90"/>
      <c r="BZ231" s="90"/>
      <c r="CA231" s="90"/>
      <c r="CB231" s="90"/>
      <c r="CC231" s="90"/>
      <c r="CD231" s="90"/>
      <c r="CE231" s="90"/>
      <c r="CF231" s="90"/>
      <c r="CG231" s="90"/>
      <c r="CH231" s="90"/>
      <c r="CI231" s="90"/>
      <c r="CJ231" s="90"/>
      <c r="CK231" s="90"/>
      <c r="CL231" s="90"/>
      <c r="CM231" s="90"/>
      <c r="CN231" s="90"/>
      <c r="CO231" s="90"/>
      <c r="CP231" s="90"/>
      <c r="CQ231" s="90"/>
      <c r="CR231" s="90"/>
      <c r="CS231" s="90"/>
      <c r="CT231" s="90"/>
      <c r="CU231" s="90"/>
      <c r="CV231" s="90"/>
      <c r="CW231" s="90"/>
      <c r="CX231" s="90"/>
      <c r="CY231" s="90"/>
      <c r="CZ231" s="90"/>
      <c r="DA231" s="90"/>
      <c r="DB231" s="90"/>
      <c r="DC231" s="90"/>
      <c r="DD231" s="90"/>
      <c r="DE231" s="90"/>
      <c r="DF231" s="90"/>
      <c r="DG231" s="90"/>
      <c r="DH231" s="90"/>
      <c r="DI231" s="90"/>
      <c r="DJ231" s="90"/>
      <c r="DK231" s="90"/>
      <c r="DL231" s="90"/>
      <c r="DM231" s="90"/>
      <c r="DN231" s="90"/>
      <c r="DO231" s="90"/>
      <c r="DP231" s="90"/>
      <c r="DQ231" s="90"/>
      <c r="DR231" s="90"/>
      <c r="DS231" s="90"/>
      <c r="DT231" s="90"/>
      <c r="DU231" s="90"/>
      <c r="DV231" s="90"/>
      <c r="DW231" s="90"/>
      <c r="DX231" s="90"/>
      <c r="DY231" s="90"/>
      <c r="DZ231" s="90"/>
      <c r="EA231" s="90"/>
      <c r="EB231" s="90"/>
      <c r="EC231" s="90"/>
      <c r="ED231" s="90"/>
      <c r="EE231" s="90"/>
      <c r="EF231" s="90"/>
      <c r="EG231" s="90"/>
      <c r="EH231" s="90"/>
      <c r="EI231" s="90"/>
      <c r="EJ231" s="90"/>
      <c r="EK231" s="90"/>
      <c r="EL231" s="90"/>
      <c r="EM231" s="90"/>
      <c r="EN231" s="90"/>
      <c r="EO231" s="90"/>
      <c r="EP231" s="90"/>
      <c r="EQ231" s="90"/>
      <c r="ER231" s="90"/>
      <c r="ES231" s="90"/>
      <c r="ET231" s="90"/>
      <c r="EU231" s="90"/>
      <c r="EV231" s="90"/>
      <c r="EW231" s="90"/>
      <c r="EX231" s="90"/>
      <c r="EY231" s="90"/>
      <c r="EZ231" s="90"/>
      <c r="FA231" s="90"/>
      <c r="FB231" s="90"/>
      <c r="FC231" s="90"/>
      <c r="FD231" s="90"/>
      <c r="FE231" s="90"/>
      <c r="FF231" s="90"/>
      <c r="FG231" s="90"/>
      <c r="FH231" s="90"/>
      <c r="FI231" s="90"/>
      <c r="FJ231" s="90"/>
      <c r="FK231" s="90"/>
      <c r="FL231" s="90"/>
      <c r="FM231" s="90"/>
      <c r="FN231" s="90"/>
      <c r="FO231" s="90"/>
      <c r="FP231" s="90"/>
      <c r="FQ231" s="90"/>
      <c r="FR231" s="90"/>
      <c r="FS231" s="90"/>
      <c r="FT231" s="90"/>
      <c r="FU231" s="90"/>
      <c r="FV231" s="90"/>
      <c r="FW231" s="90"/>
      <c r="FX231" s="90"/>
      <c r="FY231" s="90"/>
      <c r="FZ231" s="90"/>
      <c r="GA231" s="90"/>
      <c r="GB231" s="90"/>
      <c r="GC231" s="90"/>
      <c r="GD231" s="90"/>
      <c r="GE231" s="90"/>
      <c r="GF231" s="90"/>
      <c r="GG231" s="90"/>
      <c r="GH231" s="90"/>
      <c r="GI231" s="90"/>
      <c r="GJ231" s="90"/>
      <c r="GK231" s="90"/>
      <c r="GL231" s="90"/>
      <c r="GM231" s="90"/>
      <c r="GN231" s="90"/>
      <c r="GO231" s="90"/>
      <c r="GP231" s="90"/>
      <c r="GQ231" s="90"/>
      <c r="GR231" s="90"/>
      <c r="GS231" s="90"/>
      <c r="GT231" s="90"/>
      <c r="GU231" s="90"/>
      <c r="GV231" s="90"/>
      <c r="GW231" s="90"/>
      <c r="GX231" s="90"/>
      <c r="GY231" s="90"/>
      <c r="GZ231" s="90"/>
      <c r="HA231" s="90"/>
      <c r="HB231" s="90"/>
      <c r="HC231" s="90"/>
      <c r="HD231" s="90"/>
      <c r="HE231" s="90"/>
      <c r="HF231" s="90"/>
      <c r="HG231" s="90"/>
      <c r="HH231" s="90"/>
      <c r="HI231" s="90"/>
      <c r="HJ231" s="90"/>
      <c r="HK231" s="90"/>
      <c r="HL231" s="90"/>
      <c r="HM231" s="90"/>
      <c r="HN231" s="90"/>
      <c r="HO231" s="90"/>
      <c r="HP231" s="90"/>
      <c r="HQ231" s="90"/>
      <c r="HR231" s="90"/>
      <c r="HS231" s="90"/>
      <c r="HT231" s="90"/>
      <c r="HU231" s="90"/>
      <c r="HV231" s="90"/>
      <c r="HW231" s="90"/>
      <c r="HX231" s="90"/>
      <c r="HY231" s="90"/>
      <c r="HZ231" s="90"/>
      <c r="IA231" s="90"/>
      <c r="IB231" s="90"/>
      <c r="IC231" s="90"/>
      <c r="ID231" s="90"/>
      <c r="IE231" s="90"/>
      <c r="IF231" s="90"/>
      <c r="IG231" s="90"/>
      <c r="IH231" s="90"/>
      <c r="II231" s="90"/>
      <c r="IJ231" s="90"/>
      <c r="IK231" s="90"/>
      <c r="IL231" s="90"/>
      <c r="IM231" s="90"/>
      <c r="IN231" s="90"/>
      <c r="IO231" s="90"/>
      <c r="IP231" s="90"/>
      <c r="IQ231" s="90"/>
      <c r="IR231" s="90"/>
      <c r="IS231" s="90"/>
      <c r="IT231" s="90"/>
      <c r="IU231" s="90"/>
      <c r="IV231" s="90"/>
      <c r="IW231" s="90"/>
      <c r="IX231" s="90"/>
      <c r="IY231" s="90"/>
      <c r="IZ231" s="90"/>
      <c r="JA231" s="90"/>
      <c r="JB231" s="90"/>
      <c r="JC231" s="90"/>
      <c r="JD231" s="90"/>
      <c r="JE231" s="90"/>
      <c r="JF231" s="90"/>
      <c r="JG231" s="90"/>
      <c r="JH231" s="90"/>
      <c r="JI231" s="90"/>
      <c r="JJ231" s="90"/>
      <c r="JK231" s="90"/>
      <c r="JL231" s="90"/>
      <c r="JM231" s="90"/>
      <c r="JN231" s="90"/>
      <c r="JO231" s="90"/>
      <c r="JP231" s="90"/>
      <c r="JQ231" s="90"/>
      <c r="JR231" s="90"/>
      <c r="JS231" s="90"/>
      <c r="JT231" s="90"/>
      <c r="JU231" s="90"/>
      <c r="JV231" s="90"/>
      <c r="JW231" s="90"/>
      <c r="JX231" s="90"/>
      <c r="JY231" s="90"/>
      <c r="JZ231" s="90"/>
      <c r="KA231" s="90"/>
      <c r="KB231" s="90"/>
      <c r="KC231" s="90"/>
      <c r="KD231" s="90"/>
      <c r="KE231" s="90"/>
      <c r="KF231" s="90"/>
      <c r="KG231" s="90"/>
      <c r="KH231" s="90"/>
      <c r="KI231" s="90"/>
      <c r="KJ231" s="90"/>
      <c r="KK231" s="90"/>
      <c r="KL231" s="90"/>
      <c r="KM231" s="90"/>
      <c r="KN231" s="90"/>
      <c r="KO231" s="90"/>
      <c r="KP231" s="90"/>
      <c r="KQ231" s="90"/>
      <c r="KR231" s="90"/>
      <c r="KS231" s="90"/>
      <c r="KT231" s="90"/>
      <c r="KU231" s="90"/>
      <c r="KV231" s="90"/>
      <c r="KW231" s="90"/>
      <c r="KX231" s="90"/>
      <c r="KY231" s="90"/>
      <c r="KZ231" s="90"/>
      <c r="LA231" s="90"/>
      <c r="LB231" s="90"/>
      <c r="LC231" s="90"/>
      <c r="LD231" s="90"/>
      <c r="LE231" s="90"/>
      <c r="LF231" s="90"/>
      <c r="LG231" s="90"/>
      <c r="LH231" s="90"/>
      <c r="LI231" s="90"/>
      <c r="LJ231" s="90"/>
      <c r="LK231" s="90"/>
      <c r="LL231" s="90"/>
      <c r="LM231" s="90"/>
      <c r="LN231" s="90"/>
      <c r="LO231" s="90"/>
      <c r="LP231" s="90"/>
      <c r="LQ231" s="90"/>
      <c r="LR231" s="90"/>
      <c r="LS231" s="90"/>
      <c r="LT231" s="90"/>
      <c r="LU231" s="90"/>
      <c r="LV231" s="90"/>
      <c r="LW231" s="90"/>
      <c r="LX231" s="90"/>
      <c r="LY231" s="90"/>
      <c r="LZ231" s="90"/>
      <c r="MA231" s="90"/>
      <c r="MB231" s="90"/>
      <c r="MC231" s="90"/>
      <c r="MD231" s="90"/>
      <c r="ME231" s="90"/>
      <c r="MF231" s="90"/>
      <c r="MG231" s="90"/>
      <c r="MH231" s="90"/>
      <c r="MI231" s="90"/>
      <c r="MJ231" s="90"/>
      <c r="MK231" s="90"/>
      <c r="ML231" s="90"/>
      <c r="MM231" s="90"/>
      <c r="MN231" s="90"/>
      <c r="MO231" s="90"/>
      <c r="MP231" s="90"/>
      <c r="MQ231" s="90"/>
      <c r="MR231" s="90"/>
      <c r="MS231" s="90"/>
      <c r="MT231" s="90"/>
      <c r="MU231" s="90"/>
      <c r="MV231" s="90"/>
      <c r="MW231" s="90"/>
      <c r="MX231" s="90"/>
      <c r="MY231" s="90"/>
      <c r="MZ231" s="90"/>
      <c r="NA231" s="90"/>
      <c r="NB231" s="90"/>
      <c r="NC231" s="90"/>
      <c r="ND231" s="90"/>
      <c r="NE231" s="90"/>
      <c r="NF231" s="90"/>
      <c r="NG231" s="90"/>
      <c r="NH231" s="90"/>
      <c r="NI231" s="90"/>
      <c r="NJ231" s="90"/>
      <c r="NK231" s="90"/>
      <c r="NL231" s="90"/>
      <c r="NM231" s="90"/>
      <c r="NN231" s="90"/>
      <c r="NO231" s="90"/>
      <c r="NP231" s="90"/>
      <c r="NQ231" s="90"/>
      <c r="NR231" s="90"/>
      <c r="NS231" s="90"/>
      <c r="NT231" s="90"/>
      <c r="NU231" s="90"/>
      <c r="NV231" s="90"/>
      <c r="NW231" s="90"/>
      <c r="NX231" s="90"/>
      <c r="NY231" s="90"/>
      <c r="NZ231" s="90"/>
      <c r="OA231" s="90"/>
      <c r="OB231" s="90"/>
      <c r="OC231" s="90"/>
      <c r="OD231" s="90"/>
      <c r="OE231" s="90"/>
      <c r="OF231" s="90"/>
      <c r="OG231" s="90"/>
      <c r="OH231" s="90"/>
      <c r="OI231" s="90"/>
      <c r="OJ231" s="90"/>
      <c r="OK231" s="90"/>
      <c r="OL231" s="90"/>
      <c r="OM231" s="90"/>
      <c r="ON231" s="90"/>
      <c r="OO231" s="90"/>
      <c r="OP231" s="90"/>
      <c r="OQ231" s="90"/>
      <c r="OR231" s="90"/>
      <c r="OS231" s="90"/>
      <c r="OT231" s="90"/>
      <c r="OU231" s="90"/>
      <c r="OV231" s="90"/>
      <c r="OW231" s="90"/>
      <c r="OX231" s="90"/>
      <c r="OY231" s="90"/>
      <c r="OZ231" s="90"/>
      <c r="PA231" s="90"/>
      <c r="PB231" s="90"/>
      <c r="PC231" s="90"/>
      <c r="PD231" s="90"/>
      <c r="PE231" s="90"/>
      <c r="PF231" s="90"/>
      <c r="PG231" s="90"/>
      <c r="PH231" s="90"/>
      <c r="PI231" s="90"/>
      <c r="PJ231" s="90"/>
      <c r="PK231" s="90"/>
      <c r="PL231" s="90"/>
      <c r="PM231" s="90"/>
      <c r="PN231" s="90"/>
      <c r="PO231" s="90"/>
      <c r="PP231" s="90"/>
      <c r="PQ231" s="90"/>
      <c r="PR231" s="90"/>
      <c r="PS231" s="90"/>
      <c r="PT231" s="90"/>
      <c r="PU231" s="90"/>
      <c r="PV231" s="90"/>
      <c r="PW231" s="90"/>
      <c r="PX231" s="90"/>
      <c r="PY231" s="90"/>
      <c r="PZ231" s="90"/>
      <c r="QA231" s="90"/>
      <c r="QB231" s="90"/>
      <c r="QC231" s="90"/>
      <c r="QD231" s="90"/>
      <c r="QE231" s="90"/>
      <c r="QF231" s="90"/>
      <c r="QG231" s="90"/>
      <c r="QH231" s="90"/>
      <c r="QI231" s="90"/>
      <c r="QJ231" s="90"/>
      <c r="QK231" s="90"/>
      <c r="QL231" s="90"/>
      <c r="QM231" s="90"/>
      <c r="QN231" s="90"/>
      <c r="QO231" s="90"/>
      <c r="QP231" s="90"/>
      <c r="QQ231" s="90"/>
      <c r="QR231" s="90"/>
      <c r="QS231" s="90"/>
      <c r="QT231" s="90"/>
      <c r="QU231" s="90"/>
      <c r="QV231" s="90"/>
      <c r="QW231" s="90"/>
      <c r="QX231" s="90"/>
      <c r="QY231" s="90"/>
      <c r="QZ231" s="90"/>
      <c r="RA231" s="90"/>
      <c r="RB231" s="90"/>
      <c r="RC231" s="90"/>
      <c r="RD231" s="90"/>
      <c r="RE231" s="90"/>
      <c r="RF231" s="90"/>
      <c r="RG231" s="90"/>
      <c r="RH231" s="90"/>
      <c r="RI231" s="90"/>
      <c r="RJ231" s="90"/>
      <c r="RK231" s="90"/>
      <c r="RL231" s="90"/>
      <c r="RM231" s="90"/>
      <c r="RN231" s="90"/>
      <c r="RO231" s="90"/>
      <c r="RP231" s="90"/>
      <c r="RQ231" s="90"/>
      <c r="RR231" s="90"/>
      <c r="RS231" s="90"/>
      <c r="RT231" s="90"/>
      <c r="RU231" s="90"/>
      <c r="RV231" s="90"/>
      <c r="RW231" s="90"/>
      <c r="RX231" s="90"/>
      <c r="RY231" s="90"/>
      <c r="RZ231" s="90"/>
      <c r="SA231" s="90"/>
      <c r="SB231" s="90"/>
      <c r="SC231" s="90"/>
      <c r="SD231" s="90"/>
      <c r="SE231" s="90"/>
      <c r="SF231" s="90"/>
      <c r="SG231" s="90"/>
      <c r="SH231" s="90"/>
      <c r="SI231" s="90"/>
      <c r="SJ231" s="90"/>
      <c r="SK231" s="90"/>
      <c r="SL231" s="90"/>
      <c r="SM231" s="90"/>
      <c r="SN231" s="90"/>
      <c r="SO231" s="90"/>
      <c r="SP231" s="90"/>
      <c r="SQ231" s="90"/>
      <c r="SR231" s="90"/>
      <c r="SS231" s="90"/>
      <c r="ST231" s="90"/>
      <c r="SU231" s="90"/>
      <c r="SV231" s="90"/>
      <c r="SW231" s="90"/>
      <c r="SX231" s="90"/>
      <c r="SY231" s="90"/>
      <c r="SZ231" s="90"/>
      <c r="TA231" s="90"/>
      <c r="TB231" s="90"/>
      <c r="TC231" s="90"/>
      <c r="TD231" s="90"/>
      <c r="TE231" s="90"/>
      <c r="TF231" s="90"/>
      <c r="TG231" s="90"/>
      <c r="TH231" s="90"/>
      <c r="TI231" s="90"/>
      <c r="TJ231" s="90"/>
      <c r="TK231" s="90"/>
      <c r="TL231" s="90"/>
      <c r="TM231" s="90"/>
      <c r="TN231" s="90"/>
      <c r="TO231" s="90"/>
      <c r="TP231" s="90"/>
      <c r="TQ231" s="90"/>
      <c r="TR231" s="90"/>
      <c r="TS231" s="90"/>
      <c r="TT231" s="90"/>
      <c r="TU231" s="90"/>
      <c r="TV231" s="90"/>
      <c r="TW231" s="90"/>
      <c r="TX231" s="90"/>
      <c r="TY231" s="90"/>
      <c r="TZ231" s="90"/>
      <c r="UA231" s="90"/>
      <c r="UB231" s="90"/>
      <c r="UC231" s="90"/>
      <c r="UD231" s="90"/>
      <c r="UE231" s="90"/>
      <c r="UF231" s="90"/>
      <c r="UG231" s="90"/>
      <c r="UH231" s="90"/>
      <c r="UI231" s="90"/>
      <c r="UJ231" s="90"/>
      <c r="UK231" s="90"/>
      <c r="UL231" s="90"/>
      <c r="UM231" s="90"/>
      <c r="UN231" s="90"/>
      <c r="UO231" s="90"/>
      <c r="UP231" s="90"/>
      <c r="UQ231" s="90"/>
      <c r="UR231" s="90"/>
      <c r="US231" s="90"/>
      <c r="UT231" s="90"/>
      <c r="UU231" s="90"/>
      <c r="UV231" s="90"/>
      <c r="UW231" s="90"/>
      <c r="UX231" s="90"/>
      <c r="UY231" s="90"/>
      <c r="UZ231" s="90"/>
      <c r="VA231" s="90"/>
      <c r="VB231" s="90"/>
      <c r="VC231" s="90"/>
      <c r="VD231" s="90"/>
      <c r="VE231" s="90"/>
      <c r="VF231" s="90"/>
      <c r="VG231" s="90"/>
      <c r="VH231" s="90"/>
      <c r="VI231" s="90"/>
      <c r="VJ231" s="90"/>
      <c r="VK231" s="90"/>
      <c r="VL231" s="90"/>
      <c r="VM231" s="90"/>
      <c r="VN231" s="90"/>
      <c r="VO231" s="90"/>
      <c r="VP231" s="90"/>
      <c r="VQ231" s="90"/>
      <c r="VR231" s="90"/>
      <c r="VS231" s="90"/>
      <c r="VT231" s="90"/>
      <c r="VU231" s="90"/>
      <c r="VV231" s="90"/>
      <c r="VW231" s="90"/>
      <c r="VX231" s="90"/>
      <c r="VY231" s="90"/>
      <c r="VZ231" s="90"/>
      <c r="WA231" s="90"/>
      <c r="WB231" s="90"/>
      <c r="WC231" s="90"/>
      <c r="WD231" s="90"/>
      <c r="WE231" s="90"/>
      <c r="WF231" s="90"/>
      <c r="WG231" s="90"/>
      <c r="WH231" s="90"/>
      <c r="WI231" s="90"/>
      <c r="WJ231" s="90"/>
      <c r="WK231" s="90"/>
      <c r="WL231" s="90"/>
      <c r="WM231" s="90"/>
      <c r="WN231" s="90"/>
      <c r="WO231" s="90"/>
      <c r="WP231" s="90"/>
      <c r="WQ231" s="90"/>
      <c r="WR231" s="90"/>
      <c r="WS231" s="90"/>
      <c r="WT231" s="90"/>
      <c r="WU231" s="90"/>
      <c r="WV231" s="90"/>
      <c r="WW231" s="90"/>
      <c r="WX231" s="90"/>
      <c r="WY231" s="90"/>
      <c r="WZ231" s="90"/>
      <c r="XA231" s="90"/>
      <c r="XB231" s="90"/>
      <c r="XC231" s="90"/>
      <c r="XD231" s="90"/>
      <c r="XE231" s="90"/>
      <c r="XF231" s="90"/>
      <c r="XG231" s="90"/>
      <c r="XH231" s="90"/>
      <c r="XI231" s="90"/>
      <c r="XJ231" s="90"/>
      <c r="XK231" s="90"/>
      <c r="XL231" s="90"/>
      <c r="XM231" s="90"/>
      <c r="XN231" s="90"/>
      <c r="XO231" s="90"/>
      <c r="XP231" s="90"/>
      <c r="XQ231" s="90"/>
      <c r="XR231" s="90"/>
      <c r="XS231" s="90"/>
      <c r="XT231" s="90"/>
      <c r="XU231" s="90"/>
      <c r="XV231" s="90"/>
      <c r="XW231" s="90"/>
      <c r="XX231" s="90"/>
      <c r="XY231" s="90"/>
      <c r="XZ231" s="90"/>
      <c r="YA231" s="90"/>
      <c r="YB231" s="90"/>
      <c r="YC231" s="90"/>
      <c r="YD231" s="90"/>
      <c r="YE231" s="90"/>
      <c r="YF231" s="90"/>
      <c r="YG231" s="90"/>
      <c r="YH231" s="90"/>
      <c r="YI231" s="90"/>
      <c r="YJ231" s="90"/>
      <c r="YK231" s="90"/>
      <c r="YL231" s="90"/>
      <c r="YM231" s="90"/>
      <c r="YN231" s="90"/>
      <c r="YO231" s="90"/>
      <c r="YP231" s="90"/>
      <c r="YQ231" s="90"/>
      <c r="YR231" s="90"/>
      <c r="YS231" s="90"/>
      <c r="YT231" s="90"/>
      <c r="YU231" s="90"/>
      <c r="YV231" s="90"/>
      <c r="YW231" s="90"/>
      <c r="YX231" s="90"/>
      <c r="YY231" s="90"/>
      <c r="YZ231" s="90"/>
      <c r="ZA231" s="90"/>
      <c r="ZB231" s="90"/>
      <c r="ZC231" s="90"/>
      <c r="ZD231" s="90"/>
      <c r="ZE231" s="90"/>
      <c r="ZF231" s="90"/>
      <c r="ZG231" s="90"/>
      <c r="ZH231" s="90"/>
      <c r="ZI231" s="90"/>
      <c r="ZJ231" s="90"/>
      <c r="ZK231" s="90"/>
      <c r="ZL231" s="90"/>
      <c r="ZM231" s="90"/>
      <c r="ZN231" s="90"/>
      <c r="ZO231" s="90"/>
      <c r="ZP231" s="90"/>
      <c r="ZQ231" s="90"/>
      <c r="ZR231" s="90"/>
      <c r="ZS231" s="90"/>
      <c r="ZT231" s="90"/>
      <c r="ZU231" s="90"/>
      <c r="ZV231" s="90"/>
      <c r="ZW231" s="90"/>
      <c r="ZX231" s="90"/>
      <c r="ZY231" s="90"/>
      <c r="ZZ231" s="90"/>
      <c r="AAA231" s="90"/>
      <c r="AAB231" s="90"/>
      <c r="AAC231" s="90"/>
      <c r="AAD231" s="90"/>
      <c r="AAE231" s="90"/>
      <c r="AAF231" s="90"/>
      <c r="AAG231" s="90"/>
      <c r="AAH231" s="90"/>
      <c r="AAI231" s="90"/>
      <c r="AAJ231" s="90"/>
      <c r="AAK231" s="90"/>
      <c r="AAL231" s="90"/>
      <c r="AAM231" s="90"/>
      <c r="AAN231" s="90"/>
      <c r="AAO231" s="90"/>
      <c r="AAP231" s="90"/>
      <c r="AAQ231" s="90"/>
      <c r="AAR231" s="90"/>
      <c r="AAS231" s="90"/>
      <c r="AAT231" s="90"/>
      <c r="AAU231" s="90"/>
      <c r="AAV231" s="90"/>
      <c r="AAW231" s="90"/>
      <c r="AAX231" s="90"/>
      <c r="AAY231" s="90"/>
      <c r="AAZ231" s="90"/>
      <c r="ABA231" s="90"/>
      <c r="ABB231" s="90"/>
      <c r="ABC231" s="90"/>
      <c r="ABD231" s="90"/>
      <c r="ABE231" s="90"/>
      <c r="ABF231" s="90"/>
      <c r="ABG231" s="90"/>
      <c r="ABH231" s="90"/>
      <c r="ABI231" s="90"/>
      <c r="ABJ231" s="90"/>
      <c r="ABK231" s="90"/>
      <c r="ABL231" s="90"/>
      <c r="ABM231" s="90"/>
      <c r="ABN231" s="90"/>
      <c r="ABO231" s="90"/>
      <c r="ABP231" s="90"/>
      <c r="ABQ231" s="90"/>
      <c r="ABR231" s="90"/>
      <c r="ABS231" s="90"/>
      <c r="ABT231" s="90"/>
      <c r="ABU231" s="90"/>
      <c r="ABV231" s="90"/>
      <c r="ABW231" s="90"/>
      <c r="ABX231" s="90"/>
      <c r="ABY231" s="90"/>
      <c r="ABZ231" s="90"/>
      <c r="ACA231" s="90"/>
      <c r="ACB231" s="90"/>
      <c r="ACC231" s="90"/>
      <c r="ACD231" s="90"/>
      <c r="ACE231" s="90"/>
      <c r="ACF231" s="90"/>
      <c r="ACG231" s="90"/>
      <c r="ACH231" s="90"/>
      <c r="ACI231" s="90"/>
      <c r="ACJ231" s="90"/>
      <c r="ACK231" s="90"/>
      <c r="ACL231" s="90"/>
      <c r="ACM231" s="90"/>
      <c r="ACN231" s="90"/>
      <c r="ACO231" s="90"/>
      <c r="ACP231" s="90"/>
      <c r="ACQ231" s="90"/>
      <c r="ACR231" s="90"/>
      <c r="ACS231" s="90"/>
      <c r="ACT231" s="90"/>
      <c r="ACU231" s="90"/>
      <c r="ACV231" s="90"/>
      <c r="ACW231" s="90"/>
      <c r="ACX231" s="90"/>
      <c r="ACY231" s="90"/>
      <c r="ACZ231" s="90"/>
      <c r="ADA231" s="90"/>
      <c r="ADB231" s="90"/>
      <c r="ADC231" s="90"/>
      <c r="ADD231" s="90"/>
      <c r="ADE231" s="90"/>
      <c r="ADF231" s="90"/>
      <c r="ADG231" s="90"/>
      <c r="ADH231" s="90"/>
      <c r="ADI231" s="90"/>
      <c r="ADJ231" s="90"/>
      <c r="ADK231" s="90"/>
      <c r="ADL231" s="90"/>
      <c r="ADM231" s="90"/>
      <c r="ADN231" s="90"/>
      <c r="ADO231" s="90"/>
      <c r="ADP231" s="90"/>
      <c r="ADQ231" s="90"/>
      <c r="ADR231" s="90"/>
      <c r="ADS231" s="90"/>
      <c r="ADT231" s="90"/>
      <c r="ADU231" s="90"/>
      <c r="ADV231" s="90"/>
      <c r="ADW231" s="90"/>
      <c r="ADX231" s="90"/>
      <c r="ADY231" s="90"/>
      <c r="ADZ231" s="90"/>
      <c r="AEA231" s="90"/>
      <c r="AEB231" s="90"/>
      <c r="AEC231" s="90"/>
      <c r="AED231" s="90"/>
      <c r="AEE231" s="90"/>
      <c r="AEF231" s="90"/>
      <c r="AEG231" s="90"/>
      <c r="AEH231" s="90"/>
      <c r="AEI231" s="90"/>
      <c r="AEJ231" s="90"/>
      <c r="AEK231" s="90"/>
      <c r="AEL231" s="90"/>
      <c r="AEM231" s="90"/>
      <c r="AEN231" s="90"/>
      <c r="AEO231" s="90"/>
      <c r="AEP231" s="90"/>
      <c r="AEQ231" s="90"/>
      <c r="AER231" s="90"/>
      <c r="AES231" s="90"/>
      <c r="AET231" s="90"/>
      <c r="AEU231" s="90"/>
      <c r="AEV231" s="90"/>
      <c r="AEW231" s="90"/>
      <c r="AEX231" s="90"/>
      <c r="AEY231" s="90"/>
      <c r="AEZ231" s="90"/>
      <c r="AFA231" s="90"/>
      <c r="AFB231" s="90"/>
      <c r="AFC231" s="90"/>
      <c r="AFD231" s="90"/>
      <c r="AFE231" s="90"/>
      <c r="AFF231" s="90"/>
      <c r="AFG231" s="90"/>
      <c r="AFH231" s="90"/>
      <c r="AFI231" s="90"/>
      <c r="AFJ231" s="90"/>
      <c r="AFK231" s="90"/>
      <c r="AFL231" s="90"/>
      <c r="AFM231" s="90"/>
      <c r="AFN231" s="90"/>
      <c r="AFO231" s="90"/>
      <c r="AFP231" s="90"/>
      <c r="AFQ231" s="90"/>
      <c r="AFR231" s="90"/>
      <c r="AFS231" s="90"/>
      <c r="AFT231" s="90"/>
      <c r="AFU231" s="90"/>
      <c r="AFV231" s="90"/>
      <c r="AFW231" s="90"/>
      <c r="AFX231" s="90"/>
      <c r="AFY231" s="90"/>
      <c r="AFZ231" s="90"/>
      <c r="AGA231" s="90"/>
      <c r="AGB231" s="90"/>
      <c r="AGC231" s="90"/>
      <c r="AGD231" s="90"/>
      <c r="AGE231" s="90"/>
      <c r="AGF231" s="90"/>
      <c r="AGG231" s="90"/>
      <c r="AGH231" s="90"/>
      <c r="AGI231" s="90"/>
      <c r="AGJ231" s="90"/>
      <c r="AGK231" s="90"/>
      <c r="AGL231" s="90"/>
      <c r="AGM231" s="90"/>
      <c r="AGN231" s="90"/>
      <c r="AGO231" s="90"/>
      <c r="AGP231" s="90"/>
      <c r="AGQ231" s="90"/>
      <c r="AGR231" s="90"/>
      <c r="AGS231" s="90"/>
      <c r="AGT231" s="90"/>
      <c r="AGU231" s="90"/>
      <c r="AGV231" s="90"/>
      <c r="AGW231" s="90"/>
      <c r="AGX231" s="90"/>
      <c r="AGY231" s="90"/>
      <c r="AGZ231" s="90"/>
      <c r="AHA231" s="90"/>
      <c r="AHB231" s="90"/>
      <c r="AHC231" s="90"/>
      <c r="AHD231" s="90"/>
      <c r="AHE231" s="90"/>
      <c r="AHF231" s="90"/>
      <c r="AHG231" s="90"/>
      <c r="AHH231" s="90"/>
      <c r="AHI231" s="90"/>
      <c r="AHJ231" s="90"/>
      <c r="AHK231" s="90"/>
      <c r="AHL231" s="90"/>
      <c r="AHM231" s="90"/>
      <c r="AHN231" s="90"/>
      <c r="AHO231" s="90"/>
      <c r="AHP231" s="90"/>
      <c r="AHQ231" s="90"/>
      <c r="AHR231" s="90"/>
      <c r="AHS231" s="90"/>
      <c r="AHT231" s="90"/>
      <c r="AHU231" s="90"/>
      <c r="AHV231" s="90"/>
      <c r="AHW231" s="90"/>
      <c r="AHX231" s="90"/>
      <c r="AHY231" s="90"/>
      <c r="AHZ231" s="90"/>
      <c r="AIA231" s="90"/>
      <c r="AIB231" s="90"/>
      <c r="AIC231" s="90"/>
      <c r="AID231" s="90"/>
      <c r="AIE231" s="90"/>
      <c r="AIF231" s="90"/>
      <c r="AIG231" s="90"/>
      <c r="AIH231" s="90"/>
      <c r="AII231" s="90"/>
      <c r="AIJ231" s="90"/>
      <c r="AIK231" s="90"/>
      <c r="AIL231" s="90"/>
      <c r="AIM231" s="90"/>
      <c r="AIN231" s="90"/>
      <c r="AIO231" s="90"/>
      <c r="AIP231" s="90"/>
      <c r="AIQ231" s="90"/>
      <c r="AIR231" s="90"/>
      <c r="AIS231" s="90"/>
      <c r="AIT231" s="90"/>
      <c r="AIU231" s="90"/>
      <c r="AIV231" s="90"/>
      <c r="AIW231" s="90"/>
      <c r="AIX231" s="90"/>
      <c r="AIY231" s="90"/>
      <c r="AIZ231" s="90"/>
      <c r="AJA231" s="90"/>
      <c r="AJB231" s="90"/>
      <c r="AJC231" s="90"/>
      <c r="AJD231" s="90"/>
      <c r="AJE231" s="90"/>
      <c r="AJF231" s="90"/>
      <c r="AJG231" s="90"/>
      <c r="AJH231" s="90"/>
      <c r="AJI231" s="90"/>
      <c r="AJJ231" s="90"/>
      <c r="AJK231" s="90"/>
      <c r="AJL231" s="90"/>
      <c r="AJM231" s="90"/>
      <c r="AJN231" s="90"/>
      <c r="AJO231" s="90"/>
      <c r="AJP231" s="90"/>
      <c r="AJQ231" s="90"/>
      <c r="AJR231" s="90"/>
      <c r="AJS231" s="90"/>
      <c r="AJT231" s="90"/>
      <c r="AJU231" s="90"/>
      <c r="AJV231" s="90"/>
      <c r="AJW231" s="90"/>
      <c r="AJX231" s="90"/>
      <c r="AJY231" s="90"/>
      <c r="AJZ231" s="90"/>
      <c r="AKA231" s="90"/>
      <c r="AKB231" s="90"/>
      <c r="AKC231" s="90"/>
      <c r="AKD231" s="90"/>
      <c r="AKE231" s="90"/>
      <c r="AKF231" s="90"/>
      <c r="AKG231" s="90"/>
      <c r="AKH231" s="90"/>
      <c r="AKI231" s="90"/>
      <c r="AKJ231" s="90"/>
      <c r="AKK231" s="90"/>
      <c r="AKL231" s="90"/>
      <c r="AKM231" s="90"/>
      <c r="AKN231" s="90"/>
      <c r="AKO231" s="90"/>
      <c r="AKP231" s="90"/>
      <c r="AKQ231" s="90"/>
      <c r="AKR231" s="90"/>
      <c r="AKS231" s="90"/>
      <c r="AKT231" s="90"/>
      <c r="AKU231" s="90"/>
      <c r="AKV231" s="90"/>
      <c r="AKW231" s="90"/>
      <c r="AKX231" s="90"/>
      <c r="AKY231" s="90"/>
      <c r="AKZ231" s="90"/>
      <c r="ALA231" s="90"/>
      <c r="ALB231" s="90"/>
      <c r="ALC231" s="90"/>
      <c r="ALD231" s="90"/>
      <c r="ALE231" s="90"/>
      <c r="ALF231" s="90"/>
      <c r="ALG231" s="90"/>
      <c r="ALH231" s="90"/>
      <c r="ALI231" s="90"/>
      <c r="ALJ231" s="90"/>
      <c r="ALK231" s="90"/>
      <c r="ALL231" s="90"/>
      <c r="ALM231" s="90"/>
      <c r="ALN231" s="90"/>
      <c r="ALO231" s="90"/>
      <c r="ALP231" s="90"/>
      <c r="ALQ231" s="90"/>
      <c r="ALR231" s="90"/>
      <c r="ALS231" s="90"/>
      <c r="ALT231" s="90"/>
      <c r="ALU231" s="90"/>
      <c r="ALV231" s="90"/>
      <c r="ALW231" s="90"/>
      <c r="ALX231" s="90"/>
      <c r="ALY231" s="90"/>
      <c r="ALZ231" s="90"/>
      <c r="AMA231" s="90"/>
      <c r="AMB231" s="90"/>
      <c r="AMC231" s="90"/>
      <c r="AMD231" s="90"/>
      <c r="AME231" s="90"/>
      <c r="AMF231" s="90"/>
      <c r="AMG231" s="90"/>
      <c r="AMH231" s="90"/>
      <c r="AMI231" s="90"/>
      <c r="AMJ231" s="90"/>
    </row>
    <row r="232" customFormat="false" ht="20.25" hidden="false" customHeight="true" outlineLevel="0" collapsed="false">
      <c r="A232" s="145" t="s">
        <v>145</v>
      </c>
      <c r="B232" s="95"/>
      <c r="C232" s="96"/>
      <c r="D232" s="96"/>
      <c r="E232" s="96"/>
      <c r="F232" s="96"/>
      <c r="G232" s="96"/>
    </row>
  </sheetData>
  <mergeCells count="2">
    <mergeCell ref="A1:G1"/>
    <mergeCell ref="A2:G2"/>
  </mergeCells>
  <conditionalFormatting sqref="D119:G119">
    <cfRule type="cellIs" priority="2" operator="equal" aboveAverage="0" equalAverage="0" bottom="0" percent="0" rank="0" text="" dxfId="2">
      <formula>0</formula>
    </cfRule>
    <cfRule type="cellIs" priority="3" operator="equal" aboveAverage="0" equalAverage="0" bottom="0" percent="0" rank="0" text="" dxfId="3">
      <formula>""</formula>
    </cfRule>
  </conditionalFormatting>
  <printOptions headings="false" gridLines="false" gridLinesSet="true" horizontalCentered="true" verticalCentered="false"/>
  <pageMargins left="0.5" right="0.5" top="1" bottom="1" header="0.511811023622047" footer="0.5"/>
  <pageSetup paperSize="1" scale="100" fitToWidth="1" fitToHeight="5" pageOrder="downThenOver" orientation="portrait" blackAndWhite="false" draft="false" cellComments="none" firstPageNumber="13" useFirstPageNumber="true" horizontalDpi="300" verticalDpi="300" copies="1"/>
  <headerFooter differentFirst="false" differentOddEven="false">
    <oddHeader/>
    <oddFooter>&amp;RFY 2016 Salary Survey - Table of Contents
January 6, 2017
Page &amp;P</oddFooter>
  </headerFooter>
  <rowBreaks count="3" manualBreakCount="3">
    <brk id="110" man="true" max="16383" min="0"/>
    <brk id="165" man="true" max="16383" min="0"/>
    <brk id="193" man="true" max="16383" min="0"/>
  </rowBreak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CCFFCC"/>
    <pageSetUpPr fitToPage="true"/>
  </sheetPr>
  <dimension ref="A1:AMJ226"/>
  <sheetViews>
    <sheetView showFormulas="false" showGridLines="true" showRowColHeaders="true" showZeros="true" rightToLeft="false" tabSelected="false" showOutlineSymbols="true" defaultGridColor="true" view="normal" topLeftCell="A1" colorId="64" zoomScale="100" zoomScaleNormal="100" zoomScalePageLayoutView="75" workbookViewId="0">
      <pane xSplit="0" ySplit="6" topLeftCell="A7" activePane="bottomLeft" state="frozen"/>
      <selection pane="topLeft" activeCell="A1" activeCellId="0" sqref="A1"/>
      <selection pane="bottomLeft" activeCell="C10" activeCellId="0" sqref="C10"/>
    </sheetView>
  </sheetViews>
  <sheetFormatPr defaultColWidth="14.38671875" defaultRowHeight="14.25" zeroHeight="false" outlineLevelRow="0" outlineLevelCol="0"/>
  <cols>
    <col collapsed="false" customWidth="true" hidden="false" outlineLevel="0" max="1" min="1" style="89" width="10.99"/>
    <col collapsed="false" customWidth="true" hidden="false" outlineLevel="0" max="2" min="2" style="89" width="60.99"/>
    <col collapsed="false" customWidth="true" hidden="false" outlineLevel="0" max="3" min="3" style="90" width="112.99"/>
    <col collapsed="false" customWidth="true" hidden="false" outlineLevel="0" max="257" min="4" style="146" width="9.33"/>
    <col collapsed="false" customWidth="true" hidden="false" outlineLevel="0" max="1024" min="258" style="0" width="9.33"/>
  </cols>
  <sheetData>
    <row r="1" customFormat="false" ht="18" hidden="false" customHeight="true" outlineLevel="0" collapsed="false">
      <c r="A1" s="91" t="s">
        <v>114</v>
      </c>
      <c r="B1" s="91"/>
      <c r="C1" s="91"/>
    </row>
    <row r="2" customFormat="false" ht="18.75" hidden="false" customHeight="true" outlineLevel="0" collapsed="false">
      <c r="A2" s="92" t="str">
        <f aca="false">('Source query'!$A$2+1)&amp;"-"&amp;('Source query'!$A$2+2)&amp;" Salary Survey"</f>
        <v>2016-2017 Salary Survey</v>
      </c>
      <c r="B2" s="92"/>
      <c r="C2" s="92"/>
    </row>
    <row r="3" customFormat="false" ht="15.75" hidden="false" customHeight="true" outlineLevel="0" collapsed="false">
      <c r="A3" s="167" t="str">
        <f aca="false">"Local Actions to Improve Classroom Teacher Salaries in Fiscal Year "&amp;('Source query'!$A$2+2)</f>
        <v>Local Actions to Improve Classroom Teacher Salaries in Fiscal Year 2017</v>
      </c>
      <c r="B3" s="167"/>
      <c r="C3" s="167"/>
    </row>
    <row r="4" customFormat="false" ht="14.25" hidden="false" customHeight="true" outlineLevel="0" collapsed="false">
      <c r="A4" s="168" t="str">
        <f aca="false">"(As reported by school divisions on the "&amp;('Source query'!$A$2)&amp;"-"&amp;('Source query'!$A$2+1)&amp;" Annual School Report - narrative not edited by DOE for content or format)"</f>
        <v>(As reported by school divisions on the 2015-2016 Annual School Report - narrative not edited by DOE for content or format)</v>
      </c>
      <c r="B4" s="168"/>
      <c r="C4" s="168"/>
    </row>
    <row r="5" customFormat="false" ht="14.25" hidden="false" customHeight="true" outlineLevel="0" collapsed="false">
      <c r="A5" s="95"/>
      <c r="B5" s="95"/>
      <c r="C5" s="96"/>
    </row>
    <row r="6" customFormat="false" ht="15" hidden="false" customHeight="true" outlineLevel="0" collapsed="false">
      <c r="A6" s="169" t="s">
        <v>116</v>
      </c>
      <c r="B6" s="169" t="s">
        <v>117</v>
      </c>
      <c r="C6" s="170" t="str">
        <f aca="false">"Reported Local Action to Improve Classroom Teacher Salaries in FY "&amp;MID(A2,6,4)&amp;"  "</f>
        <v>Reported Local Action to Improve Classroom Teacher Salaries in FY 2017  </v>
      </c>
    </row>
    <row r="7" customFormat="false" ht="15" hidden="false" customHeight="true" outlineLevel="0" collapsed="false">
      <c r="A7" s="171"/>
      <c r="B7" s="171"/>
      <c r="C7" s="172"/>
    </row>
    <row r="8" customFormat="false" ht="15" hidden="false" customHeight="true" outlineLevel="0" collapsed="false">
      <c r="A8" s="134" t="s">
        <v>118</v>
      </c>
      <c r="B8" s="171"/>
      <c r="C8" s="172"/>
      <c r="D8" s="90"/>
      <c r="E8" s="90"/>
      <c r="F8" s="90"/>
      <c r="G8" s="90"/>
      <c r="H8" s="90"/>
      <c r="I8" s="90"/>
      <c r="J8" s="90"/>
      <c r="K8" s="90"/>
      <c r="L8" s="90"/>
      <c r="M8" s="90"/>
      <c r="N8" s="90"/>
      <c r="O8" s="90"/>
      <c r="P8" s="90"/>
      <c r="Q8" s="90"/>
      <c r="R8" s="90"/>
      <c r="S8" s="90"/>
      <c r="T8" s="90"/>
      <c r="U8" s="90"/>
      <c r="V8" s="90"/>
      <c r="W8" s="90"/>
      <c r="X8" s="90"/>
      <c r="Y8" s="90"/>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c r="CU8" s="90"/>
      <c r="CV8" s="90"/>
      <c r="CW8" s="90"/>
      <c r="CX8" s="90"/>
      <c r="CY8" s="90"/>
      <c r="CZ8" s="90"/>
      <c r="DA8" s="90"/>
      <c r="DB8" s="90"/>
      <c r="DC8" s="90"/>
      <c r="DD8" s="90"/>
      <c r="DE8" s="90"/>
      <c r="DF8" s="90"/>
      <c r="DG8" s="90"/>
      <c r="DH8" s="90"/>
      <c r="DI8" s="90"/>
      <c r="DJ8" s="90"/>
      <c r="DK8" s="90"/>
      <c r="DL8" s="90"/>
      <c r="DM8" s="90"/>
      <c r="DN8" s="90"/>
      <c r="DO8" s="90"/>
      <c r="DP8" s="90"/>
      <c r="DQ8" s="90"/>
      <c r="DR8" s="90"/>
      <c r="DS8" s="90"/>
      <c r="DT8" s="90"/>
      <c r="DU8" s="90"/>
      <c r="DV8" s="90"/>
      <c r="DW8" s="90"/>
      <c r="DX8" s="90"/>
      <c r="DY8" s="90"/>
      <c r="DZ8" s="90"/>
      <c r="EA8" s="90"/>
      <c r="EB8" s="90"/>
      <c r="EC8" s="90"/>
      <c r="ED8" s="90"/>
      <c r="EE8" s="90"/>
      <c r="EF8" s="90"/>
      <c r="EG8" s="90"/>
      <c r="EH8" s="90"/>
      <c r="EI8" s="90"/>
      <c r="EJ8" s="90"/>
      <c r="EK8" s="90"/>
      <c r="EL8" s="90"/>
      <c r="EM8" s="90"/>
      <c r="EN8" s="90"/>
      <c r="EO8" s="90"/>
      <c r="EP8" s="90"/>
      <c r="EQ8" s="90"/>
      <c r="ER8" s="90"/>
      <c r="ES8" s="90"/>
      <c r="ET8" s="90"/>
      <c r="EU8" s="90"/>
      <c r="EV8" s="90"/>
      <c r="EW8" s="90"/>
      <c r="EX8" s="90"/>
      <c r="EY8" s="90"/>
      <c r="EZ8" s="90"/>
      <c r="FA8" s="90"/>
      <c r="FB8" s="90"/>
      <c r="FC8" s="90"/>
      <c r="FD8" s="90"/>
      <c r="FE8" s="90"/>
      <c r="FF8" s="90"/>
      <c r="FG8" s="90"/>
      <c r="FH8" s="90"/>
      <c r="FI8" s="90"/>
      <c r="FJ8" s="90"/>
      <c r="FK8" s="90"/>
      <c r="FL8" s="90"/>
      <c r="FM8" s="90"/>
      <c r="FN8" s="90"/>
      <c r="FO8" s="90"/>
      <c r="FP8" s="90"/>
      <c r="FQ8" s="90"/>
      <c r="FR8" s="90"/>
      <c r="FS8" s="90"/>
      <c r="FT8" s="90"/>
      <c r="FU8" s="90"/>
      <c r="FV8" s="90"/>
      <c r="FW8" s="90"/>
      <c r="FX8" s="90"/>
      <c r="FY8" s="90"/>
      <c r="FZ8" s="90"/>
      <c r="GA8" s="90"/>
      <c r="GB8" s="90"/>
      <c r="GC8" s="90"/>
      <c r="GD8" s="90"/>
      <c r="GE8" s="90"/>
      <c r="GF8" s="90"/>
      <c r="GG8" s="90"/>
      <c r="GH8" s="90"/>
      <c r="GI8" s="90"/>
      <c r="GJ8" s="90"/>
      <c r="GK8" s="90"/>
      <c r="GL8" s="90"/>
      <c r="GM8" s="90"/>
      <c r="GN8" s="90"/>
      <c r="GO8" s="90"/>
      <c r="GP8" s="90"/>
      <c r="GQ8" s="90"/>
      <c r="GR8" s="90"/>
      <c r="GS8" s="90"/>
      <c r="GT8" s="90"/>
      <c r="GU8" s="90"/>
      <c r="GV8" s="90"/>
      <c r="GW8" s="90"/>
      <c r="GX8" s="90"/>
      <c r="GY8" s="90"/>
      <c r="GZ8" s="90"/>
      <c r="HA8" s="90"/>
      <c r="HB8" s="90"/>
      <c r="HC8" s="90"/>
      <c r="HD8" s="90"/>
      <c r="HE8" s="90"/>
      <c r="HF8" s="90"/>
      <c r="HG8" s="90"/>
      <c r="HH8" s="90"/>
      <c r="HI8" s="90"/>
      <c r="HJ8" s="90"/>
      <c r="HK8" s="90"/>
      <c r="HL8" s="90"/>
      <c r="HM8" s="90"/>
      <c r="HN8" s="90"/>
      <c r="HO8" s="90"/>
      <c r="HP8" s="90"/>
      <c r="HQ8" s="90"/>
      <c r="HR8" s="90"/>
      <c r="HS8" s="90"/>
      <c r="HT8" s="90"/>
      <c r="HU8" s="90"/>
      <c r="HV8" s="90"/>
      <c r="HW8" s="90"/>
      <c r="HX8" s="90"/>
      <c r="HY8" s="90"/>
      <c r="HZ8" s="90"/>
      <c r="IA8" s="90"/>
      <c r="IB8" s="90"/>
      <c r="IC8" s="90"/>
      <c r="ID8" s="90"/>
      <c r="IE8" s="90"/>
      <c r="IF8" s="90"/>
      <c r="IG8" s="90"/>
      <c r="IH8" s="90"/>
      <c r="II8" s="90"/>
      <c r="IJ8" s="90"/>
      <c r="IK8" s="90"/>
      <c r="IL8" s="90"/>
      <c r="IM8" s="90"/>
      <c r="IN8" s="90"/>
      <c r="IO8" s="90"/>
      <c r="IP8" s="90"/>
      <c r="IQ8" s="90"/>
      <c r="IR8" s="90"/>
      <c r="IS8" s="90"/>
      <c r="IT8" s="90"/>
      <c r="IU8" s="90"/>
      <c r="IV8" s="90"/>
      <c r="IW8" s="90"/>
      <c r="IX8" s="90"/>
      <c r="IY8" s="90"/>
      <c r="IZ8" s="90"/>
      <c r="JA8" s="90"/>
      <c r="JB8" s="90"/>
      <c r="JC8" s="90"/>
      <c r="JD8" s="90"/>
      <c r="JE8" s="90"/>
      <c r="JF8" s="90"/>
      <c r="JG8" s="90"/>
      <c r="JH8" s="90"/>
      <c r="JI8" s="90"/>
      <c r="JJ8" s="90"/>
      <c r="JK8" s="90"/>
      <c r="JL8" s="90"/>
      <c r="JM8" s="90"/>
      <c r="JN8" s="90"/>
      <c r="JO8" s="90"/>
      <c r="JP8" s="90"/>
      <c r="JQ8" s="90"/>
      <c r="JR8" s="90"/>
      <c r="JS8" s="90"/>
      <c r="JT8" s="90"/>
      <c r="JU8" s="90"/>
      <c r="JV8" s="90"/>
      <c r="JW8" s="90"/>
      <c r="JX8" s="90"/>
      <c r="JY8" s="90"/>
      <c r="JZ8" s="90"/>
      <c r="KA8" s="90"/>
      <c r="KB8" s="90"/>
      <c r="KC8" s="90"/>
      <c r="KD8" s="90"/>
      <c r="KE8" s="90"/>
      <c r="KF8" s="90"/>
      <c r="KG8" s="90"/>
      <c r="KH8" s="90"/>
      <c r="KI8" s="90"/>
      <c r="KJ8" s="90"/>
      <c r="KK8" s="90"/>
      <c r="KL8" s="90"/>
      <c r="KM8" s="90"/>
      <c r="KN8" s="90"/>
      <c r="KO8" s="90"/>
      <c r="KP8" s="90"/>
      <c r="KQ8" s="90"/>
      <c r="KR8" s="90"/>
      <c r="KS8" s="90"/>
      <c r="KT8" s="90"/>
      <c r="KU8" s="90"/>
      <c r="KV8" s="90"/>
      <c r="KW8" s="90"/>
      <c r="KX8" s="90"/>
      <c r="KY8" s="90"/>
      <c r="KZ8" s="90"/>
      <c r="LA8" s="90"/>
      <c r="LB8" s="90"/>
      <c r="LC8" s="90"/>
      <c r="LD8" s="90"/>
      <c r="LE8" s="90"/>
      <c r="LF8" s="90"/>
      <c r="LG8" s="90"/>
      <c r="LH8" s="90"/>
      <c r="LI8" s="90"/>
      <c r="LJ8" s="90"/>
      <c r="LK8" s="90"/>
      <c r="LL8" s="90"/>
      <c r="LM8" s="90"/>
      <c r="LN8" s="90"/>
      <c r="LO8" s="90"/>
      <c r="LP8" s="90"/>
      <c r="LQ8" s="90"/>
      <c r="LR8" s="90"/>
      <c r="LS8" s="90"/>
      <c r="LT8" s="90"/>
      <c r="LU8" s="90"/>
      <c r="LV8" s="90"/>
      <c r="LW8" s="90"/>
      <c r="LX8" s="90"/>
      <c r="LY8" s="90"/>
      <c r="LZ8" s="90"/>
      <c r="MA8" s="90"/>
      <c r="MB8" s="90"/>
      <c r="MC8" s="90"/>
      <c r="MD8" s="90"/>
      <c r="ME8" s="90"/>
      <c r="MF8" s="90"/>
      <c r="MG8" s="90"/>
      <c r="MH8" s="90"/>
      <c r="MI8" s="90"/>
      <c r="MJ8" s="90"/>
      <c r="MK8" s="90"/>
      <c r="ML8" s="90"/>
      <c r="MM8" s="90"/>
      <c r="MN8" s="90"/>
      <c r="MO8" s="90"/>
      <c r="MP8" s="90"/>
      <c r="MQ8" s="90"/>
      <c r="MR8" s="90"/>
      <c r="MS8" s="90"/>
      <c r="MT8" s="90"/>
      <c r="MU8" s="90"/>
      <c r="MV8" s="90"/>
      <c r="MW8" s="90"/>
      <c r="MX8" s="90"/>
      <c r="MY8" s="90"/>
      <c r="MZ8" s="90"/>
      <c r="NA8" s="90"/>
      <c r="NB8" s="90"/>
      <c r="NC8" s="90"/>
      <c r="ND8" s="90"/>
      <c r="NE8" s="90"/>
      <c r="NF8" s="90"/>
      <c r="NG8" s="90"/>
      <c r="NH8" s="90"/>
      <c r="NI8" s="90"/>
      <c r="NJ8" s="90"/>
      <c r="NK8" s="90"/>
      <c r="NL8" s="90"/>
      <c r="NM8" s="90"/>
      <c r="NN8" s="90"/>
      <c r="NO8" s="90"/>
      <c r="NP8" s="90"/>
      <c r="NQ8" s="90"/>
      <c r="NR8" s="90"/>
      <c r="NS8" s="90"/>
      <c r="NT8" s="90"/>
      <c r="NU8" s="90"/>
      <c r="NV8" s="90"/>
      <c r="NW8" s="90"/>
      <c r="NX8" s="90"/>
      <c r="NY8" s="90"/>
      <c r="NZ8" s="90"/>
      <c r="OA8" s="90"/>
      <c r="OB8" s="90"/>
      <c r="OC8" s="90"/>
      <c r="OD8" s="90"/>
      <c r="OE8" s="90"/>
      <c r="OF8" s="90"/>
      <c r="OG8" s="90"/>
      <c r="OH8" s="90"/>
      <c r="OI8" s="90"/>
      <c r="OJ8" s="90"/>
      <c r="OK8" s="90"/>
      <c r="OL8" s="90"/>
      <c r="OM8" s="90"/>
      <c r="ON8" s="90"/>
      <c r="OO8" s="90"/>
      <c r="OP8" s="90"/>
      <c r="OQ8" s="90"/>
      <c r="OR8" s="90"/>
      <c r="OS8" s="90"/>
      <c r="OT8" s="90"/>
      <c r="OU8" s="90"/>
      <c r="OV8" s="90"/>
      <c r="OW8" s="90"/>
      <c r="OX8" s="90"/>
      <c r="OY8" s="90"/>
      <c r="OZ8" s="90"/>
      <c r="PA8" s="90"/>
      <c r="PB8" s="90"/>
      <c r="PC8" s="90"/>
      <c r="PD8" s="90"/>
      <c r="PE8" s="90"/>
      <c r="PF8" s="90"/>
      <c r="PG8" s="90"/>
      <c r="PH8" s="90"/>
      <c r="PI8" s="90"/>
      <c r="PJ8" s="90"/>
      <c r="PK8" s="90"/>
      <c r="PL8" s="90"/>
      <c r="PM8" s="90"/>
      <c r="PN8" s="90"/>
      <c r="PO8" s="90"/>
      <c r="PP8" s="90"/>
      <c r="PQ8" s="90"/>
      <c r="PR8" s="90"/>
      <c r="PS8" s="90"/>
      <c r="PT8" s="90"/>
      <c r="PU8" s="90"/>
      <c r="PV8" s="90"/>
      <c r="PW8" s="90"/>
      <c r="PX8" s="90"/>
      <c r="PY8" s="90"/>
      <c r="PZ8" s="90"/>
      <c r="QA8" s="90"/>
      <c r="QB8" s="90"/>
      <c r="QC8" s="90"/>
      <c r="QD8" s="90"/>
      <c r="QE8" s="90"/>
      <c r="QF8" s="90"/>
      <c r="QG8" s="90"/>
      <c r="QH8" s="90"/>
      <c r="QI8" s="90"/>
      <c r="QJ8" s="90"/>
      <c r="QK8" s="90"/>
      <c r="QL8" s="90"/>
      <c r="QM8" s="90"/>
      <c r="QN8" s="90"/>
      <c r="QO8" s="90"/>
      <c r="QP8" s="90"/>
      <c r="QQ8" s="90"/>
      <c r="QR8" s="90"/>
      <c r="QS8" s="90"/>
      <c r="QT8" s="90"/>
      <c r="QU8" s="90"/>
      <c r="QV8" s="90"/>
      <c r="QW8" s="90"/>
      <c r="QX8" s="90"/>
      <c r="QY8" s="90"/>
      <c r="QZ8" s="90"/>
      <c r="RA8" s="90"/>
      <c r="RB8" s="90"/>
      <c r="RC8" s="90"/>
      <c r="RD8" s="90"/>
      <c r="RE8" s="90"/>
      <c r="RF8" s="90"/>
      <c r="RG8" s="90"/>
      <c r="RH8" s="90"/>
      <c r="RI8" s="90"/>
      <c r="RJ8" s="90"/>
      <c r="RK8" s="90"/>
      <c r="RL8" s="90"/>
      <c r="RM8" s="90"/>
      <c r="RN8" s="90"/>
      <c r="RO8" s="90"/>
      <c r="RP8" s="90"/>
      <c r="RQ8" s="90"/>
      <c r="RR8" s="90"/>
      <c r="RS8" s="90"/>
      <c r="RT8" s="90"/>
      <c r="RU8" s="90"/>
      <c r="RV8" s="90"/>
      <c r="RW8" s="90"/>
      <c r="RX8" s="90"/>
      <c r="RY8" s="90"/>
      <c r="RZ8" s="90"/>
      <c r="SA8" s="90"/>
      <c r="SB8" s="90"/>
      <c r="SC8" s="90"/>
      <c r="SD8" s="90"/>
      <c r="SE8" s="90"/>
      <c r="SF8" s="90"/>
      <c r="SG8" s="90"/>
      <c r="SH8" s="90"/>
      <c r="SI8" s="90"/>
      <c r="SJ8" s="90"/>
      <c r="SK8" s="90"/>
      <c r="SL8" s="90"/>
      <c r="SM8" s="90"/>
      <c r="SN8" s="90"/>
      <c r="SO8" s="90"/>
      <c r="SP8" s="90"/>
      <c r="SQ8" s="90"/>
      <c r="SR8" s="90"/>
      <c r="SS8" s="90"/>
      <c r="ST8" s="90"/>
      <c r="SU8" s="90"/>
      <c r="SV8" s="90"/>
      <c r="SW8" s="90"/>
      <c r="SX8" s="90"/>
      <c r="SY8" s="90"/>
      <c r="SZ8" s="90"/>
      <c r="TA8" s="90"/>
      <c r="TB8" s="90"/>
      <c r="TC8" s="90"/>
      <c r="TD8" s="90"/>
      <c r="TE8" s="90"/>
      <c r="TF8" s="90"/>
      <c r="TG8" s="90"/>
      <c r="TH8" s="90"/>
      <c r="TI8" s="90"/>
      <c r="TJ8" s="90"/>
      <c r="TK8" s="90"/>
      <c r="TL8" s="90"/>
      <c r="TM8" s="90"/>
      <c r="TN8" s="90"/>
      <c r="TO8" s="90"/>
      <c r="TP8" s="90"/>
      <c r="TQ8" s="90"/>
      <c r="TR8" s="90"/>
      <c r="TS8" s="90"/>
      <c r="TT8" s="90"/>
      <c r="TU8" s="90"/>
      <c r="TV8" s="90"/>
      <c r="TW8" s="90"/>
      <c r="TX8" s="90"/>
      <c r="TY8" s="90"/>
      <c r="TZ8" s="90"/>
      <c r="UA8" s="90"/>
      <c r="UB8" s="90"/>
      <c r="UC8" s="90"/>
      <c r="UD8" s="90"/>
      <c r="UE8" s="90"/>
      <c r="UF8" s="90"/>
      <c r="UG8" s="90"/>
      <c r="UH8" s="90"/>
      <c r="UI8" s="90"/>
      <c r="UJ8" s="90"/>
      <c r="UK8" s="90"/>
      <c r="UL8" s="90"/>
      <c r="UM8" s="90"/>
      <c r="UN8" s="90"/>
      <c r="UO8" s="90"/>
      <c r="UP8" s="90"/>
      <c r="UQ8" s="90"/>
      <c r="UR8" s="90"/>
      <c r="US8" s="90"/>
      <c r="UT8" s="90"/>
      <c r="UU8" s="90"/>
      <c r="UV8" s="90"/>
      <c r="UW8" s="90"/>
      <c r="UX8" s="90"/>
      <c r="UY8" s="90"/>
      <c r="UZ8" s="90"/>
      <c r="VA8" s="90"/>
      <c r="VB8" s="90"/>
      <c r="VC8" s="90"/>
      <c r="VD8" s="90"/>
      <c r="VE8" s="90"/>
      <c r="VF8" s="90"/>
      <c r="VG8" s="90"/>
      <c r="VH8" s="90"/>
      <c r="VI8" s="90"/>
      <c r="VJ8" s="90"/>
      <c r="VK8" s="90"/>
      <c r="VL8" s="90"/>
      <c r="VM8" s="90"/>
      <c r="VN8" s="90"/>
      <c r="VO8" s="90"/>
      <c r="VP8" s="90"/>
      <c r="VQ8" s="90"/>
      <c r="VR8" s="90"/>
      <c r="VS8" s="90"/>
      <c r="VT8" s="90"/>
      <c r="VU8" s="90"/>
      <c r="VV8" s="90"/>
      <c r="VW8" s="90"/>
      <c r="VX8" s="90"/>
      <c r="VY8" s="90"/>
      <c r="VZ8" s="90"/>
      <c r="WA8" s="90"/>
      <c r="WB8" s="90"/>
      <c r="WC8" s="90"/>
      <c r="WD8" s="90"/>
      <c r="WE8" s="90"/>
      <c r="WF8" s="90"/>
      <c r="WG8" s="90"/>
      <c r="WH8" s="90"/>
      <c r="WI8" s="90"/>
      <c r="WJ8" s="90"/>
      <c r="WK8" s="90"/>
      <c r="WL8" s="90"/>
      <c r="WM8" s="90"/>
      <c r="WN8" s="90"/>
      <c r="WO8" s="90"/>
      <c r="WP8" s="90"/>
      <c r="WQ8" s="90"/>
      <c r="WR8" s="90"/>
      <c r="WS8" s="90"/>
      <c r="WT8" s="90"/>
      <c r="WU8" s="90"/>
      <c r="WV8" s="90"/>
      <c r="WW8" s="90"/>
      <c r="WX8" s="90"/>
      <c r="WY8" s="90"/>
      <c r="WZ8" s="90"/>
      <c r="XA8" s="90"/>
      <c r="XB8" s="90"/>
      <c r="XC8" s="90"/>
      <c r="XD8" s="90"/>
      <c r="XE8" s="90"/>
      <c r="XF8" s="90"/>
      <c r="XG8" s="90"/>
      <c r="XH8" s="90"/>
      <c r="XI8" s="90"/>
      <c r="XJ8" s="90"/>
      <c r="XK8" s="90"/>
      <c r="XL8" s="90"/>
      <c r="XM8" s="90"/>
      <c r="XN8" s="90"/>
      <c r="XO8" s="90"/>
      <c r="XP8" s="90"/>
      <c r="XQ8" s="90"/>
      <c r="XR8" s="90"/>
      <c r="XS8" s="90"/>
      <c r="XT8" s="90"/>
      <c r="XU8" s="90"/>
      <c r="XV8" s="90"/>
      <c r="XW8" s="90"/>
      <c r="XX8" s="90"/>
      <c r="XY8" s="90"/>
      <c r="XZ8" s="90"/>
      <c r="YA8" s="90"/>
      <c r="YB8" s="90"/>
      <c r="YC8" s="90"/>
      <c r="YD8" s="90"/>
      <c r="YE8" s="90"/>
      <c r="YF8" s="90"/>
      <c r="YG8" s="90"/>
      <c r="YH8" s="90"/>
      <c r="YI8" s="90"/>
      <c r="YJ8" s="90"/>
      <c r="YK8" s="90"/>
      <c r="YL8" s="90"/>
      <c r="YM8" s="90"/>
      <c r="YN8" s="90"/>
      <c r="YO8" s="90"/>
      <c r="YP8" s="90"/>
      <c r="YQ8" s="90"/>
      <c r="YR8" s="90"/>
      <c r="YS8" s="90"/>
      <c r="YT8" s="90"/>
      <c r="YU8" s="90"/>
      <c r="YV8" s="90"/>
      <c r="YW8" s="90"/>
      <c r="YX8" s="90"/>
      <c r="YY8" s="90"/>
      <c r="YZ8" s="90"/>
      <c r="ZA8" s="90"/>
      <c r="ZB8" s="90"/>
      <c r="ZC8" s="90"/>
      <c r="ZD8" s="90"/>
      <c r="ZE8" s="90"/>
      <c r="ZF8" s="90"/>
      <c r="ZG8" s="90"/>
      <c r="ZH8" s="90"/>
      <c r="ZI8" s="90"/>
      <c r="ZJ8" s="90"/>
      <c r="ZK8" s="90"/>
      <c r="ZL8" s="90"/>
      <c r="ZM8" s="90"/>
      <c r="ZN8" s="90"/>
      <c r="ZO8" s="90"/>
      <c r="ZP8" s="90"/>
      <c r="ZQ8" s="90"/>
      <c r="ZR8" s="90"/>
      <c r="ZS8" s="90"/>
      <c r="ZT8" s="90"/>
      <c r="ZU8" s="90"/>
      <c r="ZV8" s="90"/>
      <c r="ZW8" s="90"/>
      <c r="ZX8" s="90"/>
      <c r="ZY8" s="90"/>
      <c r="ZZ8" s="90"/>
      <c r="AAA8" s="90"/>
      <c r="AAB8" s="90"/>
      <c r="AAC8" s="90"/>
      <c r="AAD8" s="90"/>
      <c r="AAE8" s="90"/>
      <c r="AAF8" s="90"/>
      <c r="AAG8" s="90"/>
      <c r="AAH8" s="90"/>
      <c r="AAI8" s="90"/>
      <c r="AAJ8" s="90"/>
      <c r="AAK8" s="90"/>
      <c r="AAL8" s="90"/>
      <c r="AAM8" s="90"/>
      <c r="AAN8" s="90"/>
      <c r="AAO8" s="90"/>
      <c r="AAP8" s="90"/>
      <c r="AAQ8" s="90"/>
      <c r="AAR8" s="90"/>
      <c r="AAS8" s="90"/>
      <c r="AAT8" s="90"/>
      <c r="AAU8" s="90"/>
      <c r="AAV8" s="90"/>
      <c r="AAW8" s="90"/>
      <c r="AAX8" s="90"/>
      <c r="AAY8" s="90"/>
      <c r="AAZ8" s="90"/>
      <c r="ABA8" s="90"/>
      <c r="ABB8" s="90"/>
      <c r="ABC8" s="90"/>
      <c r="ABD8" s="90"/>
      <c r="ABE8" s="90"/>
      <c r="ABF8" s="90"/>
      <c r="ABG8" s="90"/>
      <c r="ABH8" s="90"/>
      <c r="ABI8" s="90"/>
      <c r="ABJ8" s="90"/>
      <c r="ABK8" s="90"/>
      <c r="ABL8" s="90"/>
      <c r="ABM8" s="90"/>
      <c r="ABN8" s="90"/>
      <c r="ABO8" s="90"/>
      <c r="ABP8" s="90"/>
      <c r="ABQ8" s="90"/>
      <c r="ABR8" s="90"/>
      <c r="ABS8" s="90"/>
      <c r="ABT8" s="90"/>
      <c r="ABU8" s="90"/>
      <c r="ABV8" s="90"/>
      <c r="ABW8" s="90"/>
      <c r="ABX8" s="90"/>
      <c r="ABY8" s="90"/>
      <c r="ABZ8" s="90"/>
      <c r="ACA8" s="90"/>
      <c r="ACB8" s="90"/>
      <c r="ACC8" s="90"/>
      <c r="ACD8" s="90"/>
      <c r="ACE8" s="90"/>
      <c r="ACF8" s="90"/>
      <c r="ACG8" s="90"/>
      <c r="ACH8" s="90"/>
      <c r="ACI8" s="90"/>
      <c r="ACJ8" s="90"/>
      <c r="ACK8" s="90"/>
      <c r="ACL8" s="90"/>
      <c r="ACM8" s="90"/>
      <c r="ACN8" s="90"/>
      <c r="ACO8" s="90"/>
      <c r="ACP8" s="90"/>
      <c r="ACQ8" s="90"/>
      <c r="ACR8" s="90"/>
      <c r="ACS8" s="90"/>
      <c r="ACT8" s="90"/>
      <c r="ACU8" s="90"/>
      <c r="ACV8" s="90"/>
      <c r="ACW8" s="90"/>
      <c r="ACX8" s="90"/>
      <c r="ACY8" s="90"/>
      <c r="ACZ8" s="90"/>
      <c r="ADA8" s="90"/>
      <c r="ADB8" s="90"/>
      <c r="ADC8" s="90"/>
      <c r="ADD8" s="90"/>
      <c r="ADE8" s="90"/>
      <c r="ADF8" s="90"/>
      <c r="ADG8" s="90"/>
      <c r="ADH8" s="90"/>
      <c r="ADI8" s="90"/>
      <c r="ADJ8" s="90"/>
      <c r="ADK8" s="90"/>
      <c r="ADL8" s="90"/>
      <c r="ADM8" s="90"/>
      <c r="ADN8" s="90"/>
      <c r="ADO8" s="90"/>
      <c r="ADP8" s="90"/>
      <c r="ADQ8" s="90"/>
      <c r="ADR8" s="90"/>
      <c r="ADS8" s="90"/>
      <c r="ADT8" s="90"/>
      <c r="ADU8" s="90"/>
      <c r="ADV8" s="90"/>
      <c r="ADW8" s="90"/>
      <c r="ADX8" s="90"/>
      <c r="ADY8" s="90"/>
      <c r="ADZ8" s="90"/>
      <c r="AEA8" s="90"/>
      <c r="AEB8" s="90"/>
      <c r="AEC8" s="90"/>
      <c r="AED8" s="90"/>
      <c r="AEE8" s="90"/>
      <c r="AEF8" s="90"/>
      <c r="AEG8" s="90"/>
      <c r="AEH8" s="90"/>
      <c r="AEI8" s="90"/>
      <c r="AEJ8" s="90"/>
      <c r="AEK8" s="90"/>
      <c r="AEL8" s="90"/>
      <c r="AEM8" s="90"/>
      <c r="AEN8" s="90"/>
      <c r="AEO8" s="90"/>
      <c r="AEP8" s="90"/>
      <c r="AEQ8" s="90"/>
      <c r="AER8" s="90"/>
      <c r="AES8" s="90"/>
      <c r="AET8" s="90"/>
      <c r="AEU8" s="90"/>
      <c r="AEV8" s="90"/>
      <c r="AEW8" s="90"/>
      <c r="AEX8" s="90"/>
      <c r="AEY8" s="90"/>
      <c r="AEZ8" s="90"/>
      <c r="AFA8" s="90"/>
      <c r="AFB8" s="90"/>
      <c r="AFC8" s="90"/>
      <c r="AFD8" s="90"/>
      <c r="AFE8" s="90"/>
      <c r="AFF8" s="90"/>
      <c r="AFG8" s="90"/>
      <c r="AFH8" s="90"/>
      <c r="AFI8" s="90"/>
      <c r="AFJ8" s="90"/>
      <c r="AFK8" s="90"/>
      <c r="AFL8" s="90"/>
      <c r="AFM8" s="90"/>
      <c r="AFN8" s="90"/>
      <c r="AFO8" s="90"/>
      <c r="AFP8" s="90"/>
      <c r="AFQ8" s="90"/>
      <c r="AFR8" s="90"/>
      <c r="AFS8" s="90"/>
      <c r="AFT8" s="90"/>
      <c r="AFU8" s="90"/>
      <c r="AFV8" s="90"/>
      <c r="AFW8" s="90"/>
      <c r="AFX8" s="90"/>
      <c r="AFY8" s="90"/>
      <c r="AFZ8" s="90"/>
      <c r="AGA8" s="90"/>
      <c r="AGB8" s="90"/>
      <c r="AGC8" s="90"/>
      <c r="AGD8" s="90"/>
      <c r="AGE8" s="90"/>
      <c r="AGF8" s="90"/>
      <c r="AGG8" s="90"/>
      <c r="AGH8" s="90"/>
      <c r="AGI8" s="90"/>
      <c r="AGJ8" s="90"/>
      <c r="AGK8" s="90"/>
      <c r="AGL8" s="90"/>
      <c r="AGM8" s="90"/>
      <c r="AGN8" s="90"/>
      <c r="AGO8" s="90"/>
      <c r="AGP8" s="90"/>
      <c r="AGQ8" s="90"/>
      <c r="AGR8" s="90"/>
      <c r="AGS8" s="90"/>
      <c r="AGT8" s="90"/>
      <c r="AGU8" s="90"/>
      <c r="AGV8" s="90"/>
      <c r="AGW8" s="90"/>
      <c r="AGX8" s="90"/>
      <c r="AGY8" s="90"/>
      <c r="AGZ8" s="90"/>
      <c r="AHA8" s="90"/>
      <c r="AHB8" s="90"/>
      <c r="AHC8" s="90"/>
      <c r="AHD8" s="90"/>
      <c r="AHE8" s="90"/>
      <c r="AHF8" s="90"/>
      <c r="AHG8" s="90"/>
      <c r="AHH8" s="90"/>
      <c r="AHI8" s="90"/>
      <c r="AHJ8" s="90"/>
      <c r="AHK8" s="90"/>
      <c r="AHL8" s="90"/>
      <c r="AHM8" s="90"/>
      <c r="AHN8" s="90"/>
      <c r="AHO8" s="90"/>
      <c r="AHP8" s="90"/>
      <c r="AHQ8" s="90"/>
      <c r="AHR8" s="90"/>
      <c r="AHS8" s="90"/>
      <c r="AHT8" s="90"/>
      <c r="AHU8" s="90"/>
      <c r="AHV8" s="90"/>
      <c r="AHW8" s="90"/>
      <c r="AHX8" s="90"/>
      <c r="AHY8" s="90"/>
      <c r="AHZ8" s="90"/>
      <c r="AIA8" s="90"/>
      <c r="AIB8" s="90"/>
      <c r="AIC8" s="90"/>
      <c r="AID8" s="90"/>
      <c r="AIE8" s="90"/>
      <c r="AIF8" s="90"/>
      <c r="AIG8" s="90"/>
      <c r="AIH8" s="90"/>
      <c r="AII8" s="90"/>
      <c r="AIJ8" s="90"/>
      <c r="AIK8" s="90"/>
      <c r="AIL8" s="90"/>
      <c r="AIM8" s="90"/>
      <c r="AIN8" s="90"/>
      <c r="AIO8" s="90"/>
      <c r="AIP8" s="90"/>
      <c r="AIQ8" s="90"/>
      <c r="AIR8" s="90"/>
      <c r="AIS8" s="90"/>
      <c r="AIT8" s="90"/>
      <c r="AIU8" s="90"/>
      <c r="AIV8" s="90"/>
      <c r="AIW8" s="90"/>
      <c r="AIX8" s="90"/>
      <c r="AIY8" s="90"/>
      <c r="AIZ8" s="90"/>
      <c r="AJA8" s="90"/>
      <c r="AJB8" s="90"/>
      <c r="AJC8" s="90"/>
      <c r="AJD8" s="90"/>
      <c r="AJE8" s="90"/>
      <c r="AJF8" s="90"/>
      <c r="AJG8" s="90"/>
      <c r="AJH8" s="90"/>
      <c r="AJI8" s="90"/>
      <c r="AJJ8" s="90"/>
      <c r="AJK8" s="90"/>
      <c r="AJL8" s="90"/>
      <c r="AJM8" s="90"/>
      <c r="AJN8" s="90"/>
      <c r="AJO8" s="90"/>
      <c r="AJP8" s="90"/>
      <c r="AJQ8" s="90"/>
      <c r="AJR8" s="90"/>
      <c r="AJS8" s="90"/>
      <c r="AJT8" s="90"/>
      <c r="AJU8" s="90"/>
      <c r="AJV8" s="90"/>
      <c r="AJW8" s="90"/>
      <c r="AJX8" s="90"/>
      <c r="AJY8" s="90"/>
      <c r="AJZ8" s="90"/>
      <c r="AKA8" s="90"/>
      <c r="AKB8" s="90"/>
      <c r="AKC8" s="90"/>
      <c r="AKD8" s="90"/>
      <c r="AKE8" s="90"/>
      <c r="AKF8" s="90"/>
      <c r="AKG8" s="90"/>
      <c r="AKH8" s="90"/>
      <c r="AKI8" s="90"/>
      <c r="AKJ8" s="90"/>
      <c r="AKK8" s="90"/>
      <c r="AKL8" s="90"/>
      <c r="AKM8" s="90"/>
      <c r="AKN8" s="90"/>
      <c r="AKO8" s="90"/>
      <c r="AKP8" s="90"/>
      <c r="AKQ8" s="90"/>
      <c r="AKR8" s="90"/>
      <c r="AKS8" s="90"/>
      <c r="AKT8" s="90"/>
      <c r="AKU8" s="90"/>
      <c r="AKV8" s="90"/>
      <c r="AKW8" s="90"/>
      <c r="AKX8" s="90"/>
      <c r="AKY8" s="90"/>
      <c r="AKZ8" s="90"/>
      <c r="ALA8" s="90"/>
      <c r="ALB8" s="90"/>
      <c r="ALC8" s="90"/>
      <c r="ALD8" s="90"/>
      <c r="ALE8" s="90"/>
      <c r="ALF8" s="90"/>
      <c r="ALG8" s="90"/>
      <c r="ALH8" s="90"/>
      <c r="ALI8" s="90"/>
      <c r="ALJ8" s="90"/>
      <c r="ALK8" s="90"/>
      <c r="ALL8" s="90"/>
      <c r="ALM8" s="90"/>
      <c r="ALN8" s="90"/>
      <c r="ALO8" s="90"/>
      <c r="ALP8" s="90"/>
      <c r="ALQ8" s="90"/>
      <c r="ALR8" s="90"/>
      <c r="ALS8" s="90"/>
      <c r="ALT8" s="90"/>
      <c r="ALU8" s="90"/>
      <c r="ALV8" s="90"/>
      <c r="ALW8" s="90"/>
      <c r="ALX8" s="90"/>
      <c r="ALY8" s="90"/>
      <c r="ALZ8" s="90"/>
      <c r="AMA8" s="90"/>
      <c r="AMB8" s="90"/>
      <c r="AMC8" s="90"/>
      <c r="AMD8" s="90"/>
      <c r="AME8" s="90"/>
      <c r="AMF8" s="90"/>
      <c r="AMG8" s="90"/>
      <c r="AMH8" s="90"/>
      <c r="AMI8" s="90"/>
      <c r="AMJ8" s="90"/>
    </row>
    <row r="9" customFormat="false" ht="15" hidden="false" customHeight="true" outlineLevel="0" collapsed="false">
      <c r="A9" s="173" t="s">
        <v>119</v>
      </c>
      <c r="B9" s="171"/>
      <c r="C9" s="172"/>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c r="CB9" s="90"/>
      <c r="CC9" s="90"/>
      <c r="CD9" s="90"/>
      <c r="CE9" s="90"/>
      <c r="CF9" s="90"/>
      <c r="CG9" s="90"/>
      <c r="CH9" s="90"/>
      <c r="CI9" s="90"/>
      <c r="CJ9" s="90"/>
      <c r="CK9" s="90"/>
      <c r="CL9" s="90"/>
      <c r="CM9" s="90"/>
      <c r="CN9" s="90"/>
      <c r="CO9" s="90"/>
      <c r="CP9" s="90"/>
      <c r="CQ9" s="90"/>
      <c r="CR9" s="90"/>
      <c r="CS9" s="90"/>
      <c r="CT9" s="90"/>
      <c r="CU9" s="90"/>
      <c r="CV9" s="90"/>
      <c r="CW9" s="90"/>
      <c r="CX9" s="90"/>
      <c r="CY9" s="90"/>
      <c r="CZ9" s="90"/>
      <c r="DA9" s="90"/>
      <c r="DB9" s="90"/>
      <c r="DC9" s="90"/>
      <c r="DD9" s="90"/>
      <c r="DE9" s="90"/>
      <c r="DF9" s="90"/>
      <c r="DG9" s="90"/>
      <c r="DH9" s="90"/>
      <c r="DI9" s="90"/>
      <c r="DJ9" s="90"/>
      <c r="DK9" s="90"/>
      <c r="DL9" s="90"/>
      <c r="DM9" s="90"/>
      <c r="DN9" s="90"/>
      <c r="DO9" s="90"/>
      <c r="DP9" s="90"/>
      <c r="DQ9" s="90"/>
      <c r="DR9" s="90"/>
      <c r="DS9" s="90"/>
      <c r="DT9" s="90"/>
      <c r="DU9" s="90"/>
      <c r="DV9" s="90"/>
      <c r="DW9" s="90"/>
      <c r="DX9" s="90"/>
      <c r="DY9" s="90"/>
      <c r="DZ9" s="90"/>
      <c r="EA9" s="90"/>
      <c r="EB9" s="90"/>
      <c r="EC9" s="90"/>
      <c r="ED9" s="90"/>
      <c r="EE9" s="90"/>
      <c r="EF9" s="90"/>
      <c r="EG9" s="90"/>
      <c r="EH9" s="90"/>
      <c r="EI9" s="90"/>
      <c r="EJ9" s="90"/>
      <c r="EK9" s="90"/>
      <c r="EL9" s="90"/>
      <c r="EM9" s="90"/>
      <c r="EN9" s="90"/>
      <c r="EO9" s="90"/>
      <c r="EP9" s="90"/>
      <c r="EQ9" s="90"/>
      <c r="ER9" s="90"/>
      <c r="ES9" s="90"/>
      <c r="ET9" s="90"/>
      <c r="EU9" s="90"/>
      <c r="EV9" s="90"/>
      <c r="EW9" s="90"/>
      <c r="EX9" s="90"/>
      <c r="EY9" s="90"/>
      <c r="EZ9" s="90"/>
      <c r="FA9" s="90"/>
      <c r="FB9" s="90"/>
      <c r="FC9" s="90"/>
      <c r="FD9" s="90"/>
      <c r="FE9" s="90"/>
      <c r="FF9" s="90"/>
      <c r="FG9" s="90"/>
      <c r="FH9" s="90"/>
      <c r="FI9" s="90"/>
      <c r="FJ9" s="90"/>
      <c r="FK9" s="90"/>
      <c r="FL9" s="90"/>
      <c r="FM9" s="90"/>
      <c r="FN9" s="90"/>
      <c r="FO9" s="90"/>
      <c r="FP9" s="90"/>
      <c r="FQ9" s="90"/>
      <c r="FR9" s="90"/>
      <c r="FS9" s="90"/>
      <c r="FT9" s="90"/>
      <c r="FU9" s="90"/>
      <c r="FV9" s="90"/>
      <c r="FW9" s="90"/>
      <c r="FX9" s="90"/>
      <c r="FY9" s="90"/>
      <c r="FZ9" s="90"/>
      <c r="GA9" s="90"/>
      <c r="GB9" s="90"/>
      <c r="GC9" s="90"/>
      <c r="GD9" s="90"/>
      <c r="GE9" s="90"/>
      <c r="GF9" s="90"/>
      <c r="GG9" s="90"/>
      <c r="GH9" s="90"/>
      <c r="GI9" s="90"/>
      <c r="GJ9" s="90"/>
      <c r="GK9" s="90"/>
      <c r="GL9" s="90"/>
      <c r="GM9" s="90"/>
      <c r="GN9" s="90"/>
      <c r="GO9" s="90"/>
      <c r="GP9" s="90"/>
      <c r="GQ9" s="90"/>
      <c r="GR9" s="90"/>
      <c r="GS9" s="90"/>
      <c r="GT9" s="90"/>
      <c r="GU9" s="90"/>
      <c r="GV9" s="90"/>
      <c r="GW9" s="90"/>
      <c r="GX9" s="90"/>
      <c r="GY9" s="90"/>
      <c r="GZ9" s="90"/>
      <c r="HA9" s="90"/>
      <c r="HB9" s="90"/>
      <c r="HC9" s="90"/>
      <c r="HD9" s="90"/>
      <c r="HE9" s="90"/>
      <c r="HF9" s="90"/>
      <c r="HG9" s="90"/>
      <c r="HH9" s="90"/>
      <c r="HI9" s="90"/>
      <c r="HJ9" s="90"/>
      <c r="HK9" s="90"/>
      <c r="HL9" s="90"/>
      <c r="HM9" s="90"/>
      <c r="HN9" s="90"/>
      <c r="HO9" s="90"/>
      <c r="HP9" s="90"/>
      <c r="HQ9" s="90"/>
      <c r="HR9" s="90"/>
      <c r="HS9" s="90"/>
      <c r="HT9" s="90"/>
      <c r="HU9" s="90"/>
      <c r="HV9" s="90"/>
      <c r="HW9" s="90"/>
      <c r="HX9" s="90"/>
      <c r="HY9" s="90"/>
      <c r="HZ9" s="90"/>
      <c r="IA9" s="90"/>
      <c r="IB9" s="90"/>
      <c r="IC9" s="90"/>
      <c r="ID9" s="90"/>
      <c r="IE9" s="90"/>
      <c r="IF9" s="90"/>
      <c r="IG9" s="90"/>
      <c r="IH9" s="90"/>
      <c r="II9" s="90"/>
      <c r="IJ9" s="90"/>
      <c r="IK9" s="90"/>
      <c r="IL9" s="90"/>
      <c r="IM9" s="90"/>
      <c r="IN9" s="90"/>
      <c r="IO9" s="90"/>
      <c r="IP9" s="90"/>
      <c r="IQ9" s="90"/>
      <c r="IR9" s="90"/>
      <c r="IS9" s="90"/>
      <c r="IT9" s="90"/>
      <c r="IU9" s="90"/>
      <c r="IV9" s="90"/>
      <c r="IW9" s="90"/>
      <c r="IX9" s="90"/>
      <c r="IY9" s="90"/>
      <c r="IZ9" s="90"/>
      <c r="JA9" s="90"/>
      <c r="JB9" s="90"/>
      <c r="JC9" s="90"/>
      <c r="JD9" s="90"/>
      <c r="JE9" s="90"/>
      <c r="JF9" s="90"/>
      <c r="JG9" s="90"/>
      <c r="JH9" s="90"/>
      <c r="JI9" s="90"/>
      <c r="JJ9" s="90"/>
      <c r="JK9" s="90"/>
      <c r="JL9" s="90"/>
      <c r="JM9" s="90"/>
      <c r="JN9" s="90"/>
      <c r="JO9" s="90"/>
      <c r="JP9" s="90"/>
      <c r="JQ9" s="90"/>
      <c r="JR9" s="90"/>
      <c r="JS9" s="90"/>
      <c r="JT9" s="90"/>
      <c r="JU9" s="90"/>
      <c r="JV9" s="90"/>
      <c r="JW9" s="90"/>
      <c r="JX9" s="90"/>
      <c r="JY9" s="90"/>
      <c r="JZ9" s="90"/>
      <c r="KA9" s="90"/>
      <c r="KB9" s="90"/>
      <c r="KC9" s="90"/>
      <c r="KD9" s="90"/>
      <c r="KE9" s="90"/>
      <c r="KF9" s="90"/>
      <c r="KG9" s="90"/>
      <c r="KH9" s="90"/>
      <c r="KI9" s="90"/>
      <c r="KJ9" s="90"/>
      <c r="KK9" s="90"/>
      <c r="KL9" s="90"/>
      <c r="KM9" s="90"/>
      <c r="KN9" s="90"/>
      <c r="KO9" s="90"/>
      <c r="KP9" s="90"/>
      <c r="KQ9" s="90"/>
      <c r="KR9" s="90"/>
      <c r="KS9" s="90"/>
      <c r="KT9" s="90"/>
      <c r="KU9" s="90"/>
      <c r="KV9" s="90"/>
      <c r="KW9" s="90"/>
      <c r="KX9" s="90"/>
      <c r="KY9" s="90"/>
      <c r="KZ9" s="90"/>
      <c r="LA9" s="90"/>
      <c r="LB9" s="90"/>
      <c r="LC9" s="90"/>
      <c r="LD9" s="90"/>
      <c r="LE9" s="90"/>
      <c r="LF9" s="90"/>
      <c r="LG9" s="90"/>
      <c r="LH9" s="90"/>
      <c r="LI9" s="90"/>
      <c r="LJ9" s="90"/>
      <c r="LK9" s="90"/>
      <c r="LL9" s="90"/>
      <c r="LM9" s="90"/>
      <c r="LN9" s="90"/>
      <c r="LO9" s="90"/>
      <c r="LP9" s="90"/>
      <c r="LQ9" s="90"/>
      <c r="LR9" s="90"/>
      <c r="LS9" s="90"/>
      <c r="LT9" s="90"/>
      <c r="LU9" s="90"/>
      <c r="LV9" s="90"/>
      <c r="LW9" s="90"/>
      <c r="LX9" s="90"/>
      <c r="LY9" s="90"/>
      <c r="LZ9" s="90"/>
      <c r="MA9" s="90"/>
      <c r="MB9" s="90"/>
      <c r="MC9" s="90"/>
      <c r="MD9" s="90"/>
      <c r="ME9" s="90"/>
      <c r="MF9" s="90"/>
      <c r="MG9" s="90"/>
      <c r="MH9" s="90"/>
      <c r="MI9" s="90"/>
      <c r="MJ9" s="90"/>
      <c r="MK9" s="90"/>
      <c r="ML9" s="90"/>
      <c r="MM9" s="90"/>
      <c r="MN9" s="90"/>
      <c r="MO9" s="90"/>
      <c r="MP9" s="90"/>
      <c r="MQ9" s="90"/>
      <c r="MR9" s="90"/>
      <c r="MS9" s="90"/>
      <c r="MT9" s="90"/>
      <c r="MU9" s="90"/>
      <c r="MV9" s="90"/>
      <c r="MW9" s="90"/>
      <c r="MX9" s="90"/>
      <c r="MY9" s="90"/>
      <c r="MZ9" s="90"/>
      <c r="NA9" s="90"/>
      <c r="NB9" s="90"/>
      <c r="NC9" s="90"/>
      <c r="ND9" s="90"/>
      <c r="NE9" s="90"/>
      <c r="NF9" s="90"/>
      <c r="NG9" s="90"/>
      <c r="NH9" s="90"/>
      <c r="NI9" s="90"/>
      <c r="NJ9" s="90"/>
      <c r="NK9" s="90"/>
      <c r="NL9" s="90"/>
      <c r="NM9" s="90"/>
      <c r="NN9" s="90"/>
      <c r="NO9" s="90"/>
      <c r="NP9" s="90"/>
      <c r="NQ9" s="90"/>
      <c r="NR9" s="90"/>
      <c r="NS9" s="90"/>
      <c r="NT9" s="90"/>
      <c r="NU9" s="90"/>
      <c r="NV9" s="90"/>
      <c r="NW9" s="90"/>
      <c r="NX9" s="90"/>
      <c r="NY9" s="90"/>
      <c r="NZ9" s="90"/>
      <c r="OA9" s="90"/>
      <c r="OB9" s="90"/>
      <c r="OC9" s="90"/>
      <c r="OD9" s="90"/>
      <c r="OE9" s="90"/>
      <c r="OF9" s="90"/>
      <c r="OG9" s="90"/>
      <c r="OH9" s="90"/>
      <c r="OI9" s="90"/>
      <c r="OJ9" s="90"/>
      <c r="OK9" s="90"/>
      <c r="OL9" s="90"/>
      <c r="OM9" s="90"/>
      <c r="ON9" s="90"/>
      <c r="OO9" s="90"/>
      <c r="OP9" s="90"/>
      <c r="OQ9" s="90"/>
      <c r="OR9" s="90"/>
      <c r="OS9" s="90"/>
      <c r="OT9" s="90"/>
      <c r="OU9" s="90"/>
      <c r="OV9" s="90"/>
      <c r="OW9" s="90"/>
      <c r="OX9" s="90"/>
      <c r="OY9" s="90"/>
      <c r="OZ9" s="90"/>
      <c r="PA9" s="90"/>
      <c r="PB9" s="90"/>
      <c r="PC9" s="90"/>
      <c r="PD9" s="90"/>
      <c r="PE9" s="90"/>
      <c r="PF9" s="90"/>
      <c r="PG9" s="90"/>
      <c r="PH9" s="90"/>
      <c r="PI9" s="90"/>
      <c r="PJ9" s="90"/>
      <c r="PK9" s="90"/>
      <c r="PL9" s="90"/>
      <c r="PM9" s="90"/>
      <c r="PN9" s="90"/>
      <c r="PO9" s="90"/>
      <c r="PP9" s="90"/>
      <c r="PQ9" s="90"/>
      <c r="PR9" s="90"/>
      <c r="PS9" s="90"/>
      <c r="PT9" s="90"/>
      <c r="PU9" s="90"/>
      <c r="PV9" s="90"/>
      <c r="PW9" s="90"/>
      <c r="PX9" s="90"/>
      <c r="PY9" s="90"/>
      <c r="PZ9" s="90"/>
      <c r="QA9" s="90"/>
      <c r="QB9" s="90"/>
      <c r="QC9" s="90"/>
      <c r="QD9" s="90"/>
      <c r="QE9" s="90"/>
      <c r="QF9" s="90"/>
      <c r="QG9" s="90"/>
      <c r="QH9" s="90"/>
      <c r="QI9" s="90"/>
      <c r="QJ9" s="90"/>
      <c r="QK9" s="90"/>
      <c r="QL9" s="90"/>
      <c r="QM9" s="90"/>
      <c r="QN9" s="90"/>
      <c r="QO9" s="90"/>
      <c r="QP9" s="90"/>
      <c r="QQ9" s="90"/>
      <c r="QR9" s="90"/>
      <c r="QS9" s="90"/>
      <c r="QT9" s="90"/>
      <c r="QU9" s="90"/>
      <c r="QV9" s="90"/>
      <c r="QW9" s="90"/>
      <c r="QX9" s="90"/>
      <c r="QY9" s="90"/>
      <c r="QZ9" s="90"/>
      <c r="RA9" s="90"/>
      <c r="RB9" s="90"/>
      <c r="RC9" s="90"/>
      <c r="RD9" s="90"/>
      <c r="RE9" s="90"/>
      <c r="RF9" s="90"/>
      <c r="RG9" s="90"/>
      <c r="RH9" s="90"/>
      <c r="RI9" s="90"/>
      <c r="RJ9" s="90"/>
      <c r="RK9" s="90"/>
      <c r="RL9" s="90"/>
      <c r="RM9" s="90"/>
      <c r="RN9" s="90"/>
      <c r="RO9" s="90"/>
      <c r="RP9" s="90"/>
      <c r="RQ9" s="90"/>
      <c r="RR9" s="90"/>
      <c r="RS9" s="90"/>
      <c r="RT9" s="90"/>
      <c r="RU9" s="90"/>
      <c r="RV9" s="90"/>
      <c r="RW9" s="90"/>
      <c r="RX9" s="90"/>
      <c r="RY9" s="90"/>
      <c r="RZ9" s="90"/>
      <c r="SA9" s="90"/>
      <c r="SB9" s="90"/>
      <c r="SC9" s="90"/>
      <c r="SD9" s="90"/>
      <c r="SE9" s="90"/>
      <c r="SF9" s="90"/>
      <c r="SG9" s="90"/>
      <c r="SH9" s="90"/>
      <c r="SI9" s="90"/>
      <c r="SJ9" s="90"/>
      <c r="SK9" s="90"/>
      <c r="SL9" s="90"/>
      <c r="SM9" s="90"/>
      <c r="SN9" s="90"/>
      <c r="SO9" s="90"/>
      <c r="SP9" s="90"/>
      <c r="SQ9" s="90"/>
      <c r="SR9" s="90"/>
      <c r="SS9" s="90"/>
      <c r="ST9" s="90"/>
      <c r="SU9" s="90"/>
      <c r="SV9" s="90"/>
      <c r="SW9" s="90"/>
      <c r="SX9" s="90"/>
      <c r="SY9" s="90"/>
      <c r="SZ9" s="90"/>
      <c r="TA9" s="90"/>
      <c r="TB9" s="90"/>
      <c r="TC9" s="90"/>
      <c r="TD9" s="90"/>
      <c r="TE9" s="90"/>
      <c r="TF9" s="90"/>
      <c r="TG9" s="90"/>
      <c r="TH9" s="90"/>
      <c r="TI9" s="90"/>
      <c r="TJ9" s="90"/>
      <c r="TK9" s="90"/>
      <c r="TL9" s="90"/>
      <c r="TM9" s="90"/>
      <c r="TN9" s="90"/>
      <c r="TO9" s="90"/>
      <c r="TP9" s="90"/>
      <c r="TQ9" s="90"/>
      <c r="TR9" s="90"/>
      <c r="TS9" s="90"/>
      <c r="TT9" s="90"/>
      <c r="TU9" s="90"/>
      <c r="TV9" s="90"/>
      <c r="TW9" s="90"/>
      <c r="TX9" s="90"/>
      <c r="TY9" s="90"/>
      <c r="TZ9" s="90"/>
      <c r="UA9" s="90"/>
      <c r="UB9" s="90"/>
      <c r="UC9" s="90"/>
      <c r="UD9" s="90"/>
      <c r="UE9" s="90"/>
      <c r="UF9" s="90"/>
      <c r="UG9" s="90"/>
      <c r="UH9" s="90"/>
      <c r="UI9" s="90"/>
      <c r="UJ9" s="90"/>
      <c r="UK9" s="90"/>
      <c r="UL9" s="90"/>
      <c r="UM9" s="90"/>
      <c r="UN9" s="90"/>
      <c r="UO9" s="90"/>
      <c r="UP9" s="90"/>
      <c r="UQ9" s="90"/>
      <c r="UR9" s="90"/>
      <c r="US9" s="90"/>
      <c r="UT9" s="90"/>
      <c r="UU9" s="90"/>
      <c r="UV9" s="90"/>
      <c r="UW9" s="90"/>
      <c r="UX9" s="90"/>
      <c r="UY9" s="90"/>
      <c r="UZ9" s="90"/>
      <c r="VA9" s="90"/>
      <c r="VB9" s="90"/>
      <c r="VC9" s="90"/>
      <c r="VD9" s="90"/>
      <c r="VE9" s="90"/>
      <c r="VF9" s="90"/>
      <c r="VG9" s="90"/>
      <c r="VH9" s="90"/>
      <c r="VI9" s="90"/>
      <c r="VJ9" s="90"/>
      <c r="VK9" s="90"/>
      <c r="VL9" s="90"/>
      <c r="VM9" s="90"/>
      <c r="VN9" s="90"/>
      <c r="VO9" s="90"/>
      <c r="VP9" s="90"/>
      <c r="VQ9" s="90"/>
      <c r="VR9" s="90"/>
      <c r="VS9" s="90"/>
      <c r="VT9" s="90"/>
      <c r="VU9" s="90"/>
      <c r="VV9" s="90"/>
      <c r="VW9" s="90"/>
      <c r="VX9" s="90"/>
      <c r="VY9" s="90"/>
      <c r="VZ9" s="90"/>
      <c r="WA9" s="90"/>
      <c r="WB9" s="90"/>
      <c r="WC9" s="90"/>
      <c r="WD9" s="90"/>
      <c r="WE9" s="90"/>
      <c r="WF9" s="90"/>
      <c r="WG9" s="90"/>
      <c r="WH9" s="90"/>
      <c r="WI9" s="90"/>
      <c r="WJ9" s="90"/>
      <c r="WK9" s="90"/>
      <c r="WL9" s="90"/>
      <c r="WM9" s="90"/>
      <c r="WN9" s="90"/>
      <c r="WO9" s="90"/>
      <c r="WP9" s="90"/>
      <c r="WQ9" s="90"/>
      <c r="WR9" s="90"/>
      <c r="WS9" s="90"/>
      <c r="WT9" s="90"/>
      <c r="WU9" s="90"/>
      <c r="WV9" s="90"/>
      <c r="WW9" s="90"/>
      <c r="WX9" s="90"/>
      <c r="WY9" s="90"/>
      <c r="WZ9" s="90"/>
      <c r="XA9" s="90"/>
      <c r="XB9" s="90"/>
      <c r="XC9" s="90"/>
      <c r="XD9" s="90"/>
      <c r="XE9" s="90"/>
      <c r="XF9" s="90"/>
      <c r="XG9" s="90"/>
      <c r="XH9" s="90"/>
      <c r="XI9" s="90"/>
      <c r="XJ9" s="90"/>
      <c r="XK9" s="90"/>
      <c r="XL9" s="90"/>
      <c r="XM9" s="90"/>
      <c r="XN9" s="90"/>
      <c r="XO9" s="90"/>
      <c r="XP9" s="90"/>
      <c r="XQ9" s="90"/>
      <c r="XR9" s="90"/>
      <c r="XS9" s="90"/>
      <c r="XT9" s="90"/>
      <c r="XU9" s="90"/>
      <c r="XV9" s="90"/>
      <c r="XW9" s="90"/>
      <c r="XX9" s="90"/>
      <c r="XY9" s="90"/>
      <c r="XZ9" s="90"/>
      <c r="YA9" s="90"/>
      <c r="YB9" s="90"/>
      <c r="YC9" s="90"/>
      <c r="YD9" s="90"/>
      <c r="YE9" s="90"/>
      <c r="YF9" s="90"/>
      <c r="YG9" s="90"/>
      <c r="YH9" s="90"/>
      <c r="YI9" s="90"/>
      <c r="YJ9" s="90"/>
      <c r="YK9" s="90"/>
      <c r="YL9" s="90"/>
      <c r="YM9" s="90"/>
      <c r="YN9" s="90"/>
      <c r="YO9" s="90"/>
      <c r="YP9" s="90"/>
      <c r="YQ9" s="90"/>
      <c r="YR9" s="90"/>
      <c r="YS9" s="90"/>
      <c r="YT9" s="90"/>
      <c r="YU9" s="90"/>
      <c r="YV9" s="90"/>
      <c r="YW9" s="90"/>
      <c r="YX9" s="90"/>
      <c r="YY9" s="90"/>
      <c r="YZ9" s="90"/>
      <c r="ZA9" s="90"/>
      <c r="ZB9" s="90"/>
      <c r="ZC9" s="90"/>
      <c r="ZD9" s="90"/>
      <c r="ZE9" s="90"/>
      <c r="ZF9" s="90"/>
      <c r="ZG9" s="90"/>
      <c r="ZH9" s="90"/>
      <c r="ZI9" s="90"/>
      <c r="ZJ9" s="90"/>
      <c r="ZK9" s="90"/>
      <c r="ZL9" s="90"/>
      <c r="ZM9" s="90"/>
      <c r="ZN9" s="90"/>
      <c r="ZO9" s="90"/>
      <c r="ZP9" s="90"/>
      <c r="ZQ9" s="90"/>
      <c r="ZR9" s="90"/>
      <c r="ZS9" s="90"/>
      <c r="ZT9" s="90"/>
      <c r="ZU9" s="90"/>
      <c r="ZV9" s="90"/>
      <c r="ZW9" s="90"/>
      <c r="ZX9" s="90"/>
      <c r="ZY9" s="90"/>
      <c r="ZZ9" s="90"/>
      <c r="AAA9" s="90"/>
      <c r="AAB9" s="90"/>
      <c r="AAC9" s="90"/>
      <c r="AAD9" s="90"/>
      <c r="AAE9" s="90"/>
      <c r="AAF9" s="90"/>
      <c r="AAG9" s="90"/>
      <c r="AAH9" s="90"/>
      <c r="AAI9" s="90"/>
      <c r="AAJ9" s="90"/>
      <c r="AAK9" s="90"/>
      <c r="AAL9" s="90"/>
      <c r="AAM9" s="90"/>
      <c r="AAN9" s="90"/>
      <c r="AAO9" s="90"/>
      <c r="AAP9" s="90"/>
      <c r="AAQ9" s="90"/>
      <c r="AAR9" s="90"/>
      <c r="AAS9" s="90"/>
      <c r="AAT9" s="90"/>
      <c r="AAU9" s="90"/>
      <c r="AAV9" s="90"/>
      <c r="AAW9" s="90"/>
      <c r="AAX9" s="90"/>
      <c r="AAY9" s="90"/>
      <c r="AAZ9" s="90"/>
      <c r="ABA9" s="90"/>
      <c r="ABB9" s="90"/>
      <c r="ABC9" s="90"/>
      <c r="ABD9" s="90"/>
      <c r="ABE9" s="90"/>
      <c r="ABF9" s="90"/>
      <c r="ABG9" s="90"/>
      <c r="ABH9" s="90"/>
      <c r="ABI9" s="90"/>
      <c r="ABJ9" s="90"/>
      <c r="ABK9" s="90"/>
      <c r="ABL9" s="90"/>
      <c r="ABM9" s="90"/>
      <c r="ABN9" s="90"/>
      <c r="ABO9" s="90"/>
      <c r="ABP9" s="90"/>
      <c r="ABQ9" s="90"/>
      <c r="ABR9" s="90"/>
      <c r="ABS9" s="90"/>
      <c r="ABT9" s="90"/>
      <c r="ABU9" s="90"/>
      <c r="ABV9" s="90"/>
      <c r="ABW9" s="90"/>
      <c r="ABX9" s="90"/>
      <c r="ABY9" s="90"/>
      <c r="ABZ9" s="90"/>
      <c r="ACA9" s="90"/>
      <c r="ACB9" s="90"/>
      <c r="ACC9" s="90"/>
      <c r="ACD9" s="90"/>
      <c r="ACE9" s="90"/>
      <c r="ACF9" s="90"/>
      <c r="ACG9" s="90"/>
      <c r="ACH9" s="90"/>
      <c r="ACI9" s="90"/>
      <c r="ACJ9" s="90"/>
      <c r="ACK9" s="90"/>
      <c r="ACL9" s="90"/>
      <c r="ACM9" s="90"/>
      <c r="ACN9" s="90"/>
      <c r="ACO9" s="90"/>
      <c r="ACP9" s="90"/>
      <c r="ACQ9" s="90"/>
      <c r="ACR9" s="90"/>
      <c r="ACS9" s="90"/>
      <c r="ACT9" s="90"/>
      <c r="ACU9" s="90"/>
      <c r="ACV9" s="90"/>
      <c r="ACW9" s="90"/>
      <c r="ACX9" s="90"/>
      <c r="ACY9" s="90"/>
      <c r="ACZ9" s="90"/>
      <c r="ADA9" s="90"/>
      <c r="ADB9" s="90"/>
      <c r="ADC9" s="90"/>
      <c r="ADD9" s="90"/>
      <c r="ADE9" s="90"/>
      <c r="ADF9" s="90"/>
      <c r="ADG9" s="90"/>
      <c r="ADH9" s="90"/>
      <c r="ADI9" s="90"/>
      <c r="ADJ9" s="90"/>
      <c r="ADK9" s="90"/>
      <c r="ADL9" s="90"/>
      <c r="ADM9" s="90"/>
      <c r="ADN9" s="90"/>
      <c r="ADO9" s="90"/>
      <c r="ADP9" s="90"/>
      <c r="ADQ9" s="90"/>
      <c r="ADR9" s="90"/>
      <c r="ADS9" s="90"/>
      <c r="ADT9" s="90"/>
      <c r="ADU9" s="90"/>
      <c r="ADV9" s="90"/>
      <c r="ADW9" s="90"/>
      <c r="ADX9" s="90"/>
      <c r="ADY9" s="90"/>
      <c r="ADZ9" s="90"/>
      <c r="AEA9" s="90"/>
      <c r="AEB9" s="90"/>
      <c r="AEC9" s="90"/>
      <c r="AED9" s="90"/>
      <c r="AEE9" s="90"/>
      <c r="AEF9" s="90"/>
      <c r="AEG9" s="90"/>
      <c r="AEH9" s="90"/>
      <c r="AEI9" s="90"/>
      <c r="AEJ9" s="90"/>
      <c r="AEK9" s="90"/>
      <c r="AEL9" s="90"/>
      <c r="AEM9" s="90"/>
      <c r="AEN9" s="90"/>
      <c r="AEO9" s="90"/>
      <c r="AEP9" s="90"/>
      <c r="AEQ9" s="90"/>
      <c r="AER9" s="90"/>
      <c r="AES9" s="90"/>
      <c r="AET9" s="90"/>
      <c r="AEU9" s="90"/>
      <c r="AEV9" s="90"/>
      <c r="AEW9" s="90"/>
      <c r="AEX9" s="90"/>
      <c r="AEY9" s="90"/>
      <c r="AEZ9" s="90"/>
      <c r="AFA9" s="90"/>
      <c r="AFB9" s="90"/>
      <c r="AFC9" s="90"/>
      <c r="AFD9" s="90"/>
      <c r="AFE9" s="90"/>
      <c r="AFF9" s="90"/>
      <c r="AFG9" s="90"/>
      <c r="AFH9" s="90"/>
      <c r="AFI9" s="90"/>
      <c r="AFJ9" s="90"/>
      <c r="AFK9" s="90"/>
      <c r="AFL9" s="90"/>
      <c r="AFM9" s="90"/>
      <c r="AFN9" s="90"/>
      <c r="AFO9" s="90"/>
      <c r="AFP9" s="90"/>
      <c r="AFQ9" s="90"/>
      <c r="AFR9" s="90"/>
      <c r="AFS9" s="90"/>
      <c r="AFT9" s="90"/>
      <c r="AFU9" s="90"/>
      <c r="AFV9" s="90"/>
      <c r="AFW9" s="90"/>
      <c r="AFX9" s="90"/>
      <c r="AFY9" s="90"/>
      <c r="AFZ9" s="90"/>
      <c r="AGA9" s="90"/>
      <c r="AGB9" s="90"/>
      <c r="AGC9" s="90"/>
      <c r="AGD9" s="90"/>
      <c r="AGE9" s="90"/>
      <c r="AGF9" s="90"/>
      <c r="AGG9" s="90"/>
      <c r="AGH9" s="90"/>
      <c r="AGI9" s="90"/>
      <c r="AGJ9" s="90"/>
      <c r="AGK9" s="90"/>
      <c r="AGL9" s="90"/>
      <c r="AGM9" s="90"/>
      <c r="AGN9" s="90"/>
      <c r="AGO9" s="90"/>
      <c r="AGP9" s="90"/>
      <c r="AGQ9" s="90"/>
      <c r="AGR9" s="90"/>
      <c r="AGS9" s="90"/>
      <c r="AGT9" s="90"/>
      <c r="AGU9" s="90"/>
      <c r="AGV9" s="90"/>
      <c r="AGW9" s="90"/>
      <c r="AGX9" s="90"/>
      <c r="AGY9" s="90"/>
      <c r="AGZ9" s="90"/>
      <c r="AHA9" s="90"/>
      <c r="AHB9" s="90"/>
      <c r="AHC9" s="90"/>
      <c r="AHD9" s="90"/>
      <c r="AHE9" s="90"/>
      <c r="AHF9" s="90"/>
      <c r="AHG9" s="90"/>
      <c r="AHH9" s="90"/>
      <c r="AHI9" s="90"/>
      <c r="AHJ9" s="90"/>
      <c r="AHK9" s="90"/>
      <c r="AHL9" s="90"/>
      <c r="AHM9" s="90"/>
      <c r="AHN9" s="90"/>
      <c r="AHO9" s="90"/>
      <c r="AHP9" s="90"/>
      <c r="AHQ9" s="90"/>
      <c r="AHR9" s="90"/>
      <c r="AHS9" s="90"/>
      <c r="AHT9" s="90"/>
      <c r="AHU9" s="90"/>
      <c r="AHV9" s="90"/>
      <c r="AHW9" s="90"/>
      <c r="AHX9" s="90"/>
      <c r="AHY9" s="90"/>
      <c r="AHZ9" s="90"/>
      <c r="AIA9" s="90"/>
      <c r="AIB9" s="90"/>
      <c r="AIC9" s="90"/>
      <c r="AID9" s="90"/>
      <c r="AIE9" s="90"/>
      <c r="AIF9" s="90"/>
      <c r="AIG9" s="90"/>
      <c r="AIH9" s="90"/>
      <c r="AII9" s="90"/>
      <c r="AIJ9" s="90"/>
      <c r="AIK9" s="90"/>
      <c r="AIL9" s="90"/>
      <c r="AIM9" s="90"/>
      <c r="AIN9" s="90"/>
      <c r="AIO9" s="90"/>
      <c r="AIP9" s="90"/>
      <c r="AIQ9" s="90"/>
      <c r="AIR9" s="90"/>
      <c r="AIS9" s="90"/>
      <c r="AIT9" s="90"/>
      <c r="AIU9" s="90"/>
      <c r="AIV9" s="90"/>
      <c r="AIW9" s="90"/>
      <c r="AIX9" s="90"/>
      <c r="AIY9" s="90"/>
      <c r="AIZ9" s="90"/>
      <c r="AJA9" s="90"/>
      <c r="AJB9" s="90"/>
      <c r="AJC9" s="90"/>
      <c r="AJD9" s="90"/>
      <c r="AJE9" s="90"/>
      <c r="AJF9" s="90"/>
      <c r="AJG9" s="90"/>
      <c r="AJH9" s="90"/>
      <c r="AJI9" s="90"/>
      <c r="AJJ9" s="90"/>
      <c r="AJK9" s="90"/>
      <c r="AJL9" s="90"/>
      <c r="AJM9" s="90"/>
      <c r="AJN9" s="90"/>
      <c r="AJO9" s="90"/>
      <c r="AJP9" s="90"/>
      <c r="AJQ9" s="90"/>
      <c r="AJR9" s="90"/>
      <c r="AJS9" s="90"/>
      <c r="AJT9" s="90"/>
      <c r="AJU9" s="90"/>
      <c r="AJV9" s="90"/>
      <c r="AJW9" s="90"/>
      <c r="AJX9" s="90"/>
      <c r="AJY9" s="90"/>
      <c r="AJZ9" s="90"/>
      <c r="AKA9" s="90"/>
      <c r="AKB9" s="90"/>
      <c r="AKC9" s="90"/>
      <c r="AKD9" s="90"/>
      <c r="AKE9" s="90"/>
      <c r="AKF9" s="90"/>
      <c r="AKG9" s="90"/>
      <c r="AKH9" s="90"/>
      <c r="AKI9" s="90"/>
      <c r="AKJ9" s="90"/>
      <c r="AKK9" s="90"/>
      <c r="AKL9" s="90"/>
      <c r="AKM9" s="90"/>
      <c r="AKN9" s="90"/>
      <c r="AKO9" s="90"/>
      <c r="AKP9" s="90"/>
      <c r="AKQ9" s="90"/>
      <c r="AKR9" s="90"/>
      <c r="AKS9" s="90"/>
      <c r="AKT9" s="90"/>
      <c r="AKU9" s="90"/>
      <c r="AKV9" s="90"/>
      <c r="AKW9" s="90"/>
      <c r="AKX9" s="90"/>
      <c r="AKY9" s="90"/>
      <c r="AKZ9" s="90"/>
      <c r="ALA9" s="90"/>
      <c r="ALB9" s="90"/>
      <c r="ALC9" s="90"/>
      <c r="ALD9" s="90"/>
      <c r="ALE9" s="90"/>
      <c r="ALF9" s="90"/>
      <c r="ALG9" s="90"/>
      <c r="ALH9" s="90"/>
      <c r="ALI9" s="90"/>
      <c r="ALJ9" s="90"/>
      <c r="ALK9" s="90"/>
      <c r="ALL9" s="90"/>
      <c r="ALM9" s="90"/>
      <c r="ALN9" s="90"/>
      <c r="ALO9" s="90"/>
      <c r="ALP9" s="90"/>
      <c r="ALQ9" s="90"/>
      <c r="ALR9" s="90"/>
      <c r="ALS9" s="90"/>
      <c r="ALT9" s="90"/>
      <c r="ALU9" s="90"/>
      <c r="ALV9" s="90"/>
      <c r="ALW9" s="90"/>
      <c r="ALX9" s="90"/>
      <c r="ALY9" s="90"/>
      <c r="ALZ9" s="90"/>
      <c r="AMA9" s="90"/>
      <c r="AMB9" s="90"/>
      <c r="AMC9" s="90"/>
      <c r="AMD9" s="90"/>
      <c r="AME9" s="90"/>
      <c r="AMF9" s="90"/>
      <c r="AMG9" s="90"/>
      <c r="AMH9" s="90"/>
      <c r="AMI9" s="90"/>
      <c r="AMJ9" s="90"/>
    </row>
    <row r="10" customFormat="false" ht="57" hidden="false" customHeight="true" outlineLevel="0" collapsed="false">
      <c r="A10" s="174" t="n">
        <v>1</v>
      </c>
      <c r="B10" s="175" t="str">
        <f aca="false">VLOOKUP(A10,Names!$A$2:$B$207,2,FALSE())</f>
        <v>Accomack County Public Schools</v>
      </c>
      <c r="C10" s="176" t="str">
        <f aca="false">VLOOKUP(A10,'Source query'!$B$17:$C$224,2,FALSE())</f>
        <v>Teachers were given a salary step increase, which averages 1.34%, plus a 4% cost of living increase for FY 2017. In addition, a $300 per enrolled employee increase in the employer contribution of health insurance was budgeted. Health insurance was put out on RFP and was renewed as a 8% reduction in premiums.</v>
      </c>
    </row>
    <row r="11" customFormat="false" ht="14.25" hidden="false" customHeight="true" outlineLevel="0" collapsed="false">
      <c r="A11" s="174" t="n">
        <v>2</v>
      </c>
      <c r="B11" s="175" t="str">
        <f aca="false">VLOOKUP(A11,Names!$A$2:$B$207,2,FALSE())</f>
        <v>Albemarle County Public Schools</v>
      </c>
      <c r="C11" s="176" t="str">
        <f aca="false">VLOOKUP(A11,'Source query'!$B$17:$C$224,2,FALSE())</f>
        <v>Average of 2% including step</v>
      </c>
      <c r="E11" s="1"/>
    </row>
    <row r="12" customFormat="false" ht="14.25" hidden="false" customHeight="true" outlineLevel="0" collapsed="false">
      <c r="A12" s="174" t="n">
        <v>3</v>
      </c>
      <c r="B12" s="175" t="str">
        <f aca="false">VLOOKUP(A12,Names!$A$2:$B$207,2,FALSE())</f>
        <v>Alleghany County Public Schools</v>
      </c>
      <c r="C12" s="176" t="str">
        <f aca="false">VLOOKUP(A12,'Source query'!$B$17:$C$224,2,FALSE())</f>
        <v>1% salary increase (was 2% before the state eliminated the compensation supplement).</v>
      </c>
      <c r="E12" s="177"/>
    </row>
    <row r="13" customFormat="false" ht="14.25" hidden="false" customHeight="true" outlineLevel="0" collapsed="false">
      <c r="A13" s="174" t="n">
        <v>4</v>
      </c>
      <c r="B13" s="175" t="str">
        <f aca="false">VLOOKUP(A13,Names!$A$2:$B$207,2,FALSE())</f>
        <v>Amelia County Public Schools</v>
      </c>
      <c r="C13" s="176" t="str">
        <f aca="false">VLOOKUP(A13,'Source query'!$B$17:$C$224,2,FALSE())</f>
        <v>2% increase in salaries</v>
      </c>
      <c r="E13" s="177"/>
    </row>
    <row r="14" customFormat="false" ht="28.5" hidden="false" customHeight="true" outlineLevel="0" collapsed="false">
      <c r="A14" s="174" t="n">
        <v>5</v>
      </c>
      <c r="B14" s="175" t="str">
        <f aca="false">VLOOKUP(A14,Names!$A$2:$B$207,2,FALSE())</f>
        <v>Amherst County Public Schools</v>
      </c>
      <c r="C14" s="176" t="str">
        <f aca="false">VLOOKUP(A14,'Source query'!$B$17:$C$224,2,FALSE())</f>
        <v>Amherst County Public Schools implemented the 2% increase effective December 1, 2016, as long as the funds are available through the State Budget.</v>
      </c>
      <c r="E14" s="178"/>
    </row>
    <row r="15" customFormat="false" ht="14.25" hidden="false" customHeight="true" outlineLevel="0" collapsed="false">
      <c r="A15" s="174" t="n">
        <v>6</v>
      </c>
      <c r="B15" s="175" t="str">
        <f aca="false">VLOOKUP(A15,Names!$A$2:$B$207,2,FALSE())</f>
        <v>Appomattox County Public Schools</v>
      </c>
      <c r="C15" s="176" t="str">
        <f aca="false">VLOOKUP(A15,'Source query'!$B$17:$C$224,2,FALSE())</f>
        <v>We gave all employees a 3% pay increase.</v>
      </c>
      <c r="E15" s="179"/>
    </row>
    <row r="16" customFormat="false" ht="28.5" hidden="false" customHeight="true" outlineLevel="0" collapsed="false">
      <c r="A16" s="174" t="n">
        <v>7</v>
      </c>
      <c r="B16" s="175" t="str">
        <f aca="false">VLOOKUP(A16,Names!$A$2:$B$207,2,FALSE())</f>
        <v>Arlington County Public Schools</v>
      </c>
      <c r="C16" s="176" t="str">
        <f aca="false">VLOOKUP(A16,'Source query'!$B$17:$C$224,2,FALSE())</f>
        <v>Step increases are granted to all employees in FY 2017.  The average annual percentage salary increase for teachers is 3.5% for FY2017.</v>
      </c>
      <c r="E16" s="177"/>
    </row>
    <row r="17" customFormat="false" ht="14.25" hidden="false" customHeight="true" outlineLevel="0" collapsed="false">
      <c r="A17" s="174" t="n">
        <v>8</v>
      </c>
      <c r="B17" s="175" t="str">
        <f aca="false">VLOOKUP(A17,Names!$A$2:$B$207,2,FALSE())</f>
        <v>Augusta County Public Schools</v>
      </c>
      <c r="C17" s="176" t="str">
        <f aca="false">VLOOKUP(A17,'Source query'!$B$17:$C$224,2,FALSE())</f>
        <v>An average 3% increase in salary was given to each employee for the 2016-2017 school year.</v>
      </c>
      <c r="E17" s="1"/>
    </row>
    <row r="18" customFormat="false" ht="14.25" hidden="false" customHeight="true" outlineLevel="0" collapsed="false">
      <c r="A18" s="174" t="n">
        <v>9</v>
      </c>
      <c r="B18" s="175" t="str">
        <f aca="false">VLOOKUP(A18,Names!$A$2:$B$207,2,FALSE())</f>
        <v>Bath County Public Schools</v>
      </c>
      <c r="C18" s="176" t="str">
        <f aca="false">VLOOKUP(A18,'Source query'!$B$17:$C$224,2,FALSE())</f>
        <v>2% Salary Increase</v>
      </c>
      <c r="E18" s="1"/>
    </row>
    <row r="19" customFormat="false" ht="14.25" hidden="false" customHeight="true" outlineLevel="0" collapsed="false">
      <c r="A19" s="174" t="n">
        <v>10</v>
      </c>
      <c r="B19" s="175" t="str">
        <f aca="false">VLOOKUP(A19,Names!$A$2:$B$207,2,FALSE())</f>
        <v>Bedford County Public Schools</v>
      </c>
      <c r="C19" s="176" t="str">
        <f aca="false">VLOOKUP(A19,'Source query'!$B$17:$C$224,2,FALSE())</f>
        <v>2% cost of living adjustment effective December 1, 2016.</v>
      </c>
      <c r="E19" s="1"/>
    </row>
    <row r="20" customFormat="false" ht="14.25" hidden="false" customHeight="true" outlineLevel="0" collapsed="false">
      <c r="A20" s="174" t="n">
        <v>11</v>
      </c>
      <c r="B20" s="175" t="str">
        <f aca="false">VLOOKUP(A20,Names!$A$2:$B$207,2,FALSE())</f>
        <v>Bland County Public Schools</v>
      </c>
      <c r="C20" s="176" t="str">
        <f aca="false">VLOOKUP(A20,'Source query'!$B$17:$C$224,2,FALSE())</f>
        <v>2% STEP INCREASE</v>
      </c>
    </row>
    <row r="21" customFormat="false" ht="28.5" hidden="false" customHeight="true" outlineLevel="0" collapsed="false">
      <c r="A21" s="174" t="n">
        <v>12</v>
      </c>
      <c r="B21" s="175" t="str">
        <f aca="false">VLOOKUP(A21,Names!$A$2:$B$207,2,FALSE())</f>
        <v>Botetourt County Public Schools</v>
      </c>
      <c r="C21" s="176" t="str">
        <f aca="false">VLOOKUP(A21,'Source query'!$B$17:$C$224,2,FALSE())</f>
        <v>For FY 17, eligible personnel received a salary step increase (2% average) with an additional salary step correction increase (2% average) for those eligible.</v>
      </c>
    </row>
    <row r="22" customFormat="false" ht="14.25" hidden="false" customHeight="true" outlineLevel="0" collapsed="false">
      <c r="A22" s="174" t="n">
        <v>13</v>
      </c>
      <c r="B22" s="175" t="str">
        <f aca="false">VLOOKUP(A22,Names!$A$2:$B$207,2,FALSE())</f>
        <v>Brunswick County Public Schools</v>
      </c>
      <c r="C22" s="176" t="str">
        <f aca="false">VLOOKUP(A22,'Source query'!$B$17:$C$224,2,FALSE())</f>
        <v>A 3% across the board increase was enacted which was totally funded by the local governing body.</v>
      </c>
      <c r="D22" s="180"/>
    </row>
    <row r="23" customFormat="false" ht="14.25" hidden="false" customHeight="true" outlineLevel="0" collapsed="false">
      <c r="A23" s="174" t="n">
        <v>14</v>
      </c>
      <c r="B23" s="175" t="str">
        <f aca="false">VLOOKUP(A23,Names!$A$2:$B$207,2,FALSE())</f>
        <v>Buchanan County Public Schools</v>
      </c>
      <c r="C23" s="176" t="str">
        <f aca="false">VLOOKUP(A23,'Source query'!$B$17:$C$224,2,FALSE())</f>
        <v>1% increase in teacher salaries</v>
      </c>
    </row>
    <row r="24" customFormat="false" ht="14.25" hidden="false" customHeight="true" outlineLevel="0" collapsed="false">
      <c r="A24" s="174" t="n">
        <v>15</v>
      </c>
      <c r="B24" s="175" t="str">
        <f aca="false">VLOOKUP(A24,Names!$A$2:$B$207,2,FALSE())</f>
        <v>Buckingham County Public Schools</v>
      </c>
      <c r="C24" s="176" t="str">
        <f aca="false">VLOOKUP(A24,'Source query'!$B$17:$C$224,2,FALSE())</f>
        <v>2% and years of experience step</v>
      </c>
    </row>
    <row r="25" customFormat="false" ht="14.25" hidden="false" customHeight="true" outlineLevel="0" collapsed="false">
      <c r="A25" s="174" t="n">
        <v>16</v>
      </c>
      <c r="B25" s="175" t="str">
        <f aca="false">VLOOKUP(A25,Names!$A$2:$B$207,2,FALSE())</f>
        <v>Campbell County Public Schools</v>
      </c>
      <c r="C25" s="176" t="str">
        <f aca="false">VLOOKUP(A25,'Source query'!$B$17:$C$224,2,FALSE())</f>
        <v>No action taken to improve teacher's salaries</v>
      </c>
    </row>
    <row r="26" customFormat="false" ht="28.5" hidden="false" customHeight="true" outlineLevel="0" collapsed="false">
      <c r="A26" s="174" t="n">
        <v>17</v>
      </c>
      <c r="B26" s="175" t="str">
        <f aca="false">VLOOKUP(A26,Names!$A$2:$B$207,2,FALSE())</f>
        <v>Caroline County Public Schools</v>
      </c>
      <c r="C26" s="176" t="str">
        <f aca="false">VLOOKUP(A26,'Source query'!$B$17:$C$224,2,FALSE())</f>
        <v>Step increase and also to put employees on the correct step if they had been frozen in the past.  Sign-on bonuses for new hires.</v>
      </c>
    </row>
    <row r="27" customFormat="false" ht="14.25" hidden="false" customHeight="true" outlineLevel="0" collapsed="false">
      <c r="A27" s="174" t="n">
        <v>18</v>
      </c>
      <c r="B27" s="175" t="str">
        <f aca="false">VLOOKUP(A27,Names!$A$2:$B$207,2,FALSE())</f>
        <v>Carroll County Public Schools</v>
      </c>
      <c r="C27" s="176" t="str">
        <f aca="false">VLOOKUP(A27,'Source query'!$B$17:$C$224,2,FALSE())</f>
        <v>All staff were given a 3% plus step pay increase</v>
      </c>
    </row>
    <row r="28" customFormat="false" ht="14.25" hidden="false" customHeight="true" outlineLevel="0" collapsed="false">
      <c r="A28" s="174" t="n">
        <v>19</v>
      </c>
      <c r="B28" s="175" t="str">
        <f aca="false">VLOOKUP(A28,Names!$A$2:$B$207,2,FALSE())</f>
        <v>Charles City County Public Schools</v>
      </c>
      <c r="C28" s="176" t="str">
        <f aca="false">VLOOKUP(A28,'Source query'!$B$17:$C$224,2,FALSE())</f>
        <v>Teachers received a step increase plus a 1.1% cost of living adjustment.</v>
      </c>
    </row>
    <row r="29" customFormat="false" ht="14.25" hidden="false" customHeight="true" outlineLevel="0" collapsed="false">
      <c r="A29" s="174" t="n">
        <v>20</v>
      </c>
      <c r="B29" s="175" t="str">
        <f aca="false">VLOOKUP(A29,Names!$A$2:$B$207,2,FALSE())</f>
        <v>Charlotte County Public Schools</v>
      </c>
      <c r="C29" s="176" t="str">
        <f aca="false">VLOOKUP(A29,'Source query'!$B$17:$C$224,2,FALSE())</f>
        <v>No action taken to improve teacher's salaries</v>
      </c>
    </row>
    <row r="30" customFormat="false" ht="14.25" hidden="false" customHeight="true" outlineLevel="0" collapsed="false">
      <c r="A30" s="174" t="n">
        <v>21</v>
      </c>
      <c r="B30" s="175" t="str">
        <f aca="false">VLOOKUP(A30,Names!$A$2:$B$207,2,FALSE())</f>
        <v>Chesterfield County Public Schools</v>
      </c>
      <c r="C30" s="176" t="str">
        <f aca="false">VLOOKUP(A30,'Source query'!$B$17:$C$224,2,FALSE())</f>
        <v>All staff received a 3% salary increase in FY2017</v>
      </c>
    </row>
    <row r="31" customFormat="false" ht="14.25" hidden="false" customHeight="true" outlineLevel="0" collapsed="false">
      <c r="A31" s="174" t="n">
        <v>22</v>
      </c>
      <c r="B31" s="175" t="str">
        <f aca="false">VLOOKUP(A31,Names!$A$2:$B$207,2,FALSE())</f>
        <v>Clarke County Public Schools</v>
      </c>
      <c r="C31" s="176" t="str">
        <f aca="false">VLOOKUP(A31,'Source query'!$B$17:$C$224,2,FALSE())</f>
        <v>Clarke County included an average 3% salary increase for teachers in the FY 2017 budget.</v>
      </c>
    </row>
    <row r="32" customFormat="false" ht="28.5" hidden="false" customHeight="true" outlineLevel="0" collapsed="false">
      <c r="A32" s="174" t="n">
        <v>23</v>
      </c>
      <c r="B32" s="175" t="str">
        <f aca="false">VLOOKUP(A32,Names!$A$2:$B$207,2,FALSE())</f>
        <v>Craig County Public Schools</v>
      </c>
      <c r="C32" s="176" t="str">
        <f aca="false">VLOOKUP(A32,'Source query'!$B$17:$C$224,2,FALSE())</f>
        <v>Adjusted Salary Scale to increase salaries.  Percentage increases were higher at the lower step levels. The average salary increase for classroom teachers is 2.89%.</v>
      </c>
    </row>
    <row r="33" customFormat="false" ht="14.25" hidden="false" customHeight="true" outlineLevel="0" collapsed="false">
      <c r="A33" s="174" t="n">
        <v>24</v>
      </c>
      <c r="B33" s="175" t="str">
        <f aca="false">VLOOKUP(A33,Names!$A$2:$B$207,2,FALSE())</f>
        <v>Culpeper County Public Schools</v>
      </c>
      <c r="C33" s="176" t="str">
        <f aca="false">VLOOKUP(A33,'Source query'!$B$17:$C$224,2,FALSE())</f>
        <v>Step increase and added 7.6% to scale.</v>
      </c>
    </row>
    <row r="34" customFormat="false" ht="14.25" hidden="false" customHeight="true" outlineLevel="0" collapsed="false">
      <c r="A34" s="174" t="n">
        <v>25</v>
      </c>
      <c r="B34" s="175" t="str">
        <f aca="false">VLOOKUP(A34,Names!$A$2:$B$207,2,FALSE())</f>
        <v>Cumberland County Public Schools</v>
      </c>
      <c r="C34" s="176" t="str">
        <f aca="false">VLOOKUP(A34,'Source query'!$B$17:$C$224,2,FALSE())</f>
        <v>No action taken to improve teacher's salaries</v>
      </c>
    </row>
    <row r="35" customFormat="false" ht="14.25" hidden="false" customHeight="true" outlineLevel="0" collapsed="false">
      <c r="A35" s="174" t="n">
        <v>26</v>
      </c>
      <c r="B35" s="175" t="str">
        <f aca="false">VLOOKUP(A35,Names!$A$2:$B$207,2,FALSE())</f>
        <v>Dickenson County Public Schools</v>
      </c>
      <c r="C35" s="176" t="str">
        <f aca="false">VLOOKUP(A35,'Source query'!$B$17:$C$224,2,FALSE())</f>
        <v>2% Increase effective 12/1, subject to State Budget</v>
      </c>
    </row>
    <row r="36" customFormat="false" ht="28.5" hidden="false" customHeight="true" outlineLevel="0" collapsed="false">
      <c r="A36" s="174" t="n">
        <v>27</v>
      </c>
      <c r="B36" s="175" t="str">
        <f aca="false">VLOOKUP(A36,Names!$A$2:$B$207,2,FALSE())</f>
        <v>Dinwiddie County Public Schools</v>
      </c>
      <c r="C36" s="176" t="str">
        <f aca="false">VLOOKUP(A36,'Source query'!$B$17:$C$224,2,FALSE())</f>
        <v>Worked on the Teacher salary scale to eliminate compression issue throughout.  All employees will receive at least a 2% raise.</v>
      </c>
    </row>
    <row r="37" customFormat="false" ht="14.25" hidden="false" customHeight="true" outlineLevel="0" collapsed="false">
      <c r="A37" s="174" t="n">
        <v>28</v>
      </c>
      <c r="B37" s="175" t="str">
        <f aca="false">VLOOKUP(A37,Names!$A$2:$B$207,2,FALSE())</f>
        <v>Essex County Public Schools</v>
      </c>
      <c r="C37" s="176" t="str">
        <f aca="false">VLOOKUP(A37,'Source query'!$B$17:$C$224,2,FALSE())</f>
        <v>2 % Salary increase</v>
      </c>
    </row>
    <row r="38" customFormat="false" ht="14.25" hidden="false" customHeight="true" outlineLevel="0" collapsed="false">
      <c r="A38" s="174" t="n">
        <v>29</v>
      </c>
      <c r="B38" s="175" t="str">
        <f aca="false">VLOOKUP(A38,Names!$A$2:$B$207,2,FALSE())</f>
        <v>Fairfax County Public Schools1</v>
      </c>
      <c r="C38" s="176" t="str">
        <f aca="false">VLOOKUP(A38,'Source query'!$B$17:$C$224,2,FALSE())</f>
        <v>1) Step increase for eligible employees, which is approximately a 2.5% increase</v>
      </c>
    </row>
    <row r="39" customFormat="false" ht="14.25" hidden="false" customHeight="true" outlineLevel="0" collapsed="false">
      <c r="A39" s="174" t="n">
        <v>30</v>
      </c>
      <c r="B39" s="175" t="str">
        <f aca="false">VLOOKUP(A39,Names!$A$2:$B$207,2,FALSE())</f>
        <v>Fauquier County Public Schools</v>
      </c>
      <c r="C39" s="176" t="str">
        <f aca="false">VLOOKUP(A39,'Source query'!$B$17:$C$224,2,FALSE())</f>
        <v>2% Budget Increase</v>
      </c>
    </row>
    <row r="40" customFormat="false" ht="14.25" hidden="false" customHeight="true" outlineLevel="0" collapsed="false">
      <c r="A40" s="174" t="n">
        <v>31</v>
      </c>
      <c r="B40" s="175" t="str">
        <f aca="false">VLOOKUP(A40,Names!$A$2:$B$207,2,FALSE())</f>
        <v>Floyd County Public Schools</v>
      </c>
      <c r="C40" s="176" t="str">
        <f aca="false">VLOOKUP(A40,'Source query'!$B$17:$C$224,2,FALSE())</f>
        <v>No action taken to improve teacher's salaries</v>
      </c>
    </row>
    <row r="41" customFormat="false" ht="28.5" hidden="false" customHeight="true" outlineLevel="0" collapsed="false">
      <c r="A41" s="174" t="n">
        <v>32</v>
      </c>
      <c r="B41" s="175" t="str">
        <f aca="false">VLOOKUP(A41,Names!$A$2:$B$207,2,FALSE())</f>
        <v>Fluvanna County Public Schools</v>
      </c>
      <c r="C41" s="176" t="str">
        <f aca="false">VLOOKUP(A41,'Source query'!$B$17:$C$224,2,FALSE())</f>
        <v>An average 2% salary increase was put in place with a minimum 1% increase for all tecahers, plus the pay raise started at the beginning of the Fiscal Year.</v>
      </c>
    </row>
    <row r="42" customFormat="false" ht="42.75" hidden="false" customHeight="true" outlineLevel="0" collapsed="false">
      <c r="A42" s="174" t="n">
        <v>33</v>
      </c>
      <c r="B42" s="175" t="str">
        <f aca="false">VLOOKUP(A42,Names!$A$2:$B$207,2,FALSE())</f>
        <v>Franklin County Public Schools</v>
      </c>
      <c r="C42" s="176" t="str">
        <f aca="false">VLOOKUP(A42,'Source query'!$B$17:$C$224,2,FALSE())</f>
        <v>A total of 1.15% increase given for employee portion of VRS transition to be paid by employee.  In addition, a 2% or step increase, whichever is greater, was provided to teachers at the beginning of the contract year.</v>
      </c>
    </row>
    <row r="43" customFormat="false" ht="14.25" hidden="false" customHeight="true" outlineLevel="0" collapsed="false">
      <c r="A43" s="174" t="n">
        <v>34</v>
      </c>
      <c r="B43" s="175" t="str">
        <f aca="false">VLOOKUP(A43,Names!$A$2:$B$207,2,FALSE())</f>
        <v>Frederick County Public Schools</v>
      </c>
      <c r="C43" s="176" t="str">
        <f aca="false">VLOOKUP(A43,'Source query'!$B$17:$C$224,2,FALSE())</f>
        <v>Enhanced teacher scale by a 2% annual effective rate without a salary step increase.</v>
      </c>
    </row>
    <row r="44" customFormat="false" ht="57" hidden="false" customHeight="true" outlineLevel="0" collapsed="false">
      <c r="A44" s="174" t="n">
        <v>35</v>
      </c>
      <c r="B44" s="175" t="str">
        <f aca="false">VLOOKUP(A44,Names!$A$2:$B$207,2,FALSE())</f>
        <v>Giles County Public Schools</v>
      </c>
      <c r="C44" s="176" t="str">
        <f aca="false">VLOOKUP(A44,'Source query'!$B$17:$C$224,2,FALSE())</f>
        <v>We have budgeted a total of 2% increase in our FY2017 budget.  1% was given in July, with an additional 1% to be given in December with the anticipated state revenue to cover.  Given the current situation with state revenues we are unsure if we will be able to give the additional 1% in December without the state revenues to assist with the cost..</v>
      </c>
    </row>
    <row r="45" customFormat="false" ht="14.25" hidden="false" customHeight="true" outlineLevel="0" collapsed="false">
      <c r="A45" s="174" t="n">
        <v>36</v>
      </c>
      <c r="B45" s="175" t="str">
        <f aca="false">VLOOKUP(A45,Names!$A$2:$B$207,2,FALSE())</f>
        <v>Gloucester County Public Schools</v>
      </c>
      <c r="C45" s="176" t="str">
        <f aca="false">VLOOKUP(A45,'Source query'!$B$17:$C$224,2,FALSE())</f>
        <v>4% Raise was given to all staff</v>
      </c>
    </row>
    <row r="46" customFormat="false" ht="42.75" hidden="false" customHeight="true" outlineLevel="0" collapsed="false">
      <c r="A46" s="174" t="n">
        <v>37</v>
      </c>
      <c r="B46" s="175" t="str">
        <f aca="false">VLOOKUP(A46,Names!$A$2:$B$207,2,FALSE())</f>
        <v>Goochland County Public Schools</v>
      </c>
      <c r="C46" s="176" t="str">
        <f aca="false">VLOOKUP(A46,'Source query'!$B$17:$C$224,2,FALSE())</f>
        <v>All teacher salary steps were increased from 1.2 to 3% depending on how close they were to a regional average. Teachers received a step increase but the step increase had no increase in pay. There is a teacher's strategic compensation bonus budgeted for $80,000.</v>
      </c>
    </row>
    <row r="47" customFormat="false" ht="28.5" hidden="false" customHeight="true" outlineLevel="0" collapsed="false">
      <c r="A47" s="174" t="n">
        <v>38</v>
      </c>
      <c r="B47" s="175" t="str">
        <f aca="false">VLOOKUP(A47,Names!$A$2:$B$207,2,FALSE())</f>
        <v>Grayson County Public Schools</v>
      </c>
      <c r="C47" s="176" t="str">
        <f aca="false">VLOOKUP(A47,'Source query'!$B$17:$C$224,2,FALSE())</f>
        <v>Grayson County Public Schools gave each employee a 2% increase in salary plus an increase allotment for health insurance.</v>
      </c>
    </row>
    <row r="48" customFormat="false" ht="14.25" hidden="false" customHeight="true" outlineLevel="0" collapsed="false">
      <c r="A48" s="174" t="n">
        <v>39</v>
      </c>
      <c r="B48" s="175" t="str">
        <f aca="false">VLOOKUP(A48,Names!$A$2:$B$207,2,FALSE())</f>
        <v>Greene County Public Schools</v>
      </c>
      <c r="C48" s="176" t="str">
        <f aca="false">VLOOKUP(A48,'Source query'!$B$17:$C$224,2,FALSE())</f>
        <v>A 3% COLA raise is built into the budget.</v>
      </c>
    </row>
    <row r="49" customFormat="false" ht="14.25" hidden="false" customHeight="true" outlineLevel="0" collapsed="false">
      <c r="A49" s="174" t="n">
        <v>40</v>
      </c>
      <c r="B49" s="175" t="str">
        <f aca="false">VLOOKUP(A49,Names!$A$2:$B$207,2,FALSE())</f>
        <v>Greensville County Public Schools2</v>
      </c>
      <c r="C49" s="176" t="str">
        <f aca="false">VLOOKUP(A49,'Source query'!$B$17:$C$224,2,FALSE())</f>
        <v>3% increase to all salaried positions</v>
      </c>
    </row>
    <row r="50" customFormat="false" ht="14.25" hidden="false" customHeight="true" outlineLevel="0" collapsed="false">
      <c r="A50" s="174" t="n">
        <v>41</v>
      </c>
      <c r="B50" s="175" t="str">
        <f aca="false">VLOOKUP(A50,Names!$A$2:$B$207,2,FALSE())</f>
        <v>Halifax County Public Schools</v>
      </c>
      <c r="C50" s="176" t="str">
        <f aca="false">VLOOKUP(A50,'Source query'!$B$17:$C$224,2,FALSE())</f>
        <v>A two-percent raise was given.</v>
      </c>
    </row>
    <row r="51" customFormat="false" ht="14.25" hidden="false" customHeight="true" outlineLevel="0" collapsed="false">
      <c r="A51" s="174" t="n">
        <v>42</v>
      </c>
      <c r="B51" s="175" t="str">
        <f aca="false">VLOOKUP(A51,Names!$A$2:$B$207,2,FALSE())</f>
        <v>Hanover County Public Schools</v>
      </c>
      <c r="C51" s="176" t="str">
        <f aca="false">VLOOKUP(A51,'Source query'!$B$17:$C$224,2,FALSE())</f>
        <v>2% cost of living adjustment</v>
      </c>
    </row>
    <row r="52" customFormat="false" ht="14.25" hidden="false" customHeight="true" outlineLevel="0" collapsed="false">
      <c r="A52" s="174" t="n">
        <v>43</v>
      </c>
      <c r="B52" s="175" t="str">
        <f aca="false">VLOOKUP(A52,Names!$A$2:$B$207,2,FALSE())</f>
        <v>Henrico County Public Schools</v>
      </c>
      <c r="C52" s="176" t="str">
        <f aca="false">VLOOKUP(A52,'Source query'!$B$17:$C$224,2,FALSE())</f>
        <v>2.372% increase given across the board effective July 1, 2015</v>
      </c>
    </row>
    <row r="53" customFormat="false" ht="85.5" hidden="false" customHeight="true" outlineLevel="0" collapsed="false">
      <c r="A53" s="174" t="n">
        <v>44</v>
      </c>
      <c r="B53" s="175" t="str">
        <f aca="false">VLOOKUP(A53,Names!$A$2:$B$207,2,FALSE())</f>
        <v>Henry County Public Schools</v>
      </c>
      <c r="C53" s="176" t="str">
        <f aca="false">VLOOKUP(A53,'Source query'!$B$17:$C$224,2,FALSE())</f>
        <v>Adjustments were made to the teacher scale to align salaries with suggestions as an outcome of our salary study.  We decompressed step 0-1 and adjusted years of service corresponding with those steps.  We also adjusted the steps 14-27  with varying percentages of increase to bring our scales closer to market to keep experienced teachers from leaving the system and seeking employement elsewhere.  The average % of salary increase to classroom teachers for FY2017 was 2.54%.</v>
      </c>
    </row>
    <row r="54" customFormat="false" ht="14.25" hidden="false" customHeight="true" outlineLevel="0" collapsed="false">
      <c r="A54" s="174" t="n">
        <v>45</v>
      </c>
      <c r="B54" s="175" t="str">
        <f aca="false">VLOOKUP(A54,Names!$A$2:$B$207,2,FALSE())</f>
        <v>Highland County Public Schools</v>
      </c>
      <c r="C54" s="176" t="str">
        <f aca="false">VLOOKUP(A54,'Source query'!$B$17:$C$224,2,FALSE())</f>
        <v>A step plus 2% pay increase.</v>
      </c>
    </row>
    <row r="55" customFormat="false" ht="14.25" hidden="false" customHeight="true" outlineLevel="0" collapsed="false">
      <c r="A55" s="174" t="n">
        <v>46</v>
      </c>
      <c r="B55" s="175" t="str">
        <f aca="false">VLOOKUP(A55,Names!$A$2:$B$207,2,FALSE())</f>
        <v>Isle Of Wight County Public Schools</v>
      </c>
      <c r="C55" s="176" t="str">
        <f aca="false">VLOOKUP(A55,'Source query'!$B$17:$C$224,2,FALSE())</f>
        <v>Step increase for teachers - average 2% raise</v>
      </c>
    </row>
    <row r="56" customFormat="false" ht="14.25" hidden="false" customHeight="true" outlineLevel="0" collapsed="false">
      <c r="A56" s="174" t="n">
        <v>48</v>
      </c>
      <c r="B56" s="175" t="str">
        <f aca="false">VLOOKUP(A56,Names!$A$2:$B$207,2,FALSE())</f>
        <v>King George County Public Schools</v>
      </c>
      <c r="C56" s="176" t="str">
        <f aca="false">VLOOKUP(A56,'Source query'!$B$17:$C$224,2,FALSE())</f>
        <v>Over all average increase of 4% for all teachers.</v>
      </c>
    </row>
    <row r="57" customFormat="false" ht="42.75" hidden="false" customHeight="true" outlineLevel="0" collapsed="false">
      <c r="A57" s="174" t="n">
        <v>49</v>
      </c>
      <c r="B57" s="175" t="str">
        <f aca="false">VLOOKUP(A57,Names!$A$2:$B$207,2,FALSE())</f>
        <v>King And Queen County Public Schools</v>
      </c>
      <c r="C57" s="176" t="str">
        <f aca="false">VLOOKUP(A57,'Source query'!$B$17:$C$224,2,FALSE())</f>
        <v>The teacher's scale was completely reworked and all teachers were replaced in line with their years of experience.  The average increase was approximately 6% deferred until December.  A small number of teachers were frozen because their salaries exceed the new scale.</v>
      </c>
    </row>
    <row r="58" customFormat="false" ht="14.25" hidden="false" customHeight="true" outlineLevel="0" collapsed="false">
      <c r="A58" s="174" t="n">
        <v>50</v>
      </c>
      <c r="B58" s="175" t="str">
        <f aca="false">VLOOKUP(A58,Names!$A$2:$B$207,2,FALSE())</f>
        <v>King William County Public Schools</v>
      </c>
      <c r="C58" s="176" t="str">
        <f aca="false">VLOOKUP(A58,'Source query'!$B$17:$C$224,2,FALSE())</f>
        <v>Teachers were given a step + 1.5% increase.  The average total increase is 2.1%</v>
      </c>
    </row>
    <row r="59" customFormat="false" ht="28.5" hidden="false" customHeight="true" outlineLevel="0" collapsed="false">
      <c r="A59" s="174" t="n">
        <v>51</v>
      </c>
      <c r="B59" s="175" t="str">
        <f aca="false">VLOOKUP(A59,Names!$A$2:$B$207,2,FALSE())</f>
        <v>Lancaster County Public Schools</v>
      </c>
      <c r="C59" s="176" t="str">
        <f aca="false">VLOOKUP(A59,'Source query'!$B$17:$C$224,2,FALSE())</f>
        <v>Salary step scales were adjusted up 3% for cost of living. In addition, teachers received a step increase of 1.5%.</v>
      </c>
    </row>
    <row r="60" customFormat="false" ht="14.25" hidden="false" customHeight="true" outlineLevel="0" collapsed="false">
      <c r="A60" s="174" t="n">
        <v>52</v>
      </c>
      <c r="B60" s="175" t="str">
        <f aca="false">VLOOKUP(A60,Names!$A$2:$B$207,2,FALSE())</f>
        <v>Lee County Public Schools</v>
      </c>
      <c r="C60" s="176" t="str">
        <f aca="false">VLOOKUP(A60,'Source query'!$B$17:$C$224,2,FALSE())</f>
        <v>Teachers received a salary step increase in FY17.</v>
      </c>
    </row>
    <row r="61" customFormat="false" ht="42.75" hidden="false" customHeight="true" outlineLevel="0" collapsed="false">
      <c r="A61" s="174" t="n">
        <v>53</v>
      </c>
      <c r="B61" s="175" t="str">
        <f aca="false">VLOOKUP(A61,Names!$A$2:$B$207,2,FALSE())</f>
        <v>Loudoun County Public Schools</v>
      </c>
      <c r="C61" s="176" t="str">
        <f aca="false">VLOOKUP(A61,'Source query'!$B$17:$C$224,2,FALSE())</f>
        <v>A salary step increase was given, a 1% increase for fifth phase of VRS Implementation, and a salary scale adjustment on teacher scale was made to make salaries more competitive with other jurisdictions.</v>
      </c>
    </row>
    <row r="62" customFormat="false" ht="14.25" hidden="false" customHeight="true" outlineLevel="0" collapsed="false">
      <c r="A62" s="174" t="n">
        <v>54</v>
      </c>
      <c r="B62" s="175" t="str">
        <f aca="false">VLOOKUP(A62,Names!$A$2:$B$207,2,FALSE())</f>
        <v>Louisa County Public Schools</v>
      </c>
      <c r="C62" s="176" t="str">
        <f aca="false">VLOOKUP(A62,'Source query'!$B$17:$C$224,2,FALSE())</f>
        <v>A Step increase is budgeted for FY17</v>
      </c>
    </row>
    <row r="63" customFormat="false" ht="14.25" hidden="false" customHeight="true" outlineLevel="0" collapsed="false">
      <c r="A63" s="174" t="n">
        <v>55</v>
      </c>
      <c r="B63" s="175" t="str">
        <f aca="false">VLOOKUP(A63,Names!$A$2:$B$207,2,FALSE())</f>
        <v>Lunenburg County Public Schools</v>
      </c>
      <c r="C63" s="176" t="str">
        <f aca="false">VLOOKUP(A63,'Source query'!$B$17:$C$224,2,FALSE())</f>
        <v>No action taken to improve teacher's salaries</v>
      </c>
    </row>
    <row r="64" customFormat="false" ht="14.25" hidden="false" customHeight="true" outlineLevel="0" collapsed="false">
      <c r="A64" s="174" t="n">
        <v>56</v>
      </c>
      <c r="B64" s="175" t="str">
        <f aca="false">VLOOKUP(A64,Names!$A$2:$B$207,2,FALSE())</f>
        <v>Madison County Public Schools</v>
      </c>
      <c r="C64" s="176" t="str">
        <f aca="false">VLOOKUP(A64,'Source query'!$B$17:$C$224,2,FALSE())</f>
        <v>Step and COL Increase 4.05%</v>
      </c>
    </row>
    <row r="65" customFormat="false" ht="14.25" hidden="false" customHeight="true" outlineLevel="0" collapsed="false">
      <c r="A65" s="174" t="n">
        <v>57</v>
      </c>
      <c r="B65" s="175" t="str">
        <f aca="false">VLOOKUP(A65,Names!$A$2:$B$207,2,FALSE())</f>
        <v>Mathews County Public Schools</v>
      </c>
      <c r="C65" s="176" t="str">
        <f aca="false">VLOOKUP(A65,'Source query'!$B$17:$C$224,2,FALSE())</f>
        <v>Step plus one percent</v>
      </c>
    </row>
    <row r="66" customFormat="false" ht="28.5" hidden="false" customHeight="true" outlineLevel="0" collapsed="false">
      <c r="A66" s="174" t="n">
        <v>58</v>
      </c>
      <c r="B66" s="175" t="str">
        <f aca="false">VLOOKUP(A66,Names!$A$2:$B$207,2,FALSE())</f>
        <v>Mecklenburg County Public Schools</v>
      </c>
      <c r="C66" s="176" t="str">
        <f aca="false">VLOOKUP(A66,'Source query'!$B$17:$C$224,2,FALSE())</f>
        <v>A 3 percent increase was made to all teacher salaries. A 1% for VRS plus the 2% for VRS Plus that the Governor proposed.</v>
      </c>
    </row>
    <row r="67" customFormat="false" ht="14.25" hidden="false" customHeight="true" outlineLevel="0" collapsed="false">
      <c r="A67" s="174" t="n">
        <v>59</v>
      </c>
      <c r="B67" s="175" t="str">
        <f aca="false">VLOOKUP(A67,Names!$A$2:$B$207,2,FALSE())</f>
        <v>Middlesex County Public Schools</v>
      </c>
      <c r="C67" s="176" t="str">
        <f aca="false">VLOOKUP(A67,'Source query'!$B$17:$C$224,2,FALSE())</f>
        <v>No action taken to improve teacher's salaries</v>
      </c>
    </row>
    <row r="68" customFormat="false" ht="14.25" hidden="false" customHeight="true" outlineLevel="0" collapsed="false">
      <c r="A68" s="174" t="n">
        <v>60</v>
      </c>
      <c r="B68" s="175" t="str">
        <f aca="false">VLOOKUP(A68,Names!$A$2:$B$207,2,FALSE())</f>
        <v>Montgomery County Public Schools</v>
      </c>
      <c r="C68" s="176" t="str">
        <f aca="false">VLOOKUP(A68,'Source query'!$B$17:$C$224,2,FALSE())</f>
        <v>Salary scales were revamped for fiscal year 2016-17.  The average salary increase was 4%.</v>
      </c>
    </row>
    <row r="69" customFormat="false" ht="14.25" hidden="false" customHeight="true" outlineLevel="0" collapsed="false">
      <c r="A69" s="174" t="n">
        <v>62</v>
      </c>
      <c r="B69" s="175" t="str">
        <f aca="false">VLOOKUP(A69,Names!$A$2:$B$207,2,FALSE())</f>
        <v>Nelson County Public Schools</v>
      </c>
      <c r="C69" s="176" t="str">
        <f aca="false">VLOOKUP(A69,'Source query'!$B$17:$C$224,2,FALSE())</f>
        <v>A 3% Cost of Living Increase was given across the board to all staff members.</v>
      </c>
    </row>
    <row r="70" customFormat="false" ht="28.5" hidden="false" customHeight="true" outlineLevel="0" collapsed="false">
      <c r="A70" s="174" t="n">
        <v>63</v>
      </c>
      <c r="B70" s="175" t="str">
        <f aca="false">VLOOKUP(A70,Names!$A$2:$B$207,2,FALSE())</f>
        <v>New Kent County Public Schools</v>
      </c>
      <c r="C70" s="176" t="str">
        <f aca="false">VLOOKUP(A70,'Source query'!$B$17:$C$224,2,FALSE())</f>
        <v>Included 3% increase, plus decompression of the teacher scale.  Staff received a range on increases depending on which step they are on and how they were impacted with decompression.</v>
      </c>
    </row>
    <row r="71" customFormat="false" ht="14.25" hidden="false" customHeight="true" outlineLevel="0" collapsed="false">
      <c r="A71" s="174" t="n">
        <v>65</v>
      </c>
      <c r="B71" s="175" t="str">
        <f aca="false">VLOOKUP(A71,Names!$A$2:$B$207,2,FALSE())</f>
        <v>Northampton County Public Schools</v>
      </c>
      <c r="C71" s="176" t="str">
        <f aca="false">VLOOKUP(A71,'Source query'!$B$17:$C$224,2,FALSE())</f>
        <v>We were given a step plus .5% scale adjustment.</v>
      </c>
    </row>
    <row r="72" customFormat="false" ht="14.25" hidden="false" customHeight="true" outlineLevel="0" collapsed="false">
      <c r="A72" s="174" t="n">
        <v>66</v>
      </c>
      <c r="B72" s="175" t="str">
        <f aca="false">VLOOKUP(A72,Names!$A$2:$B$207,2,FALSE())</f>
        <v>Northumberland County Public Schools</v>
      </c>
      <c r="C72" s="176" t="str">
        <f aca="false">VLOOKUP(A72,'Source query'!$B$17:$C$224,2,FALSE())</f>
        <v>2% salary increase</v>
      </c>
    </row>
    <row r="73" customFormat="false" ht="14.25" hidden="false" customHeight="true" outlineLevel="0" collapsed="false">
      <c r="A73" s="174" t="n">
        <v>67</v>
      </c>
      <c r="B73" s="175" t="str">
        <f aca="false">VLOOKUP(A73,Names!$A$2:$B$207,2,FALSE())</f>
        <v>Nottoway County Public Schools</v>
      </c>
      <c r="C73" s="176" t="str">
        <f aca="false">VLOOKUP(A73,'Source query'!$B$17:$C$224,2,FALSE())</f>
        <v>2% raise given, one salary step increase, and restored a salary step previously missed</v>
      </c>
    </row>
    <row r="74" customFormat="false" ht="42.75" hidden="false" customHeight="true" outlineLevel="0" collapsed="false">
      <c r="A74" s="174" t="n">
        <v>68</v>
      </c>
      <c r="B74" s="175" t="str">
        <f aca="false">VLOOKUP(A74,Names!$A$2:$B$207,2,FALSE())</f>
        <v>Orange County Public Schools</v>
      </c>
      <c r="C74" s="176" t="str">
        <f aca="false">VLOOKUP(A74,'Source query'!$B$17:$C$224,2,FALSE())</f>
        <v>Step increase effective 7/1/16 which equates to an average increase of 1.3%.  Based on the incentive from the state, new salary scales become effective 12/1/16 with an average increase of 0.7%, whereby providing an average increase of 2.0% for teaching position effective by 12/1/16.</v>
      </c>
    </row>
    <row r="75" customFormat="false" ht="14.25" hidden="false" customHeight="true" outlineLevel="0" collapsed="false">
      <c r="A75" s="174" t="n">
        <v>69</v>
      </c>
      <c r="B75" s="175" t="str">
        <f aca="false">VLOOKUP(A75,Names!$A$2:$B$207,2,FALSE())</f>
        <v>Page County Public Schools</v>
      </c>
      <c r="C75" s="176" t="str">
        <f aca="false">VLOOKUP(A75,'Source query'!$B$17:$C$224,2,FALSE())</f>
        <v>2% salary increase</v>
      </c>
    </row>
    <row r="76" customFormat="false" ht="14.25" hidden="false" customHeight="true" outlineLevel="0" collapsed="false">
      <c r="A76" s="174" t="n">
        <v>70</v>
      </c>
      <c r="B76" s="175" t="str">
        <f aca="false">VLOOKUP(A76,Names!$A$2:$B$207,2,FALSE())</f>
        <v>Patrick County Public Schools</v>
      </c>
      <c r="C76" s="176" t="str">
        <f aca="false">VLOOKUP(A76,'Source query'!$B$17:$C$224,2,FALSE())</f>
        <v>The schoolsystem provided a 2% salary increase as well as a salary step.</v>
      </c>
    </row>
    <row r="77" customFormat="false" ht="14.25" hidden="false" customHeight="true" outlineLevel="0" collapsed="false">
      <c r="A77" s="174" t="n">
        <v>71</v>
      </c>
      <c r="B77" s="175" t="str">
        <f aca="false">VLOOKUP(A77,Names!$A$2:$B$207,2,FALSE())</f>
        <v>Pittsylvania County Public Schools</v>
      </c>
      <c r="C77" s="176" t="str">
        <f aca="false">VLOOKUP(A77,'Source query'!$B$17:$C$224,2,FALSE())</f>
        <v>A 2% COLA plus a 1% offset.</v>
      </c>
    </row>
    <row r="78" customFormat="false" ht="28.5" hidden="false" customHeight="true" outlineLevel="0" collapsed="false">
      <c r="A78" s="174" t="n">
        <v>72</v>
      </c>
      <c r="B78" s="175" t="str">
        <f aca="false">VLOOKUP(A78,Names!$A$2:$B$207,2,FALSE())</f>
        <v>Powhatan County Public Schools</v>
      </c>
      <c r="C78" s="176" t="str">
        <f aca="false">VLOOKUP(A78,'Source query'!$B$17:$C$224,2,FALSE())</f>
        <v>All teachers received a minimum of 2%. In addition, certain steps received a targeted increase above the 2%. The average for all teachers was about 3.1%.</v>
      </c>
    </row>
    <row r="79" customFormat="false" ht="28.5" hidden="false" customHeight="true" outlineLevel="0" collapsed="false">
      <c r="A79" s="174" t="n">
        <v>73</v>
      </c>
      <c r="B79" s="175" t="str">
        <f aca="false">VLOOKUP(A79,Names!$A$2:$B$207,2,FALSE())</f>
        <v>Prince Edward County Public Schools</v>
      </c>
      <c r="C79" s="176" t="str">
        <f aca="false">VLOOKUP(A79,'Source query'!$B$17:$C$224,2,FALSE())</f>
        <v>Based upon the approved conference budget, a 2% salary increase beginning December 1, 2016 has been budgeted for a salary increase.</v>
      </c>
    </row>
    <row r="80" customFormat="false" ht="14.25" hidden="false" customHeight="true" outlineLevel="0" collapsed="false">
      <c r="A80" s="174" t="n">
        <v>74</v>
      </c>
      <c r="B80" s="175" t="str">
        <f aca="false">VLOOKUP(A80,Names!$A$2:$B$207,2,FALSE())</f>
        <v>Prince George County Public Schools</v>
      </c>
      <c r="C80" s="176" t="str">
        <f aca="false">VLOOKUP(A80,'Source query'!$B$17:$C$224,2,FALSE())</f>
        <v>2% Increase in FY17</v>
      </c>
    </row>
    <row r="81" customFormat="false" ht="28.5" hidden="false" customHeight="true" outlineLevel="0" collapsed="false">
      <c r="A81" s="174" t="n">
        <v>75</v>
      </c>
      <c r="B81" s="175" t="str">
        <f aca="false">VLOOKUP(A81,Names!$A$2:$B$207,2,FALSE())</f>
        <v>Prince William County Public Schools</v>
      </c>
      <c r="C81" s="176" t="str">
        <f aca="false">VLOOKUP(A81,'Source query'!$B$17:$C$224,2,FALSE())</f>
        <v>The school division has provided a pay plan in crease averaging 2.8% for all employees. As well as a 1% offset increase for VRS costs.</v>
      </c>
    </row>
    <row r="82" customFormat="false" ht="28.5" hidden="false" customHeight="true" outlineLevel="0" collapsed="false">
      <c r="A82" s="174" t="n">
        <v>77</v>
      </c>
      <c r="B82" s="175" t="str">
        <f aca="false">VLOOKUP(A82,Names!$A$2:$B$207,2,FALSE())</f>
        <v>Pulaski County Public Schools</v>
      </c>
      <c r="C82" s="176" t="str">
        <f aca="false">VLOOKUP(A82,'Source query'!$B$17:$C$224,2,FALSE())</f>
        <v>Pulaski County Public Schools adopted a new teacher salary scale with step increases based on years of service and education. All teachers received minimum 2% increase for FY2017.</v>
      </c>
    </row>
    <row r="83" customFormat="false" ht="14.25" hidden="false" customHeight="true" outlineLevel="0" collapsed="false">
      <c r="A83" s="174" t="n">
        <v>78</v>
      </c>
      <c r="B83" s="175" t="str">
        <f aca="false">VLOOKUP(A83,Names!$A$2:$B$207,2,FALSE())</f>
        <v>Rappahannock County Public Schools</v>
      </c>
      <c r="C83" s="176" t="str">
        <f aca="false">VLOOKUP(A83,'Source query'!$B$17:$C$224,2,FALSE())</f>
        <v>2% Increase</v>
      </c>
    </row>
    <row r="84" customFormat="false" ht="14.25" hidden="false" customHeight="true" outlineLevel="0" collapsed="false">
      <c r="A84" s="174" t="n">
        <v>79</v>
      </c>
      <c r="B84" s="175" t="str">
        <f aca="false">VLOOKUP(A84,Names!$A$2:$B$207,2,FALSE())</f>
        <v>Richmond County Public Schools</v>
      </c>
      <c r="C84" s="176" t="str">
        <f aca="false">VLOOKUP(A84,'Source query'!$B$17:$C$224,2,FALSE())</f>
        <v>Step increase for teachers plus 1% = overall average increase 2.4%</v>
      </c>
    </row>
    <row r="85" customFormat="false" ht="57" hidden="false" customHeight="true" outlineLevel="0" collapsed="false">
      <c r="A85" s="174" t="n">
        <v>80</v>
      </c>
      <c r="B85" s="175" t="str">
        <f aca="false">VLOOKUP(A85,Names!$A$2:$B$207,2,FALSE())</f>
        <v>Roanoke County Public Schools</v>
      </c>
      <c r="C85" s="176" t="str">
        <f aca="false">VLOOKUP(A85,'Source query'!$B$17:$C$224,2,FALSE())</f>
        <v>All staff was given a 2% cost of living adjstment.  In addition, we had a compensation study during this budget season and have given market adjustments to staff to bring their salaries in line with prevailing market prices, as necessary.  The overall teacher market adjustment averages to 6%.  So approximately 8% total increase for next year.</v>
      </c>
    </row>
    <row r="86" customFormat="false" ht="14.25" hidden="false" customHeight="true" outlineLevel="0" collapsed="false">
      <c r="A86" s="174" t="n">
        <v>81</v>
      </c>
      <c r="B86" s="175" t="str">
        <f aca="false">VLOOKUP(A86,Names!$A$2:$B$207,2,FALSE())</f>
        <v>Rockbridge County Public Schools</v>
      </c>
      <c r="C86" s="176" t="str">
        <f aca="false">VLOOKUP(A86,'Source query'!$B$17:$C$224,2,FALSE())</f>
        <v>Cost of living increase</v>
      </c>
    </row>
    <row r="87" customFormat="false" ht="14.25" hidden="false" customHeight="true" outlineLevel="0" collapsed="false">
      <c r="A87" s="174" t="n">
        <v>82</v>
      </c>
      <c r="B87" s="175" t="str">
        <f aca="false">VLOOKUP(A87,Names!$A$2:$B$207,2,FALSE())</f>
        <v>Rockingham County Public Schools</v>
      </c>
      <c r="C87" s="176" t="str">
        <f aca="false">VLOOKUP(A87,'Source query'!$B$17:$C$224,2,FALSE())</f>
        <v>2 % salary increase</v>
      </c>
    </row>
    <row r="88" customFormat="false" ht="28.5" hidden="false" customHeight="true" outlineLevel="0" collapsed="false">
      <c r="A88" s="174" t="n">
        <v>83</v>
      </c>
      <c r="B88" s="175" t="str">
        <f aca="false">VLOOKUP(A88,Names!$A$2:$B$207,2,FALSE())</f>
        <v>Russell County Public Schools5</v>
      </c>
      <c r="C88" s="176" t="str">
        <f aca="false">VLOOKUP(A88,'Source query'!$B$17:$C$224,2,FALSE())</f>
        <v>A 3.275% raise was budgeted for all employees.  However since state funds were not received for a compensation supplement, employees will only receive a 1.275% increase.</v>
      </c>
    </row>
    <row r="89" customFormat="false" ht="14.25" hidden="false" customHeight="true" outlineLevel="0" collapsed="false">
      <c r="A89" s="174" t="n">
        <v>84</v>
      </c>
      <c r="B89" s="175" t="str">
        <f aca="false">VLOOKUP(A89,Names!$A$2:$B$207,2,FALSE())</f>
        <v>Scott County Public Schools</v>
      </c>
      <c r="C89" s="176" t="str">
        <f aca="false">VLOOKUP(A89,'Source query'!$B$17:$C$224,2,FALSE())</f>
        <v>Step increase or 2% increase</v>
      </c>
    </row>
    <row r="90" customFormat="false" ht="14.25" hidden="false" customHeight="true" outlineLevel="0" collapsed="false">
      <c r="A90" s="174" t="n">
        <v>85</v>
      </c>
      <c r="B90" s="175" t="str">
        <f aca="false">VLOOKUP(A90,Names!$A$2:$B$207,2,FALSE())</f>
        <v>Shenandoah County Public Schools</v>
      </c>
      <c r="C90" s="176" t="str">
        <f aca="false">VLOOKUP(A90,'Source query'!$B$17:$C$224,2,FALSE())</f>
        <v>Step increase plus 1%</v>
      </c>
    </row>
    <row r="91" customFormat="false" ht="14.25" hidden="false" customHeight="true" outlineLevel="0" collapsed="false">
      <c r="A91" s="174" t="n">
        <v>86</v>
      </c>
      <c r="B91" s="175" t="str">
        <f aca="false">VLOOKUP(A91,Names!$A$2:$B$207,2,FALSE())</f>
        <v>Smyth County Public Schools</v>
      </c>
      <c r="C91" s="176" t="str">
        <f aca="false">VLOOKUP(A91,'Source query'!$B$17:$C$224,2,FALSE())</f>
        <v>2% increase given to all contract employees.</v>
      </c>
    </row>
    <row r="92" customFormat="false" ht="28.5" hidden="false" customHeight="true" outlineLevel="0" collapsed="false">
      <c r="A92" s="174" t="n">
        <v>87</v>
      </c>
      <c r="B92" s="175" t="str">
        <f aca="false">VLOOKUP(A92,Names!$A$2:$B$207,2,FALSE())</f>
        <v>Southampton County Public Schools</v>
      </c>
      <c r="C92" s="176" t="str">
        <f aca="false">VLOOKUP(A92,'Source query'!$B$17:$C$224,2,FALSE())</f>
        <v>Southampton County School Board adopted a revised teacher scale which included an average increase of 4.6%</v>
      </c>
    </row>
    <row r="93" customFormat="false" ht="14.25" hidden="false" customHeight="true" outlineLevel="0" collapsed="false">
      <c r="A93" s="174" t="n">
        <v>88</v>
      </c>
      <c r="B93" s="175" t="str">
        <f aca="false">VLOOKUP(A93,Names!$A$2:$B$207,2,FALSE())</f>
        <v>Spotsylvania County Public Schools</v>
      </c>
      <c r="C93" s="176" t="str">
        <f aca="false">VLOOKUP(A93,'Source query'!$B$17:$C$224,2,FALSE())</f>
        <v>2% COLA was approved</v>
      </c>
    </row>
    <row r="94" customFormat="false" ht="14.25" hidden="false" customHeight="true" outlineLevel="0" collapsed="false">
      <c r="A94" s="174" t="n">
        <v>89</v>
      </c>
      <c r="B94" s="175" t="str">
        <f aca="false">VLOOKUP(A94,Names!$A$2:$B$207,2,FALSE())</f>
        <v>Stafford County Public Schools</v>
      </c>
      <c r="C94" s="176" t="str">
        <f aca="false">VLOOKUP(A94,'Source query'!$B$17:$C$224,2,FALSE())</f>
        <v>Cost of living increase and pay scale adjustments</v>
      </c>
    </row>
    <row r="95" customFormat="false" ht="14.25" hidden="false" customHeight="true" outlineLevel="0" collapsed="false">
      <c r="A95" s="174" t="n">
        <v>90</v>
      </c>
      <c r="B95" s="175" t="str">
        <f aca="false">VLOOKUP(A95,Names!$A$2:$B$207,2,FALSE())</f>
        <v>Surry County Public Schools</v>
      </c>
      <c r="C95" s="176" t="str">
        <f aca="false">VLOOKUP(A95,'Source query'!$B$17:$C$224,2,FALSE())</f>
        <v>A 2% cost of living adjusment was implemented for FY16-17.</v>
      </c>
    </row>
    <row r="96" customFormat="false" ht="14.25" hidden="false" customHeight="true" outlineLevel="0" collapsed="false">
      <c r="A96" s="174" t="n">
        <v>91</v>
      </c>
      <c r="B96" s="175" t="str">
        <f aca="false">VLOOKUP(A96,Names!$A$2:$B$207,2,FALSE())</f>
        <v>Sussex County Public Schools</v>
      </c>
      <c r="C96" s="176" t="str">
        <f aca="false">VLOOKUP(A96,'Source query'!$B$17:$C$224,2,FALSE())</f>
        <v>Cost of living increase of 1.12%.</v>
      </c>
    </row>
    <row r="97" customFormat="false" ht="14.25" hidden="false" customHeight="true" outlineLevel="0" collapsed="false">
      <c r="A97" s="174" t="n">
        <v>92</v>
      </c>
      <c r="B97" s="175" t="str">
        <f aca="false">VLOOKUP(A97,Names!$A$2:$B$207,2,FALSE())</f>
        <v>Tazewell County Public Schools</v>
      </c>
      <c r="C97" s="176" t="str">
        <f aca="false">VLOOKUP(A97,'Source query'!$B$17:$C$224,2,FALSE())</f>
        <v>In order to meet the state required 2% to obtain funds, we gave two steps and 1.1%.</v>
      </c>
    </row>
    <row r="98" customFormat="false" ht="14.25" hidden="false" customHeight="true" outlineLevel="0" collapsed="false">
      <c r="A98" s="174" t="n">
        <v>93</v>
      </c>
      <c r="B98" s="175" t="str">
        <f aca="false">VLOOKUP(A98,Names!$A$2:$B$207,2,FALSE())</f>
        <v>Warren County Public Schools</v>
      </c>
      <c r="C98" s="176" t="str">
        <f aca="false">VLOOKUP(A98,'Source query'!$B$17:$C$224,2,FALSE())</f>
        <v>3% across-the-board raise.</v>
      </c>
    </row>
    <row r="99" customFormat="false" ht="14.25" hidden="false" customHeight="true" outlineLevel="0" collapsed="false">
      <c r="A99" s="174" t="n">
        <v>94</v>
      </c>
      <c r="B99" s="175" t="str">
        <f aca="false">VLOOKUP(A99,Names!$A$2:$B$207,2,FALSE())</f>
        <v>Washington County Public Schools</v>
      </c>
      <c r="C99" s="176" t="str">
        <f aca="false">VLOOKUP(A99,'Source query'!$B$17:$C$224,2,FALSE())</f>
        <v>Employee salaries were increased 1.5% + step.</v>
      </c>
    </row>
    <row r="100" customFormat="false" ht="28.5" hidden="false" customHeight="true" outlineLevel="0" collapsed="false">
      <c r="A100" s="174" t="n">
        <v>95</v>
      </c>
      <c r="B100" s="175" t="str">
        <f aca="false">VLOOKUP(A100,Names!$A$2:$B$207,2,FALSE())</f>
        <v>Westmoreland County Public Schools</v>
      </c>
      <c r="C100" s="176" t="str">
        <f aca="false">VLOOKUP(A100,'Source query'!$B$17:$C$224,2,FALSE())</f>
        <v>We revised the salary scale where 0 step would become 39,000.00 and there was a 1.5 % increase between each step.</v>
      </c>
    </row>
    <row r="101" customFormat="false" ht="14.25" hidden="false" customHeight="true" outlineLevel="0" collapsed="false">
      <c r="A101" s="174" t="n">
        <v>96</v>
      </c>
      <c r="B101" s="175" t="str">
        <f aca="false">VLOOKUP(A101,Names!$A$2:$B$207,2,FALSE())</f>
        <v>Wise County Public Schools</v>
      </c>
      <c r="C101" s="176" t="str">
        <f aca="false">VLOOKUP(A101,'Source query'!$B$17:$C$224,2,FALSE())</f>
        <v>No action taken to improve teacher's salaries</v>
      </c>
    </row>
    <row r="102" customFormat="false" ht="14.25" hidden="false" customHeight="true" outlineLevel="0" collapsed="false">
      <c r="A102" s="174" t="n">
        <v>97</v>
      </c>
      <c r="B102" s="175" t="str">
        <f aca="false">VLOOKUP(A102,Names!$A$2:$B$207,2,FALSE())</f>
        <v>Wythe County Public Schools</v>
      </c>
      <c r="C102" s="176" t="str">
        <f aca="false">VLOOKUP(A102,'Source query'!$B$17:$C$224,2,FALSE())</f>
        <v>2% raises</v>
      </c>
    </row>
    <row r="103" customFormat="false" ht="42.75" hidden="false" customHeight="true" outlineLevel="0" collapsed="false">
      <c r="A103" s="174" t="n">
        <v>98</v>
      </c>
      <c r="B103" s="175" t="str">
        <f aca="false">VLOOKUP(A103,Names!$A$2:$B$207,2,FALSE())</f>
        <v>York County Public Schools</v>
      </c>
      <c r="C103" s="176" t="str">
        <f aca="false">VLOOKUP(A103,'Source query'!$B$17:$C$224,2,FALSE())</f>
        <v>For FY17, provided a step increase for all eligible classroom teachers.  The step equates to an average increase of 1.4%.  Also, provided all classroom teachers a 0.6% market adjustment.  Combined, the average increase to classroom teachers in FY17 is 2%.</v>
      </c>
    </row>
    <row r="104" customFormat="false" ht="14.25" hidden="false" customHeight="true" outlineLevel="0" collapsed="false">
      <c r="A104" s="181" t="s">
        <v>125</v>
      </c>
      <c r="B104" s="182"/>
      <c r="C104" s="183"/>
    </row>
    <row r="105" customFormat="false" ht="42.75" hidden="false" customHeight="true" outlineLevel="0" collapsed="false">
      <c r="A105" s="174" t="n">
        <v>101</v>
      </c>
      <c r="B105" s="175" t="str">
        <f aca="false">VLOOKUP(A105,Names!$A$2:$B$207,2,FALSE())</f>
        <v>Alexandria City Public Schools</v>
      </c>
      <c r="C105" s="176" t="str">
        <f aca="false">VLOOKUP(A105,'Source query'!$B$17:$C$224,2,FALSE())</f>
        <v>Provided a step increase to all eligible employees for the 2016-2017 contract year. For those employees at the top of the scale and not eligible for a step increase, a 2% bonus was awarded. The average step increase for professional staff is approximately 2.3%.</v>
      </c>
    </row>
    <row r="106" customFormat="false" ht="14.25" hidden="false" customHeight="true" outlineLevel="0" collapsed="false">
      <c r="A106" s="174" t="n">
        <v>102</v>
      </c>
      <c r="B106" s="175" t="str">
        <f aca="false">VLOOKUP(A106,Names!$A$2:$B$207,2,FALSE())</f>
        <v>Bristol City Public Schools</v>
      </c>
      <c r="C106" s="176" t="str">
        <f aca="false">VLOOKUP(A106,'Source query'!$B$17:$C$224,2,FALSE())</f>
        <v>Salary increase of 2% plus step</v>
      </c>
    </row>
    <row r="107" customFormat="false" ht="14.25" hidden="false" customHeight="true" outlineLevel="0" collapsed="false">
      <c r="A107" s="174" t="n">
        <v>103</v>
      </c>
      <c r="B107" s="175" t="str">
        <f aca="false">VLOOKUP(A107,Names!$A$2:$B$207,2,FALSE())</f>
        <v>Buena Vista City Public Schools</v>
      </c>
      <c r="C107" s="176" t="str">
        <f aca="false">VLOOKUP(A107,'Source query'!$B$17:$C$224,2,FALSE())</f>
        <v>No action taken to improve teacher's salaries</v>
      </c>
    </row>
    <row r="108" customFormat="false" ht="14.25" hidden="false" customHeight="true" outlineLevel="0" collapsed="false">
      <c r="A108" s="174" t="n">
        <v>104</v>
      </c>
      <c r="B108" s="175" t="str">
        <f aca="false">VLOOKUP(A108,Names!$A$2:$B$207,2,FALSE())</f>
        <v>Charlottesville City Public Schools</v>
      </c>
      <c r="C108" s="176" t="str">
        <f aca="false">VLOOKUP(A108,'Source query'!$B$17:$C$224,2,FALSE())</f>
        <v>Step plus .75% for average increase of 2%</v>
      </c>
    </row>
    <row r="109" customFormat="false" ht="28.5" hidden="false" customHeight="true" outlineLevel="0" collapsed="false">
      <c r="A109" s="174" t="n">
        <v>106</v>
      </c>
      <c r="B109" s="175" t="str">
        <f aca="false">VLOOKUP(A109,Names!$A$2:$B$207,2,FALSE())</f>
        <v>Colonial Heights City Public Schools</v>
      </c>
      <c r="C109" s="176" t="str">
        <f aca="false">VLOOKUP(A109,'Source query'!$B$17:$C$224,2,FALSE())</f>
        <v>In FY 2017, a salary step increase was given to adjust teacher salaries (minimum avg. of approx. 2%).</v>
      </c>
    </row>
    <row r="110" customFormat="false" ht="14.25" hidden="false" customHeight="true" outlineLevel="0" collapsed="false">
      <c r="A110" s="174" t="n">
        <v>107</v>
      </c>
      <c r="B110" s="175" t="str">
        <f aca="false">VLOOKUP(A110,Names!$A$2:$B$207,2,FALSE())</f>
        <v>Covington City Public Schools</v>
      </c>
      <c r="C110" s="176" t="str">
        <f aca="false">VLOOKUP(A110,'Source query'!$B$17:$C$224,2,FALSE())</f>
        <v>Adjustment made to provide for VRS employee share pahase-in plus and additional 1%</v>
      </c>
    </row>
    <row r="111" customFormat="false" ht="14.25" hidden="false" customHeight="true" outlineLevel="0" collapsed="false">
      <c r="A111" s="174" t="n">
        <v>108</v>
      </c>
      <c r="B111" s="175" t="str">
        <f aca="false">VLOOKUP(A111,Names!$A$2:$B$207,2,FALSE())</f>
        <v>Danville City Public Schools</v>
      </c>
      <c r="C111" s="176" t="str">
        <f aca="false">VLOOKUP(A111,'Source query'!$B$17:$C$224,2,FALSE())</f>
        <v>2.5% salary increase for all teachers.</v>
      </c>
    </row>
    <row r="112" customFormat="false" ht="28.5" hidden="false" customHeight="true" outlineLevel="0" collapsed="false">
      <c r="A112" s="174" t="n">
        <v>109</v>
      </c>
      <c r="B112" s="175" t="str">
        <f aca="false">VLOOKUP(A112,Names!$A$2:$B$207,2,FALSE())</f>
        <v>Falls Church City Public Schools</v>
      </c>
      <c r="C112" s="176" t="str">
        <f aca="false">VLOOKUP(A112,'Source query'!$B$17:$C$224,2,FALSE())</f>
        <v>Implemented a recalibrated teacher salary scale that provides an overall average salary increase of 2.0%.</v>
      </c>
    </row>
    <row r="113" customFormat="false" ht="28.5" hidden="false" customHeight="true" outlineLevel="0" collapsed="false">
      <c r="A113" s="174" t="n">
        <v>110</v>
      </c>
      <c r="B113" s="175" t="str">
        <f aca="false">VLOOKUP(A113,Names!$A$2:$B$207,2,FALSE())</f>
        <v>Fredericksburg City Public Schools</v>
      </c>
      <c r="C113" s="176" t="str">
        <f aca="false">VLOOKUP(A113,'Source query'!$B$17:$C$224,2,FALSE())</f>
        <v>3% total raise, 2% based on state commitment of funding support, 1% for last year of VRS retirement phase in</v>
      </c>
    </row>
    <row r="114" customFormat="false" ht="14.25" hidden="false" customHeight="true" outlineLevel="0" collapsed="false">
      <c r="A114" s="174" t="n">
        <v>111</v>
      </c>
      <c r="B114" s="175" t="str">
        <f aca="false">VLOOKUP(A114,Names!$A$2:$B$207,2,FALSE())</f>
        <v>Galax City Public Schools</v>
      </c>
      <c r="C114" s="176" t="str">
        <f aca="false">VLOOKUP(A114,'Source query'!$B$17:$C$224,2,FALSE())</f>
        <v>provided an average 2% salary increase for instructional personnel.</v>
      </c>
    </row>
    <row r="115" customFormat="false" ht="28.5" hidden="false" customHeight="true" outlineLevel="0" collapsed="false">
      <c r="A115" s="174" t="n">
        <v>112</v>
      </c>
      <c r="B115" s="175" t="str">
        <f aca="false">VLOOKUP(A115,Names!$A$2:$B$207,2,FALSE())</f>
        <v>Hampton City Public Schools</v>
      </c>
      <c r="C115" s="176" t="str">
        <f aca="false">VLOOKUP(A115,'Source query'!$B$17:$C$224,2,FALSE())</f>
        <v>Teachers received an average cost of living increase of 3%. Principals and Assistant Principals received an average cost of living increase of 1%.</v>
      </c>
    </row>
    <row r="116" customFormat="false" ht="14.25" hidden="false" customHeight="true" outlineLevel="0" collapsed="false">
      <c r="A116" s="174" t="n">
        <v>113</v>
      </c>
      <c r="B116" s="175" t="str">
        <f aca="false">VLOOKUP(A116,Names!$A$2:$B$207,2,FALSE())</f>
        <v>Harrisonburg City Public Schools</v>
      </c>
      <c r="C116" s="176" t="str">
        <f aca="false">VLOOKUP(A116,'Source query'!$B$17:$C$224,2,FALSE())</f>
        <v>Each employee will receive between a 3-4% salary increase in FY2017</v>
      </c>
    </row>
    <row r="117" customFormat="false" ht="14.25" hidden="false" customHeight="true" outlineLevel="0" collapsed="false">
      <c r="A117" s="174" t="n">
        <v>114</v>
      </c>
      <c r="B117" s="175" t="str">
        <f aca="false">VLOOKUP(A117,Names!$A$2:$B$207,2,FALSE())</f>
        <v>Hopewell City Public Schools</v>
      </c>
      <c r="C117" s="176" t="str">
        <f aca="false">VLOOKUP(A117,'Source query'!$B$17:$C$224,2,FALSE())</f>
        <v>We provided a 4% cost of living increase.</v>
      </c>
    </row>
    <row r="118" customFormat="false" ht="14.25" hidden="false" customHeight="true" outlineLevel="0" collapsed="false">
      <c r="A118" s="174" t="n">
        <v>115</v>
      </c>
      <c r="B118" s="175" t="str">
        <f aca="false">VLOOKUP(A118,Names!$A$2:$B$207,2,FALSE())</f>
        <v>Lynchburg City Public Schools</v>
      </c>
      <c r="C118" s="176" t="str">
        <f aca="false">VLOOKUP(A118,'Source query'!$B$17:$C$224,2,FALSE())</f>
        <v>We propose to give teachers a 2% salary increase effective December 1, 2016.</v>
      </c>
    </row>
    <row r="119" customFormat="false" ht="14.25" hidden="false" customHeight="true" outlineLevel="0" collapsed="false">
      <c r="A119" s="174" t="n">
        <v>116</v>
      </c>
      <c r="B119" s="175" t="str">
        <f aca="false">VLOOKUP(A119,Names!$A$2:$B$207,2,FALSE())</f>
        <v>Martinsville City Public Schools</v>
      </c>
      <c r="C119" s="176" t="str">
        <f aca="false">VLOOKUP(A119,'Source query'!$B$17:$C$224,2,FALSE())</f>
        <v>2% raise implemented July 1, 2016</v>
      </c>
    </row>
    <row r="120" customFormat="false" ht="14.25" hidden="false" customHeight="true" outlineLevel="0" collapsed="false">
      <c r="A120" s="174" t="n">
        <v>117</v>
      </c>
      <c r="B120" s="175" t="str">
        <f aca="false">VLOOKUP(A120,Names!$A$2:$B$207,2,FALSE())</f>
        <v>Newport News City Public Schools</v>
      </c>
      <c r="C120" s="176" t="str">
        <f aca="false">VLOOKUP(A120,'Source query'!$B$17:$C$224,2,FALSE())</f>
        <v>An across-the-board 3% raise was provided to all employee salary scales.</v>
      </c>
    </row>
    <row r="121" customFormat="false" ht="14.25" hidden="false" customHeight="true" outlineLevel="0" collapsed="false">
      <c r="A121" s="174" t="n">
        <v>118</v>
      </c>
      <c r="B121" s="175" t="str">
        <f aca="false">VLOOKUP(A121,Names!$A$2:$B$207,2,FALSE())</f>
        <v>Norfolk City Public Schools</v>
      </c>
      <c r="C121" s="176" t="str">
        <f aca="false">VLOOKUP(A121,'Source query'!$B$17:$C$224,2,FALSE())</f>
        <v>No action taken to improve teacher's salaries</v>
      </c>
    </row>
    <row r="122" customFormat="false" ht="14.25" hidden="false" customHeight="true" outlineLevel="0" collapsed="false">
      <c r="A122" s="174" t="n">
        <v>119</v>
      </c>
      <c r="B122" s="175" t="str">
        <f aca="false">VLOOKUP(A122,Names!$A$2:$B$207,2,FALSE())</f>
        <v>Norton City Public Schools</v>
      </c>
      <c r="C122" s="176" t="str">
        <f aca="false">VLOOKUP(A122,'Source query'!$B$17:$C$224,2,FALSE())</f>
        <v>2% Increase was budgeted for 2016-2017 teacher salaries.</v>
      </c>
    </row>
    <row r="123" customFormat="false" ht="14.25" hidden="false" customHeight="true" outlineLevel="0" collapsed="false">
      <c r="A123" s="174" t="n">
        <v>120</v>
      </c>
      <c r="B123" s="175" t="str">
        <f aca="false">VLOOKUP(A123,Names!$A$2:$B$207,2,FALSE())</f>
        <v>Petersburg City Public Schools</v>
      </c>
      <c r="C123" s="176" t="str">
        <f aca="false">VLOOKUP(A123,'Source query'!$B$17:$C$224,2,FALSE())</f>
        <v>No action taken to improve teacher's salaries</v>
      </c>
    </row>
    <row r="124" customFormat="false" ht="14.25" hidden="false" customHeight="true" outlineLevel="0" collapsed="false">
      <c r="A124" s="174" t="n">
        <v>121</v>
      </c>
      <c r="B124" s="175" t="str">
        <f aca="false">VLOOKUP(A124,Names!$A$2:$B$207,2,FALSE())</f>
        <v>Portsmouth City Public Schools</v>
      </c>
      <c r="C124" s="176" t="str">
        <f aca="false">VLOOKUP(A124,'Source query'!$B$17:$C$224,2,FALSE())</f>
        <v>No action taken to improve teacher's salaries</v>
      </c>
    </row>
    <row r="125" customFormat="false" ht="14.25" hidden="false" customHeight="true" outlineLevel="0" collapsed="false">
      <c r="A125" s="174" t="n">
        <v>122</v>
      </c>
      <c r="B125" s="175" t="str">
        <f aca="false">VLOOKUP(A125,Names!$A$2:$B$207,2,FALSE())</f>
        <v>Radford City Public Schools</v>
      </c>
      <c r="C125" s="176" t="str">
        <f aca="false">VLOOKUP(A125,'Source query'!$B$17:$C$224,2,FALSE())</f>
        <v>2.5% Raise</v>
      </c>
    </row>
    <row r="126" customFormat="false" ht="57" hidden="false" customHeight="true" outlineLevel="0" collapsed="false">
      <c r="A126" s="174" t="n">
        <v>123</v>
      </c>
      <c r="B126" s="175" t="str">
        <f aca="false">VLOOKUP(A126,Names!$A$2:$B$207,2,FALSE())</f>
        <v>Richmond City Public Schools</v>
      </c>
      <c r="C126" s="176" t="str">
        <f aca="false">VLOOKUP(A126,'Source query'!$B$17:$C$224,2,FALSE())</f>
        <v>Included in the operating budget was funds to implement the first year teacher decompression salary scales and an update to steps on teacher salary scales. Teachers will be placed on new teacher scales according to their total number of completed years of teaching. Each step represents the number of years.</v>
      </c>
    </row>
    <row r="127" customFormat="false" ht="28.5" hidden="false" customHeight="true" outlineLevel="0" collapsed="false">
      <c r="A127" s="174" t="n">
        <v>124</v>
      </c>
      <c r="B127" s="175" t="str">
        <f aca="false">VLOOKUP(A127,Names!$A$2:$B$207,2,FALSE())</f>
        <v>Roanoke City Public Schools</v>
      </c>
      <c r="C127" s="176" t="str">
        <f aca="false">VLOOKUP(A127,'Source query'!$B$17:$C$224,2,FALSE())</f>
        <v>There was a 2% or step increase in addition to adjustments for certain years of service to better align with comparable districts in an effort to retain high quality teachers.</v>
      </c>
    </row>
    <row r="128" customFormat="false" ht="14.25" hidden="false" customHeight="true" outlineLevel="0" collapsed="false">
      <c r="A128" s="174" t="n">
        <v>126</v>
      </c>
      <c r="B128" s="175" t="str">
        <f aca="false">VLOOKUP(A128,Names!$A$2:$B$207,2,FALSE())</f>
        <v>Staunton City Public Schools</v>
      </c>
      <c r="C128" s="176" t="str">
        <f aca="false">VLOOKUP(A128,'Source query'!$B$17:$C$224,2,FALSE())</f>
        <v>average 3% pay increase</v>
      </c>
    </row>
    <row r="129" customFormat="false" ht="14.25" hidden="false" customHeight="true" outlineLevel="0" collapsed="false">
      <c r="A129" s="174" t="n">
        <v>127</v>
      </c>
      <c r="B129" s="175" t="str">
        <f aca="false">VLOOKUP(A129,Names!$A$2:$B$207,2,FALSE())</f>
        <v>Suffolk City Public Schools</v>
      </c>
      <c r="C129" s="176" t="str">
        <f aca="false">VLOOKUP(A129,'Source query'!$B$17:$C$224,2,FALSE())</f>
        <v>2.4% increase (step raise)</v>
      </c>
    </row>
    <row r="130" customFormat="false" ht="28.5" hidden="false" customHeight="true" outlineLevel="0" collapsed="false">
      <c r="A130" s="174" t="n">
        <v>128</v>
      </c>
      <c r="B130" s="175" t="str">
        <f aca="false">VLOOKUP(A130,Names!$A$2:$B$207,2,FALSE())</f>
        <v>Virginia Beach City Public Schools</v>
      </c>
      <c r="C130" s="176" t="str">
        <f aca="false">VLOOKUP(A130,'Source query'!$B$17:$C$224,2,FALSE())</f>
        <v>Two percent raise for all employees plus a 1.34 percent "hold harmless" adjustment for staff to offset the required increase employees must pay into the Virginia Retirement System</v>
      </c>
    </row>
    <row r="131" customFormat="false" ht="14.25" hidden="false" customHeight="true" outlineLevel="0" collapsed="false">
      <c r="A131" s="174" t="n">
        <v>130</v>
      </c>
      <c r="B131" s="175" t="str">
        <f aca="false">VLOOKUP(A131,Names!$A$2:$B$207,2,FALSE())</f>
        <v>Waynesboro City Public Schools</v>
      </c>
      <c r="C131" s="176" t="str">
        <f aca="false">VLOOKUP(A131,'Source query'!$B$17:$C$224,2,FALSE())</f>
        <v>Teachers were provided a 2.2% average teacher increase.</v>
      </c>
    </row>
    <row r="132" customFormat="false" ht="42.75" hidden="false" customHeight="true" outlineLevel="0" collapsed="false">
      <c r="A132" s="174" t="n">
        <v>131</v>
      </c>
      <c r="B132" s="175" t="str">
        <f aca="false">VLOOKUP(A132,Names!$A$2:$B$207,2,FALSE())</f>
        <v>Williamsburg Public Schools3</v>
      </c>
      <c r="C132" s="176" t="str">
        <f aca="false">VLOOKUP(A132,'Source query'!$B$17:$C$224,2,FALSE())</f>
        <v>A modification to the teacher salary scale to eliminate compression and a step increase for teachers and a 1.5% average wage increase for administration and support was included in the FY2017 budget.</v>
      </c>
    </row>
    <row r="133" customFormat="false" ht="28.5" hidden="false" customHeight="true" outlineLevel="0" collapsed="false">
      <c r="A133" s="174" t="n">
        <v>132</v>
      </c>
      <c r="B133" s="175" t="str">
        <f aca="false">VLOOKUP(A133,Names!$A$2:$B$207,2,FALSE())</f>
        <v>Winchester City Public Schools</v>
      </c>
      <c r="C133" s="176" t="str">
        <f aca="false">VLOOKUP(A133,'Source query'!$B$17:$C$224,2,FALSE())</f>
        <v>The FY 2017 budget includes an average 2% cost of living salary increase for all WPS employees effective December 1, 2016.</v>
      </c>
    </row>
    <row r="134" customFormat="false" ht="14.25" hidden="false" customHeight="true" outlineLevel="0" collapsed="false">
      <c r="A134" s="174" t="n">
        <v>135</v>
      </c>
      <c r="B134" s="175" t="str">
        <f aca="false">VLOOKUP(A134,Names!$A$2:$B$207,2,FALSE())</f>
        <v>Franklin City Public Schools</v>
      </c>
      <c r="C134" s="176" t="str">
        <f aca="false">VLOOKUP(A134,'Source query'!$B$17:$C$224,2,FALSE())</f>
        <v>No action taken to improve teacher's salaries</v>
      </c>
    </row>
    <row r="135" customFormat="false" ht="14.25" hidden="false" customHeight="true" outlineLevel="0" collapsed="false">
      <c r="A135" s="174" t="n">
        <v>136</v>
      </c>
      <c r="B135" s="175" t="str">
        <f aca="false">VLOOKUP(A135,Names!$A$2:$B$207,2,FALSE())</f>
        <v>Chesapeake City Public Schools</v>
      </c>
      <c r="C135" s="176" t="str">
        <f aca="false">VLOOKUP(A135,'Source query'!$B$17:$C$224,2,FALSE())</f>
        <v>3% Salary increase</v>
      </c>
    </row>
    <row r="136" customFormat="false" ht="14.25" hidden="false" customHeight="true" outlineLevel="0" collapsed="false">
      <c r="A136" s="174" t="n">
        <v>137</v>
      </c>
      <c r="B136" s="175" t="str">
        <f aca="false">VLOOKUP(A136,Names!$A$2:$B$207,2,FALSE())</f>
        <v>Lexington City Public Schools</v>
      </c>
      <c r="C136" s="176" t="str">
        <f aca="false">VLOOKUP(A136,'Source query'!$B$17:$C$224,2,FALSE())</f>
        <v>A 2% Increase</v>
      </c>
    </row>
    <row r="137" customFormat="false" ht="28.5" hidden="false" customHeight="true" outlineLevel="0" collapsed="false">
      <c r="A137" s="174" t="n">
        <v>139</v>
      </c>
      <c r="B137" s="175" t="str">
        <f aca="false">VLOOKUP(A137,Names!$A$2:$B$207,2,FALSE())</f>
        <v>Salem City Public Schools</v>
      </c>
      <c r="C137" s="176" t="str">
        <f aca="false">VLOOKUP(A137,'Source query'!$B$17:$C$224,2,FALSE())</f>
        <v>Teacher salaries were adjusted based on a salary scale study performed by an outside consultant.  Our teacher scale was improved and the average teacher raise was 2.76%</v>
      </c>
    </row>
    <row r="138" customFormat="false" ht="14.25" hidden="false" customHeight="true" outlineLevel="0" collapsed="false">
      <c r="A138" s="174" t="n">
        <v>142</v>
      </c>
      <c r="B138" s="175" t="str">
        <f aca="false">VLOOKUP(A138,Names!$A$2:$B$207,2,FALSE())</f>
        <v>Poquoson City Public Schools</v>
      </c>
      <c r="C138" s="176" t="str">
        <f aca="false">VLOOKUP(A138,'Source query'!$B$17:$C$224,2,FALSE())</f>
        <v>The FY2017 budget includes transition to a new teacher step pay plan.</v>
      </c>
    </row>
    <row r="139" customFormat="false" ht="14.25" hidden="false" customHeight="true" outlineLevel="0" collapsed="false">
      <c r="A139" s="174" t="n">
        <v>143</v>
      </c>
      <c r="B139" s="175" t="str">
        <f aca="false">VLOOKUP(A139,Names!$A$2:$B$207,2,FALSE())</f>
        <v>Manassas City Public Schools</v>
      </c>
      <c r="C139" s="176" t="str">
        <f aca="false">VLOOKUP(A139,'Source query'!$B$17:$C$224,2,FALSE())</f>
        <v>Salary step increase average 1.2%</v>
      </c>
    </row>
    <row r="140" customFormat="false" ht="42.75" hidden="false" customHeight="true" outlineLevel="0" collapsed="false">
      <c r="A140" s="174" t="n">
        <v>144</v>
      </c>
      <c r="B140" s="175" t="str">
        <f aca="false">VLOOKUP(A140,Names!$A$2:$B$207,2,FALSE())</f>
        <v>Manassas Park City Public Schools</v>
      </c>
      <c r="C140" s="176" t="str">
        <f aca="false">VLOOKUP(A140,'Source query'!$B$17:$C$224,2,FALSE())</f>
        <v>Addressed compression with scale shift and bonuses.  Teachers receive a minimum of 2%.  Average of 4% with highest increases to the bottom of the scale to improve position relative to neighboring divisions.</v>
      </c>
    </row>
    <row r="141" customFormat="false" ht="14.25" hidden="false" customHeight="true" outlineLevel="0" collapsed="false">
      <c r="A141" s="184" t="s">
        <v>128</v>
      </c>
      <c r="B141" s="182"/>
      <c r="C141" s="183"/>
    </row>
    <row r="142" customFormat="false" ht="14.25" hidden="false" customHeight="true" outlineLevel="0" collapsed="false">
      <c r="A142" s="174" t="n">
        <v>202</v>
      </c>
      <c r="B142" s="175" t="str">
        <f aca="false">VLOOKUP(A142,Names!$A$2:$B$207,2,FALSE())</f>
        <v>Colonial Beach Public Schools</v>
      </c>
      <c r="C142" s="176" t="str">
        <f aca="false">VLOOKUP(A142,'Source query'!$B$17:$C$224,2,FALSE())</f>
        <v>Salary step increase and then a raise of 2% for approximately 3% total increase.</v>
      </c>
    </row>
    <row r="143" customFormat="false" ht="14.25" hidden="false" customHeight="true" outlineLevel="0" collapsed="false">
      <c r="A143" s="174" t="n">
        <v>207</v>
      </c>
      <c r="B143" s="175" t="str">
        <f aca="false">VLOOKUP(A143,Names!$A$2:$B$207,2,FALSE())</f>
        <v>West Point Public Schools</v>
      </c>
      <c r="C143" s="176" t="str">
        <f aca="false">VLOOKUP(A143,'Source query'!$B$17:$C$224,2,FALSE())</f>
        <v>West Point School Board will provide a 2% salary and a step increase.</v>
      </c>
    </row>
    <row r="144" customFormat="false" ht="14.25" hidden="false" customHeight="true" outlineLevel="0" collapsed="false">
      <c r="A144" s="131"/>
      <c r="B144" s="131"/>
      <c r="C144" s="183"/>
      <c r="D144" s="90"/>
      <c r="E144" s="90"/>
      <c r="F144" s="90"/>
      <c r="G144" s="90"/>
      <c r="H144" s="90"/>
      <c r="I144" s="90"/>
      <c r="J144" s="90"/>
      <c r="K144" s="90"/>
      <c r="L144" s="90"/>
      <c r="M144" s="90"/>
      <c r="N144" s="90"/>
      <c r="O144" s="90"/>
      <c r="P144" s="90"/>
      <c r="Q144" s="90"/>
      <c r="R144" s="90"/>
      <c r="S144" s="90"/>
      <c r="T144" s="90"/>
      <c r="U144" s="90"/>
      <c r="V144" s="90"/>
      <c r="W144" s="90"/>
      <c r="X144" s="90"/>
      <c r="Y144" s="90"/>
      <c r="Z144" s="90"/>
      <c r="AA144" s="90"/>
      <c r="AB144" s="90"/>
      <c r="AC144" s="90"/>
      <c r="AD144" s="90"/>
      <c r="AE144" s="90"/>
      <c r="AF144" s="90"/>
      <c r="AG144" s="90"/>
      <c r="AH144" s="90"/>
      <c r="AI144" s="90"/>
      <c r="AJ144" s="90"/>
      <c r="AK144" s="90"/>
      <c r="AL144" s="90"/>
      <c r="AM144" s="90"/>
      <c r="AN144" s="90"/>
      <c r="AO144" s="90"/>
      <c r="AP144" s="90"/>
      <c r="AQ144" s="90"/>
      <c r="AR144" s="90"/>
      <c r="AS144" s="90"/>
      <c r="AT144" s="90"/>
      <c r="AU144" s="90"/>
      <c r="AV144" s="90"/>
      <c r="AW144" s="90"/>
      <c r="AX144" s="90"/>
      <c r="AY144" s="90"/>
      <c r="AZ144" s="90"/>
      <c r="BA144" s="90"/>
      <c r="BB144" s="90"/>
      <c r="BC144" s="90"/>
      <c r="BD144" s="90"/>
      <c r="BE144" s="90"/>
      <c r="BF144" s="90"/>
      <c r="BG144" s="90"/>
      <c r="BH144" s="90"/>
      <c r="BI144" s="90"/>
      <c r="BJ144" s="90"/>
      <c r="BK144" s="90"/>
      <c r="BL144" s="90"/>
      <c r="BM144" s="90"/>
      <c r="BN144" s="90"/>
      <c r="BO144" s="90"/>
      <c r="BP144" s="90"/>
      <c r="BQ144" s="90"/>
      <c r="BR144" s="90"/>
      <c r="BS144" s="90"/>
      <c r="BT144" s="90"/>
      <c r="BU144" s="90"/>
      <c r="BV144" s="90"/>
      <c r="BW144" s="90"/>
      <c r="BX144" s="90"/>
      <c r="BY144" s="90"/>
      <c r="BZ144" s="90"/>
      <c r="CA144" s="90"/>
      <c r="CB144" s="90"/>
      <c r="CC144" s="90"/>
      <c r="CD144" s="90"/>
      <c r="CE144" s="90"/>
      <c r="CF144" s="90"/>
      <c r="CG144" s="90"/>
      <c r="CH144" s="90"/>
      <c r="CI144" s="90"/>
      <c r="CJ144" s="90"/>
      <c r="CK144" s="90"/>
      <c r="CL144" s="90"/>
      <c r="CM144" s="90"/>
      <c r="CN144" s="90"/>
      <c r="CO144" s="90"/>
      <c r="CP144" s="90"/>
      <c r="CQ144" s="90"/>
      <c r="CR144" s="90"/>
      <c r="CS144" s="90"/>
      <c r="CT144" s="90"/>
      <c r="CU144" s="90"/>
      <c r="CV144" s="90"/>
      <c r="CW144" s="90"/>
      <c r="CX144" s="90"/>
      <c r="CY144" s="90"/>
      <c r="CZ144" s="90"/>
      <c r="DA144" s="90"/>
      <c r="DB144" s="90"/>
      <c r="DC144" s="90"/>
      <c r="DD144" s="90"/>
      <c r="DE144" s="90"/>
      <c r="DF144" s="90"/>
      <c r="DG144" s="90"/>
      <c r="DH144" s="90"/>
      <c r="DI144" s="90"/>
      <c r="DJ144" s="90"/>
      <c r="DK144" s="90"/>
      <c r="DL144" s="90"/>
      <c r="DM144" s="90"/>
      <c r="DN144" s="90"/>
      <c r="DO144" s="90"/>
      <c r="DP144" s="90"/>
      <c r="DQ144" s="90"/>
      <c r="DR144" s="90"/>
      <c r="DS144" s="90"/>
      <c r="DT144" s="90"/>
      <c r="DU144" s="90"/>
      <c r="DV144" s="90"/>
      <c r="DW144" s="90"/>
      <c r="DX144" s="90"/>
      <c r="DY144" s="90"/>
      <c r="DZ144" s="90"/>
      <c r="EA144" s="90"/>
      <c r="EB144" s="90"/>
      <c r="EC144" s="90"/>
      <c r="ED144" s="90"/>
      <c r="EE144" s="90"/>
      <c r="EF144" s="90"/>
      <c r="EG144" s="90"/>
      <c r="EH144" s="90"/>
      <c r="EI144" s="90"/>
      <c r="EJ144" s="90"/>
      <c r="EK144" s="90"/>
      <c r="EL144" s="90"/>
      <c r="EM144" s="90"/>
      <c r="EN144" s="90"/>
      <c r="EO144" s="90"/>
      <c r="EP144" s="90"/>
      <c r="EQ144" s="90"/>
      <c r="ER144" s="90"/>
      <c r="ES144" s="90"/>
      <c r="ET144" s="90"/>
      <c r="EU144" s="90"/>
      <c r="EV144" s="90"/>
      <c r="EW144" s="90"/>
      <c r="EX144" s="90"/>
      <c r="EY144" s="90"/>
      <c r="EZ144" s="90"/>
      <c r="FA144" s="90"/>
      <c r="FB144" s="90"/>
      <c r="FC144" s="90"/>
      <c r="FD144" s="90"/>
      <c r="FE144" s="90"/>
      <c r="FF144" s="90"/>
      <c r="FG144" s="90"/>
      <c r="FH144" s="90"/>
      <c r="FI144" s="90"/>
      <c r="FJ144" s="90"/>
      <c r="FK144" s="90"/>
      <c r="FL144" s="90"/>
      <c r="FM144" s="90"/>
      <c r="FN144" s="90"/>
      <c r="FO144" s="90"/>
      <c r="FP144" s="90"/>
      <c r="FQ144" s="90"/>
      <c r="FR144" s="90"/>
      <c r="FS144" s="90"/>
      <c r="FT144" s="90"/>
      <c r="FU144" s="90"/>
      <c r="FV144" s="90"/>
      <c r="FW144" s="90"/>
      <c r="FX144" s="90"/>
      <c r="FY144" s="90"/>
      <c r="FZ144" s="90"/>
      <c r="GA144" s="90"/>
      <c r="GB144" s="90"/>
      <c r="GC144" s="90"/>
      <c r="GD144" s="90"/>
      <c r="GE144" s="90"/>
      <c r="GF144" s="90"/>
      <c r="GG144" s="90"/>
      <c r="GH144" s="90"/>
      <c r="GI144" s="90"/>
      <c r="GJ144" s="90"/>
      <c r="GK144" s="90"/>
      <c r="GL144" s="90"/>
      <c r="GM144" s="90"/>
      <c r="GN144" s="90"/>
      <c r="GO144" s="90"/>
      <c r="GP144" s="90"/>
      <c r="GQ144" s="90"/>
      <c r="GR144" s="90"/>
      <c r="GS144" s="90"/>
      <c r="GT144" s="90"/>
      <c r="GU144" s="90"/>
      <c r="GV144" s="90"/>
      <c r="GW144" s="90"/>
      <c r="GX144" s="90"/>
      <c r="GY144" s="90"/>
      <c r="GZ144" s="90"/>
      <c r="HA144" s="90"/>
      <c r="HB144" s="90"/>
      <c r="HC144" s="90"/>
      <c r="HD144" s="90"/>
      <c r="HE144" s="90"/>
      <c r="HF144" s="90"/>
      <c r="HG144" s="90"/>
      <c r="HH144" s="90"/>
      <c r="HI144" s="90"/>
      <c r="HJ144" s="90"/>
      <c r="HK144" s="90"/>
      <c r="HL144" s="90"/>
      <c r="HM144" s="90"/>
      <c r="HN144" s="90"/>
      <c r="HO144" s="90"/>
      <c r="HP144" s="90"/>
      <c r="HQ144" s="90"/>
      <c r="HR144" s="90"/>
      <c r="HS144" s="90"/>
      <c r="HT144" s="90"/>
      <c r="HU144" s="90"/>
      <c r="HV144" s="90"/>
      <c r="HW144" s="90"/>
      <c r="HX144" s="90"/>
      <c r="HY144" s="90"/>
      <c r="HZ144" s="90"/>
      <c r="IA144" s="90"/>
      <c r="IB144" s="90"/>
      <c r="IC144" s="90"/>
      <c r="ID144" s="90"/>
      <c r="IE144" s="90"/>
      <c r="IF144" s="90"/>
      <c r="IG144" s="90"/>
      <c r="IH144" s="90"/>
      <c r="II144" s="90"/>
      <c r="IJ144" s="90"/>
      <c r="IK144" s="90"/>
      <c r="IL144" s="90"/>
      <c r="IM144" s="90"/>
      <c r="IN144" s="90"/>
      <c r="IO144" s="90"/>
      <c r="IP144" s="90"/>
      <c r="IQ144" s="90"/>
      <c r="IR144" s="90"/>
      <c r="IS144" s="90"/>
      <c r="IT144" s="90"/>
      <c r="IU144" s="90"/>
      <c r="IV144" s="90"/>
      <c r="IW144" s="90"/>
      <c r="IX144" s="90"/>
      <c r="IY144" s="90"/>
      <c r="IZ144" s="90"/>
      <c r="JA144" s="90"/>
      <c r="JB144" s="90"/>
      <c r="JC144" s="90"/>
      <c r="JD144" s="90"/>
      <c r="JE144" s="90"/>
      <c r="JF144" s="90"/>
      <c r="JG144" s="90"/>
      <c r="JH144" s="90"/>
      <c r="JI144" s="90"/>
      <c r="JJ144" s="90"/>
      <c r="JK144" s="90"/>
      <c r="JL144" s="90"/>
      <c r="JM144" s="90"/>
      <c r="JN144" s="90"/>
      <c r="JO144" s="90"/>
      <c r="JP144" s="90"/>
      <c r="JQ144" s="90"/>
      <c r="JR144" s="90"/>
      <c r="JS144" s="90"/>
      <c r="JT144" s="90"/>
      <c r="JU144" s="90"/>
      <c r="JV144" s="90"/>
      <c r="JW144" s="90"/>
      <c r="JX144" s="90"/>
      <c r="JY144" s="90"/>
      <c r="JZ144" s="90"/>
      <c r="KA144" s="90"/>
      <c r="KB144" s="90"/>
      <c r="KC144" s="90"/>
      <c r="KD144" s="90"/>
      <c r="KE144" s="90"/>
      <c r="KF144" s="90"/>
      <c r="KG144" s="90"/>
      <c r="KH144" s="90"/>
      <c r="KI144" s="90"/>
      <c r="KJ144" s="90"/>
      <c r="KK144" s="90"/>
      <c r="KL144" s="90"/>
      <c r="KM144" s="90"/>
      <c r="KN144" s="90"/>
      <c r="KO144" s="90"/>
      <c r="KP144" s="90"/>
      <c r="KQ144" s="90"/>
      <c r="KR144" s="90"/>
      <c r="KS144" s="90"/>
      <c r="KT144" s="90"/>
      <c r="KU144" s="90"/>
      <c r="KV144" s="90"/>
      <c r="KW144" s="90"/>
      <c r="KX144" s="90"/>
      <c r="KY144" s="90"/>
      <c r="KZ144" s="90"/>
      <c r="LA144" s="90"/>
      <c r="LB144" s="90"/>
      <c r="LC144" s="90"/>
      <c r="LD144" s="90"/>
      <c r="LE144" s="90"/>
      <c r="LF144" s="90"/>
      <c r="LG144" s="90"/>
      <c r="LH144" s="90"/>
      <c r="LI144" s="90"/>
      <c r="LJ144" s="90"/>
      <c r="LK144" s="90"/>
      <c r="LL144" s="90"/>
      <c r="LM144" s="90"/>
      <c r="LN144" s="90"/>
      <c r="LO144" s="90"/>
      <c r="LP144" s="90"/>
      <c r="LQ144" s="90"/>
      <c r="LR144" s="90"/>
      <c r="LS144" s="90"/>
      <c r="LT144" s="90"/>
      <c r="LU144" s="90"/>
      <c r="LV144" s="90"/>
      <c r="LW144" s="90"/>
      <c r="LX144" s="90"/>
      <c r="LY144" s="90"/>
      <c r="LZ144" s="90"/>
      <c r="MA144" s="90"/>
      <c r="MB144" s="90"/>
      <c r="MC144" s="90"/>
      <c r="MD144" s="90"/>
      <c r="ME144" s="90"/>
      <c r="MF144" s="90"/>
      <c r="MG144" s="90"/>
      <c r="MH144" s="90"/>
      <c r="MI144" s="90"/>
      <c r="MJ144" s="90"/>
      <c r="MK144" s="90"/>
      <c r="ML144" s="90"/>
      <c r="MM144" s="90"/>
      <c r="MN144" s="90"/>
      <c r="MO144" s="90"/>
      <c r="MP144" s="90"/>
      <c r="MQ144" s="90"/>
      <c r="MR144" s="90"/>
      <c r="MS144" s="90"/>
      <c r="MT144" s="90"/>
      <c r="MU144" s="90"/>
      <c r="MV144" s="90"/>
      <c r="MW144" s="90"/>
      <c r="MX144" s="90"/>
      <c r="MY144" s="90"/>
      <c r="MZ144" s="90"/>
      <c r="NA144" s="90"/>
      <c r="NB144" s="90"/>
      <c r="NC144" s="90"/>
      <c r="ND144" s="90"/>
      <c r="NE144" s="90"/>
      <c r="NF144" s="90"/>
      <c r="NG144" s="90"/>
      <c r="NH144" s="90"/>
      <c r="NI144" s="90"/>
      <c r="NJ144" s="90"/>
      <c r="NK144" s="90"/>
      <c r="NL144" s="90"/>
      <c r="NM144" s="90"/>
      <c r="NN144" s="90"/>
      <c r="NO144" s="90"/>
      <c r="NP144" s="90"/>
      <c r="NQ144" s="90"/>
      <c r="NR144" s="90"/>
      <c r="NS144" s="90"/>
      <c r="NT144" s="90"/>
      <c r="NU144" s="90"/>
      <c r="NV144" s="90"/>
      <c r="NW144" s="90"/>
      <c r="NX144" s="90"/>
      <c r="NY144" s="90"/>
      <c r="NZ144" s="90"/>
      <c r="OA144" s="90"/>
      <c r="OB144" s="90"/>
      <c r="OC144" s="90"/>
      <c r="OD144" s="90"/>
      <c r="OE144" s="90"/>
      <c r="OF144" s="90"/>
      <c r="OG144" s="90"/>
      <c r="OH144" s="90"/>
      <c r="OI144" s="90"/>
      <c r="OJ144" s="90"/>
      <c r="OK144" s="90"/>
      <c r="OL144" s="90"/>
      <c r="OM144" s="90"/>
      <c r="ON144" s="90"/>
      <c r="OO144" s="90"/>
      <c r="OP144" s="90"/>
      <c r="OQ144" s="90"/>
      <c r="OR144" s="90"/>
      <c r="OS144" s="90"/>
      <c r="OT144" s="90"/>
      <c r="OU144" s="90"/>
      <c r="OV144" s="90"/>
      <c r="OW144" s="90"/>
      <c r="OX144" s="90"/>
      <c r="OY144" s="90"/>
      <c r="OZ144" s="90"/>
      <c r="PA144" s="90"/>
      <c r="PB144" s="90"/>
      <c r="PC144" s="90"/>
      <c r="PD144" s="90"/>
      <c r="PE144" s="90"/>
      <c r="PF144" s="90"/>
      <c r="PG144" s="90"/>
      <c r="PH144" s="90"/>
      <c r="PI144" s="90"/>
      <c r="PJ144" s="90"/>
      <c r="PK144" s="90"/>
      <c r="PL144" s="90"/>
      <c r="PM144" s="90"/>
      <c r="PN144" s="90"/>
      <c r="PO144" s="90"/>
      <c r="PP144" s="90"/>
      <c r="PQ144" s="90"/>
      <c r="PR144" s="90"/>
      <c r="PS144" s="90"/>
      <c r="PT144" s="90"/>
      <c r="PU144" s="90"/>
      <c r="PV144" s="90"/>
      <c r="PW144" s="90"/>
      <c r="PX144" s="90"/>
      <c r="PY144" s="90"/>
      <c r="PZ144" s="90"/>
      <c r="QA144" s="90"/>
      <c r="QB144" s="90"/>
      <c r="QC144" s="90"/>
      <c r="QD144" s="90"/>
      <c r="QE144" s="90"/>
      <c r="QF144" s="90"/>
      <c r="QG144" s="90"/>
      <c r="QH144" s="90"/>
      <c r="QI144" s="90"/>
      <c r="QJ144" s="90"/>
      <c r="QK144" s="90"/>
      <c r="QL144" s="90"/>
      <c r="QM144" s="90"/>
      <c r="QN144" s="90"/>
      <c r="QO144" s="90"/>
      <c r="QP144" s="90"/>
      <c r="QQ144" s="90"/>
      <c r="QR144" s="90"/>
      <c r="QS144" s="90"/>
      <c r="QT144" s="90"/>
      <c r="QU144" s="90"/>
      <c r="QV144" s="90"/>
      <c r="QW144" s="90"/>
      <c r="QX144" s="90"/>
      <c r="QY144" s="90"/>
      <c r="QZ144" s="90"/>
      <c r="RA144" s="90"/>
      <c r="RB144" s="90"/>
      <c r="RC144" s="90"/>
      <c r="RD144" s="90"/>
      <c r="RE144" s="90"/>
      <c r="RF144" s="90"/>
      <c r="RG144" s="90"/>
      <c r="RH144" s="90"/>
      <c r="RI144" s="90"/>
      <c r="RJ144" s="90"/>
      <c r="RK144" s="90"/>
      <c r="RL144" s="90"/>
      <c r="RM144" s="90"/>
      <c r="RN144" s="90"/>
      <c r="RO144" s="90"/>
      <c r="RP144" s="90"/>
      <c r="RQ144" s="90"/>
      <c r="RR144" s="90"/>
      <c r="RS144" s="90"/>
      <c r="RT144" s="90"/>
      <c r="RU144" s="90"/>
      <c r="RV144" s="90"/>
      <c r="RW144" s="90"/>
      <c r="RX144" s="90"/>
      <c r="RY144" s="90"/>
      <c r="RZ144" s="90"/>
      <c r="SA144" s="90"/>
      <c r="SB144" s="90"/>
      <c r="SC144" s="90"/>
      <c r="SD144" s="90"/>
      <c r="SE144" s="90"/>
      <c r="SF144" s="90"/>
      <c r="SG144" s="90"/>
      <c r="SH144" s="90"/>
      <c r="SI144" s="90"/>
      <c r="SJ144" s="90"/>
      <c r="SK144" s="90"/>
      <c r="SL144" s="90"/>
      <c r="SM144" s="90"/>
      <c r="SN144" s="90"/>
      <c r="SO144" s="90"/>
      <c r="SP144" s="90"/>
      <c r="SQ144" s="90"/>
      <c r="SR144" s="90"/>
      <c r="SS144" s="90"/>
      <c r="ST144" s="90"/>
      <c r="SU144" s="90"/>
      <c r="SV144" s="90"/>
      <c r="SW144" s="90"/>
      <c r="SX144" s="90"/>
      <c r="SY144" s="90"/>
      <c r="SZ144" s="90"/>
      <c r="TA144" s="90"/>
      <c r="TB144" s="90"/>
      <c r="TC144" s="90"/>
      <c r="TD144" s="90"/>
      <c r="TE144" s="90"/>
      <c r="TF144" s="90"/>
      <c r="TG144" s="90"/>
      <c r="TH144" s="90"/>
      <c r="TI144" s="90"/>
      <c r="TJ144" s="90"/>
      <c r="TK144" s="90"/>
      <c r="TL144" s="90"/>
      <c r="TM144" s="90"/>
      <c r="TN144" s="90"/>
      <c r="TO144" s="90"/>
      <c r="TP144" s="90"/>
      <c r="TQ144" s="90"/>
      <c r="TR144" s="90"/>
      <c r="TS144" s="90"/>
      <c r="TT144" s="90"/>
      <c r="TU144" s="90"/>
      <c r="TV144" s="90"/>
      <c r="TW144" s="90"/>
      <c r="TX144" s="90"/>
      <c r="TY144" s="90"/>
      <c r="TZ144" s="90"/>
      <c r="UA144" s="90"/>
      <c r="UB144" s="90"/>
      <c r="UC144" s="90"/>
      <c r="UD144" s="90"/>
      <c r="UE144" s="90"/>
      <c r="UF144" s="90"/>
      <c r="UG144" s="90"/>
      <c r="UH144" s="90"/>
      <c r="UI144" s="90"/>
      <c r="UJ144" s="90"/>
      <c r="UK144" s="90"/>
      <c r="UL144" s="90"/>
      <c r="UM144" s="90"/>
      <c r="UN144" s="90"/>
      <c r="UO144" s="90"/>
      <c r="UP144" s="90"/>
      <c r="UQ144" s="90"/>
      <c r="UR144" s="90"/>
      <c r="US144" s="90"/>
      <c r="UT144" s="90"/>
      <c r="UU144" s="90"/>
      <c r="UV144" s="90"/>
      <c r="UW144" s="90"/>
      <c r="UX144" s="90"/>
      <c r="UY144" s="90"/>
      <c r="UZ144" s="90"/>
      <c r="VA144" s="90"/>
      <c r="VB144" s="90"/>
      <c r="VC144" s="90"/>
      <c r="VD144" s="90"/>
      <c r="VE144" s="90"/>
      <c r="VF144" s="90"/>
      <c r="VG144" s="90"/>
      <c r="VH144" s="90"/>
      <c r="VI144" s="90"/>
      <c r="VJ144" s="90"/>
      <c r="VK144" s="90"/>
      <c r="VL144" s="90"/>
      <c r="VM144" s="90"/>
      <c r="VN144" s="90"/>
      <c r="VO144" s="90"/>
      <c r="VP144" s="90"/>
      <c r="VQ144" s="90"/>
      <c r="VR144" s="90"/>
      <c r="VS144" s="90"/>
      <c r="VT144" s="90"/>
      <c r="VU144" s="90"/>
      <c r="VV144" s="90"/>
      <c r="VW144" s="90"/>
      <c r="VX144" s="90"/>
      <c r="VY144" s="90"/>
      <c r="VZ144" s="90"/>
      <c r="WA144" s="90"/>
      <c r="WB144" s="90"/>
      <c r="WC144" s="90"/>
      <c r="WD144" s="90"/>
      <c r="WE144" s="90"/>
      <c r="WF144" s="90"/>
      <c r="WG144" s="90"/>
      <c r="WH144" s="90"/>
      <c r="WI144" s="90"/>
      <c r="WJ144" s="90"/>
      <c r="WK144" s="90"/>
      <c r="WL144" s="90"/>
      <c r="WM144" s="90"/>
      <c r="WN144" s="90"/>
      <c r="WO144" s="90"/>
      <c r="WP144" s="90"/>
      <c r="WQ144" s="90"/>
      <c r="WR144" s="90"/>
      <c r="WS144" s="90"/>
      <c r="WT144" s="90"/>
      <c r="WU144" s="90"/>
      <c r="WV144" s="90"/>
      <c r="WW144" s="90"/>
      <c r="WX144" s="90"/>
      <c r="WY144" s="90"/>
      <c r="WZ144" s="90"/>
      <c r="XA144" s="90"/>
      <c r="XB144" s="90"/>
      <c r="XC144" s="90"/>
      <c r="XD144" s="90"/>
      <c r="XE144" s="90"/>
      <c r="XF144" s="90"/>
      <c r="XG144" s="90"/>
      <c r="XH144" s="90"/>
      <c r="XI144" s="90"/>
      <c r="XJ144" s="90"/>
      <c r="XK144" s="90"/>
      <c r="XL144" s="90"/>
      <c r="XM144" s="90"/>
      <c r="XN144" s="90"/>
      <c r="XO144" s="90"/>
      <c r="XP144" s="90"/>
      <c r="XQ144" s="90"/>
      <c r="XR144" s="90"/>
      <c r="XS144" s="90"/>
      <c r="XT144" s="90"/>
      <c r="XU144" s="90"/>
      <c r="XV144" s="90"/>
      <c r="XW144" s="90"/>
      <c r="XX144" s="90"/>
      <c r="XY144" s="90"/>
      <c r="XZ144" s="90"/>
      <c r="YA144" s="90"/>
      <c r="YB144" s="90"/>
      <c r="YC144" s="90"/>
      <c r="YD144" s="90"/>
      <c r="YE144" s="90"/>
      <c r="YF144" s="90"/>
      <c r="YG144" s="90"/>
      <c r="YH144" s="90"/>
      <c r="YI144" s="90"/>
      <c r="YJ144" s="90"/>
      <c r="YK144" s="90"/>
      <c r="YL144" s="90"/>
      <c r="YM144" s="90"/>
      <c r="YN144" s="90"/>
      <c r="YO144" s="90"/>
      <c r="YP144" s="90"/>
      <c r="YQ144" s="90"/>
      <c r="YR144" s="90"/>
      <c r="YS144" s="90"/>
      <c r="YT144" s="90"/>
      <c r="YU144" s="90"/>
      <c r="YV144" s="90"/>
      <c r="YW144" s="90"/>
      <c r="YX144" s="90"/>
      <c r="YY144" s="90"/>
      <c r="YZ144" s="90"/>
      <c r="ZA144" s="90"/>
      <c r="ZB144" s="90"/>
      <c r="ZC144" s="90"/>
      <c r="ZD144" s="90"/>
      <c r="ZE144" s="90"/>
      <c r="ZF144" s="90"/>
      <c r="ZG144" s="90"/>
      <c r="ZH144" s="90"/>
      <c r="ZI144" s="90"/>
      <c r="ZJ144" s="90"/>
      <c r="ZK144" s="90"/>
      <c r="ZL144" s="90"/>
      <c r="ZM144" s="90"/>
      <c r="ZN144" s="90"/>
      <c r="ZO144" s="90"/>
      <c r="ZP144" s="90"/>
      <c r="ZQ144" s="90"/>
      <c r="ZR144" s="90"/>
      <c r="ZS144" s="90"/>
      <c r="ZT144" s="90"/>
      <c r="ZU144" s="90"/>
      <c r="ZV144" s="90"/>
      <c r="ZW144" s="90"/>
      <c r="ZX144" s="90"/>
      <c r="ZY144" s="90"/>
      <c r="ZZ144" s="90"/>
      <c r="AAA144" s="90"/>
      <c r="AAB144" s="90"/>
      <c r="AAC144" s="90"/>
      <c r="AAD144" s="90"/>
      <c r="AAE144" s="90"/>
      <c r="AAF144" s="90"/>
      <c r="AAG144" s="90"/>
      <c r="AAH144" s="90"/>
      <c r="AAI144" s="90"/>
      <c r="AAJ144" s="90"/>
      <c r="AAK144" s="90"/>
      <c r="AAL144" s="90"/>
      <c r="AAM144" s="90"/>
      <c r="AAN144" s="90"/>
      <c r="AAO144" s="90"/>
      <c r="AAP144" s="90"/>
      <c r="AAQ144" s="90"/>
      <c r="AAR144" s="90"/>
      <c r="AAS144" s="90"/>
      <c r="AAT144" s="90"/>
      <c r="AAU144" s="90"/>
      <c r="AAV144" s="90"/>
      <c r="AAW144" s="90"/>
      <c r="AAX144" s="90"/>
      <c r="AAY144" s="90"/>
      <c r="AAZ144" s="90"/>
      <c r="ABA144" s="90"/>
      <c r="ABB144" s="90"/>
      <c r="ABC144" s="90"/>
      <c r="ABD144" s="90"/>
      <c r="ABE144" s="90"/>
      <c r="ABF144" s="90"/>
      <c r="ABG144" s="90"/>
      <c r="ABH144" s="90"/>
      <c r="ABI144" s="90"/>
      <c r="ABJ144" s="90"/>
      <c r="ABK144" s="90"/>
      <c r="ABL144" s="90"/>
      <c r="ABM144" s="90"/>
      <c r="ABN144" s="90"/>
      <c r="ABO144" s="90"/>
      <c r="ABP144" s="90"/>
      <c r="ABQ144" s="90"/>
      <c r="ABR144" s="90"/>
      <c r="ABS144" s="90"/>
      <c r="ABT144" s="90"/>
      <c r="ABU144" s="90"/>
      <c r="ABV144" s="90"/>
      <c r="ABW144" s="90"/>
      <c r="ABX144" s="90"/>
      <c r="ABY144" s="90"/>
      <c r="ABZ144" s="90"/>
      <c r="ACA144" s="90"/>
      <c r="ACB144" s="90"/>
      <c r="ACC144" s="90"/>
      <c r="ACD144" s="90"/>
      <c r="ACE144" s="90"/>
      <c r="ACF144" s="90"/>
      <c r="ACG144" s="90"/>
      <c r="ACH144" s="90"/>
      <c r="ACI144" s="90"/>
      <c r="ACJ144" s="90"/>
      <c r="ACK144" s="90"/>
      <c r="ACL144" s="90"/>
      <c r="ACM144" s="90"/>
      <c r="ACN144" s="90"/>
      <c r="ACO144" s="90"/>
      <c r="ACP144" s="90"/>
      <c r="ACQ144" s="90"/>
      <c r="ACR144" s="90"/>
      <c r="ACS144" s="90"/>
      <c r="ACT144" s="90"/>
      <c r="ACU144" s="90"/>
      <c r="ACV144" s="90"/>
      <c r="ACW144" s="90"/>
      <c r="ACX144" s="90"/>
      <c r="ACY144" s="90"/>
      <c r="ACZ144" s="90"/>
      <c r="ADA144" s="90"/>
      <c r="ADB144" s="90"/>
      <c r="ADC144" s="90"/>
      <c r="ADD144" s="90"/>
      <c r="ADE144" s="90"/>
      <c r="ADF144" s="90"/>
      <c r="ADG144" s="90"/>
      <c r="ADH144" s="90"/>
      <c r="ADI144" s="90"/>
      <c r="ADJ144" s="90"/>
      <c r="ADK144" s="90"/>
      <c r="ADL144" s="90"/>
      <c r="ADM144" s="90"/>
      <c r="ADN144" s="90"/>
      <c r="ADO144" s="90"/>
      <c r="ADP144" s="90"/>
      <c r="ADQ144" s="90"/>
      <c r="ADR144" s="90"/>
      <c r="ADS144" s="90"/>
      <c r="ADT144" s="90"/>
      <c r="ADU144" s="90"/>
      <c r="ADV144" s="90"/>
      <c r="ADW144" s="90"/>
      <c r="ADX144" s="90"/>
      <c r="ADY144" s="90"/>
      <c r="ADZ144" s="90"/>
      <c r="AEA144" s="90"/>
      <c r="AEB144" s="90"/>
      <c r="AEC144" s="90"/>
      <c r="AED144" s="90"/>
      <c r="AEE144" s="90"/>
      <c r="AEF144" s="90"/>
      <c r="AEG144" s="90"/>
      <c r="AEH144" s="90"/>
      <c r="AEI144" s="90"/>
      <c r="AEJ144" s="90"/>
      <c r="AEK144" s="90"/>
      <c r="AEL144" s="90"/>
      <c r="AEM144" s="90"/>
      <c r="AEN144" s="90"/>
      <c r="AEO144" s="90"/>
      <c r="AEP144" s="90"/>
      <c r="AEQ144" s="90"/>
      <c r="AER144" s="90"/>
      <c r="AES144" s="90"/>
      <c r="AET144" s="90"/>
      <c r="AEU144" s="90"/>
      <c r="AEV144" s="90"/>
      <c r="AEW144" s="90"/>
      <c r="AEX144" s="90"/>
      <c r="AEY144" s="90"/>
      <c r="AEZ144" s="90"/>
      <c r="AFA144" s="90"/>
      <c r="AFB144" s="90"/>
      <c r="AFC144" s="90"/>
      <c r="AFD144" s="90"/>
      <c r="AFE144" s="90"/>
      <c r="AFF144" s="90"/>
      <c r="AFG144" s="90"/>
      <c r="AFH144" s="90"/>
      <c r="AFI144" s="90"/>
      <c r="AFJ144" s="90"/>
      <c r="AFK144" s="90"/>
      <c r="AFL144" s="90"/>
      <c r="AFM144" s="90"/>
      <c r="AFN144" s="90"/>
      <c r="AFO144" s="90"/>
      <c r="AFP144" s="90"/>
      <c r="AFQ144" s="90"/>
      <c r="AFR144" s="90"/>
      <c r="AFS144" s="90"/>
      <c r="AFT144" s="90"/>
      <c r="AFU144" s="90"/>
      <c r="AFV144" s="90"/>
      <c r="AFW144" s="90"/>
      <c r="AFX144" s="90"/>
      <c r="AFY144" s="90"/>
      <c r="AFZ144" s="90"/>
      <c r="AGA144" s="90"/>
      <c r="AGB144" s="90"/>
      <c r="AGC144" s="90"/>
      <c r="AGD144" s="90"/>
      <c r="AGE144" s="90"/>
      <c r="AGF144" s="90"/>
      <c r="AGG144" s="90"/>
      <c r="AGH144" s="90"/>
      <c r="AGI144" s="90"/>
      <c r="AGJ144" s="90"/>
      <c r="AGK144" s="90"/>
      <c r="AGL144" s="90"/>
      <c r="AGM144" s="90"/>
      <c r="AGN144" s="90"/>
      <c r="AGO144" s="90"/>
      <c r="AGP144" s="90"/>
      <c r="AGQ144" s="90"/>
      <c r="AGR144" s="90"/>
      <c r="AGS144" s="90"/>
      <c r="AGT144" s="90"/>
      <c r="AGU144" s="90"/>
      <c r="AGV144" s="90"/>
      <c r="AGW144" s="90"/>
      <c r="AGX144" s="90"/>
      <c r="AGY144" s="90"/>
      <c r="AGZ144" s="90"/>
      <c r="AHA144" s="90"/>
      <c r="AHB144" s="90"/>
      <c r="AHC144" s="90"/>
      <c r="AHD144" s="90"/>
      <c r="AHE144" s="90"/>
      <c r="AHF144" s="90"/>
      <c r="AHG144" s="90"/>
      <c r="AHH144" s="90"/>
      <c r="AHI144" s="90"/>
      <c r="AHJ144" s="90"/>
      <c r="AHK144" s="90"/>
      <c r="AHL144" s="90"/>
      <c r="AHM144" s="90"/>
      <c r="AHN144" s="90"/>
      <c r="AHO144" s="90"/>
      <c r="AHP144" s="90"/>
      <c r="AHQ144" s="90"/>
      <c r="AHR144" s="90"/>
      <c r="AHS144" s="90"/>
      <c r="AHT144" s="90"/>
      <c r="AHU144" s="90"/>
      <c r="AHV144" s="90"/>
      <c r="AHW144" s="90"/>
      <c r="AHX144" s="90"/>
      <c r="AHY144" s="90"/>
      <c r="AHZ144" s="90"/>
      <c r="AIA144" s="90"/>
      <c r="AIB144" s="90"/>
      <c r="AIC144" s="90"/>
      <c r="AID144" s="90"/>
      <c r="AIE144" s="90"/>
      <c r="AIF144" s="90"/>
      <c r="AIG144" s="90"/>
      <c r="AIH144" s="90"/>
      <c r="AII144" s="90"/>
      <c r="AIJ144" s="90"/>
      <c r="AIK144" s="90"/>
      <c r="AIL144" s="90"/>
      <c r="AIM144" s="90"/>
      <c r="AIN144" s="90"/>
      <c r="AIO144" s="90"/>
      <c r="AIP144" s="90"/>
      <c r="AIQ144" s="90"/>
      <c r="AIR144" s="90"/>
      <c r="AIS144" s="90"/>
      <c r="AIT144" s="90"/>
      <c r="AIU144" s="90"/>
      <c r="AIV144" s="90"/>
      <c r="AIW144" s="90"/>
      <c r="AIX144" s="90"/>
      <c r="AIY144" s="90"/>
      <c r="AIZ144" s="90"/>
      <c r="AJA144" s="90"/>
      <c r="AJB144" s="90"/>
      <c r="AJC144" s="90"/>
      <c r="AJD144" s="90"/>
      <c r="AJE144" s="90"/>
      <c r="AJF144" s="90"/>
      <c r="AJG144" s="90"/>
      <c r="AJH144" s="90"/>
      <c r="AJI144" s="90"/>
      <c r="AJJ144" s="90"/>
      <c r="AJK144" s="90"/>
      <c r="AJL144" s="90"/>
      <c r="AJM144" s="90"/>
      <c r="AJN144" s="90"/>
      <c r="AJO144" s="90"/>
      <c r="AJP144" s="90"/>
      <c r="AJQ144" s="90"/>
      <c r="AJR144" s="90"/>
      <c r="AJS144" s="90"/>
      <c r="AJT144" s="90"/>
      <c r="AJU144" s="90"/>
      <c r="AJV144" s="90"/>
      <c r="AJW144" s="90"/>
      <c r="AJX144" s="90"/>
      <c r="AJY144" s="90"/>
      <c r="AJZ144" s="90"/>
      <c r="AKA144" s="90"/>
      <c r="AKB144" s="90"/>
      <c r="AKC144" s="90"/>
      <c r="AKD144" s="90"/>
      <c r="AKE144" s="90"/>
      <c r="AKF144" s="90"/>
      <c r="AKG144" s="90"/>
      <c r="AKH144" s="90"/>
      <c r="AKI144" s="90"/>
      <c r="AKJ144" s="90"/>
      <c r="AKK144" s="90"/>
      <c r="AKL144" s="90"/>
      <c r="AKM144" s="90"/>
      <c r="AKN144" s="90"/>
      <c r="AKO144" s="90"/>
      <c r="AKP144" s="90"/>
      <c r="AKQ144" s="90"/>
      <c r="AKR144" s="90"/>
      <c r="AKS144" s="90"/>
      <c r="AKT144" s="90"/>
      <c r="AKU144" s="90"/>
      <c r="AKV144" s="90"/>
      <c r="AKW144" s="90"/>
      <c r="AKX144" s="90"/>
      <c r="AKY144" s="90"/>
      <c r="AKZ144" s="90"/>
      <c r="ALA144" s="90"/>
      <c r="ALB144" s="90"/>
      <c r="ALC144" s="90"/>
      <c r="ALD144" s="90"/>
      <c r="ALE144" s="90"/>
      <c r="ALF144" s="90"/>
      <c r="ALG144" s="90"/>
      <c r="ALH144" s="90"/>
      <c r="ALI144" s="90"/>
      <c r="ALJ144" s="90"/>
      <c r="ALK144" s="90"/>
      <c r="ALL144" s="90"/>
      <c r="ALM144" s="90"/>
      <c r="ALN144" s="90"/>
      <c r="ALO144" s="90"/>
      <c r="ALP144" s="90"/>
      <c r="ALQ144" s="90"/>
      <c r="ALR144" s="90"/>
      <c r="ALS144" s="90"/>
      <c r="ALT144" s="90"/>
      <c r="ALU144" s="90"/>
      <c r="ALV144" s="90"/>
      <c r="ALW144" s="90"/>
      <c r="ALX144" s="90"/>
      <c r="ALY144" s="90"/>
      <c r="ALZ144" s="90"/>
      <c r="AMA144" s="90"/>
      <c r="AMB144" s="90"/>
      <c r="AMC144" s="90"/>
      <c r="AMD144" s="90"/>
      <c r="AME144" s="90"/>
      <c r="AMF144" s="90"/>
      <c r="AMG144" s="90"/>
      <c r="AMH144" s="90"/>
      <c r="AMI144" s="90"/>
      <c r="AMJ144" s="90"/>
    </row>
    <row r="145" customFormat="false" ht="15" hidden="false" customHeight="true" outlineLevel="0" collapsed="false">
      <c r="A145" s="134" t="s">
        <v>130</v>
      </c>
      <c r="B145" s="182"/>
      <c r="C145" s="183"/>
      <c r="D145" s="90"/>
      <c r="E145" s="90"/>
      <c r="F145" s="90"/>
      <c r="G145" s="90"/>
      <c r="H145" s="90"/>
      <c r="I145" s="90"/>
      <c r="J145" s="90"/>
      <c r="K145" s="90"/>
      <c r="L145" s="90"/>
      <c r="M145" s="90"/>
      <c r="N145" s="90"/>
      <c r="O145" s="90"/>
      <c r="P145" s="90"/>
      <c r="Q145" s="90"/>
      <c r="R145" s="90"/>
      <c r="S145" s="90"/>
      <c r="T145" s="90"/>
      <c r="U145" s="90"/>
      <c r="V145" s="90"/>
      <c r="W145" s="90"/>
      <c r="X145" s="90"/>
      <c r="Y145" s="90"/>
      <c r="Z145" s="90"/>
      <c r="AA145" s="90"/>
      <c r="AB145" s="90"/>
      <c r="AC145" s="90"/>
      <c r="AD145" s="90"/>
      <c r="AE145" s="90"/>
      <c r="AF145" s="90"/>
      <c r="AG145" s="90"/>
      <c r="AH145" s="90"/>
      <c r="AI145" s="90"/>
      <c r="AJ145" s="90"/>
      <c r="AK145" s="90"/>
      <c r="AL145" s="90"/>
      <c r="AM145" s="90"/>
      <c r="AN145" s="90"/>
      <c r="AO145" s="90"/>
      <c r="AP145" s="90"/>
      <c r="AQ145" s="90"/>
      <c r="AR145" s="90"/>
      <c r="AS145" s="90"/>
      <c r="AT145" s="90"/>
      <c r="AU145" s="90"/>
      <c r="AV145" s="90"/>
      <c r="AW145" s="90"/>
      <c r="AX145" s="90"/>
      <c r="AY145" s="90"/>
      <c r="AZ145" s="90"/>
      <c r="BA145" s="90"/>
      <c r="BB145" s="90"/>
      <c r="BC145" s="90"/>
      <c r="BD145" s="90"/>
      <c r="BE145" s="90"/>
      <c r="BF145" s="90"/>
      <c r="BG145" s="90"/>
      <c r="BH145" s="90"/>
      <c r="BI145" s="90"/>
      <c r="BJ145" s="90"/>
      <c r="BK145" s="90"/>
      <c r="BL145" s="90"/>
      <c r="BM145" s="90"/>
      <c r="BN145" s="90"/>
      <c r="BO145" s="90"/>
      <c r="BP145" s="90"/>
      <c r="BQ145" s="90"/>
      <c r="BR145" s="90"/>
      <c r="BS145" s="90"/>
      <c r="BT145" s="90"/>
      <c r="BU145" s="90"/>
      <c r="BV145" s="90"/>
      <c r="BW145" s="90"/>
      <c r="BX145" s="90"/>
      <c r="BY145" s="90"/>
      <c r="BZ145" s="90"/>
      <c r="CA145" s="90"/>
      <c r="CB145" s="90"/>
      <c r="CC145" s="90"/>
      <c r="CD145" s="90"/>
      <c r="CE145" s="90"/>
      <c r="CF145" s="90"/>
      <c r="CG145" s="90"/>
      <c r="CH145" s="90"/>
      <c r="CI145" s="90"/>
      <c r="CJ145" s="90"/>
      <c r="CK145" s="90"/>
      <c r="CL145" s="90"/>
      <c r="CM145" s="90"/>
      <c r="CN145" s="90"/>
      <c r="CO145" s="90"/>
      <c r="CP145" s="90"/>
      <c r="CQ145" s="90"/>
      <c r="CR145" s="90"/>
      <c r="CS145" s="90"/>
      <c r="CT145" s="90"/>
      <c r="CU145" s="90"/>
      <c r="CV145" s="90"/>
      <c r="CW145" s="90"/>
      <c r="CX145" s="90"/>
      <c r="CY145" s="90"/>
      <c r="CZ145" s="90"/>
      <c r="DA145" s="90"/>
      <c r="DB145" s="90"/>
      <c r="DC145" s="90"/>
      <c r="DD145" s="90"/>
      <c r="DE145" s="90"/>
      <c r="DF145" s="90"/>
      <c r="DG145" s="90"/>
      <c r="DH145" s="90"/>
      <c r="DI145" s="90"/>
      <c r="DJ145" s="90"/>
      <c r="DK145" s="90"/>
      <c r="DL145" s="90"/>
      <c r="DM145" s="90"/>
      <c r="DN145" s="90"/>
      <c r="DO145" s="90"/>
      <c r="DP145" s="90"/>
      <c r="DQ145" s="90"/>
      <c r="DR145" s="90"/>
      <c r="DS145" s="90"/>
      <c r="DT145" s="90"/>
      <c r="DU145" s="90"/>
      <c r="DV145" s="90"/>
      <c r="DW145" s="90"/>
      <c r="DX145" s="90"/>
      <c r="DY145" s="90"/>
      <c r="DZ145" s="90"/>
      <c r="EA145" s="90"/>
      <c r="EB145" s="90"/>
      <c r="EC145" s="90"/>
      <c r="ED145" s="90"/>
      <c r="EE145" s="90"/>
      <c r="EF145" s="90"/>
      <c r="EG145" s="90"/>
      <c r="EH145" s="90"/>
      <c r="EI145" s="90"/>
      <c r="EJ145" s="90"/>
      <c r="EK145" s="90"/>
      <c r="EL145" s="90"/>
      <c r="EM145" s="90"/>
      <c r="EN145" s="90"/>
      <c r="EO145" s="90"/>
      <c r="EP145" s="90"/>
      <c r="EQ145" s="90"/>
      <c r="ER145" s="90"/>
      <c r="ES145" s="90"/>
      <c r="ET145" s="90"/>
      <c r="EU145" s="90"/>
      <c r="EV145" s="90"/>
      <c r="EW145" s="90"/>
      <c r="EX145" s="90"/>
      <c r="EY145" s="90"/>
      <c r="EZ145" s="90"/>
      <c r="FA145" s="90"/>
      <c r="FB145" s="90"/>
      <c r="FC145" s="90"/>
      <c r="FD145" s="90"/>
      <c r="FE145" s="90"/>
      <c r="FF145" s="90"/>
      <c r="FG145" s="90"/>
      <c r="FH145" s="90"/>
      <c r="FI145" s="90"/>
      <c r="FJ145" s="90"/>
      <c r="FK145" s="90"/>
      <c r="FL145" s="90"/>
      <c r="FM145" s="90"/>
      <c r="FN145" s="90"/>
      <c r="FO145" s="90"/>
      <c r="FP145" s="90"/>
      <c r="FQ145" s="90"/>
      <c r="FR145" s="90"/>
      <c r="FS145" s="90"/>
      <c r="FT145" s="90"/>
      <c r="FU145" s="90"/>
      <c r="FV145" s="90"/>
      <c r="FW145" s="90"/>
      <c r="FX145" s="90"/>
      <c r="FY145" s="90"/>
      <c r="FZ145" s="90"/>
      <c r="GA145" s="90"/>
      <c r="GB145" s="90"/>
      <c r="GC145" s="90"/>
      <c r="GD145" s="90"/>
      <c r="GE145" s="90"/>
      <c r="GF145" s="90"/>
      <c r="GG145" s="90"/>
      <c r="GH145" s="90"/>
      <c r="GI145" s="90"/>
      <c r="GJ145" s="90"/>
      <c r="GK145" s="90"/>
      <c r="GL145" s="90"/>
      <c r="GM145" s="90"/>
      <c r="GN145" s="90"/>
      <c r="GO145" s="90"/>
      <c r="GP145" s="90"/>
      <c r="GQ145" s="90"/>
      <c r="GR145" s="90"/>
      <c r="GS145" s="90"/>
      <c r="GT145" s="90"/>
      <c r="GU145" s="90"/>
      <c r="GV145" s="90"/>
      <c r="GW145" s="90"/>
      <c r="GX145" s="90"/>
      <c r="GY145" s="90"/>
      <c r="GZ145" s="90"/>
      <c r="HA145" s="90"/>
      <c r="HB145" s="90"/>
      <c r="HC145" s="90"/>
      <c r="HD145" s="90"/>
      <c r="HE145" s="90"/>
      <c r="HF145" s="90"/>
      <c r="HG145" s="90"/>
      <c r="HH145" s="90"/>
      <c r="HI145" s="90"/>
      <c r="HJ145" s="90"/>
      <c r="HK145" s="90"/>
      <c r="HL145" s="90"/>
      <c r="HM145" s="90"/>
      <c r="HN145" s="90"/>
      <c r="HO145" s="90"/>
      <c r="HP145" s="90"/>
      <c r="HQ145" s="90"/>
      <c r="HR145" s="90"/>
      <c r="HS145" s="90"/>
      <c r="HT145" s="90"/>
      <c r="HU145" s="90"/>
      <c r="HV145" s="90"/>
      <c r="HW145" s="90"/>
      <c r="HX145" s="90"/>
      <c r="HY145" s="90"/>
      <c r="HZ145" s="90"/>
      <c r="IA145" s="90"/>
      <c r="IB145" s="90"/>
      <c r="IC145" s="90"/>
      <c r="ID145" s="90"/>
      <c r="IE145" s="90"/>
      <c r="IF145" s="90"/>
      <c r="IG145" s="90"/>
      <c r="IH145" s="90"/>
      <c r="II145" s="90"/>
      <c r="IJ145" s="90"/>
      <c r="IK145" s="90"/>
      <c r="IL145" s="90"/>
      <c r="IM145" s="90"/>
      <c r="IN145" s="90"/>
      <c r="IO145" s="90"/>
      <c r="IP145" s="90"/>
      <c r="IQ145" s="90"/>
      <c r="IR145" s="90"/>
      <c r="IS145" s="90"/>
      <c r="IT145" s="90"/>
      <c r="IU145" s="90"/>
      <c r="IV145" s="90"/>
      <c r="IW145" s="90"/>
      <c r="IX145" s="90"/>
      <c r="IY145" s="90"/>
      <c r="IZ145" s="90"/>
      <c r="JA145" s="90"/>
      <c r="JB145" s="90"/>
      <c r="JC145" s="90"/>
      <c r="JD145" s="90"/>
      <c r="JE145" s="90"/>
      <c r="JF145" s="90"/>
      <c r="JG145" s="90"/>
      <c r="JH145" s="90"/>
      <c r="JI145" s="90"/>
      <c r="JJ145" s="90"/>
      <c r="JK145" s="90"/>
      <c r="JL145" s="90"/>
      <c r="JM145" s="90"/>
      <c r="JN145" s="90"/>
      <c r="JO145" s="90"/>
      <c r="JP145" s="90"/>
      <c r="JQ145" s="90"/>
      <c r="JR145" s="90"/>
      <c r="JS145" s="90"/>
      <c r="JT145" s="90"/>
      <c r="JU145" s="90"/>
      <c r="JV145" s="90"/>
      <c r="JW145" s="90"/>
      <c r="JX145" s="90"/>
      <c r="JY145" s="90"/>
      <c r="JZ145" s="90"/>
      <c r="KA145" s="90"/>
      <c r="KB145" s="90"/>
      <c r="KC145" s="90"/>
      <c r="KD145" s="90"/>
      <c r="KE145" s="90"/>
      <c r="KF145" s="90"/>
      <c r="KG145" s="90"/>
      <c r="KH145" s="90"/>
      <c r="KI145" s="90"/>
      <c r="KJ145" s="90"/>
      <c r="KK145" s="90"/>
      <c r="KL145" s="90"/>
      <c r="KM145" s="90"/>
      <c r="KN145" s="90"/>
      <c r="KO145" s="90"/>
      <c r="KP145" s="90"/>
      <c r="KQ145" s="90"/>
      <c r="KR145" s="90"/>
      <c r="KS145" s="90"/>
      <c r="KT145" s="90"/>
      <c r="KU145" s="90"/>
      <c r="KV145" s="90"/>
      <c r="KW145" s="90"/>
      <c r="KX145" s="90"/>
      <c r="KY145" s="90"/>
      <c r="KZ145" s="90"/>
      <c r="LA145" s="90"/>
      <c r="LB145" s="90"/>
      <c r="LC145" s="90"/>
      <c r="LD145" s="90"/>
      <c r="LE145" s="90"/>
      <c r="LF145" s="90"/>
      <c r="LG145" s="90"/>
      <c r="LH145" s="90"/>
      <c r="LI145" s="90"/>
      <c r="LJ145" s="90"/>
      <c r="LK145" s="90"/>
      <c r="LL145" s="90"/>
      <c r="LM145" s="90"/>
      <c r="LN145" s="90"/>
      <c r="LO145" s="90"/>
      <c r="LP145" s="90"/>
      <c r="LQ145" s="90"/>
      <c r="LR145" s="90"/>
      <c r="LS145" s="90"/>
      <c r="LT145" s="90"/>
      <c r="LU145" s="90"/>
      <c r="LV145" s="90"/>
      <c r="LW145" s="90"/>
      <c r="LX145" s="90"/>
      <c r="LY145" s="90"/>
      <c r="LZ145" s="90"/>
      <c r="MA145" s="90"/>
      <c r="MB145" s="90"/>
      <c r="MC145" s="90"/>
      <c r="MD145" s="90"/>
      <c r="ME145" s="90"/>
      <c r="MF145" s="90"/>
      <c r="MG145" s="90"/>
      <c r="MH145" s="90"/>
      <c r="MI145" s="90"/>
      <c r="MJ145" s="90"/>
      <c r="MK145" s="90"/>
      <c r="ML145" s="90"/>
      <c r="MM145" s="90"/>
      <c r="MN145" s="90"/>
      <c r="MO145" s="90"/>
      <c r="MP145" s="90"/>
      <c r="MQ145" s="90"/>
      <c r="MR145" s="90"/>
      <c r="MS145" s="90"/>
      <c r="MT145" s="90"/>
      <c r="MU145" s="90"/>
      <c r="MV145" s="90"/>
      <c r="MW145" s="90"/>
      <c r="MX145" s="90"/>
      <c r="MY145" s="90"/>
      <c r="MZ145" s="90"/>
      <c r="NA145" s="90"/>
      <c r="NB145" s="90"/>
      <c r="NC145" s="90"/>
      <c r="ND145" s="90"/>
      <c r="NE145" s="90"/>
      <c r="NF145" s="90"/>
      <c r="NG145" s="90"/>
      <c r="NH145" s="90"/>
      <c r="NI145" s="90"/>
      <c r="NJ145" s="90"/>
      <c r="NK145" s="90"/>
      <c r="NL145" s="90"/>
      <c r="NM145" s="90"/>
      <c r="NN145" s="90"/>
      <c r="NO145" s="90"/>
      <c r="NP145" s="90"/>
      <c r="NQ145" s="90"/>
      <c r="NR145" s="90"/>
      <c r="NS145" s="90"/>
      <c r="NT145" s="90"/>
      <c r="NU145" s="90"/>
      <c r="NV145" s="90"/>
      <c r="NW145" s="90"/>
      <c r="NX145" s="90"/>
      <c r="NY145" s="90"/>
      <c r="NZ145" s="90"/>
      <c r="OA145" s="90"/>
      <c r="OB145" s="90"/>
      <c r="OC145" s="90"/>
      <c r="OD145" s="90"/>
      <c r="OE145" s="90"/>
      <c r="OF145" s="90"/>
      <c r="OG145" s="90"/>
      <c r="OH145" s="90"/>
      <c r="OI145" s="90"/>
      <c r="OJ145" s="90"/>
      <c r="OK145" s="90"/>
      <c r="OL145" s="90"/>
      <c r="OM145" s="90"/>
      <c r="ON145" s="90"/>
      <c r="OO145" s="90"/>
      <c r="OP145" s="90"/>
      <c r="OQ145" s="90"/>
      <c r="OR145" s="90"/>
      <c r="OS145" s="90"/>
      <c r="OT145" s="90"/>
      <c r="OU145" s="90"/>
      <c r="OV145" s="90"/>
      <c r="OW145" s="90"/>
      <c r="OX145" s="90"/>
      <c r="OY145" s="90"/>
      <c r="OZ145" s="90"/>
      <c r="PA145" s="90"/>
      <c r="PB145" s="90"/>
      <c r="PC145" s="90"/>
      <c r="PD145" s="90"/>
      <c r="PE145" s="90"/>
      <c r="PF145" s="90"/>
      <c r="PG145" s="90"/>
      <c r="PH145" s="90"/>
      <c r="PI145" s="90"/>
      <c r="PJ145" s="90"/>
      <c r="PK145" s="90"/>
      <c r="PL145" s="90"/>
      <c r="PM145" s="90"/>
      <c r="PN145" s="90"/>
      <c r="PO145" s="90"/>
      <c r="PP145" s="90"/>
      <c r="PQ145" s="90"/>
      <c r="PR145" s="90"/>
      <c r="PS145" s="90"/>
      <c r="PT145" s="90"/>
      <c r="PU145" s="90"/>
      <c r="PV145" s="90"/>
      <c r="PW145" s="90"/>
      <c r="PX145" s="90"/>
      <c r="PY145" s="90"/>
      <c r="PZ145" s="90"/>
      <c r="QA145" s="90"/>
      <c r="QB145" s="90"/>
      <c r="QC145" s="90"/>
      <c r="QD145" s="90"/>
      <c r="QE145" s="90"/>
      <c r="QF145" s="90"/>
      <c r="QG145" s="90"/>
      <c r="QH145" s="90"/>
      <c r="QI145" s="90"/>
      <c r="QJ145" s="90"/>
      <c r="QK145" s="90"/>
      <c r="QL145" s="90"/>
      <c r="QM145" s="90"/>
      <c r="QN145" s="90"/>
      <c r="QO145" s="90"/>
      <c r="QP145" s="90"/>
      <c r="QQ145" s="90"/>
      <c r="QR145" s="90"/>
      <c r="QS145" s="90"/>
      <c r="QT145" s="90"/>
      <c r="QU145" s="90"/>
      <c r="QV145" s="90"/>
      <c r="QW145" s="90"/>
      <c r="QX145" s="90"/>
      <c r="QY145" s="90"/>
      <c r="QZ145" s="90"/>
      <c r="RA145" s="90"/>
      <c r="RB145" s="90"/>
      <c r="RC145" s="90"/>
      <c r="RD145" s="90"/>
      <c r="RE145" s="90"/>
      <c r="RF145" s="90"/>
      <c r="RG145" s="90"/>
      <c r="RH145" s="90"/>
      <c r="RI145" s="90"/>
      <c r="RJ145" s="90"/>
      <c r="RK145" s="90"/>
      <c r="RL145" s="90"/>
      <c r="RM145" s="90"/>
      <c r="RN145" s="90"/>
      <c r="RO145" s="90"/>
      <c r="RP145" s="90"/>
      <c r="RQ145" s="90"/>
      <c r="RR145" s="90"/>
      <c r="RS145" s="90"/>
      <c r="RT145" s="90"/>
      <c r="RU145" s="90"/>
      <c r="RV145" s="90"/>
      <c r="RW145" s="90"/>
      <c r="RX145" s="90"/>
      <c r="RY145" s="90"/>
      <c r="RZ145" s="90"/>
      <c r="SA145" s="90"/>
      <c r="SB145" s="90"/>
      <c r="SC145" s="90"/>
      <c r="SD145" s="90"/>
      <c r="SE145" s="90"/>
      <c r="SF145" s="90"/>
      <c r="SG145" s="90"/>
      <c r="SH145" s="90"/>
      <c r="SI145" s="90"/>
      <c r="SJ145" s="90"/>
      <c r="SK145" s="90"/>
      <c r="SL145" s="90"/>
      <c r="SM145" s="90"/>
      <c r="SN145" s="90"/>
      <c r="SO145" s="90"/>
      <c r="SP145" s="90"/>
      <c r="SQ145" s="90"/>
      <c r="SR145" s="90"/>
      <c r="SS145" s="90"/>
      <c r="ST145" s="90"/>
      <c r="SU145" s="90"/>
      <c r="SV145" s="90"/>
      <c r="SW145" s="90"/>
      <c r="SX145" s="90"/>
      <c r="SY145" s="90"/>
      <c r="SZ145" s="90"/>
      <c r="TA145" s="90"/>
      <c r="TB145" s="90"/>
      <c r="TC145" s="90"/>
      <c r="TD145" s="90"/>
      <c r="TE145" s="90"/>
      <c r="TF145" s="90"/>
      <c r="TG145" s="90"/>
      <c r="TH145" s="90"/>
      <c r="TI145" s="90"/>
      <c r="TJ145" s="90"/>
      <c r="TK145" s="90"/>
      <c r="TL145" s="90"/>
      <c r="TM145" s="90"/>
      <c r="TN145" s="90"/>
      <c r="TO145" s="90"/>
      <c r="TP145" s="90"/>
      <c r="TQ145" s="90"/>
      <c r="TR145" s="90"/>
      <c r="TS145" s="90"/>
      <c r="TT145" s="90"/>
      <c r="TU145" s="90"/>
      <c r="TV145" s="90"/>
      <c r="TW145" s="90"/>
      <c r="TX145" s="90"/>
      <c r="TY145" s="90"/>
      <c r="TZ145" s="90"/>
      <c r="UA145" s="90"/>
      <c r="UB145" s="90"/>
      <c r="UC145" s="90"/>
      <c r="UD145" s="90"/>
      <c r="UE145" s="90"/>
      <c r="UF145" s="90"/>
      <c r="UG145" s="90"/>
      <c r="UH145" s="90"/>
      <c r="UI145" s="90"/>
      <c r="UJ145" s="90"/>
      <c r="UK145" s="90"/>
      <c r="UL145" s="90"/>
      <c r="UM145" s="90"/>
      <c r="UN145" s="90"/>
      <c r="UO145" s="90"/>
      <c r="UP145" s="90"/>
      <c r="UQ145" s="90"/>
      <c r="UR145" s="90"/>
      <c r="US145" s="90"/>
      <c r="UT145" s="90"/>
      <c r="UU145" s="90"/>
      <c r="UV145" s="90"/>
      <c r="UW145" s="90"/>
      <c r="UX145" s="90"/>
      <c r="UY145" s="90"/>
      <c r="UZ145" s="90"/>
      <c r="VA145" s="90"/>
      <c r="VB145" s="90"/>
      <c r="VC145" s="90"/>
      <c r="VD145" s="90"/>
      <c r="VE145" s="90"/>
      <c r="VF145" s="90"/>
      <c r="VG145" s="90"/>
      <c r="VH145" s="90"/>
      <c r="VI145" s="90"/>
      <c r="VJ145" s="90"/>
      <c r="VK145" s="90"/>
      <c r="VL145" s="90"/>
      <c r="VM145" s="90"/>
      <c r="VN145" s="90"/>
      <c r="VO145" s="90"/>
      <c r="VP145" s="90"/>
      <c r="VQ145" s="90"/>
      <c r="VR145" s="90"/>
      <c r="VS145" s="90"/>
      <c r="VT145" s="90"/>
      <c r="VU145" s="90"/>
      <c r="VV145" s="90"/>
      <c r="VW145" s="90"/>
      <c r="VX145" s="90"/>
      <c r="VY145" s="90"/>
      <c r="VZ145" s="90"/>
      <c r="WA145" s="90"/>
      <c r="WB145" s="90"/>
      <c r="WC145" s="90"/>
      <c r="WD145" s="90"/>
      <c r="WE145" s="90"/>
      <c r="WF145" s="90"/>
      <c r="WG145" s="90"/>
      <c r="WH145" s="90"/>
      <c r="WI145" s="90"/>
      <c r="WJ145" s="90"/>
      <c r="WK145" s="90"/>
      <c r="WL145" s="90"/>
      <c r="WM145" s="90"/>
      <c r="WN145" s="90"/>
      <c r="WO145" s="90"/>
      <c r="WP145" s="90"/>
      <c r="WQ145" s="90"/>
      <c r="WR145" s="90"/>
      <c r="WS145" s="90"/>
      <c r="WT145" s="90"/>
      <c r="WU145" s="90"/>
      <c r="WV145" s="90"/>
      <c r="WW145" s="90"/>
      <c r="WX145" s="90"/>
      <c r="WY145" s="90"/>
      <c r="WZ145" s="90"/>
      <c r="XA145" s="90"/>
      <c r="XB145" s="90"/>
      <c r="XC145" s="90"/>
      <c r="XD145" s="90"/>
      <c r="XE145" s="90"/>
      <c r="XF145" s="90"/>
      <c r="XG145" s="90"/>
      <c r="XH145" s="90"/>
      <c r="XI145" s="90"/>
      <c r="XJ145" s="90"/>
      <c r="XK145" s="90"/>
      <c r="XL145" s="90"/>
      <c r="XM145" s="90"/>
      <c r="XN145" s="90"/>
      <c r="XO145" s="90"/>
      <c r="XP145" s="90"/>
      <c r="XQ145" s="90"/>
      <c r="XR145" s="90"/>
      <c r="XS145" s="90"/>
      <c r="XT145" s="90"/>
      <c r="XU145" s="90"/>
      <c r="XV145" s="90"/>
      <c r="XW145" s="90"/>
      <c r="XX145" s="90"/>
      <c r="XY145" s="90"/>
      <c r="XZ145" s="90"/>
      <c r="YA145" s="90"/>
      <c r="YB145" s="90"/>
      <c r="YC145" s="90"/>
      <c r="YD145" s="90"/>
      <c r="YE145" s="90"/>
      <c r="YF145" s="90"/>
      <c r="YG145" s="90"/>
      <c r="YH145" s="90"/>
      <c r="YI145" s="90"/>
      <c r="YJ145" s="90"/>
      <c r="YK145" s="90"/>
      <c r="YL145" s="90"/>
      <c r="YM145" s="90"/>
      <c r="YN145" s="90"/>
      <c r="YO145" s="90"/>
      <c r="YP145" s="90"/>
      <c r="YQ145" s="90"/>
      <c r="YR145" s="90"/>
      <c r="YS145" s="90"/>
      <c r="YT145" s="90"/>
      <c r="YU145" s="90"/>
      <c r="YV145" s="90"/>
      <c r="YW145" s="90"/>
      <c r="YX145" s="90"/>
      <c r="YY145" s="90"/>
      <c r="YZ145" s="90"/>
      <c r="ZA145" s="90"/>
      <c r="ZB145" s="90"/>
      <c r="ZC145" s="90"/>
      <c r="ZD145" s="90"/>
      <c r="ZE145" s="90"/>
      <c r="ZF145" s="90"/>
      <c r="ZG145" s="90"/>
      <c r="ZH145" s="90"/>
      <c r="ZI145" s="90"/>
      <c r="ZJ145" s="90"/>
      <c r="ZK145" s="90"/>
      <c r="ZL145" s="90"/>
      <c r="ZM145" s="90"/>
      <c r="ZN145" s="90"/>
      <c r="ZO145" s="90"/>
      <c r="ZP145" s="90"/>
      <c r="ZQ145" s="90"/>
      <c r="ZR145" s="90"/>
      <c r="ZS145" s="90"/>
      <c r="ZT145" s="90"/>
      <c r="ZU145" s="90"/>
      <c r="ZV145" s="90"/>
      <c r="ZW145" s="90"/>
      <c r="ZX145" s="90"/>
      <c r="ZY145" s="90"/>
      <c r="ZZ145" s="90"/>
      <c r="AAA145" s="90"/>
      <c r="AAB145" s="90"/>
      <c r="AAC145" s="90"/>
      <c r="AAD145" s="90"/>
      <c r="AAE145" s="90"/>
      <c r="AAF145" s="90"/>
      <c r="AAG145" s="90"/>
      <c r="AAH145" s="90"/>
      <c r="AAI145" s="90"/>
      <c r="AAJ145" s="90"/>
      <c r="AAK145" s="90"/>
      <c r="AAL145" s="90"/>
      <c r="AAM145" s="90"/>
      <c r="AAN145" s="90"/>
      <c r="AAO145" s="90"/>
      <c r="AAP145" s="90"/>
      <c r="AAQ145" s="90"/>
      <c r="AAR145" s="90"/>
      <c r="AAS145" s="90"/>
      <c r="AAT145" s="90"/>
      <c r="AAU145" s="90"/>
      <c r="AAV145" s="90"/>
      <c r="AAW145" s="90"/>
      <c r="AAX145" s="90"/>
      <c r="AAY145" s="90"/>
      <c r="AAZ145" s="90"/>
      <c r="ABA145" s="90"/>
      <c r="ABB145" s="90"/>
      <c r="ABC145" s="90"/>
      <c r="ABD145" s="90"/>
      <c r="ABE145" s="90"/>
      <c r="ABF145" s="90"/>
      <c r="ABG145" s="90"/>
      <c r="ABH145" s="90"/>
      <c r="ABI145" s="90"/>
      <c r="ABJ145" s="90"/>
      <c r="ABK145" s="90"/>
      <c r="ABL145" s="90"/>
      <c r="ABM145" s="90"/>
      <c r="ABN145" s="90"/>
      <c r="ABO145" s="90"/>
      <c r="ABP145" s="90"/>
      <c r="ABQ145" s="90"/>
      <c r="ABR145" s="90"/>
      <c r="ABS145" s="90"/>
      <c r="ABT145" s="90"/>
      <c r="ABU145" s="90"/>
      <c r="ABV145" s="90"/>
      <c r="ABW145" s="90"/>
      <c r="ABX145" s="90"/>
      <c r="ABY145" s="90"/>
      <c r="ABZ145" s="90"/>
      <c r="ACA145" s="90"/>
      <c r="ACB145" s="90"/>
      <c r="ACC145" s="90"/>
      <c r="ACD145" s="90"/>
      <c r="ACE145" s="90"/>
      <c r="ACF145" s="90"/>
      <c r="ACG145" s="90"/>
      <c r="ACH145" s="90"/>
      <c r="ACI145" s="90"/>
      <c r="ACJ145" s="90"/>
      <c r="ACK145" s="90"/>
      <c r="ACL145" s="90"/>
      <c r="ACM145" s="90"/>
      <c r="ACN145" s="90"/>
      <c r="ACO145" s="90"/>
      <c r="ACP145" s="90"/>
      <c r="ACQ145" s="90"/>
      <c r="ACR145" s="90"/>
      <c r="ACS145" s="90"/>
      <c r="ACT145" s="90"/>
      <c r="ACU145" s="90"/>
      <c r="ACV145" s="90"/>
      <c r="ACW145" s="90"/>
      <c r="ACX145" s="90"/>
      <c r="ACY145" s="90"/>
      <c r="ACZ145" s="90"/>
      <c r="ADA145" s="90"/>
      <c r="ADB145" s="90"/>
      <c r="ADC145" s="90"/>
      <c r="ADD145" s="90"/>
      <c r="ADE145" s="90"/>
      <c r="ADF145" s="90"/>
      <c r="ADG145" s="90"/>
      <c r="ADH145" s="90"/>
      <c r="ADI145" s="90"/>
      <c r="ADJ145" s="90"/>
      <c r="ADK145" s="90"/>
      <c r="ADL145" s="90"/>
      <c r="ADM145" s="90"/>
      <c r="ADN145" s="90"/>
      <c r="ADO145" s="90"/>
      <c r="ADP145" s="90"/>
      <c r="ADQ145" s="90"/>
      <c r="ADR145" s="90"/>
      <c r="ADS145" s="90"/>
      <c r="ADT145" s="90"/>
      <c r="ADU145" s="90"/>
      <c r="ADV145" s="90"/>
      <c r="ADW145" s="90"/>
      <c r="ADX145" s="90"/>
      <c r="ADY145" s="90"/>
      <c r="ADZ145" s="90"/>
      <c r="AEA145" s="90"/>
      <c r="AEB145" s="90"/>
      <c r="AEC145" s="90"/>
      <c r="AED145" s="90"/>
      <c r="AEE145" s="90"/>
      <c r="AEF145" s="90"/>
      <c r="AEG145" s="90"/>
      <c r="AEH145" s="90"/>
      <c r="AEI145" s="90"/>
      <c r="AEJ145" s="90"/>
      <c r="AEK145" s="90"/>
      <c r="AEL145" s="90"/>
      <c r="AEM145" s="90"/>
      <c r="AEN145" s="90"/>
      <c r="AEO145" s="90"/>
      <c r="AEP145" s="90"/>
      <c r="AEQ145" s="90"/>
      <c r="AER145" s="90"/>
      <c r="AES145" s="90"/>
      <c r="AET145" s="90"/>
      <c r="AEU145" s="90"/>
      <c r="AEV145" s="90"/>
      <c r="AEW145" s="90"/>
      <c r="AEX145" s="90"/>
      <c r="AEY145" s="90"/>
      <c r="AEZ145" s="90"/>
      <c r="AFA145" s="90"/>
      <c r="AFB145" s="90"/>
      <c r="AFC145" s="90"/>
      <c r="AFD145" s="90"/>
      <c r="AFE145" s="90"/>
      <c r="AFF145" s="90"/>
      <c r="AFG145" s="90"/>
      <c r="AFH145" s="90"/>
      <c r="AFI145" s="90"/>
      <c r="AFJ145" s="90"/>
      <c r="AFK145" s="90"/>
      <c r="AFL145" s="90"/>
      <c r="AFM145" s="90"/>
      <c r="AFN145" s="90"/>
      <c r="AFO145" s="90"/>
      <c r="AFP145" s="90"/>
      <c r="AFQ145" s="90"/>
      <c r="AFR145" s="90"/>
      <c r="AFS145" s="90"/>
      <c r="AFT145" s="90"/>
      <c r="AFU145" s="90"/>
      <c r="AFV145" s="90"/>
      <c r="AFW145" s="90"/>
      <c r="AFX145" s="90"/>
      <c r="AFY145" s="90"/>
      <c r="AFZ145" s="90"/>
      <c r="AGA145" s="90"/>
      <c r="AGB145" s="90"/>
      <c r="AGC145" s="90"/>
      <c r="AGD145" s="90"/>
      <c r="AGE145" s="90"/>
      <c r="AGF145" s="90"/>
      <c r="AGG145" s="90"/>
      <c r="AGH145" s="90"/>
      <c r="AGI145" s="90"/>
      <c r="AGJ145" s="90"/>
      <c r="AGK145" s="90"/>
      <c r="AGL145" s="90"/>
      <c r="AGM145" s="90"/>
      <c r="AGN145" s="90"/>
      <c r="AGO145" s="90"/>
      <c r="AGP145" s="90"/>
      <c r="AGQ145" s="90"/>
      <c r="AGR145" s="90"/>
      <c r="AGS145" s="90"/>
      <c r="AGT145" s="90"/>
      <c r="AGU145" s="90"/>
      <c r="AGV145" s="90"/>
      <c r="AGW145" s="90"/>
      <c r="AGX145" s="90"/>
      <c r="AGY145" s="90"/>
      <c r="AGZ145" s="90"/>
      <c r="AHA145" s="90"/>
      <c r="AHB145" s="90"/>
      <c r="AHC145" s="90"/>
      <c r="AHD145" s="90"/>
      <c r="AHE145" s="90"/>
      <c r="AHF145" s="90"/>
      <c r="AHG145" s="90"/>
      <c r="AHH145" s="90"/>
      <c r="AHI145" s="90"/>
      <c r="AHJ145" s="90"/>
      <c r="AHK145" s="90"/>
      <c r="AHL145" s="90"/>
      <c r="AHM145" s="90"/>
      <c r="AHN145" s="90"/>
      <c r="AHO145" s="90"/>
      <c r="AHP145" s="90"/>
      <c r="AHQ145" s="90"/>
      <c r="AHR145" s="90"/>
      <c r="AHS145" s="90"/>
      <c r="AHT145" s="90"/>
      <c r="AHU145" s="90"/>
      <c r="AHV145" s="90"/>
      <c r="AHW145" s="90"/>
      <c r="AHX145" s="90"/>
      <c r="AHY145" s="90"/>
      <c r="AHZ145" s="90"/>
      <c r="AIA145" s="90"/>
      <c r="AIB145" s="90"/>
      <c r="AIC145" s="90"/>
      <c r="AID145" s="90"/>
      <c r="AIE145" s="90"/>
      <c r="AIF145" s="90"/>
      <c r="AIG145" s="90"/>
      <c r="AIH145" s="90"/>
      <c r="AII145" s="90"/>
      <c r="AIJ145" s="90"/>
      <c r="AIK145" s="90"/>
      <c r="AIL145" s="90"/>
      <c r="AIM145" s="90"/>
      <c r="AIN145" s="90"/>
      <c r="AIO145" s="90"/>
      <c r="AIP145" s="90"/>
      <c r="AIQ145" s="90"/>
      <c r="AIR145" s="90"/>
      <c r="AIS145" s="90"/>
      <c r="AIT145" s="90"/>
      <c r="AIU145" s="90"/>
      <c r="AIV145" s="90"/>
      <c r="AIW145" s="90"/>
      <c r="AIX145" s="90"/>
      <c r="AIY145" s="90"/>
      <c r="AIZ145" s="90"/>
      <c r="AJA145" s="90"/>
      <c r="AJB145" s="90"/>
      <c r="AJC145" s="90"/>
      <c r="AJD145" s="90"/>
      <c r="AJE145" s="90"/>
      <c r="AJF145" s="90"/>
      <c r="AJG145" s="90"/>
      <c r="AJH145" s="90"/>
      <c r="AJI145" s="90"/>
      <c r="AJJ145" s="90"/>
      <c r="AJK145" s="90"/>
      <c r="AJL145" s="90"/>
      <c r="AJM145" s="90"/>
      <c r="AJN145" s="90"/>
      <c r="AJO145" s="90"/>
      <c r="AJP145" s="90"/>
      <c r="AJQ145" s="90"/>
      <c r="AJR145" s="90"/>
      <c r="AJS145" s="90"/>
      <c r="AJT145" s="90"/>
      <c r="AJU145" s="90"/>
      <c r="AJV145" s="90"/>
      <c r="AJW145" s="90"/>
      <c r="AJX145" s="90"/>
      <c r="AJY145" s="90"/>
      <c r="AJZ145" s="90"/>
      <c r="AKA145" s="90"/>
      <c r="AKB145" s="90"/>
      <c r="AKC145" s="90"/>
      <c r="AKD145" s="90"/>
      <c r="AKE145" s="90"/>
      <c r="AKF145" s="90"/>
      <c r="AKG145" s="90"/>
      <c r="AKH145" s="90"/>
      <c r="AKI145" s="90"/>
      <c r="AKJ145" s="90"/>
      <c r="AKK145" s="90"/>
      <c r="AKL145" s="90"/>
      <c r="AKM145" s="90"/>
      <c r="AKN145" s="90"/>
      <c r="AKO145" s="90"/>
      <c r="AKP145" s="90"/>
      <c r="AKQ145" s="90"/>
      <c r="AKR145" s="90"/>
      <c r="AKS145" s="90"/>
      <c r="AKT145" s="90"/>
      <c r="AKU145" s="90"/>
      <c r="AKV145" s="90"/>
      <c r="AKW145" s="90"/>
      <c r="AKX145" s="90"/>
      <c r="AKY145" s="90"/>
      <c r="AKZ145" s="90"/>
      <c r="ALA145" s="90"/>
      <c r="ALB145" s="90"/>
      <c r="ALC145" s="90"/>
      <c r="ALD145" s="90"/>
      <c r="ALE145" s="90"/>
      <c r="ALF145" s="90"/>
      <c r="ALG145" s="90"/>
      <c r="ALH145" s="90"/>
      <c r="ALI145" s="90"/>
      <c r="ALJ145" s="90"/>
      <c r="ALK145" s="90"/>
      <c r="ALL145" s="90"/>
      <c r="ALM145" s="90"/>
      <c r="ALN145" s="90"/>
      <c r="ALO145" s="90"/>
      <c r="ALP145" s="90"/>
      <c r="ALQ145" s="90"/>
      <c r="ALR145" s="90"/>
      <c r="ALS145" s="90"/>
      <c r="ALT145" s="90"/>
      <c r="ALU145" s="90"/>
      <c r="ALV145" s="90"/>
      <c r="ALW145" s="90"/>
      <c r="ALX145" s="90"/>
      <c r="ALY145" s="90"/>
      <c r="ALZ145" s="90"/>
      <c r="AMA145" s="90"/>
      <c r="AMB145" s="90"/>
      <c r="AMC145" s="90"/>
      <c r="AMD145" s="90"/>
      <c r="AME145" s="90"/>
      <c r="AMF145" s="90"/>
      <c r="AMG145" s="90"/>
      <c r="AMH145" s="90"/>
      <c r="AMI145" s="90"/>
      <c r="AMJ145" s="90"/>
    </row>
    <row r="146" customFormat="false" ht="14.25" hidden="false" customHeight="true" outlineLevel="0" collapsed="false">
      <c r="A146" s="174" t="n">
        <v>260</v>
      </c>
      <c r="B146" s="175" t="str">
        <f aca="false">VLOOKUP(A146,Names!$A$2:$B$207,2,FALSE())</f>
        <v>Central Virginia Governor's School</v>
      </c>
      <c r="C146" s="176" t="str">
        <f aca="false">VLOOKUP(A146,'Source query'!$B$17:$C$224,2,FALSE())</f>
        <v>It is not yet finalized but there may be a 2% raise as of December 1, 2016</v>
      </c>
    </row>
    <row r="147" customFormat="false" ht="14.25" hidden="false" customHeight="true" outlineLevel="0" collapsed="false">
      <c r="A147" s="174" t="n">
        <v>261</v>
      </c>
      <c r="B147" s="175" t="str">
        <f aca="false">VLOOKUP(A147,Names!$A$2:$B$207,2,FALSE())</f>
        <v>Southwest Virginia Governor's School</v>
      </c>
      <c r="C147" s="176" t="str">
        <f aca="false">VLOOKUP(A147,'Source query'!$B$17:$C$224,2,FALSE())</f>
        <v>A 2% across-the-board salary increase for teachers was given for FY2017</v>
      </c>
    </row>
    <row r="148" customFormat="false" ht="14.25" hidden="false" customHeight="true" outlineLevel="0" collapsed="false">
      <c r="A148" s="174" t="n">
        <v>262</v>
      </c>
      <c r="B148" s="175" t="str">
        <f aca="false">VLOOKUP(A148,Names!$A$2:$B$207,2,FALSE())</f>
        <v>Governor's School For The Arts</v>
      </c>
      <c r="C148" s="176" t="str">
        <f aca="false">VLOOKUP(A148,'Source query'!$B$17:$C$224,2,FALSE())</f>
        <v>All faculty and staff received a 2.5% salary increase for FY17.</v>
      </c>
    </row>
    <row r="149" customFormat="false" ht="14.25" hidden="false" customHeight="true" outlineLevel="0" collapsed="false">
      <c r="A149" s="174" t="n">
        <v>263</v>
      </c>
      <c r="B149" s="175" t="str">
        <f aca="false">VLOOKUP(A149,Names!$A$2:$B$207,2,FALSE())</f>
        <v>Roanoke Valley Governor's School</v>
      </c>
      <c r="C149" s="176" t="str">
        <f aca="false">VLOOKUP(A149,'Source query'!$B$17:$C$224,2,FALSE())</f>
        <v>Step increase or 2% cost of living increase</v>
      </c>
    </row>
    <row r="150" customFormat="false" ht="14.25" hidden="false" customHeight="true" outlineLevel="0" collapsed="false">
      <c r="A150" s="174" t="n">
        <v>264</v>
      </c>
      <c r="B150" s="175" t="str">
        <f aca="false">VLOOKUP(A150,Names!$A$2:$B$207,2,FALSE())</f>
        <v>New Horizons Governor's School</v>
      </c>
      <c r="C150" s="176" t="str">
        <f aca="false">VLOOKUP(A150,'Source query'!$B$17:$C$224,2,FALSE())</f>
        <v>Teachers received an annual salary averaging 3.2%</v>
      </c>
    </row>
    <row r="151" customFormat="false" ht="14.25" hidden="false" customHeight="true" outlineLevel="0" collapsed="false">
      <c r="A151" s="174" t="n">
        <v>265</v>
      </c>
      <c r="B151" s="175" t="str">
        <f aca="false">VLOOKUP(A151,Names!$A$2:$B$207,2,FALSE())</f>
        <v>Shenandoah Valley Governor's School</v>
      </c>
      <c r="C151" s="176" t="str">
        <f aca="false">VLOOKUP(A151,'Source query'!$B$17:$C$224,2,FALSE())</f>
        <v>Average of 3% pay increase for 2016-2017, plus addition of two part-time teaching personnel.</v>
      </c>
    </row>
    <row r="152" customFormat="false" ht="14.25" hidden="false" customHeight="true" outlineLevel="0" collapsed="false">
      <c r="A152" s="174" t="n">
        <v>266</v>
      </c>
      <c r="B152" s="175" t="str">
        <f aca="false">VLOOKUP(A152,Names!$A$2:$B$207,2,FALSE())</f>
        <v>Governor's School Global Economics/Tech</v>
      </c>
      <c r="C152" s="176" t="str">
        <f aca="false">VLOOKUP(A152,'Source query'!$B$17:$C$224,2,FALSE())</f>
        <v>No action taken to improve teacher's salaries</v>
      </c>
    </row>
    <row r="153" customFormat="false" ht="14.25" hidden="false" customHeight="true" outlineLevel="0" collapsed="false">
      <c r="A153" s="174" t="n">
        <v>267</v>
      </c>
      <c r="B153" s="175" t="str">
        <f aca="false">VLOOKUP(A153,Names!$A$2:$B$207,2,FALSE())</f>
        <v>Appomattox Regional Governor's School</v>
      </c>
      <c r="C153" s="176" t="str">
        <f aca="false">VLOOKUP(A153,'Source query'!$B$17:$C$224,2,FALSE())</f>
        <v>Teacher salaries will be adjusted by 2% for FY 2017</v>
      </c>
    </row>
    <row r="154" customFormat="false" ht="28.5" hidden="false" customHeight="true" outlineLevel="0" collapsed="false">
      <c r="A154" s="174" t="n">
        <v>268</v>
      </c>
      <c r="B154" s="175" t="str">
        <f aca="false">VLOOKUP(A154,Names!$A$2:$B$207,2,FALSE())</f>
        <v>A. Linwood Holton Governor's School</v>
      </c>
      <c r="C154" s="176" t="str">
        <f aca="false">VLOOKUP(A154,'Source query'!$B$17:$C$224,2,FALSE())</f>
        <v>District salaries were increased 2% to 2.5% in anticipation of Governor's increase for instructional salaries.</v>
      </c>
    </row>
    <row r="155" customFormat="false" ht="14.25" hidden="false" customHeight="true" outlineLevel="0" collapsed="false">
      <c r="A155" s="174" t="n">
        <v>269</v>
      </c>
      <c r="B155" s="175" t="str">
        <f aca="false">VLOOKUP(A155,Names!$A$2:$B$207,2,FALSE())</f>
        <v>Chesapeake Bay Governor's School</v>
      </c>
      <c r="C155" s="176" t="str">
        <f aca="false">VLOOKUP(A155,'Source query'!$B$17:$C$224,2,FALSE())</f>
        <v>1.5% Salary Increase for all staff FY17</v>
      </c>
    </row>
    <row r="156" customFormat="false" ht="14.25" hidden="false" customHeight="true" outlineLevel="0" collapsed="false">
      <c r="A156" s="174" t="n">
        <v>270</v>
      </c>
      <c r="B156" s="175" t="str">
        <f aca="false">VLOOKUP(A156,Names!$A$2:$B$207,2,FALSE())</f>
        <v>Commonwealth Governor's School</v>
      </c>
      <c r="C156" s="176" t="str">
        <f aca="false">VLOOKUP(A156,'Source query'!$B$17:$C$224,2,FALSE())</f>
        <v>Cost of living increase of 3% for teachers.</v>
      </c>
    </row>
    <row r="157" customFormat="false" ht="15" hidden="false" customHeight="true" outlineLevel="0" collapsed="false">
      <c r="A157" s="174" t="n">
        <v>271</v>
      </c>
      <c r="B157" s="175" t="str">
        <f aca="false">VLOOKUP(A157,Names!$A$2:$B$207,2,FALSE())</f>
        <v>Maggie L. Walker Governor's School</v>
      </c>
      <c r="C157" s="176" t="n">
        <f aca="false">VLOOKUP(A157,'Source query'!$B$17:$C$224,2,FALSE())</f>
        <v>0</v>
      </c>
      <c r="D157" s="185"/>
      <c r="E157" s="185"/>
      <c r="F157" s="186"/>
    </row>
    <row r="158" customFormat="false" ht="14.25" hidden="false" customHeight="true" outlineLevel="0" collapsed="false">
      <c r="A158" s="174" t="n">
        <v>272</v>
      </c>
      <c r="B158" s="175" t="str">
        <f aca="false">VLOOKUP(A158,Names!$A$2:$B$207,2,FALSE())</f>
        <v>Thomas Jefferson High School</v>
      </c>
      <c r="C158" s="176" t="str">
        <f aca="false">VLOOKUP(A158,'Source query'!$B$17:$C$224,2,FALSE())</f>
        <v>1) Step increase for eligible employees, which is approximately a 2.5% increase</v>
      </c>
    </row>
    <row r="159" customFormat="false" ht="14.25" hidden="false" customHeight="true" outlineLevel="0" collapsed="false">
      <c r="A159" s="174" t="n">
        <v>273</v>
      </c>
      <c r="B159" s="175" t="str">
        <f aca="false">VLOOKUP(A159,Names!$A$2:$B$207,2,FALSE())</f>
        <v>Blue Ridge Governor's School</v>
      </c>
      <c r="C159" s="176" t="str">
        <f aca="false">VLOOKUP(A159,'Source query'!$B$17:$C$224,2,FALSE())</f>
        <v>An average 2 % increase has been budgetd for teachers.</v>
      </c>
    </row>
    <row r="160" customFormat="false" ht="14.25" hidden="false" customHeight="true" outlineLevel="0" collapsed="false">
      <c r="A160" s="174" t="n">
        <v>274</v>
      </c>
      <c r="B160" s="175" t="str">
        <f aca="false">VLOOKUP(A160,Names!$A$2:$B$207,2,FALSE())</f>
        <v>Jackson River Governor's School</v>
      </c>
      <c r="C160" s="176" t="str">
        <f aca="false">VLOOKUP(A160,'Source query'!$B$17:$C$224,2,FALSE())</f>
        <v>No action taken to improve teacher's salaries</v>
      </c>
    </row>
    <row r="161" customFormat="false" ht="14.25" hidden="false" customHeight="true" outlineLevel="0" collapsed="false">
      <c r="A161" s="174" t="n">
        <v>275</v>
      </c>
      <c r="B161" s="175" t="str">
        <f aca="false">VLOOKUP(A161,Names!$A$2:$B$207,2,FALSE())</f>
        <v>Massanutten Governor's School</v>
      </c>
      <c r="C161" s="176" t="str">
        <f aca="false">VLOOKUP(A161,'Source query'!$B$17:$C$224,2,FALSE())</f>
        <v>Step increase plus 1%</v>
      </c>
    </row>
    <row r="162" customFormat="false" ht="14.25" hidden="false" customHeight="true" outlineLevel="0" collapsed="false">
      <c r="A162" s="174" t="n">
        <v>276</v>
      </c>
      <c r="B162" s="175" t="str">
        <f aca="false">VLOOKUP(A162,Names!$A$2:$B$207,2,FALSE())</f>
        <v>Piedmont Governor's School</v>
      </c>
      <c r="C162" s="176" t="str">
        <f aca="false">VLOOKUP(A162,'Source query'!$B$17:$C$224,2,FALSE())</f>
        <v>No action taken to improve teacher's salaries</v>
      </c>
    </row>
    <row r="163" customFormat="false" ht="14.25" hidden="false" customHeight="true" outlineLevel="0" collapsed="false">
      <c r="A163" s="174" t="n">
        <v>277</v>
      </c>
      <c r="B163" s="175" t="str">
        <f aca="false">VLOOKUP(A163,Names!$A$2:$B$207,2,FALSE())</f>
        <v>Mountain Vista Governor's School</v>
      </c>
      <c r="C163" s="176" t="str">
        <f aca="false">VLOOKUP(A163,'Source query'!$B$17:$C$224,2,FALSE())</f>
        <v>A 2% increase was given to all teachers.</v>
      </c>
    </row>
    <row r="164" customFormat="false" ht="28.5" hidden="false" customHeight="true" outlineLevel="0" collapsed="false">
      <c r="A164" s="174" t="n">
        <v>278</v>
      </c>
      <c r="B164" s="175" t="str">
        <f aca="false">VLOOKUP(A164,Names!$A$2:$B$207,2,FALSE())</f>
        <v>Governor's School at Innovation Park</v>
      </c>
      <c r="C164" s="176" t="str">
        <f aca="false">VLOOKUP(A164,'Source query'!$B$17:$C$224,2,FALSE())</f>
        <v>The school division has provided a pay plan increase averaging 2.8% for all employees. As well as a 1% offset increase for VRS costs.</v>
      </c>
    </row>
    <row r="165" customFormat="false" ht="14.25" hidden="false" customHeight="true" outlineLevel="0" collapsed="false">
      <c r="A165" s="131"/>
      <c r="B165" s="131"/>
      <c r="C165" s="183"/>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0"/>
      <c r="AH165" s="90"/>
      <c r="AI165" s="90"/>
      <c r="AJ165" s="90"/>
      <c r="AK165" s="90"/>
      <c r="AL165" s="90"/>
      <c r="AM165" s="90"/>
      <c r="AN165" s="90"/>
      <c r="AO165" s="90"/>
      <c r="AP165" s="90"/>
      <c r="AQ165" s="90"/>
      <c r="AR165" s="90"/>
      <c r="AS165" s="90"/>
      <c r="AT165" s="90"/>
      <c r="AU165" s="90"/>
      <c r="AV165" s="90"/>
      <c r="AW165" s="90"/>
      <c r="AX165" s="90"/>
      <c r="AY165" s="90"/>
      <c r="AZ165" s="90"/>
      <c r="BA165" s="90"/>
      <c r="BB165" s="90"/>
      <c r="BC165" s="90"/>
      <c r="BD165" s="90"/>
      <c r="BE165" s="90"/>
      <c r="BF165" s="90"/>
      <c r="BG165" s="90"/>
      <c r="BH165" s="90"/>
      <c r="BI165" s="90"/>
      <c r="BJ165" s="90"/>
      <c r="BK165" s="90"/>
      <c r="BL165" s="90"/>
      <c r="BM165" s="90"/>
      <c r="BN165" s="90"/>
      <c r="BO165" s="90"/>
      <c r="BP165" s="90"/>
      <c r="BQ165" s="90"/>
      <c r="BR165" s="90"/>
      <c r="BS165" s="90"/>
      <c r="BT165" s="90"/>
      <c r="BU165" s="90"/>
      <c r="BV165" s="90"/>
      <c r="BW165" s="90"/>
      <c r="BX165" s="90"/>
      <c r="BY165" s="90"/>
      <c r="BZ165" s="90"/>
      <c r="CA165" s="90"/>
      <c r="CB165" s="90"/>
      <c r="CC165" s="90"/>
      <c r="CD165" s="90"/>
      <c r="CE165" s="90"/>
      <c r="CF165" s="90"/>
      <c r="CG165" s="90"/>
      <c r="CH165" s="90"/>
      <c r="CI165" s="90"/>
      <c r="CJ165" s="90"/>
      <c r="CK165" s="90"/>
      <c r="CL165" s="90"/>
      <c r="CM165" s="90"/>
      <c r="CN165" s="90"/>
      <c r="CO165" s="90"/>
      <c r="CP165" s="90"/>
      <c r="CQ165" s="90"/>
      <c r="CR165" s="90"/>
      <c r="CS165" s="90"/>
      <c r="CT165" s="90"/>
      <c r="CU165" s="90"/>
      <c r="CV165" s="90"/>
      <c r="CW165" s="90"/>
      <c r="CX165" s="90"/>
      <c r="CY165" s="90"/>
      <c r="CZ165" s="90"/>
      <c r="DA165" s="90"/>
      <c r="DB165" s="90"/>
      <c r="DC165" s="90"/>
      <c r="DD165" s="90"/>
      <c r="DE165" s="90"/>
      <c r="DF165" s="90"/>
      <c r="DG165" s="90"/>
      <c r="DH165" s="90"/>
      <c r="DI165" s="90"/>
      <c r="DJ165" s="90"/>
      <c r="DK165" s="90"/>
      <c r="DL165" s="90"/>
      <c r="DM165" s="90"/>
      <c r="DN165" s="90"/>
      <c r="DO165" s="90"/>
      <c r="DP165" s="90"/>
      <c r="DQ165" s="90"/>
      <c r="DR165" s="90"/>
      <c r="DS165" s="90"/>
      <c r="DT165" s="90"/>
      <c r="DU165" s="90"/>
      <c r="DV165" s="90"/>
      <c r="DW165" s="90"/>
      <c r="DX165" s="90"/>
      <c r="DY165" s="90"/>
      <c r="DZ165" s="90"/>
      <c r="EA165" s="90"/>
      <c r="EB165" s="90"/>
      <c r="EC165" s="90"/>
      <c r="ED165" s="90"/>
      <c r="EE165" s="90"/>
      <c r="EF165" s="90"/>
      <c r="EG165" s="90"/>
      <c r="EH165" s="90"/>
      <c r="EI165" s="90"/>
      <c r="EJ165" s="90"/>
      <c r="EK165" s="90"/>
      <c r="EL165" s="90"/>
      <c r="EM165" s="90"/>
      <c r="EN165" s="90"/>
      <c r="EO165" s="90"/>
      <c r="EP165" s="90"/>
      <c r="EQ165" s="90"/>
      <c r="ER165" s="90"/>
      <c r="ES165" s="90"/>
      <c r="ET165" s="90"/>
      <c r="EU165" s="90"/>
      <c r="EV165" s="90"/>
      <c r="EW165" s="90"/>
      <c r="EX165" s="90"/>
      <c r="EY165" s="90"/>
      <c r="EZ165" s="90"/>
      <c r="FA165" s="90"/>
      <c r="FB165" s="90"/>
      <c r="FC165" s="90"/>
      <c r="FD165" s="90"/>
      <c r="FE165" s="90"/>
      <c r="FF165" s="90"/>
      <c r="FG165" s="90"/>
      <c r="FH165" s="90"/>
      <c r="FI165" s="90"/>
      <c r="FJ165" s="90"/>
      <c r="FK165" s="90"/>
      <c r="FL165" s="90"/>
      <c r="FM165" s="90"/>
      <c r="FN165" s="90"/>
      <c r="FO165" s="90"/>
      <c r="FP165" s="90"/>
      <c r="FQ165" s="90"/>
      <c r="FR165" s="90"/>
      <c r="FS165" s="90"/>
      <c r="FT165" s="90"/>
      <c r="FU165" s="90"/>
      <c r="FV165" s="90"/>
      <c r="FW165" s="90"/>
      <c r="FX165" s="90"/>
      <c r="FY165" s="90"/>
      <c r="FZ165" s="90"/>
      <c r="GA165" s="90"/>
      <c r="GB165" s="90"/>
      <c r="GC165" s="90"/>
      <c r="GD165" s="90"/>
      <c r="GE165" s="90"/>
      <c r="GF165" s="90"/>
      <c r="GG165" s="90"/>
      <c r="GH165" s="90"/>
      <c r="GI165" s="90"/>
      <c r="GJ165" s="90"/>
      <c r="GK165" s="90"/>
      <c r="GL165" s="90"/>
      <c r="GM165" s="90"/>
      <c r="GN165" s="90"/>
      <c r="GO165" s="90"/>
      <c r="GP165" s="90"/>
      <c r="GQ165" s="90"/>
      <c r="GR165" s="90"/>
      <c r="GS165" s="90"/>
      <c r="GT165" s="90"/>
      <c r="GU165" s="90"/>
      <c r="GV165" s="90"/>
      <c r="GW165" s="90"/>
      <c r="GX165" s="90"/>
      <c r="GY165" s="90"/>
      <c r="GZ165" s="90"/>
      <c r="HA165" s="90"/>
      <c r="HB165" s="90"/>
      <c r="HC165" s="90"/>
      <c r="HD165" s="90"/>
      <c r="HE165" s="90"/>
      <c r="HF165" s="90"/>
      <c r="HG165" s="90"/>
      <c r="HH165" s="90"/>
      <c r="HI165" s="90"/>
      <c r="HJ165" s="90"/>
      <c r="HK165" s="90"/>
      <c r="HL165" s="90"/>
      <c r="HM165" s="90"/>
      <c r="HN165" s="90"/>
      <c r="HO165" s="90"/>
      <c r="HP165" s="90"/>
      <c r="HQ165" s="90"/>
      <c r="HR165" s="90"/>
      <c r="HS165" s="90"/>
      <c r="HT165" s="90"/>
      <c r="HU165" s="90"/>
      <c r="HV165" s="90"/>
      <c r="HW165" s="90"/>
      <c r="HX165" s="90"/>
      <c r="HY165" s="90"/>
      <c r="HZ165" s="90"/>
      <c r="IA165" s="90"/>
      <c r="IB165" s="90"/>
      <c r="IC165" s="90"/>
      <c r="ID165" s="90"/>
      <c r="IE165" s="90"/>
      <c r="IF165" s="90"/>
      <c r="IG165" s="90"/>
      <c r="IH165" s="90"/>
      <c r="II165" s="90"/>
      <c r="IJ165" s="90"/>
      <c r="IK165" s="90"/>
      <c r="IL165" s="90"/>
      <c r="IM165" s="90"/>
      <c r="IN165" s="90"/>
      <c r="IO165" s="90"/>
      <c r="IP165" s="90"/>
      <c r="IQ165" s="90"/>
      <c r="IR165" s="90"/>
      <c r="IS165" s="90"/>
      <c r="IT165" s="90"/>
      <c r="IU165" s="90"/>
      <c r="IV165" s="90"/>
      <c r="IW165" s="90"/>
      <c r="IX165" s="90"/>
      <c r="IY165" s="90"/>
      <c r="IZ165" s="90"/>
      <c r="JA165" s="90"/>
      <c r="JB165" s="90"/>
      <c r="JC165" s="90"/>
      <c r="JD165" s="90"/>
      <c r="JE165" s="90"/>
      <c r="JF165" s="90"/>
      <c r="JG165" s="90"/>
      <c r="JH165" s="90"/>
      <c r="JI165" s="90"/>
      <c r="JJ165" s="90"/>
      <c r="JK165" s="90"/>
      <c r="JL165" s="90"/>
      <c r="JM165" s="90"/>
      <c r="JN165" s="90"/>
      <c r="JO165" s="90"/>
      <c r="JP165" s="90"/>
      <c r="JQ165" s="90"/>
      <c r="JR165" s="90"/>
      <c r="JS165" s="90"/>
      <c r="JT165" s="90"/>
      <c r="JU165" s="90"/>
      <c r="JV165" s="90"/>
      <c r="JW165" s="90"/>
      <c r="JX165" s="90"/>
      <c r="JY165" s="90"/>
      <c r="JZ165" s="90"/>
      <c r="KA165" s="90"/>
      <c r="KB165" s="90"/>
      <c r="KC165" s="90"/>
      <c r="KD165" s="90"/>
      <c r="KE165" s="90"/>
      <c r="KF165" s="90"/>
      <c r="KG165" s="90"/>
      <c r="KH165" s="90"/>
      <c r="KI165" s="90"/>
      <c r="KJ165" s="90"/>
      <c r="KK165" s="90"/>
      <c r="KL165" s="90"/>
      <c r="KM165" s="90"/>
      <c r="KN165" s="90"/>
      <c r="KO165" s="90"/>
      <c r="KP165" s="90"/>
      <c r="KQ165" s="90"/>
      <c r="KR165" s="90"/>
      <c r="KS165" s="90"/>
      <c r="KT165" s="90"/>
      <c r="KU165" s="90"/>
      <c r="KV165" s="90"/>
      <c r="KW165" s="90"/>
      <c r="KX165" s="90"/>
      <c r="KY165" s="90"/>
      <c r="KZ165" s="90"/>
      <c r="LA165" s="90"/>
      <c r="LB165" s="90"/>
      <c r="LC165" s="90"/>
      <c r="LD165" s="90"/>
      <c r="LE165" s="90"/>
      <c r="LF165" s="90"/>
      <c r="LG165" s="90"/>
      <c r="LH165" s="90"/>
      <c r="LI165" s="90"/>
      <c r="LJ165" s="90"/>
      <c r="LK165" s="90"/>
      <c r="LL165" s="90"/>
      <c r="LM165" s="90"/>
      <c r="LN165" s="90"/>
      <c r="LO165" s="90"/>
      <c r="LP165" s="90"/>
      <c r="LQ165" s="90"/>
      <c r="LR165" s="90"/>
      <c r="LS165" s="90"/>
      <c r="LT165" s="90"/>
      <c r="LU165" s="90"/>
      <c r="LV165" s="90"/>
      <c r="LW165" s="90"/>
      <c r="LX165" s="90"/>
      <c r="LY165" s="90"/>
      <c r="LZ165" s="90"/>
      <c r="MA165" s="90"/>
      <c r="MB165" s="90"/>
      <c r="MC165" s="90"/>
      <c r="MD165" s="90"/>
      <c r="ME165" s="90"/>
      <c r="MF165" s="90"/>
      <c r="MG165" s="90"/>
      <c r="MH165" s="90"/>
      <c r="MI165" s="90"/>
      <c r="MJ165" s="90"/>
      <c r="MK165" s="90"/>
      <c r="ML165" s="90"/>
      <c r="MM165" s="90"/>
      <c r="MN165" s="90"/>
      <c r="MO165" s="90"/>
      <c r="MP165" s="90"/>
      <c r="MQ165" s="90"/>
      <c r="MR165" s="90"/>
      <c r="MS165" s="90"/>
      <c r="MT165" s="90"/>
      <c r="MU165" s="90"/>
      <c r="MV165" s="90"/>
      <c r="MW165" s="90"/>
      <c r="MX165" s="90"/>
      <c r="MY165" s="90"/>
      <c r="MZ165" s="90"/>
      <c r="NA165" s="90"/>
      <c r="NB165" s="90"/>
      <c r="NC165" s="90"/>
      <c r="ND165" s="90"/>
      <c r="NE165" s="90"/>
      <c r="NF165" s="90"/>
      <c r="NG165" s="90"/>
      <c r="NH165" s="90"/>
      <c r="NI165" s="90"/>
      <c r="NJ165" s="90"/>
      <c r="NK165" s="90"/>
      <c r="NL165" s="90"/>
      <c r="NM165" s="90"/>
      <c r="NN165" s="90"/>
      <c r="NO165" s="90"/>
      <c r="NP165" s="90"/>
      <c r="NQ165" s="90"/>
      <c r="NR165" s="90"/>
      <c r="NS165" s="90"/>
      <c r="NT165" s="90"/>
      <c r="NU165" s="90"/>
      <c r="NV165" s="90"/>
      <c r="NW165" s="90"/>
      <c r="NX165" s="90"/>
      <c r="NY165" s="90"/>
      <c r="NZ165" s="90"/>
      <c r="OA165" s="90"/>
      <c r="OB165" s="90"/>
      <c r="OC165" s="90"/>
      <c r="OD165" s="90"/>
      <c r="OE165" s="90"/>
      <c r="OF165" s="90"/>
      <c r="OG165" s="90"/>
      <c r="OH165" s="90"/>
      <c r="OI165" s="90"/>
      <c r="OJ165" s="90"/>
      <c r="OK165" s="90"/>
      <c r="OL165" s="90"/>
      <c r="OM165" s="90"/>
      <c r="ON165" s="90"/>
      <c r="OO165" s="90"/>
      <c r="OP165" s="90"/>
      <c r="OQ165" s="90"/>
      <c r="OR165" s="90"/>
      <c r="OS165" s="90"/>
      <c r="OT165" s="90"/>
      <c r="OU165" s="90"/>
      <c r="OV165" s="90"/>
      <c r="OW165" s="90"/>
      <c r="OX165" s="90"/>
      <c r="OY165" s="90"/>
      <c r="OZ165" s="90"/>
      <c r="PA165" s="90"/>
      <c r="PB165" s="90"/>
      <c r="PC165" s="90"/>
      <c r="PD165" s="90"/>
      <c r="PE165" s="90"/>
      <c r="PF165" s="90"/>
      <c r="PG165" s="90"/>
      <c r="PH165" s="90"/>
      <c r="PI165" s="90"/>
      <c r="PJ165" s="90"/>
      <c r="PK165" s="90"/>
      <c r="PL165" s="90"/>
      <c r="PM165" s="90"/>
      <c r="PN165" s="90"/>
      <c r="PO165" s="90"/>
      <c r="PP165" s="90"/>
      <c r="PQ165" s="90"/>
      <c r="PR165" s="90"/>
      <c r="PS165" s="90"/>
      <c r="PT165" s="90"/>
      <c r="PU165" s="90"/>
      <c r="PV165" s="90"/>
      <c r="PW165" s="90"/>
      <c r="PX165" s="90"/>
      <c r="PY165" s="90"/>
      <c r="PZ165" s="90"/>
      <c r="QA165" s="90"/>
      <c r="QB165" s="90"/>
      <c r="QC165" s="90"/>
      <c r="QD165" s="90"/>
      <c r="QE165" s="90"/>
      <c r="QF165" s="90"/>
      <c r="QG165" s="90"/>
      <c r="QH165" s="90"/>
      <c r="QI165" s="90"/>
      <c r="QJ165" s="90"/>
      <c r="QK165" s="90"/>
      <c r="QL165" s="90"/>
      <c r="QM165" s="90"/>
      <c r="QN165" s="90"/>
      <c r="QO165" s="90"/>
      <c r="QP165" s="90"/>
      <c r="QQ165" s="90"/>
      <c r="QR165" s="90"/>
      <c r="QS165" s="90"/>
      <c r="QT165" s="90"/>
      <c r="QU165" s="90"/>
      <c r="QV165" s="90"/>
      <c r="QW165" s="90"/>
      <c r="QX165" s="90"/>
      <c r="QY165" s="90"/>
      <c r="QZ165" s="90"/>
      <c r="RA165" s="90"/>
      <c r="RB165" s="90"/>
      <c r="RC165" s="90"/>
      <c r="RD165" s="90"/>
      <c r="RE165" s="90"/>
      <c r="RF165" s="90"/>
      <c r="RG165" s="90"/>
      <c r="RH165" s="90"/>
      <c r="RI165" s="90"/>
      <c r="RJ165" s="90"/>
      <c r="RK165" s="90"/>
      <c r="RL165" s="90"/>
      <c r="RM165" s="90"/>
      <c r="RN165" s="90"/>
      <c r="RO165" s="90"/>
      <c r="RP165" s="90"/>
      <c r="RQ165" s="90"/>
      <c r="RR165" s="90"/>
      <c r="RS165" s="90"/>
      <c r="RT165" s="90"/>
      <c r="RU165" s="90"/>
      <c r="RV165" s="90"/>
      <c r="RW165" s="90"/>
      <c r="RX165" s="90"/>
      <c r="RY165" s="90"/>
      <c r="RZ165" s="90"/>
      <c r="SA165" s="90"/>
      <c r="SB165" s="90"/>
      <c r="SC165" s="90"/>
      <c r="SD165" s="90"/>
      <c r="SE165" s="90"/>
      <c r="SF165" s="90"/>
      <c r="SG165" s="90"/>
      <c r="SH165" s="90"/>
      <c r="SI165" s="90"/>
      <c r="SJ165" s="90"/>
      <c r="SK165" s="90"/>
      <c r="SL165" s="90"/>
      <c r="SM165" s="90"/>
      <c r="SN165" s="90"/>
      <c r="SO165" s="90"/>
      <c r="SP165" s="90"/>
      <c r="SQ165" s="90"/>
      <c r="SR165" s="90"/>
      <c r="SS165" s="90"/>
      <c r="ST165" s="90"/>
      <c r="SU165" s="90"/>
      <c r="SV165" s="90"/>
      <c r="SW165" s="90"/>
      <c r="SX165" s="90"/>
      <c r="SY165" s="90"/>
      <c r="SZ165" s="90"/>
      <c r="TA165" s="90"/>
      <c r="TB165" s="90"/>
      <c r="TC165" s="90"/>
      <c r="TD165" s="90"/>
      <c r="TE165" s="90"/>
      <c r="TF165" s="90"/>
      <c r="TG165" s="90"/>
      <c r="TH165" s="90"/>
      <c r="TI165" s="90"/>
      <c r="TJ165" s="90"/>
      <c r="TK165" s="90"/>
      <c r="TL165" s="90"/>
      <c r="TM165" s="90"/>
      <c r="TN165" s="90"/>
      <c r="TO165" s="90"/>
      <c r="TP165" s="90"/>
      <c r="TQ165" s="90"/>
      <c r="TR165" s="90"/>
      <c r="TS165" s="90"/>
      <c r="TT165" s="90"/>
      <c r="TU165" s="90"/>
      <c r="TV165" s="90"/>
      <c r="TW165" s="90"/>
      <c r="TX165" s="90"/>
      <c r="TY165" s="90"/>
      <c r="TZ165" s="90"/>
      <c r="UA165" s="90"/>
      <c r="UB165" s="90"/>
      <c r="UC165" s="90"/>
      <c r="UD165" s="90"/>
      <c r="UE165" s="90"/>
      <c r="UF165" s="90"/>
      <c r="UG165" s="90"/>
      <c r="UH165" s="90"/>
      <c r="UI165" s="90"/>
      <c r="UJ165" s="90"/>
      <c r="UK165" s="90"/>
      <c r="UL165" s="90"/>
      <c r="UM165" s="90"/>
      <c r="UN165" s="90"/>
      <c r="UO165" s="90"/>
      <c r="UP165" s="90"/>
      <c r="UQ165" s="90"/>
      <c r="UR165" s="90"/>
      <c r="US165" s="90"/>
      <c r="UT165" s="90"/>
      <c r="UU165" s="90"/>
      <c r="UV165" s="90"/>
      <c r="UW165" s="90"/>
      <c r="UX165" s="90"/>
      <c r="UY165" s="90"/>
      <c r="UZ165" s="90"/>
      <c r="VA165" s="90"/>
      <c r="VB165" s="90"/>
      <c r="VC165" s="90"/>
      <c r="VD165" s="90"/>
      <c r="VE165" s="90"/>
      <c r="VF165" s="90"/>
      <c r="VG165" s="90"/>
      <c r="VH165" s="90"/>
      <c r="VI165" s="90"/>
      <c r="VJ165" s="90"/>
      <c r="VK165" s="90"/>
      <c r="VL165" s="90"/>
      <c r="VM165" s="90"/>
      <c r="VN165" s="90"/>
      <c r="VO165" s="90"/>
      <c r="VP165" s="90"/>
      <c r="VQ165" s="90"/>
      <c r="VR165" s="90"/>
      <c r="VS165" s="90"/>
      <c r="VT165" s="90"/>
      <c r="VU165" s="90"/>
      <c r="VV165" s="90"/>
      <c r="VW165" s="90"/>
      <c r="VX165" s="90"/>
      <c r="VY165" s="90"/>
      <c r="VZ165" s="90"/>
      <c r="WA165" s="90"/>
      <c r="WB165" s="90"/>
      <c r="WC165" s="90"/>
      <c r="WD165" s="90"/>
      <c r="WE165" s="90"/>
      <c r="WF165" s="90"/>
      <c r="WG165" s="90"/>
      <c r="WH165" s="90"/>
      <c r="WI165" s="90"/>
      <c r="WJ165" s="90"/>
      <c r="WK165" s="90"/>
      <c r="WL165" s="90"/>
      <c r="WM165" s="90"/>
      <c r="WN165" s="90"/>
      <c r="WO165" s="90"/>
      <c r="WP165" s="90"/>
      <c r="WQ165" s="90"/>
      <c r="WR165" s="90"/>
      <c r="WS165" s="90"/>
      <c r="WT165" s="90"/>
      <c r="WU165" s="90"/>
      <c r="WV165" s="90"/>
      <c r="WW165" s="90"/>
      <c r="WX165" s="90"/>
      <c r="WY165" s="90"/>
      <c r="WZ165" s="90"/>
      <c r="XA165" s="90"/>
      <c r="XB165" s="90"/>
      <c r="XC165" s="90"/>
      <c r="XD165" s="90"/>
      <c r="XE165" s="90"/>
      <c r="XF165" s="90"/>
      <c r="XG165" s="90"/>
      <c r="XH165" s="90"/>
      <c r="XI165" s="90"/>
      <c r="XJ165" s="90"/>
      <c r="XK165" s="90"/>
      <c r="XL165" s="90"/>
      <c r="XM165" s="90"/>
      <c r="XN165" s="90"/>
      <c r="XO165" s="90"/>
      <c r="XP165" s="90"/>
      <c r="XQ165" s="90"/>
      <c r="XR165" s="90"/>
      <c r="XS165" s="90"/>
      <c r="XT165" s="90"/>
      <c r="XU165" s="90"/>
      <c r="XV165" s="90"/>
      <c r="XW165" s="90"/>
      <c r="XX165" s="90"/>
      <c r="XY165" s="90"/>
      <c r="XZ165" s="90"/>
      <c r="YA165" s="90"/>
      <c r="YB165" s="90"/>
      <c r="YC165" s="90"/>
      <c r="YD165" s="90"/>
      <c r="YE165" s="90"/>
      <c r="YF165" s="90"/>
      <c r="YG165" s="90"/>
      <c r="YH165" s="90"/>
      <c r="YI165" s="90"/>
      <c r="YJ165" s="90"/>
      <c r="YK165" s="90"/>
      <c r="YL165" s="90"/>
      <c r="YM165" s="90"/>
      <c r="YN165" s="90"/>
      <c r="YO165" s="90"/>
      <c r="YP165" s="90"/>
      <c r="YQ165" s="90"/>
      <c r="YR165" s="90"/>
      <c r="YS165" s="90"/>
      <c r="YT165" s="90"/>
      <c r="YU165" s="90"/>
      <c r="YV165" s="90"/>
      <c r="YW165" s="90"/>
      <c r="YX165" s="90"/>
      <c r="YY165" s="90"/>
      <c r="YZ165" s="90"/>
      <c r="ZA165" s="90"/>
      <c r="ZB165" s="90"/>
      <c r="ZC165" s="90"/>
      <c r="ZD165" s="90"/>
      <c r="ZE165" s="90"/>
      <c r="ZF165" s="90"/>
      <c r="ZG165" s="90"/>
      <c r="ZH165" s="90"/>
      <c r="ZI165" s="90"/>
      <c r="ZJ165" s="90"/>
      <c r="ZK165" s="90"/>
      <c r="ZL165" s="90"/>
      <c r="ZM165" s="90"/>
      <c r="ZN165" s="90"/>
      <c r="ZO165" s="90"/>
      <c r="ZP165" s="90"/>
      <c r="ZQ165" s="90"/>
      <c r="ZR165" s="90"/>
      <c r="ZS165" s="90"/>
      <c r="ZT165" s="90"/>
      <c r="ZU165" s="90"/>
      <c r="ZV165" s="90"/>
      <c r="ZW165" s="90"/>
      <c r="ZX165" s="90"/>
      <c r="ZY165" s="90"/>
      <c r="ZZ165" s="90"/>
      <c r="AAA165" s="90"/>
      <c r="AAB165" s="90"/>
      <c r="AAC165" s="90"/>
      <c r="AAD165" s="90"/>
      <c r="AAE165" s="90"/>
      <c r="AAF165" s="90"/>
      <c r="AAG165" s="90"/>
      <c r="AAH165" s="90"/>
      <c r="AAI165" s="90"/>
      <c r="AAJ165" s="90"/>
      <c r="AAK165" s="90"/>
      <c r="AAL165" s="90"/>
      <c r="AAM165" s="90"/>
      <c r="AAN165" s="90"/>
      <c r="AAO165" s="90"/>
      <c r="AAP165" s="90"/>
      <c r="AAQ165" s="90"/>
      <c r="AAR165" s="90"/>
      <c r="AAS165" s="90"/>
      <c r="AAT165" s="90"/>
      <c r="AAU165" s="90"/>
      <c r="AAV165" s="90"/>
      <c r="AAW165" s="90"/>
      <c r="AAX165" s="90"/>
      <c r="AAY165" s="90"/>
      <c r="AAZ165" s="90"/>
      <c r="ABA165" s="90"/>
      <c r="ABB165" s="90"/>
      <c r="ABC165" s="90"/>
      <c r="ABD165" s="90"/>
      <c r="ABE165" s="90"/>
      <c r="ABF165" s="90"/>
      <c r="ABG165" s="90"/>
      <c r="ABH165" s="90"/>
      <c r="ABI165" s="90"/>
      <c r="ABJ165" s="90"/>
      <c r="ABK165" s="90"/>
      <c r="ABL165" s="90"/>
      <c r="ABM165" s="90"/>
      <c r="ABN165" s="90"/>
      <c r="ABO165" s="90"/>
      <c r="ABP165" s="90"/>
      <c r="ABQ165" s="90"/>
      <c r="ABR165" s="90"/>
      <c r="ABS165" s="90"/>
      <c r="ABT165" s="90"/>
      <c r="ABU165" s="90"/>
      <c r="ABV165" s="90"/>
      <c r="ABW165" s="90"/>
      <c r="ABX165" s="90"/>
      <c r="ABY165" s="90"/>
      <c r="ABZ165" s="90"/>
      <c r="ACA165" s="90"/>
      <c r="ACB165" s="90"/>
      <c r="ACC165" s="90"/>
      <c r="ACD165" s="90"/>
      <c r="ACE165" s="90"/>
      <c r="ACF165" s="90"/>
      <c r="ACG165" s="90"/>
      <c r="ACH165" s="90"/>
      <c r="ACI165" s="90"/>
      <c r="ACJ165" s="90"/>
      <c r="ACK165" s="90"/>
      <c r="ACL165" s="90"/>
      <c r="ACM165" s="90"/>
      <c r="ACN165" s="90"/>
      <c r="ACO165" s="90"/>
      <c r="ACP165" s="90"/>
      <c r="ACQ165" s="90"/>
      <c r="ACR165" s="90"/>
      <c r="ACS165" s="90"/>
      <c r="ACT165" s="90"/>
      <c r="ACU165" s="90"/>
      <c r="ACV165" s="90"/>
      <c r="ACW165" s="90"/>
      <c r="ACX165" s="90"/>
      <c r="ACY165" s="90"/>
      <c r="ACZ165" s="90"/>
      <c r="ADA165" s="90"/>
      <c r="ADB165" s="90"/>
      <c r="ADC165" s="90"/>
      <c r="ADD165" s="90"/>
      <c r="ADE165" s="90"/>
      <c r="ADF165" s="90"/>
      <c r="ADG165" s="90"/>
      <c r="ADH165" s="90"/>
      <c r="ADI165" s="90"/>
      <c r="ADJ165" s="90"/>
      <c r="ADK165" s="90"/>
      <c r="ADL165" s="90"/>
      <c r="ADM165" s="90"/>
      <c r="ADN165" s="90"/>
      <c r="ADO165" s="90"/>
      <c r="ADP165" s="90"/>
      <c r="ADQ165" s="90"/>
      <c r="ADR165" s="90"/>
      <c r="ADS165" s="90"/>
      <c r="ADT165" s="90"/>
      <c r="ADU165" s="90"/>
      <c r="ADV165" s="90"/>
      <c r="ADW165" s="90"/>
      <c r="ADX165" s="90"/>
      <c r="ADY165" s="90"/>
      <c r="ADZ165" s="90"/>
      <c r="AEA165" s="90"/>
      <c r="AEB165" s="90"/>
      <c r="AEC165" s="90"/>
      <c r="AED165" s="90"/>
      <c r="AEE165" s="90"/>
      <c r="AEF165" s="90"/>
      <c r="AEG165" s="90"/>
      <c r="AEH165" s="90"/>
      <c r="AEI165" s="90"/>
      <c r="AEJ165" s="90"/>
      <c r="AEK165" s="90"/>
      <c r="AEL165" s="90"/>
      <c r="AEM165" s="90"/>
      <c r="AEN165" s="90"/>
      <c r="AEO165" s="90"/>
      <c r="AEP165" s="90"/>
      <c r="AEQ165" s="90"/>
      <c r="AER165" s="90"/>
      <c r="AES165" s="90"/>
      <c r="AET165" s="90"/>
      <c r="AEU165" s="90"/>
      <c r="AEV165" s="90"/>
      <c r="AEW165" s="90"/>
      <c r="AEX165" s="90"/>
      <c r="AEY165" s="90"/>
      <c r="AEZ165" s="90"/>
      <c r="AFA165" s="90"/>
      <c r="AFB165" s="90"/>
      <c r="AFC165" s="90"/>
      <c r="AFD165" s="90"/>
      <c r="AFE165" s="90"/>
      <c r="AFF165" s="90"/>
      <c r="AFG165" s="90"/>
      <c r="AFH165" s="90"/>
      <c r="AFI165" s="90"/>
      <c r="AFJ165" s="90"/>
      <c r="AFK165" s="90"/>
      <c r="AFL165" s="90"/>
      <c r="AFM165" s="90"/>
      <c r="AFN165" s="90"/>
      <c r="AFO165" s="90"/>
      <c r="AFP165" s="90"/>
      <c r="AFQ165" s="90"/>
      <c r="AFR165" s="90"/>
      <c r="AFS165" s="90"/>
      <c r="AFT165" s="90"/>
      <c r="AFU165" s="90"/>
      <c r="AFV165" s="90"/>
      <c r="AFW165" s="90"/>
      <c r="AFX165" s="90"/>
      <c r="AFY165" s="90"/>
      <c r="AFZ165" s="90"/>
      <c r="AGA165" s="90"/>
      <c r="AGB165" s="90"/>
      <c r="AGC165" s="90"/>
      <c r="AGD165" s="90"/>
      <c r="AGE165" s="90"/>
      <c r="AGF165" s="90"/>
      <c r="AGG165" s="90"/>
      <c r="AGH165" s="90"/>
      <c r="AGI165" s="90"/>
      <c r="AGJ165" s="90"/>
      <c r="AGK165" s="90"/>
      <c r="AGL165" s="90"/>
      <c r="AGM165" s="90"/>
      <c r="AGN165" s="90"/>
      <c r="AGO165" s="90"/>
      <c r="AGP165" s="90"/>
      <c r="AGQ165" s="90"/>
      <c r="AGR165" s="90"/>
      <c r="AGS165" s="90"/>
      <c r="AGT165" s="90"/>
      <c r="AGU165" s="90"/>
      <c r="AGV165" s="90"/>
      <c r="AGW165" s="90"/>
      <c r="AGX165" s="90"/>
      <c r="AGY165" s="90"/>
      <c r="AGZ165" s="90"/>
      <c r="AHA165" s="90"/>
      <c r="AHB165" s="90"/>
      <c r="AHC165" s="90"/>
      <c r="AHD165" s="90"/>
      <c r="AHE165" s="90"/>
      <c r="AHF165" s="90"/>
      <c r="AHG165" s="90"/>
      <c r="AHH165" s="90"/>
      <c r="AHI165" s="90"/>
      <c r="AHJ165" s="90"/>
      <c r="AHK165" s="90"/>
      <c r="AHL165" s="90"/>
      <c r="AHM165" s="90"/>
      <c r="AHN165" s="90"/>
      <c r="AHO165" s="90"/>
      <c r="AHP165" s="90"/>
      <c r="AHQ165" s="90"/>
      <c r="AHR165" s="90"/>
      <c r="AHS165" s="90"/>
      <c r="AHT165" s="90"/>
      <c r="AHU165" s="90"/>
      <c r="AHV165" s="90"/>
      <c r="AHW165" s="90"/>
      <c r="AHX165" s="90"/>
      <c r="AHY165" s="90"/>
      <c r="AHZ165" s="90"/>
      <c r="AIA165" s="90"/>
      <c r="AIB165" s="90"/>
      <c r="AIC165" s="90"/>
      <c r="AID165" s="90"/>
      <c r="AIE165" s="90"/>
      <c r="AIF165" s="90"/>
      <c r="AIG165" s="90"/>
      <c r="AIH165" s="90"/>
      <c r="AII165" s="90"/>
      <c r="AIJ165" s="90"/>
      <c r="AIK165" s="90"/>
      <c r="AIL165" s="90"/>
      <c r="AIM165" s="90"/>
      <c r="AIN165" s="90"/>
      <c r="AIO165" s="90"/>
      <c r="AIP165" s="90"/>
      <c r="AIQ165" s="90"/>
      <c r="AIR165" s="90"/>
      <c r="AIS165" s="90"/>
      <c r="AIT165" s="90"/>
      <c r="AIU165" s="90"/>
      <c r="AIV165" s="90"/>
      <c r="AIW165" s="90"/>
      <c r="AIX165" s="90"/>
      <c r="AIY165" s="90"/>
      <c r="AIZ165" s="90"/>
      <c r="AJA165" s="90"/>
      <c r="AJB165" s="90"/>
      <c r="AJC165" s="90"/>
      <c r="AJD165" s="90"/>
      <c r="AJE165" s="90"/>
      <c r="AJF165" s="90"/>
      <c r="AJG165" s="90"/>
      <c r="AJH165" s="90"/>
      <c r="AJI165" s="90"/>
      <c r="AJJ165" s="90"/>
      <c r="AJK165" s="90"/>
      <c r="AJL165" s="90"/>
      <c r="AJM165" s="90"/>
      <c r="AJN165" s="90"/>
      <c r="AJO165" s="90"/>
      <c r="AJP165" s="90"/>
      <c r="AJQ165" s="90"/>
      <c r="AJR165" s="90"/>
      <c r="AJS165" s="90"/>
      <c r="AJT165" s="90"/>
      <c r="AJU165" s="90"/>
      <c r="AJV165" s="90"/>
      <c r="AJW165" s="90"/>
      <c r="AJX165" s="90"/>
      <c r="AJY165" s="90"/>
      <c r="AJZ165" s="90"/>
      <c r="AKA165" s="90"/>
      <c r="AKB165" s="90"/>
      <c r="AKC165" s="90"/>
      <c r="AKD165" s="90"/>
      <c r="AKE165" s="90"/>
      <c r="AKF165" s="90"/>
      <c r="AKG165" s="90"/>
      <c r="AKH165" s="90"/>
      <c r="AKI165" s="90"/>
      <c r="AKJ165" s="90"/>
      <c r="AKK165" s="90"/>
      <c r="AKL165" s="90"/>
      <c r="AKM165" s="90"/>
      <c r="AKN165" s="90"/>
      <c r="AKO165" s="90"/>
      <c r="AKP165" s="90"/>
      <c r="AKQ165" s="90"/>
      <c r="AKR165" s="90"/>
      <c r="AKS165" s="90"/>
      <c r="AKT165" s="90"/>
      <c r="AKU165" s="90"/>
      <c r="AKV165" s="90"/>
      <c r="AKW165" s="90"/>
      <c r="AKX165" s="90"/>
      <c r="AKY165" s="90"/>
      <c r="AKZ165" s="90"/>
      <c r="ALA165" s="90"/>
      <c r="ALB165" s="90"/>
      <c r="ALC165" s="90"/>
      <c r="ALD165" s="90"/>
      <c r="ALE165" s="90"/>
      <c r="ALF165" s="90"/>
      <c r="ALG165" s="90"/>
      <c r="ALH165" s="90"/>
      <c r="ALI165" s="90"/>
      <c r="ALJ165" s="90"/>
      <c r="ALK165" s="90"/>
      <c r="ALL165" s="90"/>
      <c r="ALM165" s="90"/>
      <c r="ALN165" s="90"/>
      <c r="ALO165" s="90"/>
      <c r="ALP165" s="90"/>
      <c r="ALQ165" s="90"/>
      <c r="ALR165" s="90"/>
      <c r="ALS165" s="90"/>
      <c r="ALT165" s="90"/>
      <c r="ALU165" s="90"/>
      <c r="ALV165" s="90"/>
      <c r="ALW165" s="90"/>
      <c r="ALX165" s="90"/>
      <c r="ALY165" s="90"/>
      <c r="ALZ165" s="90"/>
      <c r="AMA165" s="90"/>
      <c r="AMB165" s="90"/>
      <c r="AMC165" s="90"/>
      <c r="AMD165" s="90"/>
      <c r="AME165" s="90"/>
      <c r="AMF165" s="90"/>
      <c r="AMG165" s="90"/>
      <c r="AMH165" s="90"/>
      <c r="AMI165" s="90"/>
      <c r="AMJ165" s="90"/>
    </row>
    <row r="166" customFormat="false" ht="15" hidden="false" customHeight="true" outlineLevel="0" collapsed="false">
      <c r="A166" s="134" t="s">
        <v>133</v>
      </c>
      <c r="B166" s="182"/>
      <c r="C166" s="183"/>
      <c r="D166" s="90"/>
      <c r="E166" s="90"/>
      <c r="F166" s="90"/>
      <c r="G166" s="90"/>
      <c r="H166" s="90"/>
      <c r="I166" s="90"/>
      <c r="J166" s="90"/>
      <c r="K166" s="90"/>
      <c r="L166" s="90"/>
      <c r="M166" s="90"/>
      <c r="N166" s="90"/>
      <c r="O166" s="90"/>
      <c r="P166" s="90"/>
      <c r="Q166" s="90"/>
      <c r="R166" s="90"/>
      <c r="S166" s="90"/>
      <c r="T166" s="90"/>
      <c r="U166" s="90"/>
      <c r="V166" s="90"/>
      <c r="W166" s="90"/>
      <c r="X166" s="90"/>
      <c r="Y166" s="90"/>
      <c r="Z166" s="90"/>
      <c r="AA166" s="90"/>
      <c r="AB166" s="90"/>
      <c r="AC166" s="90"/>
      <c r="AD166" s="90"/>
      <c r="AE166" s="90"/>
      <c r="AF166" s="90"/>
      <c r="AG166" s="90"/>
      <c r="AH166" s="90"/>
      <c r="AI166" s="90"/>
      <c r="AJ166" s="90"/>
      <c r="AK166" s="90"/>
      <c r="AL166" s="90"/>
      <c r="AM166" s="90"/>
      <c r="AN166" s="90"/>
      <c r="AO166" s="90"/>
      <c r="AP166" s="90"/>
      <c r="AQ166" s="90"/>
      <c r="AR166" s="90"/>
      <c r="AS166" s="90"/>
      <c r="AT166" s="90"/>
      <c r="AU166" s="90"/>
      <c r="AV166" s="90"/>
      <c r="AW166" s="90"/>
      <c r="AX166" s="90"/>
      <c r="AY166" s="90"/>
      <c r="AZ166" s="90"/>
      <c r="BA166" s="90"/>
      <c r="BB166" s="90"/>
      <c r="BC166" s="90"/>
      <c r="BD166" s="90"/>
      <c r="BE166" s="90"/>
      <c r="BF166" s="90"/>
      <c r="BG166" s="90"/>
      <c r="BH166" s="90"/>
      <c r="BI166" s="90"/>
      <c r="BJ166" s="90"/>
      <c r="BK166" s="90"/>
      <c r="BL166" s="90"/>
      <c r="BM166" s="90"/>
      <c r="BN166" s="90"/>
      <c r="BO166" s="90"/>
      <c r="BP166" s="90"/>
      <c r="BQ166" s="90"/>
      <c r="BR166" s="90"/>
      <c r="BS166" s="90"/>
      <c r="BT166" s="90"/>
      <c r="BU166" s="90"/>
      <c r="BV166" s="90"/>
      <c r="BW166" s="90"/>
      <c r="BX166" s="90"/>
      <c r="BY166" s="90"/>
      <c r="BZ166" s="90"/>
      <c r="CA166" s="90"/>
      <c r="CB166" s="90"/>
      <c r="CC166" s="90"/>
      <c r="CD166" s="90"/>
      <c r="CE166" s="90"/>
      <c r="CF166" s="90"/>
      <c r="CG166" s="90"/>
      <c r="CH166" s="90"/>
      <c r="CI166" s="90"/>
      <c r="CJ166" s="90"/>
      <c r="CK166" s="90"/>
      <c r="CL166" s="90"/>
      <c r="CM166" s="90"/>
      <c r="CN166" s="90"/>
      <c r="CO166" s="90"/>
      <c r="CP166" s="90"/>
      <c r="CQ166" s="90"/>
      <c r="CR166" s="90"/>
      <c r="CS166" s="90"/>
      <c r="CT166" s="90"/>
      <c r="CU166" s="90"/>
      <c r="CV166" s="90"/>
      <c r="CW166" s="90"/>
      <c r="CX166" s="90"/>
      <c r="CY166" s="90"/>
      <c r="CZ166" s="90"/>
      <c r="DA166" s="90"/>
      <c r="DB166" s="90"/>
      <c r="DC166" s="90"/>
      <c r="DD166" s="90"/>
      <c r="DE166" s="90"/>
      <c r="DF166" s="90"/>
      <c r="DG166" s="90"/>
      <c r="DH166" s="90"/>
      <c r="DI166" s="90"/>
      <c r="DJ166" s="90"/>
      <c r="DK166" s="90"/>
      <c r="DL166" s="90"/>
      <c r="DM166" s="90"/>
      <c r="DN166" s="90"/>
      <c r="DO166" s="90"/>
      <c r="DP166" s="90"/>
      <c r="DQ166" s="90"/>
      <c r="DR166" s="90"/>
      <c r="DS166" s="90"/>
      <c r="DT166" s="90"/>
      <c r="DU166" s="90"/>
      <c r="DV166" s="90"/>
      <c r="DW166" s="90"/>
      <c r="DX166" s="90"/>
      <c r="DY166" s="90"/>
      <c r="DZ166" s="90"/>
      <c r="EA166" s="90"/>
      <c r="EB166" s="90"/>
      <c r="EC166" s="90"/>
      <c r="ED166" s="90"/>
      <c r="EE166" s="90"/>
      <c r="EF166" s="90"/>
      <c r="EG166" s="90"/>
      <c r="EH166" s="90"/>
      <c r="EI166" s="90"/>
      <c r="EJ166" s="90"/>
      <c r="EK166" s="90"/>
      <c r="EL166" s="90"/>
      <c r="EM166" s="90"/>
      <c r="EN166" s="90"/>
      <c r="EO166" s="90"/>
      <c r="EP166" s="90"/>
      <c r="EQ166" s="90"/>
      <c r="ER166" s="90"/>
      <c r="ES166" s="90"/>
      <c r="ET166" s="90"/>
      <c r="EU166" s="90"/>
      <c r="EV166" s="90"/>
      <c r="EW166" s="90"/>
      <c r="EX166" s="90"/>
      <c r="EY166" s="90"/>
      <c r="EZ166" s="90"/>
      <c r="FA166" s="90"/>
      <c r="FB166" s="90"/>
      <c r="FC166" s="90"/>
      <c r="FD166" s="90"/>
      <c r="FE166" s="90"/>
      <c r="FF166" s="90"/>
      <c r="FG166" s="90"/>
      <c r="FH166" s="90"/>
      <c r="FI166" s="90"/>
      <c r="FJ166" s="90"/>
      <c r="FK166" s="90"/>
      <c r="FL166" s="90"/>
      <c r="FM166" s="90"/>
      <c r="FN166" s="90"/>
      <c r="FO166" s="90"/>
      <c r="FP166" s="90"/>
      <c r="FQ166" s="90"/>
      <c r="FR166" s="90"/>
      <c r="FS166" s="90"/>
      <c r="FT166" s="90"/>
      <c r="FU166" s="90"/>
      <c r="FV166" s="90"/>
      <c r="FW166" s="90"/>
      <c r="FX166" s="90"/>
      <c r="FY166" s="90"/>
      <c r="FZ166" s="90"/>
      <c r="GA166" s="90"/>
      <c r="GB166" s="90"/>
      <c r="GC166" s="90"/>
      <c r="GD166" s="90"/>
      <c r="GE166" s="90"/>
      <c r="GF166" s="90"/>
      <c r="GG166" s="90"/>
      <c r="GH166" s="90"/>
      <c r="GI166" s="90"/>
      <c r="GJ166" s="90"/>
      <c r="GK166" s="90"/>
      <c r="GL166" s="90"/>
      <c r="GM166" s="90"/>
      <c r="GN166" s="90"/>
      <c r="GO166" s="90"/>
      <c r="GP166" s="90"/>
      <c r="GQ166" s="90"/>
      <c r="GR166" s="90"/>
      <c r="GS166" s="90"/>
      <c r="GT166" s="90"/>
      <c r="GU166" s="90"/>
      <c r="GV166" s="90"/>
      <c r="GW166" s="90"/>
      <c r="GX166" s="90"/>
      <c r="GY166" s="90"/>
      <c r="GZ166" s="90"/>
      <c r="HA166" s="90"/>
      <c r="HB166" s="90"/>
      <c r="HC166" s="90"/>
      <c r="HD166" s="90"/>
      <c r="HE166" s="90"/>
      <c r="HF166" s="90"/>
      <c r="HG166" s="90"/>
      <c r="HH166" s="90"/>
      <c r="HI166" s="90"/>
      <c r="HJ166" s="90"/>
      <c r="HK166" s="90"/>
      <c r="HL166" s="90"/>
      <c r="HM166" s="90"/>
      <c r="HN166" s="90"/>
      <c r="HO166" s="90"/>
      <c r="HP166" s="90"/>
      <c r="HQ166" s="90"/>
      <c r="HR166" s="90"/>
      <c r="HS166" s="90"/>
      <c r="HT166" s="90"/>
      <c r="HU166" s="90"/>
      <c r="HV166" s="90"/>
      <c r="HW166" s="90"/>
      <c r="HX166" s="90"/>
      <c r="HY166" s="90"/>
      <c r="HZ166" s="90"/>
      <c r="IA166" s="90"/>
      <c r="IB166" s="90"/>
      <c r="IC166" s="90"/>
      <c r="ID166" s="90"/>
      <c r="IE166" s="90"/>
      <c r="IF166" s="90"/>
      <c r="IG166" s="90"/>
      <c r="IH166" s="90"/>
      <c r="II166" s="90"/>
      <c r="IJ166" s="90"/>
      <c r="IK166" s="90"/>
      <c r="IL166" s="90"/>
      <c r="IM166" s="90"/>
      <c r="IN166" s="90"/>
      <c r="IO166" s="90"/>
      <c r="IP166" s="90"/>
      <c r="IQ166" s="90"/>
      <c r="IR166" s="90"/>
      <c r="IS166" s="90"/>
      <c r="IT166" s="90"/>
      <c r="IU166" s="90"/>
      <c r="IV166" s="90"/>
      <c r="IW166" s="90"/>
      <c r="IX166" s="90"/>
      <c r="IY166" s="90"/>
      <c r="IZ166" s="90"/>
      <c r="JA166" s="90"/>
      <c r="JB166" s="90"/>
      <c r="JC166" s="90"/>
      <c r="JD166" s="90"/>
      <c r="JE166" s="90"/>
      <c r="JF166" s="90"/>
      <c r="JG166" s="90"/>
      <c r="JH166" s="90"/>
      <c r="JI166" s="90"/>
      <c r="JJ166" s="90"/>
      <c r="JK166" s="90"/>
      <c r="JL166" s="90"/>
      <c r="JM166" s="90"/>
      <c r="JN166" s="90"/>
      <c r="JO166" s="90"/>
      <c r="JP166" s="90"/>
      <c r="JQ166" s="90"/>
      <c r="JR166" s="90"/>
      <c r="JS166" s="90"/>
      <c r="JT166" s="90"/>
      <c r="JU166" s="90"/>
      <c r="JV166" s="90"/>
      <c r="JW166" s="90"/>
      <c r="JX166" s="90"/>
      <c r="JY166" s="90"/>
      <c r="JZ166" s="90"/>
      <c r="KA166" s="90"/>
      <c r="KB166" s="90"/>
      <c r="KC166" s="90"/>
      <c r="KD166" s="90"/>
      <c r="KE166" s="90"/>
      <c r="KF166" s="90"/>
      <c r="KG166" s="90"/>
      <c r="KH166" s="90"/>
      <c r="KI166" s="90"/>
      <c r="KJ166" s="90"/>
      <c r="KK166" s="90"/>
      <c r="KL166" s="90"/>
      <c r="KM166" s="90"/>
      <c r="KN166" s="90"/>
      <c r="KO166" s="90"/>
      <c r="KP166" s="90"/>
      <c r="KQ166" s="90"/>
      <c r="KR166" s="90"/>
      <c r="KS166" s="90"/>
      <c r="KT166" s="90"/>
      <c r="KU166" s="90"/>
      <c r="KV166" s="90"/>
      <c r="KW166" s="90"/>
      <c r="KX166" s="90"/>
      <c r="KY166" s="90"/>
      <c r="KZ166" s="90"/>
      <c r="LA166" s="90"/>
      <c r="LB166" s="90"/>
      <c r="LC166" s="90"/>
      <c r="LD166" s="90"/>
      <c r="LE166" s="90"/>
      <c r="LF166" s="90"/>
      <c r="LG166" s="90"/>
      <c r="LH166" s="90"/>
      <c r="LI166" s="90"/>
      <c r="LJ166" s="90"/>
      <c r="LK166" s="90"/>
      <c r="LL166" s="90"/>
      <c r="LM166" s="90"/>
      <c r="LN166" s="90"/>
      <c r="LO166" s="90"/>
      <c r="LP166" s="90"/>
      <c r="LQ166" s="90"/>
      <c r="LR166" s="90"/>
      <c r="LS166" s="90"/>
      <c r="LT166" s="90"/>
      <c r="LU166" s="90"/>
      <c r="LV166" s="90"/>
      <c r="LW166" s="90"/>
      <c r="LX166" s="90"/>
      <c r="LY166" s="90"/>
      <c r="LZ166" s="90"/>
      <c r="MA166" s="90"/>
      <c r="MB166" s="90"/>
      <c r="MC166" s="90"/>
      <c r="MD166" s="90"/>
      <c r="ME166" s="90"/>
      <c r="MF166" s="90"/>
      <c r="MG166" s="90"/>
      <c r="MH166" s="90"/>
      <c r="MI166" s="90"/>
      <c r="MJ166" s="90"/>
      <c r="MK166" s="90"/>
      <c r="ML166" s="90"/>
      <c r="MM166" s="90"/>
      <c r="MN166" s="90"/>
      <c r="MO166" s="90"/>
      <c r="MP166" s="90"/>
      <c r="MQ166" s="90"/>
      <c r="MR166" s="90"/>
      <c r="MS166" s="90"/>
      <c r="MT166" s="90"/>
      <c r="MU166" s="90"/>
      <c r="MV166" s="90"/>
      <c r="MW166" s="90"/>
      <c r="MX166" s="90"/>
      <c r="MY166" s="90"/>
      <c r="MZ166" s="90"/>
      <c r="NA166" s="90"/>
      <c r="NB166" s="90"/>
      <c r="NC166" s="90"/>
      <c r="ND166" s="90"/>
      <c r="NE166" s="90"/>
      <c r="NF166" s="90"/>
      <c r="NG166" s="90"/>
      <c r="NH166" s="90"/>
      <c r="NI166" s="90"/>
      <c r="NJ166" s="90"/>
      <c r="NK166" s="90"/>
      <c r="NL166" s="90"/>
      <c r="NM166" s="90"/>
      <c r="NN166" s="90"/>
      <c r="NO166" s="90"/>
      <c r="NP166" s="90"/>
      <c r="NQ166" s="90"/>
      <c r="NR166" s="90"/>
      <c r="NS166" s="90"/>
      <c r="NT166" s="90"/>
      <c r="NU166" s="90"/>
      <c r="NV166" s="90"/>
      <c r="NW166" s="90"/>
      <c r="NX166" s="90"/>
      <c r="NY166" s="90"/>
      <c r="NZ166" s="90"/>
      <c r="OA166" s="90"/>
      <c r="OB166" s="90"/>
      <c r="OC166" s="90"/>
      <c r="OD166" s="90"/>
      <c r="OE166" s="90"/>
      <c r="OF166" s="90"/>
      <c r="OG166" s="90"/>
      <c r="OH166" s="90"/>
      <c r="OI166" s="90"/>
      <c r="OJ166" s="90"/>
      <c r="OK166" s="90"/>
      <c r="OL166" s="90"/>
      <c r="OM166" s="90"/>
      <c r="ON166" s="90"/>
      <c r="OO166" s="90"/>
      <c r="OP166" s="90"/>
      <c r="OQ166" s="90"/>
      <c r="OR166" s="90"/>
      <c r="OS166" s="90"/>
      <c r="OT166" s="90"/>
      <c r="OU166" s="90"/>
      <c r="OV166" s="90"/>
      <c r="OW166" s="90"/>
      <c r="OX166" s="90"/>
      <c r="OY166" s="90"/>
      <c r="OZ166" s="90"/>
      <c r="PA166" s="90"/>
      <c r="PB166" s="90"/>
      <c r="PC166" s="90"/>
      <c r="PD166" s="90"/>
      <c r="PE166" s="90"/>
      <c r="PF166" s="90"/>
      <c r="PG166" s="90"/>
      <c r="PH166" s="90"/>
      <c r="PI166" s="90"/>
      <c r="PJ166" s="90"/>
      <c r="PK166" s="90"/>
      <c r="PL166" s="90"/>
      <c r="PM166" s="90"/>
      <c r="PN166" s="90"/>
      <c r="PO166" s="90"/>
      <c r="PP166" s="90"/>
      <c r="PQ166" s="90"/>
      <c r="PR166" s="90"/>
      <c r="PS166" s="90"/>
      <c r="PT166" s="90"/>
      <c r="PU166" s="90"/>
      <c r="PV166" s="90"/>
      <c r="PW166" s="90"/>
      <c r="PX166" s="90"/>
      <c r="PY166" s="90"/>
      <c r="PZ166" s="90"/>
      <c r="QA166" s="90"/>
      <c r="QB166" s="90"/>
      <c r="QC166" s="90"/>
      <c r="QD166" s="90"/>
      <c r="QE166" s="90"/>
      <c r="QF166" s="90"/>
      <c r="QG166" s="90"/>
      <c r="QH166" s="90"/>
      <c r="QI166" s="90"/>
      <c r="QJ166" s="90"/>
      <c r="QK166" s="90"/>
      <c r="QL166" s="90"/>
      <c r="QM166" s="90"/>
      <c r="QN166" s="90"/>
      <c r="QO166" s="90"/>
      <c r="QP166" s="90"/>
      <c r="QQ166" s="90"/>
      <c r="QR166" s="90"/>
      <c r="QS166" s="90"/>
      <c r="QT166" s="90"/>
      <c r="QU166" s="90"/>
      <c r="QV166" s="90"/>
      <c r="QW166" s="90"/>
      <c r="QX166" s="90"/>
      <c r="QY166" s="90"/>
      <c r="QZ166" s="90"/>
      <c r="RA166" s="90"/>
      <c r="RB166" s="90"/>
      <c r="RC166" s="90"/>
      <c r="RD166" s="90"/>
      <c r="RE166" s="90"/>
      <c r="RF166" s="90"/>
      <c r="RG166" s="90"/>
      <c r="RH166" s="90"/>
      <c r="RI166" s="90"/>
      <c r="RJ166" s="90"/>
      <c r="RK166" s="90"/>
      <c r="RL166" s="90"/>
      <c r="RM166" s="90"/>
      <c r="RN166" s="90"/>
      <c r="RO166" s="90"/>
      <c r="RP166" s="90"/>
      <c r="RQ166" s="90"/>
      <c r="RR166" s="90"/>
      <c r="RS166" s="90"/>
      <c r="RT166" s="90"/>
      <c r="RU166" s="90"/>
      <c r="RV166" s="90"/>
      <c r="RW166" s="90"/>
      <c r="RX166" s="90"/>
      <c r="RY166" s="90"/>
      <c r="RZ166" s="90"/>
      <c r="SA166" s="90"/>
      <c r="SB166" s="90"/>
      <c r="SC166" s="90"/>
      <c r="SD166" s="90"/>
      <c r="SE166" s="90"/>
      <c r="SF166" s="90"/>
      <c r="SG166" s="90"/>
      <c r="SH166" s="90"/>
      <c r="SI166" s="90"/>
      <c r="SJ166" s="90"/>
      <c r="SK166" s="90"/>
      <c r="SL166" s="90"/>
      <c r="SM166" s="90"/>
      <c r="SN166" s="90"/>
      <c r="SO166" s="90"/>
      <c r="SP166" s="90"/>
      <c r="SQ166" s="90"/>
      <c r="SR166" s="90"/>
      <c r="SS166" s="90"/>
      <c r="ST166" s="90"/>
      <c r="SU166" s="90"/>
      <c r="SV166" s="90"/>
      <c r="SW166" s="90"/>
      <c r="SX166" s="90"/>
      <c r="SY166" s="90"/>
      <c r="SZ166" s="90"/>
      <c r="TA166" s="90"/>
      <c r="TB166" s="90"/>
      <c r="TC166" s="90"/>
      <c r="TD166" s="90"/>
      <c r="TE166" s="90"/>
      <c r="TF166" s="90"/>
      <c r="TG166" s="90"/>
      <c r="TH166" s="90"/>
      <c r="TI166" s="90"/>
      <c r="TJ166" s="90"/>
      <c r="TK166" s="90"/>
      <c r="TL166" s="90"/>
      <c r="TM166" s="90"/>
      <c r="TN166" s="90"/>
      <c r="TO166" s="90"/>
      <c r="TP166" s="90"/>
      <c r="TQ166" s="90"/>
      <c r="TR166" s="90"/>
      <c r="TS166" s="90"/>
      <c r="TT166" s="90"/>
      <c r="TU166" s="90"/>
      <c r="TV166" s="90"/>
      <c r="TW166" s="90"/>
      <c r="TX166" s="90"/>
      <c r="TY166" s="90"/>
      <c r="TZ166" s="90"/>
      <c r="UA166" s="90"/>
      <c r="UB166" s="90"/>
      <c r="UC166" s="90"/>
      <c r="UD166" s="90"/>
      <c r="UE166" s="90"/>
      <c r="UF166" s="90"/>
      <c r="UG166" s="90"/>
      <c r="UH166" s="90"/>
      <c r="UI166" s="90"/>
      <c r="UJ166" s="90"/>
      <c r="UK166" s="90"/>
      <c r="UL166" s="90"/>
      <c r="UM166" s="90"/>
      <c r="UN166" s="90"/>
      <c r="UO166" s="90"/>
      <c r="UP166" s="90"/>
      <c r="UQ166" s="90"/>
      <c r="UR166" s="90"/>
      <c r="US166" s="90"/>
      <c r="UT166" s="90"/>
      <c r="UU166" s="90"/>
      <c r="UV166" s="90"/>
      <c r="UW166" s="90"/>
      <c r="UX166" s="90"/>
      <c r="UY166" s="90"/>
      <c r="UZ166" s="90"/>
      <c r="VA166" s="90"/>
      <c r="VB166" s="90"/>
      <c r="VC166" s="90"/>
      <c r="VD166" s="90"/>
      <c r="VE166" s="90"/>
      <c r="VF166" s="90"/>
      <c r="VG166" s="90"/>
      <c r="VH166" s="90"/>
      <c r="VI166" s="90"/>
      <c r="VJ166" s="90"/>
      <c r="VK166" s="90"/>
      <c r="VL166" s="90"/>
      <c r="VM166" s="90"/>
      <c r="VN166" s="90"/>
      <c r="VO166" s="90"/>
      <c r="VP166" s="90"/>
      <c r="VQ166" s="90"/>
      <c r="VR166" s="90"/>
      <c r="VS166" s="90"/>
      <c r="VT166" s="90"/>
      <c r="VU166" s="90"/>
      <c r="VV166" s="90"/>
      <c r="VW166" s="90"/>
      <c r="VX166" s="90"/>
      <c r="VY166" s="90"/>
      <c r="VZ166" s="90"/>
      <c r="WA166" s="90"/>
      <c r="WB166" s="90"/>
      <c r="WC166" s="90"/>
      <c r="WD166" s="90"/>
      <c r="WE166" s="90"/>
      <c r="WF166" s="90"/>
      <c r="WG166" s="90"/>
      <c r="WH166" s="90"/>
      <c r="WI166" s="90"/>
      <c r="WJ166" s="90"/>
      <c r="WK166" s="90"/>
      <c r="WL166" s="90"/>
      <c r="WM166" s="90"/>
      <c r="WN166" s="90"/>
      <c r="WO166" s="90"/>
      <c r="WP166" s="90"/>
      <c r="WQ166" s="90"/>
      <c r="WR166" s="90"/>
      <c r="WS166" s="90"/>
      <c r="WT166" s="90"/>
      <c r="WU166" s="90"/>
      <c r="WV166" s="90"/>
      <c r="WW166" s="90"/>
      <c r="WX166" s="90"/>
      <c r="WY166" s="90"/>
      <c r="WZ166" s="90"/>
      <c r="XA166" s="90"/>
      <c r="XB166" s="90"/>
      <c r="XC166" s="90"/>
      <c r="XD166" s="90"/>
      <c r="XE166" s="90"/>
      <c r="XF166" s="90"/>
      <c r="XG166" s="90"/>
      <c r="XH166" s="90"/>
      <c r="XI166" s="90"/>
      <c r="XJ166" s="90"/>
      <c r="XK166" s="90"/>
      <c r="XL166" s="90"/>
      <c r="XM166" s="90"/>
      <c r="XN166" s="90"/>
      <c r="XO166" s="90"/>
      <c r="XP166" s="90"/>
      <c r="XQ166" s="90"/>
      <c r="XR166" s="90"/>
      <c r="XS166" s="90"/>
      <c r="XT166" s="90"/>
      <c r="XU166" s="90"/>
      <c r="XV166" s="90"/>
      <c r="XW166" s="90"/>
      <c r="XX166" s="90"/>
      <c r="XY166" s="90"/>
      <c r="XZ166" s="90"/>
      <c r="YA166" s="90"/>
      <c r="YB166" s="90"/>
      <c r="YC166" s="90"/>
      <c r="YD166" s="90"/>
      <c r="YE166" s="90"/>
      <c r="YF166" s="90"/>
      <c r="YG166" s="90"/>
      <c r="YH166" s="90"/>
      <c r="YI166" s="90"/>
      <c r="YJ166" s="90"/>
      <c r="YK166" s="90"/>
      <c r="YL166" s="90"/>
      <c r="YM166" s="90"/>
      <c r="YN166" s="90"/>
      <c r="YO166" s="90"/>
      <c r="YP166" s="90"/>
      <c r="YQ166" s="90"/>
      <c r="YR166" s="90"/>
      <c r="YS166" s="90"/>
      <c r="YT166" s="90"/>
      <c r="YU166" s="90"/>
      <c r="YV166" s="90"/>
      <c r="YW166" s="90"/>
      <c r="YX166" s="90"/>
      <c r="YY166" s="90"/>
      <c r="YZ166" s="90"/>
      <c r="ZA166" s="90"/>
      <c r="ZB166" s="90"/>
      <c r="ZC166" s="90"/>
      <c r="ZD166" s="90"/>
      <c r="ZE166" s="90"/>
      <c r="ZF166" s="90"/>
      <c r="ZG166" s="90"/>
      <c r="ZH166" s="90"/>
      <c r="ZI166" s="90"/>
      <c r="ZJ166" s="90"/>
      <c r="ZK166" s="90"/>
      <c r="ZL166" s="90"/>
      <c r="ZM166" s="90"/>
      <c r="ZN166" s="90"/>
      <c r="ZO166" s="90"/>
      <c r="ZP166" s="90"/>
      <c r="ZQ166" s="90"/>
      <c r="ZR166" s="90"/>
      <c r="ZS166" s="90"/>
      <c r="ZT166" s="90"/>
      <c r="ZU166" s="90"/>
      <c r="ZV166" s="90"/>
      <c r="ZW166" s="90"/>
      <c r="ZX166" s="90"/>
      <c r="ZY166" s="90"/>
      <c r="ZZ166" s="90"/>
      <c r="AAA166" s="90"/>
      <c r="AAB166" s="90"/>
      <c r="AAC166" s="90"/>
      <c r="AAD166" s="90"/>
      <c r="AAE166" s="90"/>
      <c r="AAF166" s="90"/>
      <c r="AAG166" s="90"/>
      <c r="AAH166" s="90"/>
      <c r="AAI166" s="90"/>
      <c r="AAJ166" s="90"/>
      <c r="AAK166" s="90"/>
      <c r="AAL166" s="90"/>
      <c r="AAM166" s="90"/>
      <c r="AAN166" s="90"/>
      <c r="AAO166" s="90"/>
      <c r="AAP166" s="90"/>
      <c r="AAQ166" s="90"/>
      <c r="AAR166" s="90"/>
      <c r="AAS166" s="90"/>
      <c r="AAT166" s="90"/>
      <c r="AAU166" s="90"/>
      <c r="AAV166" s="90"/>
      <c r="AAW166" s="90"/>
      <c r="AAX166" s="90"/>
      <c r="AAY166" s="90"/>
      <c r="AAZ166" s="90"/>
      <c r="ABA166" s="90"/>
      <c r="ABB166" s="90"/>
      <c r="ABC166" s="90"/>
      <c r="ABD166" s="90"/>
      <c r="ABE166" s="90"/>
      <c r="ABF166" s="90"/>
      <c r="ABG166" s="90"/>
      <c r="ABH166" s="90"/>
      <c r="ABI166" s="90"/>
      <c r="ABJ166" s="90"/>
      <c r="ABK166" s="90"/>
      <c r="ABL166" s="90"/>
      <c r="ABM166" s="90"/>
      <c r="ABN166" s="90"/>
      <c r="ABO166" s="90"/>
      <c r="ABP166" s="90"/>
      <c r="ABQ166" s="90"/>
      <c r="ABR166" s="90"/>
      <c r="ABS166" s="90"/>
      <c r="ABT166" s="90"/>
      <c r="ABU166" s="90"/>
      <c r="ABV166" s="90"/>
      <c r="ABW166" s="90"/>
      <c r="ABX166" s="90"/>
      <c r="ABY166" s="90"/>
      <c r="ABZ166" s="90"/>
      <c r="ACA166" s="90"/>
      <c r="ACB166" s="90"/>
      <c r="ACC166" s="90"/>
      <c r="ACD166" s="90"/>
      <c r="ACE166" s="90"/>
      <c r="ACF166" s="90"/>
      <c r="ACG166" s="90"/>
      <c r="ACH166" s="90"/>
      <c r="ACI166" s="90"/>
      <c r="ACJ166" s="90"/>
      <c r="ACK166" s="90"/>
      <c r="ACL166" s="90"/>
      <c r="ACM166" s="90"/>
      <c r="ACN166" s="90"/>
      <c r="ACO166" s="90"/>
      <c r="ACP166" s="90"/>
      <c r="ACQ166" s="90"/>
      <c r="ACR166" s="90"/>
      <c r="ACS166" s="90"/>
      <c r="ACT166" s="90"/>
      <c r="ACU166" s="90"/>
      <c r="ACV166" s="90"/>
      <c r="ACW166" s="90"/>
      <c r="ACX166" s="90"/>
      <c r="ACY166" s="90"/>
      <c r="ACZ166" s="90"/>
      <c r="ADA166" s="90"/>
      <c r="ADB166" s="90"/>
      <c r="ADC166" s="90"/>
      <c r="ADD166" s="90"/>
      <c r="ADE166" s="90"/>
      <c r="ADF166" s="90"/>
      <c r="ADG166" s="90"/>
      <c r="ADH166" s="90"/>
      <c r="ADI166" s="90"/>
      <c r="ADJ166" s="90"/>
      <c r="ADK166" s="90"/>
      <c r="ADL166" s="90"/>
      <c r="ADM166" s="90"/>
      <c r="ADN166" s="90"/>
      <c r="ADO166" s="90"/>
      <c r="ADP166" s="90"/>
      <c r="ADQ166" s="90"/>
      <c r="ADR166" s="90"/>
      <c r="ADS166" s="90"/>
      <c r="ADT166" s="90"/>
      <c r="ADU166" s="90"/>
      <c r="ADV166" s="90"/>
      <c r="ADW166" s="90"/>
      <c r="ADX166" s="90"/>
      <c r="ADY166" s="90"/>
      <c r="ADZ166" s="90"/>
      <c r="AEA166" s="90"/>
      <c r="AEB166" s="90"/>
      <c r="AEC166" s="90"/>
      <c r="AED166" s="90"/>
      <c r="AEE166" s="90"/>
      <c r="AEF166" s="90"/>
      <c r="AEG166" s="90"/>
      <c r="AEH166" s="90"/>
      <c r="AEI166" s="90"/>
      <c r="AEJ166" s="90"/>
      <c r="AEK166" s="90"/>
      <c r="AEL166" s="90"/>
      <c r="AEM166" s="90"/>
      <c r="AEN166" s="90"/>
      <c r="AEO166" s="90"/>
      <c r="AEP166" s="90"/>
      <c r="AEQ166" s="90"/>
      <c r="AER166" s="90"/>
      <c r="AES166" s="90"/>
      <c r="AET166" s="90"/>
      <c r="AEU166" s="90"/>
      <c r="AEV166" s="90"/>
      <c r="AEW166" s="90"/>
      <c r="AEX166" s="90"/>
      <c r="AEY166" s="90"/>
      <c r="AEZ166" s="90"/>
      <c r="AFA166" s="90"/>
      <c r="AFB166" s="90"/>
      <c r="AFC166" s="90"/>
      <c r="AFD166" s="90"/>
      <c r="AFE166" s="90"/>
      <c r="AFF166" s="90"/>
      <c r="AFG166" s="90"/>
      <c r="AFH166" s="90"/>
      <c r="AFI166" s="90"/>
      <c r="AFJ166" s="90"/>
      <c r="AFK166" s="90"/>
      <c r="AFL166" s="90"/>
      <c r="AFM166" s="90"/>
      <c r="AFN166" s="90"/>
      <c r="AFO166" s="90"/>
      <c r="AFP166" s="90"/>
      <c r="AFQ166" s="90"/>
      <c r="AFR166" s="90"/>
      <c r="AFS166" s="90"/>
      <c r="AFT166" s="90"/>
      <c r="AFU166" s="90"/>
      <c r="AFV166" s="90"/>
      <c r="AFW166" s="90"/>
      <c r="AFX166" s="90"/>
      <c r="AFY166" s="90"/>
      <c r="AFZ166" s="90"/>
      <c r="AGA166" s="90"/>
      <c r="AGB166" s="90"/>
      <c r="AGC166" s="90"/>
      <c r="AGD166" s="90"/>
      <c r="AGE166" s="90"/>
      <c r="AGF166" s="90"/>
      <c r="AGG166" s="90"/>
      <c r="AGH166" s="90"/>
      <c r="AGI166" s="90"/>
      <c r="AGJ166" s="90"/>
      <c r="AGK166" s="90"/>
      <c r="AGL166" s="90"/>
      <c r="AGM166" s="90"/>
      <c r="AGN166" s="90"/>
      <c r="AGO166" s="90"/>
      <c r="AGP166" s="90"/>
      <c r="AGQ166" s="90"/>
      <c r="AGR166" s="90"/>
      <c r="AGS166" s="90"/>
      <c r="AGT166" s="90"/>
      <c r="AGU166" s="90"/>
      <c r="AGV166" s="90"/>
      <c r="AGW166" s="90"/>
      <c r="AGX166" s="90"/>
      <c r="AGY166" s="90"/>
      <c r="AGZ166" s="90"/>
      <c r="AHA166" s="90"/>
      <c r="AHB166" s="90"/>
      <c r="AHC166" s="90"/>
      <c r="AHD166" s="90"/>
      <c r="AHE166" s="90"/>
      <c r="AHF166" s="90"/>
      <c r="AHG166" s="90"/>
      <c r="AHH166" s="90"/>
      <c r="AHI166" s="90"/>
      <c r="AHJ166" s="90"/>
      <c r="AHK166" s="90"/>
      <c r="AHL166" s="90"/>
      <c r="AHM166" s="90"/>
      <c r="AHN166" s="90"/>
      <c r="AHO166" s="90"/>
      <c r="AHP166" s="90"/>
      <c r="AHQ166" s="90"/>
      <c r="AHR166" s="90"/>
      <c r="AHS166" s="90"/>
      <c r="AHT166" s="90"/>
      <c r="AHU166" s="90"/>
      <c r="AHV166" s="90"/>
      <c r="AHW166" s="90"/>
      <c r="AHX166" s="90"/>
      <c r="AHY166" s="90"/>
      <c r="AHZ166" s="90"/>
      <c r="AIA166" s="90"/>
      <c r="AIB166" s="90"/>
      <c r="AIC166" s="90"/>
      <c r="AID166" s="90"/>
      <c r="AIE166" s="90"/>
      <c r="AIF166" s="90"/>
      <c r="AIG166" s="90"/>
      <c r="AIH166" s="90"/>
      <c r="AII166" s="90"/>
      <c r="AIJ166" s="90"/>
      <c r="AIK166" s="90"/>
      <c r="AIL166" s="90"/>
      <c r="AIM166" s="90"/>
      <c r="AIN166" s="90"/>
      <c r="AIO166" s="90"/>
      <c r="AIP166" s="90"/>
      <c r="AIQ166" s="90"/>
      <c r="AIR166" s="90"/>
      <c r="AIS166" s="90"/>
      <c r="AIT166" s="90"/>
      <c r="AIU166" s="90"/>
      <c r="AIV166" s="90"/>
      <c r="AIW166" s="90"/>
      <c r="AIX166" s="90"/>
      <c r="AIY166" s="90"/>
      <c r="AIZ166" s="90"/>
      <c r="AJA166" s="90"/>
      <c r="AJB166" s="90"/>
      <c r="AJC166" s="90"/>
      <c r="AJD166" s="90"/>
      <c r="AJE166" s="90"/>
      <c r="AJF166" s="90"/>
      <c r="AJG166" s="90"/>
      <c r="AJH166" s="90"/>
      <c r="AJI166" s="90"/>
      <c r="AJJ166" s="90"/>
      <c r="AJK166" s="90"/>
      <c r="AJL166" s="90"/>
      <c r="AJM166" s="90"/>
      <c r="AJN166" s="90"/>
      <c r="AJO166" s="90"/>
      <c r="AJP166" s="90"/>
      <c r="AJQ166" s="90"/>
      <c r="AJR166" s="90"/>
      <c r="AJS166" s="90"/>
      <c r="AJT166" s="90"/>
      <c r="AJU166" s="90"/>
      <c r="AJV166" s="90"/>
      <c r="AJW166" s="90"/>
      <c r="AJX166" s="90"/>
      <c r="AJY166" s="90"/>
      <c r="AJZ166" s="90"/>
      <c r="AKA166" s="90"/>
      <c r="AKB166" s="90"/>
      <c r="AKC166" s="90"/>
      <c r="AKD166" s="90"/>
      <c r="AKE166" s="90"/>
      <c r="AKF166" s="90"/>
      <c r="AKG166" s="90"/>
      <c r="AKH166" s="90"/>
      <c r="AKI166" s="90"/>
      <c r="AKJ166" s="90"/>
      <c r="AKK166" s="90"/>
      <c r="AKL166" s="90"/>
      <c r="AKM166" s="90"/>
      <c r="AKN166" s="90"/>
      <c r="AKO166" s="90"/>
      <c r="AKP166" s="90"/>
      <c r="AKQ166" s="90"/>
      <c r="AKR166" s="90"/>
      <c r="AKS166" s="90"/>
      <c r="AKT166" s="90"/>
      <c r="AKU166" s="90"/>
      <c r="AKV166" s="90"/>
      <c r="AKW166" s="90"/>
      <c r="AKX166" s="90"/>
      <c r="AKY166" s="90"/>
      <c r="AKZ166" s="90"/>
      <c r="ALA166" s="90"/>
      <c r="ALB166" s="90"/>
      <c r="ALC166" s="90"/>
      <c r="ALD166" s="90"/>
      <c r="ALE166" s="90"/>
      <c r="ALF166" s="90"/>
      <c r="ALG166" s="90"/>
      <c r="ALH166" s="90"/>
      <c r="ALI166" s="90"/>
      <c r="ALJ166" s="90"/>
      <c r="ALK166" s="90"/>
      <c r="ALL166" s="90"/>
      <c r="ALM166" s="90"/>
      <c r="ALN166" s="90"/>
      <c r="ALO166" s="90"/>
      <c r="ALP166" s="90"/>
      <c r="ALQ166" s="90"/>
      <c r="ALR166" s="90"/>
      <c r="ALS166" s="90"/>
      <c r="ALT166" s="90"/>
      <c r="ALU166" s="90"/>
      <c r="ALV166" s="90"/>
      <c r="ALW166" s="90"/>
      <c r="ALX166" s="90"/>
      <c r="ALY166" s="90"/>
      <c r="ALZ166" s="90"/>
      <c r="AMA166" s="90"/>
      <c r="AMB166" s="90"/>
      <c r="AMC166" s="90"/>
      <c r="AMD166" s="90"/>
      <c r="AME166" s="90"/>
      <c r="AMF166" s="90"/>
      <c r="AMG166" s="90"/>
      <c r="AMH166" s="90"/>
      <c r="AMI166" s="90"/>
      <c r="AMJ166" s="90"/>
    </row>
    <row r="167" customFormat="false" ht="14.25" hidden="false" customHeight="true" outlineLevel="0" collapsed="false">
      <c r="A167" s="174" t="n">
        <v>280</v>
      </c>
      <c r="B167" s="175" t="str">
        <f aca="false">VLOOKUP(A167,Names!$A$2:$B$207,2,FALSE())</f>
        <v>Cooperative Centers For Exceptional Children</v>
      </c>
      <c r="C167" s="176" t="str">
        <f aca="false">VLOOKUP(A167,'Source query'!$B$17:$C$224,2,FALSE())</f>
        <v>Average 2% salary increase</v>
      </c>
    </row>
    <row r="168" customFormat="false" ht="14.25" hidden="false" customHeight="true" outlineLevel="0" collapsed="false">
      <c r="A168" s="174" t="n">
        <v>281</v>
      </c>
      <c r="B168" s="175" t="str">
        <f aca="false">VLOOKUP(A168,Names!$A$2:$B$207,2,FALSE())</f>
        <v>Middle Peninsula Special Education Program</v>
      </c>
      <c r="C168" s="176" t="str">
        <f aca="false">VLOOKUP(A168,'Source query'!$B$17:$C$224,2,FALSE())</f>
        <v>Employees will receive a 4% salary increase in FY17.</v>
      </c>
    </row>
    <row r="169" customFormat="false" ht="28.5" hidden="false" customHeight="true" outlineLevel="0" collapsed="false">
      <c r="A169" s="174" t="n">
        <v>282</v>
      </c>
      <c r="B169" s="175" t="str">
        <f aca="false">VLOOKUP(A169,Names!$A$2:$B$207,2,FALSE())</f>
        <v>Laurel Regional Special Education Center</v>
      </c>
      <c r="C169" s="176" t="str">
        <f aca="false">VLOOKUP(A169,'Source query'!$B$17:$C$224,2,FALSE())</f>
        <v>Proposed increase, still being discussed and subject to available funding, of 2% effective December 1, 2016</v>
      </c>
    </row>
    <row r="170" customFormat="false" ht="14.25" hidden="false" customHeight="true" outlineLevel="0" collapsed="false">
      <c r="A170" s="174" t="n">
        <v>283</v>
      </c>
      <c r="B170" s="175" t="str">
        <f aca="false">VLOOKUP(A170,Names!$A$2:$B$207,2,FALSE())</f>
        <v>Northern Neck Special Education Program</v>
      </c>
      <c r="C170" s="176" t="str">
        <f aca="false">VLOOKUP(A170,'Source query'!$B$17:$C$224,2,FALSE())</f>
        <v>No action   </v>
      </c>
    </row>
    <row r="171" customFormat="false" ht="14.25" hidden="false" customHeight="true" outlineLevel="0" collapsed="false">
      <c r="A171" s="174" t="n">
        <v>284</v>
      </c>
      <c r="B171" s="175" t="str">
        <f aca="false">VLOOKUP(A171,Names!$A$2:$B$207,2,FALSE())</f>
        <v>Northwestern Regional Education Program</v>
      </c>
      <c r="C171" s="176" t="str">
        <f aca="false">VLOOKUP(A171,'Source query'!$B$17:$C$224,2,FALSE())</f>
        <v>Enhanced teacher salary scale by an annual effective 2% without a salary step increase.</v>
      </c>
    </row>
    <row r="172" customFormat="false" ht="14.25" hidden="false" customHeight="true" outlineLevel="0" collapsed="false">
      <c r="A172" s="174" t="n">
        <v>285</v>
      </c>
      <c r="B172" s="175" t="str">
        <f aca="false">VLOOKUP(A172,Names!$A$2:$B$207,2,FALSE())</f>
        <v>Peninsula Area Cooperative Education Services</v>
      </c>
      <c r="C172" s="176" t="str">
        <f aca="false">VLOOKUP(A172,'Source query'!$B$17:$C$224,2,FALSE())</f>
        <v>Teacher salaries were increased by an average of 3.2%</v>
      </c>
    </row>
    <row r="173" customFormat="false" ht="14.25" hidden="false" customHeight="true" outlineLevel="0" collapsed="false">
      <c r="A173" s="174" t="n">
        <v>286</v>
      </c>
      <c r="B173" s="175" t="str">
        <f aca="false">VLOOKUP(A173,Names!$A$2:$B$207,2,FALSE())</f>
        <v>Piedmont Regional Education Program</v>
      </c>
      <c r="C173" s="176" t="str">
        <f aca="false">VLOOKUP(A173,'Source query'!$B$17:$C$224,2,FALSE())</f>
        <v>step increase</v>
      </c>
    </row>
    <row r="174" customFormat="false" ht="14.25" hidden="false" customHeight="true" outlineLevel="0" collapsed="false">
      <c r="A174" s="174" t="n">
        <v>287</v>
      </c>
      <c r="B174" s="175" t="str">
        <f aca="false">VLOOKUP(A174,Names!$A$2:$B$207,2,FALSE())</f>
        <v>Shenandoah Valley Regional Program</v>
      </c>
      <c r="C174" s="176" t="str">
        <f aca="false">VLOOKUP(A174,'Source query'!$B$17:$C$224,2,FALSE())</f>
        <v>A 3% across-the-board increase was budgeted for FY17.</v>
      </c>
    </row>
    <row r="175" customFormat="false" ht="14.25" hidden="false" customHeight="true" outlineLevel="0" collapsed="false">
      <c r="A175" s="174" t="n">
        <v>288</v>
      </c>
      <c r="B175" s="175" t="str">
        <f aca="false">VLOOKUP(A175,Names!$A$2:$B$207,2,FALSE())</f>
        <v>Southeastern Cooperative Educational Program</v>
      </c>
      <c r="C175" s="176" t="str">
        <f aca="false">VLOOKUP(A175,'Source query'!$B$17:$C$224,2,FALSE())</f>
        <v>2% pay raise</v>
      </c>
    </row>
    <row r="176" customFormat="false" ht="14.25" hidden="false" customHeight="true" outlineLevel="0" collapsed="false">
      <c r="A176" s="174" t="n">
        <v>290</v>
      </c>
      <c r="B176" s="175" t="str">
        <f aca="false">VLOOKUP(A176,Names!$A$2:$B$207,2,FALSE())</f>
        <v>N. Virginia Regional Special Education Program</v>
      </c>
      <c r="C176" s="176" t="str">
        <f aca="false">VLOOKUP(A176,'Source query'!$B$17:$C$224,2,FALSE())</f>
        <v>Three percent average salery increase.</v>
      </c>
    </row>
    <row r="177" customFormat="false" ht="42.75" hidden="false" customHeight="true" outlineLevel="0" collapsed="false">
      <c r="A177" s="174" t="n">
        <v>292</v>
      </c>
      <c r="B177" s="175" t="str">
        <f aca="false">VLOOKUP(A177,Names!$A$2:$B$207,2,FALSE())</f>
        <v>Henry Co/Martinsville Regional Program</v>
      </c>
      <c r="C177" s="176" t="str">
        <f aca="false">VLOOKUP(A177,'Source query'!$B$17:$C$224,2,FALSE())</f>
        <v>An across the board raise of 1.5% with the execption of teachers.  Teachers scales were adjusted to market and received an average increase of 2.54%.. Special Population parapros and LPNs and Health Office Assistants received a 5% raise.</v>
      </c>
    </row>
    <row r="178" customFormat="false" ht="14.25" hidden="false" customHeight="true" outlineLevel="0" collapsed="false">
      <c r="A178" s="174" t="n">
        <v>299</v>
      </c>
      <c r="B178" s="175" t="str">
        <f aca="false">VLOOKUP(A178,Names!$A$2:$B$207,2,FALSE())</f>
        <v>Roanoke Valley Regional Board</v>
      </c>
      <c r="C178" s="176" t="str">
        <f aca="false">VLOOKUP(A178,'Source query'!$B$17:$C$224,2,FALSE())</f>
        <v>No action taken to improve teacher's salaries</v>
      </c>
    </row>
    <row r="179" customFormat="false" ht="14.25" hidden="false" customHeight="true" outlineLevel="0" collapsed="false">
      <c r="A179" s="187"/>
      <c r="B179" s="182"/>
      <c r="C179" s="183"/>
      <c r="D179" s="90"/>
      <c r="E179" s="90"/>
      <c r="F179" s="90"/>
      <c r="G179" s="90"/>
      <c r="H179" s="90"/>
      <c r="I179" s="90"/>
      <c r="J179" s="90"/>
      <c r="K179" s="90"/>
      <c r="L179" s="90"/>
      <c r="M179" s="90"/>
      <c r="N179" s="90"/>
      <c r="O179" s="90"/>
      <c r="P179" s="90"/>
      <c r="Q179" s="90"/>
      <c r="R179" s="90"/>
      <c r="S179" s="90"/>
      <c r="T179" s="90"/>
      <c r="U179" s="90"/>
      <c r="V179" s="90"/>
      <c r="W179" s="90"/>
      <c r="X179" s="90"/>
      <c r="Y179" s="90"/>
      <c r="Z179" s="90"/>
      <c r="AA179" s="90"/>
      <c r="AB179" s="90"/>
      <c r="AC179" s="90"/>
      <c r="AD179" s="90"/>
      <c r="AE179" s="90"/>
      <c r="AF179" s="90"/>
      <c r="AG179" s="90"/>
      <c r="AH179" s="90"/>
      <c r="AI179" s="90"/>
      <c r="AJ179" s="90"/>
      <c r="AK179" s="90"/>
      <c r="AL179" s="90"/>
      <c r="AM179" s="90"/>
      <c r="AN179" s="90"/>
      <c r="AO179" s="90"/>
      <c r="AP179" s="90"/>
      <c r="AQ179" s="90"/>
      <c r="AR179" s="90"/>
      <c r="AS179" s="90"/>
      <c r="AT179" s="90"/>
      <c r="AU179" s="90"/>
      <c r="AV179" s="90"/>
      <c r="AW179" s="90"/>
      <c r="AX179" s="90"/>
      <c r="AY179" s="90"/>
      <c r="AZ179" s="90"/>
      <c r="BA179" s="90"/>
      <c r="BB179" s="90"/>
      <c r="BC179" s="90"/>
      <c r="BD179" s="90"/>
      <c r="BE179" s="90"/>
      <c r="BF179" s="90"/>
      <c r="BG179" s="90"/>
      <c r="BH179" s="90"/>
      <c r="BI179" s="90"/>
      <c r="BJ179" s="90"/>
      <c r="BK179" s="90"/>
      <c r="BL179" s="90"/>
      <c r="BM179" s="90"/>
      <c r="BN179" s="90"/>
      <c r="BO179" s="90"/>
      <c r="BP179" s="90"/>
      <c r="BQ179" s="90"/>
      <c r="BR179" s="90"/>
      <c r="BS179" s="90"/>
      <c r="BT179" s="90"/>
      <c r="BU179" s="90"/>
      <c r="BV179" s="90"/>
      <c r="BW179" s="90"/>
      <c r="BX179" s="90"/>
      <c r="BY179" s="90"/>
      <c r="BZ179" s="90"/>
      <c r="CA179" s="90"/>
      <c r="CB179" s="90"/>
      <c r="CC179" s="90"/>
      <c r="CD179" s="90"/>
      <c r="CE179" s="90"/>
      <c r="CF179" s="90"/>
      <c r="CG179" s="90"/>
      <c r="CH179" s="90"/>
      <c r="CI179" s="90"/>
      <c r="CJ179" s="90"/>
      <c r="CK179" s="90"/>
      <c r="CL179" s="90"/>
      <c r="CM179" s="90"/>
      <c r="CN179" s="90"/>
      <c r="CO179" s="90"/>
      <c r="CP179" s="90"/>
      <c r="CQ179" s="90"/>
      <c r="CR179" s="90"/>
      <c r="CS179" s="90"/>
      <c r="CT179" s="90"/>
      <c r="CU179" s="90"/>
      <c r="CV179" s="90"/>
      <c r="CW179" s="90"/>
      <c r="CX179" s="90"/>
      <c r="CY179" s="90"/>
      <c r="CZ179" s="90"/>
      <c r="DA179" s="90"/>
      <c r="DB179" s="90"/>
      <c r="DC179" s="90"/>
      <c r="DD179" s="90"/>
      <c r="DE179" s="90"/>
      <c r="DF179" s="90"/>
      <c r="DG179" s="90"/>
      <c r="DH179" s="90"/>
      <c r="DI179" s="90"/>
      <c r="DJ179" s="90"/>
      <c r="DK179" s="90"/>
      <c r="DL179" s="90"/>
      <c r="DM179" s="90"/>
      <c r="DN179" s="90"/>
      <c r="DO179" s="90"/>
      <c r="DP179" s="90"/>
      <c r="DQ179" s="90"/>
      <c r="DR179" s="90"/>
      <c r="DS179" s="90"/>
      <c r="DT179" s="90"/>
      <c r="DU179" s="90"/>
      <c r="DV179" s="90"/>
      <c r="DW179" s="90"/>
      <c r="DX179" s="90"/>
      <c r="DY179" s="90"/>
      <c r="DZ179" s="90"/>
      <c r="EA179" s="90"/>
      <c r="EB179" s="90"/>
      <c r="EC179" s="90"/>
      <c r="ED179" s="90"/>
      <c r="EE179" s="90"/>
      <c r="EF179" s="90"/>
      <c r="EG179" s="90"/>
      <c r="EH179" s="90"/>
      <c r="EI179" s="90"/>
      <c r="EJ179" s="90"/>
      <c r="EK179" s="90"/>
      <c r="EL179" s="90"/>
      <c r="EM179" s="90"/>
      <c r="EN179" s="90"/>
      <c r="EO179" s="90"/>
      <c r="EP179" s="90"/>
      <c r="EQ179" s="90"/>
      <c r="ER179" s="90"/>
      <c r="ES179" s="90"/>
      <c r="ET179" s="90"/>
      <c r="EU179" s="90"/>
      <c r="EV179" s="90"/>
      <c r="EW179" s="90"/>
      <c r="EX179" s="90"/>
      <c r="EY179" s="90"/>
      <c r="EZ179" s="90"/>
      <c r="FA179" s="90"/>
      <c r="FB179" s="90"/>
      <c r="FC179" s="90"/>
      <c r="FD179" s="90"/>
      <c r="FE179" s="90"/>
      <c r="FF179" s="90"/>
      <c r="FG179" s="90"/>
      <c r="FH179" s="90"/>
      <c r="FI179" s="90"/>
      <c r="FJ179" s="90"/>
      <c r="FK179" s="90"/>
      <c r="FL179" s="90"/>
      <c r="FM179" s="90"/>
      <c r="FN179" s="90"/>
      <c r="FO179" s="90"/>
      <c r="FP179" s="90"/>
      <c r="FQ179" s="90"/>
      <c r="FR179" s="90"/>
      <c r="FS179" s="90"/>
      <c r="FT179" s="90"/>
      <c r="FU179" s="90"/>
      <c r="FV179" s="90"/>
      <c r="FW179" s="90"/>
      <c r="FX179" s="90"/>
      <c r="FY179" s="90"/>
      <c r="FZ179" s="90"/>
      <c r="GA179" s="90"/>
      <c r="GB179" s="90"/>
      <c r="GC179" s="90"/>
      <c r="GD179" s="90"/>
      <c r="GE179" s="90"/>
      <c r="GF179" s="90"/>
      <c r="GG179" s="90"/>
      <c r="GH179" s="90"/>
      <c r="GI179" s="90"/>
      <c r="GJ179" s="90"/>
      <c r="GK179" s="90"/>
      <c r="GL179" s="90"/>
      <c r="GM179" s="90"/>
      <c r="GN179" s="90"/>
      <c r="GO179" s="90"/>
      <c r="GP179" s="90"/>
      <c r="GQ179" s="90"/>
      <c r="GR179" s="90"/>
      <c r="GS179" s="90"/>
      <c r="GT179" s="90"/>
      <c r="GU179" s="90"/>
      <c r="GV179" s="90"/>
      <c r="GW179" s="90"/>
      <c r="GX179" s="90"/>
      <c r="GY179" s="90"/>
      <c r="GZ179" s="90"/>
      <c r="HA179" s="90"/>
      <c r="HB179" s="90"/>
      <c r="HC179" s="90"/>
      <c r="HD179" s="90"/>
      <c r="HE179" s="90"/>
      <c r="HF179" s="90"/>
      <c r="HG179" s="90"/>
      <c r="HH179" s="90"/>
      <c r="HI179" s="90"/>
      <c r="HJ179" s="90"/>
      <c r="HK179" s="90"/>
      <c r="HL179" s="90"/>
      <c r="HM179" s="90"/>
      <c r="HN179" s="90"/>
      <c r="HO179" s="90"/>
      <c r="HP179" s="90"/>
      <c r="HQ179" s="90"/>
      <c r="HR179" s="90"/>
      <c r="HS179" s="90"/>
      <c r="HT179" s="90"/>
      <c r="HU179" s="90"/>
      <c r="HV179" s="90"/>
      <c r="HW179" s="90"/>
      <c r="HX179" s="90"/>
      <c r="HY179" s="90"/>
      <c r="HZ179" s="90"/>
      <c r="IA179" s="90"/>
      <c r="IB179" s="90"/>
      <c r="IC179" s="90"/>
      <c r="ID179" s="90"/>
      <c r="IE179" s="90"/>
      <c r="IF179" s="90"/>
      <c r="IG179" s="90"/>
      <c r="IH179" s="90"/>
      <c r="II179" s="90"/>
      <c r="IJ179" s="90"/>
      <c r="IK179" s="90"/>
      <c r="IL179" s="90"/>
      <c r="IM179" s="90"/>
      <c r="IN179" s="90"/>
      <c r="IO179" s="90"/>
      <c r="IP179" s="90"/>
      <c r="IQ179" s="90"/>
      <c r="IR179" s="90"/>
      <c r="IS179" s="90"/>
      <c r="IT179" s="90"/>
      <c r="IU179" s="90"/>
      <c r="IV179" s="90"/>
      <c r="IW179" s="90"/>
      <c r="IX179" s="90"/>
      <c r="IY179" s="90"/>
      <c r="IZ179" s="90"/>
      <c r="JA179" s="90"/>
      <c r="JB179" s="90"/>
      <c r="JC179" s="90"/>
      <c r="JD179" s="90"/>
      <c r="JE179" s="90"/>
      <c r="JF179" s="90"/>
      <c r="JG179" s="90"/>
      <c r="JH179" s="90"/>
      <c r="JI179" s="90"/>
      <c r="JJ179" s="90"/>
      <c r="JK179" s="90"/>
      <c r="JL179" s="90"/>
      <c r="JM179" s="90"/>
      <c r="JN179" s="90"/>
      <c r="JO179" s="90"/>
      <c r="JP179" s="90"/>
      <c r="JQ179" s="90"/>
      <c r="JR179" s="90"/>
      <c r="JS179" s="90"/>
      <c r="JT179" s="90"/>
      <c r="JU179" s="90"/>
      <c r="JV179" s="90"/>
      <c r="JW179" s="90"/>
      <c r="JX179" s="90"/>
      <c r="JY179" s="90"/>
      <c r="JZ179" s="90"/>
      <c r="KA179" s="90"/>
      <c r="KB179" s="90"/>
      <c r="KC179" s="90"/>
      <c r="KD179" s="90"/>
      <c r="KE179" s="90"/>
      <c r="KF179" s="90"/>
      <c r="KG179" s="90"/>
      <c r="KH179" s="90"/>
      <c r="KI179" s="90"/>
      <c r="KJ179" s="90"/>
      <c r="KK179" s="90"/>
      <c r="KL179" s="90"/>
      <c r="KM179" s="90"/>
      <c r="KN179" s="90"/>
      <c r="KO179" s="90"/>
      <c r="KP179" s="90"/>
      <c r="KQ179" s="90"/>
      <c r="KR179" s="90"/>
      <c r="KS179" s="90"/>
      <c r="KT179" s="90"/>
      <c r="KU179" s="90"/>
      <c r="KV179" s="90"/>
      <c r="KW179" s="90"/>
      <c r="KX179" s="90"/>
      <c r="KY179" s="90"/>
      <c r="KZ179" s="90"/>
      <c r="LA179" s="90"/>
      <c r="LB179" s="90"/>
      <c r="LC179" s="90"/>
      <c r="LD179" s="90"/>
      <c r="LE179" s="90"/>
      <c r="LF179" s="90"/>
      <c r="LG179" s="90"/>
      <c r="LH179" s="90"/>
      <c r="LI179" s="90"/>
      <c r="LJ179" s="90"/>
      <c r="LK179" s="90"/>
      <c r="LL179" s="90"/>
      <c r="LM179" s="90"/>
      <c r="LN179" s="90"/>
      <c r="LO179" s="90"/>
      <c r="LP179" s="90"/>
      <c r="LQ179" s="90"/>
      <c r="LR179" s="90"/>
      <c r="LS179" s="90"/>
      <c r="LT179" s="90"/>
      <c r="LU179" s="90"/>
      <c r="LV179" s="90"/>
      <c r="LW179" s="90"/>
      <c r="LX179" s="90"/>
      <c r="LY179" s="90"/>
      <c r="LZ179" s="90"/>
      <c r="MA179" s="90"/>
      <c r="MB179" s="90"/>
      <c r="MC179" s="90"/>
      <c r="MD179" s="90"/>
      <c r="ME179" s="90"/>
      <c r="MF179" s="90"/>
      <c r="MG179" s="90"/>
      <c r="MH179" s="90"/>
      <c r="MI179" s="90"/>
      <c r="MJ179" s="90"/>
      <c r="MK179" s="90"/>
      <c r="ML179" s="90"/>
      <c r="MM179" s="90"/>
      <c r="MN179" s="90"/>
      <c r="MO179" s="90"/>
      <c r="MP179" s="90"/>
      <c r="MQ179" s="90"/>
      <c r="MR179" s="90"/>
      <c r="MS179" s="90"/>
      <c r="MT179" s="90"/>
      <c r="MU179" s="90"/>
      <c r="MV179" s="90"/>
      <c r="MW179" s="90"/>
      <c r="MX179" s="90"/>
      <c r="MY179" s="90"/>
      <c r="MZ179" s="90"/>
      <c r="NA179" s="90"/>
      <c r="NB179" s="90"/>
      <c r="NC179" s="90"/>
      <c r="ND179" s="90"/>
      <c r="NE179" s="90"/>
      <c r="NF179" s="90"/>
      <c r="NG179" s="90"/>
      <c r="NH179" s="90"/>
      <c r="NI179" s="90"/>
      <c r="NJ179" s="90"/>
      <c r="NK179" s="90"/>
      <c r="NL179" s="90"/>
      <c r="NM179" s="90"/>
      <c r="NN179" s="90"/>
      <c r="NO179" s="90"/>
      <c r="NP179" s="90"/>
      <c r="NQ179" s="90"/>
      <c r="NR179" s="90"/>
      <c r="NS179" s="90"/>
      <c r="NT179" s="90"/>
      <c r="NU179" s="90"/>
      <c r="NV179" s="90"/>
      <c r="NW179" s="90"/>
      <c r="NX179" s="90"/>
      <c r="NY179" s="90"/>
      <c r="NZ179" s="90"/>
      <c r="OA179" s="90"/>
      <c r="OB179" s="90"/>
      <c r="OC179" s="90"/>
      <c r="OD179" s="90"/>
      <c r="OE179" s="90"/>
      <c r="OF179" s="90"/>
      <c r="OG179" s="90"/>
      <c r="OH179" s="90"/>
      <c r="OI179" s="90"/>
      <c r="OJ179" s="90"/>
      <c r="OK179" s="90"/>
      <c r="OL179" s="90"/>
      <c r="OM179" s="90"/>
      <c r="ON179" s="90"/>
      <c r="OO179" s="90"/>
      <c r="OP179" s="90"/>
      <c r="OQ179" s="90"/>
      <c r="OR179" s="90"/>
      <c r="OS179" s="90"/>
      <c r="OT179" s="90"/>
      <c r="OU179" s="90"/>
      <c r="OV179" s="90"/>
      <c r="OW179" s="90"/>
      <c r="OX179" s="90"/>
      <c r="OY179" s="90"/>
      <c r="OZ179" s="90"/>
      <c r="PA179" s="90"/>
      <c r="PB179" s="90"/>
      <c r="PC179" s="90"/>
      <c r="PD179" s="90"/>
      <c r="PE179" s="90"/>
      <c r="PF179" s="90"/>
      <c r="PG179" s="90"/>
      <c r="PH179" s="90"/>
      <c r="PI179" s="90"/>
      <c r="PJ179" s="90"/>
      <c r="PK179" s="90"/>
      <c r="PL179" s="90"/>
      <c r="PM179" s="90"/>
      <c r="PN179" s="90"/>
      <c r="PO179" s="90"/>
      <c r="PP179" s="90"/>
      <c r="PQ179" s="90"/>
      <c r="PR179" s="90"/>
      <c r="PS179" s="90"/>
      <c r="PT179" s="90"/>
      <c r="PU179" s="90"/>
      <c r="PV179" s="90"/>
      <c r="PW179" s="90"/>
      <c r="PX179" s="90"/>
      <c r="PY179" s="90"/>
      <c r="PZ179" s="90"/>
      <c r="QA179" s="90"/>
      <c r="QB179" s="90"/>
      <c r="QC179" s="90"/>
      <c r="QD179" s="90"/>
      <c r="QE179" s="90"/>
      <c r="QF179" s="90"/>
      <c r="QG179" s="90"/>
      <c r="QH179" s="90"/>
      <c r="QI179" s="90"/>
      <c r="QJ179" s="90"/>
      <c r="QK179" s="90"/>
      <c r="QL179" s="90"/>
      <c r="QM179" s="90"/>
      <c r="QN179" s="90"/>
      <c r="QO179" s="90"/>
      <c r="QP179" s="90"/>
      <c r="QQ179" s="90"/>
      <c r="QR179" s="90"/>
      <c r="QS179" s="90"/>
      <c r="QT179" s="90"/>
      <c r="QU179" s="90"/>
      <c r="QV179" s="90"/>
      <c r="QW179" s="90"/>
      <c r="QX179" s="90"/>
      <c r="QY179" s="90"/>
      <c r="QZ179" s="90"/>
      <c r="RA179" s="90"/>
      <c r="RB179" s="90"/>
      <c r="RC179" s="90"/>
      <c r="RD179" s="90"/>
      <c r="RE179" s="90"/>
      <c r="RF179" s="90"/>
      <c r="RG179" s="90"/>
      <c r="RH179" s="90"/>
      <c r="RI179" s="90"/>
      <c r="RJ179" s="90"/>
      <c r="RK179" s="90"/>
      <c r="RL179" s="90"/>
      <c r="RM179" s="90"/>
      <c r="RN179" s="90"/>
      <c r="RO179" s="90"/>
      <c r="RP179" s="90"/>
      <c r="RQ179" s="90"/>
      <c r="RR179" s="90"/>
      <c r="RS179" s="90"/>
      <c r="RT179" s="90"/>
      <c r="RU179" s="90"/>
      <c r="RV179" s="90"/>
      <c r="RW179" s="90"/>
      <c r="RX179" s="90"/>
      <c r="RY179" s="90"/>
      <c r="RZ179" s="90"/>
      <c r="SA179" s="90"/>
      <c r="SB179" s="90"/>
      <c r="SC179" s="90"/>
      <c r="SD179" s="90"/>
      <c r="SE179" s="90"/>
      <c r="SF179" s="90"/>
      <c r="SG179" s="90"/>
      <c r="SH179" s="90"/>
      <c r="SI179" s="90"/>
      <c r="SJ179" s="90"/>
      <c r="SK179" s="90"/>
      <c r="SL179" s="90"/>
      <c r="SM179" s="90"/>
      <c r="SN179" s="90"/>
      <c r="SO179" s="90"/>
      <c r="SP179" s="90"/>
      <c r="SQ179" s="90"/>
      <c r="SR179" s="90"/>
      <c r="SS179" s="90"/>
      <c r="ST179" s="90"/>
      <c r="SU179" s="90"/>
      <c r="SV179" s="90"/>
      <c r="SW179" s="90"/>
      <c r="SX179" s="90"/>
      <c r="SY179" s="90"/>
      <c r="SZ179" s="90"/>
      <c r="TA179" s="90"/>
      <c r="TB179" s="90"/>
      <c r="TC179" s="90"/>
      <c r="TD179" s="90"/>
      <c r="TE179" s="90"/>
      <c r="TF179" s="90"/>
      <c r="TG179" s="90"/>
      <c r="TH179" s="90"/>
      <c r="TI179" s="90"/>
      <c r="TJ179" s="90"/>
      <c r="TK179" s="90"/>
      <c r="TL179" s="90"/>
      <c r="TM179" s="90"/>
      <c r="TN179" s="90"/>
      <c r="TO179" s="90"/>
      <c r="TP179" s="90"/>
      <c r="TQ179" s="90"/>
      <c r="TR179" s="90"/>
      <c r="TS179" s="90"/>
      <c r="TT179" s="90"/>
      <c r="TU179" s="90"/>
      <c r="TV179" s="90"/>
      <c r="TW179" s="90"/>
      <c r="TX179" s="90"/>
      <c r="TY179" s="90"/>
      <c r="TZ179" s="90"/>
      <c r="UA179" s="90"/>
      <c r="UB179" s="90"/>
      <c r="UC179" s="90"/>
      <c r="UD179" s="90"/>
      <c r="UE179" s="90"/>
      <c r="UF179" s="90"/>
      <c r="UG179" s="90"/>
      <c r="UH179" s="90"/>
      <c r="UI179" s="90"/>
      <c r="UJ179" s="90"/>
      <c r="UK179" s="90"/>
      <c r="UL179" s="90"/>
      <c r="UM179" s="90"/>
      <c r="UN179" s="90"/>
      <c r="UO179" s="90"/>
      <c r="UP179" s="90"/>
      <c r="UQ179" s="90"/>
      <c r="UR179" s="90"/>
      <c r="US179" s="90"/>
      <c r="UT179" s="90"/>
      <c r="UU179" s="90"/>
      <c r="UV179" s="90"/>
      <c r="UW179" s="90"/>
      <c r="UX179" s="90"/>
      <c r="UY179" s="90"/>
      <c r="UZ179" s="90"/>
      <c r="VA179" s="90"/>
      <c r="VB179" s="90"/>
      <c r="VC179" s="90"/>
      <c r="VD179" s="90"/>
      <c r="VE179" s="90"/>
      <c r="VF179" s="90"/>
      <c r="VG179" s="90"/>
      <c r="VH179" s="90"/>
      <c r="VI179" s="90"/>
      <c r="VJ179" s="90"/>
      <c r="VK179" s="90"/>
      <c r="VL179" s="90"/>
      <c r="VM179" s="90"/>
      <c r="VN179" s="90"/>
      <c r="VO179" s="90"/>
      <c r="VP179" s="90"/>
      <c r="VQ179" s="90"/>
      <c r="VR179" s="90"/>
      <c r="VS179" s="90"/>
      <c r="VT179" s="90"/>
      <c r="VU179" s="90"/>
      <c r="VV179" s="90"/>
      <c r="VW179" s="90"/>
      <c r="VX179" s="90"/>
      <c r="VY179" s="90"/>
      <c r="VZ179" s="90"/>
      <c r="WA179" s="90"/>
      <c r="WB179" s="90"/>
      <c r="WC179" s="90"/>
      <c r="WD179" s="90"/>
      <c r="WE179" s="90"/>
      <c r="WF179" s="90"/>
      <c r="WG179" s="90"/>
      <c r="WH179" s="90"/>
      <c r="WI179" s="90"/>
      <c r="WJ179" s="90"/>
      <c r="WK179" s="90"/>
      <c r="WL179" s="90"/>
      <c r="WM179" s="90"/>
      <c r="WN179" s="90"/>
      <c r="WO179" s="90"/>
      <c r="WP179" s="90"/>
      <c r="WQ179" s="90"/>
      <c r="WR179" s="90"/>
      <c r="WS179" s="90"/>
      <c r="WT179" s="90"/>
      <c r="WU179" s="90"/>
      <c r="WV179" s="90"/>
      <c r="WW179" s="90"/>
      <c r="WX179" s="90"/>
      <c r="WY179" s="90"/>
      <c r="WZ179" s="90"/>
      <c r="XA179" s="90"/>
      <c r="XB179" s="90"/>
      <c r="XC179" s="90"/>
      <c r="XD179" s="90"/>
      <c r="XE179" s="90"/>
      <c r="XF179" s="90"/>
      <c r="XG179" s="90"/>
      <c r="XH179" s="90"/>
      <c r="XI179" s="90"/>
      <c r="XJ179" s="90"/>
      <c r="XK179" s="90"/>
      <c r="XL179" s="90"/>
      <c r="XM179" s="90"/>
      <c r="XN179" s="90"/>
      <c r="XO179" s="90"/>
      <c r="XP179" s="90"/>
      <c r="XQ179" s="90"/>
      <c r="XR179" s="90"/>
      <c r="XS179" s="90"/>
      <c r="XT179" s="90"/>
      <c r="XU179" s="90"/>
      <c r="XV179" s="90"/>
      <c r="XW179" s="90"/>
      <c r="XX179" s="90"/>
      <c r="XY179" s="90"/>
      <c r="XZ179" s="90"/>
      <c r="YA179" s="90"/>
      <c r="YB179" s="90"/>
      <c r="YC179" s="90"/>
      <c r="YD179" s="90"/>
      <c r="YE179" s="90"/>
      <c r="YF179" s="90"/>
      <c r="YG179" s="90"/>
      <c r="YH179" s="90"/>
      <c r="YI179" s="90"/>
      <c r="YJ179" s="90"/>
      <c r="YK179" s="90"/>
      <c r="YL179" s="90"/>
      <c r="YM179" s="90"/>
      <c r="YN179" s="90"/>
      <c r="YO179" s="90"/>
      <c r="YP179" s="90"/>
      <c r="YQ179" s="90"/>
      <c r="YR179" s="90"/>
      <c r="YS179" s="90"/>
      <c r="YT179" s="90"/>
      <c r="YU179" s="90"/>
      <c r="YV179" s="90"/>
      <c r="YW179" s="90"/>
      <c r="YX179" s="90"/>
      <c r="YY179" s="90"/>
      <c r="YZ179" s="90"/>
      <c r="ZA179" s="90"/>
      <c r="ZB179" s="90"/>
      <c r="ZC179" s="90"/>
      <c r="ZD179" s="90"/>
      <c r="ZE179" s="90"/>
      <c r="ZF179" s="90"/>
      <c r="ZG179" s="90"/>
      <c r="ZH179" s="90"/>
      <c r="ZI179" s="90"/>
      <c r="ZJ179" s="90"/>
      <c r="ZK179" s="90"/>
      <c r="ZL179" s="90"/>
      <c r="ZM179" s="90"/>
      <c r="ZN179" s="90"/>
      <c r="ZO179" s="90"/>
      <c r="ZP179" s="90"/>
      <c r="ZQ179" s="90"/>
      <c r="ZR179" s="90"/>
      <c r="ZS179" s="90"/>
      <c r="ZT179" s="90"/>
      <c r="ZU179" s="90"/>
      <c r="ZV179" s="90"/>
      <c r="ZW179" s="90"/>
      <c r="ZX179" s="90"/>
      <c r="ZY179" s="90"/>
      <c r="ZZ179" s="90"/>
      <c r="AAA179" s="90"/>
      <c r="AAB179" s="90"/>
      <c r="AAC179" s="90"/>
      <c r="AAD179" s="90"/>
      <c r="AAE179" s="90"/>
      <c r="AAF179" s="90"/>
      <c r="AAG179" s="90"/>
      <c r="AAH179" s="90"/>
      <c r="AAI179" s="90"/>
      <c r="AAJ179" s="90"/>
      <c r="AAK179" s="90"/>
      <c r="AAL179" s="90"/>
      <c r="AAM179" s="90"/>
      <c r="AAN179" s="90"/>
      <c r="AAO179" s="90"/>
      <c r="AAP179" s="90"/>
      <c r="AAQ179" s="90"/>
      <c r="AAR179" s="90"/>
      <c r="AAS179" s="90"/>
      <c r="AAT179" s="90"/>
      <c r="AAU179" s="90"/>
      <c r="AAV179" s="90"/>
      <c r="AAW179" s="90"/>
      <c r="AAX179" s="90"/>
      <c r="AAY179" s="90"/>
      <c r="AAZ179" s="90"/>
      <c r="ABA179" s="90"/>
      <c r="ABB179" s="90"/>
      <c r="ABC179" s="90"/>
      <c r="ABD179" s="90"/>
      <c r="ABE179" s="90"/>
      <c r="ABF179" s="90"/>
      <c r="ABG179" s="90"/>
      <c r="ABH179" s="90"/>
      <c r="ABI179" s="90"/>
      <c r="ABJ179" s="90"/>
      <c r="ABK179" s="90"/>
      <c r="ABL179" s="90"/>
      <c r="ABM179" s="90"/>
      <c r="ABN179" s="90"/>
      <c r="ABO179" s="90"/>
      <c r="ABP179" s="90"/>
      <c r="ABQ179" s="90"/>
      <c r="ABR179" s="90"/>
      <c r="ABS179" s="90"/>
      <c r="ABT179" s="90"/>
      <c r="ABU179" s="90"/>
      <c r="ABV179" s="90"/>
      <c r="ABW179" s="90"/>
      <c r="ABX179" s="90"/>
      <c r="ABY179" s="90"/>
      <c r="ABZ179" s="90"/>
      <c r="ACA179" s="90"/>
      <c r="ACB179" s="90"/>
      <c r="ACC179" s="90"/>
      <c r="ACD179" s="90"/>
      <c r="ACE179" s="90"/>
      <c r="ACF179" s="90"/>
      <c r="ACG179" s="90"/>
      <c r="ACH179" s="90"/>
      <c r="ACI179" s="90"/>
      <c r="ACJ179" s="90"/>
      <c r="ACK179" s="90"/>
      <c r="ACL179" s="90"/>
      <c r="ACM179" s="90"/>
      <c r="ACN179" s="90"/>
      <c r="ACO179" s="90"/>
      <c r="ACP179" s="90"/>
      <c r="ACQ179" s="90"/>
      <c r="ACR179" s="90"/>
      <c r="ACS179" s="90"/>
      <c r="ACT179" s="90"/>
      <c r="ACU179" s="90"/>
      <c r="ACV179" s="90"/>
      <c r="ACW179" s="90"/>
      <c r="ACX179" s="90"/>
      <c r="ACY179" s="90"/>
      <c r="ACZ179" s="90"/>
      <c r="ADA179" s="90"/>
      <c r="ADB179" s="90"/>
      <c r="ADC179" s="90"/>
      <c r="ADD179" s="90"/>
      <c r="ADE179" s="90"/>
      <c r="ADF179" s="90"/>
      <c r="ADG179" s="90"/>
      <c r="ADH179" s="90"/>
      <c r="ADI179" s="90"/>
      <c r="ADJ179" s="90"/>
      <c r="ADK179" s="90"/>
      <c r="ADL179" s="90"/>
      <c r="ADM179" s="90"/>
      <c r="ADN179" s="90"/>
      <c r="ADO179" s="90"/>
      <c r="ADP179" s="90"/>
      <c r="ADQ179" s="90"/>
      <c r="ADR179" s="90"/>
      <c r="ADS179" s="90"/>
      <c r="ADT179" s="90"/>
      <c r="ADU179" s="90"/>
      <c r="ADV179" s="90"/>
      <c r="ADW179" s="90"/>
      <c r="ADX179" s="90"/>
      <c r="ADY179" s="90"/>
      <c r="ADZ179" s="90"/>
      <c r="AEA179" s="90"/>
      <c r="AEB179" s="90"/>
      <c r="AEC179" s="90"/>
      <c r="AED179" s="90"/>
      <c r="AEE179" s="90"/>
      <c r="AEF179" s="90"/>
      <c r="AEG179" s="90"/>
      <c r="AEH179" s="90"/>
      <c r="AEI179" s="90"/>
      <c r="AEJ179" s="90"/>
      <c r="AEK179" s="90"/>
      <c r="AEL179" s="90"/>
      <c r="AEM179" s="90"/>
      <c r="AEN179" s="90"/>
      <c r="AEO179" s="90"/>
      <c r="AEP179" s="90"/>
      <c r="AEQ179" s="90"/>
      <c r="AER179" s="90"/>
      <c r="AES179" s="90"/>
      <c r="AET179" s="90"/>
      <c r="AEU179" s="90"/>
      <c r="AEV179" s="90"/>
      <c r="AEW179" s="90"/>
      <c r="AEX179" s="90"/>
      <c r="AEY179" s="90"/>
      <c r="AEZ179" s="90"/>
      <c r="AFA179" s="90"/>
      <c r="AFB179" s="90"/>
      <c r="AFC179" s="90"/>
      <c r="AFD179" s="90"/>
      <c r="AFE179" s="90"/>
      <c r="AFF179" s="90"/>
      <c r="AFG179" s="90"/>
      <c r="AFH179" s="90"/>
      <c r="AFI179" s="90"/>
      <c r="AFJ179" s="90"/>
      <c r="AFK179" s="90"/>
      <c r="AFL179" s="90"/>
      <c r="AFM179" s="90"/>
      <c r="AFN179" s="90"/>
      <c r="AFO179" s="90"/>
      <c r="AFP179" s="90"/>
      <c r="AFQ179" s="90"/>
      <c r="AFR179" s="90"/>
      <c r="AFS179" s="90"/>
      <c r="AFT179" s="90"/>
      <c r="AFU179" s="90"/>
      <c r="AFV179" s="90"/>
      <c r="AFW179" s="90"/>
      <c r="AFX179" s="90"/>
      <c r="AFY179" s="90"/>
      <c r="AFZ179" s="90"/>
      <c r="AGA179" s="90"/>
      <c r="AGB179" s="90"/>
      <c r="AGC179" s="90"/>
      <c r="AGD179" s="90"/>
      <c r="AGE179" s="90"/>
      <c r="AGF179" s="90"/>
      <c r="AGG179" s="90"/>
      <c r="AGH179" s="90"/>
      <c r="AGI179" s="90"/>
      <c r="AGJ179" s="90"/>
      <c r="AGK179" s="90"/>
      <c r="AGL179" s="90"/>
      <c r="AGM179" s="90"/>
      <c r="AGN179" s="90"/>
      <c r="AGO179" s="90"/>
      <c r="AGP179" s="90"/>
      <c r="AGQ179" s="90"/>
      <c r="AGR179" s="90"/>
      <c r="AGS179" s="90"/>
      <c r="AGT179" s="90"/>
      <c r="AGU179" s="90"/>
      <c r="AGV179" s="90"/>
      <c r="AGW179" s="90"/>
      <c r="AGX179" s="90"/>
      <c r="AGY179" s="90"/>
      <c r="AGZ179" s="90"/>
      <c r="AHA179" s="90"/>
      <c r="AHB179" s="90"/>
      <c r="AHC179" s="90"/>
      <c r="AHD179" s="90"/>
      <c r="AHE179" s="90"/>
      <c r="AHF179" s="90"/>
      <c r="AHG179" s="90"/>
      <c r="AHH179" s="90"/>
      <c r="AHI179" s="90"/>
      <c r="AHJ179" s="90"/>
      <c r="AHK179" s="90"/>
      <c r="AHL179" s="90"/>
      <c r="AHM179" s="90"/>
      <c r="AHN179" s="90"/>
      <c r="AHO179" s="90"/>
      <c r="AHP179" s="90"/>
      <c r="AHQ179" s="90"/>
      <c r="AHR179" s="90"/>
      <c r="AHS179" s="90"/>
      <c r="AHT179" s="90"/>
      <c r="AHU179" s="90"/>
      <c r="AHV179" s="90"/>
      <c r="AHW179" s="90"/>
      <c r="AHX179" s="90"/>
      <c r="AHY179" s="90"/>
      <c r="AHZ179" s="90"/>
      <c r="AIA179" s="90"/>
      <c r="AIB179" s="90"/>
      <c r="AIC179" s="90"/>
      <c r="AID179" s="90"/>
      <c r="AIE179" s="90"/>
      <c r="AIF179" s="90"/>
      <c r="AIG179" s="90"/>
      <c r="AIH179" s="90"/>
      <c r="AII179" s="90"/>
      <c r="AIJ179" s="90"/>
      <c r="AIK179" s="90"/>
      <c r="AIL179" s="90"/>
      <c r="AIM179" s="90"/>
      <c r="AIN179" s="90"/>
      <c r="AIO179" s="90"/>
      <c r="AIP179" s="90"/>
      <c r="AIQ179" s="90"/>
      <c r="AIR179" s="90"/>
      <c r="AIS179" s="90"/>
      <c r="AIT179" s="90"/>
      <c r="AIU179" s="90"/>
      <c r="AIV179" s="90"/>
      <c r="AIW179" s="90"/>
      <c r="AIX179" s="90"/>
      <c r="AIY179" s="90"/>
      <c r="AIZ179" s="90"/>
      <c r="AJA179" s="90"/>
      <c r="AJB179" s="90"/>
      <c r="AJC179" s="90"/>
      <c r="AJD179" s="90"/>
      <c r="AJE179" s="90"/>
      <c r="AJF179" s="90"/>
      <c r="AJG179" s="90"/>
      <c r="AJH179" s="90"/>
      <c r="AJI179" s="90"/>
      <c r="AJJ179" s="90"/>
      <c r="AJK179" s="90"/>
      <c r="AJL179" s="90"/>
      <c r="AJM179" s="90"/>
      <c r="AJN179" s="90"/>
      <c r="AJO179" s="90"/>
      <c r="AJP179" s="90"/>
      <c r="AJQ179" s="90"/>
      <c r="AJR179" s="90"/>
      <c r="AJS179" s="90"/>
      <c r="AJT179" s="90"/>
      <c r="AJU179" s="90"/>
      <c r="AJV179" s="90"/>
      <c r="AJW179" s="90"/>
      <c r="AJX179" s="90"/>
      <c r="AJY179" s="90"/>
      <c r="AJZ179" s="90"/>
      <c r="AKA179" s="90"/>
      <c r="AKB179" s="90"/>
      <c r="AKC179" s="90"/>
      <c r="AKD179" s="90"/>
      <c r="AKE179" s="90"/>
      <c r="AKF179" s="90"/>
      <c r="AKG179" s="90"/>
      <c r="AKH179" s="90"/>
      <c r="AKI179" s="90"/>
      <c r="AKJ179" s="90"/>
      <c r="AKK179" s="90"/>
      <c r="AKL179" s="90"/>
      <c r="AKM179" s="90"/>
      <c r="AKN179" s="90"/>
      <c r="AKO179" s="90"/>
      <c r="AKP179" s="90"/>
      <c r="AKQ179" s="90"/>
      <c r="AKR179" s="90"/>
      <c r="AKS179" s="90"/>
      <c r="AKT179" s="90"/>
      <c r="AKU179" s="90"/>
      <c r="AKV179" s="90"/>
      <c r="AKW179" s="90"/>
      <c r="AKX179" s="90"/>
      <c r="AKY179" s="90"/>
      <c r="AKZ179" s="90"/>
      <c r="ALA179" s="90"/>
      <c r="ALB179" s="90"/>
      <c r="ALC179" s="90"/>
      <c r="ALD179" s="90"/>
      <c r="ALE179" s="90"/>
      <c r="ALF179" s="90"/>
      <c r="ALG179" s="90"/>
      <c r="ALH179" s="90"/>
      <c r="ALI179" s="90"/>
      <c r="ALJ179" s="90"/>
      <c r="ALK179" s="90"/>
      <c r="ALL179" s="90"/>
      <c r="ALM179" s="90"/>
      <c r="ALN179" s="90"/>
      <c r="ALO179" s="90"/>
      <c r="ALP179" s="90"/>
      <c r="ALQ179" s="90"/>
      <c r="ALR179" s="90"/>
      <c r="ALS179" s="90"/>
      <c r="ALT179" s="90"/>
      <c r="ALU179" s="90"/>
      <c r="ALV179" s="90"/>
      <c r="ALW179" s="90"/>
      <c r="ALX179" s="90"/>
      <c r="ALY179" s="90"/>
      <c r="ALZ179" s="90"/>
      <c r="AMA179" s="90"/>
      <c r="AMB179" s="90"/>
      <c r="AMC179" s="90"/>
      <c r="AMD179" s="90"/>
      <c r="AME179" s="90"/>
      <c r="AMF179" s="90"/>
      <c r="AMG179" s="90"/>
      <c r="AMH179" s="90"/>
      <c r="AMI179" s="90"/>
      <c r="AMJ179" s="90"/>
    </row>
    <row r="180" customFormat="false" ht="15" hidden="false" customHeight="true" outlineLevel="0" collapsed="false">
      <c r="A180" s="134" t="s">
        <v>135</v>
      </c>
      <c r="B180" s="182"/>
      <c r="C180" s="183"/>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0"/>
      <c r="AH180" s="90"/>
      <c r="AI180" s="90"/>
      <c r="AJ180" s="90"/>
      <c r="AK180" s="90"/>
      <c r="AL180" s="90"/>
      <c r="AM180" s="90"/>
      <c r="AN180" s="90"/>
      <c r="AO180" s="90"/>
      <c r="AP180" s="90"/>
      <c r="AQ180" s="90"/>
      <c r="AR180" s="90"/>
      <c r="AS180" s="90"/>
      <c r="AT180" s="90"/>
      <c r="AU180" s="90"/>
      <c r="AV180" s="90"/>
      <c r="AW180" s="90"/>
      <c r="AX180" s="90"/>
      <c r="AY180" s="90"/>
      <c r="AZ180" s="90"/>
      <c r="BA180" s="90"/>
      <c r="BB180" s="90"/>
      <c r="BC180" s="90"/>
      <c r="BD180" s="90"/>
      <c r="BE180" s="90"/>
      <c r="BF180" s="90"/>
      <c r="BG180" s="90"/>
      <c r="BH180" s="90"/>
      <c r="BI180" s="90"/>
      <c r="BJ180" s="90"/>
      <c r="BK180" s="90"/>
      <c r="BL180" s="90"/>
      <c r="BM180" s="90"/>
      <c r="BN180" s="90"/>
      <c r="BO180" s="90"/>
      <c r="BP180" s="90"/>
      <c r="BQ180" s="90"/>
      <c r="BR180" s="90"/>
      <c r="BS180" s="90"/>
      <c r="BT180" s="90"/>
      <c r="BU180" s="90"/>
      <c r="BV180" s="90"/>
      <c r="BW180" s="90"/>
      <c r="BX180" s="90"/>
      <c r="BY180" s="90"/>
      <c r="BZ180" s="90"/>
      <c r="CA180" s="90"/>
      <c r="CB180" s="90"/>
      <c r="CC180" s="90"/>
      <c r="CD180" s="90"/>
      <c r="CE180" s="90"/>
      <c r="CF180" s="90"/>
      <c r="CG180" s="90"/>
      <c r="CH180" s="90"/>
      <c r="CI180" s="90"/>
      <c r="CJ180" s="90"/>
      <c r="CK180" s="90"/>
      <c r="CL180" s="90"/>
      <c r="CM180" s="90"/>
      <c r="CN180" s="90"/>
      <c r="CO180" s="90"/>
      <c r="CP180" s="90"/>
      <c r="CQ180" s="90"/>
      <c r="CR180" s="90"/>
      <c r="CS180" s="90"/>
      <c r="CT180" s="90"/>
      <c r="CU180" s="90"/>
      <c r="CV180" s="90"/>
      <c r="CW180" s="90"/>
      <c r="CX180" s="90"/>
      <c r="CY180" s="90"/>
      <c r="CZ180" s="90"/>
      <c r="DA180" s="90"/>
      <c r="DB180" s="90"/>
      <c r="DC180" s="90"/>
      <c r="DD180" s="90"/>
      <c r="DE180" s="90"/>
      <c r="DF180" s="90"/>
      <c r="DG180" s="90"/>
      <c r="DH180" s="90"/>
      <c r="DI180" s="90"/>
      <c r="DJ180" s="90"/>
      <c r="DK180" s="90"/>
      <c r="DL180" s="90"/>
      <c r="DM180" s="90"/>
      <c r="DN180" s="90"/>
      <c r="DO180" s="90"/>
      <c r="DP180" s="90"/>
      <c r="DQ180" s="90"/>
      <c r="DR180" s="90"/>
      <c r="DS180" s="90"/>
      <c r="DT180" s="90"/>
      <c r="DU180" s="90"/>
      <c r="DV180" s="90"/>
      <c r="DW180" s="90"/>
      <c r="DX180" s="90"/>
      <c r="DY180" s="90"/>
      <c r="DZ180" s="90"/>
      <c r="EA180" s="90"/>
      <c r="EB180" s="90"/>
      <c r="EC180" s="90"/>
      <c r="ED180" s="90"/>
      <c r="EE180" s="90"/>
      <c r="EF180" s="90"/>
      <c r="EG180" s="90"/>
      <c r="EH180" s="90"/>
      <c r="EI180" s="90"/>
      <c r="EJ180" s="90"/>
      <c r="EK180" s="90"/>
      <c r="EL180" s="90"/>
      <c r="EM180" s="90"/>
      <c r="EN180" s="90"/>
      <c r="EO180" s="90"/>
      <c r="EP180" s="90"/>
      <c r="EQ180" s="90"/>
      <c r="ER180" s="90"/>
      <c r="ES180" s="90"/>
      <c r="ET180" s="90"/>
      <c r="EU180" s="90"/>
      <c r="EV180" s="90"/>
      <c r="EW180" s="90"/>
      <c r="EX180" s="90"/>
      <c r="EY180" s="90"/>
      <c r="EZ180" s="90"/>
      <c r="FA180" s="90"/>
      <c r="FB180" s="90"/>
      <c r="FC180" s="90"/>
      <c r="FD180" s="90"/>
      <c r="FE180" s="90"/>
      <c r="FF180" s="90"/>
      <c r="FG180" s="90"/>
      <c r="FH180" s="90"/>
      <c r="FI180" s="90"/>
      <c r="FJ180" s="90"/>
      <c r="FK180" s="90"/>
      <c r="FL180" s="90"/>
      <c r="FM180" s="90"/>
      <c r="FN180" s="90"/>
      <c r="FO180" s="90"/>
      <c r="FP180" s="90"/>
      <c r="FQ180" s="90"/>
      <c r="FR180" s="90"/>
      <c r="FS180" s="90"/>
      <c r="FT180" s="90"/>
      <c r="FU180" s="90"/>
      <c r="FV180" s="90"/>
      <c r="FW180" s="90"/>
      <c r="FX180" s="90"/>
      <c r="FY180" s="90"/>
      <c r="FZ180" s="90"/>
      <c r="GA180" s="90"/>
      <c r="GB180" s="90"/>
      <c r="GC180" s="90"/>
      <c r="GD180" s="90"/>
      <c r="GE180" s="90"/>
      <c r="GF180" s="90"/>
      <c r="GG180" s="90"/>
      <c r="GH180" s="90"/>
      <c r="GI180" s="90"/>
      <c r="GJ180" s="90"/>
      <c r="GK180" s="90"/>
      <c r="GL180" s="90"/>
      <c r="GM180" s="90"/>
      <c r="GN180" s="90"/>
      <c r="GO180" s="90"/>
      <c r="GP180" s="90"/>
      <c r="GQ180" s="90"/>
      <c r="GR180" s="90"/>
      <c r="GS180" s="90"/>
      <c r="GT180" s="90"/>
      <c r="GU180" s="90"/>
      <c r="GV180" s="90"/>
      <c r="GW180" s="90"/>
      <c r="GX180" s="90"/>
      <c r="GY180" s="90"/>
      <c r="GZ180" s="90"/>
      <c r="HA180" s="90"/>
      <c r="HB180" s="90"/>
      <c r="HC180" s="90"/>
      <c r="HD180" s="90"/>
      <c r="HE180" s="90"/>
      <c r="HF180" s="90"/>
      <c r="HG180" s="90"/>
      <c r="HH180" s="90"/>
      <c r="HI180" s="90"/>
      <c r="HJ180" s="90"/>
      <c r="HK180" s="90"/>
      <c r="HL180" s="90"/>
      <c r="HM180" s="90"/>
      <c r="HN180" s="90"/>
      <c r="HO180" s="90"/>
      <c r="HP180" s="90"/>
      <c r="HQ180" s="90"/>
      <c r="HR180" s="90"/>
      <c r="HS180" s="90"/>
      <c r="HT180" s="90"/>
      <c r="HU180" s="90"/>
      <c r="HV180" s="90"/>
      <c r="HW180" s="90"/>
      <c r="HX180" s="90"/>
      <c r="HY180" s="90"/>
      <c r="HZ180" s="90"/>
      <c r="IA180" s="90"/>
      <c r="IB180" s="90"/>
      <c r="IC180" s="90"/>
      <c r="ID180" s="90"/>
      <c r="IE180" s="90"/>
      <c r="IF180" s="90"/>
      <c r="IG180" s="90"/>
      <c r="IH180" s="90"/>
      <c r="II180" s="90"/>
      <c r="IJ180" s="90"/>
      <c r="IK180" s="90"/>
      <c r="IL180" s="90"/>
      <c r="IM180" s="90"/>
      <c r="IN180" s="90"/>
      <c r="IO180" s="90"/>
      <c r="IP180" s="90"/>
      <c r="IQ180" s="90"/>
      <c r="IR180" s="90"/>
      <c r="IS180" s="90"/>
      <c r="IT180" s="90"/>
      <c r="IU180" s="90"/>
      <c r="IV180" s="90"/>
      <c r="IW180" s="90"/>
      <c r="IX180" s="90"/>
      <c r="IY180" s="90"/>
      <c r="IZ180" s="90"/>
      <c r="JA180" s="90"/>
      <c r="JB180" s="90"/>
      <c r="JC180" s="90"/>
      <c r="JD180" s="90"/>
      <c r="JE180" s="90"/>
      <c r="JF180" s="90"/>
      <c r="JG180" s="90"/>
      <c r="JH180" s="90"/>
      <c r="JI180" s="90"/>
      <c r="JJ180" s="90"/>
      <c r="JK180" s="90"/>
      <c r="JL180" s="90"/>
      <c r="JM180" s="90"/>
      <c r="JN180" s="90"/>
      <c r="JO180" s="90"/>
      <c r="JP180" s="90"/>
      <c r="JQ180" s="90"/>
      <c r="JR180" s="90"/>
      <c r="JS180" s="90"/>
      <c r="JT180" s="90"/>
      <c r="JU180" s="90"/>
      <c r="JV180" s="90"/>
      <c r="JW180" s="90"/>
      <c r="JX180" s="90"/>
      <c r="JY180" s="90"/>
      <c r="JZ180" s="90"/>
      <c r="KA180" s="90"/>
      <c r="KB180" s="90"/>
      <c r="KC180" s="90"/>
      <c r="KD180" s="90"/>
      <c r="KE180" s="90"/>
      <c r="KF180" s="90"/>
      <c r="KG180" s="90"/>
      <c r="KH180" s="90"/>
      <c r="KI180" s="90"/>
      <c r="KJ180" s="90"/>
      <c r="KK180" s="90"/>
      <c r="KL180" s="90"/>
      <c r="KM180" s="90"/>
      <c r="KN180" s="90"/>
      <c r="KO180" s="90"/>
      <c r="KP180" s="90"/>
      <c r="KQ180" s="90"/>
      <c r="KR180" s="90"/>
      <c r="KS180" s="90"/>
      <c r="KT180" s="90"/>
      <c r="KU180" s="90"/>
      <c r="KV180" s="90"/>
      <c r="KW180" s="90"/>
      <c r="KX180" s="90"/>
      <c r="KY180" s="90"/>
      <c r="KZ180" s="90"/>
      <c r="LA180" s="90"/>
      <c r="LB180" s="90"/>
      <c r="LC180" s="90"/>
      <c r="LD180" s="90"/>
      <c r="LE180" s="90"/>
      <c r="LF180" s="90"/>
      <c r="LG180" s="90"/>
      <c r="LH180" s="90"/>
      <c r="LI180" s="90"/>
      <c r="LJ180" s="90"/>
      <c r="LK180" s="90"/>
      <c r="LL180" s="90"/>
      <c r="LM180" s="90"/>
      <c r="LN180" s="90"/>
      <c r="LO180" s="90"/>
      <c r="LP180" s="90"/>
      <c r="LQ180" s="90"/>
      <c r="LR180" s="90"/>
      <c r="LS180" s="90"/>
      <c r="LT180" s="90"/>
      <c r="LU180" s="90"/>
      <c r="LV180" s="90"/>
      <c r="LW180" s="90"/>
      <c r="LX180" s="90"/>
      <c r="LY180" s="90"/>
      <c r="LZ180" s="90"/>
      <c r="MA180" s="90"/>
      <c r="MB180" s="90"/>
      <c r="MC180" s="90"/>
      <c r="MD180" s="90"/>
      <c r="ME180" s="90"/>
      <c r="MF180" s="90"/>
      <c r="MG180" s="90"/>
      <c r="MH180" s="90"/>
      <c r="MI180" s="90"/>
      <c r="MJ180" s="90"/>
      <c r="MK180" s="90"/>
      <c r="ML180" s="90"/>
      <c r="MM180" s="90"/>
      <c r="MN180" s="90"/>
      <c r="MO180" s="90"/>
      <c r="MP180" s="90"/>
      <c r="MQ180" s="90"/>
      <c r="MR180" s="90"/>
      <c r="MS180" s="90"/>
      <c r="MT180" s="90"/>
      <c r="MU180" s="90"/>
      <c r="MV180" s="90"/>
      <c r="MW180" s="90"/>
      <c r="MX180" s="90"/>
      <c r="MY180" s="90"/>
      <c r="MZ180" s="90"/>
      <c r="NA180" s="90"/>
      <c r="NB180" s="90"/>
      <c r="NC180" s="90"/>
      <c r="ND180" s="90"/>
      <c r="NE180" s="90"/>
      <c r="NF180" s="90"/>
      <c r="NG180" s="90"/>
      <c r="NH180" s="90"/>
      <c r="NI180" s="90"/>
      <c r="NJ180" s="90"/>
      <c r="NK180" s="90"/>
      <c r="NL180" s="90"/>
      <c r="NM180" s="90"/>
      <c r="NN180" s="90"/>
      <c r="NO180" s="90"/>
      <c r="NP180" s="90"/>
      <c r="NQ180" s="90"/>
      <c r="NR180" s="90"/>
      <c r="NS180" s="90"/>
      <c r="NT180" s="90"/>
      <c r="NU180" s="90"/>
      <c r="NV180" s="90"/>
      <c r="NW180" s="90"/>
      <c r="NX180" s="90"/>
      <c r="NY180" s="90"/>
      <c r="NZ180" s="90"/>
      <c r="OA180" s="90"/>
      <c r="OB180" s="90"/>
      <c r="OC180" s="90"/>
      <c r="OD180" s="90"/>
      <c r="OE180" s="90"/>
      <c r="OF180" s="90"/>
      <c r="OG180" s="90"/>
      <c r="OH180" s="90"/>
      <c r="OI180" s="90"/>
      <c r="OJ180" s="90"/>
      <c r="OK180" s="90"/>
      <c r="OL180" s="90"/>
      <c r="OM180" s="90"/>
      <c r="ON180" s="90"/>
      <c r="OO180" s="90"/>
      <c r="OP180" s="90"/>
      <c r="OQ180" s="90"/>
      <c r="OR180" s="90"/>
      <c r="OS180" s="90"/>
      <c r="OT180" s="90"/>
      <c r="OU180" s="90"/>
      <c r="OV180" s="90"/>
      <c r="OW180" s="90"/>
      <c r="OX180" s="90"/>
      <c r="OY180" s="90"/>
      <c r="OZ180" s="90"/>
      <c r="PA180" s="90"/>
      <c r="PB180" s="90"/>
      <c r="PC180" s="90"/>
      <c r="PD180" s="90"/>
      <c r="PE180" s="90"/>
      <c r="PF180" s="90"/>
      <c r="PG180" s="90"/>
      <c r="PH180" s="90"/>
      <c r="PI180" s="90"/>
      <c r="PJ180" s="90"/>
      <c r="PK180" s="90"/>
      <c r="PL180" s="90"/>
      <c r="PM180" s="90"/>
      <c r="PN180" s="90"/>
      <c r="PO180" s="90"/>
      <c r="PP180" s="90"/>
      <c r="PQ180" s="90"/>
      <c r="PR180" s="90"/>
      <c r="PS180" s="90"/>
      <c r="PT180" s="90"/>
      <c r="PU180" s="90"/>
      <c r="PV180" s="90"/>
      <c r="PW180" s="90"/>
      <c r="PX180" s="90"/>
      <c r="PY180" s="90"/>
      <c r="PZ180" s="90"/>
      <c r="QA180" s="90"/>
      <c r="QB180" s="90"/>
      <c r="QC180" s="90"/>
      <c r="QD180" s="90"/>
      <c r="QE180" s="90"/>
      <c r="QF180" s="90"/>
      <c r="QG180" s="90"/>
      <c r="QH180" s="90"/>
      <c r="QI180" s="90"/>
      <c r="QJ180" s="90"/>
      <c r="QK180" s="90"/>
      <c r="QL180" s="90"/>
      <c r="QM180" s="90"/>
      <c r="QN180" s="90"/>
      <c r="QO180" s="90"/>
      <c r="QP180" s="90"/>
      <c r="QQ180" s="90"/>
      <c r="QR180" s="90"/>
      <c r="QS180" s="90"/>
      <c r="QT180" s="90"/>
      <c r="QU180" s="90"/>
      <c r="QV180" s="90"/>
      <c r="QW180" s="90"/>
      <c r="QX180" s="90"/>
      <c r="QY180" s="90"/>
      <c r="QZ180" s="90"/>
      <c r="RA180" s="90"/>
      <c r="RB180" s="90"/>
      <c r="RC180" s="90"/>
      <c r="RD180" s="90"/>
      <c r="RE180" s="90"/>
      <c r="RF180" s="90"/>
      <c r="RG180" s="90"/>
      <c r="RH180" s="90"/>
      <c r="RI180" s="90"/>
      <c r="RJ180" s="90"/>
      <c r="RK180" s="90"/>
      <c r="RL180" s="90"/>
      <c r="RM180" s="90"/>
      <c r="RN180" s="90"/>
      <c r="RO180" s="90"/>
      <c r="RP180" s="90"/>
      <c r="RQ180" s="90"/>
      <c r="RR180" s="90"/>
      <c r="RS180" s="90"/>
      <c r="RT180" s="90"/>
      <c r="RU180" s="90"/>
      <c r="RV180" s="90"/>
      <c r="RW180" s="90"/>
      <c r="RX180" s="90"/>
      <c r="RY180" s="90"/>
      <c r="RZ180" s="90"/>
      <c r="SA180" s="90"/>
      <c r="SB180" s="90"/>
      <c r="SC180" s="90"/>
      <c r="SD180" s="90"/>
      <c r="SE180" s="90"/>
      <c r="SF180" s="90"/>
      <c r="SG180" s="90"/>
      <c r="SH180" s="90"/>
      <c r="SI180" s="90"/>
      <c r="SJ180" s="90"/>
      <c r="SK180" s="90"/>
      <c r="SL180" s="90"/>
      <c r="SM180" s="90"/>
      <c r="SN180" s="90"/>
      <c r="SO180" s="90"/>
      <c r="SP180" s="90"/>
      <c r="SQ180" s="90"/>
      <c r="SR180" s="90"/>
      <c r="SS180" s="90"/>
      <c r="ST180" s="90"/>
      <c r="SU180" s="90"/>
      <c r="SV180" s="90"/>
      <c r="SW180" s="90"/>
      <c r="SX180" s="90"/>
      <c r="SY180" s="90"/>
      <c r="SZ180" s="90"/>
      <c r="TA180" s="90"/>
      <c r="TB180" s="90"/>
      <c r="TC180" s="90"/>
      <c r="TD180" s="90"/>
      <c r="TE180" s="90"/>
      <c r="TF180" s="90"/>
      <c r="TG180" s="90"/>
      <c r="TH180" s="90"/>
      <c r="TI180" s="90"/>
      <c r="TJ180" s="90"/>
      <c r="TK180" s="90"/>
      <c r="TL180" s="90"/>
      <c r="TM180" s="90"/>
      <c r="TN180" s="90"/>
      <c r="TO180" s="90"/>
      <c r="TP180" s="90"/>
      <c r="TQ180" s="90"/>
      <c r="TR180" s="90"/>
      <c r="TS180" s="90"/>
      <c r="TT180" s="90"/>
      <c r="TU180" s="90"/>
      <c r="TV180" s="90"/>
      <c r="TW180" s="90"/>
      <c r="TX180" s="90"/>
      <c r="TY180" s="90"/>
      <c r="TZ180" s="90"/>
      <c r="UA180" s="90"/>
      <c r="UB180" s="90"/>
      <c r="UC180" s="90"/>
      <c r="UD180" s="90"/>
      <c r="UE180" s="90"/>
      <c r="UF180" s="90"/>
      <c r="UG180" s="90"/>
      <c r="UH180" s="90"/>
      <c r="UI180" s="90"/>
      <c r="UJ180" s="90"/>
      <c r="UK180" s="90"/>
      <c r="UL180" s="90"/>
      <c r="UM180" s="90"/>
      <c r="UN180" s="90"/>
      <c r="UO180" s="90"/>
      <c r="UP180" s="90"/>
      <c r="UQ180" s="90"/>
      <c r="UR180" s="90"/>
      <c r="US180" s="90"/>
      <c r="UT180" s="90"/>
      <c r="UU180" s="90"/>
      <c r="UV180" s="90"/>
      <c r="UW180" s="90"/>
      <c r="UX180" s="90"/>
      <c r="UY180" s="90"/>
      <c r="UZ180" s="90"/>
      <c r="VA180" s="90"/>
      <c r="VB180" s="90"/>
      <c r="VC180" s="90"/>
      <c r="VD180" s="90"/>
      <c r="VE180" s="90"/>
      <c r="VF180" s="90"/>
      <c r="VG180" s="90"/>
      <c r="VH180" s="90"/>
      <c r="VI180" s="90"/>
      <c r="VJ180" s="90"/>
      <c r="VK180" s="90"/>
      <c r="VL180" s="90"/>
      <c r="VM180" s="90"/>
      <c r="VN180" s="90"/>
      <c r="VO180" s="90"/>
      <c r="VP180" s="90"/>
      <c r="VQ180" s="90"/>
      <c r="VR180" s="90"/>
      <c r="VS180" s="90"/>
      <c r="VT180" s="90"/>
      <c r="VU180" s="90"/>
      <c r="VV180" s="90"/>
      <c r="VW180" s="90"/>
      <c r="VX180" s="90"/>
      <c r="VY180" s="90"/>
      <c r="VZ180" s="90"/>
      <c r="WA180" s="90"/>
      <c r="WB180" s="90"/>
      <c r="WC180" s="90"/>
      <c r="WD180" s="90"/>
      <c r="WE180" s="90"/>
      <c r="WF180" s="90"/>
      <c r="WG180" s="90"/>
      <c r="WH180" s="90"/>
      <c r="WI180" s="90"/>
      <c r="WJ180" s="90"/>
      <c r="WK180" s="90"/>
      <c r="WL180" s="90"/>
      <c r="WM180" s="90"/>
      <c r="WN180" s="90"/>
      <c r="WO180" s="90"/>
      <c r="WP180" s="90"/>
      <c r="WQ180" s="90"/>
      <c r="WR180" s="90"/>
      <c r="WS180" s="90"/>
      <c r="WT180" s="90"/>
      <c r="WU180" s="90"/>
      <c r="WV180" s="90"/>
      <c r="WW180" s="90"/>
      <c r="WX180" s="90"/>
      <c r="WY180" s="90"/>
      <c r="WZ180" s="90"/>
      <c r="XA180" s="90"/>
      <c r="XB180" s="90"/>
      <c r="XC180" s="90"/>
      <c r="XD180" s="90"/>
      <c r="XE180" s="90"/>
      <c r="XF180" s="90"/>
      <c r="XG180" s="90"/>
      <c r="XH180" s="90"/>
      <c r="XI180" s="90"/>
      <c r="XJ180" s="90"/>
      <c r="XK180" s="90"/>
      <c r="XL180" s="90"/>
      <c r="XM180" s="90"/>
      <c r="XN180" s="90"/>
      <c r="XO180" s="90"/>
      <c r="XP180" s="90"/>
      <c r="XQ180" s="90"/>
      <c r="XR180" s="90"/>
      <c r="XS180" s="90"/>
      <c r="XT180" s="90"/>
      <c r="XU180" s="90"/>
      <c r="XV180" s="90"/>
      <c r="XW180" s="90"/>
      <c r="XX180" s="90"/>
      <c r="XY180" s="90"/>
      <c r="XZ180" s="90"/>
      <c r="YA180" s="90"/>
      <c r="YB180" s="90"/>
      <c r="YC180" s="90"/>
      <c r="YD180" s="90"/>
      <c r="YE180" s="90"/>
      <c r="YF180" s="90"/>
      <c r="YG180" s="90"/>
      <c r="YH180" s="90"/>
      <c r="YI180" s="90"/>
      <c r="YJ180" s="90"/>
      <c r="YK180" s="90"/>
      <c r="YL180" s="90"/>
      <c r="YM180" s="90"/>
      <c r="YN180" s="90"/>
      <c r="YO180" s="90"/>
      <c r="YP180" s="90"/>
      <c r="YQ180" s="90"/>
      <c r="YR180" s="90"/>
      <c r="YS180" s="90"/>
      <c r="YT180" s="90"/>
      <c r="YU180" s="90"/>
      <c r="YV180" s="90"/>
      <c r="YW180" s="90"/>
      <c r="YX180" s="90"/>
      <c r="YY180" s="90"/>
      <c r="YZ180" s="90"/>
      <c r="ZA180" s="90"/>
      <c r="ZB180" s="90"/>
      <c r="ZC180" s="90"/>
      <c r="ZD180" s="90"/>
      <c r="ZE180" s="90"/>
      <c r="ZF180" s="90"/>
      <c r="ZG180" s="90"/>
      <c r="ZH180" s="90"/>
      <c r="ZI180" s="90"/>
      <c r="ZJ180" s="90"/>
      <c r="ZK180" s="90"/>
      <c r="ZL180" s="90"/>
      <c r="ZM180" s="90"/>
      <c r="ZN180" s="90"/>
      <c r="ZO180" s="90"/>
      <c r="ZP180" s="90"/>
      <c r="ZQ180" s="90"/>
      <c r="ZR180" s="90"/>
      <c r="ZS180" s="90"/>
      <c r="ZT180" s="90"/>
      <c r="ZU180" s="90"/>
      <c r="ZV180" s="90"/>
      <c r="ZW180" s="90"/>
      <c r="ZX180" s="90"/>
      <c r="ZY180" s="90"/>
      <c r="ZZ180" s="90"/>
      <c r="AAA180" s="90"/>
      <c r="AAB180" s="90"/>
      <c r="AAC180" s="90"/>
      <c r="AAD180" s="90"/>
      <c r="AAE180" s="90"/>
      <c r="AAF180" s="90"/>
      <c r="AAG180" s="90"/>
      <c r="AAH180" s="90"/>
      <c r="AAI180" s="90"/>
      <c r="AAJ180" s="90"/>
      <c r="AAK180" s="90"/>
      <c r="AAL180" s="90"/>
      <c r="AAM180" s="90"/>
      <c r="AAN180" s="90"/>
      <c r="AAO180" s="90"/>
      <c r="AAP180" s="90"/>
      <c r="AAQ180" s="90"/>
      <c r="AAR180" s="90"/>
      <c r="AAS180" s="90"/>
      <c r="AAT180" s="90"/>
      <c r="AAU180" s="90"/>
      <c r="AAV180" s="90"/>
      <c r="AAW180" s="90"/>
      <c r="AAX180" s="90"/>
      <c r="AAY180" s="90"/>
      <c r="AAZ180" s="90"/>
      <c r="ABA180" s="90"/>
      <c r="ABB180" s="90"/>
      <c r="ABC180" s="90"/>
      <c r="ABD180" s="90"/>
      <c r="ABE180" s="90"/>
      <c r="ABF180" s="90"/>
      <c r="ABG180" s="90"/>
      <c r="ABH180" s="90"/>
      <c r="ABI180" s="90"/>
      <c r="ABJ180" s="90"/>
      <c r="ABK180" s="90"/>
      <c r="ABL180" s="90"/>
      <c r="ABM180" s="90"/>
      <c r="ABN180" s="90"/>
      <c r="ABO180" s="90"/>
      <c r="ABP180" s="90"/>
      <c r="ABQ180" s="90"/>
      <c r="ABR180" s="90"/>
      <c r="ABS180" s="90"/>
      <c r="ABT180" s="90"/>
      <c r="ABU180" s="90"/>
      <c r="ABV180" s="90"/>
      <c r="ABW180" s="90"/>
      <c r="ABX180" s="90"/>
      <c r="ABY180" s="90"/>
      <c r="ABZ180" s="90"/>
      <c r="ACA180" s="90"/>
      <c r="ACB180" s="90"/>
      <c r="ACC180" s="90"/>
      <c r="ACD180" s="90"/>
      <c r="ACE180" s="90"/>
      <c r="ACF180" s="90"/>
      <c r="ACG180" s="90"/>
      <c r="ACH180" s="90"/>
      <c r="ACI180" s="90"/>
      <c r="ACJ180" s="90"/>
      <c r="ACK180" s="90"/>
      <c r="ACL180" s="90"/>
      <c r="ACM180" s="90"/>
      <c r="ACN180" s="90"/>
      <c r="ACO180" s="90"/>
      <c r="ACP180" s="90"/>
      <c r="ACQ180" s="90"/>
      <c r="ACR180" s="90"/>
      <c r="ACS180" s="90"/>
      <c r="ACT180" s="90"/>
      <c r="ACU180" s="90"/>
      <c r="ACV180" s="90"/>
      <c r="ACW180" s="90"/>
      <c r="ACX180" s="90"/>
      <c r="ACY180" s="90"/>
      <c r="ACZ180" s="90"/>
      <c r="ADA180" s="90"/>
      <c r="ADB180" s="90"/>
      <c r="ADC180" s="90"/>
      <c r="ADD180" s="90"/>
      <c r="ADE180" s="90"/>
      <c r="ADF180" s="90"/>
      <c r="ADG180" s="90"/>
      <c r="ADH180" s="90"/>
      <c r="ADI180" s="90"/>
      <c r="ADJ180" s="90"/>
      <c r="ADK180" s="90"/>
      <c r="ADL180" s="90"/>
      <c r="ADM180" s="90"/>
      <c r="ADN180" s="90"/>
      <c r="ADO180" s="90"/>
      <c r="ADP180" s="90"/>
      <c r="ADQ180" s="90"/>
      <c r="ADR180" s="90"/>
      <c r="ADS180" s="90"/>
      <c r="ADT180" s="90"/>
      <c r="ADU180" s="90"/>
      <c r="ADV180" s="90"/>
      <c r="ADW180" s="90"/>
      <c r="ADX180" s="90"/>
      <c r="ADY180" s="90"/>
      <c r="ADZ180" s="90"/>
      <c r="AEA180" s="90"/>
      <c r="AEB180" s="90"/>
      <c r="AEC180" s="90"/>
      <c r="AED180" s="90"/>
      <c r="AEE180" s="90"/>
      <c r="AEF180" s="90"/>
      <c r="AEG180" s="90"/>
      <c r="AEH180" s="90"/>
      <c r="AEI180" s="90"/>
      <c r="AEJ180" s="90"/>
      <c r="AEK180" s="90"/>
      <c r="AEL180" s="90"/>
      <c r="AEM180" s="90"/>
      <c r="AEN180" s="90"/>
      <c r="AEO180" s="90"/>
      <c r="AEP180" s="90"/>
      <c r="AEQ180" s="90"/>
      <c r="AER180" s="90"/>
      <c r="AES180" s="90"/>
      <c r="AET180" s="90"/>
      <c r="AEU180" s="90"/>
      <c r="AEV180" s="90"/>
      <c r="AEW180" s="90"/>
      <c r="AEX180" s="90"/>
      <c r="AEY180" s="90"/>
      <c r="AEZ180" s="90"/>
      <c r="AFA180" s="90"/>
      <c r="AFB180" s="90"/>
      <c r="AFC180" s="90"/>
      <c r="AFD180" s="90"/>
      <c r="AFE180" s="90"/>
      <c r="AFF180" s="90"/>
      <c r="AFG180" s="90"/>
      <c r="AFH180" s="90"/>
      <c r="AFI180" s="90"/>
      <c r="AFJ180" s="90"/>
      <c r="AFK180" s="90"/>
      <c r="AFL180" s="90"/>
      <c r="AFM180" s="90"/>
      <c r="AFN180" s="90"/>
      <c r="AFO180" s="90"/>
      <c r="AFP180" s="90"/>
      <c r="AFQ180" s="90"/>
      <c r="AFR180" s="90"/>
      <c r="AFS180" s="90"/>
      <c r="AFT180" s="90"/>
      <c r="AFU180" s="90"/>
      <c r="AFV180" s="90"/>
      <c r="AFW180" s="90"/>
      <c r="AFX180" s="90"/>
      <c r="AFY180" s="90"/>
      <c r="AFZ180" s="90"/>
      <c r="AGA180" s="90"/>
      <c r="AGB180" s="90"/>
      <c r="AGC180" s="90"/>
      <c r="AGD180" s="90"/>
      <c r="AGE180" s="90"/>
      <c r="AGF180" s="90"/>
      <c r="AGG180" s="90"/>
      <c r="AGH180" s="90"/>
      <c r="AGI180" s="90"/>
      <c r="AGJ180" s="90"/>
      <c r="AGK180" s="90"/>
      <c r="AGL180" s="90"/>
      <c r="AGM180" s="90"/>
      <c r="AGN180" s="90"/>
      <c r="AGO180" s="90"/>
      <c r="AGP180" s="90"/>
      <c r="AGQ180" s="90"/>
      <c r="AGR180" s="90"/>
      <c r="AGS180" s="90"/>
      <c r="AGT180" s="90"/>
      <c r="AGU180" s="90"/>
      <c r="AGV180" s="90"/>
      <c r="AGW180" s="90"/>
      <c r="AGX180" s="90"/>
      <c r="AGY180" s="90"/>
      <c r="AGZ180" s="90"/>
      <c r="AHA180" s="90"/>
      <c r="AHB180" s="90"/>
      <c r="AHC180" s="90"/>
      <c r="AHD180" s="90"/>
      <c r="AHE180" s="90"/>
      <c r="AHF180" s="90"/>
      <c r="AHG180" s="90"/>
      <c r="AHH180" s="90"/>
      <c r="AHI180" s="90"/>
      <c r="AHJ180" s="90"/>
      <c r="AHK180" s="90"/>
      <c r="AHL180" s="90"/>
      <c r="AHM180" s="90"/>
      <c r="AHN180" s="90"/>
      <c r="AHO180" s="90"/>
      <c r="AHP180" s="90"/>
      <c r="AHQ180" s="90"/>
      <c r="AHR180" s="90"/>
      <c r="AHS180" s="90"/>
      <c r="AHT180" s="90"/>
      <c r="AHU180" s="90"/>
      <c r="AHV180" s="90"/>
      <c r="AHW180" s="90"/>
      <c r="AHX180" s="90"/>
      <c r="AHY180" s="90"/>
      <c r="AHZ180" s="90"/>
      <c r="AIA180" s="90"/>
      <c r="AIB180" s="90"/>
      <c r="AIC180" s="90"/>
      <c r="AID180" s="90"/>
      <c r="AIE180" s="90"/>
      <c r="AIF180" s="90"/>
      <c r="AIG180" s="90"/>
      <c r="AIH180" s="90"/>
      <c r="AII180" s="90"/>
      <c r="AIJ180" s="90"/>
      <c r="AIK180" s="90"/>
      <c r="AIL180" s="90"/>
      <c r="AIM180" s="90"/>
      <c r="AIN180" s="90"/>
      <c r="AIO180" s="90"/>
      <c r="AIP180" s="90"/>
      <c r="AIQ180" s="90"/>
      <c r="AIR180" s="90"/>
      <c r="AIS180" s="90"/>
      <c r="AIT180" s="90"/>
      <c r="AIU180" s="90"/>
      <c r="AIV180" s="90"/>
      <c r="AIW180" s="90"/>
      <c r="AIX180" s="90"/>
      <c r="AIY180" s="90"/>
      <c r="AIZ180" s="90"/>
      <c r="AJA180" s="90"/>
      <c r="AJB180" s="90"/>
      <c r="AJC180" s="90"/>
      <c r="AJD180" s="90"/>
      <c r="AJE180" s="90"/>
      <c r="AJF180" s="90"/>
      <c r="AJG180" s="90"/>
      <c r="AJH180" s="90"/>
      <c r="AJI180" s="90"/>
      <c r="AJJ180" s="90"/>
      <c r="AJK180" s="90"/>
      <c r="AJL180" s="90"/>
      <c r="AJM180" s="90"/>
      <c r="AJN180" s="90"/>
      <c r="AJO180" s="90"/>
      <c r="AJP180" s="90"/>
      <c r="AJQ180" s="90"/>
      <c r="AJR180" s="90"/>
      <c r="AJS180" s="90"/>
      <c r="AJT180" s="90"/>
      <c r="AJU180" s="90"/>
      <c r="AJV180" s="90"/>
      <c r="AJW180" s="90"/>
      <c r="AJX180" s="90"/>
      <c r="AJY180" s="90"/>
      <c r="AJZ180" s="90"/>
      <c r="AKA180" s="90"/>
      <c r="AKB180" s="90"/>
      <c r="AKC180" s="90"/>
      <c r="AKD180" s="90"/>
      <c r="AKE180" s="90"/>
      <c r="AKF180" s="90"/>
      <c r="AKG180" s="90"/>
      <c r="AKH180" s="90"/>
      <c r="AKI180" s="90"/>
      <c r="AKJ180" s="90"/>
      <c r="AKK180" s="90"/>
      <c r="AKL180" s="90"/>
      <c r="AKM180" s="90"/>
      <c r="AKN180" s="90"/>
      <c r="AKO180" s="90"/>
      <c r="AKP180" s="90"/>
      <c r="AKQ180" s="90"/>
      <c r="AKR180" s="90"/>
      <c r="AKS180" s="90"/>
      <c r="AKT180" s="90"/>
      <c r="AKU180" s="90"/>
      <c r="AKV180" s="90"/>
      <c r="AKW180" s="90"/>
      <c r="AKX180" s="90"/>
      <c r="AKY180" s="90"/>
      <c r="AKZ180" s="90"/>
      <c r="ALA180" s="90"/>
      <c r="ALB180" s="90"/>
      <c r="ALC180" s="90"/>
      <c r="ALD180" s="90"/>
      <c r="ALE180" s="90"/>
      <c r="ALF180" s="90"/>
      <c r="ALG180" s="90"/>
      <c r="ALH180" s="90"/>
      <c r="ALI180" s="90"/>
      <c r="ALJ180" s="90"/>
      <c r="ALK180" s="90"/>
      <c r="ALL180" s="90"/>
      <c r="ALM180" s="90"/>
      <c r="ALN180" s="90"/>
      <c r="ALO180" s="90"/>
      <c r="ALP180" s="90"/>
      <c r="ALQ180" s="90"/>
      <c r="ALR180" s="90"/>
      <c r="ALS180" s="90"/>
      <c r="ALT180" s="90"/>
      <c r="ALU180" s="90"/>
      <c r="ALV180" s="90"/>
      <c r="ALW180" s="90"/>
      <c r="ALX180" s="90"/>
      <c r="ALY180" s="90"/>
      <c r="ALZ180" s="90"/>
      <c r="AMA180" s="90"/>
      <c r="AMB180" s="90"/>
      <c r="AMC180" s="90"/>
      <c r="AMD180" s="90"/>
      <c r="AME180" s="90"/>
      <c r="AMF180" s="90"/>
      <c r="AMG180" s="90"/>
      <c r="AMH180" s="90"/>
      <c r="AMI180" s="90"/>
      <c r="AMJ180" s="90"/>
    </row>
    <row r="181" customFormat="false" ht="14.25" hidden="false" customHeight="true" outlineLevel="0" collapsed="false">
      <c r="A181" s="174" t="n">
        <v>301</v>
      </c>
      <c r="B181" s="175" t="str">
        <f aca="false">VLOOKUP(A181,Names!$A$2:$B$207,2,FALSE())</f>
        <v>Charlottesville-Albemarle Vocational-Technical</v>
      </c>
      <c r="C181" s="176" t="str">
        <f aca="false">VLOOKUP(A181,'Source query'!$B$17:$C$224,2,FALSE())</f>
        <v>2% increase in teacher scales</v>
      </c>
    </row>
    <row r="182" customFormat="false" ht="14.25" hidden="false" customHeight="true" outlineLevel="0" collapsed="false">
      <c r="A182" s="174" t="n">
        <v>302</v>
      </c>
      <c r="B182" s="175" t="str">
        <f aca="false">VLOOKUP(A182,Names!$A$2:$B$207,2,FALSE())</f>
        <v>Jackson River Technical Center</v>
      </c>
      <c r="C182" s="176" t="str">
        <f aca="false">VLOOKUP(A182,'Source query'!$B$17:$C$224,2,FALSE())</f>
        <v>Provided 2% raise in FY 2017</v>
      </c>
    </row>
    <row r="183" customFormat="false" ht="14.25" hidden="false" customHeight="true" outlineLevel="0" collapsed="false">
      <c r="A183" s="174" t="n">
        <v>304</v>
      </c>
      <c r="B183" s="175" t="str">
        <f aca="false">VLOOKUP(A183,Names!$A$2:$B$207,2,FALSE())</f>
        <v>Massanutten Technical Center</v>
      </c>
      <c r="C183" s="176" t="str">
        <f aca="false">VLOOKUP(A183,'Source query'!$B$17:$C$224,2,FALSE())</f>
        <v>2% salary increase</v>
      </c>
    </row>
    <row r="184" customFormat="false" ht="14.25" hidden="false" customHeight="true" outlineLevel="0" collapsed="false">
      <c r="A184" s="174" t="n">
        <v>306</v>
      </c>
      <c r="B184" s="175" t="str">
        <f aca="false">VLOOKUP(A184,Names!$A$2:$B$207,2,FALSE())</f>
        <v>Valley Vocational-Technical Center</v>
      </c>
      <c r="C184" s="176" t="str">
        <f aca="false">VLOOKUP(A184,'Source query'!$B$17:$C$224,2,FALSE())</f>
        <v>Provided step increase.  Average salary increase will be approximately 3%.</v>
      </c>
    </row>
    <row r="185" customFormat="false" ht="14.25" hidden="false" customHeight="true" outlineLevel="0" collapsed="false">
      <c r="A185" s="174" t="n">
        <v>307</v>
      </c>
      <c r="B185" s="175" t="str">
        <f aca="false">VLOOKUP(A185,Names!$A$2:$B$207,2,FALSE())</f>
        <v>New Horizons Regional Education Center</v>
      </c>
      <c r="C185" s="176" t="str">
        <f aca="false">VLOOKUP(A185,'Source query'!$B$17:$C$224,2,FALSE())</f>
        <v>Teachers received a 3.2 average pay increase</v>
      </c>
    </row>
    <row r="186" customFormat="false" ht="14.25" hidden="false" customHeight="true" outlineLevel="0" collapsed="false">
      <c r="A186" s="174" t="n">
        <v>308</v>
      </c>
      <c r="B186" s="175" t="str">
        <f aca="false">VLOOKUP(A186,Names!$A$2:$B$207,2,FALSE())</f>
        <v>P. D. Pruden Vocational-Technical Center</v>
      </c>
      <c r="C186" s="176" t="str">
        <f aca="false">VLOOKUP(A186,'Source query'!$B$17:$C$224,2,FALSE())</f>
        <v>No action taken to improve teacher's salaries</v>
      </c>
    </row>
    <row r="187" customFormat="false" ht="14.25" hidden="false" customHeight="true" outlineLevel="0" collapsed="false">
      <c r="A187" s="174" t="n">
        <v>309</v>
      </c>
      <c r="B187" s="175" t="str">
        <f aca="false">VLOOKUP(A187,Names!$A$2:$B$207,2,FALSE())</f>
        <v>Rowanty Vocational-Technical Center</v>
      </c>
      <c r="C187" s="176" t="str">
        <f aca="false">VLOOKUP(A187,'Source query'!$B$17:$C$224,2,FALSE())</f>
        <v>Average percentage increase for all employees was 3%</v>
      </c>
    </row>
    <row r="188" customFormat="false" ht="14.25" hidden="false" customHeight="true" outlineLevel="0" collapsed="false">
      <c r="A188" s="174" t="n">
        <v>310</v>
      </c>
      <c r="B188" s="175" t="str">
        <f aca="false">VLOOKUP(A188,Names!$A$2:$B$207,2,FALSE())</f>
        <v>Northern Neck Vocational-Technical Center</v>
      </c>
      <c r="C188" s="176" t="str">
        <f aca="false">VLOOKUP(A188,'Source query'!$B$17:$C$224,2,FALSE())</f>
        <v>Teachers were given a flat 2% raise.</v>
      </c>
    </row>
    <row r="189" customFormat="false" ht="14.25" hidden="false" customHeight="true" outlineLevel="0" collapsed="false">
      <c r="A189" s="174" t="n">
        <v>311</v>
      </c>
      <c r="B189" s="175" t="str">
        <f aca="false">VLOOKUP(A189,Names!$A$2:$B$207,2,FALSE())</f>
        <v>Amelia-Nottoway Vocational-Technical Center</v>
      </c>
      <c r="C189" s="176" t="str">
        <f aca="false">VLOOKUP(A189,'Source query'!$B$17:$C$224,2,FALSE())</f>
        <v>Step increase and 2% raise</v>
      </c>
    </row>
    <row r="190" customFormat="false" ht="14.25" hidden="false" customHeight="true" outlineLevel="0" collapsed="false">
      <c r="A190" s="174" t="n">
        <v>313</v>
      </c>
      <c r="B190" s="175" t="str">
        <f aca="false">VLOOKUP(A190,Names!$A$2:$B$207,2,FALSE())</f>
        <v>Bridging Communities Career and Technical Center</v>
      </c>
      <c r="C190" s="176" t="str">
        <f aca="false">VLOOKUP(A190,'Source query'!$B$17:$C$224,2,FALSE())</f>
        <v>A 3% increase was provided to staff.</v>
      </c>
    </row>
    <row r="191" customFormat="false" ht="14.25" hidden="false" customHeight="true" outlineLevel="0" collapsed="false">
      <c r="A191" s="187"/>
      <c r="B191" s="182"/>
      <c r="C191" s="183"/>
      <c r="D191" s="90"/>
      <c r="E191" s="90"/>
      <c r="F191" s="90"/>
      <c r="G191" s="90"/>
      <c r="H191" s="90"/>
      <c r="I191" s="90"/>
      <c r="J191" s="90"/>
      <c r="K191" s="90"/>
      <c r="L191" s="90"/>
      <c r="M191" s="90"/>
      <c r="N191" s="90"/>
      <c r="O191" s="90"/>
      <c r="P191" s="90"/>
      <c r="Q191" s="90"/>
      <c r="R191" s="90"/>
      <c r="S191" s="90"/>
      <c r="T191" s="90"/>
      <c r="U191" s="90"/>
      <c r="V191" s="90"/>
      <c r="W191" s="90"/>
      <c r="X191" s="90"/>
      <c r="Y191" s="90"/>
      <c r="Z191" s="90"/>
      <c r="AA191" s="90"/>
      <c r="AB191" s="90"/>
      <c r="AC191" s="90"/>
      <c r="AD191" s="90"/>
      <c r="AE191" s="90"/>
      <c r="AF191" s="90"/>
      <c r="AG191" s="90"/>
      <c r="AH191" s="90"/>
      <c r="AI191" s="90"/>
      <c r="AJ191" s="90"/>
      <c r="AK191" s="90"/>
      <c r="AL191" s="90"/>
      <c r="AM191" s="90"/>
      <c r="AN191" s="90"/>
      <c r="AO191" s="90"/>
      <c r="AP191" s="90"/>
      <c r="AQ191" s="90"/>
      <c r="AR191" s="90"/>
      <c r="AS191" s="90"/>
      <c r="AT191" s="90"/>
      <c r="AU191" s="90"/>
      <c r="AV191" s="90"/>
      <c r="AW191" s="90"/>
      <c r="AX191" s="90"/>
      <c r="AY191" s="90"/>
      <c r="AZ191" s="90"/>
      <c r="BA191" s="90"/>
      <c r="BB191" s="90"/>
      <c r="BC191" s="90"/>
      <c r="BD191" s="90"/>
      <c r="BE191" s="90"/>
      <c r="BF191" s="90"/>
      <c r="BG191" s="90"/>
      <c r="BH191" s="90"/>
      <c r="BI191" s="90"/>
      <c r="BJ191" s="90"/>
      <c r="BK191" s="90"/>
      <c r="BL191" s="90"/>
      <c r="BM191" s="90"/>
      <c r="BN191" s="90"/>
      <c r="BO191" s="90"/>
      <c r="BP191" s="90"/>
      <c r="BQ191" s="90"/>
      <c r="BR191" s="90"/>
      <c r="BS191" s="90"/>
      <c r="BT191" s="90"/>
      <c r="BU191" s="90"/>
      <c r="BV191" s="90"/>
      <c r="BW191" s="90"/>
      <c r="BX191" s="90"/>
      <c r="BY191" s="90"/>
      <c r="BZ191" s="90"/>
      <c r="CA191" s="90"/>
      <c r="CB191" s="90"/>
      <c r="CC191" s="90"/>
      <c r="CD191" s="90"/>
      <c r="CE191" s="90"/>
      <c r="CF191" s="90"/>
      <c r="CG191" s="90"/>
      <c r="CH191" s="90"/>
      <c r="CI191" s="90"/>
      <c r="CJ191" s="90"/>
      <c r="CK191" s="90"/>
      <c r="CL191" s="90"/>
      <c r="CM191" s="90"/>
      <c r="CN191" s="90"/>
      <c r="CO191" s="90"/>
      <c r="CP191" s="90"/>
      <c r="CQ191" s="90"/>
      <c r="CR191" s="90"/>
      <c r="CS191" s="90"/>
      <c r="CT191" s="90"/>
      <c r="CU191" s="90"/>
      <c r="CV191" s="90"/>
      <c r="CW191" s="90"/>
      <c r="CX191" s="90"/>
      <c r="CY191" s="90"/>
      <c r="CZ191" s="90"/>
      <c r="DA191" s="90"/>
      <c r="DB191" s="90"/>
      <c r="DC191" s="90"/>
      <c r="DD191" s="90"/>
      <c r="DE191" s="90"/>
      <c r="DF191" s="90"/>
      <c r="DG191" s="90"/>
      <c r="DH191" s="90"/>
      <c r="DI191" s="90"/>
      <c r="DJ191" s="90"/>
      <c r="DK191" s="90"/>
      <c r="DL191" s="90"/>
      <c r="DM191" s="90"/>
      <c r="DN191" s="90"/>
      <c r="DO191" s="90"/>
      <c r="DP191" s="90"/>
      <c r="DQ191" s="90"/>
      <c r="DR191" s="90"/>
      <c r="DS191" s="90"/>
      <c r="DT191" s="90"/>
      <c r="DU191" s="90"/>
      <c r="DV191" s="90"/>
      <c r="DW191" s="90"/>
      <c r="DX191" s="90"/>
      <c r="DY191" s="90"/>
      <c r="DZ191" s="90"/>
      <c r="EA191" s="90"/>
      <c r="EB191" s="90"/>
      <c r="EC191" s="90"/>
      <c r="ED191" s="90"/>
      <c r="EE191" s="90"/>
      <c r="EF191" s="90"/>
      <c r="EG191" s="90"/>
      <c r="EH191" s="90"/>
      <c r="EI191" s="90"/>
      <c r="EJ191" s="90"/>
      <c r="EK191" s="90"/>
      <c r="EL191" s="90"/>
      <c r="EM191" s="90"/>
      <c r="EN191" s="90"/>
      <c r="EO191" s="90"/>
      <c r="EP191" s="90"/>
      <c r="EQ191" s="90"/>
      <c r="ER191" s="90"/>
      <c r="ES191" s="90"/>
      <c r="ET191" s="90"/>
      <c r="EU191" s="90"/>
      <c r="EV191" s="90"/>
      <c r="EW191" s="90"/>
      <c r="EX191" s="90"/>
      <c r="EY191" s="90"/>
      <c r="EZ191" s="90"/>
      <c r="FA191" s="90"/>
      <c r="FB191" s="90"/>
      <c r="FC191" s="90"/>
      <c r="FD191" s="90"/>
      <c r="FE191" s="90"/>
      <c r="FF191" s="90"/>
      <c r="FG191" s="90"/>
      <c r="FH191" s="90"/>
      <c r="FI191" s="90"/>
      <c r="FJ191" s="90"/>
      <c r="FK191" s="90"/>
      <c r="FL191" s="90"/>
      <c r="FM191" s="90"/>
      <c r="FN191" s="90"/>
      <c r="FO191" s="90"/>
      <c r="FP191" s="90"/>
      <c r="FQ191" s="90"/>
      <c r="FR191" s="90"/>
      <c r="FS191" s="90"/>
      <c r="FT191" s="90"/>
      <c r="FU191" s="90"/>
      <c r="FV191" s="90"/>
      <c r="FW191" s="90"/>
      <c r="FX191" s="90"/>
      <c r="FY191" s="90"/>
      <c r="FZ191" s="90"/>
      <c r="GA191" s="90"/>
      <c r="GB191" s="90"/>
      <c r="GC191" s="90"/>
      <c r="GD191" s="90"/>
      <c r="GE191" s="90"/>
      <c r="GF191" s="90"/>
      <c r="GG191" s="90"/>
      <c r="GH191" s="90"/>
      <c r="GI191" s="90"/>
      <c r="GJ191" s="90"/>
      <c r="GK191" s="90"/>
      <c r="GL191" s="90"/>
      <c r="GM191" s="90"/>
      <c r="GN191" s="90"/>
      <c r="GO191" s="90"/>
      <c r="GP191" s="90"/>
      <c r="GQ191" s="90"/>
      <c r="GR191" s="90"/>
      <c r="GS191" s="90"/>
      <c r="GT191" s="90"/>
      <c r="GU191" s="90"/>
      <c r="GV191" s="90"/>
      <c r="GW191" s="90"/>
      <c r="GX191" s="90"/>
      <c r="GY191" s="90"/>
      <c r="GZ191" s="90"/>
      <c r="HA191" s="90"/>
      <c r="HB191" s="90"/>
      <c r="HC191" s="90"/>
      <c r="HD191" s="90"/>
      <c r="HE191" s="90"/>
      <c r="HF191" s="90"/>
      <c r="HG191" s="90"/>
      <c r="HH191" s="90"/>
      <c r="HI191" s="90"/>
      <c r="HJ191" s="90"/>
      <c r="HK191" s="90"/>
      <c r="HL191" s="90"/>
      <c r="HM191" s="90"/>
      <c r="HN191" s="90"/>
      <c r="HO191" s="90"/>
      <c r="HP191" s="90"/>
      <c r="HQ191" s="90"/>
      <c r="HR191" s="90"/>
      <c r="HS191" s="90"/>
      <c r="HT191" s="90"/>
      <c r="HU191" s="90"/>
      <c r="HV191" s="90"/>
      <c r="HW191" s="90"/>
      <c r="HX191" s="90"/>
      <c r="HY191" s="90"/>
      <c r="HZ191" s="90"/>
      <c r="IA191" s="90"/>
      <c r="IB191" s="90"/>
      <c r="IC191" s="90"/>
      <c r="ID191" s="90"/>
      <c r="IE191" s="90"/>
      <c r="IF191" s="90"/>
      <c r="IG191" s="90"/>
      <c r="IH191" s="90"/>
      <c r="II191" s="90"/>
      <c r="IJ191" s="90"/>
      <c r="IK191" s="90"/>
      <c r="IL191" s="90"/>
      <c r="IM191" s="90"/>
      <c r="IN191" s="90"/>
      <c r="IO191" s="90"/>
      <c r="IP191" s="90"/>
      <c r="IQ191" s="90"/>
      <c r="IR191" s="90"/>
      <c r="IS191" s="90"/>
      <c r="IT191" s="90"/>
      <c r="IU191" s="90"/>
      <c r="IV191" s="90"/>
      <c r="IW191" s="90"/>
      <c r="IX191" s="90"/>
      <c r="IY191" s="90"/>
      <c r="IZ191" s="90"/>
      <c r="JA191" s="90"/>
      <c r="JB191" s="90"/>
      <c r="JC191" s="90"/>
      <c r="JD191" s="90"/>
      <c r="JE191" s="90"/>
      <c r="JF191" s="90"/>
      <c r="JG191" s="90"/>
      <c r="JH191" s="90"/>
      <c r="JI191" s="90"/>
      <c r="JJ191" s="90"/>
      <c r="JK191" s="90"/>
      <c r="JL191" s="90"/>
      <c r="JM191" s="90"/>
      <c r="JN191" s="90"/>
      <c r="JO191" s="90"/>
      <c r="JP191" s="90"/>
      <c r="JQ191" s="90"/>
      <c r="JR191" s="90"/>
      <c r="JS191" s="90"/>
      <c r="JT191" s="90"/>
      <c r="JU191" s="90"/>
      <c r="JV191" s="90"/>
      <c r="JW191" s="90"/>
      <c r="JX191" s="90"/>
      <c r="JY191" s="90"/>
      <c r="JZ191" s="90"/>
      <c r="KA191" s="90"/>
      <c r="KB191" s="90"/>
      <c r="KC191" s="90"/>
      <c r="KD191" s="90"/>
      <c r="KE191" s="90"/>
      <c r="KF191" s="90"/>
      <c r="KG191" s="90"/>
      <c r="KH191" s="90"/>
      <c r="KI191" s="90"/>
      <c r="KJ191" s="90"/>
      <c r="KK191" s="90"/>
      <c r="KL191" s="90"/>
      <c r="KM191" s="90"/>
      <c r="KN191" s="90"/>
      <c r="KO191" s="90"/>
      <c r="KP191" s="90"/>
      <c r="KQ191" s="90"/>
      <c r="KR191" s="90"/>
      <c r="KS191" s="90"/>
      <c r="KT191" s="90"/>
      <c r="KU191" s="90"/>
      <c r="KV191" s="90"/>
      <c r="KW191" s="90"/>
      <c r="KX191" s="90"/>
      <c r="KY191" s="90"/>
      <c r="KZ191" s="90"/>
      <c r="LA191" s="90"/>
      <c r="LB191" s="90"/>
      <c r="LC191" s="90"/>
      <c r="LD191" s="90"/>
      <c r="LE191" s="90"/>
      <c r="LF191" s="90"/>
      <c r="LG191" s="90"/>
      <c r="LH191" s="90"/>
      <c r="LI191" s="90"/>
      <c r="LJ191" s="90"/>
      <c r="LK191" s="90"/>
      <c r="LL191" s="90"/>
      <c r="LM191" s="90"/>
      <c r="LN191" s="90"/>
      <c r="LO191" s="90"/>
      <c r="LP191" s="90"/>
      <c r="LQ191" s="90"/>
      <c r="LR191" s="90"/>
      <c r="LS191" s="90"/>
      <c r="LT191" s="90"/>
      <c r="LU191" s="90"/>
      <c r="LV191" s="90"/>
      <c r="LW191" s="90"/>
      <c r="LX191" s="90"/>
      <c r="LY191" s="90"/>
      <c r="LZ191" s="90"/>
      <c r="MA191" s="90"/>
      <c r="MB191" s="90"/>
      <c r="MC191" s="90"/>
      <c r="MD191" s="90"/>
      <c r="ME191" s="90"/>
      <c r="MF191" s="90"/>
      <c r="MG191" s="90"/>
      <c r="MH191" s="90"/>
      <c r="MI191" s="90"/>
      <c r="MJ191" s="90"/>
      <c r="MK191" s="90"/>
      <c r="ML191" s="90"/>
      <c r="MM191" s="90"/>
      <c r="MN191" s="90"/>
      <c r="MO191" s="90"/>
      <c r="MP191" s="90"/>
      <c r="MQ191" s="90"/>
      <c r="MR191" s="90"/>
      <c r="MS191" s="90"/>
      <c r="MT191" s="90"/>
      <c r="MU191" s="90"/>
      <c r="MV191" s="90"/>
      <c r="MW191" s="90"/>
      <c r="MX191" s="90"/>
      <c r="MY191" s="90"/>
      <c r="MZ191" s="90"/>
      <c r="NA191" s="90"/>
      <c r="NB191" s="90"/>
      <c r="NC191" s="90"/>
      <c r="ND191" s="90"/>
      <c r="NE191" s="90"/>
      <c r="NF191" s="90"/>
      <c r="NG191" s="90"/>
      <c r="NH191" s="90"/>
      <c r="NI191" s="90"/>
      <c r="NJ191" s="90"/>
      <c r="NK191" s="90"/>
      <c r="NL191" s="90"/>
      <c r="NM191" s="90"/>
      <c r="NN191" s="90"/>
      <c r="NO191" s="90"/>
      <c r="NP191" s="90"/>
      <c r="NQ191" s="90"/>
      <c r="NR191" s="90"/>
      <c r="NS191" s="90"/>
      <c r="NT191" s="90"/>
      <c r="NU191" s="90"/>
      <c r="NV191" s="90"/>
      <c r="NW191" s="90"/>
      <c r="NX191" s="90"/>
      <c r="NY191" s="90"/>
      <c r="NZ191" s="90"/>
      <c r="OA191" s="90"/>
      <c r="OB191" s="90"/>
      <c r="OC191" s="90"/>
      <c r="OD191" s="90"/>
      <c r="OE191" s="90"/>
      <c r="OF191" s="90"/>
      <c r="OG191" s="90"/>
      <c r="OH191" s="90"/>
      <c r="OI191" s="90"/>
      <c r="OJ191" s="90"/>
      <c r="OK191" s="90"/>
      <c r="OL191" s="90"/>
      <c r="OM191" s="90"/>
      <c r="ON191" s="90"/>
      <c r="OO191" s="90"/>
      <c r="OP191" s="90"/>
      <c r="OQ191" s="90"/>
      <c r="OR191" s="90"/>
      <c r="OS191" s="90"/>
      <c r="OT191" s="90"/>
      <c r="OU191" s="90"/>
      <c r="OV191" s="90"/>
      <c r="OW191" s="90"/>
      <c r="OX191" s="90"/>
      <c r="OY191" s="90"/>
      <c r="OZ191" s="90"/>
      <c r="PA191" s="90"/>
      <c r="PB191" s="90"/>
      <c r="PC191" s="90"/>
      <c r="PD191" s="90"/>
      <c r="PE191" s="90"/>
      <c r="PF191" s="90"/>
      <c r="PG191" s="90"/>
      <c r="PH191" s="90"/>
      <c r="PI191" s="90"/>
      <c r="PJ191" s="90"/>
      <c r="PK191" s="90"/>
      <c r="PL191" s="90"/>
      <c r="PM191" s="90"/>
      <c r="PN191" s="90"/>
      <c r="PO191" s="90"/>
      <c r="PP191" s="90"/>
      <c r="PQ191" s="90"/>
      <c r="PR191" s="90"/>
      <c r="PS191" s="90"/>
      <c r="PT191" s="90"/>
      <c r="PU191" s="90"/>
      <c r="PV191" s="90"/>
      <c r="PW191" s="90"/>
      <c r="PX191" s="90"/>
      <c r="PY191" s="90"/>
      <c r="PZ191" s="90"/>
      <c r="QA191" s="90"/>
      <c r="QB191" s="90"/>
      <c r="QC191" s="90"/>
      <c r="QD191" s="90"/>
      <c r="QE191" s="90"/>
      <c r="QF191" s="90"/>
      <c r="QG191" s="90"/>
      <c r="QH191" s="90"/>
      <c r="QI191" s="90"/>
      <c r="QJ191" s="90"/>
      <c r="QK191" s="90"/>
      <c r="QL191" s="90"/>
      <c r="QM191" s="90"/>
      <c r="QN191" s="90"/>
      <c r="QO191" s="90"/>
      <c r="QP191" s="90"/>
      <c r="QQ191" s="90"/>
      <c r="QR191" s="90"/>
      <c r="QS191" s="90"/>
      <c r="QT191" s="90"/>
      <c r="QU191" s="90"/>
      <c r="QV191" s="90"/>
      <c r="QW191" s="90"/>
      <c r="QX191" s="90"/>
      <c r="QY191" s="90"/>
      <c r="QZ191" s="90"/>
      <c r="RA191" s="90"/>
      <c r="RB191" s="90"/>
      <c r="RC191" s="90"/>
      <c r="RD191" s="90"/>
      <c r="RE191" s="90"/>
      <c r="RF191" s="90"/>
      <c r="RG191" s="90"/>
      <c r="RH191" s="90"/>
      <c r="RI191" s="90"/>
      <c r="RJ191" s="90"/>
      <c r="RK191" s="90"/>
      <c r="RL191" s="90"/>
      <c r="RM191" s="90"/>
      <c r="RN191" s="90"/>
      <c r="RO191" s="90"/>
      <c r="RP191" s="90"/>
      <c r="RQ191" s="90"/>
      <c r="RR191" s="90"/>
      <c r="RS191" s="90"/>
      <c r="RT191" s="90"/>
      <c r="RU191" s="90"/>
      <c r="RV191" s="90"/>
      <c r="RW191" s="90"/>
      <c r="RX191" s="90"/>
      <c r="RY191" s="90"/>
      <c r="RZ191" s="90"/>
      <c r="SA191" s="90"/>
      <c r="SB191" s="90"/>
      <c r="SC191" s="90"/>
      <c r="SD191" s="90"/>
      <c r="SE191" s="90"/>
      <c r="SF191" s="90"/>
      <c r="SG191" s="90"/>
      <c r="SH191" s="90"/>
      <c r="SI191" s="90"/>
      <c r="SJ191" s="90"/>
      <c r="SK191" s="90"/>
      <c r="SL191" s="90"/>
      <c r="SM191" s="90"/>
      <c r="SN191" s="90"/>
      <c r="SO191" s="90"/>
      <c r="SP191" s="90"/>
      <c r="SQ191" s="90"/>
      <c r="SR191" s="90"/>
      <c r="SS191" s="90"/>
      <c r="ST191" s="90"/>
      <c r="SU191" s="90"/>
      <c r="SV191" s="90"/>
      <c r="SW191" s="90"/>
      <c r="SX191" s="90"/>
      <c r="SY191" s="90"/>
      <c r="SZ191" s="90"/>
      <c r="TA191" s="90"/>
      <c r="TB191" s="90"/>
      <c r="TC191" s="90"/>
      <c r="TD191" s="90"/>
      <c r="TE191" s="90"/>
      <c r="TF191" s="90"/>
      <c r="TG191" s="90"/>
      <c r="TH191" s="90"/>
      <c r="TI191" s="90"/>
      <c r="TJ191" s="90"/>
      <c r="TK191" s="90"/>
      <c r="TL191" s="90"/>
      <c r="TM191" s="90"/>
      <c r="TN191" s="90"/>
      <c r="TO191" s="90"/>
      <c r="TP191" s="90"/>
      <c r="TQ191" s="90"/>
      <c r="TR191" s="90"/>
      <c r="TS191" s="90"/>
      <c r="TT191" s="90"/>
      <c r="TU191" s="90"/>
      <c r="TV191" s="90"/>
      <c r="TW191" s="90"/>
      <c r="TX191" s="90"/>
      <c r="TY191" s="90"/>
      <c r="TZ191" s="90"/>
      <c r="UA191" s="90"/>
      <c r="UB191" s="90"/>
      <c r="UC191" s="90"/>
      <c r="UD191" s="90"/>
      <c r="UE191" s="90"/>
      <c r="UF191" s="90"/>
      <c r="UG191" s="90"/>
      <c r="UH191" s="90"/>
      <c r="UI191" s="90"/>
      <c r="UJ191" s="90"/>
      <c r="UK191" s="90"/>
      <c r="UL191" s="90"/>
      <c r="UM191" s="90"/>
      <c r="UN191" s="90"/>
      <c r="UO191" s="90"/>
      <c r="UP191" s="90"/>
      <c r="UQ191" s="90"/>
      <c r="UR191" s="90"/>
      <c r="US191" s="90"/>
      <c r="UT191" s="90"/>
      <c r="UU191" s="90"/>
      <c r="UV191" s="90"/>
      <c r="UW191" s="90"/>
      <c r="UX191" s="90"/>
      <c r="UY191" s="90"/>
      <c r="UZ191" s="90"/>
      <c r="VA191" s="90"/>
      <c r="VB191" s="90"/>
      <c r="VC191" s="90"/>
      <c r="VD191" s="90"/>
      <c r="VE191" s="90"/>
      <c r="VF191" s="90"/>
      <c r="VG191" s="90"/>
      <c r="VH191" s="90"/>
      <c r="VI191" s="90"/>
      <c r="VJ191" s="90"/>
      <c r="VK191" s="90"/>
      <c r="VL191" s="90"/>
      <c r="VM191" s="90"/>
      <c r="VN191" s="90"/>
      <c r="VO191" s="90"/>
      <c r="VP191" s="90"/>
      <c r="VQ191" s="90"/>
      <c r="VR191" s="90"/>
      <c r="VS191" s="90"/>
      <c r="VT191" s="90"/>
      <c r="VU191" s="90"/>
      <c r="VV191" s="90"/>
      <c r="VW191" s="90"/>
      <c r="VX191" s="90"/>
      <c r="VY191" s="90"/>
      <c r="VZ191" s="90"/>
      <c r="WA191" s="90"/>
      <c r="WB191" s="90"/>
      <c r="WC191" s="90"/>
      <c r="WD191" s="90"/>
      <c r="WE191" s="90"/>
      <c r="WF191" s="90"/>
      <c r="WG191" s="90"/>
      <c r="WH191" s="90"/>
      <c r="WI191" s="90"/>
      <c r="WJ191" s="90"/>
      <c r="WK191" s="90"/>
      <c r="WL191" s="90"/>
      <c r="WM191" s="90"/>
      <c r="WN191" s="90"/>
      <c r="WO191" s="90"/>
      <c r="WP191" s="90"/>
      <c r="WQ191" s="90"/>
      <c r="WR191" s="90"/>
      <c r="WS191" s="90"/>
      <c r="WT191" s="90"/>
      <c r="WU191" s="90"/>
      <c r="WV191" s="90"/>
      <c r="WW191" s="90"/>
      <c r="WX191" s="90"/>
      <c r="WY191" s="90"/>
      <c r="WZ191" s="90"/>
      <c r="XA191" s="90"/>
      <c r="XB191" s="90"/>
      <c r="XC191" s="90"/>
      <c r="XD191" s="90"/>
      <c r="XE191" s="90"/>
      <c r="XF191" s="90"/>
      <c r="XG191" s="90"/>
      <c r="XH191" s="90"/>
      <c r="XI191" s="90"/>
      <c r="XJ191" s="90"/>
      <c r="XK191" s="90"/>
      <c r="XL191" s="90"/>
      <c r="XM191" s="90"/>
      <c r="XN191" s="90"/>
      <c r="XO191" s="90"/>
      <c r="XP191" s="90"/>
      <c r="XQ191" s="90"/>
      <c r="XR191" s="90"/>
      <c r="XS191" s="90"/>
      <c r="XT191" s="90"/>
      <c r="XU191" s="90"/>
      <c r="XV191" s="90"/>
      <c r="XW191" s="90"/>
      <c r="XX191" s="90"/>
      <c r="XY191" s="90"/>
      <c r="XZ191" s="90"/>
      <c r="YA191" s="90"/>
      <c r="YB191" s="90"/>
      <c r="YC191" s="90"/>
      <c r="YD191" s="90"/>
      <c r="YE191" s="90"/>
      <c r="YF191" s="90"/>
      <c r="YG191" s="90"/>
      <c r="YH191" s="90"/>
      <c r="YI191" s="90"/>
      <c r="YJ191" s="90"/>
      <c r="YK191" s="90"/>
      <c r="YL191" s="90"/>
      <c r="YM191" s="90"/>
      <c r="YN191" s="90"/>
      <c r="YO191" s="90"/>
      <c r="YP191" s="90"/>
      <c r="YQ191" s="90"/>
      <c r="YR191" s="90"/>
      <c r="YS191" s="90"/>
      <c r="YT191" s="90"/>
      <c r="YU191" s="90"/>
      <c r="YV191" s="90"/>
      <c r="YW191" s="90"/>
      <c r="YX191" s="90"/>
      <c r="YY191" s="90"/>
      <c r="YZ191" s="90"/>
      <c r="ZA191" s="90"/>
      <c r="ZB191" s="90"/>
      <c r="ZC191" s="90"/>
      <c r="ZD191" s="90"/>
      <c r="ZE191" s="90"/>
      <c r="ZF191" s="90"/>
      <c r="ZG191" s="90"/>
      <c r="ZH191" s="90"/>
      <c r="ZI191" s="90"/>
      <c r="ZJ191" s="90"/>
      <c r="ZK191" s="90"/>
      <c r="ZL191" s="90"/>
      <c r="ZM191" s="90"/>
      <c r="ZN191" s="90"/>
      <c r="ZO191" s="90"/>
      <c r="ZP191" s="90"/>
      <c r="ZQ191" s="90"/>
      <c r="ZR191" s="90"/>
      <c r="ZS191" s="90"/>
      <c r="ZT191" s="90"/>
      <c r="ZU191" s="90"/>
      <c r="ZV191" s="90"/>
      <c r="ZW191" s="90"/>
      <c r="ZX191" s="90"/>
      <c r="ZY191" s="90"/>
      <c r="ZZ191" s="90"/>
      <c r="AAA191" s="90"/>
      <c r="AAB191" s="90"/>
      <c r="AAC191" s="90"/>
      <c r="AAD191" s="90"/>
      <c r="AAE191" s="90"/>
      <c r="AAF191" s="90"/>
      <c r="AAG191" s="90"/>
      <c r="AAH191" s="90"/>
      <c r="AAI191" s="90"/>
      <c r="AAJ191" s="90"/>
      <c r="AAK191" s="90"/>
      <c r="AAL191" s="90"/>
      <c r="AAM191" s="90"/>
      <c r="AAN191" s="90"/>
      <c r="AAO191" s="90"/>
      <c r="AAP191" s="90"/>
      <c r="AAQ191" s="90"/>
      <c r="AAR191" s="90"/>
      <c r="AAS191" s="90"/>
      <c r="AAT191" s="90"/>
      <c r="AAU191" s="90"/>
      <c r="AAV191" s="90"/>
      <c r="AAW191" s="90"/>
      <c r="AAX191" s="90"/>
      <c r="AAY191" s="90"/>
      <c r="AAZ191" s="90"/>
      <c r="ABA191" s="90"/>
      <c r="ABB191" s="90"/>
      <c r="ABC191" s="90"/>
      <c r="ABD191" s="90"/>
      <c r="ABE191" s="90"/>
      <c r="ABF191" s="90"/>
      <c r="ABG191" s="90"/>
      <c r="ABH191" s="90"/>
      <c r="ABI191" s="90"/>
      <c r="ABJ191" s="90"/>
      <c r="ABK191" s="90"/>
      <c r="ABL191" s="90"/>
      <c r="ABM191" s="90"/>
      <c r="ABN191" s="90"/>
      <c r="ABO191" s="90"/>
      <c r="ABP191" s="90"/>
      <c r="ABQ191" s="90"/>
      <c r="ABR191" s="90"/>
      <c r="ABS191" s="90"/>
      <c r="ABT191" s="90"/>
      <c r="ABU191" s="90"/>
      <c r="ABV191" s="90"/>
      <c r="ABW191" s="90"/>
      <c r="ABX191" s="90"/>
      <c r="ABY191" s="90"/>
      <c r="ABZ191" s="90"/>
      <c r="ACA191" s="90"/>
      <c r="ACB191" s="90"/>
      <c r="ACC191" s="90"/>
      <c r="ACD191" s="90"/>
      <c r="ACE191" s="90"/>
      <c r="ACF191" s="90"/>
      <c r="ACG191" s="90"/>
      <c r="ACH191" s="90"/>
      <c r="ACI191" s="90"/>
      <c r="ACJ191" s="90"/>
      <c r="ACK191" s="90"/>
      <c r="ACL191" s="90"/>
      <c r="ACM191" s="90"/>
      <c r="ACN191" s="90"/>
      <c r="ACO191" s="90"/>
      <c r="ACP191" s="90"/>
      <c r="ACQ191" s="90"/>
      <c r="ACR191" s="90"/>
      <c r="ACS191" s="90"/>
      <c r="ACT191" s="90"/>
      <c r="ACU191" s="90"/>
      <c r="ACV191" s="90"/>
      <c r="ACW191" s="90"/>
      <c r="ACX191" s="90"/>
      <c r="ACY191" s="90"/>
      <c r="ACZ191" s="90"/>
      <c r="ADA191" s="90"/>
      <c r="ADB191" s="90"/>
      <c r="ADC191" s="90"/>
      <c r="ADD191" s="90"/>
      <c r="ADE191" s="90"/>
      <c r="ADF191" s="90"/>
      <c r="ADG191" s="90"/>
      <c r="ADH191" s="90"/>
      <c r="ADI191" s="90"/>
      <c r="ADJ191" s="90"/>
      <c r="ADK191" s="90"/>
      <c r="ADL191" s="90"/>
      <c r="ADM191" s="90"/>
      <c r="ADN191" s="90"/>
      <c r="ADO191" s="90"/>
      <c r="ADP191" s="90"/>
      <c r="ADQ191" s="90"/>
      <c r="ADR191" s="90"/>
      <c r="ADS191" s="90"/>
      <c r="ADT191" s="90"/>
      <c r="ADU191" s="90"/>
      <c r="ADV191" s="90"/>
      <c r="ADW191" s="90"/>
      <c r="ADX191" s="90"/>
      <c r="ADY191" s="90"/>
      <c r="ADZ191" s="90"/>
      <c r="AEA191" s="90"/>
      <c r="AEB191" s="90"/>
      <c r="AEC191" s="90"/>
      <c r="AED191" s="90"/>
      <c r="AEE191" s="90"/>
      <c r="AEF191" s="90"/>
      <c r="AEG191" s="90"/>
      <c r="AEH191" s="90"/>
      <c r="AEI191" s="90"/>
      <c r="AEJ191" s="90"/>
      <c r="AEK191" s="90"/>
      <c r="AEL191" s="90"/>
      <c r="AEM191" s="90"/>
      <c r="AEN191" s="90"/>
      <c r="AEO191" s="90"/>
      <c r="AEP191" s="90"/>
      <c r="AEQ191" s="90"/>
      <c r="AER191" s="90"/>
      <c r="AES191" s="90"/>
      <c r="AET191" s="90"/>
      <c r="AEU191" s="90"/>
      <c r="AEV191" s="90"/>
      <c r="AEW191" s="90"/>
      <c r="AEX191" s="90"/>
      <c r="AEY191" s="90"/>
      <c r="AEZ191" s="90"/>
      <c r="AFA191" s="90"/>
      <c r="AFB191" s="90"/>
      <c r="AFC191" s="90"/>
      <c r="AFD191" s="90"/>
      <c r="AFE191" s="90"/>
      <c r="AFF191" s="90"/>
      <c r="AFG191" s="90"/>
      <c r="AFH191" s="90"/>
      <c r="AFI191" s="90"/>
      <c r="AFJ191" s="90"/>
      <c r="AFK191" s="90"/>
      <c r="AFL191" s="90"/>
      <c r="AFM191" s="90"/>
      <c r="AFN191" s="90"/>
      <c r="AFO191" s="90"/>
      <c r="AFP191" s="90"/>
      <c r="AFQ191" s="90"/>
      <c r="AFR191" s="90"/>
      <c r="AFS191" s="90"/>
      <c r="AFT191" s="90"/>
      <c r="AFU191" s="90"/>
      <c r="AFV191" s="90"/>
      <c r="AFW191" s="90"/>
      <c r="AFX191" s="90"/>
      <c r="AFY191" s="90"/>
      <c r="AFZ191" s="90"/>
      <c r="AGA191" s="90"/>
      <c r="AGB191" s="90"/>
      <c r="AGC191" s="90"/>
      <c r="AGD191" s="90"/>
      <c r="AGE191" s="90"/>
      <c r="AGF191" s="90"/>
      <c r="AGG191" s="90"/>
      <c r="AGH191" s="90"/>
      <c r="AGI191" s="90"/>
      <c r="AGJ191" s="90"/>
      <c r="AGK191" s="90"/>
      <c r="AGL191" s="90"/>
      <c r="AGM191" s="90"/>
      <c r="AGN191" s="90"/>
      <c r="AGO191" s="90"/>
      <c r="AGP191" s="90"/>
      <c r="AGQ191" s="90"/>
      <c r="AGR191" s="90"/>
      <c r="AGS191" s="90"/>
      <c r="AGT191" s="90"/>
      <c r="AGU191" s="90"/>
      <c r="AGV191" s="90"/>
      <c r="AGW191" s="90"/>
      <c r="AGX191" s="90"/>
      <c r="AGY191" s="90"/>
      <c r="AGZ191" s="90"/>
      <c r="AHA191" s="90"/>
      <c r="AHB191" s="90"/>
      <c r="AHC191" s="90"/>
      <c r="AHD191" s="90"/>
      <c r="AHE191" s="90"/>
      <c r="AHF191" s="90"/>
      <c r="AHG191" s="90"/>
      <c r="AHH191" s="90"/>
      <c r="AHI191" s="90"/>
      <c r="AHJ191" s="90"/>
      <c r="AHK191" s="90"/>
      <c r="AHL191" s="90"/>
      <c r="AHM191" s="90"/>
      <c r="AHN191" s="90"/>
      <c r="AHO191" s="90"/>
      <c r="AHP191" s="90"/>
      <c r="AHQ191" s="90"/>
      <c r="AHR191" s="90"/>
      <c r="AHS191" s="90"/>
      <c r="AHT191" s="90"/>
      <c r="AHU191" s="90"/>
      <c r="AHV191" s="90"/>
      <c r="AHW191" s="90"/>
      <c r="AHX191" s="90"/>
      <c r="AHY191" s="90"/>
      <c r="AHZ191" s="90"/>
      <c r="AIA191" s="90"/>
      <c r="AIB191" s="90"/>
      <c r="AIC191" s="90"/>
      <c r="AID191" s="90"/>
      <c r="AIE191" s="90"/>
      <c r="AIF191" s="90"/>
      <c r="AIG191" s="90"/>
      <c r="AIH191" s="90"/>
      <c r="AII191" s="90"/>
      <c r="AIJ191" s="90"/>
      <c r="AIK191" s="90"/>
      <c r="AIL191" s="90"/>
      <c r="AIM191" s="90"/>
      <c r="AIN191" s="90"/>
      <c r="AIO191" s="90"/>
      <c r="AIP191" s="90"/>
      <c r="AIQ191" s="90"/>
      <c r="AIR191" s="90"/>
      <c r="AIS191" s="90"/>
      <c r="AIT191" s="90"/>
      <c r="AIU191" s="90"/>
      <c r="AIV191" s="90"/>
      <c r="AIW191" s="90"/>
      <c r="AIX191" s="90"/>
      <c r="AIY191" s="90"/>
      <c r="AIZ191" s="90"/>
      <c r="AJA191" s="90"/>
      <c r="AJB191" s="90"/>
      <c r="AJC191" s="90"/>
      <c r="AJD191" s="90"/>
      <c r="AJE191" s="90"/>
      <c r="AJF191" s="90"/>
      <c r="AJG191" s="90"/>
      <c r="AJH191" s="90"/>
      <c r="AJI191" s="90"/>
      <c r="AJJ191" s="90"/>
      <c r="AJK191" s="90"/>
      <c r="AJL191" s="90"/>
      <c r="AJM191" s="90"/>
      <c r="AJN191" s="90"/>
      <c r="AJO191" s="90"/>
      <c r="AJP191" s="90"/>
      <c r="AJQ191" s="90"/>
      <c r="AJR191" s="90"/>
      <c r="AJS191" s="90"/>
      <c r="AJT191" s="90"/>
      <c r="AJU191" s="90"/>
      <c r="AJV191" s="90"/>
      <c r="AJW191" s="90"/>
      <c r="AJX191" s="90"/>
      <c r="AJY191" s="90"/>
      <c r="AJZ191" s="90"/>
      <c r="AKA191" s="90"/>
      <c r="AKB191" s="90"/>
      <c r="AKC191" s="90"/>
      <c r="AKD191" s="90"/>
      <c r="AKE191" s="90"/>
      <c r="AKF191" s="90"/>
      <c r="AKG191" s="90"/>
      <c r="AKH191" s="90"/>
      <c r="AKI191" s="90"/>
      <c r="AKJ191" s="90"/>
      <c r="AKK191" s="90"/>
      <c r="AKL191" s="90"/>
      <c r="AKM191" s="90"/>
      <c r="AKN191" s="90"/>
      <c r="AKO191" s="90"/>
      <c r="AKP191" s="90"/>
      <c r="AKQ191" s="90"/>
      <c r="AKR191" s="90"/>
      <c r="AKS191" s="90"/>
      <c r="AKT191" s="90"/>
      <c r="AKU191" s="90"/>
      <c r="AKV191" s="90"/>
      <c r="AKW191" s="90"/>
      <c r="AKX191" s="90"/>
      <c r="AKY191" s="90"/>
      <c r="AKZ191" s="90"/>
      <c r="ALA191" s="90"/>
      <c r="ALB191" s="90"/>
      <c r="ALC191" s="90"/>
      <c r="ALD191" s="90"/>
      <c r="ALE191" s="90"/>
      <c r="ALF191" s="90"/>
      <c r="ALG191" s="90"/>
      <c r="ALH191" s="90"/>
      <c r="ALI191" s="90"/>
      <c r="ALJ191" s="90"/>
      <c r="ALK191" s="90"/>
      <c r="ALL191" s="90"/>
      <c r="ALM191" s="90"/>
      <c r="ALN191" s="90"/>
      <c r="ALO191" s="90"/>
      <c r="ALP191" s="90"/>
      <c r="ALQ191" s="90"/>
      <c r="ALR191" s="90"/>
      <c r="ALS191" s="90"/>
      <c r="ALT191" s="90"/>
      <c r="ALU191" s="90"/>
      <c r="ALV191" s="90"/>
      <c r="ALW191" s="90"/>
      <c r="ALX191" s="90"/>
      <c r="ALY191" s="90"/>
      <c r="ALZ191" s="90"/>
      <c r="AMA191" s="90"/>
      <c r="AMB191" s="90"/>
      <c r="AMC191" s="90"/>
      <c r="AMD191" s="90"/>
      <c r="AME191" s="90"/>
      <c r="AMF191" s="90"/>
      <c r="AMG191" s="90"/>
      <c r="AMH191" s="90"/>
      <c r="AMI191" s="90"/>
      <c r="AMJ191" s="90"/>
    </row>
    <row r="192" customFormat="false" ht="15" hidden="false" customHeight="true" outlineLevel="0" collapsed="false">
      <c r="A192" s="134" t="s">
        <v>138</v>
      </c>
      <c r="B192" s="182"/>
      <c r="C192" s="183"/>
      <c r="D192" s="90"/>
      <c r="E192" s="90"/>
      <c r="F192" s="90"/>
      <c r="G192" s="90"/>
      <c r="H192" s="90"/>
      <c r="I192" s="90"/>
      <c r="J192" s="90"/>
      <c r="K192" s="90"/>
      <c r="L192" s="90"/>
      <c r="M192" s="90"/>
      <c r="N192" s="90"/>
      <c r="O192" s="90"/>
      <c r="P192" s="90"/>
      <c r="Q192" s="90"/>
      <c r="R192" s="90"/>
      <c r="S192" s="90"/>
      <c r="T192" s="90"/>
      <c r="U192" s="90"/>
      <c r="V192" s="90"/>
      <c r="W192" s="90"/>
      <c r="X192" s="90"/>
      <c r="Y192" s="90"/>
      <c r="Z192" s="90"/>
      <c r="AA192" s="90"/>
      <c r="AB192" s="90"/>
      <c r="AC192" s="90"/>
      <c r="AD192" s="90"/>
      <c r="AE192" s="90"/>
      <c r="AF192" s="90"/>
      <c r="AG192" s="90"/>
      <c r="AH192" s="90"/>
      <c r="AI192" s="90"/>
      <c r="AJ192" s="90"/>
      <c r="AK192" s="90"/>
      <c r="AL192" s="90"/>
      <c r="AM192" s="90"/>
      <c r="AN192" s="90"/>
      <c r="AO192" s="90"/>
      <c r="AP192" s="90"/>
      <c r="AQ192" s="90"/>
      <c r="AR192" s="90"/>
      <c r="AS192" s="90"/>
      <c r="AT192" s="90"/>
      <c r="AU192" s="90"/>
      <c r="AV192" s="90"/>
      <c r="AW192" s="90"/>
      <c r="AX192" s="90"/>
      <c r="AY192" s="90"/>
      <c r="AZ192" s="90"/>
      <c r="BA192" s="90"/>
      <c r="BB192" s="90"/>
      <c r="BC192" s="90"/>
      <c r="BD192" s="90"/>
      <c r="BE192" s="90"/>
      <c r="BF192" s="90"/>
      <c r="BG192" s="90"/>
      <c r="BH192" s="90"/>
      <c r="BI192" s="90"/>
      <c r="BJ192" s="90"/>
      <c r="BK192" s="90"/>
      <c r="BL192" s="90"/>
      <c r="BM192" s="90"/>
      <c r="BN192" s="90"/>
      <c r="BO192" s="90"/>
      <c r="BP192" s="90"/>
      <c r="BQ192" s="90"/>
      <c r="BR192" s="90"/>
      <c r="BS192" s="90"/>
      <c r="BT192" s="90"/>
      <c r="BU192" s="90"/>
      <c r="BV192" s="90"/>
      <c r="BW192" s="90"/>
      <c r="BX192" s="90"/>
      <c r="BY192" s="90"/>
      <c r="BZ192" s="90"/>
      <c r="CA192" s="90"/>
      <c r="CB192" s="90"/>
      <c r="CC192" s="90"/>
      <c r="CD192" s="90"/>
      <c r="CE192" s="90"/>
      <c r="CF192" s="90"/>
      <c r="CG192" s="90"/>
      <c r="CH192" s="90"/>
      <c r="CI192" s="90"/>
      <c r="CJ192" s="90"/>
      <c r="CK192" s="90"/>
      <c r="CL192" s="90"/>
      <c r="CM192" s="90"/>
      <c r="CN192" s="90"/>
      <c r="CO192" s="90"/>
      <c r="CP192" s="90"/>
      <c r="CQ192" s="90"/>
      <c r="CR192" s="90"/>
      <c r="CS192" s="90"/>
      <c r="CT192" s="90"/>
      <c r="CU192" s="90"/>
      <c r="CV192" s="90"/>
      <c r="CW192" s="90"/>
      <c r="CX192" s="90"/>
      <c r="CY192" s="90"/>
      <c r="CZ192" s="90"/>
      <c r="DA192" s="90"/>
      <c r="DB192" s="90"/>
      <c r="DC192" s="90"/>
      <c r="DD192" s="90"/>
      <c r="DE192" s="90"/>
      <c r="DF192" s="90"/>
      <c r="DG192" s="90"/>
      <c r="DH192" s="90"/>
      <c r="DI192" s="90"/>
      <c r="DJ192" s="90"/>
      <c r="DK192" s="90"/>
      <c r="DL192" s="90"/>
      <c r="DM192" s="90"/>
      <c r="DN192" s="90"/>
      <c r="DO192" s="90"/>
      <c r="DP192" s="90"/>
      <c r="DQ192" s="90"/>
      <c r="DR192" s="90"/>
      <c r="DS192" s="90"/>
      <c r="DT192" s="90"/>
      <c r="DU192" s="90"/>
      <c r="DV192" s="90"/>
      <c r="DW192" s="90"/>
      <c r="DX192" s="90"/>
      <c r="DY192" s="90"/>
      <c r="DZ192" s="90"/>
      <c r="EA192" s="90"/>
      <c r="EB192" s="90"/>
      <c r="EC192" s="90"/>
      <c r="ED192" s="90"/>
      <c r="EE192" s="90"/>
      <c r="EF192" s="90"/>
      <c r="EG192" s="90"/>
      <c r="EH192" s="90"/>
      <c r="EI192" s="90"/>
      <c r="EJ192" s="90"/>
      <c r="EK192" s="90"/>
      <c r="EL192" s="90"/>
      <c r="EM192" s="90"/>
      <c r="EN192" s="90"/>
      <c r="EO192" s="90"/>
      <c r="EP192" s="90"/>
      <c r="EQ192" s="90"/>
      <c r="ER192" s="90"/>
      <c r="ES192" s="90"/>
      <c r="ET192" s="90"/>
      <c r="EU192" s="90"/>
      <c r="EV192" s="90"/>
      <c r="EW192" s="90"/>
      <c r="EX192" s="90"/>
      <c r="EY192" s="90"/>
      <c r="EZ192" s="90"/>
      <c r="FA192" s="90"/>
      <c r="FB192" s="90"/>
      <c r="FC192" s="90"/>
      <c r="FD192" s="90"/>
      <c r="FE192" s="90"/>
      <c r="FF192" s="90"/>
      <c r="FG192" s="90"/>
      <c r="FH192" s="90"/>
      <c r="FI192" s="90"/>
      <c r="FJ192" s="90"/>
      <c r="FK192" s="90"/>
      <c r="FL192" s="90"/>
      <c r="FM192" s="90"/>
      <c r="FN192" s="90"/>
      <c r="FO192" s="90"/>
      <c r="FP192" s="90"/>
      <c r="FQ192" s="90"/>
      <c r="FR192" s="90"/>
      <c r="FS192" s="90"/>
      <c r="FT192" s="90"/>
      <c r="FU192" s="90"/>
      <c r="FV192" s="90"/>
      <c r="FW192" s="90"/>
      <c r="FX192" s="90"/>
      <c r="FY192" s="90"/>
      <c r="FZ192" s="90"/>
      <c r="GA192" s="90"/>
      <c r="GB192" s="90"/>
      <c r="GC192" s="90"/>
      <c r="GD192" s="90"/>
      <c r="GE192" s="90"/>
      <c r="GF192" s="90"/>
      <c r="GG192" s="90"/>
      <c r="GH192" s="90"/>
      <c r="GI192" s="90"/>
      <c r="GJ192" s="90"/>
      <c r="GK192" s="90"/>
      <c r="GL192" s="90"/>
      <c r="GM192" s="90"/>
      <c r="GN192" s="90"/>
      <c r="GO192" s="90"/>
      <c r="GP192" s="90"/>
      <c r="GQ192" s="90"/>
      <c r="GR192" s="90"/>
      <c r="GS192" s="90"/>
      <c r="GT192" s="90"/>
      <c r="GU192" s="90"/>
      <c r="GV192" s="90"/>
      <c r="GW192" s="90"/>
      <c r="GX192" s="90"/>
      <c r="GY192" s="90"/>
      <c r="GZ192" s="90"/>
      <c r="HA192" s="90"/>
      <c r="HB192" s="90"/>
      <c r="HC192" s="90"/>
      <c r="HD192" s="90"/>
      <c r="HE192" s="90"/>
      <c r="HF192" s="90"/>
      <c r="HG192" s="90"/>
      <c r="HH192" s="90"/>
      <c r="HI192" s="90"/>
      <c r="HJ192" s="90"/>
      <c r="HK192" s="90"/>
      <c r="HL192" s="90"/>
      <c r="HM192" s="90"/>
      <c r="HN192" s="90"/>
      <c r="HO192" s="90"/>
      <c r="HP192" s="90"/>
      <c r="HQ192" s="90"/>
      <c r="HR192" s="90"/>
      <c r="HS192" s="90"/>
      <c r="HT192" s="90"/>
      <c r="HU192" s="90"/>
      <c r="HV192" s="90"/>
      <c r="HW192" s="90"/>
      <c r="HX192" s="90"/>
      <c r="HY192" s="90"/>
      <c r="HZ192" s="90"/>
      <c r="IA192" s="90"/>
      <c r="IB192" s="90"/>
      <c r="IC192" s="90"/>
      <c r="ID192" s="90"/>
      <c r="IE192" s="90"/>
      <c r="IF192" s="90"/>
      <c r="IG192" s="90"/>
      <c r="IH192" s="90"/>
      <c r="II192" s="90"/>
      <c r="IJ192" s="90"/>
      <c r="IK192" s="90"/>
      <c r="IL192" s="90"/>
      <c r="IM192" s="90"/>
      <c r="IN192" s="90"/>
      <c r="IO192" s="90"/>
      <c r="IP192" s="90"/>
      <c r="IQ192" s="90"/>
      <c r="IR192" s="90"/>
      <c r="IS192" s="90"/>
      <c r="IT192" s="90"/>
      <c r="IU192" s="90"/>
      <c r="IV192" s="90"/>
      <c r="IW192" s="90"/>
      <c r="IX192" s="90"/>
      <c r="IY192" s="90"/>
      <c r="IZ192" s="90"/>
      <c r="JA192" s="90"/>
      <c r="JB192" s="90"/>
      <c r="JC192" s="90"/>
      <c r="JD192" s="90"/>
      <c r="JE192" s="90"/>
      <c r="JF192" s="90"/>
      <c r="JG192" s="90"/>
      <c r="JH192" s="90"/>
      <c r="JI192" s="90"/>
      <c r="JJ192" s="90"/>
      <c r="JK192" s="90"/>
      <c r="JL192" s="90"/>
      <c r="JM192" s="90"/>
      <c r="JN192" s="90"/>
      <c r="JO192" s="90"/>
      <c r="JP192" s="90"/>
      <c r="JQ192" s="90"/>
      <c r="JR192" s="90"/>
      <c r="JS192" s="90"/>
      <c r="JT192" s="90"/>
      <c r="JU192" s="90"/>
      <c r="JV192" s="90"/>
      <c r="JW192" s="90"/>
      <c r="JX192" s="90"/>
      <c r="JY192" s="90"/>
      <c r="JZ192" s="90"/>
      <c r="KA192" s="90"/>
      <c r="KB192" s="90"/>
      <c r="KC192" s="90"/>
      <c r="KD192" s="90"/>
      <c r="KE192" s="90"/>
      <c r="KF192" s="90"/>
      <c r="KG192" s="90"/>
      <c r="KH192" s="90"/>
      <c r="KI192" s="90"/>
      <c r="KJ192" s="90"/>
      <c r="KK192" s="90"/>
      <c r="KL192" s="90"/>
      <c r="KM192" s="90"/>
      <c r="KN192" s="90"/>
      <c r="KO192" s="90"/>
      <c r="KP192" s="90"/>
      <c r="KQ192" s="90"/>
      <c r="KR192" s="90"/>
      <c r="KS192" s="90"/>
      <c r="KT192" s="90"/>
      <c r="KU192" s="90"/>
      <c r="KV192" s="90"/>
      <c r="KW192" s="90"/>
      <c r="KX192" s="90"/>
      <c r="KY192" s="90"/>
      <c r="KZ192" s="90"/>
      <c r="LA192" s="90"/>
      <c r="LB192" s="90"/>
      <c r="LC192" s="90"/>
      <c r="LD192" s="90"/>
      <c r="LE192" s="90"/>
      <c r="LF192" s="90"/>
      <c r="LG192" s="90"/>
      <c r="LH192" s="90"/>
      <c r="LI192" s="90"/>
      <c r="LJ192" s="90"/>
      <c r="LK192" s="90"/>
      <c r="LL192" s="90"/>
      <c r="LM192" s="90"/>
      <c r="LN192" s="90"/>
      <c r="LO192" s="90"/>
      <c r="LP192" s="90"/>
      <c r="LQ192" s="90"/>
      <c r="LR192" s="90"/>
      <c r="LS192" s="90"/>
      <c r="LT192" s="90"/>
      <c r="LU192" s="90"/>
      <c r="LV192" s="90"/>
      <c r="LW192" s="90"/>
      <c r="LX192" s="90"/>
      <c r="LY192" s="90"/>
      <c r="LZ192" s="90"/>
      <c r="MA192" s="90"/>
      <c r="MB192" s="90"/>
      <c r="MC192" s="90"/>
      <c r="MD192" s="90"/>
      <c r="ME192" s="90"/>
      <c r="MF192" s="90"/>
      <c r="MG192" s="90"/>
      <c r="MH192" s="90"/>
      <c r="MI192" s="90"/>
      <c r="MJ192" s="90"/>
      <c r="MK192" s="90"/>
      <c r="ML192" s="90"/>
      <c r="MM192" s="90"/>
      <c r="MN192" s="90"/>
      <c r="MO192" s="90"/>
      <c r="MP192" s="90"/>
      <c r="MQ192" s="90"/>
      <c r="MR192" s="90"/>
      <c r="MS192" s="90"/>
      <c r="MT192" s="90"/>
      <c r="MU192" s="90"/>
      <c r="MV192" s="90"/>
      <c r="MW192" s="90"/>
      <c r="MX192" s="90"/>
      <c r="MY192" s="90"/>
      <c r="MZ192" s="90"/>
      <c r="NA192" s="90"/>
      <c r="NB192" s="90"/>
      <c r="NC192" s="90"/>
      <c r="ND192" s="90"/>
      <c r="NE192" s="90"/>
      <c r="NF192" s="90"/>
      <c r="NG192" s="90"/>
      <c r="NH192" s="90"/>
      <c r="NI192" s="90"/>
      <c r="NJ192" s="90"/>
      <c r="NK192" s="90"/>
      <c r="NL192" s="90"/>
      <c r="NM192" s="90"/>
      <c r="NN192" s="90"/>
      <c r="NO192" s="90"/>
      <c r="NP192" s="90"/>
      <c r="NQ192" s="90"/>
      <c r="NR192" s="90"/>
      <c r="NS192" s="90"/>
      <c r="NT192" s="90"/>
      <c r="NU192" s="90"/>
      <c r="NV192" s="90"/>
      <c r="NW192" s="90"/>
      <c r="NX192" s="90"/>
      <c r="NY192" s="90"/>
      <c r="NZ192" s="90"/>
      <c r="OA192" s="90"/>
      <c r="OB192" s="90"/>
      <c r="OC192" s="90"/>
      <c r="OD192" s="90"/>
      <c r="OE192" s="90"/>
      <c r="OF192" s="90"/>
      <c r="OG192" s="90"/>
      <c r="OH192" s="90"/>
      <c r="OI192" s="90"/>
      <c r="OJ192" s="90"/>
      <c r="OK192" s="90"/>
      <c r="OL192" s="90"/>
      <c r="OM192" s="90"/>
      <c r="ON192" s="90"/>
      <c r="OO192" s="90"/>
      <c r="OP192" s="90"/>
      <c r="OQ192" s="90"/>
      <c r="OR192" s="90"/>
      <c r="OS192" s="90"/>
      <c r="OT192" s="90"/>
      <c r="OU192" s="90"/>
      <c r="OV192" s="90"/>
      <c r="OW192" s="90"/>
      <c r="OX192" s="90"/>
      <c r="OY192" s="90"/>
      <c r="OZ192" s="90"/>
      <c r="PA192" s="90"/>
      <c r="PB192" s="90"/>
      <c r="PC192" s="90"/>
      <c r="PD192" s="90"/>
      <c r="PE192" s="90"/>
      <c r="PF192" s="90"/>
      <c r="PG192" s="90"/>
      <c r="PH192" s="90"/>
      <c r="PI192" s="90"/>
      <c r="PJ192" s="90"/>
      <c r="PK192" s="90"/>
      <c r="PL192" s="90"/>
      <c r="PM192" s="90"/>
      <c r="PN192" s="90"/>
      <c r="PO192" s="90"/>
      <c r="PP192" s="90"/>
      <c r="PQ192" s="90"/>
      <c r="PR192" s="90"/>
      <c r="PS192" s="90"/>
      <c r="PT192" s="90"/>
      <c r="PU192" s="90"/>
      <c r="PV192" s="90"/>
      <c r="PW192" s="90"/>
      <c r="PX192" s="90"/>
      <c r="PY192" s="90"/>
      <c r="PZ192" s="90"/>
      <c r="QA192" s="90"/>
      <c r="QB192" s="90"/>
      <c r="QC192" s="90"/>
      <c r="QD192" s="90"/>
      <c r="QE192" s="90"/>
      <c r="QF192" s="90"/>
      <c r="QG192" s="90"/>
      <c r="QH192" s="90"/>
      <c r="QI192" s="90"/>
      <c r="QJ192" s="90"/>
      <c r="QK192" s="90"/>
      <c r="QL192" s="90"/>
      <c r="QM192" s="90"/>
      <c r="QN192" s="90"/>
      <c r="QO192" s="90"/>
      <c r="QP192" s="90"/>
      <c r="QQ192" s="90"/>
      <c r="QR192" s="90"/>
      <c r="QS192" s="90"/>
      <c r="QT192" s="90"/>
      <c r="QU192" s="90"/>
      <c r="QV192" s="90"/>
      <c r="QW192" s="90"/>
      <c r="QX192" s="90"/>
      <c r="QY192" s="90"/>
      <c r="QZ192" s="90"/>
      <c r="RA192" s="90"/>
      <c r="RB192" s="90"/>
      <c r="RC192" s="90"/>
      <c r="RD192" s="90"/>
      <c r="RE192" s="90"/>
      <c r="RF192" s="90"/>
      <c r="RG192" s="90"/>
      <c r="RH192" s="90"/>
      <c r="RI192" s="90"/>
      <c r="RJ192" s="90"/>
      <c r="RK192" s="90"/>
      <c r="RL192" s="90"/>
      <c r="RM192" s="90"/>
      <c r="RN192" s="90"/>
      <c r="RO192" s="90"/>
      <c r="RP192" s="90"/>
      <c r="RQ192" s="90"/>
      <c r="RR192" s="90"/>
      <c r="RS192" s="90"/>
      <c r="RT192" s="90"/>
      <c r="RU192" s="90"/>
      <c r="RV192" s="90"/>
      <c r="RW192" s="90"/>
      <c r="RX192" s="90"/>
      <c r="RY192" s="90"/>
      <c r="RZ192" s="90"/>
      <c r="SA192" s="90"/>
      <c r="SB192" s="90"/>
      <c r="SC192" s="90"/>
      <c r="SD192" s="90"/>
      <c r="SE192" s="90"/>
      <c r="SF192" s="90"/>
      <c r="SG192" s="90"/>
      <c r="SH192" s="90"/>
      <c r="SI192" s="90"/>
      <c r="SJ192" s="90"/>
      <c r="SK192" s="90"/>
      <c r="SL192" s="90"/>
      <c r="SM192" s="90"/>
      <c r="SN192" s="90"/>
      <c r="SO192" s="90"/>
      <c r="SP192" s="90"/>
      <c r="SQ192" s="90"/>
      <c r="SR192" s="90"/>
      <c r="SS192" s="90"/>
      <c r="ST192" s="90"/>
      <c r="SU192" s="90"/>
      <c r="SV192" s="90"/>
      <c r="SW192" s="90"/>
      <c r="SX192" s="90"/>
      <c r="SY192" s="90"/>
      <c r="SZ192" s="90"/>
      <c r="TA192" s="90"/>
      <c r="TB192" s="90"/>
      <c r="TC192" s="90"/>
      <c r="TD192" s="90"/>
      <c r="TE192" s="90"/>
      <c r="TF192" s="90"/>
      <c r="TG192" s="90"/>
      <c r="TH192" s="90"/>
      <c r="TI192" s="90"/>
      <c r="TJ192" s="90"/>
      <c r="TK192" s="90"/>
      <c r="TL192" s="90"/>
      <c r="TM192" s="90"/>
      <c r="TN192" s="90"/>
      <c r="TO192" s="90"/>
      <c r="TP192" s="90"/>
      <c r="TQ192" s="90"/>
      <c r="TR192" s="90"/>
      <c r="TS192" s="90"/>
      <c r="TT192" s="90"/>
      <c r="TU192" s="90"/>
      <c r="TV192" s="90"/>
      <c r="TW192" s="90"/>
      <c r="TX192" s="90"/>
      <c r="TY192" s="90"/>
      <c r="TZ192" s="90"/>
      <c r="UA192" s="90"/>
      <c r="UB192" s="90"/>
      <c r="UC192" s="90"/>
      <c r="UD192" s="90"/>
      <c r="UE192" s="90"/>
      <c r="UF192" s="90"/>
      <c r="UG192" s="90"/>
      <c r="UH192" s="90"/>
      <c r="UI192" s="90"/>
      <c r="UJ192" s="90"/>
      <c r="UK192" s="90"/>
      <c r="UL192" s="90"/>
      <c r="UM192" s="90"/>
      <c r="UN192" s="90"/>
      <c r="UO192" s="90"/>
      <c r="UP192" s="90"/>
      <c r="UQ192" s="90"/>
      <c r="UR192" s="90"/>
      <c r="US192" s="90"/>
      <c r="UT192" s="90"/>
      <c r="UU192" s="90"/>
      <c r="UV192" s="90"/>
      <c r="UW192" s="90"/>
      <c r="UX192" s="90"/>
      <c r="UY192" s="90"/>
      <c r="UZ192" s="90"/>
      <c r="VA192" s="90"/>
      <c r="VB192" s="90"/>
      <c r="VC192" s="90"/>
      <c r="VD192" s="90"/>
      <c r="VE192" s="90"/>
      <c r="VF192" s="90"/>
      <c r="VG192" s="90"/>
      <c r="VH192" s="90"/>
      <c r="VI192" s="90"/>
      <c r="VJ192" s="90"/>
      <c r="VK192" s="90"/>
      <c r="VL192" s="90"/>
      <c r="VM192" s="90"/>
      <c r="VN192" s="90"/>
      <c r="VO192" s="90"/>
      <c r="VP192" s="90"/>
      <c r="VQ192" s="90"/>
      <c r="VR192" s="90"/>
      <c r="VS192" s="90"/>
      <c r="VT192" s="90"/>
      <c r="VU192" s="90"/>
      <c r="VV192" s="90"/>
      <c r="VW192" s="90"/>
      <c r="VX192" s="90"/>
      <c r="VY192" s="90"/>
      <c r="VZ192" s="90"/>
      <c r="WA192" s="90"/>
      <c r="WB192" s="90"/>
      <c r="WC192" s="90"/>
      <c r="WD192" s="90"/>
      <c r="WE192" s="90"/>
      <c r="WF192" s="90"/>
      <c r="WG192" s="90"/>
      <c r="WH192" s="90"/>
      <c r="WI192" s="90"/>
      <c r="WJ192" s="90"/>
      <c r="WK192" s="90"/>
      <c r="WL192" s="90"/>
      <c r="WM192" s="90"/>
      <c r="WN192" s="90"/>
      <c r="WO192" s="90"/>
      <c r="WP192" s="90"/>
      <c r="WQ192" s="90"/>
      <c r="WR192" s="90"/>
      <c r="WS192" s="90"/>
      <c r="WT192" s="90"/>
      <c r="WU192" s="90"/>
      <c r="WV192" s="90"/>
      <c r="WW192" s="90"/>
      <c r="WX192" s="90"/>
      <c r="WY192" s="90"/>
      <c r="WZ192" s="90"/>
      <c r="XA192" s="90"/>
      <c r="XB192" s="90"/>
      <c r="XC192" s="90"/>
      <c r="XD192" s="90"/>
      <c r="XE192" s="90"/>
      <c r="XF192" s="90"/>
      <c r="XG192" s="90"/>
      <c r="XH192" s="90"/>
      <c r="XI192" s="90"/>
      <c r="XJ192" s="90"/>
      <c r="XK192" s="90"/>
      <c r="XL192" s="90"/>
      <c r="XM192" s="90"/>
      <c r="XN192" s="90"/>
      <c r="XO192" s="90"/>
      <c r="XP192" s="90"/>
      <c r="XQ192" s="90"/>
      <c r="XR192" s="90"/>
      <c r="XS192" s="90"/>
      <c r="XT192" s="90"/>
      <c r="XU192" s="90"/>
      <c r="XV192" s="90"/>
      <c r="XW192" s="90"/>
      <c r="XX192" s="90"/>
      <c r="XY192" s="90"/>
      <c r="XZ192" s="90"/>
      <c r="YA192" s="90"/>
      <c r="YB192" s="90"/>
      <c r="YC192" s="90"/>
      <c r="YD192" s="90"/>
      <c r="YE192" s="90"/>
      <c r="YF192" s="90"/>
      <c r="YG192" s="90"/>
      <c r="YH192" s="90"/>
      <c r="YI192" s="90"/>
      <c r="YJ192" s="90"/>
      <c r="YK192" s="90"/>
      <c r="YL192" s="90"/>
      <c r="YM192" s="90"/>
      <c r="YN192" s="90"/>
      <c r="YO192" s="90"/>
      <c r="YP192" s="90"/>
      <c r="YQ192" s="90"/>
      <c r="YR192" s="90"/>
      <c r="YS192" s="90"/>
      <c r="YT192" s="90"/>
      <c r="YU192" s="90"/>
      <c r="YV192" s="90"/>
      <c r="YW192" s="90"/>
      <c r="YX192" s="90"/>
      <c r="YY192" s="90"/>
      <c r="YZ192" s="90"/>
      <c r="ZA192" s="90"/>
      <c r="ZB192" s="90"/>
      <c r="ZC192" s="90"/>
      <c r="ZD192" s="90"/>
      <c r="ZE192" s="90"/>
      <c r="ZF192" s="90"/>
      <c r="ZG192" s="90"/>
      <c r="ZH192" s="90"/>
      <c r="ZI192" s="90"/>
      <c r="ZJ192" s="90"/>
      <c r="ZK192" s="90"/>
      <c r="ZL192" s="90"/>
      <c r="ZM192" s="90"/>
      <c r="ZN192" s="90"/>
      <c r="ZO192" s="90"/>
      <c r="ZP192" s="90"/>
      <c r="ZQ192" s="90"/>
      <c r="ZR192" s="90"/>
      <c r="ZS192" s="90"/>
      <c r="ZT192" s="90"/>
      <c r="ZU192" s="90"/>
      <c r="ZV192" s="90"/>
      <c r="ZW192" s="90"/>
      <c r="ZX192" s="90"/>
      <c r="ZY192" s="90"/>
      <c r="ZZ192" s="90"/>
      <c r="AAA192" s="90"/>
      <c r="AAB192" s="90"/>
      <c r="AAC192" s="90"/>
      <c r="AAD192" s="90"/>
      <c r="AAE192" s="90"/>
      <c r="AAF192" s="90"/>
      <c r="AAG192" s="90"/>
      <c r="AAH192" s="90"/>
      <c r="AAI192" s="90"/>
      <c r="AAJ192" s="90"/>
      <c r="AAK192" s="90"/>
      <c r="AAL192" s="90"/>
      <c r="AAM192" s="90"/>
      <c r="AAN192" s="90"/>
      <c r="AAO192" s="90"/>
      <c r="AAP192" s="90"/>
      <c r="AAQ192" s="90"/>
      <c r="AAR192" s="90"/>
      <c r="AAS192" s="90"/>
      <c r="AAT192" s="90"/>
      <c r="AAU192" s="90"/>
      <c r="AAV192" s="90"/>
      <c r="AAW192" s="90"/>
      <c r="AAX192" s="90"/>
      <c r="AAY192" s="90"/>
      <c r="AAZ192" s="90"/>
      <c r="ABA192" s="90"/>
      <c r="ABB192" s="90"/>
      <c r="ABC192" s="90"/>
      <c r="ABD192" s="90"/>
      <c r="ABE192" s="90"/>
      <c r="ABF192" s="90"/>
      <c r="ABG192" s="90"/>
      <c r="ABH192" s="90"/>
      <c r="ABI192" s="90"/>
      <c r="ABJ192" s="90"/>
      <c r="ABK192" s="90"/>
      <c r="ABL192" s="90"/>
      <c r="ABM192" s="90"/>
      <c r="ABN192" s="90"/>
      <c r="ABO192" s="90"/>
      <c r="ABP192" s="90"/>
      <c r="ABQ192" s="90"/>
      <c r="ABR192" s="90"/>
      <c r="ABS192" s="90"/>
      <c r="ABT192" s="90"/>
      <c r="ABU192" s="90"/>
      <c r="ABV192" s="90"/>
      <c r="ABW192" s="90"/>
      <c r="ABX192" s="90"/>
      <c r="ABY192" s="90"/>
      <c r="ABZ192" s="90"/>
      <c r="ACA192" s="90"/>
      <c r="ACB192" s="90"/>
      <c r="ACC192" s="90"/>
      <c r="ACD192" s="90"/>
      <c r="ACE192" s="90"/>
      <c r="ACF192" s="90"/>
      <c r="ACG192" s="90"/>
      <c r="ACH192" s="90"/>
      <c r="ACI192" s="90"/>
      <c r="ACJ192" s="90"/>
      <c r="ACK192" s="90"/>
      <c r="ACL192" s="90"/>
      <c r="ACM192" s="90"/>
      <c r="ACN192" s="90"/>
      <c r="ACO192" s="90"/>
      <c r="ACP192" s="90"/>
      <c r="ACQ192" s="90"/>
      <c r="ACR192" s="90"/>
      <c r="ACS192" s="90"/>
      <c r="ACT192" s="90"/>
      <c r="ACU192" s="90"/>
      <c r="ACV192" s="90"/>
      <c r="ACW192" s="90"/>
      <c r="ACX192" s="90"/>
      <c r="ACY192" s="90"/>
      <c r="ACZ192" s="90"/>
      <c r="ADA192" s="90"/>
      <c r="ADB192" s="90"/>
      <c r="ADC192" s="90"/>
      <c r="ADD192" s="90"/>
      <c r="ADE192" s="90"/>
      <c r="ADF192" s="90"/>
      <c r="ADG192" s="90"/>
      <c r="ADH192" s="90"/>
      <c r="ADI192" s="90"/>
      <c r="ADJ192" s="90"/>
      <c r="ADK192" s="90"/>
      <c r="ADL192" s="90"/>
      <c r="ADM192" s="90"/>
      <c r="ADN192" s="90"/>
      <c r="ADO192" s="90"/>
      <c r="ADP192" s="90"/>
      <c r="ADQ192" s="90"/>
      <c r="ADR192" s="90"/>
      <c r="ADS192" s="90"/>
      <c r="ADT192" s="90"/>
      <c r="ADU192" s="90"/>
      <c r="ADV192" s="90"/>
      <c r="ADW192" s="90"/>
      <c r="ADX192" s="90"/>
      <c r="ADY192" s="90"/>
      <c r="ADZ192" s="90"/>
      <c r="AEA192" s="90"/>
      <c r="AEB192" s="90"/>
      <c r="AEC192" s="90"/>
      <c r="AED192" s="90"/>
      <c r="AEE192" s="90"/>
      <c r="AEF192" s="90"/>
      <c r="AEG192" s="90"/>
      <c r="AEH192" s="90"/>
      <c r="AEI192" s="90"/>
      <c r="AEJ192" s="90"/>
      <c r="AEK192" s="90"/>
      <c r="AEL192" s="90"/>
      <c r="AEM192" s="90"/>
      <c r="AEN192" s="90"/>
      <c r="AEO192" s="90"/>
      <c r="AEP192" s="90"/>
      <c r="AEQ192" s="90"/>
      <c r="AER192" s="90"/>
      <c r="AES192" s="90"/>
      <c r="AET192" s="90"/>
      <c r="AEU192" s="90"/>
      <c r="AEV192" s="90"/>
      <c r="AEW192" s="90"/>
      <c r="AEX192" s="90"/>
      <c r="AEY192" s="90"/>
      <c r="AEZ192" s="90"/>
      <c r="AFA192" s="90"/>
      <c r="AFB192" s="90"/>
      <c r="AFC192" s="90"/>
      <c r="AFD192" s="90"/>
      <c r="AFE192" s="90"/>
      <c r="AFF192" s="90"/>
      <c r="AFG192" s="90"/>
      <c r="AFH192" s="90"/>
      <c r="AFI192" s="90"/>
      <c r="AFJ192" s="90"/>
      <c r="AFK192" s="90"/>
      <c r="AFL192" s="90"/>
      <c r="AFM192" s="90"/>
      <c r="AFN192" s="90"/>
      <c r="AFO192" s="90"/>
      <c r="AFP192" s="90"/>
      <c r="AFQ192" s="90"/>
      <c r="AFR192" s="90"/>
      <c r="AFS192" s="90"/>
      <c r="AFT192" s="90"/>
      <c r="AFU192" s="90"/>
      <c r="AFV192" s="90"/>
      <c r="AFW192" s="90"/>
      <c r="AFX192" s="90"/>
      <c r="AFY192" s="90"/>
      <c r="AFZ192" s="90"/>
      <c r="AGA192" s="90"/>
      <c r="AGB192" s="90"/>
      <c r="AGC192" s="90"/>
      <c r="AGD192" s="90"/>
      <c r="AGE192" s="90"/>
      <c r="AGF192" s="90"/>
      <c r="AGG192" s="90"/>
      <c r="AGH192" s="90"/>
      <c r="AGI192" s="90"/>
      <c r="AGJ192" s="90"/>
      <c r="AGK192" s="90"/>
      <c r="AGL192" s="90"/>
      <c r="AGM192" s="90"/>
      <c r="AGN192" s="90"/>
      <c r="AGO192" s="90"/>
      <c r="AGP192" s="90"/>
      <c r="AGQ192" s="90"/>
      <c r="AGR192" s="90"/>
      <c r="AGS192" s="90"/>
      <c r="AGT192" s="90"/>
      <c r="AGU192" s="90"/>
      <c r="AGV192" s="90"/>
      <c r="AGW192" s="90"/>
      <c r="AGX192" s="90"/>
      <c r="AGY192" s="90"/>
      <c r="AGZ192" s="90"/>
      <c r="AHA192" s="90"/>
      <c r="AHB192" s="90"/>
      <c r="AHC192" s="90"/>
      <c r="AHD192" s="90"/>
      <c r="AHE192" s="90"/>
      <c r="AHF192" s="90"/>
      <c r="AHG192" s="90"/>
      <c r="AHH192" s="90"/>
      <c r="AHI192" s="90"/>
      <c r="AHJ192" s="90"/>
      <c r="AHK192" s="90"/>
      <c r="AHL192" s="90"/>
      <c r="AHM192" s="90"/>
      <c r="AHN192" s="90"/>
      <c r="AHO192" s="90"/>
      <c r="AHP192" s="90"/>
      <c r="AHQ192" s="90"/>
      <c r="AHR192" s="90"/>
      <c r="AHS192" s="90"/>
      <c r="AHT192" s="90"/>
      <c r="AHU192" s="90"/>
      <c r="AHV192" s="90"/>
      <c r="AHW192" s="90"/>
      <c r="AHX192" s="90"/>
      <c r="AHY192" s="90"/>
      <c r="AHZ192" s="90"/>
      <c r="AIA192" s="90"/>
      <c r="AIB192" s="90"/>
      <c r="AIC192" s="90"/>
      <c r="AID192" s="90"/>
      <c r="AIE192" s="90"/>
      <c r="AIF192" s="90"/>
      <c r="AIG192" s="90"/>
      <c r="AIH192" s="90"/>
      <c r="AII192" s="90"/>
      <c r="AIJ192" s="90"/>
      <c r="AIK192" s="90"/>
      <c r="AIL192" s="90"/>
      <c r="AIM192" s="90"/>
      <c r="AIN192" s="90"/>
      <c r="AIO192" s="90"/>
      <c r="AIP192" s="90"/>
      <c r="AIQ192" s="90"/>
      <c r="AIR192" s="90"/>
      <c r="AIS192" s="90"/>
      <c r="AIT192" s="90"/>
      <c r="AIU192" s="90"/>
      <c r="AIV192" s="90"/>
      <c r="AIW192" s="90"/>
      <c r="AIX192" s="90"/>
      <c r="AIY192" s="90"/>
      <c r="AIZ192" s="90"/>
      <c r="AJA192" s="90"/>
      <c r="AJB192" s="90"/>
      <c r="AJC192" s="90"/>
      <c r="AJD192" s="90"/>
      <c r="AJE192" s="90"/>
      <c r="AJF192" s="90"/>
      <c r="AJG192" s="90"/>
      <c r="AJH192" s="90"/>
      <c r="AJI192" s="90"/>
      <c r="AJJ192" s="90"/>
      <c r="AJK192" s="90"/>
      <c r="AJL192" s="90"/>
      <c r="AJM192" s="90"/>
      <c r="AJN192" s="90"/>
      <c r="AJO192" s="90"/>
      <c r="AJP192" s="90"/>
      <c r="AJQ192" s="90"/>
      <c r="AJR192" s="90"/>
      <c r="AJS192" s="90"/>
      <c r="AJT192" s="90"/>
      <c r="AJU192" s="90"/>
      <c r="AJV192" s="90"/>
      <c r="AJW192" s="90"/>
      <c r="AJX192" s="90"/>
      <c r="AJY192" s="90"/>
      <c r="AJZ192" s="90"/>
      <c r="AKA192" s="90"/>
      <c r="AKB192" s="90"/>
      <c r="AKC192" s="90"/>
      <c r="AKD192" s="90"/>
      <c r="AKE192" s="90"/>
      <c r="AKF192" s="90"/>
      <c r="AKG192" s="90"/>
      <c r="AKH192" s="90"/>
      <c r="AKI192" s="90"/>
      <c r="AKJ192" s="90"/>
      <c r="AKK192" s="90"/>
      <c r="AKL192" s="90"/>
      <c r="AKM192" s="90"/>
      <c r="AKN192" s="90"/>
      <c r="AKO192" s="90"/>
      <c r="AKP192" s="90"/>
      <c r="AKQ192" s="90"/>
      <c r="AKR192" s="90"/>
      <c r="AKS192" s="90"/>
      <c r="AKT192" s="90"/>
      <c r="AKU192" s="90"/>
      <c r="AKV192" s="90"/>
      <c r="AKW192" s="90"/>
      <c r="AKX192" s="90"/>
      <c r="AKY192" s="90"/>
      <c r="AKZ192" s="90"/>
      <c r="ALA192" s="90"/>
      <c r="ALB192" s="90"/>
      <c r="ALC192" s="90"/>
      <c r="ALD192" s="90"/>
      <c r="ALE192" s="90"/>
      <c r="ALF192" s="90"/>
      <c r="ALG192" s="90"/>
      <c r="ALH192" s="90"/>
      <c r="ALI192" s="90"/>
      <c r="ALJ192" s="90"/>
      <c r="ALK192" s="90"/>
      <c r="ALL192" s="90"/>
      <c r="ALM192" s="90"/>
      <c r="ALN192" s="90"/>
      <c r="ALO192" s="90"/>
      <c r="ALP192" s="90"/>
      <c r="ALQ192" s="90"/>
      <c r="ALR192" s="90"/>
      <c r="ALS192" s="90"/>
      <c r="ALT192" s="90"/>
      <c r="ALU192" s="90"/>
      <c r="ALV192" s="90"/>
      <c r="ALW192" s="90"/>
      <c r="ALX192" s="90"/>
      <c r="ALY192" s="90"/>
      <c r="ALZ192" s="90"/>
      <c r="AMA192" s="90"/>
      <c r="AMB192" s="90"/>
      <c r="AMC192" s="90"/>
      <c r="AMD192" s="90"/>
      <c r="AME192" s="90"/>
      <c r="AMF192" s="90"/>
      <c r="AMG192" s="90"/>
      <c r="AMH192" s="90"/>
      <c r="AMI192" s="90"/>
      <c r="AMJ192" s="90"/>
    </row>
    <row r="193" customFormat="false" ht="14.25" hidden="false" customHeight="true" outlineLevel="0" collapsed="false">
      <c r="A193" s="174" t="n">
        <v>401</v>
      </c>
      <c r="B193" s="175" t="str">
        <f aca="false">VLOOKUP(A193,Names!$A$2:$B$207,2,FALSE())</f>
        <v>Lynchburg City Secondary Alternative</v>
      </c>
      <c r="C193" s="176" t="str">
        <f aca="false">VLOOKUP(A193,'Source query'!$B$17:$C$224,2,FALSE())</f>
        <v>Proposed 2% salary increase, effective December 1, 2016 - not definite.</v>
      </c>
    </row>
    <row r="194" customFormat="false" ht="14.25" hidden="false" customHeight="true" outlineLevel="0" collapsed="false">
      <c r="A194" s="174" t="n">
        <v>402</v>
      </c>
      <c r="B194" s="175" t="str">
        <f aca="false">VLOOKUP(A194,Names!$A$2:$B$207,2,FALSE())</f>
        <v>Enterprise Academy/Newport News City</v>
      </c>
      <c r="C194" s="176" t="str">
        <f aca="false">VLOOKUP(A194,'Source query'!$B$17:$C$224,2,FALSE())</f>
        <v>NNPS gave a general 3% across the board pay increase.</v>
      </c>
    </row>
    <row r="195" customFormat="false" ht="14.25" hidden="false" customHeight="true" outlineLevel="0" collapsed="false">
      <c r="A195" s="174" t="n">
        <v>403</v>
      </c>
      <c r="B195" s="175" t="str">
        <f aca="false">VLOOKUP(A195,Names!$A$2:$B$207,2,FALSE())</f>
        <v>Tidewater Regional Alternative Education</v>
      </c>
      <c r="C195" s="176" t="str">
        <f aca="false">VLOOKUP(A195,'Source query'!$B$17:$C$224,2,FALSE())</f>
        <v>2% cost of living raise</v>
      </c>
    </row>
    <row r="196" customFormat="false" ht="14.25" hidden="false" customHeight="true" outlineLevel="0" collapsed="false">
      <c r="A196" s="174" t="n">
        <v>404</v>
      </c>
      <c r="B196" s="175" t="str">
        <f aca="false">VLOOKUP(A196,Names!$A$2:$B$207,2,FALSE())</f>
        <v>Regional Alternative Plus Self Project/Roanoke</v>
      </c>
      <c r="C196" s="176" t="str">
        <f aca="false">VLOOKUP(A196,'Source query'!$B$17:$C$224,2,FALSE())</f>
        <v>step increase or 2% cost of living increase</v>
      </c>
    </row>
    <row r="197" customFormat="false" ht="14.25" hidden="false" customHeight="true" outlineLevel="0" collapsed="false">
      <c r="A197" s="174" t="n">
        <v>405</v>
      </c>
      <c r="B197" s="175" t="str">
        <f aca="false">VLOOKUP(A197,Names!$A$2:$B$207,2,FALSE())</f>
        <v>Transition Support Resource Center/Fairfax</v>
      </c>
      <c r="C197" s="176" t="str">
        <f aca="false">VLOOKUP(A197,'Source query'!$B$17:$C$224,2,FALSE())</f>
        <v>1) Step increase for eligible employees, which is approximately a 2.5% increase</v>
      </c>
    </row>
    <row r="198" customFormat="false" ht="14.25" hidden="false" customHeight="true" outlineLevel="0" collapsed="false">
      <c r="A198" s="174" t="n">
        <v>406</v>
      </c>
      <c r="B198" s="175" t="str">
        <f aca="false">VLOOKUP(A198,Names!$A$2:$B$207,2,FALSE())</f>
        <v>Project Return/Fluvanna County</v>
      </c>
      <c r="C198" s="176" t="str">
        <f aca="false">VLOOKUP(A198,'Source query'!$B$17:$C$224,2,FALSE())</f>
        <v>Budgeted a 2.0% average salary increase for classroom teachers.</v>
      </c>
    </row>
    <row r="199" customFormat="false" ht="14.25" hidden="false" customHeight="true" outlineLevel="0" collapsed="false">
      <c r="A199" s="174" t="n">
        <v>407</v>
      </c>
      <c r="B199" s="175" t="str">
        <f aca="false">VLOOKUP(A199,Names!$A$2:$B$207,2,FALSE())</f>
        <v>Behav Disord Youth/Montgomery</v>
      </c>
      <c r="C199" s="176" t="str">
        <f aca="false">VLOOKUP(A199,'Source query'!$B$17:$C$224,2,FALSE())</f>
        <v>A raise of approximately 3.00%</v>
      </c>
    </row>
    <row r="200" customFormat="false" ht="14.25" hidden="false" customHeight="true" outlineLevel="0" collapsed="false">
      <c r="A200" s="174" t="n">
        <v>408</v>
      </c>
      <c r="B200" s="175" t="str">
        <f aca="false">VLOOKUP(A200,Names!$A$2:$B$207,2,FALSE())</f>
        <v>Petersburg Regional Alternative</v>
      </c>
      <c r="C200" s="176" t="str">
        <f aca="false">VLOOKUP(A200,'Source query'!$B$17:$C$224,2,FALSE())</f>
        <v>Merit increase.</v>
      </c>
    </row>
    <row r="201" customFormat="false" ht="14.25" hidden="false" customHeight="true" outlineLevel="0" collapsed="false">
      <c r="A201" s="174" t="n">
        <v>409</v>
      </c>
      <c r="B201" s="175" t="str">
        <f aca="false">VLOOKUP(A201,Names!$A$2:$B$207,2,FALSE())</f>
        <v>Regional Alternative/Pittsylvania Co</v>
      </c>
      <c r="C201" s="176" t="str">
        <f aca="false">VLOOKUP(A201,'Source query'!$B$17:$C$224,2,FALSE())</f>
        <v>2% cost of living increase and 1% VRS offset</v>
      </c>
    </row>
    <row r="202" customFormat="false" ht="28.5" hidden="false" customHeight="true" outlineLevel="0" collapsed="false">
      <c r="A202" s="174" t="n">
        <v>410</v>
      </c>
      <c r="B202" s="175" t="str">
        <f aca="false">VLOOKUP(A202,Names!$A$2:$B$207,2,FALSE())</f>
        <v>Project Return/Powhatan Co</v>
      </c>
      <c r="C202" s="176" t="str">
        <f aca="false">VLOOKUP(A202,'Source query'!$B$17:$C$224,2,FALSE())</f>
        <v>A 2% increase was provided to all employees, plus a targeted increase based on the region median. The average increase was 2.9%.</v>
      </c>
    </row>
    <row r="203" customFormat="false" ht="14.25" hidden="false" customHeight="true" outlineLevel="0" collapsed="false">
      <c r="A203" s="174" t="n">
        <v>411</v>
      </c>
      <c r="B203" s="175" t="str">
        <f aca="false">VLOOKUP(A203,Names!$A$2:$B$207,2,FALSE())</f>
        <v>Crossroads Alternative/Bristol City</v>
      </c>
      <c r="C203" s="176" t="str">
        <f aca="false">VLOOKUP(A203,'Source query'!$B$17:$C$224,2,FALSE())</f>
        <v>2% plus step salary increase</v>
      </c>
    </row>
    <row r="204" customFormat="false" ht="14.25" hidden="false" customHeight="true" outlineLevel="0" collapsed="false">
      <c r="A204" s="174" t="n">
        <v>412</v>
      </c>
      <c r="B204" s="175" t="str">
        <f aca="false">VLOOKUP(A204,Names!$A$2:$B$207,2,FALSE())</f>
        <v>Metro Richmond Alternative Ed</v>
      </c>
      <c r="C204" s="176" t="str">
        <f aca="false">VLOOKUP(A204,'Source query'!$B$17:$C$224,2,FALSE())</f>
        <v>No action taken to improve teacher's salaries</v>
      </c>
    </row>
    <row r="205" customFormat="false" ht="28.5" hidden="false" customHeight="true" outlineLevel="0" collapsed="false">
      <c r="A205" s="174" t="n">
        <v>413</v>
      </c>
      <c r="B205" s="175" t="str">
        <f aca="false">VLOOKUP(A205,Names!$A$2:$B$207,2,FALSE())</f>
        <v>Regional Alternative Ed/Stafford Co</v>
      </c>
      <c r="C205" s="176" t="str">
        <f aca="false">VLOOKUP(A205,'Source query'!$B$17:$C$224,2,FALSE())</f>
        <v>Cost of living (2%), Final year of mandated VRS match (1%), and salary scale enhancement (percentage varies based on level of experience).</v>
      </c>
    </row>
    <row r="206" customFormat="false" ht="14.25" hidden="false" customHeight="true" outlineLevel="0" collapsed="false">
      <c r="A206" s="174" t="n">
        <v>414</v>
      </c>
      <c r="B206" s="175" t="str">
        <f aca="false">VLOOKUP(A206,Names!$A$2:$B$207,2,FALSE())</f>
        <v>Southside L.I.N.K. Project/Brunswick Co</v>
      </c>
      <c r="C206" s="176" t="str">
        <f aca="false">VLOOKUP(A206,'Source query'!$B$17:$C$224,2,FALSE())</f>
        <v>3% Salary Increase</v>
      </c>
    </row>
    <row r="207" customFormat="false" ht="14.25" hidden="false" customHeight="true" outlineLevel="0" collapsed="false">
      <c r="A207" s="174" t="n">
        <v>415</v>
      </c>
      <c r="B207" s="175" t="str">
        <f aca="false">VLOOKUP(A207,Names!$A$2:$B$207,2,FALSE())</f>
        <v>Regional Alternative Ed/King William</v>
      </c>
      <c r="C207" s="176" t="str">
        <f aca="false">VLOOKUP(A207,'Source query'!$B$17:$C$224,2,FALSE())</f>
        <v>No action taken to improve teacher's salaries</v>
      </c>
    </row>
    <row r="208" customFormat="false" ht="28.5" hidden="false" customHeight="true" outlineLevel="0" collapsed="false">
      <c r="A208" s="174" t="n">
        <v>416</v>
      </c>
      <c r="B208" s="175" t="str">
        <f aca="false">VLOOKUP(A208,Names!$A$2:$B$207,2,FALSE())</f>
        <v>New Dominion/Prince William Co</v>
      </c>
      <c r="C208" s="176" t="str">
        <f aca="false">VLOOKUP(A208,'Source query'!$B$17:$C$224,2,FALSE())</f>
        <v>The school division has provided a pay plan increase averaging 2.8% for all employees. As well as a 1% offset increase for VRS costs.</v>
      </c>
    </row>
    <row r="209" customFormat="false" ht="14.25" hidden="false" customHeight="true" outlineLevel="0" collapsed="false">
      <c r="A209" s="174" t="n">
        <v>417</v>
      </c>
      <c r="B209" s="175" t="str">
        <f aca="false">VLOOKUP(A209,Names!$A$2:$B$207,2,FALSE())</f>
        <v>Project Bridge/Russell Co</v>
      </c>
      <c r="C209" s="176" t="str">
        <f aca="false">VLOOKUP(A209,'Source query'!$B$17:$C$224,2,FALSE())</f>
        <v>All full-time employees will receive a 1.275% increase to cover the final year of the VRS increase.</v>
      </c>
    </row>
    <row r="210" customFormat="false" ht="14.25" hidden="false" customHeight="true" outlineLevel="0" collapsed="false">
      <c r="A210" s="174" t="n">
        <v>418</v>
      </c>
      <c r="B210" s="175" t="str">
        <f aca="false">VLOOKUP(A210,Names!$A$2:$B$207,2,FALSE())</f>
        <v>Regional Alternative/Wythe Co</v>
      </c>
      <c r="C210" s="176" t="str">
        <f aca="false">VLOOKUP(A210,'Source query'!$B$17:$C$224,2,FALSE())</f>
        <v>2% raises</v>
      </c>
    </row>
    <row r="211" customFormat="false" ht="14.25" hidden="false" customHeight="true" outlineLevel="0" collapsed="false">
      <c r="A211" s="174" t="n">
        <v>420</v>
      </c>
      <c r="B211" s="175" t="str">
        <f aca="false">VLOOKUP(A211,Names!$A$2:$B$207,2,FALSE())</f>
        <v>Piedmont Alternative School</v>
      </c>
      <c r="C211" s="176" t="str">
        <f aca="false">VLOOKUP(A211,'Source query'!$B$17:$C$224,2,FALSE())</f>
        <v>Step Increase and 2% raise</v>
      </c>
    </row>
    <row r="212" customFormat="false" ht="14.25" hidden="false" customHeight="true" outlineLevel="0" collapsed="false">
      <c r="A212" s="174" t="n">
        <v>421</v>
      </c>
      <c r="B212" s="175" t="str">
        <f aca="false">VLOOKUP(A212,Names!$A$2:$B$207,2,FALSE())</f>
        <v>Northern Neck Regional Alternative Education</v>
      </c>
      <c r="C212" s="176" t="str">
        <f aca="false">VLOOKUP(A212,'Source query'!$B$17:$C$224,2,FALSE())</f>
        <v>Teacher were given a 2% increase</v>
      </c>
    </row>
    <row r="213" customFormat="false" ht="14.25" hidden="false" customHeight="true" outlineLevel="0" collapsed="false">
      <c r="A213" s="174" t="n">
        <v>422</v>
      </c>
      <c r="B213" s="175" t="str">
        <f aca="false">VLOOKUP(A213,Names!$A$2:$B$207,2,FALSE())</f>
        <v>Shenandoah Valley Reg Alternative Ed/Genesis</v>
      </c>
      <c r="C213" s="176" t="str">
        <f aca="false">VLOOKUP(A213,'Source query'!$B$17:$C$224,2,FALSE())</f>
        <v>Average 3% salary increase</v>
      </c>
    </row>
    <row r="214" customFormat="false" ht="14.25" hidden="false" customHeight="true" outlineLevel="0" collapsed="false">
      <c r="A214" s="174" t="n">
        <v>423</v>
      </c>
      <c r="B214" s="175" t="str">
        <f aca="false">VLOOKUP(A214,Names!$A$2:$B$207,2,FALSE())</f>
        <v>Breaking Barriers Alternative Ed/Henry Co</v>
      </c>
      <c r="C214" s="176" t="str">
        <f aca="false">VLOOKUP(A214,'Source query'!$B$17:$C$224,2,FALSE())</f>
        <v>1.5% Raise</v>
      </c>
    </row>
    <row r="215" customFormat="false" ht="14.25" hidden="false" customHeight="true" outlineLevel="0" collapsed="false">
      <c r="A215" s="174" t="n">
        <v>424</v>
      </c>
      <c r="B215" s="175" t="str">
        <f aca="false">VLOOKUP(A215,Names!$A$2:$B$207,2,FALSE())</f>
        <v>Carroll/Galax/Joy Ranch Reg Alternative Ed</v>
      </c>
      <c r="C215" s="176" t="str">
        <f aca="false">VLOOKUP(A215,'Source query'!$B$17:$C$224,2,FALSE())</f>
        <v>All staff were given a 3% plus step increase for 16/17</v>
      </c>
    </row>
    <row r="216" customFormat="false" ht="14.25" hidden="false" customHeight="true" outlineLevel="0" collapsed="false">
      <c r="A216" s="174" t="n">
        <v>426</v>
      </c>
      <c r="B216" s="175" t="str">
        <f aca="false">VLOOKUP(A216,Names!$A$2:$B$207,2,FALSE())</f>
        <v>Regional Learning Academy/Wise Co</v>
      </c>
      <c r="C216" s="176" t="str">
        <f aca="false">VLOOKUP(A216,'Source query'!$B$17:$C$224,2,FALSE())</f>
        <v>No action taken to improve teacher's salaries</v>
      </c>
    </row>
    <row r="217" customFormat="false" ht="14.25" hidden="false" customHeight="true" outlineLevel="0" collapsed="false">
      <c r="A217" s="174" t="n">
        <v>427</v>
      </c>
      <c r="B217" s="175" t="str">
        <f aca="false">VLOOKUP(A217,Names!$A$2:$B$207,2,FALSE())</f>
        <v>Regional Community Alternative Ed Continuum</v>
      </c>
      <c r="C217" s="176" t="str">
        <f aca="false">VLOOKUP(A217,'Source query'!$B$17:$C$224,2,FALSE())</f>
        <v>All teachers were given at 2% increase in FY2017.</v>
      </c>
    </row>
    <row r="218" customFormat="false" ht="14.25" hidden="false" customHeight="true" outlineLevel="0" collapsed="false">
      <c r="A218" s="174" t="n">
        <v>428</v>
      </c>
      <c r="B218" s="175" t="str">
        <f aca="false">VLOOKUP(A218,Names!$A$2:$B$207,2,FALSE())</f>
        <v>Project Renew/Northampton Co</v>
      </c>
      <c r="C218" s="176" t="str">
        <f aca="false">VLOOKUP(A218,'Source query'!$B$17:$C$224,2,FALSE())</f>
        <v>Step plus .5% scale adjustment</v>
      </c>
    </row>
    <row r="219" customFormat="false" ht="14.25" hidden="false" customHeight="true" outlineLevel="0" collapsed="false">
      <c r="A219" s="174" t="n">
        <v>429</v>
      </c>
      <c r="B219" s="175" t="str">
        <f aca="false">VLOOKUP(A219,Names!$A$2:$B$207,2,FALSE())</f>
        <v>Renaissance/Scott Co</v>
      </c>
      <c r="C219" s="176" t="str">
        <f aca="false">VLOOKUP(A219,'Source query'!$B$17:$C$224,2,FALSE())</f>
        <v>Step increase or 2%. FY17</v>
      </c>
    </row>
    <row r="220" customFormat="false" ht="14.25" hidden="false" customHeight="true" outlineLevel="0" collapsed="false">
      <c r="A220" s="174" t="n">
        <v>431</v>
      </c>
      <c r="B220" s="175" t="str">
        <f aca="false">VLOOKUP(A220,Names!$A$2:$B$207,2,FALSE())</f>
        <v>Regional Alternative Education Center/Buena Vista</v>
      </c>
      <c r="C220" s="176" t="str">
        <f aca="false">VLOOKUP(A220,'Source query'!$B$17:$C$224,2,FALSE())</f>
        <v>No action taken to improve teacher's salaries</v>
      </c>
    </row>
    <row r="221" customFormat="false" ht="15" hidden="false" customHeight="true" outlineLevel="0" collapsed="false">
      <c r="A221" s="139"/>
      <c r="B221" s="140"/>
      <c r="C221" s="141"/>
      <c r="H221" s="138"/>
      <c r="I221" s="138"/>
      <c r="J221" s="138"/>
      <c r="K221" s="138"/>
      <c r="L221" s="138"/>
      <c r="M221" s="138"/>
      <c r="N221" s="138"/>
      <c r="O221" s="138"/>
      <c r="P221" s="138"/>
      <c r="Q221" s="138"/>
      <c r="R221" s="138"/>
      <c r="S221" s="138"/>
      <c r="T221" s="138"/>
      <c r="U221" s="138"/>
      <c r="V221" s="138"/>
      <c r="W221" s="138"/>
      <c r="X221" s="138"/>
      <c r="Y221" s="138"/>
      <c r="Z221" s="138"/>
      <c r="AA221" s="138"/>
      <c r="AB221" s="138"/>
      <c r="AC221" s="138"/>
      <c r="AD221" s="138"/>
      <c r="AE221" s="138"/>
      <c r="AF221" s="138"/>
      <c r="AG221" s="138"/>
      <c r="AH221" s="138"/>
      <c r="AI221" s="138"/>
      <c r="AJ221" s="138"/>
      <c r="AK221" s="138"/>
      <c r="AL221" s="138"/>
      <c r="AM221" s="138"/>
      <c r="AN221" s="138"/>
      <c r="AO221" s="138"/>
      <c r="AP221" s="138"/>
      <c r="AQ221" s="138"/>
      <c r="AR221" s="138"/>
      <c r="AS221" s="138"/>
      <c r="AT221" s="138"/>
      <c r="AU221" s="138"/>
      <c r="AV221" s="138"/>
      <c r="AW221" s="138"/>
      <c r="AX221" s="138"/>
      <c r="AY221" s="138"/>
      <c r="AZ221" s="138"/>
      <c r="BA221" s="138"/>
      <c r="BB221" s="138"/>
      <c r="BC221" s="138"/>
      <c r="BD221" s="138"/>
      <c r="BE221" s="138"/>
      <c r="BF221" s="138"/>
      <c r="BG221" s="138"/>
      <c r="BH221" s="138"/>
      <c r="BI221" s="138"/>
      <c r="BJ221" s="138"/>
      <c r="BK221" s="138"/>
      <c r="BL221" s="138"/>
      <c r="BM221" s="138"/>
      <c r="BN221" s="138"/>
      <c r="BO221" s="138"/>
      <c r="BP221" s="138"/>
      <c r="BQ221" s="138"/>
      <c r="BR221" s="138"/>
      <c r="BS221" s="138"/>
      <c r="BT221" s="138"/>
      <c r="BU221" s="138"/>
      <c r="BV221" s="138"/>
      <c r="BW221" s="138"/>
      <c r="BX221" s="138"/>
      <c r="BY221" s="138"/>
      <c r="BZ221" s="138"/>
      <c r="CA221" s="138"/>
      <c r="CB221" s="138"/>
      <c r="CC221" s="138"/>
      <c r="CD221" s="138"/>
      <c r="CE221" s="138"/>
      <c r="CF221" s="138"/>
      <c r="CG221" s="138"/>
      <c r="CH221" s="138"/>
      <c r="CI221" s="138"/>
      <c r="CJ221" s="138"/>
      <c r="CK221" s="138"/>
      <c r="CL221" s="138"/>
      <c r="CM221" s="138"/>
      <c r="CN221" s="138"/>
      <c r="CO221" s="138"/>
      <c r="CP221" s="138"/>
      <c r="CQ221" s="138"/>
      <c r="CR221" s="138"/>
      <c r="CS221" s="138"/>
      <c r="CT221" s="138"/>
      <c r="CU221" s="138"/>
      <c r="CV221" s="138"/>
      <c r="CW221" s="138"/>
      <c r="CX221" s="138"/>
      <c r="CY221" s="138"/>
      <c r="CZ221" s="138"/>
      <c r="DA221" s="138"/>
      <c r="DB221" s="138"/>
      <c r="DC221" s="138"/>
      <c r="DD221" s="138"/>
      <c r="DE221" s="138"/>
      <c r="DF221" s="138"/>
      <c r="DG221" s="138"/>
      <c r="DH221" s="138"/>
      <c r="DI221" s="138"/>
      <c r="DJ221" s="138"/>
      <c r="DK221" s="138"/>
      <c r="DL221" s="138"/>
      <c r="DM221" s="138"/>
      <c r="DN221" s="138"/>
      <c r="DO221" s="138"/>
      <c r="DP221" s="138"/>
      <c r="DQ221" s="138"/>
      <c r="DR221" s="138"/>
      <c r="DS221" s="138"/>
      <c r="DT221" s="138"/>
      <c r="DU221" s="138"/>
      <c r="DV221" s="138"/>
      <c r="DW221" s="138"/>
      <c r="DX221" s="138"/>
      <c r="DY221" s="138"/>
      <c r="DZ221" s="138"/>
      <c r="EA221" s="138"/>
      <c r="EB221" s="138"/>
      <c r="EC221" s="138"/>
      <c r="ED221" s="138"/>
      <c r="EE221" s="138"/>
      <c r="EF221" s="138"/>
      <c r="EG221" s="138"/>
      <c r="EH221" s="138"/>
      <c r="EI221" s="138"/>
      <c r="EJ221" s="138"/>
      <c r="EK221" s="138"/>
      <c r="EL221" s="138"/>
      <c r="EM221" s="138"/>
      <c r="EN221" s="138"/>
      <c r="EO221" s="138"/>
      <c r="EP221" s="138"/>
      <c r="EQ221" s="138"/>
      <c r="ER221" s="138"/>
      <c r="ES221" s="138"/>
      <c r="ET221" s="138"/>
      <c r="EU221" s="138"/>
      <c r="EV221" s="138"/>
      <c r="EW221" s="138"/>
      <c r="EX221" s="138"/>
      <c r="EY221" s="138"/>
      <c r="EZ221" s="138"/>
      <c r="FA221" s="138"/>
      <c r="FB221" s="138"/>
      <c r="FC221" s="138"/>
      <c r="FD221" s="138"/>
      <c r="FE221" s="138"/>
      <c r="FF221" s="138"/>
      <c r="FG221" s="138"/>
      <c r="FH221" s="138"/>
      <c r="FI221" s="138"/>
      <c r="FJ221" s="138"/>
      <c r="FK221" s="138"/>
      <c r="FL221" s="138"/>
      <c r="FM221" s="138"/>
      <c r="FN221" s="138"/>
      <c r="FO221" s="138"/>
      <c r="FP221" s="138"/>
      <c r="FQ221" s="138"/>
      <c r="FR221" s="138"/>
      <c r="FS221" s="138"/>
      <c r="FT221" s="138"/>
      <c r="FU221" s="138"/>
      <c r="FV221" s="138"/>
      <c r="FW221" s="138"/>
      <c r="FX221" s="138"/>
      <c r="FY221" s="138"/>
      <c r="FZ221" s="138"/>
      <c r="GA221" s="138"/>
      <c r="GB221" s="138"/>
      <c r="GC221" s="138"/>
      <c r="GD221" s="138"/>
      <c r="GE221" s="138"/>
      <c r="GF221" s="138"/>
      <c r="GG221" s="138"/>
      <c r="GH221" s="138"/>
      <c r="GI221" s="138"/>
      <c r="GJ221" s="138"/>
      <c r="GK221" s="138"/>
      <c r="GL221" s="138"/>
      <c r="GM221" s="138"/>
      <c r="GN221" s="138"/>
      <c r="GO221" s="138"/>
      <c r="GP221" s="138"/>
      <c r="GQ221" s="138"/>
      <c r="GR221" s="138"/>
      <c r="GS221" s="138"/>
      <c r="GT221" s="138"/>
      <c r="GU221" s="138"/>
      <c r="GV221" s="138"/>
      <c r="GW221" s="138"/>
      <c r="GX221" s="138"/>
      <c r="GY221" s="138"/>
      <c r="GZ221" s="138"/>
      <c r="HA221" s="138"/>
      <c r="HB221" s="138"/>
      <c r="HC221" s="138"/>
      <c r="HD221" s="138"/>
      <c r="HE221" s="138"/>
      <c r="HF221" s="138"/>
      <c r="HG221" s="138"/>
      <c r="HH221" s="138"/>
      <c r="HI221" s="138"/>
      <c r="HJ221" s="138"/>
      <c r="HK221" s="138"/>
      <c r="HL221" s="138"/>
      <c r="HM221" s="138"/>
      <c r="HN221" s="138"/>
      <c r="HO221" s="138"/>
      <c r="HP221" s="138"/>
      <c r="HQ221" s="138"/>
      <c r="HR221" s="138"/>
      <c r="HS221" s="138"/>
      <c r="HT221" s="138"/>
      <c r="HU221" s="138"/>
      <c r="HV221" s="138"/>
      <c r="HW221" s="138"/>
      <c r="HX221" s="138"/>
      <c r="HY221" s="138"/>
      <c r="HZ221" s="138"/>
      <c r="IA221" s="138"/>
      <c r="IB221" s="138"/>
      <c r="IC221" s="138"/>
      <c r="ID221" s="138"/>
      <c r="IE221" s="138"/>
      <c r="IF221" s="138"/>
      <c r="IG221" s="138"/>
      <c r="IH221" s="138"/>
      <c r="II221" s="138"/>
      <c r="IJ221" s="138"/>
      <c r="IK221" s="138"/>
      <c r="IL221" s="138"/>
      <c r="IM221" s="138"/>
      <c r="IN221" s="138"/>
      <c r="IO221" s="138"/>
      <c r="IP221" s="138"/>
      <c r="IQ221" s="138"/>
      <c r="IR221" s="138"/>
      <c r="IS221" s="138"/>
      <c r="IT221" s="138"/>
      <c r="IU221" s="138"/>
      <c r="IV221" s="138"/>
      <c r="IW221" s="138"/>
      <c r="IX221" s="138"/>
      <c r="IY221" s="138"/>
      <c r="IZ221" s="138"/>
      <c r="JA221" s="138"/>
      <c r="JB221" s="138"/>
      <c r="JC221" s="138"/>
      <c r="JD221" s="138"/>
      <c r="JE221" s="138"/>
      <c r="JF221" s="138"/>
      <c r="JG221" s="138"/>
      <c r="JH221" s="138"/>
      <c r="JI221" s="138"/>
      <c r="JJ221" s="138"/>
      <c r="JK221" s="138"/>
      <c r="JL221" s="138"/>
      <c r="JM221" s="138"/>
      <c r="JN221" s="138"/>
      <c r="JO221" s="138"/>
      <c r="JP221" s="138"/>
      <c r="JQ221" s="138"/>
      <c r="JR221" s="138"/>
      <c r="JS221" s="138"/>
      <c r="JT221" s="138"/>
      <c r="JU221" s="138"/>
      <c r="JV221" s="138"/>
      <c r="JW221" s="138"/>
      <c r="JX221" s="138"/>
      <c r="JY221" s="138"/>
      <c r="JZ221" s="138"/>
      <c r="KA221" s="138"/>
      <c r="KB221" s="138"/>
      <c r="KC221" s="138"/>
      <c r="KD221" s="138"/>
      <c r="KE221" s="138"/>
      <c r="KF221" s="138"/>
      <c r="KG221" s="138"/>
      <c r="KH221" s="138"/>
      <c r="KI221" s="138"/>
      <c r="KJ221" s="138"/>
      <c r="KK221" s="138"/>
      <c r="KL221" s="138"/>
      <c r="KM221" s="138"/>
      <c r="KN221" s="138"/>
      <c r="KO221" s="138"/>
      <c r="KP221" s="138"/>
      <c r="KQ221" s="138"/>
      <c r="KR221" s="138"/>
      <c r="KS221" s="138"/>
      <c r="KT221" s="138"/>
      <c r="KU221" s="138"/>
      <c r="KV221" s="138"/>
      <c r="KW221" s="138"/>
      <c r="KX221" s="138"/>
      <c r="KY221" s="138"/>
      <c r="KZ221" s="138"/>
      <c r="LA221" s="138"/>
      <c r="LB221" s="138"/>
      <c r="LC221" s="138"/>
      <c r="LD221" s="138"/>
      <c r="LE221" s="138"/>
      <c r="LF221" s="138"/>
      <c r="LG221" s="138"/>
      <c r="LH221" s="138"/>
      <c r="LI221" s="138"/>
      <c r="LJ221" s="138"/>
      <c r="LK221" s="138"/>
      <c r="LL221" s="138"/>
      <c r="LM221" s="138"/>
      <c r="LN221" s="138"/>
      <c r="LO221" s="138"/>
      <c r="LP221" s="138"/>
      <c r="LQ221" s="138"/>
      <c r="LR221" s="138"/>
      <c r="LS221" s="138"/>
      <c r="LT221" s="138"/>
      <c r="LU221" s="138"/>
      <c r="LV221" s="138"/>
      <c r="LW221" s="138"/>
      <c r="LX221" s="138"/>
      <c r="LY221" s="138"/>
      <c r="LZ221" s="138"/>
      <c r="MA221" s="138"/>
      <c r="MB221" s="138"/>
      <c r="MC221" s="138"/>
      <c r="MD221" s="138"/>
      <c r="ME221" s="138"/>
      <c r="MF221" s="138"/>
      <c r="MG221" s="138"/>
      <c r="MH221" s="138"/>
      <c r="MI221" s="138"/>
      <c r="MJ221" s="138"/>
      <c r="MK221" s="138"/>
      <c r="ML221" s="138"/>
      <c r="MM221" s="138"/>
      <c r="MN221" s="138"/>
      <c r="MO221" s="138"/>
      <c r="MP221" s="138"/>
      <c r="MQ221" s="138"/>
      <c r="MR221" s="138"/>
      <c r="MS221" s="138"/>
      <c r="MT221" s="138"/>
      <c r="MU221" s="138"/>
      <c r="MV221" s="138"/>
      <c r="MW221" s="138"/>
      <c r="MX221" s="138"/>
      <c r="MY221" s="138"/>
      <c r="MZ221" s="138"/>
      <c r="NA221" s="138"/>
      <c r="NB221" s="138"/>
      <c r="NC221" s="138"/>
      <c r="ND221" s="138"/>
      <c r="NE221" s="138"/>
      <c r="NF221" s="138"/>
      <c r="NG221" s="138"/>
      <c r="NH221" s="138"/>
      <c r="NI221" s="138"/>
      <c r="NJ221" s="138"/>
      <c r="NK221" s="138"/>
      <c r="NL221" s="138"/>
      <c r="NM221" s="138"/>
      <c r="NN221" s="138"/>
      <c r="NO221" s="138"/>
      <c r="NP221" s="138"/>
      <c r="NQ221" s="138"/>
      <c r="NR221" s="138"/>
      <c r="NS221" s="138"/>
      <c r="NT221" s="138"/>
      <c r="NU221" s="138"/>
      <c r="NV221" s="138"/>
      <c r="NW221" s="138"/>
      <c r="NX221" s="138"/>
      <c r="NY221" s="138"/>
      <c r="NZ221" s="138"/>
      <c r="OA221" s="138"/>
      <c r="OB221" s="138"/>
      <c r="OC221" s="138"/>
      <c r="OD221" s="138"/>
      <c r="OE221" s="138"/>
      <c r="OF221" s="138"/>
      <c r="OG221" s="138"/>
      <c r="OH221" s="138"/>
      <c r="OI221" s="138"/>
      <c r="OJ221" s="138"/>
      <c r="OK221" s="138"/>
      <c r="OL221" s="138"/>
      <c r="OM221" s="138"/>
      <c r="ON221" s="138"/>
      <c r="OO221" s="138"/>
      <c r="OP221" s="138"/>
      <c r="OQ221" s="138"/>
      <c r="OR221" s="138"/>
      <c r="OS221" s="138"/>
      <c r="OT221" s="138"/>
      <c r="OU221" s="138"/>
      <c r="OV221" s="138"/>
      <c r="OW221" s="138"/>
      <c r="OX221" s="138"/>
      <c r="OY221" s="138"/>
      <c r="OZ221" s="138"/>
      <c r="PA221" s="138"/>
      <c r="PB221" s="138"/>
      <c r="PC221" s="138"/>
      <c r="PD221" s="138"/>
      <c r="PE221" s="138"/>
      <c r="PF221" s="138"/>
      <c r="PG221" s="138"/>
      <c r="PH221" s="138"/>
      <c r="PI221" s="138"/>
      <c r="PJ221" s="138"/>
      <c r="PK221" s="138"/>
      <c r="PL221" s="138"/>
      <c r="PM221" s="138"/>
      <c r="PN221" s="138"/>
      <c r="PO221" s="138"/>
      <c r="PP221" s="138"/>
      <c r="PQ221" s="138"/>
      <c r="PR221" s="138"/>
      <c r="PS221" s="138"/>
      <c r="PT221" s="138"/>
      <c r="PU221" s="138"/>
      <c r="PV221" s="138"/>
      <c r="PW221" s="138"/>
      <c r="PX221" s="138"/>
      <c r="PY221" s="138"/>
      <c r="PZ221" s="138"/>
      <c r="QA221" s="138"/>
      <c r="QB221" s="138"/>
      <c r="QC221" s="138"/>
      <c r="QD221" s="138"/>
      <c r="QE221" s="138"/>
      <c r="QF221" s="138"/>
      <c r="QG221" s="138"/>
      <c r="QH221" s="138"/>
      <c r="QI221" s="138"/>
      <c r="QJ221" s="138"/>
      <c r="QK221" s="138"/>
      <c r="QL221" s="138"/>
      <c r="QM221" s="138"/>
      <c r="QN221" s="138"/>
      <c r="QO221" s="138"/>
      <c r="QP221" s="138"/>
      <c r="QQ221" s="138"/>
      <c r="QR221" s="138"/>
      <c r="QS221" s="138"/>
      <c r="QT221" s="138"/>
      <c r="QU221" s="138"/>
      <c r="QV221" s="138"/>
      <c r="QW221" s="138"/>
      <c r="QX221" s="138"/>
      <c r="QY221" s="138"/>
      <c r="QZ221" s="138"/>
      <c r="RA221" s="138"/>
      <c r="RB221" s="138"/>
      <c r="RC221" s="138"/>
      <c r="RD221" s="138"/>
      <c r="RE221" s="138"/>
      <c r="RF221" s="138"/>
      <c r="RG221" s="138"/>
      <c r="RH221" s="138"/>
      <c r="RI221" s="138"/>
      <c r="RJ221" s="138"/>
      <c r="RK221" s="138"/>
      <c r="RL221" s="138"/>
      <c r="RM221" s="138"/>
      <c r="RN221" s="138"/>
      <c r="RO221" s="138"/>
      <c r="RP221" s="138"/>
      <c r="RQ221" s="138"/>
      <c r="RR221" s="138"/>
      <c r="RS221" s="138"/>
      <c r="RT221" s="138"/>
      <c r="RU221" s="138"/>
      <c r="RV221" s="138"/>
      <c r="RW221" s="138"/>
      <c r="RX221" s="138"/>
      <c r="RY221" s="138"/>
      <c r="RZ221" s="138"/>
      <c r="SA221" s="138"/>
      <c r="SB221" s="138"/>
      <c r="SC221" s="138"/>
      <c r="SD221" s="138"/>
      <c r="SE221" s="138"/>
      <c r="SF221" s="138"/>
      <c r="SG221" s="138"/>
      <c r="SH221" s="138"/>
      <c r="SI221" s="138"/>
      <c r="SJ221" s="138"/>
      <c r="SK221" s="138"/>
      <c r="SL221" s="138"/>
      <c r="SM221" s="138"/>
      <c r="SN221" s="138"/>
      <c r="SO221" s="138"/>
      <c r="SP221" s="138"/>
      <c r="SQ221" s="138"/>
      <c r="SR221" s="138"/>
      <c r="SS221" s="138"/>
      <c r="ST221" s="138"/>
      <c r="SU221" s="138"/>
      <c r="SV221" s="138"/>
      <c r="SW221" s="138"/>
      <c r="SX221" s="138"/>
      <c r="SY221" s="138"/>
      <c r="SZ221" s="138"/>
      <c r="TA221" s="138"/>
      <c r="TB221" s="138"/>
      <c r="TC221" s="138"/>
      <c r="TD221" s="138"/>
      <c r="TE221" s="138"/>
      <c r="TF221" s="138"/>
      <c r="TG221" s="138"/>
      <c r="TH221" s="138"/>
      <c r="TI221" s="138"/>
      <c r="TJ221" s="138"/>
      <c r="TK221" s="138"/>
      <c r="TL221" s="138"/>
      <c r="TM221" s="138"/>
      <c r="TN221" s="138"/>
      <c r="TO221" s="138"/>
      <c r="TP221" s="138"/>
      <c r="TQ221" s="138"/>
      <c r="TR221" s="138"/>
      <c r="TS221" s="138"/>
      <c r="TT221" s="138"/>
      <c r="TU221" s="138"/>
      <c r="TV221" s="138"/>
      <c r="TW221" s="138"/>
      <c r="TX221" s="138"/>
      <c r="TY221" s="138"/>
      <c r="TZ221" s="138"/>
      <c r="UA221" s="138"/>
      <c r="UB221" s="138"/>
      <c r="UC221" s="138"/>
      <c r="UD221" s="138"/>
      <c r="UE221" s="138"/>
      <c r="UF221" s="138"/>
      <c r="UG221" s="138"/>
      <c r="UH221" s="138"/>
      <c r="UI221" s="138"/>
      <c r="UJ221" s="138"/>
      <c r="UK221" s="138"/>
      <c r="UL221" s="138"/>
      <c r="UM221" s="138"/>
      <c r="UN221" s="138"/>
      <c r="UO221" s="138"/>
      <c r="UP221" s="138"/>
      <c r="UQ221" s="138"/>
      <c r="UR221" s="138"/>
      <c r="US221" s="138"/>
      <c r="UT221" s="138"/>
      <c r="UU221" s="138"/>
      <c r="UV221" s="138"/>
      <c r="UW221" s="138"/>
      <c r="UX221" s="138"/>
      <c r="UY221" s="138"/>
      <c r="UZ221" s="138"/>
      <c r="VA221" s="138"/>
      <c r="VB221" s="138"/>
      <c r="VC221" s="138"/>
      <c r="VD221" s="138"/>
      <c r="VE221" s="138"/>
      <c r="VF221" s="138"/>
      <c r="VG221" s="138"/>
      <c r="VH221" s="138"/>
      <c r="VI221" s="138"/>
      <c r="VJ221" s="138"/>
      <c r="VK221" s="138"/>
      <c r="VL221" s="138"/>
      <c r="VM221" s="138"/>
      <c r="VN221" s="138"/>
      <c r="VO221" s="138"/>
      <c r="VP221" s="138"/>
      <c r="VQ221" s="138"/>
      <c r="VR221" s="138"/>
      <c r="VS221" s="138"/>
      <c r="VT221" s="138"/>
      <c r="VU221" s="138"/>
      <c r="VV221" s="138"/>
      <c r="VW221" s="138"/>
      <c r="VX221" s="138"/>
      <c r="VY221" s="138"/>
      <c r="VZ221" s="138"/>
      <c r="WA221" s="138"/>
      <c r="WB221" s="138"/>
      <c r="WC221" s="138"/>
      <c r="WD221" s="138"/>
      <c r="WE221" s="138"/>
      <c r="WF221" s="138"/>
      <c r="WG221" s="138"/>
      <c r="WH221" s="138"/>
      <c r="WI221" s="138"/>
      <c r="WJ221" s="138"/>
      <c r="WK221" s="138"/>
      <c r="WL221" s="138"/>
      <c r="WM221" s="138"/>
      <c r="WN221" s="138"/>
      <c r="WO221" s="138"/>
      <c r="WP221" s="138"/>
      <c r="WQ221" s="138"/>
      <c r="WR221" s="138"/>
      <c r="WS221" s="138"/>
      <c r="WT221" s="138"/>
      <c r="WU221" s="138"/>
      <c r="WV221" s="138"/>
      <c r="WW221" s="138"/>
      <c r="WX221" s="138"/>
      <c r="WY221" s="138"/>
      <c r="WZ221" s="138"/>
      <c r="XA221" s="138"/>
      <c r="XB221" s="138"/>
      <c r="XC221" s="138"/>
      <c r="XD221" s="138"/>
      <c r="XE221" s="138"/>
      <c r="XF221" s="138"/>
      <c r="XG221" s="138"/>
      <c r="XH221" s="138"/>
      <c r="XI221" s="138"/>
      <c r="XJ221" s="138"/>
      <c r="XK221" s="138"/>
      <c r="XL221" s="138"/>
      <c r="XM221" s="138"/>
      <c r="XN221" s="138"/>
      <c r="XO221" s="138"/>
      <c r="XP221" s="138"/>
      <c r="XQ221" s="138"/>
      <c r="XR221" s="138"/>
      <c r="XS221" s="138"/>
      <c r="XT221" s="138"/>
      <c r="XU221" s="138"/>
      <c r="XV221" s="138"/>
      <c r="XW221" s="138"/>
      <c r="XX221" s="138"/>
      <c r="XY221" s="138"/>
      <c r="XZ221" s="138"/>
      <c r="YA221" s="138"/>
      <c r="YB221" s="138"/>
      <c r="YC221" s="138"/>
      <c r="YD221" s="138"/>
      <c r="YE221" s="138"/>
      <c r="YF221" s="138"/>
      <c r="YG221" s="138"/>
      <c r="YH221" s="138"/>
      <c r="YI221" s="138"/>
      <c r="YJ221" s="138"/>
      <c r="YK221" s="138"/>
      <c r="YL221" s="138"/>
      <c r="YM221" s="138"/>
      <c r="YN221" s="138"/>
      <c r="YO221" s="138"/>
      <c r="YP221" s="138"/>
      <c r="YQ221" s="138"/>
      <c r="YR221" s="138"/>
      <c r="YS221" s="138"/>
      <c r="YT221" s="138"/>
      <c r="YU221" s="138"/>
      <c r="YV221" s="138"/>
      <c r="YW221" s="138"/>
      <c r="YX221" s="138"/>
      <c r="YY221" s="138"/>
      <c r="YZ221" s="138"/>
      <c r="ZA221" s="138"/>
      <c r="ZB221" s="138"/>
      <c r="ZC221" s="138"/>
      <c r="ZD221" s="138"/>
      <c r="ZE221" s="138"/>
      <c r="ZF221" s="138"/>
      <c r="ZG221" s="138"/>
      <c r="ZH221" s="138"/>
      <c r="ZI221" s="138"/>
      <c r="ZJ221" s="138"/>
      <c r="ZK221" s="138"/>
      <c r="ZL221" s="138"/>
      <c r="ZM221" s="138"/>
      <c r="ZN221" s="138"/>
      <c r="ZO221" s="138"/>
      <c r="ZP221" s="138"/>
      <c r="ZQ221" s="138"/>
      <c r="ZR221" s="138"/>
      <c r="ZS221" s="138"/>
      <c r="ZT221" s="138"/>
      <c r="ZU221" s="138"/>
      <c r="ZV221" s="138"/>
      <c r="ZW221" s="138"/>
      <c r="ZX221" s="138"/>
      <c r="ZY221" s="138"/>
      <c r="ZZ221" s="138"/>
      <c r="AAA221" s="138"/>
      <c r="AAB221" s="138"/>
      <c r="AAC221" s="138"/>
      <c r="AAD221" s="138"/>
      <c r="AAE221" s="138"/>
      <c r="AAF221" s="138"/>
      <c r="AAG221" s="138"/>
      <c r="AAH221" s="138"/>
      <c r="AAI221" s="138"/>
      <c r="AAJ221" s="138"/>
      <c r="AAK221" s="138"/>
      <c r="AAL221" s="138"/>
      <c r="AAM221" s="138"/>
      <c r="AAN221" s="138"/>
      <c r="AAO221" s="138"/>
      <c r="AAP221" s="138"/>
      <c r="AAQ221" s="138"/>
      <c r="AAR221" s="138"/>
      <c r="AAS221" s="138"/>
      <c r="AAT221" s="138"/>
      <c r="AAU221" s="138"/>
      <c r="AAV221" s="138"/>
      <c r="AAW221" s="138"/>
      <c r="AAX221" s="138"/>
      <c r="AAY221" s="138"/>
      <c r="AAZ221" s="138"/>
      <c r="ABA221" s="138"/>
      <c r="ABB221" s="138"/>
      <c r="ABC221" s="138"/>
      <c r="ABD221" s="138"/>
      <c r="ABE221" s="138"/>
      <c r="ABF221" s="138"/>
      <c r="ABG221" s="138"/>
      <c r="ABH221" s="138"/>
      <c r="ABI221" s="138"/>
      <c r="ABJ221" s="138"/>
      <c r="ABK221" s="138"/>
      <c r="ABL221" s="138"/>
      <c r="ABM221" s="138"/>
      <c r="ABN221" s="138"/>
      <c r="ABO221" s="138"/>
      <c r="ABP221" s="138"/>
      <c r="ABQ221" s="138"/>
      <c r="ABR221" s="138"/>
      <c r="ABS221" s="138"/>
      <c r="ABT221" s="138"/>
      <c r="ABU221" s="138"/>
      <c r="ABV221" s="138"/>
      <c r="ABW221" s="138"/>
      <c r="ABX221" s="138"/>
      <c r="ABY221" s="138"/>
      <c r="ABZ221" s="138"/>
      <c r="ACA221" s="138"/>
      <c r="ACB221" s="138"/>
      <c r="ACC221" s="138"/>
      <c r="ACD221" s="138"/>
      <c r="ACE221" s="138"/>
      <c r="ACF221" s="138"/>
      <c r="ACG221" s="138"/>
      <c r="ACH221" s="138"/>
      <c r="ACI221" s="138"/>
      <c r="ACJ221" s="138"/>
      <c r="ACK221" s="138"/>
      <c r="ACL221" s="138"/>
      <c r="ACM221" s="138"/>
      <c r="ACN221" s="138"/>
      <c r="ACO221" s="138"/>
      <c r="ACP221" s="138"/>
      <c r="ACQ221" s="138"/>
      <c r="ACR221" s="138"/>
      <c r="ACS221" s="138"/>
      <c r="ACT221" s="138"/>
      <c r="ACU221" s="138"/>
      <c r="ACV221" s="138"/>
      <c r="ACW221" s="138"/>
      <c r="ACX221" s="138"/>
      <c r="ACY221" s="138"/>
      <c r="ACZ221" s="138"/>
      <c r="ADA221" s="138"/>
      <c r="ADB221" s="138"/>
      <c r="ADC221" s="138"/>
      <c r="ADD221" s="138"/>
      <c r="ADE221" s="138"/>
      <c r="ADF221" s="138"/>
      <c r="ADG221" s="138"/>
      <c r="ADH221" s="138"/>
      <c r="ADI221" s="138"/>
      <c r="ADJ221" s="138"/>
      <c r="ADK221" s="138"/>
      <c r="ADL221" s="138"/>
      <c r="ADM221" s="138"/>
      <c r="ADN221" s="138"/>
      <c r="ADO221" s="138"/>
      <c r="ADP221" s="138"/>
      <c r="ADQ221" s="138"/>
      <c r="ADR221" s="138"/>
      <c r="ADS221" s="138"/>
      <c r="ADT221" s="138"/>
      <c r="ADU221" s="138"/>
      <c r="ADV221" s="138"/>
      <c r="ADW221" s="138"/>
      <c r="ADX221" s="138"/>
      <c r="ADY221" s="138"/>
      <c r="ADZ221" s="138"/>
      <c r="AEA221" s="138"/>
      <c r="AEB221" s="138"/>
      <c r="AEC221" s="138"/>
      <c r="AED221" s="138"/>
      <c r="AEE221" s="138"/>
      <c r="AEF221" s="138"/>
      <c r="AEG221" s="138"/>
      <c r="AEH221" s="138"/>
      <c r="AEI221" s="138"/>
      <c r="AEJ221" s="138"/>
      <c r="AEK221" s="138"/>
      <c r="AEL221" s="138"/>
      <c r="AEM221" s="138"/>
      <c r="AEN221" s="138"/>
      <c r="AEO221" s="138"/>
      <c r="AEP221" s="138"/>
      <c r="AEQ221" s="138"/>
      <c r="AER221" s="138"/>
      <c r="AES221" s="138"/>
      <c r="AET221" s="138"/>
      <c r="AEU221" s="138"/>
      <c r="AEV221" s="138"/>
      <c r="AEW221" s="138"/>
      <c r="AEX221" s="138"/>
      <c r="AEY221" s="138"/>
      <c r="AEZ221" s="138"/>
      <c r="AFA221" s="138"/>
      <c r="AFB221" s="138"/>
      <c r="AFC221" s="138"/>
      <c r="AFD221" s="138"/>
      <c r="AFE221" s="138"/>
      <c r="AFF221" s="138"/>
      <c r="AFG221" s="138"/>
      <c r="AFH221" s="138"/>
      <c r="AFI221" s="138"/>
      <c r="AFJ221" s="138"/>
      <c r="AFK221" s="138"/>
      <c r="AFL221" s="138"/>
      <c r="AFM221" s="138"/>
      <c r="AFN221" s="138"/>
      <c r="AFO221" s="138"/>
      <c r="AFP221" s="138"/>
      <c r="AFQ221" s="138"/>
      <c r="AFR221" s="138"/>
      <c r="AFS221" s="138"/>
      <c r="AFT221" s="138"/>
      <c r="AFU221" s="138"/>
      <c r="AFV221" s="138"/>
      <c r="AFW221" s="138"/>
      <c r="AFX221" s="138"/>
      <c r="AFY221" s="138"/>
      <c r="AFZ221" s="138"/>
      <c r="AGA221" s="138"/>
      <c r="AGB221" s="138"/>
      <c r="AGC221" s="138"/>
      <c r="AGD221" s="138"/>
      <c r="AGE221" s="138"/>
      <c r="AGF221" s="138"/>
      <c r="AGG221" s="138"/>
      <c r="AGH221" s="138"/>
      <c r="AGI221" s="138"/>
      <c r="AGJ221" s="138"/>
      <c r="AGK221" s="138"/>
      <c r="AGL221" s="138"/>
      <c r="AGM221" s="138"/>
      <c r="AGN221" s="138"/>
      <c r="AGO221" s="138"/>
      <c r="AGP221" s="138"/>
      <c r="AGQ221" s="138"/>
      <c r="AGR221" s="138"/>
      <c r="AGS221" s="138"/>
      <c r="AGT221" s="138"/>
      <c r="AGU221" s="138"/>
      <c r="AGV221" s="138"/>
      <c r="AGW221" s="138"/>
      <c r="AGX221" s="138"/>
      <c r="AGY221" s="138"/>
      <c r="AGZ221" s="138"/>
      <c r="AHA221" s="138"/>
      <c r="AHB221" s="138"/>
      <c r="AHC221" s="138"/>
      <c r="AHD221" s="138"/>
      <c r="AHE221" s="138"/>
      <c r="AHF221" s="138"/>
      <c r="AHG221" s="138"/>
      <c r="AHH221" s="138"/>
      <c r="AHI221" s="138"/>
      <c r="AHJ221" s="138"/>
      <c r="AHK221" s="138"/>
      <c r="AHL221" s="138"/>
      <c r="AHM221" s="138"/>
      <c r="AHN221" s="138"/>
      <c r="AHO221" s="138"/>
      <c r="AHP221" s="138"/>
      <c r="AHQ221" s="138"/>
      <c r="AHR221" s="138"/>
      <c r="AHS221" s="138"/>
      <c r="AHT221" s="138"/>
      <c r="AHU221" s="138"/>
      <c r="AHV221" s="138"/>
      <c r="AHW221" s="138"/>
      <c r="AHX221" s="138"/>
      <c r="AHY221" s="138"/>
      <c r="AHZ221" s="138"/>
      <c r="AIA221" s="138"/>
      <c r="AIB221" s="138"/>
      <c r="AIC221" s="138"/>
      <c r="AID221" s="138"/>
      <c r="AIE221" s="138"/>
      <c r="AIF221" s="138"/>
      <c r="AIG221" s="138"/>
      <c r="AIH221" s="138"/>
      <c r="AII221" s="138"/>
      <c r="AIJ221" s="138"/>
      <c r="AIK221" s="138"/>
      <c r="AIL221" s="138"/>
      <c r="AIM221" s="138"/>
      <c r="AIN221" s="138"/>
      <c r="AIO221" s="138"/>
      <c r="AIP221" s="138"/>
      <c r="AIQ221" s="138"/>
      <c r="AIR221" s="138"/>
      <c r="AIS221" s="138"/>
      <c r="AIT221" s="138"/>
      <c r="AIU221" s="138"/>
      <c r="AIV221" s="138"/>
      <c r="AIW221" s="138"/>
      <c r="AIX221" s="138"/>
      <c r="AIY221" s="138"/>
      <c r="AIZ221" s="138"/>
      <c r="AJA221" s="138"/>
      <c r="AJB221" s="138"/>
      <c r="AJC221" s="138"/>
      <c r="AJD221" s="138"/>
      <c r="AJE221" s="138"/>
      <c r="AJF221" s="138"/>
      <c r="AJG221" s="138"/>
      <c r="AJH221" s="138"/>
      <c r="AJI221" s="138"/>
      <c r="AJJ221" s="138"/>
      <c r="AJK221" s="138"/>
      <c r="AJL221" s="138"/>
      <c r="AJM221" s="138"/>
      <c r="AJN221" s="138"/>
      <c r="AJO221" s="138"/>
      <c r="AJP221" s="138"/>
      <c r="AJQ221" s="138"/>
      <c r="AJR221" s="138"/>
      <c r="AJS221" s="138"/>
      <c r="AJT221" s="138"/>
      <c r="AJU221" s="138"/>
      <c r="AJV221" s="138"/>
      <c r="AJW221" s="138"/>
      <c r="AJX221" s="138"/>
      <c r="AJY221" s="138"/>
      <c r="AJZ221" s="138"/>
      <c r="AKA221" s="138"/>
      <c r="AKB221" s="138"/>
      <c r="AKC221" s="138"/>
      <c r="AKD221" s="138"/>
      <c r="AKE221" s="138"/>
      <c r="AKF221" s="138"/>
      <c r="AKG221" s="138"/>
      <c r="AKH221" s="138"/>
      <c r="AKI221" s="138"/>
      <c r="AKJ221" s="138"/>
      <c r="AKK221" s="138"/>
      <c r="AKL221" s="138"/>
      <c r="AKM221" s="138"/>
      <c r="AKN221" s="138"/>
      <c r="AKO221" s="138"/>
      <c r="AKP221" s="138"/>
      <c r="AKQ221" s="138"/>
      <c r="AKR221" s="138"/>
      <c r="AKS221" s="138"/>
      <c r="AKT221" s="138"/>
      <c r="AKU221" s="138"/>
      <c r="AKV221" s="138"/>
      <c r="AKW221" s="138"/>
      <c r="AKX221" s="138"/>
      <c r="AKY221" s="138"/>
      <c r="AKZ221" s="138"/>
      <c r="ALA221" s="138"/>
      <c r="ALB221" s="138"/>
      <c r="ALC221" s="138"/>
      <c r="ALD221" s="138"/>
      <c r="ALE221" s="138"/>
      <c r="ALF221" s="138"/>
      <c r="ALG221" s="138"/>
      <c r="ALH221" s="138"/>
      <c r="ALI221" s="138"/>
      <c r="ALJ221" s="138"/>
      <c r="ALK221" s="138"/>
      <c r="ALL221" s="138"/>
      <c r="ALM221" s="138"/>
      <c r="ALN221" s="138"/>
      <c r="ALO221" s="138"/>
      <c r="ALP221" s="138"/>
      <c r="ALQ221" s="138"/>
      <c r="ALR221" s="138"/>
      <c r="ALS221" s="138"/>
      <c r="ALT221" s="138"/>
      <c r="ALU221" s="138"/>
      <c r="ALV221" s="138"/>
      <c r="ALW221" s="138"/>
      <c r="ALX221" s="138"/>
      <c r="ALY221" s="138"/>
      <c r="ALZ221" s="138"/>
      <c r="AMA221" s="138"/>
      <c r="AMB221" s="138"/>
      <c r="AMC221" s="138"/>
      <c r="AMD221" s="138"/>
      <c r="AME221" s="138"/>
      <c r="AMF221" s="138"/>
      <c r="AMG221" s="138"/>
      <c r="AMH221" s="138"/>
      <c r="AMI221" s="138"/>
      <c r="AMJ221" s="138"/>
    </row>
    <row r="222" customFormat="false" ht="21" hidden="false" customHeight="true" outlineLevel="0" collapsed="false">
      <c r="A222" s="188" t="s">
        <v>149</v>
      </c>
      <c r="B222" s="95"/>
      <c r="C222" s="96"/>
      <c r="H222" s="90"/>
      <c r="I222" s="90"/>
      <c r="J222" s="90"/>
      <c r="K222" s="90"/>
      <c r="L222" s="90"/>
      <c r="M222" s="90"/>
      <c r="N222" s="90"/>
      <c r="O222" s="90"/>
      <c r="P222" s="90"/>
      <c r="Q222" s="90"/>
      <c r="R222" s="90"/>
      <c r="S222" s="90"/>
      <c r="T222" s="90"/>
      <c r="U222" s="90"/>
      <c r="V222" s="90"/>
      <c r="W222" s="90"/>
      <c r="X222" s="90"/>
      <c r="Y222" s="90"/>
      <c r="Z222" s="90"/>
      <c r="AA222" s="90"/>
      <c r="AB222" s="90"/>
      <c r="AC222" s="90"/>
      <c r="AD222" s="90"/>
      <c r="AE222" s="90"/>
      <c r="AF222" s="90"/>
      <c r="AG222" s="90"/>
      <c r="AH222" s="90"/>
      <c r="AI222" s="90"/>
      <c r="AJ222" s="90"/>
      <c r="AK222" s="90"/>
      <c r="AL222" s="90"/>
      <c r="AM222" s="90"/>
      <c r="AN222" s="90"/>
      <c r="AO222" s="90"/>
      <c r="AP222" s="90"/>
      <c r="AQ222" s="90"/>
      <c r="AR222" s="90"/>
      <c r="AS222" s="90"/>
      <c r="AT222" s="90"/>
      <c r="AU222" s="90"/>
      <c r="AV222" s="90"/>
      <c r="AW222" s="90"/>
      <c r="AX222" s="90"/>
      <c r="AY222" s="90"/>
      <c r="AZ222" s="90"/>
      <c r="BA222" s="90"/>
      <c r="BB222" s="90"/>
      <c r="BC222" s="90"/>
      <c r="BD222" s="90"/>
      <c r="BE222" s="90"/>
      <c r="BF222" s="90"/>
      <c r="BG222" s="90"/>
      <c r="BH222" s="90"/>
      <c r="BI222" s="90"/>
      <c r="BJ222" s="90"/>
      <c r="BK222" s="90"/>
      <c r="BL222" s="90"/>
      <c r="BM222" s="90"/>
      <c r="BN222" s="90"/>
      <c r="BO222" s="90"/>
      <c r="BP222" s="90"/>
      <c r="BQ222" s="90"/>
      <c r="BR222" s="90"/>
      <c r="BS222" s="90"/>
      <c r="BT222" s="90"/>
      <c r="BU222" s="90"/>
      <c r="BV222" s="90"/>
      <c r="BW222" s="90"/>
      <c r="BX222" s="90"/>
      <c r="BY222" s="90"/>
      <c r="BZ222" s="90"/>
      <c r="CA222" s="90"/>
      <c r="CB222" s="90"/>
      <c r="CC222" s="90"/>
      <c r="CD222" s="90"/>
      <c r="CE222" s="90"/>
      <c r="CF222" s="90"/>
      <c r="CG222" s="90"/>
      <c r="CH222" s="90"/>
      <c r="CI222" s="90"/>
      <c r="CJ222" s="90"/>
      <c r="CK222" s="90"/>
      <c r="CL222" s="90"/>
      <c r="CM222" s="90"/>
      <c r="CN222" s="90"/>
      <c r="CO222" s="90"/>
      <c r="CP222" s="90"/>
      <c r="CQ222" s="90"/>
      <c r="CR222" s="90"/>
      <c r="CS222" s="90"/>
      <c r="CT222" s="90"/>
      <c r="CU222" s="90"/>
      <c r="CV222" s="90"/>
      <c r="CW222" s="90"/>
      <c r="CX222" s="90"/>
      <c r="CY222" s="90"/>
      <c r="CZ222" s="90"/>
      <c r="DA222" s="90"/>
      <c r="DB222" s="90"/>
      <c r="DC222" s="90"/>
      <c r="DD222" s="90"/>
      <c r="DE222" s="90"/>
      <c r="DF222" s="90"/>
      <c r="DG222" s="90"/>
      <c r="DH222" s="90"/>
      <c r="DI222" s="90"/>
      <c r="DJ222" s="90"/>
      <c r="DK222" s="90"/>
      <c r="DL222" s="90"/>
      <c r="DM222" s="90"/>
      <c r="DN222" s="90"/>
      <c r="DO222" s="90"/>
      <c r="DP222" s="90"/>
      <c r="DQ222" s="90"/>
      <c r="DR222" s="90"/>
      <c r="DS222" s="90"/>
      <c r="DT222" s="90"/>
      <c r="DU222" s="90"/>
      <c r="DV222" s="90"/>
      <c r="DW222" s="90"/>
      <c r="DX222" s="90"/>
      <c r="DY222" s="90"/>
      <c r="DZ222" s="90"/>
      <c r="EA222" s="90"/>
      <c r="EB222" s="90"/>
      <c r="EC222" s="90"/>
      <c r="ED222" s="90"/>
      <c r="EE222" s="90"/>
      <c r="EF222" s="90"/>
      <c r="EG222" s="90"/>
      <c r="EH222" s="90"/>
      <c r="EI222" s="90"/>
      <c r="EJ222" s="90"/>
      <c r="EK222" s="90"/>
      <c r="EL222" s="90"/>
      <c r="EM222" s="90"/>
      <c r="EN222" s="90"/>
      <c r="EO222" s="90"/>
      <c r="EP222" s="90"/>
      <c r="EQ222" s="90"/>
      <c r="ER222" s="90"/>
      <c r="ES222" s="90"/>
      <c r="ET222" s="90"/>
      <c r="EU222" s="90"/>
      <c r="EV222" s="90"/>
      <c r="EW222" s="90"/>
      <c r="EX222" s="90"/>
      <c r="EY222" s="90"/>
      <c r="EZ222" s="90"/>
      <c r="FA222" s="90"/>
      <c r="FB222" s="90"/>
      <c r="FC222" s="90"/>
      <c r="FD222" s="90"/>
      <c r="FE222" s="90"/>
      <c r="FF222" s="90"/>
      <c r="FG222" s="90"/>
      <c r="FH222" s="90"/>
      <c r="FI222" s="90"/>
      <c r="FJ222" s="90"/>
      <c r="FK222" s="90"/>
      <c r="FL222" s="90"/>
      <c r="FM222" s="90"/>
      <c r="FN222" s="90"/>
      <c r="FO222" s="90"/>
      <c r="FP222" s="90"/>
      <c r="FQ222" s="90"/>
      <c r="FR222" s="90"/>
      <c r="FS222" s="90"/>
      <c r="FT222" s="90"/>
      <c r="FU222" s="90"/>
      <c r="FV222" s="90"/>
      <c r="FW222" s="90"/>
      <c r="FX222" s="90"/>
      <c r="FY222" s="90"/>
      <c r="FZ222" s="90"/>
      <c r="GA222" s="90"/>
      <c r="GB222" s="90"/>
      <c r="GC222" s="90"/>
      <c r="GD222" s="90"/>
      <c r="GE222" s="90"/>
      <c r="GF222" s="90"/>
      <c r="GG222" s="90"/>
      <c r="GH222" s="90"/>
      <c r="GI222" s="90"/>
      <c r="GJ222" s="90"/>
      <c r="GK222" s="90"/>
      <c r="GL222" s="90"/>
      <c r="GM222" s="90"/>
      <c r="GN222" s="90"/>
      <c r="GO222" s="90"/>
      <c r="GP222" s="90"/>
      <c r="GQ222" s="90"/>
      <c r="GR222" s="90"/>
      <c r="GS222" s="90"/>
      <c r="GT222" s="90"/>
      <c r="GU222" s="90"/>
      <c r="GV222" s="90"/>
      <c r="GW222" s="90"/>
      <c r="GX222" s="90"/>
      <c r="GY222" s="90"/>
      <c r="GZ222" s="90"/>
      <c r="HA222" s="90"/>
      <c r="HB222" s="90"/>
      <c r="HC222" s="90"/>
      <c r="HD222" s="90"/>
      <c r="HE222" s="90"/>
      <c r="HF222" s="90"/>
      <c r="HG222" s="90"/>
      <c r="HH222" s="90"/>
      <c r="HI222" s="90"/>
      <c r="HJ222" s="90"/>
      <c r="HK222" s="90"/>
      <c r="HL222" s="90"/>
      <c r="HM222" s="90"/>
      <c r="HN222" s="90"/>
      <c r="HO222" s="90"/>
      <c r="HP222" s="90"/>
      <c r="HQ222" s="90"/>
      <c r="HR222" s="90"/>
      <c r="HS222" s="90"/>
      <c r="HT222" s="90"/>
      <c r="HU222" s="90"/>
      <c r="HV222" s="90"/>
      <c r="HW222" s="90"/>
      <c r="HX222" s="90"/>
      <c r="HY222" s="90"/>
      <c r="HZ222" s="90"/>
      <c r="IA222" s="90"/>
      <c r="IB222" s="90"/>
      <c r="IC222" s="90"/>
      <c r="ID222" s="90"/>
      <c r="IE222" s="90"/>
      <c r="IF222" s="90"/>
      <c r="IG222" s="90"/>
      <c r="IH222" s="90"/>
      <c r="II222" s="90"/>
      <c r="IJ222" s="90"/>
      <c r="IK222" s="90"/>
      <c r="IL222" s="90"/>
      <c r="IM222" s="90"/>
      <c r="IN222" s="90"/>
      <c r="IO222" s="90"/>
      <c r="IP222" s="90"/>
      <c r="IQ222" s="90"/>
      <c r="IR222" s="90"/>
      <c r="IS222" s="90"/>
      <c r="IT222" s="90"/>
      <c r="IU222" s="90"/>
      <c r="IV222" s="90"/>
      <c r="IW222" s="90"/>
      <c r="IX222" s="90"/>
      <c r="IY222" s="90"/>
      <c r="IZ222" s="90"/>
      <c r="JA222" s="90"/>
      <c r="JB222" s="90"/>
      <c r="JC222" s="90"/>
      <c r="JD222" s="90"/>
      <c r="JE222" s="90"/>
      <c r="JF222" s="90"/>
      <c r="JG222" s="90"/>
      <c r="JH222" s="90"/>
      <c r="JI222" s="90"/>
      <c r="JJ222" s="90"/>
      <c r="JK222" s="90"/>
      <c r="JL222" s="90"/>
      <c r="JM222" s="90"/>
      <c r="JN222" s="90"/>
      <c r="JO222" s="90"/>
      <c r="JP222" s="90"/>
      <c r="JQ222" s="90"/>
      <c r="JR222" s="90"/>
      <c r="JS222" s="90"/>
      <c r="JT222" s="90"/>
      <c r="JU222" s="90"/>
      <c r="JV222" s="90"/>
      <c r="JW222" s="90"/>
      <c r="JX222" s="90"/>
      <c r="JY222" s="90"/>
      <c r="JZ222" s="90"/>
      <c r="KA222" s="90"/>
      <c r="KB222" s="90"/>
      <c r="KC222" s="90"/>
      <c r="KD222" s="90"/>
      <c r="KE222" s="90"/>
      <c r="KF222" s="90"/>
      <c r="KG222" s="90"/>
      <c r="KH222" s="90"/>
      <c r="KI222" s="90"/>
      <c r="KJ222" s="90"/>
      <c r="KK222" s="90"/>
      <c r="KL222" s="90"/>
      <c r="KM222" s="90"/>
      <c r="KN222" s="90"/>
      <c r="KO222" s="90"/>
      <c r="KP222" s="90"/>
      <c r="KQ222" s="90"/>
      <c r="KR222" s="90"/>
      <c r="KS222" s="90"/>
      <c r="KT222" s="90"/>
      <c r="KU222" s="90"/>
      <c r="KV222" s="90"/>
      <c r="KW222" s="90"/>
      <c r="KX222" s="90"/>
      <c r="KY222" s="90"/>
      <c r="KZ222" s="90"/>
      <c r="LA222" s="90"/>
      <c r="LB222" s="90"/>
      <c r="LC222" s="90"/>
      <c r="LD222" s="90"/>
      <c r="LE222" s="90"/>
      <c r="LF222" s="90"/>
      <c r="LG222" s="90"/>
      <c r="LH222" s="90"/>
      <c r="LI222" s="90"/>
      <c r="LJ222" s="90"/>
      <c r="LK222" s="90"/>
      <c r="LL222" s="90"/>
      <c r="LM222" s="90"/>
      <c r="LN222" s="90"/>
      <c r="LO222" s="90"/>
      <c r="LP222" s="90"/>
      <c r="LQ222" s="90"/>
      <c r="LR222" s="90"/>
      <c r="LS222" s="90"/>
      <c r="LT222" s="90"/>
      <c r="LU222" s="90"/>
      <c r="LV222" s="90"/>
      <c r="LW222" s="90"/>
      <c r="LX222" s="90"/>
      <c r="LY222" s="90"/>
      <c r="LZ222" s="90"/>
      <c r="MA222" s="90"/>
      <c r="MB222" s="90"/>
      <c r="MC222" s="90"/>
      <c r="MD222" s="90"/>
      <c r="ME222" s="90"/>
      <c r="MF222" s="90"/>
      <c r="MG222" s="90"/>
      <c r="MH222" s="90"/>
      <c r="MI222" s="90"/>
      <c r="MJ222" s="90"/>
      <c r="MK222" s="90"/>
      <c r="ML222" s="90"/>
      <c r="MM222" s="90"/>
      <c r="MN222" s="90"/>
      <c r="MO222" s="90"/>
      <c r="MP222" s="90"/>
      <c r="MQ222" s="90"/>
      <c r="MR222" s="90"/>
      <c r="MS222" s="90"/>
      <c r="MT222" s="90"/>
      <c r="MU222" s="90"/>
      <c r="MV222" s="90"/>
      <c r="MW222" s="90"/>
      <c r="MX222" s="90"/>
      <c r="MY222" s="90"/>
      <c r="MZ222" s="90"/>
      <c r="NA222" s="90"/>
      <c r="NB222" s="90"/>
      <c r="NC222" s="90"/>
      <c r="ND222" s="90"/>
      <c r="NE222" s="90"/>
      <c r="NF222" s="90"/>
      <c r="NG222" s="90"/>
      <c r="NH222" s="90"/>
      <c r="NI222" s="90"/>
      <c r="NJ222" s="90"/>
      <c r="NK222" s="90"/>
      <c r="NL222" s="90"/>
      <c r="NM222" s="90"/>
      <c r="NN222" s="90"/>
      <c r="NO222" s="90"/>
      <c r="NP222" s="90"/>
      <c r="NQ222" s="90"/>
      <c r="NR222" s="90"/>
      <c r="NS222" s="90"/>
      <c r="NT222" s="90"/>
      <c r="NU222" s="90"/>
      <c r="NV222" s="90"/>
      <c r="NW222" s="90"/>
      <c r="NX222" s="90"/>
      <c r="NY222" s="90"/>
      <c r="NZ222" s="90"/>
      <c r="OA222" s="90"/>
      <c r="OB222" s="90"/>
      <c r="OC222" s="90"/>
      <c r="OD222" s="90"/>
      <c r="OE222" s="90"/>
      <c r="OF222" s="90"/>
      <c r="OG222" s="90"/>
      <c r="OH222" s="90"/>
      <c r="OI222" s="90"/>
      <c r="OJ222" s="90"/>
      <c r="OK222" s="90"/>
      <c r="OL222" s="90"/>
      <c r="OM222" s="90"/>
      <c r="ON222" s="90"/>
      <c r="OO222" s="90"/>
      <c r="OP222" s="90"/>
      <c r="OQ222" s="90"/>
      <c r="OR222" s="90"/>
      <c r="OS222" s="90"/>
      <c r="OT222" s="90"/>
      <c r="OU222" s="90"/>
      <c r="OV222" s="90"/>
      <c r="OW222" s="90"/>
      <c r="OX222" s="90"/>
      <c r="OY222" s="90"/>
      <c r="OZ222" s="90"/>
      <c r="PA222" s="90"/>
      <c r="PB222" s="90"/>
      <c r="PC222" s="90"/>
      <c r="PD222" s="90"/>
      <c r="PE222" s="90"/>
      <c r="PF222" s="90"/>
      <c r="PG222" s="90"/>
      <c r="PH222" s="90"/>
      <c r="PI222" s="90"/>
      <c r="PJ222" s="90"/>
      <c r="PK222" s="90"/>
      <c r="PL222" s="90"/>
      <c r="PM222" s="90"/>
      <c r="PN222" s="90"/>
      <c r="PO222" s="90"/>
      <c r="PP222" s="90"/>
      <c r="PQ222" s="90"/>
      <c r="PR222" s="90"/>
      <c r="PS222" s="90"/>
      <c r="PT222" s="90"/>
      <c r="PU222" s="90"/>
      <c r="PV222" s="90"/>
      <c r="PW222" s="90"/>
      <c r="PX222" s="90"/>
      <c r="PY222" s="90"/>
      <c r="PZ222" s="90"/>
      <c r="QA222" s="90"/>
      <c r="QB222" s="90"/>
      <c r="QC222" s="90"/>
      <c r="QD222" s="90"/>
      <c r="QE222" s="90"/>
      <c r="QF222" s="90"/>
      <c r="QG222" s="90"/>
      <c r="QH222" s="90"/>
      <c r="QI222" s="90"/>
      <c r="QJ222" s="90"/>
      <c r="QK222" s="90"/>
      <c r="QL222" s="90"/>
      <c r="QM222" s="90"/>
      <c r="QN222" s="90"/>
      <c r="QO222" s="90"/>
      <c r="QP222" s="90"/>
      <c r="QQ222" s="90"/>
      <c r="QR222" s="90"/>
      <c r="QS222" s="90"/>
      <c r="QT222" s="90"/>
      <c r="QU222" s="90"/>
      <c r="QV222" s="90"/>
      <c r="QW222" s="90"/>
      <c r="QX222" s="90"/>
      <c r="QY222" s="90"/>
      <c r="QZ222" s="90"/>
      <c r="RA222" s="90"/>
      <c r="RB222" s="90"/>
      <c r="RC222" s="90"/>
      <c r="RD222" s="90"/>
      <c r="RE222" s="90"/>
      <c r="RF222" s="90"/>
      <c r="RG222" s="90"/>
      <c r="RH222" s="90"/>
      <c r="RI222" s="90"/>
      <c r="RJ222" s="90"/>
      <c r="RK222" s="90"/>
      <c r="RL222" s="90"/>
      <c r="RM222" s="90"/>
      <c r="RN222" s="90"/>
      <c r="RO222" s="90"/>
      <c r="RP222" s="90"/>
      <c r="RQ222" s="90"/>
      <c r="RR222" s="90"/>
      <c r="RS222" s="90"/>
      <c r="RT222" s="90"/>
      <c r="RU222" s="90"/>
      <c r="RV222" s="90"/>
      <c r="RW222" s="90"/>
      <c r="RX222" s="90"/>
      <c r="RY222" s="90"/>
      <c r="RZ222" s="90"/>
      <c r="SA222" s="90"/>
      <c r="SB222" s="90"/>
      <c r="SC222" s="90"/>
      <c r="SD222" s="90"/>
      <c r="SE222" s="90"/>
      <c r="SF222" s="90"/>
      <c r="SG222" s="90"/>
      <c r="SH222" s="90"/>
      <c r="SI222" s="90"/>
      <c r="SJ222" s="90"/>
      <c r="SK222" s="90"/>
      <c r="SL222" s="90"/>
      <c r="SM222" s="90"/>
      <c r="SN222" s="90"/>
      <c r="SO222" s="90"/>
      <c r="SP222" s="90"/>
      <c r="SQ222" s="90"/>
      <c r="SR222" s="90"/>
      <c r="SS222" s="90"/>
      <c r="ST222" s="90"/>
      <c r="SU222" s="90"/>
      <c r="SV222" s="90"/>
      <c r="SW222" s="90"/>
      <c r="SX222" s="90"/>
      <c r="SY222" s="90"/>
      <c r="SZ222" s="90"/>
      <c r="TA222" s="90"/>
      <c r="TB222" s="90"/>
      <c r="TC222" s="90"/>
      <c r="TD222" s="90"/>
      <c r="TE222" s="90"/>
      <c r="TF222" s="90"/>
      <c r="TG222" s="90"/>
      <c r="TH222" s="90"/>
      <c r="TI222" s="90"/>
      <c r="TJ222" s="90"/>
      <c r="TK222" s="90"/>
      <c r="TL222" s="90"/>
      <c r="TM222" s="90"/>
      <c r="TN222" s="90"/>
      <c r="TO222" s="90"/>
      <c r="TP222" s="90"/>
      <c r="TQ222" s="90"/>
      <c r="TR222" s="90"/>
      <c r="TS222" s="90"/>
      <c r="TT222" s="90"/>
      <c r="TU222" s="90"/>
      <c r="TV222" s="90"/>
      <c r="TW222" s="90"/>
      <c r="TX222" s="90"/>
      <c r="TY222" s="90"/>
      <c r="TZ222" s="90"/>
      <c r="UA222" s="90"/>
      <c r="UB222" s="90"/>
      <c r="UC222" s="90"/>
      <c r="UD222" s="90"/>
      <c r="UE222" s="90"/>
      <c r="UF222" s="90"/>
      <c r="UG222" s="90"/>
      <c r="UH222" s="90"/>
      <c r="UI222" s="90"/>
      <c r="UJ222" s="90"/>
      <c r="UK222" s="90"/>
      <c r="UL222" s="90"/>
      <c r="UM222" s="90"/>
      <c r="UN222" s="90"/>
      <c r="UO222" s="90"/>
      <c r="UP222" s="90"/>
      <c r="UQ222" s="90"/>
      <c r="UR222" s="90"/>
      <c r="US222" s="90"/>
      <c r="UT222" s="90"/>
      <c r="UU222" s="90"/>
      <c r="UV222" s="90"/>
      <c r="UW222" s="90"/>
      <c r="UX222" s="90"/>
      <c r="UY222" s="90"/>
      <c r="UZ222" s="90"/>
      <c r="VA222" s="90"/>
      <c r="VB222" s="90"/>
      <c r="VC222" s="90"/>
      <c r="VD222" s="90"/>
      <c r="VE222" s="90"/>
      <c r="VF222" s="90"/>
      <c r="VG222" s="90"/>
      <c r="VH222" s="90"/>
      <c r="VI222" s="90"/>
      <c r="VJ222" s="90"/>
      <c r="VK222" s="90"/>
      <c r="VL222" s="90"/>
      <c r="VM222" s="90"/>
      <c r="VN222" s="90"/>
      <c r="VO222" s="90"/>
      <c r="VP222" s="90"/>
      <c r="VQ222" s="90"/>
      <c r="VR222" s="90"/>
      <c r="VS222" s="90"/>
      <c r="VT222" s="90"/>
      <c r="VU222" s="90"/>
      <c r="VV222" s="90"/>
      <c r="VW222" s="90"/>
      <c r="VX222" s="90"/>
      <c r="VY222" s="90"/>
      <c r="VZ222" s="90"/>
      <c r="WA222" s="90"/>
      <c r="WB222" s="90"/>
      <c r="WC222" s="90"/>
      <c r="WD222" s="90"/>
      <c r="WE222" s="90"/>
      <c r="WF222" s="90"/>
      <c r="WG222" s="90"/>
      <c r="WH222" s="90"/>
      <c r="WI222" s="90"/>
      <c r="WJ222" s="90"/>
      <c r="WK222" s="90"/>
      <c r="WL222" s="90"/>
      <c r="WM222" s="90"/>
      <c r="WN222" s="90"/>
      <c r="WO222" s="90"/>
      <c r="WP222" s="90"/>
      <c r="WQ222" s="90"/>
      <c r="WR222" s="90"/>
      <c r="WS222" s="90"/>
      <c r="WT222" s="90"/>
      <c r="WU222" s="90"/>
      <c r="WV222" s="90"/>
      <c r="WW222" s="90"/>
      <c r="WX222" s="90"/>
      <c r="WY222" s="90"/>
      <c r="WZ222" s="90"/>
      <c r="XA222" s="90"/>
      <c r="XB222" s="90"/>
      <c r="XC222" s="90"/>
      <c r="XD222" s="90"/>
      <c r="XE222" s="90"/>
      <c r="XF222" s="90"/>
      <c r="XG222" s="90"/>
      <c r="XH222" s="90"/>
      <c r="XI222" s="90"/>
      <c r="XJ222" s="90"/>
      <c r="XK222" s="90"/>
      <c r="XL222" s="90"/>
      <c r="XM222" s="90"/>
      <c r="XN222" s="90"/>
      <c r="XO222" s="90"/>
      <c r="XP222" s="90"/>
      <c r="XQ222" s="90"/>
      <c r="XR222" s="90"/>
      <c r="XS222" s="90"/>
      <c r="XT222" s="90"/>
      <c r="XU222" s="90"/>
      <c r="XV222" s="90"/>
      <c r="XW222" s="90"/>
      <c r="XX222" s="90"/>
      <c r="XY222" s="90"/>
      <c r="XZ222" s="90"/>
      <c r="YA222" s="90"/>
      <c r="YB222" s="90"/>
      <c r="YC222" s="90"/>
      <c r="YD222" s="90"/>
      <c r="YE222" s="90"/>
      <c r="YF222" s="90"/>
      <c r="YG222" s="90"/>
      <c r="YH222" s="90"/>
      <c r="YI222" s="90"/>
      <c r="YJ222" s="90"/>
      <c r="YK222" s="90"/>
      <c r="YL222" s="90"/>
      <c r="YM222" s="90"/>
      <c r="YN222" s="90"/>
      <c r="YO222" s="90"/>
      <c r="YP222" s="90"/>
      <c r="YQ222" s="90"/>
      <c r="YR222" s="90"/>
      <c r="YS222" s="90"/>
      <c r="YT222" s="90"/>
      <c r="YU222" s="90"/>
      <c r="YV222" s="90"/>
      <c r="YW222" s="90"/>
      <c r="YX222" s="90"/>
      <c r="YY222" s="90"/>
      <c r="YZ222" s="90"/>
      <c r="ZA222" s="90"/>
      <c r="ZB222" s="90"/>
      <c r="ZC222" s="90"/>
      <c r="ZD222" s="90"/>
      <c r="ZE222" s="90"/>
      <c r="ZF222" s="90"/>
      <c r="ZG222" s="90"/>
      <c r="ZH222" s="90"/>
      <c r="ZI222" s="90"/>
      <c r="ZJ222" s="90"/>
      <c r="ZK222" s="90"/>
      <c r="ZL222" s="90"/>
      <c r="ZM222" s="90"/>
      <c r="ZN222" s="90"/>
      <c r="ZO222" s="90"/>
      <c r="ZP222" s="90"/>
      <c r="ZQ222" s="90"/>
      <c r="ZR222" s="90"/>
      <c r="ZS222" s="90"/>
      <c r="ZT222" s="90"/>
      <c r="ZU222" s="90"/>
      <c r="ZV222" s="90"/>
      <c r="ZW222" s="90"/>
      <c r="ZX222" s="90"/>
      <c r="ZY222" s="90"/>
      <c r="ZZ222" s="90"/>
      <c r="AAA222" s="90"/>
      <c r="AAB222" s="90"/>
      <c r="AAC222" s="90"/>
      <c r="AAD222" s="90"/>
      <c r="AAE222" s="90"/>
      <c r="AAF222" s="90"/>
      <c r="AAG222" s="90"/>
      <c r="AAH222" s="90"/>
      <c r="AAI222" s="90"/>
      <c r="AAJ222" s="90"/>
      <c r="AAK222" s="90"/>
      <c r="AAL222" s="90"/>
      <c r="AAM222" s="90"/>
      <c r="AAN222" s="90"/>
      <c r="AAO222" s="90"/>
      <c r="AAP222" s="90"/>
      <c r="AAQ222" s="90"/>
      <c r="AAR222" s="90"/>
      <c r="AAS222" s="90"/>
      <c r="AAT222" s="90"/>
      <c r="AAU222" s="90"/>
      <c r="AAV222" s="90"/>
      <c r="AAW222" s="90"/>
      <c r="AAX222" s="90"/>
      <c r="AAY222" s="90"/>
      <c r="AAZ222" s="90"/>
      <c r="ABA222" s="90"/>
      <c r="ABB222" s="90"/>
      <c r="ABC222" s="90"/>
      <c r="ABD222" s="90"/>
      <c r="ABE222" s="90"/>
      <c r="ABF222" s="90"/>
      <c r="ABG222" s="90"/>
      <c r="ABH222" s="90"/>
      <c r="ABI222" s="90"/>
      <c r="ABJ222" s="90"/>
      <c r="ABK222" s="90"/>
      <c r="ABL222" s="90"/>
      <c r="ABM222" s="90"/>
      <c r="ABN222" s="90"/>
      <c r="ABO222" s="90"/>
      <c r="ABP222" s="90"/>
      <c r="ABQ222" s="90"/>
      <c r="ABR222" s="90"/>
      <c r="ABS222" s="90"/>
      <c r="ABT222" s="90"/>
      <c r="ABU222" s="90"/>
      <c r="ABV222" s="90"/>
      <c r="ABW222" s="90"/>
      <c r="ABX222" s="90"/>
      <c r="ABY222" s="90"/>
      <c r="ABZ222" s="90"/>
      <c r="ACA222" s="90"/>
      <c r="ACB222" s="90"/>
      <c r="ACC222" s="90"/>
      <c r="ACD222" s="90"/>
      <c r="ACE222" s="90"/>
      <c r="ACF222" s="90"/>
      <c r="ACG222" s="90"/>
      <c r="ACH222" s="90"/>
      <c r="ACI222" s="90"/>
      <c r="ACJ222" s="90"/>
      <c r="ACK222" s="90"/>
      <c r="ACL222" s="90"/>
      <c r="ACM222" s="90"/>
      <c r="ACN222" s="90"/>
      <c r="ACO222" s="90"/>
      <c r="ACP222" s="90"/>
      <c r="ACQ222" s="90"/>
      <c r="ACR222" s="90"/>
      <c r="ACS222" s="90"/>
      <c r="ACT222" s="90"/>
      <c r="ACU222" s="90"/>
      <c r="ACV222" s="90"/>
      <c r="ACW222" s="90"/>
      <c r="ACX222" s="90"/>
      <c r="ACY222" s="90"/>
      <c r="ACZ222" s="90"/>
      <c r="ADA222" s="90"/>
      <c r="ADB222" s="90"/>
      <c r="ADC222" s="90"/>
      <c r="ADD222" s="90"/>
      <c r="ADE222" s="90"/>
      <c r="ADF222" s="90"/>
      <c r="ADG222" s="90"/>
      <c r="ADH222" s="90"/>
      <c r="ADI222" s="90"/>
      <c r="ADJ222" s="90"/>
      <c r="ADK222" s="90"/>
      <c r="ADL222" s="90"/>
      <c r="ADM222" s="90"/>
      <c r="ADN222" s="90"/>
      <c r="ADO222" s="90"/>
      <c r="ADP222" s="90"/>
      <c r="ADQ222" s="90"/>
      <c r="ADR222" s="90"/>
      <c r="ADS222" s="90"/>
      <c r="ADT222" s="90"/>
      <c r="ADU222" s="90"/>
      <c r="ADV222" s="90"/>
      <c r="ADW222" s="90"/>
      <c r="ADX222" s="90"/>
      <c r="ADY222" s="90"/>
      <c r="ADZ222" s="90"/>
      <c r="AEA222" s="90"/>
      <c r="AEB222" s="90"/>
      <c r="AEC222" s="90"/>
      <c r="AED222" s="90"/>
      <c r="AEE222" s="90"/>
      <c r="AEF222" s="90"/>
      <c r="AEG222" s="90"/>
      <c r="AEH222" s="90"/>
      <c r="AEI222" s="90"/>
      <c r="AEJ222" s="90"/>
      <c r="AEK222" s="90"/>
      <c r="AEL222" s="90"/>
      <c r="AEM222" s="90"/>
      <c r="AEN222" s="90"/>
      <c r="AEO222" s="90"/>
      <c r="AEP222" s="90"/>
      <c r="AEQ222" s="90"/>
      <c r="AER222" s="90"/>
      <c r="AES222" s="90"/>
      <c r="AET222" s="90"/>
      <c r="AEU222" s="90"/>
      <c r="AEV222" s="90"/>
      <c r="AEW222" s="90"/>
      <c r="AEX222" s="90"/>
      <c r="AEY222" s="90"/>
      <c r="AEZ222" s="90"/>
      <c r="AFA222" s="90"/>
      <c r="AFB222" s="90"/>
      <c r="AFC222" s="90"/>
      <c r="AFD222" s="90"/>
      <c r="AFE222" s="90"/>
      <c r="AFF222" s="90"/>
      <c r="AFG222" s="90"/>
      <c r="AFH222" s="90"/>
      <c r="AFI222" s="90"/>
      <c r="AFJ222" s="90"/>
      <c r="AFK222" s="90"/>
      <c r="AFL222" s="90"/>
      <c r="AFM222" s="90"/>
      <c r="AFN222" s="90"/>
      <c r="AFO222" s="90"/>
      <c r="AFP222" s="90"/>
      <c r="AFQ222" s="90"/>
      <c r="AFR222" s="90"/>
      <c r="AFS222" s="90"/>
      <c r="AFT222" s="90"/>
      <c r="AFU222" s="90"/>
      <c r="AFV222" s="90"/>
      <c r="AFW222" s="90"/>
      <c r="AFX222" s="90"/>
      <c r="AFY222" s="90"/>
      <c r="AFZ222" s="90"/>
      <c r="AGA222" s="90"/>
      <c r="AGB222" s="90"/>
      <c r="AGC222" s="90"/>
      <c r="AGD222" s="90"/>
      <c r="AGE222" s="90"/>
      <c r="AGF222" s="90"/>
      <c r="AGG222" s="90"/>
      <c r="AGH222" s="90"/>
      <c r="AGI222" s="90"/>
      <c r="AGJ222" s="90"/>
      <c r="AGK222" s="90"/>
      <c r="AGL222" s="90"/>
      <c r="AGM222" s="90"/>
      <c r="AGN222" s="90"/>
      <c r="AGO222" s="90"/>
      <c r="AGP222" s="90"/>
      <c r="AGQ222" s="90"/>
      <c r="AGR222" s="90"/>
      <c r="AGS222" s="90"/>
      <c r="AGT222" s="90"/>
      <c r="AGU222" s="90"/>
      <c r="AGV222" s="90"/>
      <c r="AGW222" s="90"/>
      <c r="AGX222" s="90"/>
      <c r="AGY222" s="90"/>
      <c r="AGZ222" s="90"/>
      <c r="AHA222" s="90"/>
      <c r="AHB222" s="90"/>
      <c r="AHC222" s="90"/>
      <c r="AHD222" s="90"/>
      <c r="AHE222" s="90"/>
      <c r="AHF222" s="90"/>
      <c r="AHG222" s="90"/>
      <c r="AHH222" s="90"/>
      <c r="AHI222" s="90"/>
      <c r="AHJ222" s="90"/>
      <c r="AHK222" s="90"/>
      <c r="AHL222" s="90"/>
      <c r="AHM222" s="90"/>
      <c r="AHN222" s="90"/>
      <c r="AHO222" s="90"/>
      <c r="AHP222" s="90"/>
      <c r="AHQ222" s="90"/>
      <c r="AHR222" s="90"/>
      <c r="AHS222" s="90"/>
      <c r="AHT222" s="90"/>
      <c r="AHU222" s="90"/>
      <c r="AHV222" s="90"/>
      <c r="AHW222" s="90"/>
      <c r="AHX222" s="90"/>
      <c r="AHY222" s="90"/>
      <c r="AHZ222" s="90"/>
      <c r="AIA222" s="90"/>
      <c r="AIB222" s="90"/>
      <c r="AIC222" s="90"/>
      <c r="AID222" s="90"/>
      <c r="AIE222" s="90"/>
      <c r="AIF222" s="90"/>
      <c r="AIG222" s="90"/>
      <c r="AIH222" s="90"/>
      <c r="AII222" s="90"/>
      <c r="AIJ222" s="90"/>
      <c r="AIK222" s="90"/>
      <c r="AIL222" s="90"/>
      <c r="AIM222" s="90"/>
      <c r="AIN222" s="90"/>
      <c r="AIO222" s="90"/>
      <c r="AIP222" s="90"/>
      <c r="AIQ222" s="90"/>
      <c r="AIR222" s="90"/>
      <c r="AIS222" s="90"/>
      <c r="AIT222" s="90"/>
      <c r="AIU222" s="90"/>
      <c r="AIV222" s="90"/>
      <c r="AIW222" s="90"/>
      <c r="AIX222" s="90"/>
      <c r="AIY222" s="90"/>
      <c r="AIZ222" s="90"/>
      <c r="AJA222" s="90"/>
      <c r="AJB222" s="90"/>
      <c r="AJC222" s="90"/>
      <c r="AJD222" s="90"/>
      <c r="AJE222" s="90"/>
      <c r="AJF222" s="90"/>
      <c r="AJG222" s="90"/>
      <c r="AJH222" s="90"/>
      <c r="AJI222" s="90"/>
      <c r="AJJ222" s="90"/>
      <c r="AJK222" s="90"/>
      <c r="AJL222" s="90"/>
      <c r="AJM222" s="90"/>
      <c r="AJN222" s="90"/>
      <c r="AJO222" s="90"/>
      <c r="AJP222" s="90"/>
      <c r="AJQ222" s="90"/>
      <c r="AJR222" s="90"/>
      <c r="AJS222" s="90"/>
      <c r="AJT222" s="90"/>
      <c r="AJU222" s="90"/>
      <c r="AJV222" s="90"/>
      <c r="AJW222" s="90"/>
      <c r="AJX222" s="90"/>
      <c r="AJY222" s="90"/>
      <c r="AJZ222" s="90"/>
      <c r="AKA222" s="90"/>
      <c r="AKB222" s="90"/>
      <c r="AKC222" s="90"/>
      <c r="AKD222" s="90"/>
      <c r="AKE222" s="90"/>
      <c r="AKF222" s="90"/>
      <c r="AKG222" s="90"/>
      <c r="AKH222" s="90"/>
      <c r="AKI222" s="90"/>
      <c r="AKJ222" s="90"/>
      <c r="AKK222" s="90"/>
      <c r="AKL222" s="90"/>
      <c r="AKM222" s="90"/>
      <c r="AKN222" s="90"/>
      <c r="AKO222" s="90"/>
      <c r="AKP222" s="90"/>
      <c r="AKQ222" s="90"/>
      <c r="AKR222" s="90"/>
      <c r="AKS222" s="90"/>
      <c r="AKT222" s="90"/>
      <c r="AKU222" s="90"/>
      <c r="AKV222" s="90"/>
      <c r="AKW222" s="90"/>
      <c r="AKX222" s="90"/>
      <c r="AKY222" s="90"/>
      <c r="AKZ222" s="90"/>
      <c r="ALA222" s="90"/>
      <c r="ALB222" s="90"/>
      <c r="ALC222" s="90"/>
      <c r="ALD222" s="90"/>
      <c r="ALE222" s="90"/>
      <c r="ALF222" s="90"/>
      <c r="ALG222" s="90"/>
      <c r="ALH222" s="90"/>
      <c r="ALI222" s="90"/>
      <c r="ALJ222" s="90"/>
      <c r="ALK222" s="90"/>
      <c r="ALL222" s="90"/>
      <c r="ALM222" s="90"/>
      <c r="ALN222" s="90"/>
      <c r="ALO222" s="90"/>
      <c r="ALP222" s="90"/>
      <c r="ALQ222" s="90"/>
      <c r="ALR222" s="90"/>
      <c r="ALS222" s="90"/>
      <c r="ALT222" s="90"/>
      <c r="ALU222" s="90"/>
      <c r="ALV222" s="90"/>
      <c r="ALW222" s="90"/>
      <c r="ALX222" s="90"/>
      <c r="ALY222" s="90"/>
      <c r="ALZ222" s="90"/>
      <c r="AMA222" s="90"/>
      <c r="AMB222" s="90"/>
      <c r="AMC222" s="90"/>
      <c r="AMD222" s="90"/>
      <c r="AME222" s="90"/>
      <c r="AMF222" s="90"/>
      <c r="AMG222" s="90"/>
      <c r="AMH222" s="90"/>
      <c r="AMI222" s="90"/>
      <c r="AMJ222" s="90"/>
    </row>
    <row r="223" customFormat="false" ht="21" hidden="false" customHeight="true" outlineLevel="0" collapsed="false">
      <c r="A223" s="188" t="s">
        <v>150</v>
      </c>
      <c r="B223" s="95"/>
      <c r="C223" s="96"/>
      <c r="H223" s="90"/>
      <c r="I223" s="90"/>
      <c r="J223" s="90"/>
      <c r="K223" s="90"/>
      <c r="L223" s="90"/>
      <c r="M223" s="90"/>
      <c r="N223" s="90"/>
      <c r="O223" s="90"/>
      <c r="P223" s="90"/>
      <c r="Q223" s="90"/>
      <c r="R223" s="90"/>
      <c r="S223" s="90"/>
      <c r="T223" s="90"/>
      <c r="U223" s="90"/>
      <c r="V223" s="90"/>
      <c r="W223" s="90"/>
      <c r="X223" s="90"/>
      <c r="Y223" s="90"/>
      <c r="Z223" s="90"/>
      <c r="AA223" s="90"/>
      <c r="AB223" s="90"/>
      <c r="AC223" s="90"/>
      <c r="AD223" s="90"/>
      <c r="AE223" s="90"/>
      <c r="AF223" s="90"/>
      <c r="AG223" s="90"/>
      <c r="AH223" s="90"/>
      <c r="AI223" s="90"/>
      <c r="AJ223" s="90"/>
      <c r="AK223" s="90"/>
      <c r="AL223" s="90"/>
      <c r="AM223" s="90"/>
      <c r="AN223" s="90"/>
      <c r="AO223" s="90"/>
      <c r="AP223" s="90"/>
      <c r="AQ223" s="90"/>
      <c r="AR223" s="90"/>
      <c r="AS223" s="90"/>
      <c r="AT223" s="90"/>
      <c r="AU223" s="90"/>
      <c r="AV223" s="90"/>
      <c r="AW223" s="90"/>
      <c r="AX223" s="90"/>
      <c r="AY223" s="90"/>
      <c r="AZ223" s="90"/>
      <c r="BA223" s="90"/>
      <c r="BB223" s="90"/>
      <c r="BC223" s="90"/>
      <c r="BD223" s="90"/>
      <c r="BE223" s="90"/>
      <c r="BF223" s="90"/>
      <c r="BG223" s="90"/>
      <c r="BH223" s="90"/>
      <c r="BI223" s="90"/>
      <c r="BJ223" s="90"/>
      <c r="BK223" s="90"/>
      <c r="BL223" s="90"/>
      <c r="BM223" s="90"/>
      <c r="BN223" s="90"/>
      <c r="BO223" s="90"/>
      <c r="BP223" s="90"/>
      <c r="BQ223" s="90"/>
      <c r="BR223" s="90"/>
      <c r="BS223" s="90"/>
      <c r="BT223" s="90"/>
      <c r="BU223" s="90"/>
      <c r="BV223" s="90"/>
      <c r="BW223" s="90"/>
      <c r="BX223" s="90"/>
      <c r="BY223" s="90"/>
      <c r="BZ223" s="90"/>
      <c r="CA223" s="90"/>
      <c r="CB223" s="90"/>
      <c r="CC223" s="90"/>
      <c r="CD223" s="90"/>
      <c r="CE223" s="90"/>
      <c r="CF223" s="90"/>
      <c r="CG223" s="90"/>
      <c r="CH223" s="90"/>
      <c r="CI223" s="90"/>
      <c r="CJ223" s="90"/>
      <c r="CK223" s="90"/>
      <c r="CL223" s="90"/>
      <c r="CM223" s="90"/>
      <c r="CN223" s="90"/>
      <c r="CO223" s="90"/>
      <c r="CP223" s="90"/>
      <c r="CQ223" s="90"/>
      <c r="CR223" s="90"/>
      <c r="CS223" s="90"/>
      <c r="CT223" s="90"/>
      <c r="CU223" s="90"/>
      <c r="CV223" s="90"/>
      <c r="CW223" s="90"/>
      <c r="CX223" s="90"/>
      <c r="CY223" s="90"/>
      <c r="CZ223" s="90"/>
      <c r="DA223" s="90"/>
      <c r="DB223" s="90"/>
      <c r="DC223" s="90"/>
      <c r="DD223" s="90"/>
      <c r="DE223" s="90"/>
      <c r="DF223" s="90"/>
      <c r="DG223" s="90"/>
      <c r="DH223" s="90"/>
      <c r="DI223" s="90"/>
      <c r="DJ223" s="90"/>
      <c r="DK223" s="90"/>
      <c r="DL223" s="90"/>
      <c r="DM223" s="90"/>
      <c r="DN223" s="90"/>
      <c r="DO223" s="90"/>
      <c r="DP223" s="90"/>
      <c r="DQ223" s="90"/>
      <c r="DR223" s="90"/>
      <c r="DS223" s="90"/>
      <c r="DT223" s="90"/>
      <c r="DU223" s="90"/>
      <c r="DV223" s="90"/>
      <c r="DW223" s="90"/>
      <c r="DX223" s="90"/>
      <c r="DY223" s="90"/>
      <c r="DZ223" s="90"/>
      <c r="EA223" s="90"/>
      <c r="EB223" s="90"/>
      <c r="EC223" s="90"/>
      <c r="ED223" s="90"/>
      <c r="EE223" s="90"/>
      <c r="EF223" s="90"/>
      <c r="EG223" s="90"/>
      <c r="EH223" s="90"/>
      <c r="EI223" s="90"/>
      <c r="EJ223" s="90"/>
      <c r="EK223" s="90"/>
      <c r="EL223" s="90"/>
      <c r="EM223" s="90"/>
      <c r="EN223" s="90"/>
      <c r="EO223" s="90"/>
      <c r="EP223" s="90"/>
      <c r="EQ223" s="90"/>
      <c r="ER223" s="90"/>
      <c r="ES223" s="90"/>
      <c r="ET223" s="90"/>
      <c r="EU223" s="90"/>
      <c r="EV223" s="90"/>
      <c r="EW223" s="90"/>
      <c r="EX223" s="90"/>
      <c r="EY223" s="90"/>
      <c r="EZ223" s="90"/>
      <c r="FA223" s="90"/>
      <c r="FB223" s="90"/>
      <c r="FC223" s="90"/>
      <c r="FD223" s="90"/>
      <c r="FE223" s="90"/>
      <c r="FF223" s="90"/>
      <c r="FG223" s="90"/>
      <c r="FH223" s="90"/>
      <c r="FI223" s="90"/>
      <c r="FJ223" s="90"/>
      <c r="FK223" s="90"/>
      <c r="FL223" s="90"/>
      <c r="FM223" s="90"/>
      <c r="FN223" s="90"/>
      <c r="FO223" s="90"/>
      <c r="FP223" s="90"/>
      <c r="FQ223" s="90"/>
      <c r="FR223" s="90"/>
      <c r="FS223" s="90"/>
      <c r="FT223" s="90"/>
      <c r="FU223" s="90"/>
      <c r="FV223" s="90"/>
      <c r="FW223" s="90"/>
      <c r="FX223" s="90"/>
      <c r="FY223" s="90"/>
      <c r="FZ223" s="90"/>
      <c r="GA223" s="90"/>
      <c r="GB223" s="90"/>
      <c r="GC223" s="90"/>
      <c r="GD223" s="90"/>
      <c r="GE223" s="90"/>
      <c r="GF223" s="90"/>
      <c r="GG223" s="90"/>
      <c r="GH223" s="90"/>
      <c r="GI223" s="90"/>
      <c r="GJ223" s="90"/>
      <c r="GK223" s="90"/>
      <c r="GL223" s="90"/>
      <c r="GM223" s="90"/>
      <c r="GN223" s="90"/>
      <c r="GO223" s="90"/>
      <c r="GP223" s="90"/>
      <c r="GQ223" s="90"/>
      <c r="GR223" s="90"/>
      <c r="GS223" s="90"/>
      <c r="GT223" s="90"/>
      <c r="GU223" s="90"/>
      <c r="GV223" s="90"/>
      <c r="GW223" s="90"/>
      <c r="GX223" s="90"/>
      <c r="GY223" s="90"/>
      <c r="GZ223" s="90"/>
      <c r="HA223" s="90"/>
      <c r="HB223" s="90"/>
      <c r="HC223" s="90"/>
      <c r="HD223" s="90"/>
      <c r="HE223" s="90"/>
      <c r="HF223" s="90"/>
      <c r="HG223" s="90"/>
      <c r="HH223" s="90"/>
      <c r="HI223" s="90"/>
      <c r="HJ223" s="90"/>
      <c r="HK223" s="90"/>
      <c r="HL223" s="90"/>
      <c r="HM223" s="90"/>
      <c r="HN223" s="90"/>
      <c r="HO223" s="90"/>
      <c r="HP223" s="90"/>
      <c r="HQ223" s="90"/>
      <c r="HR223" s="90"/>
      <c r="HS223" s="90"/>
      <c r="HT223" s="90"/>
      <c r="HU223" s="90"/>
      <c r="HV223" s="90"/>
      <c r="HW223" s="90"/>
      <c r="HX223" s="90"/>
      <c r="HY223" s="90"/>
      <c r="HZ223" s="90"/>
      <c r="IA223" s="90"/>
      <c r="IB223" s="90"/>
      <c r="IC223" s="90"/>
      <c r="ID223" s="90"/>
      <c r="IE223" s="90"/>
      <c r="IF223" s="90"/>
      <c r="IG223" s="90"/>
      <c r="IH223" s="90"/>
      <c r="II223" s="90"/>
      <c r="IJ223" s="90"/>
      <c r="IK223" s="90"/>
      <c r="IL223" s="90"/>
      <c r="IM223" s="90"/>
      <c r="IN223" s="90"/>
      <c r="IO223" s="90"/>
      <c r="IP223" s="90"/>
      <c r="IQ223" s="90"/>
      <c r="IR223" s="90"/>
      <c r="IS223" s="90"/>
      <c r="IT223" s="90"/>
      <c r="IU223" s="90"/>
      <c r="IV223" s="90"/>
      <c r="IW223" s="90"/>
      <c r="IX223" s="90"/>
      <c r="IY223" s="90"/>
      <c r="IZ223" s="90"/>
      <c r="JA223" s="90"/>
      <c r="JB223" s="90"/>
      <c r="JC223" s="90"/>
      <c r="JD223" s="90"/>
      <c r="JE223" s="90"/>
      <c r="JF223" s="90"/>
      <c r="JG223" s="90"/>
      <c r="JH223" s="90"/>
      <c r="JI223" s="90"/>
      <c r="JJ223" s="90"/>
      <c r="JK223" s="90"/>
      <c r="JL223" s="90"/>
      <c r="JM223" s="90"/>
      <c r="JN223" s="90"/>
      <c r="JO223" s="90"/>
      <c r="JP223" s="90"/>
      <c r="JQ223" s="90"/>
      <c r="JR223" s="90"/>
      <c r="JS223" s="90"/>
      <c r="JT223" s="90"/>
      <c r="JU223" s="90"/>
      <c r="JV223" s="90"/>
      <c r="JW223" s="90"/>
      <c r="JX223" s="90"/>
      <c r="JY223" s="90"/>
      <c r="JZ223" s="90"/>
      <c r="KA223" s="90"/>
      <c r="KB223" s="90"/>
      <c r="KC223" s="90"/>
      <c r="KD223" s="90"/>
      <c r="KE223" s="90"/>
      <c r="KF223" s="90"/>
      <c r="KG223" s="90"/>
      <c r="KH223" s="90"/>
      <c r="KI223" s="90"/>
      <c r="KJ223" s="90"/>
      <c r="KK223" s="90"/>
      <c r="KL223" s="90"/>
      <c r="KM223" s="90"/>
      <c r="KN223" s="90"/>
      <c r="KO223" s="90"/>
      <c r="KP223" s="90"/>
      <c r="KQ223" s="90"/>
      <c r="KR223" s="90"/>
      <c r="KS223" s="90"/>
      <c r="KT223" s="90"/>
      <c r="KU223" s="90"/>
      <c r="KV223" s="90"/>
      <c r="KW223" s="90"/>
      <c r="KX223" s="90"/>
      <c r="KY223" s="90"/>
      <c r="KZ223" s="90"/>
      <c r="LA223" s="90"/>
      <c r="LB223" s="90"/>
      <c r="LC223" s="90"/>
      <c r="LD223" s="90"/>
      <c r="LE223" s="90"/>
      <c r="LF223" s="90"/>
      <c r="LG223" s="90"/>
      <c r="LH223" s="90"/>
      <c r="LI223" s="90"/>
      <c r="LJ223" s="90"/>
      <c r="LK223" s="90"/>
      <c r="LL223" s="90"/>
      <c r="LM223" s="90"/>
      <c r="LN223" s="90"/>
      <c r="LO223" s="90"/>
      <c r="LP223" s="90"/>
      <c r="LQ223" s="90"/>
      <c r="LR223" s="90"/>
      <c r="LS223" s="90"/>
      <c r="LT223" s="90"/>
      <c r="LU223" s="90"/>
      <c r="LV223" s="90"/>
      <c r="LW223" s="90"/>
      <c r="LX223" s="90"/>
      <c r="LY223" s="90"/>
      <c r="LZ223" s="90"/>
      <c r="MA223" s="90"/>
      <c r="MB223" s="90"/>
      <c r="MC223" s="90"/>
      <c r="MD223" s="90"/>
      <c r="ME223" s="90"/>
      <c r="MF223" s="90"/>
      <c r="MG223" s="90"/>
      <c r="MH223" s="90"/>
      <c r="MI223" s="90"/>
      <c r="MJ223" s="90"/>
      <c r="MK223" s="90"/>
      <c r="ML223" s="90"/>
      <c r="MM223" s="90"/>
      <c r="MN223" s="90"/>
      <c r="MO223" s="90"/>
      <c r="MP223" s="90"/>
      <c r="MQ223" s="90"/>
      <c r="MR223" s="90"/>
      <c r="MS223" s="90"/>
      <c r="MT223" s="90"/>
      <c r="MU223" s="90"/>
      <c r="MV223" s="90"/>
      <c r="MW223" s="90"/>
      <c r="MX223" s="90"/>
      <c r="MY223" s="90"/>
      <c r="MZ223" s="90"/>
      <c r="NA223" s="90"/>
      <c r="NB223" s="90"/>
      <c r="NC223" s="90"/>
      <c r="ND223" s="90"/>
      <c r="NE223" s="90"/>
      <c r="NF223" s="90"/>
      <c r="NG223" s="90"/>
      <c r="NH223" s="90"/>
      <c r="NI223" s="90"/>
      <c r="NJ223" s="90"/>
      <c r="NK223" s="90"/>
      <c r="NL223" s="90"/>
      <c r="NM223" s="90"/>
      <c r="NN223" s="90"/>
      <c r="NO223" s="90"/>
      <c r="NP223" s="90"/>
      <c r="NQ223" s="90"/>
      <c r="NR223" s="90"/>
      <c r="NS223" s="90"/>
      <c r="NT223" s="90"/>
      <c r="NU223" s="90"/>
      <c r="NV223" s="90"/>
      <c r="NW223" s="90"/>
      <c r="NX223" s="90"/>
      <c r="NY223" s="90"/>
      <c r="NZ223" s="90"/>
      <c r="OA223" s="90"/>
      <c r="OB223" s="90"/>
      <c r="OC223" s="90"/>
      <c r="OD223" s="90"/>
      <c r="OE223" s="90"/>
      <c r="OF223" s="90"/>
      <c r="OG223" s="90"/>
      <c r="OH223" s="90"/>
      <c r="OI223" s="90"/>
      <c r="OJ223" s="90"/>
      <c r="OK223" s="90"/>
      <c r="OL223" s="90"/>
      <c r="OM223" s="90"/>
      <c r="ON223" s="90"/>
      <c r="OO223" s="90"/>
      <c r="OP223" s="90"/>
      <c r="OQ223" s="90"/>
      <c r="OR223" s="90"/>
      <c r="OS223" s="90"/>
      <c r="OT223" s="90"/>
      <c r="OU223" s="90"/>
      <c r="OV223" s="90"/>
      <c r="OW223" s="90"/>
      <c r="OX223" s="90"/>
      <c r="OY223" s="90"/>
      <c r="OZ223" s="90"/>
      <c r="PA223" s="90"/>
      <c r="PB223" s="90"/>
      <c r="PC223" s="90"/>
      <c r="PD223" s="90"/>
      <c r="PE223" s="90"/>
      <c r="PF223" s="90"/>
      <c r="PG223" s="90"/>
      <c r="PH223" s="90"/>
      <c r="PI223" s="90"/>
      <c r="PJ223" s="90"/>
      <c r="PK223" s="90"/>
      <c r="PL223" s="90"/>
      <c r="PM223" s="90"/>
      <c r="PN223" s="90"/>
      <c r="PO223" s="90"/>
      <c r="PP223" s="90"/>
      <c r="PQ223" s="90"/>
      <c r="PR223" s="90"/>
      <c r="PS223" s="90"/>
      <c r="PT223" s="90"/>
      <c r="PU223" s="90"/>
      <c r="PV223" s="90"/>
      <c r="PW223" s="90"/>
      <c r="PX223" s="90"/>
      <c r="PY223" s="90"/>
      <c r="PZ223" s="90"/>
      <c r="QA223" s="90"/>
      <c r="QB223" s="90"/>
      <c r="QC223" s="90"/>
      <c r="QD223" s="90"/>
      <c r="QE223" s="90"/>
      <c r="QF223" s="90"/>
      <c r="QG223" s="90"/>
      <c r="QH223" s="90"/>
      <c r="QI223" s="90"/>
      <c r="QJ223" s="90"/>
      <c r="QK223" s="90"/>
      <c r="QL223" s="90"/>
      <c r="QM223" s="90"/>
      <c r="QN223" s="90"/>
      <c r="QO223" s="90"/>
      <c r="QP223" s="90"/>
      <c r="QQ223" s="90"/>
      <c r="QR223" s="90"/>
      <c r="QS223" s="90"/>
      <c r="QT223" s="90"/>
      <c r="QU223" s="90"/>
      <c r="QV223" s="90"/>
      <c r="QW223" s="90"/>
      <c r="QX223" s="90"/>
      <c r="QY223" s="90"/>
      <c r="QZ223" s="90"/>
      <c r="RA223" s="90"/>
      <c r="RB223" s="90"/>
      <c r="RC223" s="90"/>
      <c r="RD223" s="90"/>
      <c r="RE223" s="90"/>
      <c r="RF223" s="90"/>
      <c r="RG223" s="90"/>
      <c r="RH223" s="90"/>
      <c r="RI223" s="90"/>
      <c r="RJ223" s="90"/>
      <c r="RK223" s="90"/>
      <c r="RL223" s="90"/>
      <c r="RM223" s="90"/>
      <c r="RN223" s="90"/>
      <c r="RO223" s="90"/>
      <c r="RP223" s="90"/>
      <c r="RQ223" s="90"/>
      <c r="RR223" s="90"/>
      <c r="RS223" s="90"/>
      <c r="RT223" s="90"/>
      <c r="RU223" s="90"/>
      <c r="RV223" s="90"/>
      <c r="RW223" s="90"/>
      <c r="RX223" s="90"/>
      <c r="RY223" s="90"/>
      <c r="RZ223" s="90"/>
      <c r="SA223" s="90"/>
      <c r="SB223" s="90"/>
      <c r="SC223" s="90"/>
      <c r="SD223" s="90"/>
      <c r="SE223" s="90"/>
      <c r="SF223" s="90"/>
      <c r="SG223" s="90"/>
      <c r="SH223" s="90"/>
      <c r="SI223" s="90"/>
      <c r="SJ223" s="90"/>
      <c r="SK223" s="90"/>
      <c r="SL223" s="90"/>
      <c r="SM223" s="90"/>
      <c r="SN223" s="90"/>
      <c r="SO223" s="90"/>
      <c r="SP223" s="90"/>
      <c r="SQ223" s="90"/>
      <c r="SR223" s="90"/>
      <c r="SS223" s="90"/>
      <c r="ST223" s="90"/>
      <c r="SU223" s="90"/>
      <c r="SV223" s="90"/>
      <c r="SW223" s="90"/>
      <c r="SX223" s="90"/>
      <c r="SY223" s="90"/>
      <c r="SZ223" s="90"/>
      <c r="TA223" s="90"/>
      <c r="TB223" s="90"/>
      <c r="TC223" s="90"/>
      <c r="TD223" s="90"/>
      <c r="TE223" s="90"/>
      <c r="TF223" s="90"/>
      <c r="TG223" s="90"/>
      <c r="TH223" s="90"/>
      <c r="TI223" s="90"/>
      <c r="TJ223" s="90"/>
      <c r="TK223" s="90"/>
      <c r="TL223" s="90"/>
      <c r="TM223" s="90"/>
      <c r="TN223" s="90"/>
      <c r="TO223" s="90"/>
      <c r="TP223" s="90"/>
      <c r="TQ223" s="90"/>
      <c r="TR223" s="90"/>
      <c r="TS223" s="90"/>
      <c r="TT223" s="90"/>
      <c r="TU223" s="90"/>
      <c r="TV223" s="90"/>
      <c r="TW223" s="90"/>
      <c r="TX223" s="90"/>
      <c r="TY223" s="90"/>
      <c r="TZ223" s="90"/>
      <c r="UA223" s="90"/>
      <c r="UB223" s="90"/>
      <c r="UC223" s="90"/>
      <c r="UD223" s="90"/>
      <c r="UE223" s="90"/>
      <c r="UF223" s="90"/>
      <c r="UG223" s="90"/>
      <c r="UH223" s="90"/>
      <c r="UI223" s="90"/>
      <c r="UJ223" s="90"/>
      <c r="UK223" s="90"/>
      <c r="UL223" s="90"/>
      <c r="UM223" s="90"/>
      <c r="UN223" s="90"/>
      <c r="UO223" s="90"/>
      <c r="UP223" s="90"/>
      <c r="UQ223" s="90"/>
      <c r="UR223" s="90"/>
      <c r="US223" s="90"/>
      <c r="UT223" s="90"/>
      <c r="UU223" s="90"/>
      <c r="UV223" s="90"/>
      <c r="UW223" s="90"/>
      <c r="UX223" s="90"/>
      <c r="UY223" s="90"/>
      <c r="UZ223" s="90"/>
      <c r="VA223" s="90"/>
      <c r="VB223" s="90"/>
      <c r="VC223" s="90"/>
      <c r="VD223" s="90"/>
      <c r="VE223" s="90"/>
      <c r="VF223" s="90"/>
      <c r="VG223" s="90"/>
      <c r="VH223" s="90"/>
      <c r="VI223" s="90"/>
      <c r="VJ223" s="90"/>
      <c r="VK223" s="90"/>
      <c r="VL223" s="90"/>
      <c r="VM223" s="90"/>
      <c r="VN223" s="90"/>
      <c r="VO223" s="90"/>
      <c r="VP223" s="90"/>
      <c r="VQ223" s="90"/>
      <c r="VR223" s="90"/>
      <c r="VS223" s="90"/>
      <c r="VT223" s="90"/>
      <c r="VU223" s="90"/>
      <c r="VV223" s="90"/>
      <c r="VW223" s="90"/>
      <c r="VX223" s="90"/>
      <c r="VY223" s="90"/>
      <c r="VZ223" s="90"/>
      <c r="WA223" s="90"/>
      <c r="WB223" s="90"/>
      <c r="WC223" s="90"/>
      <c r="WD223" s="90"/>
      <c r="WE223" s="90"/>
      <c r="WF223" s="90"/>
      <c r="WG223" s="90"/>
      <c r="WH223" s="90"/>
      <c r="WI223" s="90"/>
      <c r="WJ223" s="90"/>
      <c r="WK223" s="90"/>
      <c r="WL223" s="90"/>
      <c r="WM223" s="90"/>
      <c r="WN223" s="90"/>
      <c r="WO223" s="90"/>
      <c r="WP223" s="90"/>
      <c r="WQ223" s="90"/>
      <c r="WR223" s="90"/>
      <c r="WS223" s="90"/>
      <c r="WT223" s="90"/>
      <c r="WU223" s="90"/>
      <c r="WV223" s="90"/>
      <c r="WW223" s="90"/>
      <c r="WX223" s="90"/>
      <c r="WY223" s="90"/>
      <c r="WZ223" s="90"/>
      <c r="XA223" s="90"/>
      <c r="XB223" s="90"/>
      <c r="XC223" s="90"/>
      <c r="XD223" s="90"/>
      <c r="XE223" s="90"/>
      <c r="XF223" s="90"/>
      <c r="XG223" s="90"/>
      <c r="XH223" s="90"/>
      <c r="XI223" s="90"/>
      <c r="XJ223" s="90"/>
      <c r="XK223" s="90"/>
      <c r="XL223" s="90"/>
      <c r="XM223" s="90"/>
      <c r="XN223" s="90"/>
      <c r="XO223" s="90"/>
      <c r="XP223" s="90"/>
      <c r="XQ223" s="90"/>
      <c r="XR223" s="90"/>
      <c r="XS223" s="90"/>
      <c r="XT223" s="90"/>
      <c r="XU223" s="90"/>
      <c r="XV223" s="90"/>
      <c r="XW223" s="90"/>
      <c r="XX223" s="90"/>
      <c r="XY223" s="90"/>
      <c r="XZ223" s="90"/>
      <c r="YA223" s="90"/>
      <c r="YB223" s="90"/>
      <c r="YC223" s="90"/>
      <c r="YD223" s="90"/>
      <c r="YE223" s="90"/>
      <c r="YF223" s="90"/>
      <c r="YG223" s="90"/>
      <c r="YH223" s="90"/>
      <c r="YI223" s="90"/>
      <c r="YJ223" s="90"/>
      <c r="YK223" s="90"/>
      <c r="YL223" s="90"/>
      <c r="YM223" s="90"/>
      <c r="YN223" s="90"/>
      <c r="YO223" s="90"/>
      <c r="YP223" s="90"/>
      <c r="YQ223" s="90"/>
      <c r="YR223" s="90"/>
      <c r="YS223" s="90"/>
      <c r="YT223" s="90"/>
      <c r="YU223" s="90"/>
      <c r="YV223" s="90"/>
      <c r="YW223" s="90"/>
      <c r="YX223" s="90"/>
      <c r="YY223" s="90"/>
      <c r="YZ223" s="90"/>
      <c r="ZA223" s="90"/>
      <c r="ZB223" s="90"/>
      <c r="ZC223" s="90"/>
      <c r="ZD223" s="90"/>
      <c r="ZE223" s="90"/>
      <c r="ZF223" s="90"/>
      <c r="ZG223" s="90"/>
      <c r="ZH223" s="90"/>
      <c r="ZI223" s="90"/>
      <c r="ZJ223" s="90"/>
      <c r="ZK223" s="90"/>
      <c r="ZL223" s="90"/>
      <c r="ZM223" s="90"/>
      <c r="ZN223" s="90"/>
      <c r="ZO223" s="90"/>
      <c r="ZP223" s="90"/>
      <c r="ZQ223" s="90"/>
      <c r="ZR223" s="90"/>
      <c r="ZS223" s="90"/>
      <c r="ZT223" s="90"/>
      <c r="ZU223" s="90"/>
      <c r="ZV223" s="90"/>
      <c r="ZW223" s="90"/>
      <c r="ZX223" s="90"/>
      <c r="ZY223" s="90"/>
      <c r="ZZ223" s="90"/>
      <c r="AAA223" s="90"/>
      <c r="AAB223" s="90"/>
      <c r="AAC223" s="90"/>
      <c r="AAD223" s="90"/>
      <c r="AAE223" s="90"/>
      <c r="AAF223" s="90"/>
      <c r="AAG223" s="90"/>
      <c r="AAH223" s="90"/>
      <c r="AAI223" s="90"/>
      <c r="AAJ223" s="90"/>
      <c r="AAK223" s="90"/>
      <c r="AAL223" s="90"/>
      <c r="AAM223" s="90"/>
      <c r="AAN223" s="90"/>
      <c r="AAO223" s="90"/>
      <c r="AAP223" s="90"/>
      <c r="AAQ223" s="90"/>
      <c r="AAR223" s="90"/>
      <c r="AAS223" s="90"/>
      <c r="AAT223" s="90"/>
      <c r="AAU223" s="90"/>
      <c r="AAV223" s="90"/>
      <c r="AAW223" s="90"/>
      <c r="AAX223" s="90"/>
      <c r="AAY223" s="90"/>
      <c r="AAZ223" s="90"/>
      <c r="ABA223" s="90"/>
      <c r="ABB223" s="90"/>
      <c r="ABC223" s="90"/>
      <c r="ABD223" s="90"/>
      <c r="ABE223" s="90"/>
      <c r="ABF223" s="90"/>
      <c r="ABG223" s="90"/>
      <c r="ABH223" s="90"/>
      <c r="ABI223" s="90"/>
      <c r="ABJ223" s="90"/>
      <c r="ABK223" s="90"/>
      <c r="ABL223" s="90"/>
      <c r="ABM223" s="90"/>
      <c r="ABN223" s="90"/>
      <c r="ABO223" s="90"/>
      <c r="ABP223" s="90"/>
      <c r="ABQ223" s="90"/>
      <c r="ABR223" s="90"/>
      <c r="ABS223" s="90"/>
      <c r="ABT223" s="90"/>
      <c r="ABU223" s="90"/>
      <c r="ABV223" s="90"/>
      <c r="ABW223" s="90"/>
      <c r="ABX223" s="90"/>
      <c r="ABY223" s="90"/>
      <c r="ABZ223" s="90"/>
      <c r="ACA223" s="90"/>
      <c r="ACB223" s="90"/>
      <c r="ACC223" s="90"/>
      <c r="ACD223" s="90"/>
      <c r="ACE223" s="90"/>
      <c r="ACF223" s="90"/>
      <c r="ACG223" s="90"/>
      <c r="ACH223" s="90"/>
      <c r="ACI223" s="90"/>
      <c r="ACJ223" s="90"/>
      <c r="ACK223" s="90"/>
      <c r="ACL223" s="90"/>
      <c r="ACM223" s="90"/>
      <c r="ACN223" s="90"/>
      <c r="ACO223" s="90"/>
      <c r="ACP223" s="90"/>
      <c r="ACQ223" s="90"/>
      <c r="ACR223" s="90"/>
      <c r="ACS223" s="90"/>
      <c r="ACT223" s="90"/>
      <c r="ACU223" s="90"/>
      <c r="ACV223" s="90"/>
      <c r="ACW223" s="90"/>
      <c r="ACX223" s="90"/>
      <c r="ACY223" s="90"/>
      <c r="ACZ223" s="90"/>
      <c r="ADA223" s="90"/>
      <c r="ADB223" s="90"/>
      <c r="ADC223" s="90"/>
      <c r="ADD223" s="90"/>
      <c r="ADE223" s="90"/>
      <c r="ADF223" s="90"/>
      <c r="ADG223" s="90"/>
      <c r="ADH223" s="90"/>
      <c r="ADI223" s="90"/>
      <c r="ADJ223" s="90"/>
      <c r="ADK223" s="90"/>
      <c r="ADL223" s="90"/>
      <c r="ADM223" s="90"/>
      <c r="ADN223" s="90"/>
      <c r="ADO223" s="90"/>
      <c r="ADP223" s="90"/>
      <c r="ADQ223" s="90"/>
      <c r="ADR223" s="90"/>
      <c r="ADS223" s="90"/>
      <c r="ADT223" s="90"/>
      <c r="ADU223" s="90"/>
      <c r="ADV223" s="90"/>
      <c r="ADW223" s="90"/>
      <c r="ADX223" s="90"/>
      <c r="ADY223" s="90"/>
      <c r="ADZ223" s="90"/>
      <c r="AEA223" s="90"/>
      <c r="AEB223" s="90"/>
      <c r="AEC223" s="90"/>
      <c r="AED223" s="90"/>
      <c r="AEE223" s="90"/>
      <c r="AEF223" s="90"/>
      <c r="AEG223" s="90"/>
      <c r="AEH223" s="90"/>
      <c r="AEI223" s="90"/>
      <c r="AEJ223" s="90"/>
      <c r="AEK223" s="90"/>
      <c r="AEL223" s="90"/>
      <c r="AEM223" s="90"/>
      <c r="AEN223" s="90"/>
      <c r="AEO223" s="90"/>
      <c r="AEP223" s="90"/>
      <c r="AEQ223" s="90"/>
      <c r="AER223" s="90"/>
      <c r="AES223" s="90"/>
      <c r="AET223" s="90"/>
      <c r="AEU223" s="90"/>
      <c r="AEV223" s="90"/>
      <c r="AEW223" s="90"/>
      <c r="AEX223" s="90"/>
      <c r="AEY223" s="90"/>
      <c r="AEZ223" s="90"/>
      <c r="AFA223" s="90"/>
      <c r="AFB223" s="90"/>
      <c r="AFC223" s="90"/>
      <c r="AFD223" s="90"/>
      <c r="AFE223" s="90"/>
      <c r="AFF223" s="90"/>
      <c r="AFG223" s="90"/>
      <c r="AFH223" s="90"/>
      <c r="AFI223" s="90"/>
      <c r="AFJ223" s="90"/>
      <c r="AFK223" s="90"/>
      <c r="AFL223" s="90"/>
      <c r="AFM223" s="90"/>
      <c r="AFN223" s="90"/>
      <c r="AFO223" s="90"/>
      <c r="AFP223" s="90"/>
      <c r="AFQ223" s="90"/>
      <c r="AFR223" s="90"/>
      <c r="AFS223" s="90"/>
      <c r="AFT223" s="90"/>
      <c r="AFU223" s="90"/>
      <c r="AFV223" s="90"/>
      <c r="AFW223" s="90"/>
      <c r="AFX223" s="90"/>
      <c r="AFY223" s="90"/>
      <c r="AFZ223" s="90"/>
      <c r="AGA223" s="90"/>
      <c r="AGB223" s="90"/>
      <c r="AGC223" s="90"/>
      <c r="AGD223" s="90"/>
      <c r="AGE223" s="90"/>
      <c r="AGF223" s="90"/>
      <c r="AGG223" s="90"/>
      <c r="AGH223" s="90"/>
      <c r="AGI223" s="90"/>
      <c r="AGJ223" s="90"/>
      <c r="AGK223" s="90"/>
      <c r="AGL223" s="90"/>
      <c r="AGM223" s="90"/>
      <c r="AGN223" s="90"/>
      <c r="AGO223" s="90"/>
      <c r="AGP223" s="90"/>
      <c r="AGQ223" s="90"/>
      <c r="AGR223" s="90"/>
      <c r="AGS223" s="90"/>
      <c r="AGT223" s="90"/>
      <c r="AGU223" s="90"/>
      <c r="AGV223" s="90"/>
      <c r="AGW223" s="90"/>
      <c r="AGX223" s="90"/>
      <c r="AGY223" s="90"/>
      <c r="AGZ223" s="90"/>
      <c r="AHA223" s="90"/>
      <c r="AHB223" s="90"/>
      <c r="AHC223" s="90"/>
      <c r="AHD223" s="90"/>
      <c r="AHE223" s="90"/>
      <c r="AHF223" s="90"/>
      <c r="AHG223" s="90"/>
      <c r="AHH223" s="90"/>
      <c r="AHI223" s="90"/>
      <c r="AHJ223" s="90"/>
      <c r="AHK223" s="90"/>
      <c r="AHL223" s="90"/>
      <c r="AHM223" s="90"/>
      <c r="AHN223" s="90"/>
      <c r="AHO223" s="90"/>
      <c r="AHP223" s="90"/>
      <c r="AHQ223" s="90"/>
      <c r="AHR223" s="90"/>
      <c r="AHS223" s="90"/>
      <c r="AHT223" s="90"/>
      <c r="AHU223" s="90"/>
      <c r="AHV223" s="90"/>
      <c r="AHW223" s="90"/>
      <c r="AHX223" s="90"/>
      <c r="AHY223" s="90"/>
      <c r="AHZ223" s="90"/>
      <c r="AIA223" s="90"/>
      <c r="AIB223" s="90"/>
      <c r="AIC223" s="90"/>
      <c r="AID223" s="90"/>
      <c r="AIE223" s="90"/>
      <c r="AIF223" s="90"/>
      <c r="AIG223" s="90"/>
      <c r="AIH223" s="90"/>
      <c r="AII223" s="90"/>
      <c r="AIJ223" s="90"/>
      <c r="AIK223" s="90"/>
      <c r="AIL223" s="90"/>
      <c r="AIM223" s="90"/>
      <c r="AIN223" s="90"/>
      <c r="AIO223" s="90"/>
      <c r="AIP223" s="90"/>
      <c r="AIQ223" s="90"/>
      <c r="AIR223" s="90"/>
      <c r="AIS223" s="90"/>
      <c r="AIT223" s="90"/>
      <c r="AIU223" s="90"/>
      <c r="AIV223" s="90"/>
      <c r="AIW223" s="90"/>
      <c r="AIX223" s="90"/>
      <c r="AIY223" s="90"/>
      <c r="AIZ223" s="90"/>
      <c r="AJA223" s="90"/>
      <c r="AJB223" s="90"/>
      <c r="AJC223" s="90"/>
      <c r="AJD223" s="90"/>
      <c r="AJE223" s="90"/>
      <c r="AJF223" s="90"/>
      <c r="AJG223" s="90"/>
      <c r="AJH223" s="90"/>
      <c r="AJI223" s="90"/>
      <c r="AJJ223" s="90"/>
      <c r="AJK223" s="90"/>
      <c r="AJL223" s="90"/>
      <c r="AJM223" s="90"/>
      <c r="AJN223" s="90"/>
      <c r="AJO223" s="90"/>
      <c r="AJP223" s="90"/>
      <c r="AJQ223" s="90"/>
      <c r="AJR223" s="90"/>
      <c r="AJS223" s="90"/>
      <c r="AJT223" s="90"/>
      <c r="AJU223" s="90"/>
      <c r="AJV223" s="90"/>
      <c r="AJW223" s="90"/>
      <c r="AJX223" s="90"/>
      <c r="AJY223" s="90"/>
      <c r="AJZ223" s="90"/>
      <c r="AKA223" s="90"/>
      <c r="AKB223" s="90"/>
      <c r="AKC223" s="90"/>
      <c r="AKD223" s="90"/>
      <c r="AKE223" s="90"/>
      <c r="AKF223" s="90"/>
      <c r="AKG223" s="90"/>
      <c r="AKH223" s="90"/>
      <c r="AKI223" s="90"/>
      <c r="AKJ223" s="90"/>
      <c r="AKK223" s="90"/>
      <c r="AKL223" s="90"/>
      <c r="AKM223" s="90"/>
      <c r="AKN223" s="90"/>
      <c r="AKO223" s="90"/>
      <c r="AKP223" s="90"/>
      <c r="AKQ223" s="90"/>
      <c r="AKR223" s="90"/>
      <c r="AKS223" s="90"/>
      <c r="AKT223" s="90"/>
      <c r="AKU223" s="90"/>
      <c r="AKV223" s="90"/>
      <c r="AKW223" s="90"/>
      <c r="AKX223" s="90"/>
      <c r="AKY223" s="90"/>
      <c r="AKZ223" s="90"/>
      <c r="ALA223" s="90"/>
      <c r="ALB223" s="90"/>
      <c r="ALC223" s="90"/>
      <c r="ALD223" s="90"/>
      <c r="ALE223" s="90"/>
      <c r="ALF223" s="90"/>
      <c r="ALG223" s="90"/>
      <c r="ALH223" s="90"/>
      <c r="ALI223" s="90"/>
      <c r="ALJ223" s="90"/>
      <c r="ALK223" s="90"/>
      <c r="ALL223" s="90"/>
      <c r="ALM223" s="90"/>
      <c r="ALN223" s="90"/>
      <c r="ALO223" s="90"/>
      <c r="ALP223" s="90"/>
      <c r="ALQ223" s="90"/>
      <c r="ALR223" s="90"/>
      <c r="ALS223" s="90"/>
      <c r="ALT223" s="90"/>
      <c r="ALU223" s="90"/>
      <c r="ALV223" s="90"/>
      <c r="ALW223" s="90"/>
      <c r="ALX223" s="90"/>
      <c r="ALY223" s="90"/>
      <c r="ALZ223" s="90"/>
      <c r="AMA223" s="90"/>
      <c r="AMB223" s="90"/>
      <c r="AMC223" s="90"/>
      <c r="AMD223" s="90"/>
      <c r="AME223" s="90"/>
      <c r="AMF223" s="90"/>
      <c r="AMG223" s="90"/>
      <c r="AMH223" s="90"/>
      <c r="AMI223" s="90"/>
      <c r="AMJ223" s="90"/>
    </row>
    <row r="224" customFormat="false" ht="21" hidden="false" customHeight="true" outlineLevel="0" collapsed="false">
      <c r="A224" s="188" t="s">
        <v>151</v>
      </c>
      <c r="B224" s="95"/>
      <c r="C224" s="96"/>
      <c r="H224" s="90"/>
      <c r="I224" s="90"/>
      <c r="J224" s="90"/>
      <c r="K224" s="90"/>
      <c r="L224" s="90"/>
      <c r="M224" s="90"/>
      <c r="N224" s="90"/>
      <c r="O224" s="90"/>
      <c r="P224" s="90"/>
      <c r="Q224" s="90"/>
      <c r="R224" s="90"/>
      <c r="S224" s="90"/>
      <c r="T224" s="90"/>
      <c r="U224" s="90"/>
      <c r="V224" s="90"/>
      <c r="W224" s="90"/>
      <c r="X224" s="90"/>
      <c r="Y224" s="90"/>
      <c r="Z224" s="90"/>
      <c r="AA224" s="90"/>
      <c r="AB224" s="90"/>
      <c r="AC224" s="90"/>
      <c r="AD224" s="90"/>
      <c r="AE224" s="90"/>
      <c r="AF224" s="90"/>
      <c r="AG224" s="90"/>
      <c r="AH224" s="90"/>
      <c r="AI224" s="90"/>
      <c r="AJ224" s="90"/>
      <c r="AK224" s="90"/>
      <c r="AL224" s="90"/>
      <c r="AM224" s="90"/>
      <c r="AN224" s="90"/>
      <c r="AO224" s="90"/>
      <c r="AP224" s="90"/>
      <c r="AQ224" s="90"/>
      <c r="AR224" s="90"/>
      <c r="AS224" s="90"/>
      <c r="AT224" s="90"/>
      <c r="AU224" s="90"/>
      <c r="AV224" s="90"/>
      <c r="AW224" s="90"/>
      <c r="AX224" s="90"/>
      <c r="AY224" s="90"/>
      <c r="AZ224" s="90"/>
      <c r="BA224" s="90"/>
      <c r="BB224" s="90"/>
      <c r="BC224" s="90"/>
      <c r="BD224" s="90"/>
      <c r="BE224" s="90"/>
      <c r="BF224" s="90"/>
      <c r="BG224" s="90"/>
      <c r="BH224" s="90"/>
      <c r="BI224" s="90"/>
      <c r="BJ224" s="90"/>
      <c r="BK224" s="90"/>
      <c r="BL224" s="90"/>
      <c r="BM224" s="90"/>
      <c r="BN224" s="90"/>
      <c r="BO224" s="90"/>
      <c r="BP224" s="90"/>
      <c r="BQ224" s="90"/>
      <c r="BR224" s="90"/>
      <c r="BS224" s="90"/>
      <c r="BT224" s="90"/>
      <c r="BU224" s="90"/>
      <c r="BV224" s="90"/>
      <c r="BW224" s="90"/>
      <c r="BX224" s="90"/>
      <c r="BY224" s="90"/>
      <c r="BZ224" s="90"/>
      <c r="CA224" s="90"/>
      <c r="CB224" s="90"/>
      <c r="CC224" s="90"/>
      <c r="CD224" s="90"/>
      <c r="CE224" s="90"/>
      <c r="CF224" s="90"/>
      <c r="CG224" s="90"/>
      <c r="CH224" s="90"/>
      <c r="CI224" s="90"/>
      <c r="CJ224" s="90"/>
      <c r="CK224" s="90"/>
      <c r="CL224" s="90"/>
      <c r="CM224" s="90"/>
      <c r="CN224" s="90"/>
      <c r="CO224" s="90"/>
      <c r="CP224" s="90"/>
      <c r="CQ224" s="90"/>
      <c r="CR224" s="90"/>
      <c r="CS224" s="90"/>
      <c r="CT224" s="90"/>
      <c r="CU224" s="90"/>
      <c r="CV224" s="90"/>
      <c r="CW224" s="90"/>
      <c r="CX224" s="90"/>
      <c r="CY224" s="90"/>
      <c r="CZ224" s="90"/>
      <c r="DA224" s="90"/>
      <c r="DB224" s="90"/>
      <c r="DC224" s="90"/>
      <c r="DD224" s="90"/>
      <c r="DE224" s="90"/>
      <c r="DF224" s="90"/>
      <c r="DG224" s="90"/>
      <c r="DH224" s="90"/>
      <c r="DI224" s="90"/>
      <c r="DJ224" s="90"/>
      <c r="DK224" s="90"/>
      <c r="DL224" s="90"/>
      <c r="DM224" s="90"/>
      <c r="DN224" s="90"/>
      <c r="DO224" s="90"/>
      <c r="DP224" s="90"/>
      <c r="DQ224" s="90"/>
      <c r="DR224" s="90"/>
      <c r="DS224" s="90"/>
      <c r="DT224" s="90"/>
      <c r="DU224" s="90"/>
      <c r="DV224" s="90"/>
      <c r="DW224" s="90"/>
      <c r="DX224" s="90"/>
      <c r="DY224" s="90"/>
      <c r="DZ224" s="90"/>
      <c r="EA224" s="90"/>
      <c r="EB224" s="90"/>
      <c r="EC224" s="90"/>
      <c r="ED224" s="90"/>
      <c r="EE224" s="90"/>
      <c r="EF224" s="90"/>
      <c r="EG224" s="90"/>
      <c r="EH224" s="90"/>
      <c r="EI224" s="90"/>
      <c r="EJ224" s="90"/>
      <c r="EK224" s="90"/>
      <c r="EL224" s="90"/>
      <c r="EM224" s="90"/>
      <c r="EN224" s="90"/>
      <c r="EO224" s="90"/>
      <c r="EP224" s="90"/>
      <c r="EQ224" s="90"/>
      <c r="ER224" s="90"/>
      <c r="ES224" s="90"/>
      <c r="ET224" s="90"/>
      <c r="EU224" s="90"/>
      <c r="EV224" s="90"/>
      <c r="EW224" s="90"/>
      <c r="EX224" s="90"/>
      <c r="EY224" s="90"/>
      <c r="EZ224" s="90"/>
      <c r="FA224" s="90"/>
      <c r="FB224" s="90"/>
      <c r="FC224" s="90"/>
      <c r="FD224" s="90"/>
      <c r="FE224" s="90"/>
      <c r="FF224" s="90"/>
      <c r="FG224" s="90"/>
      <c r="FH224" s="90"/>
      <c r="FI224" s="90"/>
      <c r="FJ224" s="90"/>
      <c r="FK224" s="90"/>
      <c r="FL224" s="90"/>
      <c r="FM224" s="90"/>
      <c r="FN224" s="90"/>
      <c r="FO224" s="90"/>
      <c r="FP224" s="90"/>
      <c r="FQ224" s="90"/>
      <c r="FR224" s="90"/>
      <c r="FS224" s="90"/>
      <c r="FT224" s="90"/>
      <c r="FU224" s="90"/>
      <c r="FV224" s="90"/>
      <c r="FW224" s="90"/>
      <c r="FX224" s="90"/>
      <c r="FY224" s="90"/>
      <c r="FZ224" s="90"/>
      <c r="GA224" s="90"/>
      <c r="GB224" s="90"/>
      <c r="GC224" s="90"/>
      <c r="GD224" s="90"/>
      <c r="GE224" s="90"/>
      <c r="GF224" s="90"/>
      <c r="GG224" s="90"/>
      <c r="GH224" s="90"/>
      <c r="GI224" s="90"/>
      <c r="GJ224" s="90"/>
      <c r="GK224" s="90"/>
      <c r="GL224" s="90"/>
      <c r="GM224" s="90"/>
      <c r="GN224" s="90"/>
      <c r="GO224" s="90"/>
      <c r="GP224" s="90"/>
      <c r="GQ224" s="90"/>
      <c r="GR224" s="90"/>
      <c r="GS224" s="90"/>
      <c r="GT224" s="90"/>
      <c r="GU224" s="90"/>
      <c r="GV224" s="90"/>
      <c r="GW224" s="90"/>
      <c r="GX224" s="90"/>
      <c r="GY224" s="90"/>
      <c r="GZ224" s="90"/>
      <c r="HA224" s="90"/>
      <c r="HB224" s="90"/>
      <c r="HC224" s="90"/>
      <c r="HD224" s="90"/>
      <c r="HE224" s="90"/>
      <c r="HF224" s="90"/>
      <c r="HG224" s="90"/>
      <c r="HH224" s="90"/>
      <c r="HI224" s="90"/>
      <c r="HJ224" s="90"/>
      <c r="HK224" s="90"/>
      <c r="HL224" s="90"/>
      <c r="HM224" s="90"/>
      <c r="HN224" s="90"/>
      <c r="HO224" s="90"/>
      <c r="HP224" s="90"/>
      <c r="HQ224" s="90"/>
      <c r="HR224" s="90"/>
      <c r="HS224" s="90"/>
      <c r="HT224" s="90"/>
      <c r="HU224" s="90"/>
      <c r="HV224" s="90"/>
      <c r="HW224" s="90"/>
      <c r="HX224" s="90"/>
      <c r="HY224" s="90"/>
      <c r="HZ224" s="90"/>
      <c r="IA224" s="90"/>
      <c r="IB224" s="90"/>
      <c r="IC224" s="90"/>
      <c r="ID224" s="90"/>
      <c r="IE224" s="90"/>
      <c r="IF224" s="90"/>
      <c r="IG224" s="90"/>
      <c r="IH224" s="90"/>
      <c r="II224" s="90"/>
      <c r="IJ224" s="90"/>
      <c r="IK224" s="90"/>
      <c r="IL224" s="90"/>
      <c r="IM224" s="90"/>
      <c r="IN224" s="90"/>
      <c r="IO224" s="90"/>
      <c r="IP224" s="90"/>
      <c r="IQ224" s="90"/>
      <c r="IR224" s="90"/>
      <c r="IS224" s="90"/>
      <c r="IT224" s="90"/>
      <c r="IU224" s="90"/>
      <c r="IV224" s="90"/>
      <c r="IW224" s="90"/>
      <c r="IX224" s="90"/>
      <c r="IY224" s="90"/>
      <c r="IZ224" s="90"/>
      <c r="JA224" s="90"/>
      <c r="JB224" s="90"/>
      <c r="JC224" s="90"/>
      <c r="JD224" s="90"/>
      <c r="JE224" s="90"/>
      <c r="JF224" s="90"/>
      <c r="JG224" s="90"/>
      <c r="JH224" s="90"/>
      <c r="JI224" s="90"/>
      <c r="JJ224" s="90"/>
      <c r="JK224" s="90"/>
      <c r="JL224" s="90"/>
      <c r="JM224" s="90"/>
      <c r="JN224" s="90"/>
      <c r="JO224" s="90"/>
      <c r="JP224" s="90"/>
      <c r="JQ224" s="90"/>
      <c r="JR224" s="90"/>
      <c r="JS224" s="90"/>
      <c r="JT224" s="90"/>
      <c r="JU224" s="90"/>
      <c r="JV224" s="90"/>
      <c r="JW224" s="90"/>
      <c r="JX224" s="90"/>
      <c r="JY224" s="90"/>
      <c r="JZ224" s="90"/>
      <c r="KA224" s="90"/>
      <c r="KB224" s="90"/>
      <c r="KC224" s="90"/>
      <c r="KD224" s="90"/>
      <c r="KE224" s="90"/>
      <c r="KF224" s="90"/>
      <c r="KG224" s="90"/>
      <c r="KH224" s="90"/>
      <c r="KI224" s="90"/>
      <c r="KJ224" s="90"/>
      <c r="KK224" s="90"/>
      <c r="KL224" s="90"/>
      <c r="KM224" s="90"/>
      <c r="KN224" s="90"/>
      <c r="KO224" s="90"/>
      <c r="KP224" s="90"/>
      <c r="KQ224" s="90"/>
      <c r="KR224" s="90"/>
      <c r="KS224" s="90"/>
      <c r="KT224" s="90"/>
      <c r="KU224" s="90"/>
      <c r="KV224" s="90"/>
      <c r="KW224" s="90"/>
      <c r="KX224" s="90"/>
      <c r="KY224" s="90"/>
      <c r="KZ224" s="90"/>
      <c r="LA224" s="90"/>
      <c r="LB224" s="90"/>
      <c r="LC224" s="90"/>
      <c r="LD224" s="90"/>
      <c r="LE224" s="90"/>
      <c r="LF224" s="90"/>
      <c r="LG224" s="90"/>
      <c r="LH224" s="90"/>
      <c r="LI224" s="90"/>
      <c r="LJ224" s="90"/>
      <c r="LK224" s="90"/>
      <c r="LL224" s="90"/>
      <c r="LM224" s="90"/>
      <c r="LN224" s="90"/>
      <c r="LO224" s="90"/>
      <c r="LP224" s="90"/>
      <c r="LQ224" s="90"/>
      <c r="LR224" s="90"/>
      <c r="LS224" s="90"/>
      <c r="LT224" s="90"/>
      <c r="LU224" s="90"/>
      <c r="LV224" s="90"/>
      <c r="LW224" s="90"/>
      <c r="LX224" s="90"/>
      <c r="LY224" s="90"/>
      <c r="LZ224" s="90"/>
      <c r="MA224" s="90"/>
      <c r="MB224" s="90"/>
      <c r="MC224" s="90"/>
      <c r="MD224" s="90"/>
      <c r="ME224" s="90"/>
      <c r="MF224" s="90"/>
      <c r="MG224" s="90"/>
      <c r="MH224" s="90"/>
      <c r="MI224" s="90"/>
      <c r="MJ224" s="90"/>
      <c r="MK224" s="90"/>
      <c r="ML224" s="90"/>
      <c r="MM224" s="90"/>
      <c r="MN224" s="90"/>
      <c r="MO224" s="90"/>
      <c r="MP224" s="90"/>
      <c r="MQ224" s="90"/>
      <c r="MR224" s="90"/>
      <c r="MS224" s="90"/>
      <c r="MT224" s="90"/>
      <c r="MU224" s="90"/>
      <c r="MV224" s="90"/>
      <c r="MW224" s="90"/>
      <c r="MX224" s="90"/>
      <c r="MY224" s="90"/>
      <c r="MZ224" s="90"/>
      <c r="NA224" s="90"/>
      <c r="NB224" s="90"/>
      <c r="NC224" s="90"/>
      <c r="ND224" s="90"/>
      <c r="NE224" s="90"/>
      <c r="NF224" s="90"/>
      <c r="NG224" s="90"/>
      <c r="NH224" s="90"/>
      <c r="NI224" s="90"/>
      <c r="NJ224" s="90"/>
      <c r="NK224" s="90"/>
      <c r="NL224" s="90"/>
      <c r="NM224" s="90"/>
      <c r="NN224" s="90"/>
      <c r="NO224" s="90"/>
      <c r="NP224" s="90"/>
      <c r="NQ224" s="90"/>
      <c r="NR224" s="90"/>
      <c r="NS224" s="90"/>
      <c r="NT224" s="90"/>
      <c r="NU224" s="90"/>
      <c r="NV224" s="90"/>
      <c r="NW224" s="90"/>
      <c r="NX224" s="90"/>
      <c r="NY224" s="90"/>
      <c r="NZ224" s="90"/>
      <c r="OA224" s="90"/>
      <c r="OB224" s="90"/>
      <c r="OC224" s="90"/>
      <c r="OD224" s="90"/>
      <c r="OE224" s="90"/>
      <c r="OF224" s="90"/>
      <c r="OG224" s="90"/>
      <c r="OH224" s="90"/>
      <c r="OI224" s="90"/>
      <c r="OJ224" s="90"/>
      <c r="OK224" s="90"/>
      <c r="OL224" s="90"/>
      <c r="OM224" s="90"/>
      <c r="ON224" s="90"/>
      <c r="OO224" s="90"/>
      <c r="OP224" s="90"/>
      <c r="OQ224" s="90"/>
      <c r="OR224" s="90"/>
      <c r="OS224" s="90"/>
      <c r="OT224" s="90"/>
      <c r="OU224" s="90"/>
      <c r="OV224" s="90"/>
      <c r="OW224" s="90"/>
      <c r="OX224" s="90"/>
      <c r="OY224" s="90"/>
      <c r="OZ224" s="90"/>
      <c r="PA224" s="90"/>
      <c r="PB224" s="90"/>
      <c r="PC224" s="90"/>
      <c r="PD224" s="90"/>
      <c r="PE224" s="90"/>
      <c r="PF224" s="90"/>
      <c r="PG224" s="90"/>
      <c r="PH224" s="90"/>
      <c r="PI224" s="90"/>
      <c r="PJ224" s="90"/>
      <c r="PK224" s="90"/>
      <c r="PL224" s="90"/>
      <c r="PM224" s="90"/>
      <c r="PN224" s="90"/>
      <c r="PO224" s="90"/>
      <c r="PP224" s="90"/>
      <c r="PQ224" s="90"/>
      <c r="PR224" s="90"/>
      <c r="PS224" s="90"/>
      <c r="PT224" s="90"/>
      <c r="PU224" s="90"/>
      <c r="PV224" s="90"/>
      <c r="PW224" s="90"/>
      <c r="PX224" s="90"/>
      <c r="PY224" s="90"/>
      <c r="PZ224" s="90"/>
      <c r="QA224" s="90"/>
      <c r="QB224" s="90"/>
      <c r="QC224" s="90"/>
      <c r="QD224" s="90"/>
      <c r="QE224" s="90"/>
      <c r="QF224" s="90"/>
      <c r="QG224" s="90"/>
      <c r="QH224" s="90"/>
      <c r="QI224" s="90"/>
      <c r="QJ224" s="90"/>
      <c r="QK224" s="90"/>
      <c r="QL224" s="90"/>
      <c r="QM224" s="90"/>
      <c r="QN224" s="90"/>
      <c r="QO224" s="90"/>
      <c r="QP224" s="90"/>
      <c r="QQ224" s="90"/>
      <c r="QR224" s="90"/>
      <c r="QS224" s="90"/>
      <c r="QT224" s="90"/>
      <c r="QU224" s="90"/>
      <c r="QV224" s="90"/>
      <c r="QW224" s="90"/>
      <c r="QX224" s="90"/>
      <c r="QY224" s="90"/>
      <c r="QZ224" s="90"/>
      <c r="RA224" s="90"/>
      <c r="RB224" s="90"/>
      <c r="RC224" s="90"/>
      <c r="RD224" s="90"/>
      <c r="RE224" s="90"/>
      <c r="RF224" s="90"/>
      <c r="RG224" s="90"/>
      <c r="RH224" s="90"/>
      <c r="RI224" s="90"/>
      <c r="RJ224" s="90"/>
      <c r="RK224" s="90"/>
      <c r="RL224" s="90"/>
      <c r="RM224" s="90"/>
      <c r="RN224" s="90"/>
      <c r="RO224" s="90"/>
      <c r="RP224" s="90"/>
      <c r="RQ224" s="90"/>
      <c r="RR224" s="90"/>
      <c r="RS224" s="90"/>
      <c r="RT224" s="90"/>
      <c r="RU224" s="90"/>
      <c r="RV224" s="90"/>
      <c r="RW224" s="90"/>
      <c r="RX224" s="90"/>
      <c r="RY224" s="90"/>
      <c r="RZ224" s="90"/>
      <c r="SA224" s="90"/>
      <c r="SB224" s="90"/>
      <c r="SC224" s="90"/>
      <c r="SD224" s="90"/>
      <c r="SE224" s="90"/>
      <c r="SF224" s="90"/>
      <c r="SG224" s="90"/>
      <c r="SH224" s="90"/>
      <c r="SI224" s="90"/>
      <c r="SJ224" s="90"/>
      <c r="SK224" s="90"/>
      <c r="SL224" s="90"/>
      <c r="SM224" s="90"/>
      <c r="SN224" s="90"/>
      <c r="SO224" s="90"/>
      <c r="SP224" s="90"/>
      <c r="SQ224" s="90"/>
      <c r="SR224" s="90"/>
      <c r="SS224" s="90"/>
      <c r="ST224" s="90"/>
      <c r="SU224" s="90"/>
      <c r="SV224" s="90"/>
      <c r="SW224" s="90"/>
      <c r="SX224" s="90"/>
      <c r="SY224" s="90"/>
      <c r="SZ224" s="90"/>
      <c r="TA224" s="90"/>
      <c r="TB224" s="90"/>
      <c r="TC224" s="90"/>
      <c r="TD224" s="90"/>
      <c r="TE224" s="90"/>
      <c r="TF224" s="90"/>
      <c r="TG224" s="90"/>
      <c r="TH224" s="90"/>
      <c r="TI224" s="90"/>
      <c r="TJ224" s="90"/>
      <c r="TK224" s="90"/>
      <c r="TL224" s="90"/>
      <c r="TM224" s="90"/>
      <c r="TN224" s="90"/>
      <c r="TO224" s="90"/>
      <c r="TP224" s="90"/>
      <c r="TQ224" s="90"/>
      <c r="TR224" s="90"/>
      <c r="TS224" s="90"/>
      <c r="TT224" s="90"/>
      <c r="TU224" s="90"/>
      <c r="TV224" s="90"/>
      <c r="TW224" s="90"/>
      <c r="TX224" s="90"/>
      <c r="TY224" s="90"/>
      <c r="TZ224" s="90"/>
      <c r="UA224" s="90"/>
      <c r="UB224" s="90"/>
      <c r="UC224" s="90"/>
      <c r="UD224" s="90"/>
      <c r="UE224" s="90"/>
      <c r="UF224" s="90"/>
      <c r="UG224" s="90"/>
      <c r="UH224" s="90"/>
      <c r="UI224" s="90"/>
      <c r="UJ224" s="90"/>
      <c r="UK224" s="90"/>
      <c r="UL224" s="90"/>
      <c r="UM224" s="90"/>
      <c r="UN224" s="90"/>
      <c r="UO224" s="90"/>
      <c r="UP224" s="90"/>
      <c r="UQ224" s="90"/>
      <c r="UR224" s="90"/>
      <c r="US224" s="90"/>
      <c r="UT224" s="90"/>
      <c r="UU224" s="90"/>
      <c r="UV224" s="90"/>
      <c r="UW224" s="90"/>
      <c r="UX224" s="90"/>
      <c r="UY224" s="90"/>
      <c r="UZ224" s="90"/>
      <c r="VA224" s="90"/>
      <c r="VB224" s="90"/>
      <c r="VC224" s="90"/>
      <c r="VD224" s="90"/>
      <c r="VE224" s="90"/>
      <c r="VF224" s="90"/>
      <c r="VG224" s="90"/>
      <c r="VH224" s="90"/>
      <c r="VI224" s="90"/>
      <c r="VJ224" s="90"/>
      <c r="VK224" s="90"/>
      <c r="VL224" s="90"/>
      <c r="VM224" s="90"/>
      <c r="VN224" s="90"/>
      <c r="VO224" s="90"/>
      <c r="VP224" s="90"/>
      <c r="VQ224" s="90"/>
      <c r="VR224" s="90"/>
      <c r="VS224" s="90"/>
      <c r="VT224" s="90"/>
      <c r="VU224" s="90"/>
      <c r="VV224" s="90"/>
      <c r="VW224" s="90"/>
      <c r="VX224" s="90"/>
      <c r="VY224" s="90"/>
      <c r="VZ224" s="90"/>
      <c r="WA224" s="90"/>
      <c r="WB224" s="90"/>
      <c r="WC224" s="90"/>
      <c r="WD224" s="90"/>
      <c r="WE224" s="90"/>
      <c r="WF224" s="90"/>
      <c r="WG224" s="90"/>
      <c r="WH224" s="90"/>
      <c r="WI224" s="90"/>
      <c r="WJ224" s="90"/>
      <c r="WK224" s="90"/>
      <c r="WL224" s="90"/>
      <c r="WM224" s="90"/>
      <c r="WN224" s="90"/>
      <c r="WO224" s="90"/>
      <c r="WP224" s="90"/>
      <c r="WQ224" s="90"/>
      <c r="WR224" s="90"/>
      <c r="WS224" s="90"/>
      <c r="WT224" s="90"/>
      <c r="WU224" s="90"/>
      <c r="WV224" s="90"/>
      <c r="WW224" s="90"/>
      <c r="WX224" s="90"/>
      <c r="WY224" s="90"/>
      <c r="WZ224" s="90"/>
      <c r="XA224" s="90"/>
      <c r="XB224" s="90"/>
      <c r="XC224" s="90"/>
      <c r="XD224" s="90"/>
      <c r="XE224" s="90"/>
      <c r="XF224" s="90"/>
      <c r="XG224" s="90"/>
      <c r="XH224" s="90"/>
      <c r="XI224" s="90"/>
      <c r="XJ224" s="90"/>
      <c r="XK224" s="90"/>
      <c r="XL224" s="90"/>
      <c r="XM224" s="90"/>
      <c r="XN224" s="90"/>
      <c r="XO224" s="90"/>
      <c r="XP224" s="90"/>
      <c r="XQ224" s="90"/>
      <c r="XR224" s="90"/>
      <c r="XS224" s="90"/>
      <c r="XT224" s="90"/>
      <c r="XU224" s="90"/>
      <c r="XV224" s="90"/>
      <c r="XW224" s="90"/>
      <c r="XX224" s="90"/>
      <c r="XY224" s="90"/>
      <c r="XZ224" s="90"/>
      <c r="YA224" s="90"/>
      <c r="YB224" s="90"/>
      <c r="YC224" s="90"/>
      <c r="YD224" s="90"/>
      <c r="YE224" s="90"/>
      <c r="YF224" s="90"/>
      <c r="YG224" s="90"/>
      <c r="YH224" s="90"/>
      <c r="YI224" s="90"/>
      <c r="YJ224" s="90"/>
      <c r="YK224" s="90"/>
      <c r="YL224" s="90"/>
      <c r="YM224" s="90"/>
      <c r="YN224" s="90"/>
      <c r="YO224" s="90"/>
      <c r="YP224" s="90"/>
      <c r="YQ224" s="90"/>
      <c r="YR224" s="90"/>
      <c r="YS224" s="90"/>
      <c r="YT224" s="90"/>
      <c r="YU224" s="90"/>
      <c r="YV224" s="90"/>
      <c r="YW224" s="90"/>
      <c r="YX224" s="90"/>
      <c r="YY224" s="90"/>
      <c r="YZ224" s="90"/>
      <c r="ZA224" s="90"/>
      <c r="ZB224" s="90"/>
      <c r="ZC224" s="90"/>
      <c r="ZD224" s="90"/>
      <c r="ZE224" s="90"/>
      <c r="ZF224" s="90"/>
      <c r="ZG224" s="90"/>
      <c r="ZH224" s="90"/>
      <c r="ZI224" s="90"/>
      <c r="ZJ224" s="90"/>
      <c r="ZK224" s="90"/>
      <c r="ZL224" s="90"/>
      <c r="ZM224" s="90"/>
      <c r="ZN224" s="90"/>
      <c r="ZO224" s="90"/>
      <c r="ZP224" s="90"/>
      <c r="ZQ224" s="90"/>
      <c r="ZR224" s="90"/>
      <c r="ZS224" s="90"/>
      <c r="ZT224" s="90"/>
      <c r="ZU224" s="90"/>
      <c r="ZV224" s="90"/>
      <c r="ZW224" s="90"/>
      <c r="ZX224" s="90"/>
      <c r="ZY224" s="90"/>
      <c r="ZZ224" s="90"/>
      <c r="AAA224" s="90"/>
      <c r="AAB224" s="90"/>
      <c r="AAC224" s="90"/>
      <c r="AAD224" s="90"/>
      <c r="AAE224" s="90"/>
      <c r="AAF224" s="90"/>
      <c r="AAG224" s="90"/>
      <c r="AAH224" s="90"/>
      <c r="AAI224" s="90"/>
      <c r="AAJ224" s="90"/>
      <c r="AAK224" s="90"/>
      <c r="AAL224" s="90"/>
      <c r="AAM224" s="90"/>
      <c r="AAN224" s="90"/>
      <c r="AAO224" s="90"/>
      <c r="AAP224" s="90"/>
      <c r="AAQ224" s="90"/>
      <c r="AAR224" s="90"/>
      <c r="AAS224" s="90"/>
      <c r="AAT224" s="90"/>
      <c r="AAU224" s="90"/>
      <c r="AAV224" s="90"/>
      <c r="AAW224" s="90"/>
      <c r="AAX224" s="90"/>
      <c r="AAY224" s="90"/>
      <c r="AAZ224" s="90"/>
      <c r="ABA224" s="90"/>
      <c r="ABB224" s="90"/>
      <c r="ABC224" s="90"/>
      <c r="ABD224" s="90"/>
      <c r="ABE224" s="90"/>
      <c r="ABF224" s="90"/>
      <c r="ABG224" s="90"/>
      <c r="ABH224" s="90"/>
      <c r="ABI224" s="90"/>
      <c r="ABJ224" s="90"/>
      <c r="ABK224" s="90"/>
      <c r="ABL224" s="90"/>
      <c r="ABM224" s="90"/>
      <c r="ABN224" s="90"/>
      <c r="ABO224" s="90"/>
      <c r="ABP224" s="90"/>
      <c r="ABQ224" s="90"/>
      <c r="ABR224" s="90"/>
      <c r="ABS224" s="90"/>
      <c r="ABT224" s="90"/>
      <c r="ABU224" s="90"/>
      <c r="ABV224" s="90"/>
      <c r="ABW224" s="90"/>
      <c r="ABX224" s="90"/>
      <c r="ABY224" s="90"/>
      <c r="ABZ224" s="90"/>
      <c r="ACA224" s="90"/>
      <c r="ACB224" s="90"/>
      <c r="ACC224" s="90"/>
      <c r="ACD224" s="90"/>
      <c r="ACE224" s="90"/>
      <c r="ACF224" s="90"/>
      <c r="ACG224" s="90"/>
      <c r="ACH224" s="90"/>
      <c r="ACI224" s="90"/>
      <c r="ACJ224" s="90"/>
      <c r="ACK224" s="90"/>
      <c r="ACL224" s="90"/>
      <c r="ACM224" s="90"/>
      <c r="ACN224" s="90"/>
      <c r="ACO224" s="90"/>
      <c r="ACP224" s="90"/>
      <c r="ACQ224" s="90"/>
      <c r="ACR224" s="90"/>
      <c r="ACS224" s="90"/>
      <c r="ACT224" s="90"/>
      <c r="ACU224" s="90"/>
      <c r="ACV224" s="90"/>
      <c r="ACW224" s="90"/>
      <c r="ACX224" s="90"/>
      <c r="ACY224" s="90"/>
      <c r="ACZ224" s="90"/>
      <c r="ADA224" s="90"/>
      <c r="ADB224" s="90"/>
      <c r="ADC224" s="90"/>
      <c r="ADD224" s="90"/>
      <c r="ADE224" s="90"/>
      <c r="ADF224" s="90"/>
      <c r="ADG224" s="90"/>
      <c r="ADH224" s="90"/>
      <c r="ADI224" s="90"/>
      <c r="ADJ224" s="90"/>
      <c r="ADK224" s="90"/>
      <c r="ADL224" s="90"/>
      <c r="ADM224" s="90"/>
      <c r="ADN224" s="90"/>
      <c r="ADO224" s="90"/>
      <c r="ADP224" s="90"/>
      <c r="ADQ224" s="90"/>
      <c r="ADR224" s="90"/>
      <c r="ADS224" s="90"/>
      <c r="ADT224" s="90"/>
      <c r="ADU224" s="90"/>
      <c r="ADV224" s="90"/>
      <c r="ADW224" s="90"/>
      <c r="ADX224" s="90"/>
      <c r="ADY224" s="90"/>
      <c r="ADZ224" s="90"/>
      <c r="AEA224" s="90"/>
      <c r="AEB224" s="90"/>
      <c r="AEC224" s="90"/>
      <c r="AED224" s="90"/>
      <c r="AEE224" s="90"/>
      <c r="AEF224" s="90"/>
      <c r="AEG224" s="90"/>
      <c r="AEH224" s="90"/>
      <c r="AEI224" s="90"/>
      <c r="AEJ224" s="90"/>
      <c r="AEK224" s="90"/>
      <c r="AEL224" s="90"/>
      <c r="AEM224" s="90"/>
      <c r="AEN224" s="90"/>
      <c r="AEO224" s="90"/>
      <c r="AEP224" s="90"/>
      <c r="AEQ224" s="90"/>
      <c r="AER224" s="90"/>
      <c r="AES224" s="90"/>
      <c r="AET224" s="90"/>
      <c r="AEU224" s="90"/>
      <c r="AEV224" s="90"/>
      <c r="AEW224" s="90"/>
      <c r="AEX224" s="90"/>
      <c r="AEY224" s="90"/>
      <c r="AEZ224" s="90"/>
      <c r="AFA224" s="90"/>
      <c r="AFB224" s="90"/>
      <c r="AFC224" s="90"/>
      <c r="AFD224" s="90"/>
      <c r="AFE224" s="90"/>
      <c r="AFF224" s="90"/>
      <c r="AFG224" s="90"/>
      <c r="AFH224" s="90"/>
      <c r="AFI224" s="90"/>
      <c r="AFJ224" s="90"/>
      <c r="AFK224" s="90"/>
      <c r="AFL224" s="90"/>
      <c r="AFM224" s="90"/>
      <c r="AFN224" s="90"/>
      <c r="AFO224" s="90"/>
      <c r="AFP224" s="90"/>
      <c r="AFQ224" s="90"/>
      <c r="AFR224" s="90"/>
      <c r="AFS224" s="90"/>
      <c r="AFT224" s="90"/>
      <c r="AFU224" s="90"/>
      <c r="AFV224" s="90"/>
      <c r="AFW224" s="90"/>
      <c r="AFX224" s="90"/>
      <c r="AFY224" s="90"/>
      <c r="AFZ224" s="90"/>
      <c r="AGA224" s="90"/>
      <c r="AGB224" s="90"/>
      <c r="AGC224" s="90"/>
      <c r="AGD224" s="90"/>
      <c r="AGE224" s="90"/>
      <c r="AGF224" s="90"/>
      <c r="AGG224" s="90"/>
      <c r="AGH224" s="90"/>
      <c r="AGI224" s="90"/>
      <c r="AGJ224" s="90"/>
      <c r="AGK224" s="90"/>
      <c r="AGL224" s="90"/>
      <c r="AGM224" s="90"/>
      <c r="AGN224" s="90"/>
      <c r="AGO224" s="90"/>
      <c r="AGP224" s="90"/>
      <c r="AGQ224" s="90"/>
      <c r="AGR224" s="90"/>
      <c r="AGS224" s="90"/>
      <c r="AGT224" s="90"/>
      <c r="AGU224" s="90"/>
      <c r="AGV224" s="90"/>
      <c r="AGW224" s="90"/>
      <c r="AGX224" s="90"/>
      <c r="AGY224" s="90"/>
      <c r="AGZ224" s="90"/>
      <c r="AHA224" s="90"/>
      <c r="AHB224" s="90"/>
      <c r="AHC224" s="90"/>
      <c r="AHD224" s="90"/>
      <c r="AHE224" s="90"/>
      <c r="AHF224" s="90"/>
      <c r="AHG224" s="90"/>
      <c r="AHH224" s="90"/>
      <c r="AHI224" s="90"/>
      <c r="AHJ224" s="90"/>
      <c r="AHK224" s="90"/>
      <c r="AHL224" s="90"/>
      <c r="AHM224" s="90"/>
      <c r="AHN224" s="90"/>
      <c r="AHO224" s="90"/>
      <c r="AHP224" s="90"/>
      <c r="AHQ224" s="90"/>
      <c r="AHR224" s="90"/>
      <c r="AHS224" s="90"/>
      <c r="AHT224" s="90"/>
      <c r="AHU224" s="90"/>
      <c r="AHV224" s="90"/>
      <c r="AHW224" s="90"/>
      <c r="AHX224" s="90"/>
      <c r="AHY224" s="90"/>
      <c r="AHZ224" s="90"/>
      <c r="AIA224" s="90"/>
      <c r="AIB224" s="90"/>
      <c r="AIC224" s="90"/>
      <c r="AID224" s="90"/>
      <c r="AIE224" s="90"/>
      <c r="AIF224" s="90"/>
      <c r="AIG224" s="90"/>
      <c r="AIH224" s="90"/>
      <c r="AII224" s="90"/>
      <c r="AIJ224" s="90"/>
      <c r="AIK224" s="90"/>
      <c r="AIL224" s="90"/>
      <c r="AIM224" s="90"/>
      <c r="AIN224" s="90"/>
      <c r="AIO224" s="90"/>
      <c r="AIP224" s="90"/>
      <c r="AIQ224" s="90"/>
      <c r="AIR224" s="90"/>
      <c r="AIS224" s="90"/>
      <c r="AIT224" s="90"/>
      <c r="AIU224" s="90"/>
      <c r="AIV224" s="90"/>
      <c r="AIW224" s="90"/>
      <c r="AIX224" s="90"/>
      <c r="AIY224" s="90"/>
      <c r="AIZ224" s="90"/>
      <c r="AJA224" s="90"/>
      <c r="AJB224" s="90"/>
      <c r="AJC224" s="90"/>
      <c r="AJD224" s="90"/>
      <c r="AJE224" s="90"/>
      <c r="AJF224" s="90"/>
      <c r="AJG224" s="90"/>
      <c r="AJH224" s="90"/>
      <c r="AJI224" s="90"/>
      <c r="AJJ224" s="90"/>
      <c r="AJK224" s="90"/>
      <c r="AJL224" s="90"/>
      <c r="AJM224" s="90"/>
      <c r="AJN224" s="90"/>
      <c r="AJO224" s="90"/>
      <c r="AJP224" s="90"/>
      <c r="AJQ224" s="90"/>
      <c r="AJR224" s="90"/>
      <c r="AJS224" s="90"/>
      <c r="AJT224" s="90"/>
      <c r="AJU224" s="90"/>
      <c r="AJV224" s="90"/>
      <c r="AJW224" s="90"/>
      <c r="AJX224" s="90"/>
      <c r="AJY224" s="90"/>
      <c r="AJZ224" s="90"/>
      <c r="AKA224" s="90"/>
      <c r="AKB224" s="90"/>
      <c r="AKC224" s="90"/>
      <c r="AKD224" s="90"/>
      <c r="AKE224" s="90"/>
      <c r="AKF224" s="90"/>
      <c r="AKG224" s="90"/>
      <c r="AKH224" s="90"/>
      <c r="AKI224" s="90"/>
      <c r="AKJ224" s="90"/>
      <c r="AKK224" s="90"/>
      <c r="AKL224" s="90"/>
      <c r="AKM224" s="90"/>
      <c r="AKN224" s="90"/>
      <c r="AKO224" s="90"/>
      <c r="AKP224" s="90"/>
      <c r="AKQ224" s="90"/>
      <c r="AKR224" s="90"/>
      <c r="AKS224" s="90"/>
      <c r="AKT224" s="90"/>
      <c r="AKU224" s="90"/>
      <c r="AKV224" s="90"/>
      <c r="AKW224" s="90"/>
      <c r="AKX224" s="90"/>
      <c r="AKY224" s="90"/>
      <c r="AKZ224" s="90"/>
      <c r="ALA224" s="90"/>
      <c r="ALB224" s="90"/>
      <c r="ALC224" s="90"/>
      <c r="ALD224" s="90"/>
      <c r="ALE224" s="90"/>
      <c r="ALF224" s="90"/>
      <c r="ALG224" s="90"/>
      <c r="ALH224" s="90"/>
      <c r="ALI224" s="90"/>
      <c r="ALJ224" s="90"/>
      <c r="ALK224" s="90"/>
      <c r="ALL224" s="90"/>
      <c r="ALM224" s="90"/>
      <c r="ALN224" s="90"/>
      <c r="ALO224" s="90"/>
      <c r="ALP224" s="90"/>
      <c r="ALQ224" s="90"/>
      <c r="ALR224" s="90"/>
      <c r="ALS224" s="90"/>
      <c r="ALT224" s="90"/>
      <c r="ALU224" s="90"/>
      <c r="ALV224" s="90"/>
      <c r="ALW224" s="90"/>
      <c r="ALX224" s="90"/>
      <c r="ALY224" s="90"/>
      <c r="ALZ224" s="90"/>
      <c r="AMA224" s="90"/>
      <c r="AMB224" s="90"/>
      <c r="AMC224" s="90"/>
      <c r="AMD224" s="90"/>
      <c r="AME224" s="90"/>
      <c r="AMF224" s="90"/>
      <c r="AMG224" s="90"/>
      <c r="AMH224" s="90"/>
      <c r="AMI224" s="90"/>
      <c r="AMJ224" s="90"/>
    </row>
    <row r="225" customFormat="false" ht="21" hidden="false" customHeight="true" outlineLevel="0" collapsed="false">
      <c r="A225" s="188"/>
      <c r="B225" s="95"/>
      <c r="C225" s="96"/>
      <c r="H225" s="90"/>
      <c r="I225" s="90"/>
      <c r="J225" s="90"/>
      <c r="K225" s="90"/>
      <c r="L225" s="90"/>
      <c r="M225" s="90"/>
      <c r="N225" s="90"/>
      <c r="O225" s="90"/>
      <c r="P225" s="90"/>
      <c r="Q225" s="90"/>
      <c r="R225" s="90"/>
      <c r="S225" s="90"/>
      <c r="T225" s="90"/>
      <c r="U225" s="90"/>
      <c r="V225" s="90"/>
      <c r="W225" s="90"/>
      <c r="X225" s="90"/>
      <c r="Y225" s="90"/>
      <c r="Z225" s="90"/>
      <c r="AA225" s="90"/>
      <c r="AB225" s="90"/>
      <c r="AC225" s="90"/>
      <c r="AD225" s="90"/>
      <c r="AE225" s="90"/>
      <c r="AF225" s="90"/>
      <c r="AG225" s="90"/>
      <c r="AH225" s="90"/>
      <c r="AI225" s="90"/>
      <c r="AJ225" s="90"/>
      <c r="AK225" s="90"/>
      <c r="AL225" s="90"/>
      <c r="AM225" s="90"/>
      <c r="AN225" s="90"/>
      <c r="AO225" s="90"/>
      <c r="AP225" s="90"/>
      <c r="AQ225" s="90"/>
      <c r="AR225" s="90"/>
      <c r="AS225" s="90"/>
      <c r="AT225" s="90"/>
      <c r="AU225" s="90"/>
      <c r="AV225" s="90"/>
      <c r="AW225" s="90"/>
      <c r="AX225" s="90"/>
      <c r="AY225" s="90"/>
      <c r="AZ225" s="90"/>
      <c r="BA225" s="90"/>
      <c r="BB225" s="90"/>
      <c r="BC225" s="90"/>
      <c r="BD225" s="90"/>
      <c r="BE225" s="90"/>
      <c r="BF225" s="90"/>
      <c r="BG225" s="90"/>
      <c r="BH225" s="90"/>
      <c r="BI225" s="90"/>
      <c r="BJ225" s="90"/>
      <c r="BK225" s="90"/>
      <c r="BL225" s="90"/>
      <c r="BM225" s="90"/>
      <c r="BN225" s="90"/>
      <c r="BO225" s="90"/>
      <c r="BP225" s="90"/>
      <c r="BQ225" s="90"/>
      <c r="BR225" s="90"/>
      <c r="BS225" s="90"/>
      <c r="BT225" s="90"/>
      <c r="BU225" s="90"/>
      <c r="BV225" s="90"/>
      <c r="BW225" s="90"/>
      <c r="BX225" s="90"/>
      <c r="BY225" s="90"/>
      <c r="BZ225" s="90"/>
      <c r="CA225" s="90"/>
      <c r="CB225" s="90"/>
      <c r="CC225" s="90"/>
      <c r="CD225" s="90"/>
      <c r="CE225" s="90"/>
      <c r="CF225" s="90"/>
      <c r="CG225" s="90"/>
      <c r="CH225" s="90"/>
      <c r="CI225" s="90"/>
      <c r="CJ225" s="90"/>
      <c r="CK225" s="90"/>
      <c r="CL225" s="90"/>
      <c r="CM225" s="90"/>
      <c r="CN225" s="90"/>
      <c r="CO225" s="90"/>
      <c r="CP225" s="90"/>
      <c r="CQ225" s="90"/>
      <c r="CR225" s="90"/>
      <c r="CS225" s="90"/>
      <c r="CT225" s="90"/>
      <c r="CU225" s="90"/>
      <c r="CV225" s="90"/>
      <c r="CW225" s="90"/>
      <c r="CX225" s="90"/>
      <c r="CY225" s="90"/>
      <c r="CZ225" s="90"/>
      <c r="DA225" s="90"/>
      <c r="DB225" s="90"/>
      <c r="DC225" s="90"/>
      <c r="DD225" s="90"/>
      <c r="DE225" s="90"/>
      <c r="DF225" s="90"/>
      <c r="DG225" s="90"/>
      <c r="DH225" s="90"/>
      <c r="DI225" s="90"/>
      <c r="DJ225" s="90"/>
      <c r="DK225" s="90"/>
      <c r="DL225" s="90"/>
      <c r="DM225" s="90"/>
      <c r="DN225" s="90"/>
      <c r="DO225" s="90"/>
      <c r="DP225" s="90"/>
      <c r="DQ225" s="90"/>
      <c r="DR225" s="90"/>
      <c r="DS225" s="90"/>
      <c r="DT225" s="90"/>
      <c r="DU225" s="90"/>
      <c r="DV225" s="90"/>
      <c r="DW225" s="90"/>
      <c r="DX225" s="90"/>
      <c r="DY225" s="90"/>
      <c r="DZ225" s="90"/>
      <c r="EA225" s="90"/>
      <c r="EB225" s="90"/>
      <c r="EC225" s="90"/>
      <c r="ED225" s="90"/>
      <c r="EE225" s="90"/>
      <c r="EF225" s="90"/>
      <c r="EG225" s="90"/>
      <c r="EH225" s="90"/>
      <c r="EI225" s="90"/>
      <c r="EJ225" s="90"/>
      <c r="EK225" s="90"/>
      <c r="EL225" s="90"/>
      <c r="EM225" s="90"/>
      <c r="EN225" s="90"/>
      <c r="EO225" s="90"/>
      <c r="EP225" s="90"/>
      <c r="EQ225" s="90"/>
      <c r="ER225" s="90"/>
      <c r="ES225" s="90"/>
      <c r="ET225" s="90"/>
      <c r="EU225" s="90"/>
      <c r="EV225" s="90"/>
      <c r="EW225" s="90"/>
      <c r="EX225" s="90"/>
      <c r="EY225" s="90"/>
      <c r="EZ225" s="90"/>
      <c r="FA225" s="90"/>
      <c r="FB225" s="90"/>
      <c r="FC225" s="90"/>
      <c r="FD225" s="90"/>
      <c r="FE225" s="90"/>
      <c r="FF225" s="90"/>
      <c r="FG225" s="90"/>
      <c r="FH225" s="90"/>
      <c r="FI225" s="90"/>
      <c r="FJ225" s="90"/>
      <c r="FK225" s="90"/>
      <c r="FL225" s="90"/>
      <c r="FM225" s="90"/>
      <c r="FN225" s="90"/>
      <c r="FO225" s="90"/>
      <c r="FP225" s="90"/>
      <c r="FQ225" s="90"/>
      <c r="FR225" s="90"/>
      <c r="FS225" s="90"/>
      <c r="FT225" s="90"/>
      <c r="FU225" s="90"/>
      <c r="FV225" s="90"/>
      <c r="FW225" s="90"/>
      <c r="FX225" s="90"/>
      <c r="FY225" s="90"/>
      <c r="FZ225" s="90"/>
      <c r="GA225" s="90"/>
      <c r="GB225" s="90"/>
      <c r="GC225" s="90"/>
      <c r="GD225" s="90"/>
      <c r="GE225" s="90"/>
      <c r="GF225" s="90"/>
      <c r="GG225" s="90"/>
      <c r="GH225" s="90"/>
      <c r="GI225" s="90"/>
      <c r="GJ225" s="90"/>
      <c r="GK225" s="90"/>
      <c r="GL225" s="90"/>
      <c r="GM225" s="90"/>
      <c r="GN225" s="90"/>
      <c r="GO225" s="90"/>
      <c r="GP225" s="90"/>
      <c r="GQ225" s="90"/>
      <c r="GR225" s="90"/>
      <c r="GS225" s="90"/>
      <c r="GT225" s="90"/>
      <c r="GU225" s="90"/>
      <c r="GV225" s="90"/>
      <c r="GW225" s="90"/>
      <c r="GX225" s="90"/>
      <c r="GY225" s="90"/>
      <c r="GZ225" s="90"/>
      <c r="HA225" s="90"/>
      <c r="HB225" s="90"/>
      <c r="HC225" s="90"/>
      <c r="HD225" s="90"/>
      <c r="HE225" s="90"/>
      <c r="HF225" s="90"/>
      <c r="HG225" s="90"/>
      <c r="HH225" s="90"/>
      <c r="HI225" s="90"/>
      <c r="HJ225" s="90"/>
      <c r="HK225" s="90"/>
      <c r="HL225" s="90"/>
      <c r="HM225" s="90"/>
      <c r="HN225" s="90"/>
      <c r="HO225" s="90"/>
      <c r="HP225" s="90"/>
      <c r="HQ225" s="90"/>
      <c r="HR225" s="90"/>
      <c r="HS225" s="90"/>
      <c r="HT225" s="90"/>
      <c r="HU225" s="90"/>
      <c r="HV225" s="90"/>
      <c r="HW225" s="90"/>
      <c r="HX225" s="90"/>
      <c r="HY225" s="90"/>
      <c r="HZ225" s="90"/>
      <c r="IA225" s="90"/>
      <c r="IB225" s="90"/>
      <c r="IC225" s="90"/>
      <c r="ID225" s="90"/>
      <c r="IE225" s="90"/>
      <c r="IF225" s="90"/>
      <c r="IG225" s="90"/>
      <c r="IH225" s="90"/>
      <c r="II225" s="90"/>
      <c r="IJ225" s="90"/>
      <c r="IK225" s="90"/>
      <c r="IL225" s="90"/>
      <c r="IM225" s="90"/>
      <c r="IN225" s="90"/>
      <c r="IO225" s="90"/>
      <c r="IP225" s="90"/>
      <c r="IQ225" s="90"/>
      <c r="IR225" s="90"/>
      <c r="IS225" s="90"/>
      <c r="IT225" s="90"/>
      <c r="IU225" s="90"/>
      <c r="IV225" s="90"/>
      <c r="IW225" s="90"/>
      <c r="IX225" s="90"/>
      <c r="IY225" s="90"/>
      <c r="IZ225" s="90"/>
      <c r="JA225" s="90"/>
      <c r="JB225" s="90"/>
      <c r="JC225" s="90"/>
      <c r="JD225" s="90"/>
      <c r="JE225" s="90"/>
      <c r="JF225" s="90"/>
      <c r="JG225" s="90"/>
      <c r="JH225" s="90"/>
      <c r="JI225" s="90"/>
      <c r="JJ225" s="90"/>
      <c r="JK225" s="90"/>
      <c r="JL225" s="90"/>
      <c r="JM225" s="90"/>
      <c r="JN225" s="90"/>
      <c r="JO225" s="90"/>
      <c r="JP225" s="90"/>
      <c r="JQ225" s="90"/>
      <c r="JR225" s="90"/>
      <c r="JS225" s="90"/>
      <c r="JT225" s="90"/>
      <c r="JU225" s="90"/>
      <c r="JV225" s="90"/>
      <c r="JW225" s="90"/>
      <c r="JX225" s="90"/>
      <c r="JY225" s="90"/>
      <c r="JZ225" s="90"/>
      <c r="KA225" s="90"/>
      <c r="KB225" s="90"/>
      <c r="KC225" s="90"/>
      <c r="KD225" s="90"/>
      <c r="KE225" s="90"/>
      <c r="KF225" s="90"/>
      <c r="KG225" s="90"/>
      <c r="KH225" s="90"/>
      <c r="KI225" s="90"/>
      <c r="KJ225" s="90"/>
      <c r="KK225" s="90"/>
      <c r="KL225" s="90"/>
      <c r="KM225" s="90"/>
      <c r="KN225" s="90"/>
      <c r="KO225" s="90"/>
      <c r="KP225" s="90"/>
      <c r="KQ225" s="90"/>
      <c r="KR225" s="90"/>
      <c r="KS225" s="90"/>
      <c r="KT225" s="90"/>
      <c r="KU225" s="90"/>
      <c r="KV225" s="90"/>
      <c r="KW225" s="90"/>
      <c r="KX225" s="90"/>
      <c r="KY225" s="90"/>
      <c r="KZ225" s="90"/>
      <c r="LA225" s="90"/>
      <c r="LB225" s="90"/>
      <c r="LC225" s="90"/>
      <c r="LD225" s="90"/>
      <c r="LE225" s="90"/>
      <c r="LF225" s="90"/>
      <c r="LG225" s="90"/>
      <c r="LH225" s="90"/>
      <c r="LI225" s="90"/>
      <c r="LJ225" s="90"/>
      <c r="LK225" s="90"/>
      <c r="LL225" s="90"/>
      <c r="LM225" s="90"/>
      <c r="LN225" s="90"/>
      <c r="LO225" s="90"/>
      <c r="LP225" s="90"/>
      <c r="LQ225" s="90"/>
      <c r="LR225" s="90"/>
      <c r="LS225" s="90"/>
      <c r="LT225" s="90"/>
      <c r="LU225" s="90"/>
      <c r="LV225" s="90"/>
      <c r="LW225" s="90"/>
      <c r="LX225" s="90"/>
      <c r="LY225" s="90"/>
      <c r="LZ225" s="90"/>
      <c r="MA225" s="90"/>
      <c r="MB225" s="90"/>
      <c r="MC225" s="90"/>
      <c r="MD225" s="90"/>
      <c r="ME225" s="90"/>
      <c r="MF225" s="90"/>
      <c r="MG225" s="90"/>
      <c r="MH225" s="90"/>
      <c r="MI225" s="90"/>
      <c r="MJ225" s="90"/>
      <c r="MK225" s="90"/>
      <c r="ML225" s="90"/>
      <c r="MM225" s="90"/>
      <c r="MN225" s="90"/>
      <c r="MO225" s="90"/>
      <c r="MP225" s="90"/>
      <c r="MQ225" s="90"/>
      <c r="MR225" s="90"/>
      <c r="MS225" s="90"/>
      <c r="MT225" s="90"/>
      <c r="MU225" s="90"/>
      <c r="MV225" s="90"/>
      <c r="MW225" s="90"/>
      <c r="MX225" s="90"/>
      <c r="MY225" s="90"/>
      <c r="MZ225" s="90"/>
      <c r="NA225" s="90"/>
      <c r="NB225" s="90"/>
      <c r="NC225" s="90"/>
      <c r="ND225" s="90"/>
      <c r="NE225" s="90"/>
      <c r="NF225" s="90"/>
      <c r="NG225" s="90"/>
      <c r="NH225" s="90"/>
      <c r="NI225" s="90"/>
      <c r="NJ225" s="90"/>
      <c r="NK225" s="90"/>
      <c r="NL225" s="90"/>
      <c r="NM225" s="90"/>
      <c r="NN225" s="90"/>
      <c r="NO225" s="90"/>
      <c r="NP225" s="90"/>
      <c r="NQ225" s="90"/>
      <c r="NR225" s="90"/>
      <c r="NS225" s="90"/>
      <c r="NT225" s="90"/>
      <c r="NU225" s="90"/>
      <c r="NV225" s="90"/>
      <c r="NW225" s="90"/>
      <c r="NX225" s="90"/>
      <c r="NY225" s="90"/>
      <c r="NZ225" s="90"/>
      <c r="OA225" s="90"/>
      <c r="OB225" s="90"/>
      <c r="OC225" s="90"/>
      <c r="OD225" s="90"/>
      <c r="OE225" s="90"/>
      <c r="OF225" s="90"/>
      <c r="OG225" s="90"/>
      <c r="OH225" s="90"/>
      <c r="OI225" s="90"/>
      <c r="OJ225" s="90"/>
      <c r="OK225" s="90"/>
      <c r="OL225" s="90"/>
      <c r="OM225" s="90"/>
      <c r="ON225" s="90"/>
      <c r="OO225" s="90"/>
      <c r="OP225" s="90"/>
      <c r="OQ225" s="90"/>
      <c r="OR225" s="90"/>
      <c r="OS225" s="90"/>
      <c r="OT225" s="90"/>
      <c r="OU225" s="90"/>
      <c r="OV225" s="90"/>
      <c r="OW225" s="90"/>
      <c r="OX225" s="90"/>
      <c r="OY225" s="90"/>
      <c r="OZ225" s="90"/>
      <c r="PA225" s="90"/>
      <c r="PB225" s="90"/>
      <c r="PC225" s="90"/>
      <c r="PD225" s="90"/>
      <c r="PE225" s="90"/>
      <c r="PF225" s="90"/>
      <c r="PG225" s="90"/>
      <c r="PH225" s="90"/>
      <c r="PI225" s="90"/>
      <c r="PJ225" s="90"/>
      <c r="PK225" s="90"/>
      <c r="PL225" s="90"/>
      <c r="PM225" s="90"/>
      <c r="PN225" s="90"/>
      <c r="PO225" s="90"/>
      <c r="PP225" s="90"/>
      <c r="PQ225" s="90"/>
      <c r="PR225" s="90"/>
      <c r="PS225" s="90"/>
      <c r="PT225" s="90"/>
      <c r="PU225" s="90"/>
      <c r="PV225" s="90"/>
      <c r="PW225" s="90"/>
      <c r="PX225" s="90"/>
      <c r="PY225" s="90"/>
      <c r="PZ225" s="90"/>
      <c r="QA225" s="90"/>
      <c r="QB225" s="90"/>
      <c r="QC225" s="90"/>
      <c r="QD225" s="90"/>
      <c r="QE225" s="90"/>
      <c r="QF225" s="90"/>
      <c r="QG225" s="90"/>
      <c r="QH225" s="90"/>
      <c r="QI225" s="90"/>
      <c r="QJ225" s="90"/>
      <c r="QK225" s="90"/>
      <c r="QL225" s="90"/>
      <c r="QM225" s="90"/>
      <c r="QN225" s="90"/>
      <c r="QO225" s="90"/>
      <c r="QP225" s="90"/>
      <c r="QQ225" s="90"/>
      <c r="QR225" s="90"/>
      <c r="QS225" s="90"/>
      <c r="QT225" s="90"/>
      <c r="QU225" s="90"/>
      <c r="QV225" s="90"/>
      <c r="QW225" s="90"/>
      <c r="QX225" s="90"/>
      <c r="QY225" s="90"/>
      <c r="QZ225" s="90"/>
      <c r="RA225" s="90"/>
      <c r="RB225" s="90"/>
      <c r="RC225" s="90"/>
      <c r="RD225" s="90"/>
      <c r="RE225" s="90"/>
      <c r="RF225" s="90"/>
      <c r="RG225" s="90"/>
      <c r="RH225" s="90"/>
      <c r="RI225" s="90"/>
      <c r="RJ225" s="90"/>
      <c r="RK225" s="90"/>
      <c r="RL225" s="90"/>
      <c r="RM225" s="90"/>
      <c r="RN225" s="90"/>
      <c r="RO225" s="90"/>
      <c r="RP225" s="90"/>
      <c r="RQ225" s="90"/>
      <c r="RR225" s="90"/>
      <c r="RS225" s="90"/>
      <c r="RT225" s="90"/>
      <c r="RU225" s="90"/>
      <c r="RV225" s="90"/>
      <c r="RW225" s="90"/>
      <c r="RX225" s="90"/>
      <c r="RY225" s="90"/>
      <c r="RZ225" s="90"/>
      <c r="SA225" s="90"/>
      <c r="SB225" s="90"/>
      <c r="SC225" s="90"/>
      <c r="SD225" s="90"/>
      <c r="SE225" s="90"/>
      <c r="SF225" s="90"/>
      <c r="SG225" s="90"/>
      <c r="SH225" s="90"/>
      <c r="SI225" s="90"/>
      <c r="SJ225" s="90"/>
      <c r="SK225" s="90"/>
      <c r="SL225" s="90"/>
      <c r="SM225" s="90"/>
      <c r="SN225" s="90"/>
      <c r="SO225" s="90"/>
      <c r="SP225" s="90"/>
      <c r="SQ225" s="90"/>
      <c r="SR225" s="90"/>
      <c r="SS225" s="90"/>
      <c r="ST225" s="90"/>
      <c r="SU225" s="90"/>
      <c r="SV225" s="90"/>
      <c r="SW225" s="90"/>
      <c r="SX225" s="90"/>
      <c r="SY225" s="90"/>
      <c r="SZ225" s="90"/>
      <c r="TA225" s="90"/>
      <c r="TB225" s="90"/>
      <c r="TC225" s="90"/>
      <c r="TD225" s="90"/>
      <c r="TE225" s="90"/>
      <c r="TF225" s="90"/>
      <c r="TG225" s="90"/>
      <c r="TH225" s="90"/>
      <c r="TI225" s="90"/>
      <c r="TJ225" s="90"/>
      <c r="TK225" s="90"/>
      <c r="TL225" s="90"/>
      <c r="TM225" s="90"/>
      <c r="TN225" s="90"/>
      <c r="TO225" s="90"/>
      <c r="TP225" s="90"/>
      <c r="TQ225" s="90"/>
      <c r="TR225" s="90"/>
      <c r="TS225" s="90"/>
      <c r="TT225" s="90"/>
      <c r="TU225" s="90"/>
      <c r="TV225" s="90"/>
      <c r="TW225" s="90"/>
      <c r="TX225" s="90"/>
      <c r="TY225" s="90"/>
      <c r="TZ225" s="90"/>
      <c r="UA225" s="90"/>
      <c r="UB225" s="90"/>
      <c r="UC225" s="90"/>
      <c r="UD225" s="90"/>
      <c r="UE225" s="90"/>
      <c r="UF225" s="90"/>
      <c r="UG225" s="90"/>
      <c r="UH225" s="90"/>
      <c r="UI225" s="90"/>
      <c r="UJ225" s="90"/>
      <c r="UK225" s="90"/>
      <c r="UL225" s="90"/>
      <c r="UM225" s="90"/>
      <c r="UN225" s="90"/>
      <c r="UO225" s="90"/>
      <c r="UP225" s="90"/>
      <c r="UQ225" s="90"/>
      <c r="UR225" s="90"/>
      <c r="US225" s="90"/>
      <c r="UT225" s="90"/>
      <c r="UU225" s="90"/>
      <c r="UV225" s="90"/>
      <c r="UW225" s="90"/>
      <c r="UX225" s="90"/>
      <c r="UY225" s="90"/>
      <c r="UZ225" s="90"/>
      <c r="VA225" s="90"/>
      <c r="VB225" s="90"/>
      <c r="VC225" s="90"/>
      <c r="VD225" s="90"/>
      <c r="VE225" s="90"/>
      <c r="VF225" s="90"/>
      <c r="VG225" s="90"/>
      <c r="VH225" s="90"/>
      <c r="VI225" s="90"/>
      <c r="VJ225" s="90"/>
      <c r="VK225" s="90"/>
      <c r="VL225" s="90"/>
      <c r="VM225" s="90"/>
      <c r="VN225" s="90"/>
      <c r="VO225" s="90"/>
      <c r="VP225" s="90"/>
      <c r="VQ225" s="90"/>
      <c r="VR225" s="90"/>
      <c r="VS225" s="90"/>
      <c r="VT225" s="90"/>
      <c r="VU225" s="90"/>
      <c r="VV225" s="90"/>
      <c r="VW225" s="90"/>
      <c r="VX225" s="90"/>
      <c r="VY225" s="90"/>
      <c r="VZ225" s="90"/>
      <c r="WA225" s="90"/>
      <c r="WB225" s="90"/>
      <c r="WC225" s="90"/>
      <c r="WD225" s="90"/>
      <c r="WE225" s="90"/>
      <c r="WF225" s="90"/>
      <c r="WG225" s="90"/>
      <c r="WH225" s="90"/>
      <c r="WI225" s="90"/>
      <c r="WJ225" s="90"/>
      <c r="WK225" s="90"/>
      <c r="WL225" s="90"/>
      <c r="WM225" s="90"/>
      <c r="WN225" s="90"/>
      <c r="WO225" s="90"/>
      <c r="WP225" s="90"/>
      <c r="WQ225" s="90"/>
      <c r="WR225" s="90"/>
      <c r="WS225" s="90"/>
      <c r="WT225" s="90"/>
      <c r="WU225" s="90"/>
      <c r="WV225" s="90"/>
      <c r="WW225" s="90"/>
      <c r="WX225" s="90"/>
      <c r="WY225" s="90"/>
      <c r="WZ225" s="90"/>
      <c r="XA225" s="90"/>
      <c r="XB225" s="90"/>
      <c r="XC225" s="90"/>
      <c r="XD225" s="90"/>
      <c r="XE225" s="90"/>
      <c r="XF225" s="90"/>
      <c r="XG225" s="90"/>
      <c r="XH225" s="90"/>
      <c r="XI225" s="90"/>
      <c r="XJ225" s="90"/>
      <c r="XK225" s="90"/>
      <c r="XL225" s="90"/>
      <c r="XM225" s="90"/>
      <c r="XN225" s="90"/>
      <c r="XO225" s="90"/>
      <c r="XP225" s="90"/>
      <c r="XQ225" s="90"/>
      <c r="XR225" s="90"/>
      <c r="XS225" s="90"/>
      <c r="XT225" s="90"/>
      <c r="XU225" s="90"/>
      <c r="XV225" s="90"/>
      <c r="XW225" s="90"/>
      <c r="XX225" s="90"/>
      <c r="XY225" s="90"/>
      <c r="XZ225" s="90"/>
      <c r="YA225" s="90"/>
      <c r="YB225" s="90"/>
      <c r="YC225" s="90"/>
      <c r="YD225" s="90"/>
      <c r="YE225" s="90"/>
      <c r="YF225" s="90"/>
      <c r="YG225" s="90"/>
      <c r="YH225" s="90"/>
      <c r="YI225" s="90"/>
      <c r="YJ225" s="90"/>
      <c r="YK225" s="90"/>
      <c r="YL225" s="90"/>
      <c r="YM225" s="90"/>
      <c r="YN225" s="90"/>
      <c r="YO225" s="90"/>
      <c r="YP225" s="90"/>
      <c r="YQ225" s="90"/>
      <c r="YR225" s="90"/>
      <c r="YS225" s="90"/>
      <c r="YT225" s="90"/>
      <c r="YU225" s="90"/>
      <c r="YV225" s="90"/>
      <c r="YW225" s="90"/>
      <c r="YX225" s="90"/>
      <c r="YY225" s="90"/>
      <c r="YZ225" s="90"/>
      <c r="ZA225" s="90"/>
      <c r="ZB225" s="90"/>
      <c r="ZC225" s="90"/>
      <c r="ZD225" s="90"/>
      <c r="ZE225" s="90"/>
      <c r="ZF225" s="90"/>
      <c r="ZG225" s="90"/>
      <c r="ZH225" s="90"/>
      <c r="ZI225" s="90"/>
      <c r="ZJ225" s="90"/>
      <c r="ZK225" s="90"/>
      <c r="ZL225" s="90"/>
      <c r="ZM225" s="90"/>
      <c r="ZN225" s="90"/>
      <c r="ZO225" s="90"/>
      <c r="ZP225" s="90"/>
      <c r="ZQ225" s="90"/>
      <c r="ZR225" s="90"/>
      <c r="ZS225" s="90"/>
      <c r="ZT225" s="90"/>
      <c r="ZU225" s="90"/>
      <c r="ZV225" s="90"/>
      <c r="ZW225" s="90"/>
      <c r="ZX225" s="90"/>
      <c r="ZY225" s="90"/>
      <c r="ZZ225" s="90"/>
      <c r="AAA225" s="90"/>
      <c r="AAB225" s="90"/>
      <c r="AAC225" s="90"/>
      <c r="AAD225" s="90"/>
      <c r="AAE225" s="90"/>
      <c r="AAF225" s="90"/>
      <c r="AAG225" s="90"/>
      <c r="AAH225" s="90"/>
      <c r="AAI225" s="90"/>
      <c r="AAJ225" s="90"/>
      <c r="AAK225" s="90"/>
      <c r="AAL225" s="90"/>
      <c r="AAM225" s="90"/>
      <c r="AAN225" s="90"/>
      <c r="AAO225" s="90"/>
      <c r="AAP225" s="90"/>
      <c r="AAQ225" s="90"/>
      <c r="AAR225" s="90"/>
      <c r="AAS225" s="90"/>
      <c r="AAT225" s="90"/>
      <c r="AAU225" s="90"/>
      <c r="AAV225" s="90"/>
      <c r="AAW225" s="90"/>
      <c r="AAX225" s="90"/>
      <c r="AAY225" s="90"/>
      <c r="AAZ225" s="90"/>
      <c r="ABA225" s="90"/>
      <c r="ABB225" s="90"/>
      <c r="ABC225" s="90"/>
      <c r="ABD225" s="90"/>
      <c r="ABE225" s="90"/>
      <c r="ABF225" s="90"/>
      <c r="ABG225" s="90"/>
      <c r="ABH225" s="90"/>
      <c r="ABI225" s="90"/>
      <c r="ABJ225" s="90"/>
      <c r="ABK225" s="90"/>
      <c r="ABL225" s="90"/>
      <c r="ABM225" s="90"/>
      <c r="ABN225" s="90"/>
      <c r="ABO225" s="90"/>
      <c r="ABP225" s="90"/>
      <c r="ABQ225" s="90"/>
      <c r="ABR225" s="90"/>
      <c r="ABS225" s="90"/>
      <c r="ABT225" s="90"/>
      <c r="ABU225" s="90"/>
      <c r="ABV225" s="90"/>
      <c r="ABW225" s="90"/>
      <c r="ABX225" s="90"/>
      <c r="ABY225" s="90"/>
      <c r="ABZ225" s="90"/>
      <c r="ACA225" s="90"/>
      <c r="ACB225" s="90"/>
      <c r="ACC225" s="90"/>
      <c r="ACD225" s="90"/>
      <c r="ACE225" s="90"/>
      <c r="ACF225" s="90"/>
      <c r="ACG225" s="90"/>
      <c r="ACH225" s="90"/>
      <c r="ACI225" s="90"/>
      <c r="ACJ225" s="90"/>
      <c r="ACK225" s="90"/>
      <c r="ACL225" s="90"/>
      <c r="ACM225" s="90"/>
      <c r="ACN225" s="90"/>
      <c r="ACO225" s="90"/>
      <c r="ACP225" s="90"/>
      <c r="ACQ225" s="90"/>
      <c r="ACR225" s="90"/>
      <c r="ACS225" s="90"/>
      <c r="ACT225" s="90"/>
      <c r="ACU225" s="90"/>
      <c r="ACV225" s="90"/>
      <c r="ACW225" s="90"/>
      <c r="ACX225" s="90"/>
      <c r="ACY225" s="90"/>
      <c r="ACZ225" s="90"/>
      <c r="ADA225" s="90"/>
      <c r="ADB225" s="90"/>
      <c r="ADC225" s="90"/>
      <c r="ADD225" s="90"/>
      <c r="ADE225" s="90"/>
      <c r="ADF225" s="90"/>
      <c r="ADG225" s="90"/>
      <c r="ADH225" s="90"/>
      <c r="ADI225" s="90"/>
      <c r="ADJ225" s="90"/>
      <c r="ADK225" s="90"/>
      <c r="ADL225" s="90"/>
      <c r="ADM225" s="90"/>
      <c r="ADN225" s="90"/>
      <c r="ADO225" s="90"/>
      <c r="ADP225" s="90"/>
      <c r="ADQ225" s="90"/>
      <c r="ADR225" s="90"/>
      <c r="ADS225" s="90"/>
      <c r="ADT225" s="90"/>
      <c r="ADU225" s="90"/>
      <c r="ADV225" s="90"/>
      <c r="ADW225" s="90"/>
      <c r="ADX225" s="90"/>
      <c r="ADY225" s="90"/>
      <c r="ADZ225" s="90"/>
      <c r="AEA225" s="90"/>
      <c r="AEB225" s="90"/>
      <c r="AEC225" s="90"/>
      <c r="AED225" s="90"/>
      <c r="AEE225" s="90"/>
      <c r="AEF225" s="90"/>
      <c r="AEG225" s="90"/>
      <c r="AEH225" s="90"/>
      <c r="AEI225" s="90"/>
      <c r="AEJ225" s="90"/>
      <c r="AEK225" s="90"/>
      <c r="AEL225" s="90"/>
      <c r="AEM225" s="90"/>
      <c r="AEN225" s="90"/>
      <c r="AEO225" s="90"/>
      <c r="AEP225" s="90"/>
      <c r="AEQ225" s="90"/>
      <c r="AER225" s="90"/>
      <c r="AES225" s="90"/>
      <c r="AET225" s="90"/>
      <c r="AEU225" s="90"/>
      <c r="AEV225" s="90"/>
      <c r="AEW225" s="90"/>
      <c r="AEX225" s="90"/>
      <c r="AEY225" s="90"/>
      <c r="AEZ225" s="90"/>
      <c r="AFA225" s="90"/>
      <c r="AFB225" s="90"/>
      <c r="AFC225" s="90"/>
      <c r="AFD225" s="90"/>
      <c r="AFE225" s="90"/>
      <c r="AFF225" s="90"/>
      <c r="AFG225" s="90"/>
      <c r="AFH225" s="90"/>
      <c r="AFI225" s="90"/>
      <c r="AFJ225" s="90"/>
      <c r="AFK225" s="90"/>
      <c r="AFL225" s="90"/>
      <c r="AFM225" s="90"/>
      <c r="AFN225" s="90"/>
      <c r="AFO225" s="90"/>
      <c r="AFP225" s="90"/>
      <c r="AFQ225" s="90"/>
      <c r="AFR225" s="90"/>
      <c r="AFS225" s="90"/>
      <c r="AFT225" s="90"/>
      <c r="AFU225" s="90"/>
      <c r="AFV225" s="90"/>
      <c r="AFW225" s="90"/>
      <c r="AFX225" s="90"/>
      <c r="AFY225" s="90"/>
      <c r="AFZ225" s="90"/>
      <c r="AGA225" s="90"/>
      <c r="AGB225" s="90"/>
      <c r="AGC225" s="90"/>
      <c r="AGD225" s="90"/>
      <c r="AGE225" s="90"/>
      <c r="AGF225" s="90"/>
      <c r="AGG225" s="90"/>
      <c r="AGH225" s="90"/>
      <c r="AGI225" s="90"/>
      <c r="AGJ225" s="90"/>
      <c r="AGK225" s="90"/>
      <c r="AGL225" s="90"/>
      <c r="AGM225" s="90"/>
      <c r="AGN225" s="90"/>
      <c r="AGO225" s="90"/>
      <c r="AGP225" s="90"/>
      <c r="AGQ225" s="90"/>
      <c r="AGR225" s="90"/>
      <c r="AGS225" s="90"/>
      <c r="AGT225" s="90"/>
      <c r="AGU225" s="90"/>
      <c r="AGV225" s="90"/>
      <c r="AGW225" s="90"/>
      <c r="AGX225" s="90"/>
      <c r="AGY225" s="90"/>
      <c r="AGZ225" s="90"/>
      <c r="AHA225" s="90"/>
      <c r="AHB225" s="90"/>
      <c r="AHC225" s="90"/>
      <c r="AHD225" s="90"/>
      <c r="AHE225" s="90"/>
      <c r="AHF225" s="90"/>
      <c r="AHG225" s="90"/>
      <c r="AHH225" s="90"/>
      <c r="AHI225" s="90"/>
      <c r="AHJ225" s="90"/>
      <c r="AHK225" s="90"/>
      <c r="AHL225" s="90"/>
      <c r="AHM225" s="90"/>
      <c r="AHN225" s="90"/>
      <c r="AHO225" s="90"/>
      <c r="AHP225" s="90"/>
      <c r="AHQ225" s="90"/>
      <c r="AHR225" s="90"/>
      <c r="AHS225" s="90"/>
      <c r="AHT225" s="90"/>
      <c r="AHU225" s="90"/>
      <c r="AHV225" s="90"/>
      <c r="AHW225" s="90"/>
      <c r="AHX225" s="90"/>
      <c r="AHY225" s="90"/>
      <c r="AHZ225" s="90"/>
      <c r="AIA225" s="90"/>
      <c r="AIB225" s="90"/>
      <c r="AIC225" s="90"/>
      <c r="AID225" s="90"/>
      <c r="AIE225" s="90"/>
      <c r="AIF225" s="90"/>
      <c r="AIG225" s="90"/>
      <c r="AIH225" s="90"/>
      <c r="AII225" s="90"/>
      <c r="AIJ225" s="90"/>
      <c r="AIK225" s="90"/>
      <c r="AIL225" s="90"/>
      <c r="AIM225" s="90"/>
      <c r="AIN225" s="90"/>
      <c r="AIO225" s="90"/>
      <c r="AIP225" s="90"/>
      <c r="AIQ225" s="90"/>
      <c r="AIR225" s="90"/>
      <c r="AIS225" s="90"/>
      <c r="AIT225" s="90"/>
      <c r="AIU225" s="90"/>
      <c r="AIV225" s="90"/>
      <c r="AIW225" s="90"/>
      <c r="AIX225" s="90"/>
      <c r="AIY225" s="90"/>
      <c r="AIZ225" s="90"/>
      <c r="AJA225" s="90"/>
      <c r="AJB225" s="90"/>
      <c r="AJC225" s="90"/>
      <c r="AJD225" s="90"/>
      <c r="AJE225" s="90"/>
      <c r="AJF225" s="90"/>
      <c r="AJG225" s="90"/>
      <c r="AJH225" s="90"/>
      <c r="AJI225" s="90"/>
      <c r="AJJ225" s="90"/>
      <c r="AJK225" s="90"/>
      <c r="AJL225" s="90"/>
      <c r="AJM225" s="90"/>
      <c r="AJN225" s="90"/>
      <c r="AJO225" s="90"/>
      <c r="AJP225" s="90"/>
      <c r="AJQ225" s="90"/>
      <c r="AJR225" s="90"/>
      <c r="AJS225" s="90"/>
      <c r="AJT225" s="90"/>
      <c r="AJU225" s="90"/>
      <c r="AJV225" s="90"/>
      <c r="AJW225" s="90"/>
      <c r="AJX225" s="90"/>
      <c r="AJY225" s="90"/>
      <c r="AJZ225" s="90"/>
      <c r="AKA225" s="90"/>
      <c r="AKB225" s="90"/>
      <c r="AKC225" s="90"/>
      <c r="AKD225" s="90"/>
      <c r="AKE225" s="90"/>
      <c r="AKF225" s="90"/>
      <c r="AKG225" s="90"/>
      <c r="AKH225" s="90"/>
      <c r="AKI225" s="90"/>
      <c r="AKJ225" s="90"/>
      <c r="AKK225" s="90"/>
      <c r="AKL225" s="90"/>
      <c r="AKM225" s="90"/>
      <c r="AKN225" s="90"/>
      <c r="AKO225" s="90"/>
      <c r="AKP225" s="90"/>
      <c r="AKQ225" s="90"/>
      <c r="AKR225" s="90"/>
      <c r="AKS225" s="90"/>
      <c r="AKT225" s="90"/>
      <c r="AKU225" s="90"/>
      <c r="AKV225" s="90"/>
      <c r="AKW225" s="90"/>
      <c r="AKX225" s="90"/>
      <c r="AKY225" s="90"/>
      <c r="AKZ225" s="90"/>
      <c r="ALA225" s="90"/>
      <c r="ALB225" s="90"/>
      <c r="ALC225" s="90"/>
      <c r="ALD225" s="90"/>
      <c r="ALE225" s="90"/>
      <c r="ALF225" s="90"/>
      <c r="ALG225" s="90"/>
      <c r="ALH225" s="90"/>
      <c r="ALI225" s="90"/>
      <c r="ALJ225" s="90"/>
      <c r="ALK225" s="90"/>
      <c r="ALL225" s="90"/>
      <c r="ALM225" s="90"/>
      <c r="ALN225" s="90"/>
      <c r="ALO225" s="90"/>
      <c r="ALP225" s="90"/>
      <c r="ALQ225" s="90"/>
      <c r="ALR225" s="90"/>
      <c r="ALS225" s="90"/>
      <c r="ALT225" s="90"/>
      <c r="ALU225" s="90"/>
      <c r="ALV225" s="90"/>
      <c r="ALW225" s="90"/>
      <c r="ALX225" s="90"/>
      <c r="ALY225" s="90"/>
      <c r="ALZ225" s="90"/>
      <c r="AMA225" s="90"/>
      <c r="AMB225" s="90"/>
      <c r="AMC225" s="90"/>
      <c r="AMD225" s="90"/>
      <c r="AME225" s="90"/>
      <c r="AMF225" s="90"/>
      <c r="AMG225" s="90"/>
      <c r="AMH225" s="90"/>
      <c r="AMI225" s="90"/>
      <c r="AMJ225" s="90"/>
    </row>
    <row r="226" customFormat="false" ht="16.5" hidden="false" customHeight="true" outlineLevel="0" collapsed="false">
      <c r="A226" s="188"/>
      <c r="B226" s="95"/>
      <c r="C226" s="96"/>
      <c r="H226" s="90"/>
      <c r="I226" s="90"/>
      <c r="J226" s="90"/>
      <c r="K226" s="90"/>
      <c r="L226" s="90"/>
      <c r="M226" s="90"/>
      <c r="N226" s="90"/>
      <c r="O226" s="90"/>
      <c r="P226" s="90"/>
      <c r="Q226" s="90"/>
      <c r="R226" s="90"/>
      <c r="S226" s="90"/>
      <c r="T226" s="90"/>
      <c r="U226" s="90"/>
      <c r="V226" s="90"/>
      <c r="W226" s="90"/>
      <c r="X226" s="90"/>
      <c r="Y226" s="90"/>
      <c r="Z226" s="90"/>
      <c r="AA226" s="90"/>
      <c r="AB226" s="90"/>
      <c r="AC226" s="90"/>
      <c r="AD226" s="90"/>
      <c r="AE226" s="90"/>
      <c r="AF226" s="90"/>
      <c r="AG226" s="90"/>
      <c r="AH226" s="90"/>
      <c r="AI226" s="90"/>
      <c r="AJ226" s="90"/>
      <c r="AK226" s="90"/>
      <c r="AL226" s="90"/>
      <c r="AM226" s="90"/>
      <c r="AN226" s="90"/>
      <c r="AO226" s="90"/>
      <c r="AP226" s="90"/>
      <c r="AQ226" s="90"/>
      <c r="AR226" s="90"/>
      <c r="AS226" s="90"/>
      <c r="AT226" s="90"/>
      <c r="AU226" s="90"/>
      <c r="AV226" s="90"/>
      <c r="AW226" s="90"/>
      <c r="AX226" s="90"/>
      <c r="AY226" s="90"/>
      <c r="AZ226" s="90"/>
      <c r="BA226" s="90"/>
      <c r="BB226" s="90"/>
      <c r="BC226" s="90"/>
      <c r="BD226" s="90"/>
      <c r="BE226" s="90"/>
      <c r="BF226" s="90"/>
      <c r="BG226" s="90"/>
      <c r="BH226" s="90"/>
      <c r="BI226" s="90"/>
      <c r="BJ226" s="90"/>
      <c r="BK226" s="90"/>
      <c r="BL226" s="90"/>
      <c r="BM226" s="90"/>
      <c r="BN226" s="90"/>
      <c r="BO226" s="90"/>
      <c r="BP226" s="90"/>
      <c r="BQ226" s="90"/>
      <c r="BR226" s="90"/>
      <c r="BS226" s="90"/>
      <c r="BT226" s="90"/>
      <c r="BU226" s="90"/>
      <c r="BV226" s="90"/>
      <c r="BW226" s="90"/>
      <c r="BX226" s="90"/>
      <c r="BY226" s="90"/>
      <c r="BZ226" s="90"/>
      <c r="CA226" s="90"/>
      <c r="CB226" s="90"/>
      <c r="CC226" s="90"/>
      <c r="CD226" s="90"/>
      <c r="CE226" s="90"/>
      <c r="CF226" s="90"/>
      <c r="CG226" s="90"/>
      <c r="CH226" s="90"/>
      <c r="CI226" s="90"/>
      <c r="CJ226" s="90"/>
      <c r="CK226" s="90"/>
      <c r="CL226" s="90"/>
      <c r="CM226" s="90"/>
      <c r="CN226" s="90"/>
      <c r="CO226" s="90"/>
      <c r="CP226" s="90"/>
      <c r="CQ226" s="90"/>
      <c r="CR226" s="90"/>
      <c r="CS226" s="90"/>
      <c r="CT226" s="90"/>
      <c r="CU226" s="90"/>
      <c r="CV226" s="90"/>
      <c r="CW226" s="90"/>
      <c r="CX226" s="90"/>
      <c r="CY226" s="90"/>
      <c r="CZ226" s="90"/>
      <c r="DA226" s="90"/>
      <c r="DB226" s="90"/>
      <c r="DC226" s="90"/>
      <c r="DD226" s="90"/>
      <c r="DE226" s="90"/>
      <c r="DF226" s="90"/>
      <c r="DG226" s="90"/>
      <c r="DH226" s="90"/>
      <c r="DI226" s="90"/>
      <c r="DJ226" s="90"/>
      <c r="DK226" s="90"/>
      <c r="DL226" s="90"/>
      <c r="DM226" s="90"/>
      <c r="DN226" s="90"/>
      <c r="DO226" s="90"/>
      <c r="DP226" s="90"/>
      <c r="DQ226" s="90"/>
      <c r="DR226" s="90"/>
      <c r="DS226" s="90"/>
      <c r="DT226" s="90"/>
      <c r="DU226" s="90"/>
      <c r="DV226" s="90"/>
      <c r="DW226" s="90"/>
      <c r="DX226" s="90"/>
      <c r="DY226" s="90"/>
      <c r="DZ226" s="90"/>
      <c r="EA226" s="90"/>
      <c r="EB226" s="90"/>
      <c r="EC226" s="90"/>
      <c r="ED226" s="90"/>
      <c r="EE226" s="90"/>
      <c r="EF226" s="90"/>
      <c r="EG226" s="90"/>
      <c r="EH226" s="90"/>
      <c r="EI226" s="90"/>
      <c r="EJ226" s="90"/>
      <c r="EK226" s="90"/>
      <c r="EL226" s="90"/>
      <c r="EM226" s="90"/>
      <c r="EN226" s="90"/>
      <c r="EO226" s="90"/>
      <c r="EP226" s="90"/>
      <c r="EQ226" s="90"/>
      <c r="ER226" s="90"/>
      <c r="ES226" s="90"/>
      <c r="ET226" s="90"/>
      <c r="EU226" s="90"/>
      <c r="EV226" s="90"/>
      <c r="EW226" s="90"/>
      <c r="EX226" s="90"/>
      <c r="EY226" s="90"/>
      <c r="EZ226" s="90"/>
      <c r="FA226" s="90"/>
      <c r="FB226" s="90"/>
      <c r="FC226" s="90"/>
      <c r="FD226" s="90"/>
      <c r="FE226" s="90"/>
      <c r="FF226" s="90"/>
      <c r="FG226" s="90"/>
      <c r="FH226" s="90"/>
      <c r="FI226" s="90"/>
      <c r="FJ226" s="90"/>
      <c r="FK226" s="90"/>
      <c r="FL226" s="90"/>
      <c r="FM226" s="90"/>
      <c r="FN226" s="90"/>
      <c r="FO226" s="90"/>
      <c r="FP226" s="90"/>
      <c r="FQ226" s="90"/>
      <c r="FR226" s="90"/>
      <c r="FS226" s="90"/>
      <c r="FT226" s="90"/>
      <c r="FU226" s="90"/>
      <c r="FV226" s="90"/>
      <c r="FW226" s="90"/>
      <c r="FX226" s="90"/>
      <c r="FY226" s="90"/>
      <c r="FZ226" s="90"/>
      <c r="GA226" s="90"/>
      <c r="GB226" s="90"/>
      <c r="GC226" s="90"/>
      <c r="GD226" s="90"/>
      <c r="GE226" s="90"/>
      <c r="GF226" s="90"/>
      <c r="GG226" s="90"/>
      <c r="GH226" s="90"/>
      <c r="GI226" s="90"/>
      <c r="GJ226" s="90"/>
      <c r="GK226" s="90"/>
      <c r="GL226" s="90"/>
      <c r="GM226" s="90"/>
      <c r="GN226" s="90"/>
      <c r="GO226" s="90"/>
      <c r="GP226" s="90"/>
      <c r="GQ226" s="90"/>
      <c r="GR226" s="90"/>
      <c r="GS226" s="90"/>
      <c r="GT226" s="90"/>
      <c r="GU226" s="90"/>
      <c r="GV226" s="90"/>
      <c r="GW226" s="90"/>
      <c r="GX226" s="90"/>
      <c r="GY226" s="90"/>
      <c r="GZ226" s="90"/>
      <c r="HA226" s="90"/>
      <c r="HB226" s="90"/>
      <c r="HC226" s="90"/>
      <c r="HD226" s="90"/>
      <c r="HE226" s="90"/>
      <c r="HF226" s="90"/>
      <c r="HG226" s="90"/>
      <c r="HH226" s="90"/>
      <c r="HI226" s="90"/>
      <c r="HJ226" s="90"/>
      <c r="HK226" s="90"/>
      <c r="HL226" s="90"/>
      <c r="HM226" s="90"/>
      <c r="HN226" s="90"/>
      <c r="HO226" s="90"/>
      <c r="HP226" s="90"/>
      <c r="HQ226" s="90"/>
      <c r="HR226" s="90"/>
      <c r="HS226" s="90"/>
      <c r="HT226" s="90"/>
      <c r="HU226" s="90"/>
      <c r="HV226" s="90"/>
      <c r="HW226" s="90"/>
      <c r="HX226" s="90"/>
      <c r="HY226" s="90"/>
      <c r="HZ226" s="90"/>
      <c r="IA226" s="90"/>
      <c r="IB226" s="90"/>
      <c r="IC226" s="90"/>
      <c r="ID226" s="90"/>
      <c r="IE226" s="90"/>
      <c r="IF226" s="90"/>
      <c r="IG226" s="90"/>
      <c r="IH226" s="90"/>
      <c r="II226" s="90"/>
      <c r="IJ226" s="90"/>
      <c r="IK226" s="90"/>
      <c r="IL226" s="90"/>
      <c r="IM226" s="90"/>
      <c r="IN226" s="90"/>
      <c r="IO226" s="90"/>
      <c r="IP226" s="90"/>
      <c r="IQ226" s="90"/>
      <c r="IR226" s="90"/>
      <c r="IS226" s="90"/>
      <c r="IT226" s="90"/>
      <c r="IU226" s="90"/>
      <c r="IV226" s="90"/>
      <c r="IW226" s="90"/>
      <c r="IX226" s="90"/>
      <c r="IY226" s="90"/>
      <c r="IZ226" s="90"/>
      <c r="JA226" s="90"/>
      <c r="JB226" s="90"/>
      <c r="JC226" s="90"/>
      <c r="JD226" s="90"/>
      <c r="JE226" s="90"/>
      <c r="JF226" s="90"/>
      <c r="JG226" s="90"/>
      <c r="JH226" s="90"/>
      <c r="JI226" s="90"/>
      <c r="JJ226" s="90"/>
      <c r="JK226" s="90"/>
      <c r="JL226" s="90"/>
      <c r="JM226" s="90"/>
      <c r="JN226" s="90"/>
      <c r="JO226" s="90"/>
      <c r="JP226" s="90"/>
      <c r="JQ226" s="90"/>
      <c r="JR226" s="90"/>
      <c r="JS226" s="90"/>
      <c r="JT226" s="90"/>
      <c r="JU226" s="90"/>
      <c r="JV226" s="90"/>
      <c r="JW226" s="90"/>
      <c r="JX226" s="90"/>
      <c r="JY226" s="90"/>
      <c r="JZ226" s="90"/>
      <c r="KA226" s="90"/>
      <c r="KB226" s="90"/>
      <c r="KC226" s="90"/>
      <c r="KD226" s="90"/>
      <c r="KE226" s="90"/>
      <c r="KF226" s="90"/>
      <c r="KG226" s="90"/>
      <c r="KH226" s="90"/>
      <c r="KI226" s="90"/>
      <c r="KJ226" s="90"/>
      <c r="KK226" s="90"/>
      <c r="KL226" s="90"/>
      <c r="KM226" s="90"/>
      <c r="KN226" s="90"/>
      <c r="KO226" s="90"/>
      <c r="KP226" s="90"/>
      <c r="KQ226" s="90"/>
      <c r="KR226" s="90"/>
      <c r="KS226" s="90"/>
      <c r="KT226" s="90"/>
      <c r="KU226" s="90"/>
      <c r="KV226" s="90"/>
      <c r="KW226" s="90"/>
      <c r="KX226" s="90"/>
      <c r="KY226" s="90"/>
      <c r="KZ226" s="90"/>
      <c r="LA226" s="90"/>
      <c r="LB226" s="90"/>
      <c r="LC226" s="90"/>
      <c r="LD226" s="90"/>
      <c r="LE226" s="90"/>
      <c r="LF226" s="90"/>
      <c r="LG226" s="90"/>
      <c r="LH226" s="90"/>
      <c r="LI226" s="90"/>
      <c r="LJ226" s="90"/>
      <c r="LK226" s="90"/>
      <c r="LL226" s="90"/>
      <c r="LM226" s="90"/>
      <c r="LN226" s="90"/>
      <c r="LO226" s="90"/>
      <c r="LP226" s="90"/>
      <c r="LQ226" s="90"/>
      <c r="LR226" s="90"/>
      <c r="LS226" s="90"/>
      <c r="LT226" s="90"/>
      <c r="LU226" s="90"/>
      <c r="LV226" s="90"/>
      <c r="LW226" s="90"/>
      <c r="LX226" s="90"/>
      <c r="LY226" s="90"/>
      <c r="LZ226" s="90"/>
      <c r="MA226" s="90"/>
      <c r="MB226" s="90"/>
      <c r="MC226" s="90"/>
      <c r="MD226" s="90"/>
      <c r="ME226" s="90"/>
      <c r="MF226" s="90"/>
      <c r="MG226" s="90"/>
      <c r="MH226" s="90"/>
      <c r="MI226" s="90"/>
      <c r="MJ226" s="90"/>
      <c r="MK226" s="90"/>
      <c r="ML226" s="90"/>
      <c r="MM226" s="90"/>
      <c r="MN226" s="90"/>
      <c r="MO226" s="90"/>
      <c r="MP226" s="90"/>
      <c r="MQ226" s="90"/>
      <c r="MR226" s="90"/>
      <c r="MS226" s="90"/>
      <c r="MT226" s="90"/>
      <c r="MU226" s="90"/>
      <c r="MV226" s="90"/>
      <c r="MW226" s="90"/>
      <c r="MX226" s="90"/>
      <c r="MY226" s="90"/>
      <c r="MZ226" s="90"/>
      <c r="NA226" s="90"/>
      <c r="NB226" s="90"/>
      <c r="NC226" s="90"/>
      <c r="ND226" s="90"/>
      <c r="NE226" s="90"/>
      <c r="NF226" s="90"/>
      <c r="NG226" s="90"/>
      <c r="NH226" s="90"/>
      <c r="NI226" s="90"/>
      <c r="NJ226" s="90"/>
      <c r="NK226" s="90"/>
      <c r="NL226" s="90"/>
      <c r="NM226" s="90"/>
      <c r="NN226" s="90"/>
      <c r="NO226" s="90"/>
      <c r="NP226" s="90"/>
      <c r="NQ226" s="90"/>
      <c r="NR226" s="90"/>
      <c r="NS226" s="90"/>
      <c r="NT226" s="90"/>
      <c r="NU226" s="90"/>
      <c r="NV226" s="90"/>
      <c r="NW226" s="90"/>
      <c r="NX226" s="90"/>
      <c r="NY226" s="90"/>
      <c r="NZ226" s="90"/>
      <c r="OA226" s="90"/>
      <c r="OB226" s="90"/>
      <c r="OC226" s="90"/>
      <c r="OD226" s="90"/>
      <c r="OE226" s="90"/>
      <c r="OF226" s="90"/>
      <c r="OG226" s="90"/>
      <c r="OH226" s="90"/>
      <c r="OI226" s="90"/>
      <c r="OJ226" s="90"/>
      <c r="OK226" s="90"/>
      <c r="OL226" s="90"/>
      <c r="OM226" s="90"/>
      <c r="ON226" s="90"/>
      <c r="OO226" s="90"/>
      <c r="OP226" s="90"/>
      <c r="OQ226" s="90"/>
      <c r="OR226" s="90"/>
      <c r="OS226" s="90"/>
      <c r="OT226" s="90"/>
      <c r="OU226" s="90"/>
      <c r="OV226" s="90"/>
      <c r="OW226" s="90"/>
      <c r="OX226" s="90"/>
      <c r="OY226" s="90"/>
      <c r="OZ226" s="90"/>
      <c r="PA226" s="90"/>
      <c r="PB226" s="90"/>
      <c r="PC226" s="90"/>
      <c r="PD226" s="90"/>
      <c r="PE226" s="90"/>
      <c r="PF226" s="90"/>
      <c r="PG226" s="90"/>
      <c r="PH226" s="90"/>
      <c r="PI226" s="90"/>
      <c r="PJ226" s="90"/>
      <c r="PK226" s="90"/>
      <c r="PL226" s="90"/>
      <c r="PM226" s="90"/>
      <c r="PN226" s="90"/>
      <c r="PO226" s="90"/>
      <c r="PP226" s="90"/>
      <c r="PQ226" s="90"/>
      <c r="PR226" s="90"/>
      <c r="PS226" s="90"/>
      <c r="PT226" s="90"/>
      <c r="PU226" s="90"/>
      <c r="PV226" s="90"/>
      <c r="PW226" s="90"/>
      <c r="PX226" s="90"/>
      <c r="PY226" s="90"/>
      <c r="PZ226" s="90"/>
      <c r="QA226" s="90"/>
      <c r="QB226" s="90"/>
      <c r="QC226" s="90"/>
      <c r="QD226" s="90"/>
      <c r="QE226" s="90"/>
      <c r="QF226" s="90"/>
      <c r="QG226" s="90"/>
      <c r="QH226" s="90"/>
      <c r="QI226" s="90"/>
      <c r="QJ226" s="90"/>
      <c r="QK226" s="90"/>
      <c r="QL226" s="90"/>
      <c r="QM226" s="90"/>
      <c r="QN226" s="90"/>
      <c r="QO226" s="90"/>
      <c r="QP226" s="90"/>
      <c r="QQ226" s="90"/>
      <c r="QR226" s="90"/>
      <c r="QS226" s="90"/>
      <c r="QT226" s="90"/>
      <c r="QU226" s="90"/>
      <c r="QV226" s="90"/>
      <c r="QW226" s="90"/>
      <c r="QX226" s="90"/>
      <c r="QY226" s="90"/>
      <c r="QZ226" s="90"/>
      <c r="RA226" s="90"/>
      <c r="RB226" s="90"/>
      <c r="RC226" s="90"/>
      <c r="RD226" s="90"/>
      <c r="RE226" s="90"/>
      <c r="RF226" s="90"/>
      <c r="RG226" s="90"/>
      <c r="RH226" s="90"/>
      <c r="RI226" s="90"/>
      <c r="RJ226" s="90"/>
      <c r="RK226" s="90"/>
      <c r="RL226" s="90"/>
      <c r="RM226" s="90"/>
      <c r="RN226" s="90"/>
      <c r="RO226" s="90"/>
      <c r="RP226" s="90"/>
      <c r="RQ226" s="90"/>
      <c r="RR226" s="90"/>
      <c r="RS226" s="90"/>
      <c r="RT226" s="90"/>
      <c r="RU226" s="90"/>
      <c r="RV226" s="90"/>
      <c r="RW226" s="90"/>
      <c r="RX226" s="90"/>
      <c r="RY226" s="90"/>
      <c r="RZ226" s="90"/>
      <c r="SA226" s="90"/>
      <c r="SB226" s="90"/>
      <c r="SC226" s="90"/>
      <c r="SD226" s="90"/>
      <c r="SE226" s="90"/>
      <c r="SF226" s="90"/>
      <c r="SG226" s="90"/>
      <c r="SH226" s="90"/>
      <c r="SI226" s="90"/>
      <c r="SJ226" s="90"/>
      <c r="SK226" s="90"/>
      <c r="SL226" s="90"/>
      <c r="SM226" s="90"/>
      <c r="SN226" s="90"/>
      <c r="SO226" s="90"/>
      <c r="SP226" s="90"/>
      <c r="SQ226" s="90"/>
      <c r="SR226" s="90"/>
      <c r="SS226" s="90"/>
      <c r="ST226" s="90"/>
      <c r="SU226" s="90"/>
      <c r="SV226" s="90"/>
      <c r="SW226" s="90"/>
      <c r="SX226" s="90"/>
      <c r="SY226" s="90"/>
      <c r="SZ226" s="90"/>
      <c r="TA226" s="90"/>
      <c r="TB226" s="90"/>
      <c r="TC226" s="90"/>
      <c r="TD226" s="90"/>
      <c r="TE226" s="90"/>
      <c r="TF226" s="90"/>
      <c r="TG226" s="90"/>
      <c r="TH226" s="90"/>
      <c r="TI226" s="90"/>
      <c r="TJ226" s="90"/>
      <c r="TK226" s="90"/>
      <c r="TL226" s="90"/>
      <c r="TM226" s="90"/>
      <c r="TN226" s="90"/>
      <c r="TO226" s="90"/>
      <c r="TP226" s="90"/>
      <c r="TQ226" s="90"/>
      <c r="TR226" s="90"/>
      <c r="TS226" s="90"/>
      <c r="TT226" s="90"/>
      <c r="TU226" s="90"/>
      <c r="TV226" s="90"/>
      <c r="TW226" s="90"/>
      <c r="TX226" s="90"/>
      <c r="TY226" s="90"/>
      <c r="TZ226" s="90"/>
      <c r="UA226" s="90"/>
      <c r="UB226" s="90"/>
      <c r="UC226" s="90"/>
      <c r="UD226" s="90"/>
      <c r="UE226" s="90"/>
      <c r="UF226" s="90"/>
      <c r="UG226" s="90"/>
      <c r="UH226" s="90"/>
      <c r="UI226" s="90"/>
      <c r="UJ226" s="90"/>
      <c r="UK226" s="90"/>
      <c r="UL226" s="90"/>
      <c r="UM226" s="90"/>
      <c r="UN226" s="90"/>
      <c r="UO226" s="90"/>
      <c r="UP226" s="90"/>
      <c r="UQ226" s="90"/>
      <c r="UR226" s="90"/>
      <c r="US226" s="90"/>
      <c r="UT226" s="90"/>
      <c r="UU226" s="90"/>
      <c r="UV226" s="90"/>
      <c r="UW226" s="90"/>
      <c r="UX226" s="90"/>
      <c r="UY226" s="90"/>
      <c r="UZ226" s="90"/>
      <c r="VA226" s="90"/>
      <c r="VB226" s="90"/>
      <c r="VC226" s="90"/>
      <c r="VD226" s="90"/>
      <c r="VE226" s="90"/>
      <c r="VF226" s="90"/>
      <c r="VG226" s="90"/>
      <c r="VH226" s="90"/>
      <c r="VI226" s="90"/>
      <c r="VJ226" s="90"/>
      <c r="VK226" s="90"/>
      <c r="VL226" s="90"/>
      <c r="VM226" s="90"/>
      <c r="VN226" s="90"/>
      <c r="VO226" s="90"/>
      <c r="VP226" s="90"/>
      <c r="VQ226" s="90"/>
      <c r="VR226" s="90"/>
      <c r="VS226" s="90"/>
      <c r="VT226" s="90"/>
      <c r="VU226" s="90"/>
      <c r="VV226" s="90"/>
      <c r="VW226" s="90"/>
      <c r="VX226" s="90"/>
      <c r="VY226" s="90"/>
      <c r="VZ226" s="90"/>
      <c r="WA226" s="90"/>
      <c r="WB226" s="90"/>
      <c r="WC226" s="90"/>
      <c r="WD226" s="90"/>
      <c r="WE226" s="90"/>
      <c r="WF226" s="90"/>
      <c r="WG226" s="90"/>
      <c r="WH226" s="90"/>
      <c r="WI226" s="90"/>
      <c r="WJ226" s="90"/>
      <c r="WK226" s="90"/>
      <c r="WL226" s="90"/>
      <c r="WM226" s="90"/>
      <c r="WN226" s="90"/>
      <c r="WO226" s="90"/>
      <c r="WP226" s="90"/>
      <c r="WQ226" s="90"/>
      <c r="WR226" s="90"/>
      <c r="WS226" s="90"/>
      <c r="WT226" s="90"/>
      <c r="WU226" s="90"/>
      <c r="WV226" s="90"/>
      <c r="WW226" s="90"/>
      <c r="WX226" s="90"/>
      <c r="WY226" s="90"/>
      <c r="WZ226" s="90"/>
      <c r="XA226" s="90"/>
      <c r="XB226" s="90"/>
      <c r="XC226" s="90"/>
      <c r="XD226" s="90"/>
      <c r="XE226" s="90"/>
      <c r="XF226" s="90"/>
      <c r="XG226" s="90"/>
      <c r="XH226" s="90"/>
      <c r="XI226" s="90"/>
      <c r="XJ226" s="90"/>
      <c r="XK226" s="90"/>
      <c r="XL226" s="90"/>
      <c r="XM226" s="90"/>
      <c r="XN226" s="90"/>
      <c r="XO226" s="90"/>
      <c r="XP226" s="90"/>
      <c r="XQ226" s="90"/>
      <c r="XR226" s="90"/>
      <c r="XS226" s="90"/>
      <c r="XT226" s="90"/>
      <c r="XU226" s="90"/>
      <c r="XV226" s="90"/>
      <c r="XW226" s="90"/>
      <c r="XX226" s="90"/>
      <c r="XY226" s="90"/>
      <c r="XZ226" s="90"/>
      <c r="YA226" s="90"/>
      <c r="YB226" s="90"/>
      <c r="YC226" s="90"/>
      <c r="YD226" s="90"/>
      <c r="YE226" s="90"/>
      <c r="YF226" s="90"/>
      <c r="YG226" s="90"/>
      <c r="YH226" s="90"/>
      <c r="YI226" s="90"/>
      <c r="YJ226" s="90"/>
      <c r="YK226" s="90"/>
      <c r="YL226" s="90"/>
      <c r="YM226" s="90"/>
      <c r="YN226" s="90"/>
      <c r="YO226" s="90"/>
      <c r="YP226" s="90"/>
      <c r="YQ226" s="90"/>
      <c r="YR226" s="90"/>
      <c r="YS226" s="90"/>
      <c r="YT226" s="90"/>
      <c r="YU226" s="90"/>
      <c r="YV226" s="90"/>
      <c r="YW226" s="90"/>
      <c r="YX226" s="90"/>
      <c r="YY226" s="90"/>
      <c r="YZ226" s="90"/>
      <c r="ZA226" s="90"/>
      <c r="ZB226" s="90"/>
      <c r="ZC226" s="90"/>
      <c r="ZD226" s="90"/>
      <c r="ZE226" s="90"/>
      <c r="ZF226" s="90"/>
      <c r="ZG226" s="90"/>
      <c r="ZH226" s="90"/>
      <c r="ZI226" s="90"/>
      <c r="ZJ226" s="90"/>
      <c r="ZK226" s="90"/>
      <c r="ZL226" s="90"/>
      <c r="ZM226" s="90"/>
      <c r="ZN226" s="90"/>
      <c r="ZO226" s="90"/>
      <c r="ZP226" s="90"/>
      <c r="ZQ226" s="90"/>
      <c r="ZR226" s="90"/>
      <c r="ZS226" s="90"/>
      <c r="ZT226" s="90"/>
      <c r="ZU226" s="90"/>
      <c r="ZV226" s="90"/>
      <c r="ZW226" s="90"/>
      <c r="ZX226" s="90"/>
      <c r="ZY226" s="90"/>
      <c r="ZZ226" s="90"/>
      <c r="AAA226" s="90"/>
      <c r="AAB226" s="90"/>
      <c r="AAC226" s="90"/>
      <c r="AAD226" s="90"/>
      <c r="AAE226" s="90"/>
      <c r="AAF226" s="90"/>
      <c r="AAG226" s="90"/>
      <c r="AAH226" s="90"/>
      <c r="AAI226" s="90"/>
      <c r="AAJ226" s="90"/>
      <c r="AAK226" s="90"/>
      <c r="AAL226" s="90"/>
      <c r="AAM226" s="90"/>
      <c r="AAN226" s="90"/>
      <c r="AAO226" s="90"/>
      <c r="AAP226" s="90"/>
      <c r="AAQ226" s="90"/>
      <c r="AAR226" s="90"/>
      <c r="AAS226" s="90"/>
      <c r="AAT226" s="90"/>
      <c r="AAU226" s="90"/>
      <c r="AAV226" s="90"/>
      <c r="AAW226" s="90"/>
      <c r="AAX226" s="90"/>
      <c r="AAY226" s="90"/>
      <c r="AAZ226" s="90"/>
      <c r="ABA226" s="90"/>
      <c r="ABB226" s="90"/>
      <c r="ABC226" s="90"/>
      <c r="ABD226" s="90"/>
      <c r="ABE226" s="90"/>
      <c r="ABF226" s="90"/>
      <c r="ABG226" s="90"/>
      <c r="ABH226" s="90"/>
      <c r="ABI226" s="90"/>
      <c r="ABJ226" s="90"/>
      <c r="ABK226" s="90"/>
      <c r="ABL226" s="90"/>
      <c r="ABM226" s="90"/>
      <c r="ABN226" s="90"/>
      <c r="ABO226" s="90"/>
      <c r="ABP226" s="90"/>
      <c r="ABQ226" s="90"/>
      <c r="ABR226" s="90"/>
      <c r="ABS226" s="90"/>
      <c r="ABT226" s="90"/>
      <c r="ABU226" s="90"/>
      <c r="ABV226" s="90"/>
      <c r="ABW226" s="90"/>
      <c r="ABX226" s="90"/>
      <c r="ABY226" s="90"/>
      <c r="ABZ226" s="90"/>
      <c r="ACA226" s="90"/>
      <c r="ACB226" s="90"/>
      <c r="ACC226" s="90"/>
      <c r="ACD226" s="90"/>
      <c r="ACE226" s="90"/>
      <c r="ACF226" s="90"/>
      <c r="ACG226" s="90"/>
      <c r="ACH226" s="90"/>
      <c r="ACI226" s="90"/>
      <c r="ACJ226" s="90"/>
      <c r="ACK226" s="90"/>
      <c r="ACL226" s="90"/>
      <c r="ACM226" s="90"/>
      <c r="ACN226" s="90"/>
      <c r="ACO226" s="90"/>
      <c r="ACP226" s="90"/>
      <c r="ACQ226" s="90"/>
      <c r="ACR226" s="90"/>
      <c r="ACS226" s="90"/>
      <c r="ACT226" s="90"/>
      <c r="ACU226" s="90"/>
      <c r="ACV226" s="90"/>
      <c r="ACW226" s="90"/>
      <c r="ACX226" s="90"/>
      <c r="ACY226" s="90"/>
      <c r="ACZ226" s="90"/>
      <c r="ADA226" s="90"/>
      <c r="ADB226" s="90"/>
      <c r="ADC226" s="90"/>
      <c r="ADD226" s="90"/>
      <c r="ADE226" s="90"/>
      <c r="ADF226" s="90"/>
      <c r="ADG226" s="90"/>
      <c r="ADH226" s="90"/>
      <c r="ADI226" s="90"/>
      <c r="ADJ226" s="90"/>
      <c r="ADK226" s="90"/>
      <c r="ADL226" s="90"/>
      <c r="ADM226" s="90"/>
      <c r="ADN226" s="90"/>
      <c r="ADO226" s="90"/>
      <c r="ADP226" s="90"/>
      <c r="ADQ226" s="90"/>
      <c r="ADR226" s="90"/>
      <c r="ADS226" s="90"/>
      <c r="ADT226" s="90"/>
      <c r="ADU226" s="90"/>
      <c r="ADV226" s="90"/>
      <c r="ADW226" s="90"/>
      <c r="ADX226" s="90"/>
      <c r="ADY226" s="90"/>
      <c r="ADZ226" s="90"/>
      <c r="AEA226" s="90"/>
      <c r="AEB226" s="90"/>
      <c r="AEC226" s="90"/>
      <c r="AED226" s="90"/>
      <c r="AEE226" s="90"/>
      <c r="AEF226" s="90"/>
      <c r="AEG226" s="90"/>
      <c r="AEH226" s="90"/>
      <c r="AEI226" s="90"/>
      <c r="AEJ226" s="90"/>
      <c r="AEK226" s="90"/>
      <c r="AEL226" s="90"/>
      <c r="AEM226" s="90"/>
      <c r="AEN226" s="90"/>
      <c r="AEO226" s="90"/>
      <c r="AEP226" s="90"/>
      <c r="AEQ226" s="90"/>
      <c r="AER226" s="90"/>
      <c r="AES226" s="90"/>
      <c r="AET226" s="90"/>
      <c r="AEU226" s="90"/>
      <c r="AEV226" s="90"/>
      <c r="AEW226" s="90"/>
      <c r="AEX226" s="90"/>
      <c r="AEY226" s="90"/>
      <c r="AEZ226" s="90"/>
      <c r="AFA226" s="90"/>
      <c r="AFB226" s="90"/>
      <c r="AFC226" s="90"/>
      <c r="AFD226" s="90"/>
      <c r="AFE226" s="90"/>
      <c r="AFF226" s="90"/>
      <c r="AFG226" s="90"/>
      <c r="AFH226" s="90"/>
      <c r="AFI226" s="90"/>
      <c r="AFJ226" s="90"/>
      <c r="AFK226" s="90"/>
      <c r="AFL226" s="90"/>
      <c r="AFM226" s="90"/>
      <c r="AFN226" s="90"/>
      <c r="AFO226" s="90"/>
      <c r="AFP226" s="90"/>
      <c r="AFQ226" s="90"/>
      <c r="AFR226" s="90"/>
      <c r="AFS226" s="90"/>
      <c r="AFT226" s="90"/>
      <c r="AFU226" s="90"/>
      <c r="AFV226" s="90"/>
      <c r="AFW226" s="90"/>
      <c r="AFX226" s="90"/>
      <c r="AFY226" s="90"/>
      <c r="AFZ226" s="90"/>
      <c r="AGA226" s="90"/>
      <c r="AGB226" s="90"/>
      <c r="AGC226" s="90"/>
      <c r="AGD226" s="90"/>
      <c r="AGE226" s="90"/>
      <c r="AGF226" s="90"/>
      <c r="AGG226" s="90"/>
      <c r="AGH226" s="90"/>
      <c r="AGI226" s="90"/>
      <c r="AGJ226" s="90"/>
      <c r="AGK226" s="90"/>
      <c r="AGL226" s="90"/>
      <c r="AGM226" s="90"/>
      <c r="AGN226" s="90"/>
      <c r="AGO226" s="90"/>
      <c r="AGP226" s="90"/>
      <c r="AGQ226" s="90"/>
      <c r="AGR226" s="90"/>
      <c r="AGS226" s="90"/>
      <c r="AGT226" s="90"/>
      <c r="AGU226" s="90"/>
      <c r="AGV226" s="90"/>
      <c r="AGW226" s="90"/>
      <c r="AGX226" s="90"/>
      <c r="AGY226" s="90"/>
      <c r="AGZ226" s="90"/>
      <c r="AHA226" s="90"/>
      <c r="AHB226" s="90"/>
      <c r="AHC226" s="90"/>
      <c r="AHD226" s="90"/>
      <c r="AHE226" s="90"/>
      <c r="AHF226" s="90"/>
      <c r="AHG226" s="90"/>
      <c r="AHH226" s="90"/>
      <c r="AHI226" s="90"/>
      <c r="AHJ226" s="90"/>
      <c r="AHK226" s="90"/>
      <c r="AHL226" s="90"/>
      <c r="AHM226" s="90"/>
      <c r="AHN226" s="90"/>
      <c r="AHO226" s="90"/>
      <c r="AHP226" s="90"/>
      <c r="AHQ226" s="90"/>
      <c r="AHR226" s="90"/>
      <c r="AHS226" s="90"/>
      <c r="AHT226" s="90"/>
      <c r="AHU226" s="90"/>
      <c r="AHV226" s="90"/>
      <c r="AHW226" s="90"/>
      <c r="AHX226" s="90"/>
      <c r="AHY226" s="90"/>
      <c r="AHZ226" s="90"/>
      <c r="AIA226" s="90"/>
      <c r="AIB226" s="90"/>
      <c r="AIC226" s="90"/>
      <c r="AID226" s="90"/>
      <c r="AIE226" s="90"/>
      <c r="AIF226" s="90"/>
      <c r="AIG226" s="90"/>
      <c r="AIH226" s="90"/>
      <c r="AII226" s="90"/>
      <c r="AIJ226" s="90"/>
      <c r="AIK226" s="90"/>
      <c r="AIL226" s="90"/>
      <c r="AIM226" s="90"/>
      <c r="AIN226" s="90"/>
      <c r="AIO226" s="90"/>
      <c r="AIP226" s="90"/>
      <c r="AIQ226" s="90"/>
      <c r="AIR226" s="90"/>
      <c r="AIS226" s="90"/>
      <c r="AIT226" s="90"/>
      <c r="AIU226" s="90"/>
      <c r="AIV226" s="90"/>
      <c r="AIW226" s="90"/>
      <c r="AIX226" s="90"/>
      <c r="AIY226" s="90"/>
      <c r="AIZ226" s="90"/>
      <c r="AJA226" s="90"/>
      <c r="AJB226" s="90"/>
      <c r="AJC226" s="90"/>
      <c r="AJD226" s="90"/>
      <c r="AJE226" s="90"/>
      <c r="AJF226" s="90"/>
      <c r="AJG226" s="90"/>
      <c r="AJH226" s="90"/>
      <c r="AJI226" s="90"/>
      <c r="AJJ226" s="90"/>
      <c r="AJK226" s="90"/>
      <c r="AJL226" s="90"/>
      <c r="AJM226" s="90"/>
      <c r="AJN226" s="90"/>
      <c r="AJO226" s="90"/>
      <c r="AJP226" s="90"/>
      <c r="AJQ226" s="90"/>
      <c r="AJR226" s="90"/>
      <c r="AJS226" s="90"/>
      <c r="AJT226" s="90"/>
      <c r="AJU226" s="90"/>
      <c r="AJV226" s="90"/>
      <c r="AJW226" s="90"/>
      <c r="AJX226" s="90"/>
      <c r="AJY226" s="90"/>
      <c r="AJZ226" s="90"/>
      <c r="AKA226" s="90"/>
      <c r="AKB226" s="90"/>
      <c r="AKC226" s="90"/>
      <c r="AKD226" s="90"/>
      <c r="AKE226" s="90"/>
      <c r="AKF226" s="90"/>
      <c r="AKG226" s="90"/>
      <c r="AKH226" s="90"/>
      <c r="AKI226" s="90"/>
      <c r="AKJ226" s="90"/>
      <c r="AKK226" s="90"/>
      <c r="AKL226" s="90"/>
      <c r="AKM226" s="90"/>
      <c r="AKN226" s="90"/>
      <c r="AKO226" s="90"/>
      <c r="AKP226" s="90"/>
      <c r="AKQ226" s="90"/>
      <c r="AKR226" s="90"/>
      <c r="AKS226" s="90"/>
      <c r="AKT226" s="90"/>
      <c r="AKU226" s="90"/>
      <c r="AKV226" s="90"/>
      <c r="AKW226" s="90"/>
      <c r="AKX226" s="90"/>
      <c r="AKY226" s="90"/>
      <c r="AKZ226" s="90"/>
      <c r="ALA226" s="90"/>
      <c r="ALB226" s="90"/>
      <c r="ALC226" s="90"/>
      <c r="ALD226" s="90"/>
      <c r="ALE226" s="90"/>
      <c r="ALF226" s="90"/>
      <c r="ALG226" s="90"/>
      <c r="ALH226" s="90"/>
      <c r="ALI226" s="90"/>
      <c r="ALJ226" s="90"/>
      <c r="ALK226" s="90"/>
      <c r="ALL226" s="90"/>
      <c r="ALM226" s="90"/>
      <c r="ALN226" s="90"/>
      <c r="ALO226" s="90"/>
      <c r="ALP226" s="90"/>
      <c r="ALQ226" s="90"/>
      <c r="ALR226" s="90"/>
      <c r="ALS226" s="90"/>
      <c r="ALT226" s="90"/>
      <c r="ALU226" s="90"/>
      <c r="ALV226" s="90"/>
      <c r="ALW226" s="90"/>
      <c r="ALX226" s="90"/>
      <c r="ALY226" s="90"/>
      <c r="ALZ226" s="90"/>
      <c r="AMA226" s="90"/>
      <c r="AMB226" s="90"/>
      <c r="AMC226" s="90"/>
      <c r="AMD226" s="90"/>
      <c r="AME226" s="90"/>
      <c r="AMF226" s="90"/>
      <c r="AMG226" s="90"/>
      <c r="AMH226" s="90"/>
      <c r="AMI226" s="90"/>
      <c r="AMJ226" s="90"/>
    </row>
  </sheetData>
  <mergeCells count="4">
    <mergeCell ref="A1:C1"/>
    <mergeCell ref="A2:C2"/>
    <mergeCell ref="A3:C3"/>
    <mergeCell ref="A4:C4"/>
  </mergeCells>
  <conditionalFormatting sqref="C142:C143 C105:C140 C167:C178 C146:C164 C181:C190 C193:C220 C10:C103">
    <cfRule type="cellIs" priority="2" operator="equal" aboveAverage="0" equalAverage="0" bottom="0" percent="0" rank="0" text="" dxfId="4">
      <formula>0</formula>
    </cfRule>
  </conditionalFormatting>
  <printOptions headings="false" gridLines="false" gridLinesSet="true" horizontalCentered="true" verticalCentered="false"/>
  <pageMargins left="0.5" right="0.5" top="1" bottom="1" header="0.511811023622047" footer="0.5"/>
  <pageSetup paperSize="1" scale="100" fitToWidth="1" fitToHeight="5" pageOrder="downThenOver" orientation="portrait" blackAndWhite="false" draft="false" cellComments="none" firstPageNumber="17" useFirstPageNumber="true" horizontalDpi="300" verticalDpi="300" copies="1"/>
  <headerFooter differentFirst="false" differentOddEven="false">
    <oddHeader/>
    <oddFooter>&amp;RFY 2016 Salary Survey - Table of Contents
January 6, 2017
Page &amp;P</oddFooter>
  </headerFooter>
  <rowBreaks count="3" manualBreakCount="3">
    <brk id="69" man="true" max="16383" min="0"/>
    <brk id="125" man="true" max="16383" min="0"/>
    <brk id="190" man="true" max="16383" min="0"/>
  </rowBreaks>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CCFFCC"/>
    <pageSetUpPr fitToPage="false"/>
  </sheetPr>
  <dimension ref="A1:G140"/>
  <sheetViews>
    <sheetView showFormulas="false" showGridLines="true" showRowColHeaders="true" showZeros="true" rightToLeft="false" tabSelected="true" showOutlineSymbols="true" defaultGridColor="true" view="normal" topLeftCell="A1" colorId="64" zoomScale="100" zoomScaleNormal="100" zoomScalePageLayoutView="80" workbookViewId="0">
      <pane xSplit="0" ySplit="6" topLeftCell="A55" activePane="bottomLeft" state="frozen"/>
      <selection pane="topLeft" activeCell="A1" activeCellId="0" sqref="A1"/>
      <selection pane="bottomLeft" activeCell="D40" activeCellId="0" sqref="D40"/>
    </sheetView>
  </sheetViews>
  <sheetFormatPr defaultColWidth="14.38671875" defaultRowHeight="11.25" zeroHeight="false" outlineLevelRow="0" outlineLevelCol="0"/>
  <cols>
    <col collapsed="false" customWidth="true" hidden="false" outlineLevel="0" max="1" min="1" style="0" width="14.99"/>
    <col collapsed="false" customWidth="true" hidden="false" outlineLevel="0" max="2" min="2" style="0" width="48.99"/>
    <col collapsed="false" customWidth="true" hidden="false" outlineLevel="0" max="5" min="3" style="0" width="21.33"/>
    <col collapsed="false" customWidth="true" hidden="false" outlineLevel="0" max="64" min="6" style="0" width="9.28"/>
  </cols>
  <sheetData>
    <row r="1" customFormat="false" ht="18" hidden="false" customHeight="true" outlineLevel="0" collapsed="false">
      <c r="A1" s="189" t="s">
        <v>114</v>
      </c>
      <c r="B1" s="189"/>
      <c r="C1" s="189"/>
      <c r="D1" s="189"/>
      <c r="E1" s="189"/>
      <c r="F1" s="190"/>
      <c r="G1" s="190"/>
    </row>
    <row r="2" customFormat="false" ht="22.5" hidden="false" customHeight="true" outlineLevel="0" collapsed="false">
      <c r="A2" s="191" t="str">
        <f aca="false">"Starting Teacher Salaries for School Year "&amp;RIGHT('BOD Starting Salary'!$B$4,9)</f>
        <v>Starting Teacher Salaries for School Year 2016-2017</v>
      </c>
      <c r="B2" s="191"/>
      <c r="C2" s="191"/>
      <c r="D2" s="191"/>
      <c r="E2" s="191"/>
      <c r="F2" s="192"/>
      <c r="G2" s="192"/>
    </row>
    <row r="3" customFormat="false" ht="66" hidden="false" customHeight="true" outlineLevel="0" collapsed="false">
      <c r="A3" s="193" t="s">
        <v>152</v>
      </c>
      <c r="B3" s="193"/>
      <c r="C3" s="193"/>
      <c r="D3" s="193"/>
      <c r="E3" s="193"/>
      <c r="F3" s="194"/>
      <c r="G3" s="194"/>
    </row>
    <row r="4" customFormat="false" ht="4.5" hidden="false" customHeight="true" outlineLevel="0" collapsed="false"/>
    <row r="5" customFormat="false" ht="3" hidden="false" customHeight="true" outlineLevel="0" collapsed="false">
      <c r="A5" s="0" t="s">
        <v>153</v>
      </c>
      <c r="B5" s="195" t="s">
        <v>153</v>
      </c>
      <c r="C5" s="196" t="s">
        <v>153</v>
      </c>
      <c r="D5" s="196" t="s">
        <v>153</v>
      </c>
      <c r="E5" s="196" t="s">
        <v>153</v>
      </c>
    </row>
    <row r="6" customFormat="false" ht="45.75" hidden="false" customHeight="true" outlineLevel="0" collapsed="false">
      <c r="A6" s="197" t="s">
        <v>116</v>
      </c>
      <c r="B6" s="198" t="s">
        <v>154</v>
      </c>
      <c r="C6" s="199" t="s">
        <v>155</v>
      </c>
      <c r="D6" s="199" t="s">
        <v>156</v>
      </c>
      <c r="E6" s="200" t="s">
        <v>157</v>
      </c>
    </row>
    <row r="7" customFormat="false" ht="15" hidden="false" customHeight="true" outlineLevel="0" collapsed="false">
      <c r="A7" s="201" t="n">
        <v>1</v>
      </c>
      <c r="B7" s="202" t="s">
        <v>158</v>
      </c>
      <c r="C7" s="203" t="n">
        <f aca="false">VLOOKUP($A7,'BOD Starting Salary'!$A$6:$E$138,3,FALSE())</f>
        <v>37003</v>
      </c>
      <c r="D7" s="203" t="n">
        <f aca="false">VLOOKUP($A7,'BOD Starting Salary'!$A$6:$E$138,4,FALSE())</f>
        <v>39722</v>
      </c>
      <c r="E7" s="204" t="n">
        <f aca="false">IF(VLOOKUP($A7,'BOD Starting Salary'!$A$6:$E$138,5,FALSE())=0,"N/A",VLOOKUP($A7,'BOD Starting Salary'!$A$6:$E$138,5,FALSE()))</f>
        <v>38089</v>
      </c>
    </row>
    <row r="8" customFormat="false" ht="15" hidden="false" customHeight="true" outlineLevel="0" collapsed="false">
      <c r="A8" s="205" t="n">
        <v>2</v>
      </c>
      <c r="B8" s="206" t="s">
        <v>159</v>
      </c>
      <c r="C8" s="207" t="n">
        <f aca="false">VLOOKUP($A8,'BOD Starting Salary'!$A$6:$E$138,3,FALSE())</f>
        <v>45400</v>
      </c>
      <c r="D8" s="207" t="n">
        <f aca="false">VLOOKUP($A8,'BOD Starting Salary'!$A$6:$E$138,4,FALSE())</f>
        <v>47615</v>
      </c>
      <c r="E8" s="208" t="n">
        <f aca="false">IF(VLOOKUP($A8,'BOD Starting Salary'!$A$6:$E$138,5,FALSE())=0,"N/A",VLOOKUP($A8,'BOD Starting Salary'!$A$6:$E$138,5,FALSE()))</f>
        <v>49729</v>
      </c>
    </row>
    <row r="9" customFormat="false" ht="15" hidden="false" customHeight="true" outlineLevel="0" collapsed="false">
      <c r="A9" s="205" t="n">
        <v>3</v>
      </c>
      <c r="B9" s="206" t="s">
        <v>160</v>
      </c>
      <c r="C9" s="207" t="n">
        <f aca="false">VLOOKUP($A9,'BOD Starting Salary'!$A$6:$E$138,3,FALSE())</f>
        <v>38378</v>
      </c>
      <c r="D9" s="207" t="n">
        <f aca="false">VLOOKUP($A9,'BOD Starting Salary'!$A$6:$E$138,4,FALSE())</f>
        <v>41378</v>
      </c>
      <c r="E9" s="208" t="n">
        <f aca="false">IF(VLOOKUP($A9,'BOD Starting Salary'!$A$6:$E$138,5,FALSE())=0,"N/A",VLOOKUP($A9,'BOD Starting Salary'!$A$6:$E$138,5,FALSE()))</f>
        <v>42378</v>
      </c>
    </row>
    <row r="10" customFormat="false" ht="15" hidden="false" customHeight="true" outlineLevel="0" collapsed="false">
      <c r="A10" s="205" t="n">
        <v>4</v>
      </c>
      <c r="B10" s="206" t="s">
        <v>161</v>
      </c>
      <c r="C10" s="207" t="n">
        <f aca="false">VLOOKUP($A10,'BOD Starting Salary'!$A$6:$E$138,3,FALSE())</f>
        <v>38760</v>
      </c>
      <c r="D10" s="207" t="n">
        <f aca="false">VLOOKUP($A10,'BOD Starting Salary'!$A$6:$E$138,4,FALSE())</f>
        <v>41031</v>
      </c>
      <c r="E10" s="208" t="n">
        <f aca="false">IF(VLOOKUP($A10,'BOD Starting Salary'!$A$6:$E$138,5,FALSE())=0,"N/A",VLOOKUP($A10,'BOD Starting Salary'!$A$6:$E$138,5,FALSE()))</f>
        <v>41760</v>
      </c>
    </row>
    <row r="11" customFormat="false" ht="15" hidden="false" customHeight="true" outlineLevel="0" collapsed="false">
      <c r="A11" s="205" t="n">
        <v>5</v>
      </c>
      <c r="B11" s="206" t="s">
        <v>162</v>
      </c>
      <c r="C11" s="207" t="n">
        <f aca="false">VLOOKUP($A11,'BOD Starting Salary'!$A$6:$E$138,3,FALSE())</f>
        <v>39000</v>
      </c>
      <c r="D11" s="207" t="n">
        <f aca="false">VLOOKUP($A11,'BOD Starting Salary'!$A$6:$E$138,4,FALSE())</f>
        <v>41888</v>
      </c>
      <c r="E11" s="208" t="n">
        <f aca="false">IF(VLOOKUP($A11,'BOD Starting Salary'!$A$6:$E$138,5,FALSE())=0,"N/A",VLOOKUP($A11,'BOD Starting Salary'!$A$6:$E$138,5,FALSE()))</f>
        <v>43205</v>
      </c>
    </row>
    <row r="12" customFormat="false" ht="15" hidden="false" customHeight="true" outlineLevel="0" collapsed="false">
      <c r="A12" s="205" t="n">
        <v>6</v>
      </c>
      <c r="B12" s="206" t="s">
        <v>163</v>
      </c>
      <c r="C12" s="207" t="n">
        <f aca="false">VLOOKUP($A12,'BOD Starting Salary'!$A$6:$E$138,3,FALSE())</f>
        <v>39500</v>
      </c>
      <c r="D12" s="207" t="n">
        <f aca="false">VLOOKUP($A12,'BOD Starting Salary'!$A$6:$E$138,4,FALSE())</f>
        <v>41600</v>
      </c>
      <c r="E12" s="208" t="n">
        <f aca="false">IF(VLOOKUP($A12,'BOD Starting Salary'!$A$6:$E$138,5,FALSE())=0,"N/A",VLOOKUP($A12,'BOD Starting Salary'!$A$6:$E$138,5,FALSE()))</f>
        <v>42800</v>
      </c>
    </row>
    <row r="13" customFormat="false" ht="15" hidden="false" customHeight="true" outlineLevel="0" collapsed="false">
      <c r="A13" s="205" t="n">
        <v>7</v>
      </c>
      <c r="B13" s="206" t="s">
        <v>164</v>
      </c>
      <c r="C13" s="207" t="n">
        <f aca="false">VLOOKUP($A13,'BOD Starting Salary'!$A$6:$E$138,3,FALSE())</f>
        <v>48228</v>
      </c>
      <c r="D13" s="207" t="n">
        <f aca="false">VLOOKUP($A13,'BOD Starting Salary'!$A$6:$E$138,4,FALSE())</f>
        <v>53173</v>
      </c>
      <c r="E13" s="208" t="n">
        <f aca="false">IF(VLOOKUP($A13,'BOD Starting Salary'!$A$6:$E$138,5,FALSE())=0,"N/A",VLOOKUP($A13,'BOD Starting Salary'!$A$6:$E$138,5,FALSE()))</f>
        <v>58622</v>
      </c>
    </row>
    <row r="14" customFormat="false" ht="15" hidden="false" customHeight="true" outlineLevel="0" collapsed="false">
      <c r="A14" s="205" t="n">
        <v>8</v>
      </c>
      <c r="B14" s="206" t="s">
        <v>165</v>
      </c>
      <c r="C14" s="207" t="n">
        <f aca="false">VLOOKUP($A14,'BOD Starting Salary'!$A$6:$E$138,3,FALSE())</f>
        <v>40180</v>
      </c>
      <c r="D14" s="207" t="n">
        <f aca="false">VLOOKUP($A14,'BOD Starting Salary'!$A$6:$E$138,4,FALSE())</f>
        <v>42836</v>
      </c>
      <c r="E14" s="208" t="n">
        <f aca="false">IF(VLOOKUP($A14,'BOD Starting Salary'!$A$6:$E$138,5,FALSE())=0,"N/A",VLOOKUP($A14,'BOD Starting Salary'!$A$6:$E$138,5,FALSE()))</f>
        <v>45495</v>
      </c>
    </row>
    <row r="15" customFormat="false" ht="15" hidden="false" customHeight="true" outlineLevel="0" collapsed="false">
      <c r="A15" s="205" t="n">
        <v>9</v>
      </c>
      <c r="B15" s="206" t="s">
        <v>166</v>
      </c>
      <c r="C15" s="207" t="n">
        <f aca="false">VLOOKUP($A15,'BOD Starting Salary'!$A$6:$E$138,3,FALSE())</f>
        <v>34857</v>
      </c>
      <c r="D15" s="207" t="n">
        <f aca="false">VLOOKUP($A15,'BOD Starting Salary'!$A$6:$E$138,4,FALSE())</f>
        <v>37857</v>
      </c>
      <c r="E15" s="208" t="n">
        <f aca="false">IF(VLOOKUP($A15,'BOD Starting Salary'!$A$6:$E$138,5,FALSE())=0,"N/A",VLOOKUP($A15,'BOD Starting Salary'!$A$6:$E$138,5,FALSE()))</f>
        <v>39357</v>
      </c>
    </row>
    <row r="16" customFormat="false" ht="15" hidden="false" customHeight="true" outlineLevel="0" collapsed="false">
      <c r="A16" s="205" t="n">
        <v>10</v>
      </c>
      <c r="B16" s="206" t="s">
        <v>120</v>
      </c>
      <c r="C16" s="207" t="n">
        <f aca="false">VLOOKUP($A16,'BOD Starting Salary'!$A$6:$E$138,3,FALSE())</f>
        <v>39227</v>
      </c>
      <c r="D16" s="207" t="n">
        <f aca="false">VLOOKUP($A16,'BOD Starting Salary'!$A$6:$E$138,4,FALSE())</f>
        <v>41188</v>
      </c>
      <c r="E16" s="208" t="n">
        <f aca="false">IF(VLOOKUP($A16,'BOD Starting Salary'!$A$6:$E$138,5,FALSE())=0,"N/A",VLOOKUP($A16,'BOD Starting Salary'!$A$6:$E$138,5,FALSE()))</f>
        <v>43150</v>
      </c>
    </row>
    <row r="17" customFormat="false" ht="15" hidden="false" customHeight="true" outlineLevel="0" collapsed="false">
      <c r="A17" s="205" t="n">
        <v>11</v>
      </c>
      <c r="B17" s="206" t="s">
        <v>167</v>
      </c>
      <c r="C17" s="207" t="n">
        <f aca="false">VLOOKUP($A17,'BOD Starting Salary'!$A$6:$E$138,3,FALSE())</f>
        <v>33510</v>
      </c>
      <c r="D17" s="207" t="n">
        <f aca="false">VLOOKUP($A17,'BOD Starting Salary'!$A$6:$E$138,4,FALSE())</f>
        <v>34949</v>
      </c>
      <c r="E17" s="208" t="n">
        <f aca="false">IF(VLOOKUP($A17,'BOD Starting Salary'!$A$6:$E$138,5,FALSE())=0,"N/A",VLOOKUP($A17,'BOD Starting Salary'!$A$6:$E$138,5,FALSE()))</f>
        <v>35697</v>
      </c>
    </row>
    <row r="18" customFormat="false" ht="15" hidden="false" customHeight="true" outlineLevel="0" collapsed="false">
      <c r="A18" s="205" t="n">
        <v>12</v>
      </c>
      <c r="B18" s="206" t="s">
        <v>168</v>
      </c>
      <c r="C18" s="207" t="n">
        <f aca="false">VLOOKUP($A18,'BOD Starting Salary'!$A$6:$E$138,3,FALSE())</f>
        <v>38350</v>
      </c>
      <c r="D18" s="207" t="n">
        <f aca="false">VLOOKUP($A18,'BOD Starting Salary'!$A$6:$E$138,4,FALSE())</f>
        <v>41350</v>
      </c>
      <c r="E18" s="208" t="n">
        <f aca="false">IF(VLOOKUP($A18,'BOD Starting Salary'!$A$6:$E$138,5,FALSE())=0,"N/A",VLOOKUP($A18,'BOD Starting Salary'!$A$6:$E$138,5,FALSE()))</f>
        <v>42850</v>
      </c>
    </row>
    <row r="19" customFormat="false" ht="15" hidden="false" customHeight="true" outlineLevel="0" collapsed="false">
      <c r="A19" s="205" t="n">
        <v>13</v>
      </c>
      <c r="B19" s="206" t="s">
        <v>169</v>
      </c>
      <c r="C19" s="207" t="n">
        <f aca="false">VLOOKUP($A19,'BOD Starting Salary'!$A$6:$E$138,3,FALSE())</f>
        <v>38246</v>
      </c>
      <c r="D19" s="207" t="n">
        <f aca="false">VLOOKUP($A19,'BOD Starting Salary'!$A$6:$E$138,4,FALSE())</f>
        <v>41060</v>
      </c>
      <c r="E19" s="208" t="n">
        <f aca="false">IF(VLOOKUP($A19,'BOD Starting Salary'!$A$6:$E$138,5,FALSE())=0,"N/A",VLOOKUP($A19,'BOD Starting Salary'!$A$6:$E$138,5,FALSE()))</f>
        <v>43872</v>
      </c>
    </row>
    <row r="20" customFormat="false" ht="15" hidden="false" customHeight="true" outlineLevel="0" collapsed="false">
      <c r="A20" s="205" t="n">
        <v>14</v>
      </c>
      <c r="B20" s="206" t="s">
        <v>170</v>
      </c>
      <c r="C20" s="207" t="n">
        <f aca="false">VLOOKUP($A20,'BOD Starting Salary'!$A$6:$E$138,3,FALSE())</f>
        <v>30500</v>
      </c>
      <c r="D20" s="207" t="n">
        <f aca="false">VLOOKUP($A20,'BOD Starting Salary'!$A$6:$E$138,4,FALSE())</f>
        <v>32884</v>
      </c>
      <c r="E20" s="208" t="n">
        <f aca="false">IF(VLOOKUP($A20,'BOD Starting Salary'!$A$6:$E$138,5,FALSE())=0,"N/A",VLOOKUP($A20,'BOD Starting Salary'!$A$6:$E$138,5,FALSE()))</f>
        <v>33894</v>
      </c>
    </row>
    <row r="21" customFormat="false" ht="15" hidden="false" customHeight="true" outlineLevel="0" collapsed="false">
      <c r="A21" s="205" t="n">
        <v>15</v>
      </c>
      <c r="B21" s="206" t="s">
        <v>171</v>
      </c>
      <c r="C21" s="207" t="n">
        <f aca="false">VLOOKUP($A21,'BOD Starting Salary'!$A$6:$E$138,3,FALSE())</f>
        <v>41979</v>
      </c>
      <c r="D21" s="207" t="n">
        <f aca="false">VLOOKUP($A21,'BOD Starting Salary'!$A$6:$E$138,4,FALSE())</f>
        <v>44021</v>
      </c>
      <c r="E21" s="208" t="n">
        <f aca="false">IF(VLOOKUP($A21,'BOD Starting Salary'!$A$6:$E$138,5,FALSE())=0,"N/A",VLOOKUP($A21,'BOD Starting Salary'!$A$6:$E$138,5,FALSE()))</f>
        <v>44021</v>
      </c>
    </row>
    <row r="22" customFormat="false" ht="15" hidden="false" customHeight="true" outlineLevel="0" collapsed="false">
      <c r="A22" s="205" t="n">
        <v>16</v>
      </c>
      <c r="B22" s="206" t="s">
        <v>172</v>
      </c>
      <c r="C22" s="207" t="n">
        <f aca="false">VLOOKUP($A22,'BOD Starting Salary'!$A$6:$E$138,3,FALSE())</f>
        <v>37570</v>
      </c>
      <c r="D22" s="207" t="n">
        <f aca="false">VLOOKUP($A22,'BOD Starting Salary'!$A$6:$E$138,4,FALSE())</f>
        <v>39608</v>
      </c>
      <c r="E22" s="208" t="str">
        <f aca="false">IF(VLOOKUP($A22,'BOD Starting Salary'!$A$6:$E$138,5,FALSE())=0,"N/A",VLOOKUP($A22,'BOD Starting Salary'!$A$6:$E$138,5,FALSE()))</f>
        <v>N/A</v>
      </c>
    </row>
    <row r="23" customFormat="false" ht="15" hidden="false" customHeight="true" outlineLevel="0" collapsed="false">
      <c r="A23" s="205" t="n">
        <v>17</v>
      </c>
      <c r="B23" s="206" t="s">
        <v>173</v>
      </c>
      <c r="C23" s="207" t="n">
        <f aca="false">VLOOKUP($A23,'BOD Starting Salary'!$A$6:$E$138,3,FALSE())</f>
        <v>39700</v>
      </c>
      <c r="D23" s="207" t="n">
        <f aca="false">VLOOKUP($A23,'BOD Starting Salary'!$A$6:$E$138,4,FALSE())</f>
        <v>40950</v>
      </c>
      <c r="E23" s="208" t="n">
        <f aca="false">IF(VLOOKUP($A23,'BOD Starting Salary'!$A$6:$E$138,5,FALSE())=0,"N/A",VLOOKUP($A23,'BOD Starting Salary'!$A$6:$E$138,5,FALSE()))</f>
        <v>42000</v>
      </c>
    </row>
    <row r="24" customFormat="false" ht="15" hidden="false" customHeight="true" outlineLevel="0" collapsed="false">
      <c r="A24" s="205" t="n">
        <v>18</v>
      </c>
      <c r="B24" s="206" t="s">
        <v>174</v>
      </c>
      <c r="C24" s="207" t="n">
        <f aca="false">VLOOKUP($A24,'BOD Starting Salary'!$A$6:$E$138,3,FALSE())</f>
        <v>38000</v>
      </c>
      <c r="D24" s="207" t="n">
        <f aca="false">VLOOKUP($A24,'BOD Starting Salary'!$A$6:$E$138,4,FALSE())</f>
        <v>40544</v>
      </c>
      <c r="E24" s="208" t="n">
        <f aca="false">IF(VLOOKUP($A24,'BOD Starting Salary'!$A$6:$E$138,5,FALSE())=0,"N/A",VLOOKUP($A24,'BOD Starting Salary'!$A$6:$E$138,5,FALSE()))</f>
        <v>43414</v>
      </c>
    </row>
    <row r="25" customFormat="false" ht="15" hidden="false" customHeight="true" outlineLevel="0" collapsed="false">
      <c r="A25" s="205" t="n">
        <v>19</v>
      </c>
      <c r="B25" s="206" t="s">
        <v>175</v>
      </c>
      <c r="C25" s="207" t="n">
        <f aca="false">VLOOKUP($A25,'BOD Starting Salary'!$A$6:$E$138,3,FALSE())</f>
        <v>37837</v>
      </c>
      <c r="D25" s="207" t="n">
        <f aca="false">VLOOKUP($A25,'BOD Starting Salary'!$A$6:$E$138,4,FALSE())</f>
        <v>39555</v>
      </c>
      <c r="E25" s="208" t="n">
        <f aca="false">IF(VLOOKUP($A25,'BOD Starting Salary'!$A$6:$E$138,5,FALSE())=0,"N/A",VLOOKUP($A25,'BOD Starting Salary'!$A$6:$E$138,5,FALSE()))</f>
        <v>40397</v>
      </c>
    </row>
    <row r="26" customFormat="false" ht="15" hidden="false" customHeight="true" outlineLevel="0" collapsed="false">
      <c r="A26" s="205" t="n">
        <v>20</v>
      </c>
      <c r="B26" s="206" t="s">
        <v>176</v>
      </c>
      <c r="C26" s="207" t="n">
        <f aca="false">VLOOKUP($A26,'BOD Starting Salary'!$A$6:$E$138,3,FALSE())</f>
        <v>38500</v>
      </c>
      <c r="D26" s="207" t="n">
        <f aca="false">VLOOKUP($A26,'BOD Starting Salary'!$A$6:$E$138,4,FALSE())</f>
        <v>40612</v>
      </c>
      <c r="E26" s="208" t="n">
        <f aca="false">IF(VLOOKUP($A26,'BOD Starting Salary'!$A$6:$E$138,5,FALSE())=0,"N/A",VLOOKUP($A26,'BOD Starting Salary'!$A$6:$E$138,5,FALSE()))</f>
        <v>41500</v>
      </c>
    </row>
    <row r="27" customFormat="false" ht="15" hidden="false" customHeight="true" outlineLevel="0" collapsed="false">
      <c r="A27" s="205" t="n">
        <v>21</v>
      </c>
      <c r="B27" s="206" t="s">
        <v>177</v>
      </c>
      <c r="C27" s="207" t="n">
        <f aca="false">VLOOKUP($A27,'BOD Starting Salary'!$A$6:$E$138,3,FALSE())</f>
        <v>43800</v>
      </c>
      <c r="D27" s="207" t="n">
        <f aca="false">VLOOKUP($A27,'BOD Starting Salary'!$A$6:$E$138,4,FALSE())</f>
        <v>45990</v>
      </c>
      <c r="E27" s="208" t="n">
        <f aca="false">IF(VLOOKUP($A27,'BOD Starting Salary'!$A$6:$E$138,5,FALSE())=0,"N/A",VLOOKUP($A27,'BOD Starting Salary'!$A$6:$E$138,5,FALSE()))</f>
        <v>48290</v>
      </c>
    </row>
    <row r="28" customFormat="false" ht="15" hidden="false" customHeight="true" outlineLevel="0" collapsed="false">
      <c r="A28" s="205" t="n">
        <v>22</v>
      </c>
      <c r="B28" s="206" t="s">
        <v>121</v>
      </c>
      <c r="C28" s="207" t="n">
        <f aca="false">VLOOKUP($A28,'BOD Starting Salary'!$A$6:$E$138,3,FALSE())</f>
        <v>40950</v>
      </c>
      <c r="D28" s="207" t="n">
        <f aca="false">VLOOKUP($A28,'BOD Starting Salary'!$A$6:$E$138,4,FALSE())</f>
        <v>44900</v>
      </c>
      <c r="E28" s="208" t="str">
        <f aca="false">IF(VLOOKUP($A28,'BOD Starting Salary'!$A$6:$E$138,5,FALSE())=0,"N/A",VLOOKUP($A28,'BOD Starting Salary'!$A$6:$E$138,5,FALSE()))</f>
        <v>N/A</v>
      </c>
    </row>
    <row r="29" customFormat="false" ht="15" hidden="false" customHeight="true" outlineLevel="0" collapsed="false">
      <c r="A29" s="205" t="n">
        <v>23</v>
      </c>
      <c r="B29" s="206" t="s">
        <v>178</v>
      </c>
      <c r="C29" s="207" t="n">
        <f aca="false">VLOOKUP($A29,'BOD Starting Salary'!$A$6:$E$138,3,FALSE())</f>
        <v>32500</v>
      </c>
      <c r="D29" s="207" t="n">
        <f aca="false">VLOOKUP($A29,'BOD Starting Salary'!$A$6:$E$138,4,FALSE())</f>
        <v>34000</v>
      </c>
      <c r="E29" s="208" t="n">
        <f aca="false">IF(VLOOKUP($A29,'BOD Starting Salary'!$A$6:$E$138,5,FALSE())=0,"N/A",VLOOKUP($A29,'BOD Starting Salary'!$A$6:$E$138,5,FALSE()))</f>
        <v>35500</v>
      </c>
    </row>
    <row r="30" customFormat="false" ht="15" hidden="false" customHeight="true" outlineLevel="0" collapsed="false">
      <c r="A30" s="205" t="n">
        <v>24</v>
      </c>
      <c r="B30" s="206" t="s">
        <v>179</v>
      </c>
      <c r="C30" s="207" t="n">
        <f aca="false">VLOOKUP($A30,'BOD Starting Salary'!$A$6:$E$138,3,FALSE())</f>
        <v>41972</v>
      </c>
      <c r="D30" s="207" t="n">
        <f aca="false">VLOOKUP($A30,'BOD Starting Salary'!$A$6:$E$138,4,FALSE())</f>
        <v>43973</v>
      </c>
      <c r="E30" s="208" t="n">
        <f aca="false">IF(VLOOKUP($A30,'BOD Starting Salary'!$A$6:$E$138,5,FALSE())=0,"N/A",VLOOKUP($A30,'BOD Starting Salary'!$A$6:$E$138,5,FALSE()))</f>
        <v>46476</v>
      </c>
    </row>
    <row r="31" customFormat="false" ht="15" hidden="false" customHeight="true" outlineLevel="0" collapsed="false">
      <c r="A31" s="205" t="n">
        <v>25</v>
      </c>
      <c r="B31" s="206" t="s">
        <v>180</v>
      </c>
      <c r="C31" s="207" t="n">
        <f aca="false">VLOOKUP($A31,'BOD Starting Salary'!$A$6:$E$138,3,FALSE())</f>
        <v>37784</v>
      </c>
      <c r="D31" s="207" t="n">
        <f aca="false">VLOOKUP($A31,'BOD Starting Salary'!$A$6:$E$138,4,FALSE())</f>
        <v>39784</v>
      </c>
      <c r="E31" s="208" t="n">
        <f aca="false">IF(VLOOKUP($A31,'BOD Starting Salary'!$A$6:$E$138,5,FALSE())=0,"N/A",VLOOKUP($A31,'BOD Starting Salary'!$A$6:$E$138,5,FALSE()))</f>
        <v>41284</v>
      </c>
    </row>
    <row r="32" customFormat="false" ht="15" hidden="false" customHeight="true" outlineLevel="0" collapsed="false">
      <c r="A32" s="205" t="n">
        <v>26</v>
      </c>
      <c r="B32" s="206" t="s">
        <v>181</v>
      </c>
      <c r="C32" s="207" t="n">
        <f aca="false">VLOOKUP($A32,'BOD Starting Salary'!$A$6:$E$138,3,FALSE())</f>
        <v>34483</v>
      </c>
      <c r="D32" s="207" t="n">
        <f aca="false">VLOOKUP($A32,'BOD Starting Salary'!$A$6:$E$138,4,FALSE())</f>
        <v>35919</v>
      </c>
      <c r="E32" s="208" t="n">
        <f aca="false">IF(VLOOKUP($A32,'BOD Starting Salary'!$A$6:$E$138,5,FALSE())=0,"N/A",VLOOKUP($A32,'BOD Starting Salary'!$A$6:$E$138,5,FALSE()))</f>
        <v>37355</v>
      </c>
    </row>
    <row r="33" customFormat="false" ht="15" hidden="false" customHeight="true" outlineLevel="0" collapsed="false">
      <c r="A33" s="205" t="n">
        <v>27</v>
      </c>
      <c r="B33" s="206" t="s">
        <v>182</v>
      </c>
      <c r="C33" s="207" t="n">
        <f aca="false">VLOOKUP($A33,'BOD Starting Salary'!$A$6:$E$138,3,FALSE())</f>
        <v>40920</v>
      </c>
      <c r="D33" s="207" t="n">
        <f aca="false">VLOOKUP($A33,'BOD Starting Salary'!$A$6:$E$138,4,FALSE())</f>
        <v>42821</v>
      </c>
      <c r="E33" s="208" t="n">
        <f aca="false">IF(VLOOKUP($A33,'BOD Starting Salary'!$A$6:$E$138,5,FALSE())=0,"N/A",VLOOKUP($A33,'BOD Starting Salary'!$A$6:$E$138,5,FALSE()))</f>
        <v>45778</v>
      </c>
    </row>
    <row r="34" customFormat="false" ht="15" hidden="false" customHeight="true" outlineLevel="0" collapsed="false">
      <c r="A34" s="205" t="n">
        <v>28</v>
      </c>
      <c r="B34" s="206" t="s">
        <v>183</v>
      </c>
      <c r="C34" s="207" t="n">
        <f aca="false">VLOOKUP($A34,'BOD Starting Salary'!$A$6:$E$138,3,FALSE())</f>
        <v>39716</v>
      </c>
      <c r="D34" s="207" t="n">
        <f aca="false">VLOOKUP($A34,'BOD Starting Salary'!$A$6:$E$138,4,FALSE())</f>
        <v>41716</v>
      </c>
      <c r="E34" s="208" t="n">
        <f aca="false">IF(VLOOKUP($A34,'BOD Starting Salary'!$A$6:$E$138,5,FALSE())=0,"N/A",VLOOKUP($A34,'BOD Starting Salary'!$A$6:$E$138,5,FALSE()))</f>
        <v>41716</v>
      </c>
    </row>
    <row r="35" customFormat="false" ht="15" hidden="false" customHeight="true" outlineLevel="0" collapsed="false">
      <c r="A35" s="205" t="n">
        <v>29</v>
      </c>
      <c r="B35" s="206" t="s">
        <v>184</v>
      </c>
      <c r="C35" s="207" t="n">
        <f aca="false">VLOOKUP($A35,'BOD Starting Salary'!$A$6:$E$138,3,FALSE())</f>
        <v>47516</v>
      </c>
      <c r="D35" s="207" t="n">
        <f aca="false">VLOOKUP($A35,'BOD Starting Salary'!$A$6:$E$138,4,FALSE())</f>
        <v>53384</v>
      </c>
      <c r="E35" s="208" t="n">
        <f aca="false">IF(VLOOKUP($A35,'BOD Starting Salary'!$A$6:$E$138,5,FALSE())=0,"N/A",VLOOKUP($A35,'BOD Starting Salary'!$A$6:$E$138,5,FALSE()))</f>
        <v>57077</v>
      </c>
    </row>
    <row r="36" customFormat="false" ht="15" hidden="false" customHeight="true" outlineLevel="0" collapsed="false">
      <c r="A36" s="205" t="n">
        <v>30</v>
      </c>
      <c r="B36" s="206" t="s">
        <v>185</v>
      </c>
      <c r="C36" s="207" t="n">
        <f aca="false">VLOOKUP($A36,'BOD Starting Salary'!$A$6:$E$138,3,FALSE())</f>
        <v>42800</v>
      </c>
      <c r="D36" s="207" t="n">
        <f aca="false">VLOOKUP($A36,'BOD Starting Salary'!$A$6:$E$138,4,FALSE())</f>
        <v>44920</v>
      </c>
      <c r="E36" s="208" t="str">
        <f aca="false">IF(VLOOKUP($A36,'BOD Starting Salary'!$A$6:$E$138,5,FALSE())=0,"N/A",VLOOKUP($A36,'BOD Starting Salary'!$A$6:$E$138,5,FALSE()))</f>
        <v>N/A</v>
      </c>
    </row>
    <row r="37" customFormat="false" ht="15" hidden="false" customHeight="true" outlineLevel="0" collapsed="false">
      <c r="A37" s="205" t="n">
        <v>31</v>
      </c>
      <c r="B37" s="206" t="s">
        <v>186</v>
      </c>
      <c r="C37" s="207" t="n">
        <f aca="false">VLOOKUP($A37,'BOD Starting Salary'!$A$6:$E$138,3,FALSE())</f>
        <v>37813</v>
      </c>
      <c r="D37" s="207" t="n">
        <f aca="false">VLOOKUP($A37,'BOD Starting Salary'!$A$6:$E$138,4,FALSE())</f>
        <v>40927</v>
      </c>
      <c r="E37" s="208" t="n">
        <f aca="false">IF(VLOOKUP($A37,'BOD Starting Salary'!$A$6:$E$138,5,FALSE())=0,"N/A",VLOOKUP($A37,'BOD Starting Salary'!$A$6:$E$138,5,FALSE()))</f>
        <v>47313</v>
      </c>
    </row>
    <row r="38" customFormat="false" ht="15" hidden="false" customHeight="true" outlineLevel="0" collapsed="false">
      <c r="A38" s="205" t="n">
        <v>32</v>
      </c>
      <c r="B38" s="206" t="s">
        <v>187</v>
      </c>
      <c r="C38" s="207" t="n">
        <f aca="false">VLOOKUP($A38,'BOD Starting Salary'!$A$6:$E$138,3,FALSE())</f>
        <v>43000</v>
      </c>
      <c r="D38" s="207" t="n">
        <f aca="false">VLOOKUP($A38,'BOD Starting Salary'!$A$6:$E$138,4,FALSE())</f>
        <v>45150</v>
      </c>
      <c r="E38" s="208" t="n">
        <f aca="false">IF(VLOOKUP($A38,'BOD Starting Salary'!$A$6:$E$138,5,FALSE())=0,"N/A",VLOOKUP($A38,'BOD Starting Salary'!$A$6:$E$138,5,FALSE()))</f>
        <v>47000</v>
      </c>
    </row>
    <row r="39" customFormat="false" ht="15" hidden="false" customHeight="true" outlineLevel="0" collapsed="false">
      <c r="A39" s="205" t="n">
        <v>33</v>
      </c>
      <c r="B39" s="206" t="s">
        <v>188</v>
      </c>
      <c r="C39" s="207" t="n">
        <f aca="false">VLOOKUP($A39,'BOD Starting Salary'!$A$6:$E$138,3,FALSE())</f>
        <v>36662</v>
      </c>
      <c r="D39" s="207" t="n">
        <f aca="false">VLOOKUP($A39,'BOD Starting Salary'!$A$6:$E$138,4,FALSE())</f>
        <v>39162</v>
      </c>
      <c r="E39" s="208" t="n">
        <f aca="false">IF(VLOOKUP($A39,'BOD Starting Salary'!$A$6:$E$138,5,FALSE())=0,"N/A",VLOOKUP($A39,'BOD Starting Salary'!$A$6:$E$138,5,FALSE()))</f>
        <v>39162</v>
      </c>
    </row>
    <row r="40" customFormat="false" ht="15" hidden="false" customHeight="true" outlineLevel="0" collapsed="false">
      <c r="A40" s="205" t="n">
        <v>34</v>
      </c>
      <c r="B40" s="206" t="s">
        <v>189</v>
      </c>
      <c r="C40" s="207" t="n">
        <f aca="false">VLOOKUP($A40,'BOD Starting Salary'!$A$6:$E$138,3,FALSE())</f>
        <v>41310</v>
      </c>
      <c r="D40" s="207" t="n">
        <f aca="false">VLOOKUP($A40,'BOD Starting Salary'!$A$6:$E$138,4,FALSE())</f>
        <v>45419</v>
      </c>
      <c r="E40" s="208" t="n">
        <f aca="false">IF(VLOOKUP($A40,'BOD Starting Salary'!$A$6:$E$138,5,FALSE())=0,"N/A",VLOOKUP($A40,'BOD Starting Salary'!$A$6:$E$138,5,FALSE()))</f>
        <v>47663</v>
      </c>
    </row>
    <row r="41" customFormat="false" ht="15" hidden="false" customHeight="true" outlineLevel="0" collapsed="false">
      <c r="A41" s="205" t="n">
        <v>35</v>
      </c>
      <c r="B41" s="206" t="s">
        <v>190</v>
      </c>
      <c r="C41" s="207" t="n">
        <f aca="false">VLOOKUP($A41,'BOD Starting Salary'!$A$6:$E$138,3,FALSE())</f>
        <v>34310</v>
      </c>
      <c r="D41" s="207" t="n">
        <f aca="false">VLOOKUP($A41,'BOD Starting Salary'!$A$6:$E$138,4,FALSE())</f>
        <v>36310</v>
      </c>
      <c r="E41" s="208" t="n">
        <f aca="false">IF(VLOOKUP($A41,'BOD Starting Salary'!$A$6:$E$138,5,FALSE())=0,"N/A",VLOOKUP($A41,'BOD Starting Salary'!$A$6:$E$138,5,FALSE()))</f>
        <v>37310</v>
      </c>
    </row>
    <row r="42" customFormat="false" ht="15" hidden="false" customHeight="true" outlineLevel="0" collapsed="false">
      <c r="A42" s="205" t="n">
        <v>36</v>
      </c>
      <c r="B42" s="206" t="s">
        <v>191</v>
      </c>
      <c r="C42" s="207" t="n">
        <f aca="false">VLOOKUP($A42,'BOD Starting Salary'!$A$6:$E$138,3,FALSE())</f>
        <v>40150</v>
      </c>
      <c r="D42" s="207" t="n">
        <f aca="false">VLOOKUP($A42,'BOD Starting Salary'!$A$6:$E$138,4,FALSE())</f>
        <v>44268</v>
      </c>
      <c r="E42" s="208" t="n">
        <f aca="false">IF(VLOOKUP($A42,'BOD Starting Salary'!$A$6:$E$138,5,FALSE())=0,"N/A",VLOOKUP($A42,'BOD Starting Salary'!$A$6:$E$138,5,FALSE()))</f>
        <v>48386</v>
      </c>
    </row>
    <row r="43" customFormat="false" ht="15" hidden="false" customHeight="true" outlineLevel="0" collapsed="false">
      <c r="A43" s="205" t="n">
        <v>37</v>
      </c>
      <c r="B43" s="206" t="s">
        <v>192</v>
      </c>
      <c r="C43" s="207" t="n">
        <f aca="false">VLOOKUP($A43,'BOD Starting Salary'!$A$6:$E$138,3,FALSE())</f>
        <v>42972</v>
      </c>
      <c r="D43" s="207" t="n">
        <f aca="false">VLOOKUP($A43,'BOD Starting Salary'!$A$6:$E$138,4,FALSE())</f>
        <v>44908</v>
      </c>
      <c r="E43" s="208" t="n">
        <f aca="false">IF(VLOOKUP($A43,'BOD Starting Salary'!$A$6:$E$138,5,FALSE())=0,"N/A",VLOOKUP($A43,'BOD Starting Salary'!$A$6:$E$138,5,FALSE()))</f>
        <v>45765</v>
      </c>
    </row>
    <row r="44" customFormat="false" ht="15" hidden="false" customHeight="true" outlineLevel="0" collapsed="false">
      <c r="A44" s="205" t="n">
        <v>38</v>
      </c>
      <c r="B44" s="206" t="s">
        <v>193</v>
      </c>
      <c r="C44" s="207" t="n">
        <f aca="false">VLOOKUP($A44,'BOD Starting Salary'!$A$6:$E$138,3,FALSE())</f>
        <v>34596</v>
      </c>
      <c r="D44" s="207" t="n">
        <f aca="false">VLOOKUP($A44,'BOD Starting Salary'!$A$6:$E$138,4,FALSE())</f>
        <v>36600</v>
      </c>
      <c r="E44" s="208" t="n">
        <f aca="false">IF(VLOOKUP($A44,'BOD Starting Salary'!$A$6:$E$138,5,FALSE())=0,"N/A",VLOOKUP($A44,'BOD Starting Salary'!$A$6:$E$138,5,FALSE()))</f>
        <v>38600</v>
      </c>
    </row>
    <row r="45" customFormat="false" ht="15" hidden="false" customHeight="true" outlineLevel="0" collapsed="false">
      <c r="A45" s="205" t="n">
        <v>39</v>
      </c>
      <c r="B45" s="206" t="s">
        <v>194</v>
      </c>
      <c r="C45" s="207" t="n">
        <f aca="false">VLOOKUP($A45,'BOD Starting Salary'!$A$6:$E$138,3,FALSE())</f>
        <v>43052</v>
      </c>
      <c r="D45" s="207" t="n">
        <f aca="false">VLOOKUP($A45,'BOD Starting Salary'!$A$6:$E$138,4,FALSE())</f>
        <v>45052</v>
      </c>
      <c r="E45" s="208" t="n">
        <f aca="false">IF(VLOOKUP($A45,'BOD Starting Salary'!$A$6:$E$138,5,FALSE())=0,"N/A",VLOOKUP($A45,'BOD Starting Salary'!$A$6:$E$138,5,FALSE()))</f>
        <v>47352</v>
      </c>
    </row>
    <row r="46" customFormat="false" ht="15" hidden="false" customHeight="true" outlineLevel="0" collapsed="false">
      <c r="A46" s="205" t="n">
        <v>40</v>
      </c>
      <c r="B46" s="206" t="s">
        <v>195</v>
      </c>
      <c r="C46" s="207" t="n">
        <f aca="false">VLOOKUP($A46,'BOD Starting Salary'!$A$6:$E$138,3,FALSE())</f>
        <v>41093</v>
      </c>
      <c r="D46" s="207" t="n">
        <f aca="false">VLOOKUP($A46,'BOD Starting Salary'!$A$6:$E$138,4,FALSE())</f>
        <v>43193</v>
      </c>
      <c r="E46" s="208" t="n">
        <f aca="false">IF(VLOOKUP($A46,'BOD Starting Salary'!$A$6:$E$138,5,FALSE())=0,"N/A",VLOOKUP($A46,'BOD Starting Salary'!$A$6:$E$138,5,FALSE()))</f>
        <v>43718</v>
      </c>
    </row>
    <row r="47" customFormat="false" ht="15" hidden="false" customHeight="true" outlineLevel="0" collapsed="false">
      <c r="A47" s="205" t="n">
        <v>41</v>
      </c>
      <c r="B47" s="206" t="s">
        <v>196</v>
      </c>
      <c r="C47" s="207" t="n">
        <f aca="false">VLOOKUP($A47,'BOD Starting Salary'!$A$6:$E$138,3,FALSE())</f>
        <v>38847</v>
      </c>
      <c r="D47" s="207" t="n">
        <f aca="false">VLOOKUP($A47,'BOD Starting Salary'!$A$6:$E$138,4,FALSE())</f>
        <v>41033</v>
      </c>
      <c r="E47" s="208" t="n">
        <f aca="false">IF(VLOOKUP($A47,'BOD Starting Salary'!$A$6:$E$138,5,FALSE())=0,"N/A",VLOOKUP($A47,'BOD Starting Salary'!$A$6:$E$138,5,FALSE()))</f>
        <v>43219</v>
      </c>
    </row>
    <row r="48" customFormat="false" ht="15" hidden="false" customHeight="true" outlineLevel="0" collapsed="false">
      <c r="A48" s="205" t="n">
        <v>42</v>
      </c>
      <c r="B48" s="206" t="s">
        <v>197</v>
      </c>
      <c r="C48" s="207" t="n">
        <f aca="false">VLOOKUP($A48,'BOD Starting Salary'!$A$6:$E$138,3,FALSE())</f>
        <v>43316</v>
      </c>
      <c r="D48" s="207" t="n">
        <f aca="false">VLOOKUP($A48,'BOD Starting Salary'!$A$6:$E$138,4,FALSE())</f>
        <v>45915</v>
      </c>
      <c r="E48" s="208" t="n">
        <f aca="false">IF(VLOOKUP($A48,'BOD Starting Salary'!$A$6:$E$138,5,FALSE())=0,"N/A",VLOOKUP($A48,'BOD Starting Salary'!$A$6:$E$138,5,FALSE()))</f>
        <v>47214</v>
      </c>
    </row>
    <row r="49" customFormat="false" ht="15" hidden="false" customHeight="true" outlineLevel="0" collapsed="false">
      <c r="A49" s="205" t="n">
        <v>43</v>
      </c>
      <c r="B49" s="206" t="s">
        <v>198</v>
      </c>
      <c r="C49" s="207" t="n">
        <f aca="false">VLOOKUP($A49,'BOD Starting Salary'!$A$6:$E$138,3,FALSE())</f>
        <v>43570</v>
      </c>
      <c r="D49" s="207" t="n">
        <f aca="false">VLOOKUP($A49,'BOD Starting Salary'!$A$6:$E$138,4,FALSE())</f>
        <v>45662</v>
      </c>
      <c r="E49" s="208" t="n">
        <f aca="false">IF(VLOOKUP($A49,'BOD Starting Salary'!$A$6:$E$138,5,FALSE())=0,"N/A",VLOOKUP($A49,'BOD Starting Salary'!$A$6:$E$138,5,FALSE()))</f>
        <v>45662</v>
      </c>
    </row>
    <row r="50" customFormat="false" ht="15" hidden="false" customHeight="true" outlineLevel="0" collapsed="false">
      <c r="A50" s="205" t="n">
        <v>44</v>
      </c>
      <c r="B50" s="206" t="s">
        <v>199</v>
      </c>
      <c r="C50" s="207" t="n">
        <f aca="false">VLOOKUP($A50,'BOD Starting Salary'!$A$6:$E$138,3,FALSE())</f>
        <v>40084</v>
      </c>
      <c r="D50" s="207" t="n">
        <f aca="false">VLOOKUP($A50,'BOD Starting Salary'!$A$6:$E$138,4,FALSE())</f>
        <v>42184</v>
      </c>
      <c r="E50" s="208" t="n">
        <f aca="false">IF(VLOOKUP($A50,'BOD Starting Salary'!$A$6:$E$138,5,FALSE())=0,"N/A",VLOOKUP($A50,'BOD Starting Salary'!$A$6:$E$138,5,FALSE()))</f>
        <v>43184</v>
      </c>
    </row>
    <row r="51" customFormat="false" ht="15" hidden="false" customHeight="true" outlineLevel="0" collapsed="false">
      <c r="A51" s="205" t="n">
        <v>45</v>
      </c>
      <c r="B51" s="206" t="s">
        <v>200</v>
      </c>
      <c r="C51" s="207" t="n">
        <f aca="false">VLOOKUP($A51,'BOD Starting Salary'!$A$6:$E$138,3,FALSE())</f>
        <v>37373</v>
      </c>
      <c r="D51" s="207" t="n">
        <f aca="false">VLOOKUP($A51,'BOD Starting Salary'!$A$6:$E$138,4,FALSE())</f>
        <v>40373</v>
      </c>
      <c r="E51" s="208" t="str">
        <f aca="false">IF(VLOOKUP($A51,'BOD Starting Salary'!$A$6:$E$138,5,FALSE())=0,"N/A",VLOOKUP($A51,'BOD Starting Salary'!$A$6:$E$138,5,FALSE()))</f>
        <v>N/A</v>
      </c>
    </row>
    <row r="52" customFormat="false" ht="15" hidden="false" customHeight="true" outlineLevel="0" collapsed="false">
      <c r="A52" s="205" t="n">
        <v>46</v>
      </c>
      <c r="B52" s="206" t="s">
        <v>201</v>
      </c>
      <c r="C52" s="207" t="n">
        <f aca="false">VLOOKUP($A52,'BOD Starting Salary'!$A$6:$E$138,3,FALSE())</f>
        <v>40500</v>
      </c>
      <c r="D52" s="207" t="n">
        <f aca="false">VLOOKUP($A52,'BOD Starting Salary'!$A$6:$E$138,4,FALSE())</f>
        <v>43250</v>
      </c>
      <c r="E52" s="208" t="n">
        <f aca="false">IF(VLOOKUP($A52,'BOD Starting Salary'!$A$6:$E$138,5,FALSE())=0,"N/A",VLOOKUP($A52,'BOD Starting Salary'!$A$6:$E$138,5,FALSE()))</f>
        <v>45750</v>
      </c>
    </row>
    <row r="53" customFormat="false" ht="15" hidden="false" customHeight="true" outlineLevel="0" collapsed="false">
      <c r="A53" s="205" t="n">
        <v>48</v>
      </c>
      <c r="B53" s="206" t="s">
        <v>202</v>
      </c>
      <c r="C53" s="207" t="n">
        <f aca="false">VLOOKUP($A53,'BOD Starting Salary'!$A$6:$E$138,3,FALSE())</f>
        <v>41000</v>
      </c>
      <c r="D53" s="207" t="n">
        <f aca="false">VLOOKUP($A53,'BOD Starting Salary'!$A$6:$E$138,4,FALSE())</f>
        <v>43870</v>
      </c>
      <c r="E53" s="208" t="n">
        <f aca="false">IF(VLOOKUP($A53,'BOD Starting Salary'!$A$6:$E$138,5,FALSE())=0,"N/A",VLOOKUP($A53,'BOD Starting Salary'!$A$6:$E$138,5,FALSE()))</f>
        <v>45000</v>
      </c>
    </row>
    <row r="54" customFormat="false" ht="15" hidden="false" customHeight="true" outlineLevel="0" collapsed="false">
      <c r="A54" s="205" t="n">
        <v>49</v>
      </c>
      <c r="B54" s="206" t="s">
        <v>203</v>
      </c>
      <c r="C54" s="207" t="n">
        <f aca="false">VLOOKUP($A54,'BOD Starting Salary'!$A$6:$E$138,3,FALSE())</f>
        <v>39230</v>
      </c>
      <c r="D54" s="207" t="n">
        <f aca="false">VLOOKUP($A54,'BOD Starting Salary'!$A$6:$E$138,4,FALSE())</f>
        <v>41362</v>
      </c>
      <c r="E54" s="208" t="n">
        <f aca="false">IF(VLOOKUP($A54,'BOD Starting Salary'!$A$6:$E$138,5,FALSE())=0,"N/A",VLOOKUP($A54,'BOD Starting Salary'!$A$6:$E$138,5,FALSE()))</f>
        <v>42031</v>
      </c>
    </row>
    <row r="55" customFormat="false" ht="15" hidden="false" customHeight="true" outlineLevel="0" collapsed="false">
      <c r="A55" s="205" t="n">
        <v>50</v>
      </c>
      <c r="B55" s="206" t="s">
        <v>204</v>
      </c>
      <c r="C55" s="207" t="n">
        <f aca="false">VLOOKUP($A55,'BOD Starting Salary'!$A$6:$E$138,3,FALSE())</f>
        <v>43172</v>
      </c>
      <c r="D55" s="207" t="n">
        <f aca="false">VLOOKUP($A55,'BOD Starting Salary'!$A$6:$E$138,4,FALSE())</f>
        <v>45292</v>
      </c>
      <c r="E55" s="208" t="n">
        <f aca="false">IF(VLOOKUP($A55,'BOD Starting Salary'!$A$6:$E$138,5,FALSE())=0,"N/A",VLOOKUP($A55,'BOD Starting Salary'!$A$6:$E$138,5,FALSE()))</f>
        <v>47412</v>
      </c>
    </row>
    <row r="56" customFormat="false" ht="15" hidden="false" customHeight="true" outlineLevel="0" collapsed="false">
      <c r="A56" s="205" t="n">
        <v>51</v>
      </c>
      <c r="B56" s="206" t="s">
        <v>205</v>
      </c>
      <c r="C56" s="207" t="n">
        <f aca="false">VLOOKUP($A56,'BOD Starting Salary'!$A$6:$E$138,3,FALSE())</f>
        <v>37864</v>
      </c>
      <c r="D56" s="207" t="n">
        <f aca="false">VLOOKUP($A56,'BOD Starting Salary'!$A$6:$E$138,4,FALSE())</f>
        <v>39964</v>
      </c>
      <c r="E56" s="208" t="n">
        <f aca="false">IF(VLOOKUP($A56,'BOD Starting Salary'!$A$6:$E$138,5,FALSE())=0,"N/A",VLOOKUP($A56,'BOD Starting Salary'!$A$6:$E$138,5,FALSE()))</f>
        <v>41014</v>
      </c>
    </row>
    <row r="57" customFormat="false" ht="15" hidden="false" customHeight="true" outlineLevel="0" collapsed="false">
      <c r="A57" s="205" t="n">
        <v>52</v>
      </c>
      <c r="B57" s="206" t="s">
        <v>206</v>
      </c>
      <c r="C57" s="207" t="n">
        <f aca="false">VLOOKUP($A57,'BOD Starting Salary'!$A$6:$E$138,3,FALSE())</f>
        <v>35250</v>
      </c>
      <c r="D57" s="207" t="n">
        <f aca="false">VLOOKUP($A57,'BOD Starting Salary'!$A$6:$E$138,4,FALSE())</f>
        <v>36500</v>
      </c>
      <c r="E57" s="208" t="n">
        <f aca="false">IF(VLOOKUP($A57,'BOD Starting Salary'!$A$6:$E$138,5,FALSE())=0,"N/A",VLOOKUP($A57,'BOD Starting Salary'!$A$6:$E$138,5,FALSE()))</f>
        <v>37250</v>
      </c>
    </row>
    <row r="58" customFormat="false" ht="15" hidden="false" customHeight="true" outlineLevel="0" collapsed="false">
      <c r="A58" s="205" t="n">
        <v>53</v>
      </c>
      <c r="B58" s="206" t="s">
        <v>207</v>
      </c>
      <c r="C58" s="207" t="n">
        <f aca="false">VLOOKUP($A58,'BOD Starting Salary'!$A$6:$E$138,3,FALSE())</f>
        <v>49182</v>
      </c>
      <c r="D58" s="207" t="n">
        <f aca="false">VLOOKUP($A58,'BOD Starting Salary'!$A$6:$E$138,4,FALSE())</f>
        <v>54952</v>
      </c>
      <c r="E58" s="208" t="n">
        <f aca="false">IF(VLOOKUP($A58,'BOD Starting Salary'!$A$6:$E$138,5,FALSE())=0,"N/A",VLOOKUP($A58,'BOD Starting Salary'!$A$6:$E$138,5,FALSE()))</f>
        <v>60721</v>
      </c>
    </row>
    <row r="59" customFormat="false" ht="15" hidden="false" customHeight="true" outlineLevel="0" collapsed="false">
      <c r="A59" s="205" t="n">
        <v>54</v>
      </c>
      <c r="B59" s="206" t="s">
        <v>208</v>
      </c>
      <c r="C59" s="207" t="n">
        <f aca="false">VLOOKUP($A59,'BOD Starting Salary'!$A$6:$E$138,3,FALSE())</f>
        <v>42836</v>
      </c>
      <c r="D59" s="207" t="n">
        <f aca="false">VLOOKUP($A59,'BOD Starting Salary'!$A$6:$E$138,4,FALSE())</f>
        <v>45146</v>
      </c>
      <c r="E59" s="208" t="n">
        <f aca="false">IF(VLOOKUP($A59,'BOD Starting Salary'!$A$6:$E$138,5,FALSE())=0,"N/A",VLOOKUP($A59,'BOD Starting Salary'!$A$6:$E$138,5,FALSE()))</f>
        <v>45989</v>
      </c>
    </row>
    <row r="60" customFormat="false" ht="15" hidden="false" customHeight="true" outlineLevel="0" collapsed="false">
      <c r="A60" s="205" t="n">
        <v>55</v>
      </c>
      <c r="B60" s="206" t="s">
        <v>209</v>
      </c>
      <c r="C60" s="207" t="n">
        <f aca="false">VLOOKUP($A60,'BOD Starting Salary'!$A$6:$E$138,3,FALSE())</f>
        <v>37037</v>
      </c>
      <c r="D60" s="207" t="n">
        <f aca="false">VLOOKUP($A60,'BOD Starting Salary'!$A$6:$E$138,4,FALSE())</f>
        <v>39237</v>
      </c>
      <c r="E60" s="208" t="n">
        <f aca="false">IF(VLOOKUP($A60,'BOD Starting Salary'!$A$6:$E$138,5,FALSE())=0,"N/A",VLOOKUP($A60,'BOD Starting Salary'!$A$6:$E$138,5,FALSE()))</f>
        <v>39837</v>
      </c>
    </row>
    <row r="61" customFormat="false" ht="15" hidden="false" customHeight="true" outlineLevel="0" collapsed="false">
      <c r="A61" s="205" t="n">
        <v>56</v>
      </c>
      <c r="B61" s="206" t="s">
        <v>210</v>
      </c>
      <c r="C61" s="207" t="n">
        <f aca="false">VLOOKUP($A61,'BOD Starting Salary'!$A$6:$E$138,3,FALSE())</f>
        <v>41251</v>
      </c>
      <c r="D61" s="207" t="n">
        <f aca="false">VLOOKUP($A61,'BOD Starting Salary'!$A$6:$E$138,4,FALSE())</f>
        <v>44151</v>
      </c>
      <c r="E61" s="208" t="n">
        <f aca="false">IF(VLOOKUP($A61,'BOD Starting Salary'!$A$6:$E$138,5,FALSE())=0,"N/A",VLOOKUP($A61,'BOD Starting Salary'!$A$6:$E$138,5,FALSE()))</f>
        <v>44151</v>
      </c>
    </row>
    <row r="62" customFormat="false" ht="15" hidden="false" customHeight="true" outlineLevel="0" collapsed="false">
      <c r="A62" s="205" t="n">
        <v>57</v>
      </c>
      <c r="B62" s="206" t="s">
        <v>211</v>
      </c>
      <c r="C62" s="207" t="n">
        <f aca="false">VLOOKUP($A62,'BOD Starting Salary'!$A$6:$E$138,3,FALSE())</f>
        <v>39276</v>
      </c>
      <c r="D62" s="207" t="n">
        <f aca="false">VLOOKUP($A62,'BOD Starting Salary'!$A$6:$E$138,4,FALSE())</f>
        <v>41776</v>
      </c>
      <c r="E62" s="208" t="n">
        <f aca="false">IF(VLOOKUP($A62,'BOD Starting Salary'!$A$6:$E$138,5,FALSE())=0,"N/A",VLOOKUP($A62,'BOD Starting Salary'!$A$6:$E$138,5,FALSE()))</f>
        <v>43776</v>
      </c>
    </row>
    <row r="63" customFormat="false" ht="15" hidden="false" customHeight="true" outlineLevel="0" collapsed="false">
      <c r="A63" s="205" t="n">
        <v>58</v>
      </c>
      <c r="B63" s="206" t="s">
        <v>212</v>
      </c>
      <c r="C63" s="207" t="n">
        <f aca="false">VLOOKUP($A63,'BOD Starting Salary'!$A$6:$E$138,3,FALSE())</f>
        <v>36434</v>
      </c>
      <c r="D63" s="207" t="n">
        <f aca="false">VLOOKUP($A63,'BOD Starting Salary'!$A$6:$E$138,4,FALSE())</f>
        <v>38834</v>
      </c>
      <c r="E63" s="208" t="n">
        <f aca="false">IF(VLOOKUP($A63,'BOD Starting Salary'!$A$6:$E$138,5,FALSE())=0,"N/A",VLOOKUP($A63,'BOD Starting Salary'!$A$6:$E$138,5,FALSE()))</f>
        <v>40434</v>
      </c>
    </row>
    <row r="64" customFormat="false" ht="15" hidden="false" customHeight="true" outlineLevel="0" collapsed="false">
      <c r="A64" s="205" t="n">
        <v>59</v>
      </c>
      <c r="B64" s="206" t="s">
        <v>213</v>
      </c>
      <c r="C64" s="207" t="n">
        <f aca="false">VLOOKUP($A64,'BOD Starting Salary'!$A$6:$E$138,3,FALSE())</f>
        <v>37753</v>
      </c>
      <c r="D64" s="207" t="n">
        <f aca="false">VLOOKUP($A64,'BOD Starting Salary'!$A$6:$E$138,4,FALSE())</f>
        <v>39753</v>
      </c>
      <c r="E64" s="208" t="n">
        <f aca="false">IF(VLOOKUP($A64,'BOD Starting Salary'!$A$6:$E$138,5,FALSE())=0,"N/A",VLOOKUP($A64,'BOD Starting Salary'!$A$6:$E$138,5,FALSE()))</f>
        <v>40753</v>
      </c>
    </row>
    <row r="65" customFormat="false" ht="15" hidden="false" customHeight="true" outlineLevel="0" collapsed="false">
      <c r="A65" s="205" t="n">
        <v>60</v>
      </c>
      <c r="B65" s="206" t="s">
        <v>214</v>
      </c>
      <c r="C65" s="207" t="n">
        <f aca="false">VLOOKUP($A65,'BOD Starting Salary'!$A$6:$E$138,3,FALSE())</f>
        <v>36394</v>
      </c>
      <c r="D65" s="207" t="n">
        <f aca="false">VLOOKUP($A65,'BOD Starting Salary'!$A$6:$E$138,4,FALSE())</f>
        <v>38498</v>
      </c>
      <c r="E65" s="208" t="n">
        <f aca="false">IF(VLOOKUP($A65,'BOD Starting Salary'!$A$6:$E$138,5,FALSE())=0,"N/A",VLOOKUP($A65,'BOD Starting Salary'!$A$6:$E$138,5,FALSE()))</f>
        <v>40318</v>
      </c>
    </row>
    <row r="66" customFormat="false" ht="15" hidden="false" customHeight="true" outlineLevel="0" collapsed="false">
      <c r="A66" s="205" t="n">
        <v>62</v>
      </c>
      <c r="B66" s="206" t="s">
        <v>215</v>
      </c>
      <c r="C66" s="207" t="n">
        <f aca="false">VLOOKUP($A66,'BOD Starting Salary'!$A$6:$E$138,3,FALSE())</f>
        <v>45176</v>
      </c>
      <c r="D66" s="207" t="n">
        <f aca="false">VLOOKUP($A66,'BOD Starting Salary'!$A$6:$E$138,4,FALSE())</f>
        <v>47802.5</v>
      </c>
      <c r="E66" s="208" t="n">
        <f aca="false">IF(VLOOKUP($A66,'BOD Starting Salary'!$A$6:$E$138,5,FALSE())=0,"N/A",VLOOKUP($A66,'BOD Starting Salary'!$A$6:$E$138,5,FALSE()))</f>
        <v>47802.5</v>
      </c>
    </row>
    <row r="67" customFormat="false" ht="15" hidden="false" customHeight="true" outlineLevel="0" collapsed="false">
      <c r="A67" s="205" t="n">
        <v>63</v>
      </c>
      <c r="B67" s="206" t="s">
        <v>216</v>
      </c>
      <c r="C67" s="207" t="n">
        <f aca="false">VLOOKUP($A67,'BOD Starting Salary'!$A$6:$E$138,3,FALSE())</f>
        <v>43551</v>
      </c>
      <c r="D67" s="207" t="n">
        <f aca="false">VLOOKUP($A67,'BOD Starting Salary'!$A$6:$E$138,4,FALSE())</f>
        <v>46599</v>
      </c>
      <c r="E67" s="208" t="n">
        <f aca="false">IF(VLOOKUP($A67,'BOD Starting Salary'!$A$6:$E$138,5,FALSE())=0,"N/A",VLOOKUP($A67,'BOD Starting Salary'!$A$6:$E$138,5,FALSE()))</f>
        <v>48341</v>
      </c>
    </row>
    <row r="68" customFormat="false" ht="15" hidden="false" customHeight="true" outlineLevel="0" collapsed="false">
      <c r="A68" s="205" t="n">
        <v>65</v>
      </c>
      <c r="B68" s="206" t="s">
        <v>217</v>
      </c>
      <c r="C68" s="207" t="n">
        <f aca="false">VLOOKUP($A68,'BOD Starting Salary'!$A$6:$E$138,3,FALSE())</f>
        <v>35523</v>
      </c>
      <c r="D68" s="207" t="n">
        <f aca="false">VLOOKUP($A68,'BOD Starting Salary'!$A$6:$E$138,4,FALSE())</f>
        <v>37656</v>
      </c>
      <c r="E68" s="208" t="n">
        <f aca="false">IF(VLOOKUP($A68,'BOD Starting Salary'!$A$6:$E$138,5,FALSE())=0,"N/A",VLOOKUP($A68,'BOD Starting Salary'!$A$6:$E$138,5,FALSE()))</f>
        <v>39916</v>
      </c>
    </row>
    <row r="69" customFormat="false" ht="15" hidden="false" customHeight="true" outlineLevel="0" collapsed="false">
      <c r="A69" s="205" t="n">
        <v>66</v>
      </c>
      <c r="B69" s="206" t="s">
        <v>218</v>
      </c>
      <c r="C69" s="207" t="n">
        <f aca="false">VLOOKUP($A69,'BOD Starting Salary'!$A$6:$E$138,3,FALSE())</f>
        <v>38205</v>
      </c>
      <c r="D69" s="207" t="n">
        <f aca="false">VLOOKUP($A69,'BOD Starting Salary'!$A$6:$E$138,4,FALSE())</f>
        <v>40205</v>
      </c>
      <c r="E69" s="208" t="n">
        <f aca="false">IF(VLOOKUP($A69,'BOD Starting Salary'!$A$6:$E$138,5,FALSE())=0,"N/A",VLOOKUP($A69,'BOD Starting Salary'!$A$6:$E$138,5,FALSE()))</f>
        <v>42205</v>
      </c>
    </row>
    <row r="70" customFormat="false" ht="15" hidden="false" customHeight="true" outlineLevel="0" collapsed="false">
      <c r="A70" s="205" t="n">
        <v>67</v>
      </c>
      <c r="B70" s="206" t="s">
        <v>219</v>
      </c>
      <c r="C70" s="207" t="n">
        <f aca="false">VLOOKUP($A70,'BOD Starting Salary'!$A$6:$E$138,3,FALSE())</f>
        <v>40097</v>
      </c>
      <c r="D70" s="207" t="n">
        <f aca="false">VLOOKUP($A70,'BOD Starting Salary'!$A$6:$E$138,4,FALSE())</f>
        <v>42297</v>
      </c>
      <c r="E70" s="208" t="n">
        <f aca="false">IF(VLOOKUP($A70,'BOD Starting Salary'!$A$6:$E$138,5,FALSE())=0,"N/A",VLOOKUP($A70,'BOD Starting Salary'!$A$6:$E$138,5,FALSE()))</f>
        <v>42997</v>
      </c>
    </row>
    <row r="71" customFormat="false" ht="15" hidden="false" customHeight="true" outlineLevel="0" collapsed="false">
      <c r="A71" s="205" t="n">
        <v>68</v>
      </c>
      <c r="B71" s="206" t="s">
        <v>220</v>
      </c>
      <c r="C71" s="207" t="n">
        <f aca="false">VLOOKUP($A71,'BOD Starting Salary'!$A$6:$E$138,3,FALSE())</f>
        <v>39050</v>
      </c>
      <c r="D71" s="207" t="n">
        <f aca="false">VLOOKUP($A71,'BOD Starting Salary'!$A$6:$E$138,4,FALSE())</f>
        <v>41750</v>
      </c>
      <c r="E71" s="208" t="n">
        <f aca="false">IF(VLOOKUP($A71,'BOD Starting Salary'!$A$6:$E$138,5,FALSE())=0,"N/A",VLOOKUP($A71,'BOD Starting Salary'!$A$6:$E$138,5,FALSE()))</f>
        <v>43750</v>
      </c>
    </row>
    <row r="72" customFormat="false" ht="15" hidden="false" customHeight="true" outlineLevel="0" collapsed="false">
      <c r="A72" s="205" t="n">
        <v>69</v>
      </c>
      <c r="B72" s="206" t="s">
        <v>221</v>
      </c>
      <c r="C72" s="207" t="n">
        <f aca="false">VLOOKUP($A72,'BOD Starting Salary'!$A$6:$E$138,3,FALSE())</f>
        <v>40465</v>
      </c>
      <c r="D72" s="207" t="n">
        <f aca="false">VLOOKUP($A72,'BOD Starting Salary'!$A$6:$E$138,4,FALSE())</f>
        <v>43566</v>
      </c>
      <c r="E72" s="208" t="n">
        <f aca="false">IF(VLOOKUP($A72,'BOD Starting Salary'!$A$6:$E$138,5,FALSE())=0,"N/A",VLOOKUP($A72,'BOD Starting Salary'!$A$6:$E$138,5,FALSE()))</f>
        <v>46473</v>
      </c>
    </row>
    <row r="73" customFormat="false" ht="15" hidden="false" customHeight="true" outlineLevel="0" collapsed="false">
      <c r="A73" s="205" t="n">
        <v>70</v>
      </c>
      <c r="B73" s="206" t="s">
        <v>222</v>
      </c>
      <c r="C73" s="207" t="n">
        <f aca="false">VLOOKUP($A73,'BOD Starting Salary'!$A$6:$E$138,3,FALSE())</f>
        <v>36981</v>
      </c>
      <c r="D73" s="207" t="n">
        <f aca="false">VLOOKUP($A73,'BOD Starting Salary'!$A$6:$E$138,4,FALSE())</f>
        <v>39212</v>
      </c>
      <c r="E73" s="208" t="n">
        <f aca="false">IF(VLOOKUP($A73,'BOD Starting Salary'!$A$6:$E$138,5,FALSE())=0,"N/A",VLOOKUP($A73,'BOD Starting Salary'!$A$6:$E$138,5,FALSE()))</f>
        <v>41260</v>
      </c>
    </row>
    <row r="74" customFormat="false" ht="15" hidden="false" customHeight="true" outlineLevel="0" collapsed="false">
      <c r="A74" s="205" t="n">
        <v>71</v>
      </c>
      <c r="B74" s="206" t="s">
        <v>223</v>
      </c>
      <c r="C74" s="207" t="n">
        <f aca="false">VLOOKUP($A74,'BOD Starting Salary'!$A$6:$E$138,3,FALSE())</f>
        <v>39563</v>
      </c>
      <c r="D74" s="207" t="n">
        <f aca="false">VLOOKUP($A74,'BOD Starting Salary'!$A$6:$E$138,4,FALSE())</f>
        <v>41455</v>
      </c>
      <c r="E74" s="208" t="n">
        <f aca="false">IF(VLOOKUP($A74,'BOD Starting Salary'!$A$6:$E$138,5,FALSE())=0,"N/A",VLOOKUP($A74,'BOD Starting Salary'!$A$6:$E$138,5,FALSE()))</f>
        <v>42401</v>
      </c>
    </row>
    <row r="75" customFormat="false" ht="15" hidden="false" customHeight="true" outlineLevel="0" collapsed="false">
      <c r="A75" s="205" t="n">
        <v>72</v>
      </c>
      <c r="B75" s="206" t="s">
        <v>224</v>
      </c>
      <c r="C75" s="207" t="n">
        <f aca="false">VLOOKUP($A75,'BOD Starting Salary'!$A$6:$E$138,3,FALSE())</f>
        <v>42840</v>
      </c>
      <c r="D75" s="207" t="n">
        <f aca="false">VLOOKUP($A75,'BOD Starting Salary'!$A$6:$E$138,4,FALSE())</f>
        <v>44982</v>
      </c>
      <c r="E75" s="208" t="n">
        <f aca="false">IF(VLOOKUP($A75,'BOD Starting Salary'!$A$6:$E$138,5,FALSE())=0,"N/A",VLOOKUP($A75,'BOD Starting Salary'!$A$6:$E$138,5,FALSE()))</f>
        <v>47780</v>
      </c>
    </row>
    <row r="76" customFormat="false" ht="15" hidden="false" customHeight="true" outlineLevel="0" collapsed="false">
      <c r="A76" s="205" t="n">
        <v>73</v>
      </c>
      <c r="B76" s="206" t="s">
        <v>225</v>
      </c>
      <c r="C76" s="207" t="n">
        <f aca="false">VLOOKUP($A76,'BOD Starting Salary'!$A$6:$E$138,3,FALSE())</f>
        <v>38623</v>
      </c>
      <c r="D76" s="207" t="n">
        <f aca="false">VLOOKUP($A76,'BOD Starting Salary'!$A$6:$E$138,4,FALSE())</f>
        <v>40783</v>
      </c>
      <c r="E76" s="208" t="n">
        <f aca="false">IF(VLOOKUP($A76,'BOD Starting Salary'!$A$6:$E$138,5,FALSE())=0,"N/A",VLOOKUP($A76,'BOD Starting Salary'!$A$6:$E$138,5,FALSE()))</f>
        <v>42431</v>
      </c>
    </row>
    <row r="77" customFormat="false" ht="15" hidden="false" customHeight="true" outlineLevel="0" collapsed="false">
      <c r="A77" s="205" t="n">
        <v>74</v>
      </c>
      <c r="B77" s="206" t="s">
        <v>226</v>
      </c>
      <c r="C77" s="207" t="n">
        <f aca="false">VLOOKUP($A77,'BOD Starting Salary'!$A$6:$E$138,3,FALSE())</f>
        <v>42114</v>
      </c>
      <c r="D77" s="207" t="n">
        <f aca="false">VLOOKUP($A77,'BOD Starting Salary'!$A$6:$E$138,4,FALSE())</f>
        <v>44114</v>
      </c>
      <c r="E77" s="208" t="n">
        <f aca="false">IF(VLOOKUP($A77,'BOD Starting Salary'!$A$6:$E$138,5,FALSE())=0,"N/A",VLOOKUP($A77,'BOD Starting Salary'!$A$6:$E$138,5,FALSE()))</f>
        <v>46514</v>
      </c>
    </row>
    <row r="78" customFormat="false" ht="15" hidden="false" customHeight="true" outlineLevel="0" collapsed="false">
      <c r="A78" s="205" t="n">
        <v>75</v>
      </c>
      <c r="B78" s="206" t="s">
        <v>227</v>
      </c>
      <c r="C78" s="207" t="n">
        <f aca="false">VLOOKUP($A78,'BOD Starting Salary'!$A$6:$E$138,3,FALSE())</f>
        <v>46923</v>
      </c>
      <c r="D78" s="207" t="n">
        <f aca="false">VLOOKUP($A78,'BOD Starting Salary'!$A$6:$E$138,4,FALSE())</f>
        <v>52552</v>
      </c>
      <c r="E78" s="208" t="n">
        <f aca="false">IF(VLOOKUP($A78,'BOD Starting Salary'!$A$6:$E$138,5,FALSE())=0,"N/A",VLOOKUP($A78,'BOD Starting Salary'!$A$6:$E$138,5,FALSE()))</f>
        <v>55860</v>
      </c>
    </row>
    <row r="79" customFormat="false" ht="15" hidden="false" customHeight="true" outlineLevel="0" collapsed="false">
      <c r="A79" s="205" t="n">
        <v>77</v>
      </c>
      <c r="B79" s="206" t="s">
        <v>228</v>
      </c>
      <c r="C79" s="207" t="n">
        <f aca="false">VLOOKUP($A79,'BOD Starting Salary'!$A$6:$E$138,3,FALSE())</f>
        <v>38426</v>
      </c>
      <c r="D79" s="207" t="n">
        <f aca="false">VLOOKUP($A79,'BOD Starting Salary'!$A$6:$E$138,4,FALSE())</f>
        <v>40624</v>
      </c>
      <c r="E79" s="208" t="n">
        <f aca="false">IF(VLOOKUP($A79,'BOD Starting Salary'!$A$6:$E$138,5,FALSE())=0,"N/A",VLOOKUP($A79,'BOD Starting Salary'!$A$6:$E$138,5,FALSE()))</f>
        <v>43373</v>
      </c>
    </row>
    <row r="80" customFormat="false" ht="15" hidden="false" customHeight="true" outlineLevel="0" collapsed="false">
      <c r="A80" s="205" t="n">
        <v>78</v>
      </c>
      <c r="B80" s="206" t="s">
        <v>229</v>
      </c>
      <c r="C80" s="207" t="n">
        <f aca="false">VLOOKUP($A80,'BOD Starting Salary'!$A$6:$E$138,3,FALSE())</f>
        <v>40542</v>
      </c>
      <c r="D80" s="207" t="n">
        <f aca="false">VLOOKUP($A80,'BOD Starting Salary'!$A$6:$E$138,4,FALSE())</f>
        <v>44042</v>
      </c>
      <c r="E80" s="208" t="n">
        <f aca="false">IF(VLOOKUP($A80,'BOD Starting Salary'!$A$6:$E$138,5,FALSE())=0,"N/A",VLOOKUP($A80,'BOD Starting Salary'!$A$6:$E$138,5,FALSE()))</f>
        <v>48042</v>
      </c>
    </row>
    <row r="81" customFormat="false" ht="15" hidden="false" customHeight="true" outlineLevel="0" collapsed="false">
      <c r="A81" s="205" t="n">
        <v>79</v>
      </c>
      <c r="B81" s="206" t="s">
        <v>230</v>
      </c>
      <c r="C81" s="207" t="n">
        <f aca="false">VLOOKUP($A81,'BOD Starting Salary'!$A$6:$E$138,3,FALSE())</f>
        <v>38610</v>
      </c>
      <c r="D81" s="207" t="n">
        <f aca="false">VLOOKUP($A81,'BOD Starting Salary'!$A$6:$E$138,4,FALSE())</f>
        <v>40710</v>
      </c>
      <c r="E81" s="208" t="n">
        <f aca="false">IF(VLOOKUP($A81,'BOD Starting Salary'!$A$6:$E$138,5,FALSE())=0,"N/A",VLOOKUP($A81,'BOD Starting Salary'!$A$6:$E$138,5,FALSE()))</f>
        <v>43710</v>
      </c>
    </row>
    <row r="82" customFormat="false" ht="15" hidden="false" customHeight="true" outlineLevel="0" collapsed="false">
      <c r="A82" s="205" t="n">
        <v>80</v>
      </c>
      <c r="B82" s="206" t="s">
        <v>231</v>
      </c>
      <c r="C82" s="207" t="n">
        <f aca="false">VLOOKUP($A82,'BOD Starting Salary'!$A$6:$E$138,3,FALSE())</f>
        <v>38585</v>
      </c>
      <c r="D82" s="207" t="n">
        <f aca="false">VLOOKUP($A82,'BOD Starting Salary'!$A$6:$E$138,4,FALSE())</f>
        <v>40985</v>
      </c>
      <c r="E82" s="208" t="n">
        <f aca="false">IF(VLOOKUP($A82,'BOD Starting Salary'!$A$6:$E$138,5,FALSE())=0,"N/A",VLOOKUP($A82,'BOD Starting Salary'!$A$6:$E$138,5,FALSE()))</f>
        <v>42585</v>
      </c>
    </row>
    <row r="83" customFormat="false" ht="15" hidden="false" customHeight="true" outlineLevel="0" collapsed="false">
      <c r="A83" s="205" t="n">
        <v>81</v>
      </c>
      <c r="B83" s="206" t="s">
        <v>232</v>
      </c>
      <c r="C83" s="207" t="n">
        <f aca="false">VLOOKUP($A83,'BOD Starting Salary'!$A$6:$E$138,3,FALSE())</f>
        <v>38910</v>
      </c>
      <c r="D83" s="207" t="n">
        <f aca="false">VLOOKUP($A83,'BOD Starting Salary'!$A$6:$E$138,4,FALSE())</f>
        <v>41225</v>
      </c>
      <c r="E83" s="208" t="n">
        <f aca="false">IF(VLOOKUP($A83,'BOD Starting Salary'!$A$6:$E$138,5,FALSE())=0,"N/A",VLOOKUP($A83,'BOD Starting Salary'!$A$6:$E$138,5,FALSE()))</f>
        <v>42710</v>
      </c>
    </row>
    <row r="84" customFormat="false" ht="15" hidden="false" customHeight="true" outlineLevel="0" collapsed="false">
      <c r="A84" s="205" t="n">
        <v>82</v>
      </c>
      <c r="B84" s="206" t="s">
        <v>233</v>
      </c>
      <c r="C84" s="207" t="n">
        <f aca="false">VLOOKUP($A84,'BOD Starting Salary'!$A$6:$E$138,3,FALSE())</f>
        <v>42100</v>
      </c>
      <c r="D84" s="207" t="n">
        <f aca="false">VLOOKUP($A84,'BOD Starting Salary'!$A$6:$E$138,4,FALSE())</f>
        <v>44585</v>
      </c>
      <c r="E84" s="208" t="n">
        <f aca="false">IF(VLOOKUP($A84,'BOD Starting Salary'!$A$6:$E$138,5,FALSE())=0,"N/A",VLOOKUP($A84,'BOD Starting Salary'!$A$6:$E$138,5,FALSE()))</f>
        <v>46110</v>
      </c>
    </row>
    <row r="85" customFormat="false" ht="15" hidden="false" customHeight="true" outlineLevel="0" collapsed="false">
      <c r="A85" s="205" t="n">
        <v>83</v>
      </c>
      <c r="B85" s="206" t="s">
        <v>124</v>
      </c>
      <c r="C85" s="207" t="n">
        <f aca="false">VLOOKUP($A85,'BOD Starting Salary'!$A$6:$E$138,3,FALSE())</f>
        <v>31000</v>
      </c>
      <c r="D85" s="207" t="n">
        <f aca="false">VLOOKUP($A85,'BOD Starting Salary'!$A$6:$E$138,4,FALSE())</f>
        <v>33000</v>
      </c>
      <c r="E85" s="208" t="n">
        <f aca="false">IF(VLOOKUP($A85,'BOD Starting Salary'!$A$6:$E$138,5,FALSE())=0,"N/A",VLOOKUP($A85,'BOD Starting Salary'!$A$6:$E$138,5,FALSE()))</f>
        <v>35000</v>
      </c>
    </row>
    <row r="86" customFormat="false" ht="15" hidden="false" customHeight="true" outlineLevel="0" collapsed="false">
      <c r="A86" s="205" t="n">
        <v>84</v>
      </c>
      <c r="B86" s="206" t="s">
        <v>234</v>
      </c>
      <c r="C86" s="207" t="n">
        <f aca="false">VLOOKUP($A86,'BOD Starting Salary'!$A$6:$E$138,3,FALSE())</f>
        <v>37285</v>
      </c>
      <c r="D86" s="207" t="n">
        <f aca="false">VLOOKUP($A86,'BOD Starting Salary'!$A$6:$E$138,4,FALSE())</f>
        <v>39345</v>
      </c>
      <c r="E86" s="208" t="n">
        <f aca="false">IF(VLOOKUP($A86,'BOD Starting Salary'!$A$6:$E$138,5,FALSE())=0,"N/A",VLOOKUP($A86,'BOD Starting Salary'!$A$6:$E$138,5,FALSE()))</f>
        <v>39345</v>
      </c>
    </row>
    <row r="87" customFormat="false" ht="15" hidden="false" customHeight="true" outlineLevel="0" collapsed="false">
      <c r="A87" s="205" t="n">
        <v>85</v>
      </c>
      <c r="B87" s="206" t="s">
        <v>235</v>
      </c>
      <c r="C87" s="207" t="n">
        <f aca="false">VLOOKUP($A87,'BOD Starting Salary'!$A$6:$E$138,3,FALSE())</f>
        <v>40653</v>
      </c>
      <c r="D87" s="207" t="n">
        <f aca="false">VLOOKUP($A87,'BOD Starting Salary'!$A$6:$E$138,4,FALSE())</f>
        <v>43824</v>
      </c>
      <c r="E87" s="208" t="n">
        <f aca="false">IF(VLOOKUP($A87,'BOD Starting Salary'!$A$6:$E$138,5,FALSE())=0,"N/A",VLOOKUP($A87,'BOD Starting Salary'!$A$6:$E$138,5,FALSE()))</f>
        <v>46995</v>
      </c>
    </row>
    <row r="88" customFormat="false" ht="15" hidden="false" customHeight="true" outlineLevel="0" collapsed="false">
      <c r="A88" s="205" t="n">
        <v>86</v>
      </c>
      <c r="B88" s="206" t="s">
        <v>236</v>
      </c>
      <c r="C88" s="207" t="n">
        <f aca="false">VLOOKUP($A88,'BOD Starting Salary'!$A$6:$E$138,3,FALSE())</f>
        <v>32300</v>
      </c>
      <c r="D88" s="207" t="n">
        <f aca="false">VLOOKUP($A88,'BOD Starting Salary'!$A$6:$E$138,4,FALSE())</f>
        <v>34940</v>
      </c>
      <c r="E88" s="208" t="n">
        <f aca="false">IF(VLOOKUP($A88,'BOD Starting Salary'!$A$6:$E$138,5,FALSE())=0,"N/A",VLOOKUP($A88,'BOD Starting Salary'!$A$6:$E$138,5,FALSE()))</f>
        <v>37791</v>
      </c>
    </row>
    <row r="89" customFormat="false" ht="15" hidden="false" customHeight="true" outlineLevel="0" collapsed="false">
      <c r="A89" s="205" t="n">
        <v>87</v>
      </c>
      <c r="B89" s="206" t="s">
        <v>237</v>
      </c>
      <c r="C89" s="207" t="n">
        <f aca="false">VLOOKUP($A89,'BOD Starting Salary'!$A$6:$E$138,3,FALSE())</f>
        <v>39585</v>
      </c>
      <c r="D89" s="207" t="n">
        <f aca="false">VLOOKUP($A89,'BOD Starting Salary'!$A$6:$E$138,4,FALSE())</f>
        <v>41585</v>
      </c>
      <c r="E89" s="208" t="n">
        <f aca="false">IF(VLOOKUP($A89,'BOD Starting Salary'!$A$6:$E$138,5,FALSE())=0,"N/A",VLOOKUP($A89,'BOD Starting Salary'!$A$6:$E$138,5,FALSE()))</f>
        <v>43585</v>
      </c>
    </row>
    <row r="90" customFormat="false" ht="15" hidden="false" customHeight="true" outlineLevel="0" collapsed="false">
      <c r="A90" s="205" t="n">
        <v>88</v>
      </c>
      <c r="B90" s="206" t="s">
        <v>238</v>
      </c>
      <c r="C90" s="207" t="n">
        <f aca="false">VLOOKUP($A90,'BOD Starting Salary'!$A$6:$E$138,3,FALSE())</f>
        <v>41000</v>
      </c>
      <c r="D90" s="207" t="n">
        <f aca="false">VLOOKUP($A90,'BOD Starting Salary'!$A$6:$E$138,4,FALSE())</f>
        <v>43870</v>
      </c>
      <c r="E90" s="208" t="n">
        <f aca="false">IF(VLOOKUP($A90,'BOD Starting Salary'!$A$6:$E$138,5,FALSE())=0,"N/A",VLOOKUP($A90,'BOD Starting Salary'!$A$6:$E$138,5,FALSE()))</f>
        <v>46330</v>
      </c>
    </row>
    <row r="91" customFormat="false" ht="15" hidden="false" customHeight="true" outlineLevel="0" collapsed="false">
      <c r="A91" s="205" t="n">
        <v>89</v>
      </c>
      <c r="B91" s="206" t="s">
        <v>239</v>
      </c>
      <c r="C91" s="207" t="n">
        <f aca="false">VLOOKUP($A91,'BOD Starting Salary'!$A$6:$E$138,3,FALSE())</f>
        <v>42238</v>
      </c>
      <c r="D91" s="207" t="n">
        <f aca="false">VLOOKUP($A91,'BOD Starting Salary'!$A$6:$E$138,4,FALSE())</f>
        <v>46618</v>
      </c>
      <c r="E91" s="208" t="n">
        <f aca="false">IF(VLOOKUP($A91,'BOD Starting Salary'!$A$6:$E$138,5,FALSE())=0,"N/A",VLOOKUP($A91,'BOD Starting Salary'!$A$6:$E$138,5,FALSE()))</f>
        <v>48066</v>
      </c>
    </row>
    <row r="92" customFormat="false" ht="15" hidden="false" customHeight="true" outlineLevel="0" collapsed="false">
      <c r="A92" s="205" t="n">
        <v>90</v>
      </c>
      <c r="B92" s="206" t="s">
        <v>240</v>
      </c>
      <c r="C92" s="207" t="n">
        <f aca="false">VLOOKUP($A92,'BOD Starting Salary'!$A$6:$E$138,3,FALSE())</f>
        <v>46510</v>
      </c>
      <c r="D92" s="207" t="n">
        <f aca="false">VLOOKUP($A92,'BOD Starting Salary'!$A$6:$E$138,4,FALSE())</f>
        <v>49010</v>
      </c>
      <c r="E92" s="208" t="n">
        <f aca="false">IF(VLOOKUP($A92,'BOD Starting Salary'!$A$6:$E$138,5,FALSE())=0,"N/A",VLOOKUP($A92,'BOD Starting Salary'!$A$6:$E$138,5,FALSE()))</f>
        <v>49510</v>
      </c>
    </row>
    <row r="93" customFormat="false" ht="15" hidden="false" customHeight="true" outlineLevel="0" collapsed="false">
      <c r="A93" s="205" t="n">
        <v>91</v>
      </c>
      <c r="B93" s="206" t="s">
        <v>241</v>
      </c>
      <c r="C93" s="207" t="n">
        <f aca="false">VLOOKUP($A93,'BOD Starting Salary'!$A$6:$E$138,3,FALSE())</f>
        <v>40531</v>
      </c>
      <c r="D93" s="207" t="n">
        <f aca="false">VLOOKUP($A93,'BOD Starting Salary'!$A$6:$E$138,4,FALSE())</f>
        <v>42756</v>
      </c>
      <c r="E93" s="208" t="n">
        <f aca="false">IF(VLOOKUP($A93,'BOD Starting Salary'!$A$6:$E$138,5,FALSE())=0,"N/A",VLOOKUP($A93,'BOD Starting Salary'!$A$6:$E$138,5,FALSE()))</f>
        <v>44981</v>
      </c>
    </row>
    <row r="94" customFormat="false" ht="15" hidden="false" customHeight="true" outlineLevel="0" collapsed="false">
      <c r="A94" s="205" t="n">
        <v>92</v>
      </c>
      <c r="B94" s="206" t="s">
        <v>242</v>
      </c>
      <c r="C94" s="207" t="n">
        <f aca="false">VLOOKUP($A94,'BOD Starting Salary'!$A$6:$E$138,3,FALSE())</f>
        <v>36365</v>
      </c>
      <c r="D94" s="207" t="n">
        <f aca="false">VLOOKUP($A94,'BOD Starting Salary'!$A$6:$E$138,4,FALSE())</f>
        <v>38154</v>
      </c>
      <c r="E94" s="208" t="n">
        <f aca="false">IF(VLOOKUP($A94,'BOD Starting Salary'!$A$6:$E$138,5,FALSE())=0,"N/A",VLOOKUP($A94,'BOD Starting Salary'!$A$6:$E$138,5,FALSE()))</f>
        <v>39727</v>
      </c>
    </row>
    <row r="95" customFormat="false" ht="15" hidden="false" customHeight="true" outlineLevel="0" collapsed="false">
      <c r="A95" s="205" t="n">
        <v>93</v>
      </c>
      <c r="B95" s="206" t="s">
        <v>243</v>
      </c>
      <c r="C95" s="207" t="n">
        <f aca="false">VLOOKUP($A95,'BOD Starting Salary'!$A$6:$E$138,3,FALSE())</f>
        <v>41875</v>
      </c>
      <c r="D95" s="207" t="n">
        <f aca="false">VLOOKUP($A95,'BOD Starting Salary'!$A$6:$E$138,4,FALSE())</f>
        <v>44080</v>
      </c>
      <c r="E95" s="208" t="n">
        <f aca="false">IF(VLOOKUP($A95,'BOD Starting Salary'!$A$6:$E$138,5,FALSE())=0,"N/A",VLOOKUP($A95,'BOD Starting Salary'!$A$6:$E$138,5,FALSE()))</f>
        <v>46075</v>
      </c>
    </row>
    <row r="96" customFormat="false" ht="15" hidden="false" customHeight="true" outlineLevel="0" collapsed="false">
      <c r="A96" s="205" t="n">
        <v>94</v>
      </c>
      <c r="B96" s="206" t="s">
        <v>244</v>
      </c>
      <c r="C96" s="207" t="n">
        <f aca="false">VLOOKUP($A96,'BOD Starting Salary'!$A$6:$E$138,3,FALSE())</f>
        <v>36376</v>
      </c>
      <c r="D96" s="207" t="n">
        <f aca="false">VLOOKUP($A96,'BOD Starting Salary'!$A$6:$E$138,4,FALSE())</f>
        <v>38461</v>
      </c>
      <c r="E96" s="208" t="n">
        <f aca="false">IF(VLOOKUP($A96,'BOD Starting Salary'!$A$6:$E$138,5,FALSE())=0,"N/A",VLOOKUP($A96,'BOD Starting Salary'!$A$6:$E$138,5,FALSE()))</f>
        <v>40471</v>
      </c>
    </row>
    <row r="97" customFormat="false" ht="15" hidden="false" customHeight="true" outlineLevel="0" collapsed="false">
      <c r="A97" s="205" t="n">
        <v>95</v>
      </c>
      <c r="B97" s="206" t="s">
        <v>245</v>
      </c>
      <c r="C97" s="207" t="n">
        <f aca="false">VLOOKUP($A97,'BOD Starting Salary'!$A$6:$E$138,3,FALSE())</f>
        <v>39000</v>
      </c>
      <c r="D97" s="207" t="n">
        <f aca="false">VLOOKUP($A97,'BOD Starting Salary'!$A$6:$E$138,4,FALSE())</f>
        <v>42150</v>
      </c>
      <c r="E97" s="208" t="n">
        <f aca="false">IF(VLOOKUP($A97,'BOD Starting Salary'!$A$6:$E$138,5,FALSE())=0,"N/A",VLOOKUP($A97,'BOD Starting Salary'!$A$6:$E$138,5,FALSE()))</f>
        <v>42150</v>
      </c>
    </row>
    <row r="98" customFormat="false" ht="15" hidden="false" customHeight="true" outlineLevel="0" collapsed="false">
      <c r="A98" s="205" t="n">
        <v>96</v>
      </c>
      <c r="B98" s="206" t="s">
        <v>246</v>
      </c>
      <c r="C98" s="207" t="n">
        <f aca="false">VLOOKUP($A98,'BOD Starting Salary'!$A$6:$E$138,3,FALSE())</f>
        <v>34660</v>
      </c>
      <c r="D98" s="207" t="n">
        <f aca="false">VLOOKUP($A98,'BOD Starting Salary'!$A$6:$E$138,4,FALSE())</f>
        <v>37660</v>
      </c>
      <c r="E98" s="208" t="n">
        <f aca="false">IF(VLOOKUP($A98,'BOD Starting Salary'!$A$6:$E$138,5,FALSE())=0,"N/A",VLOOKUP($A98,'BOD Starting Salary'!$A$6:$E$138,5,FALSE()))</f>
        <v>38660</v>
      </c>
    </row>
    <row r="99" customFormat="false" ht="15" hidden="false" customHeight="true" outlineLevel="0" collapsed="false">
      <c r="A99" s="205" t="n">
        <v>97</v>
      </c>
      <c r="B99" s="206" t="s">
        <v>247</v>
      </c>
      <c r="C99" s="207" t="n">
        <f aca="false">VLOOKUP($A99,'BOD Starting Salary'!$A$6:$E$138,3,FALSE())</f>
        <v>38450</v>
      </c>
      <c r="D99" s="207" t="n">
        <f aca="false">VLOOKUP($A99,'BOD Starting Salary'!$A$6:$E$138,4,FALSE())</f>
        <v>40726</v>
      </c>
      <c r="E99" s="208" t="n">
        <f aca="false">IF(VLOOKUP($A99,'BOD Starting Salary'!$A$6:$E$138,5,FALSE())=0,"N/A",VLOOKUP($A99,'BOD Starting Salary'!$A$6:$E$138,5,FALSE()))</f>
        <v>43805</v>
      </c>
    </row>
    <row r="100" customFormat="false" ht="15" hidden="false" customHeight="true" outlineLevel="0" collapsed="false">
      <c r="A100" s="205" t="n">
        <v>98</v>
      </c>
      <c r="B100" s="206" t="s">
        <v>248</v>
      </c>
      <c r="C100" s="207" t="n">
        <f aca="false">VLOOKUP($A100,'BOD Starting Salary'!$A$6:$E$138,3,FALSE())</f>
        <v>42515</v>
      </c>
      <c r="D100" s="207" t="n">
        <f aca="false">VLOOKUP($A100,'BOD Starting Salary'!$A$6:$E$138,4,FALSE())</f>
        <v>45356</v>
      </c>
      <c r="E100" s="208" t="n">
        <f aca="false">IF(VLOOKUP($A100,'BOD Starting Salary'!$A$6:$E$138,5,FALSE())=0,"N/A",VLOOKUP($A100,'BOD Starting Salary'!$A$6:$E$138,5,FALSE()))</f>
        <v>49004</v>
      </c>
    </row>
    <row r="101" customFormat="false" ht="15" hidden="false" customHeight="true" outlineLevel="0" collapsed="false">
      <c r="A101" s="205" t="n">
        <v>101</v>
      </c>
      <c r="B101" s="206" t="s">
        <v>249</v>
      </c>
      <c r="C101" s="207" t="n">
        <f aca="false">VLOOKUP($A101,'BOD Starting Salary'!$A$6:$E$138,3,FALSE())</f>
        <v>47242</v>
      </c>
      <c r="D101" s="207" t="n">
        <f aca="false">VLOOKUP($A101,'BOD Starting Salary'!$A$6:$E$138,4,FALSE())</f>
        <v>54188</v>
      </c>
      <c r="E101" s="208" t="n">
        <f aca="false">IF(VLOOKUP($A101,'BOD Starting Salary'!$A$6:$E$138,5,FALSE())=0,"N/A",VLOOKUP($A101,'BOD Starting Salary'!$A$6:$E$138,5,FALSE()))</f>
        <v>56501</v>
      </c>
    </row>
    <row r="102" customFormat="false" ht="15" hidden="false" customHeight="true" outlineLevel="0" collapsed="false">
      <c r="A102" s="205" t="n">
        <v>102</v>
      </c>
      <c r="B102" s="206" t="s">
        <v>250</v>
      </c>
      <c r="C102" s="207" t="n">
        <f aca="false">VLOOKUP($A102,'BOD Starting Salary'!$A$6:$E$138,3,FALSE())</f>
        <v>36000</v>
      </c>
      <c r="D102" s="207" t="n">
        <f aca="false">VLOOKUP($A102,'BOD Starting Salary'!$A$6:$E$138,4,FALSE())</f>
        <v>38100</v>
      </c>
      <c r="E102" s="208" t="n">
        <f aca="false">IF(VLOOKUP($A102,'BOD Starting Salary'!$A$6:$E$138,5,FALSE())=0,"N/A",VLOOKUP($A102,'BOD Starting Salary'!$A$6:$E$138,5,FALSE()))</f>
        <v>38600</v>
      </c>
    </row>
    <row r="103" customFormat="false" ht="15" hidden="false" customHeight="true" outlineLevel="0" collapsed="false">
      <c r="A103" s="205" t="n">
        <v>103</v>
      </c>
      <c r="B103" s="206" t="s">
        <v>251</v>
      </c>
      <c r="C103" s="207" t="n">
        <f aca="false">VLOOKUP($A103,'BOD Starting Salary'!$A$6:$E$138,3,FALSE())</f>
        <v>31395</v>
      </c>
      <c r="D103" s="207" t="n">
        <f aca="false">VLOOKUP($A103,'BOD Starting Salary'!$A$6:$E$138,4,FALSE())</f>
        <v>35395</v>
      </c>
      <c r="E103" s="208" t="n">
        <f aca="false">IF(VLOOKUP($A103,'BOD Starting Salary'!$A$6:$E$138,5,FALSE())=0,"N/A",VLOOKUP($A103,'BOD Starting Salary'!$A$6:$E$138,5,FALSE()))</f>
        <v>36395</v>
      </c>
    </row>
    <row r="104" customFormat="false" ht="15" hidden="false" customHeight="true" outlineLevel="0" collapsed="false">
      <c r="A104" s="205" t="n">
        <v>104</v>
      </c>
      <c r="B104" s="206" t="s">
        <v>252</v>
      </c>
      <c r="C104" s="207" t="n">
        <f aca="false">VLOOKUP($A104,'BOD Starting Salary'!$A$6:$E$138,3,FALSE())</f>
        <v>45460</v>
      </c>
      <c r="D104" s="207" t="n">
        <f aca="false">VLOOKUP($A104,'BOD Starting Salary'!$A$6:$E$138,4,FALSE())</f>
        <v>46941</v>
      </c>
      <c r="E104" s="208" t="n">
        <f aca="false">IF(VLOOKUP($A104,'BOD Starting Salary'!$A$6:$E$138,5,FALSE())=0,"N/A",VLOOKUP($A104,'BOD Starting Salary'!$A$6:$E$138,5,FALSE()))</f>
        <v>49056</v>
      </c>
    </row>
    <row r="105" customFormat="false" ht="15" hidden="false" customHeight="true" outlineLevel="0" collapsed="false">
      <c r="A105" s="205" t="n">
        <v>106</v>
      </c>
      <c r="B105" s="206" t="s">
        <v>253</v>
      </c>
      <c r="C105" s="207" t="n">
        <f aca="false">VLOOKUP($A105,'BOD Starting Salary'!$A$6:$E$138,3,FALSE())</f>
        <v>41200</v>
      </c>
      <c r="D105" s="207" t="n">
        <f aca="false">VLOOKUP($A105,'BOD Starting Salary'!$A$6:$E$138,4,FALSE())</f>
        <v>42700</v>
      </c>
      <c r="E105" s="208" t="n">
        <f aca="false">IF(VLOOKUP($A105,'BOD Starting Salary'!$A$6:$E$138,5,FALSE())=0,"N/A",VLOOKUP($A105,'BOD Starting Salary'!$A$6:$E$138,5,FALSE()))</f>
        <v>43450</v>
      </c>
    </row>
    <row r="106" customFormat="false" ht="15" hidden="false" customHeight="true" outlineLevel="0" collapsed="false">
      <c r="A106" s="205" t="n">
        <v>107</v>
      </c>
      <c r="B106" s="206" t="s">
        <v>254</v>
      </c>
      <c r="C106" s="207" t="n">
        <f aca="false">VLOOKUP($A106,'BOD Starting Salary'!$A$6:$E$138,3,FALSE())</f>
        <v>38855</v>
      </c>
      <c r="D106" s="207" t="n">
        <f aca="false">VLOOKUP($A106,'BOD Starting Salary'!$A$6:$E$138,4,FALSE())</f>
        <v>41855</v>
      </c>
      <c r="E106" s="208" t="n">
        <f aca="false">IF(VLOOKUP($A106,'BOD Starting Salary'!$A$6:$E$138,5,FALSE())=0,"N/A",VLOOKUP($A106,'BOD Starting Salary'!$A$6:$E$138,5,FALSE()))</f>
        <v>41855</v>
      </c>
    </row>
    <row r="107" customFormat="false" ht="15" hidden="false" customHeight="true" outlineLevel="0" collapsed="false">
      <c r="A107" s="205" t="n">
        <v>108</v>
      </c>
      <c r="B107" s="206" t="s">
        <v>255</v>
      </c>
      <c r="C107" s="207" t="n">
        <f aca="false">VLOOKUP($A107,'BOD Starting Salary'!$A$6:$E$138,3,FALSE())</f>
        <v>38950</v>
      </c>
      <c r="D107" s="207" t="n">
        <f aca="false">VLOOKUP($A107,'BOD Starting Salary'!$A$6:$E$138,4,FALSE())</f>
        <v>41575</v>
      </c>
      <c r="E107" s="208" t="n">
        <f aca="false">IF(VLOOKUP($A107,'BOD Starting Salary'!$A$6:$E$138,5,FALSE())=0,"N/A",VLOOKUP($A107,'BOD Starting Salary'!$A$6:$E$138,5,FALSE()))</f>
        <v>43150</v>
      </c>
    </row>
    <row r="108" customFormat="false" ht="15" hidden="false" customHeight="true" outlineLevel="0" collapsed="false">
      <c r="A108" s="205" t="n">
        <v>109</v>
      </c>
      <c r="B108" s="206" t="s">
        <v>256</v>
      </c>
      <c r="C108" s="207" t="n">
        <f aca="false">VLOOKUP($A108,'BOD Starting Salary'!$A$6:$E$138,3,FALSE())</f>
        <v>49600</v>
      </c>
      <c r="D108" s="207" t="n">
        <f aca="false">VLOOKUP($A108,'BOD Starting Salary'!$A$6:$E$138,4,FALSE())</f>
        <v>55020</v>
      </c>
      <c r="E108" s="208" t="n">
        <f aca="false">IF(VLOOKUP($A108,'BOD Starting Salary'!$A$6:$E$138,5,FALSE())=0,"N/A",VLOOKUP($A108,'BOD Starting Salary'!$A$6:$E$138,5,FALSE()))</f>
        <v>59090</v>
      </c>
    </row>
    <row r="109" customFormat="false" ht="15" hidden="false" customHeight="true" outlineLevel="0" collapsed="false">
      <c r="A109" s="205" t="n">
        <v>110</v>
      </c>
      <c r="B109" s="206" t="s">
        <v>257</v>
      </c>
      <c r="C109" s="207" t="n">
        <f aca="false">VLOOKUP($A109,'BOD Starting Salary'!$A$6:$E$138,3,FALSE())</f>
        <v>42157</v>
      </c>
      <c r="D109" s="207" t="n">
        <f aca="false">VLOOKUP($A109,'BOD Starting Salary'!$A$6:$E$138,4,FALSE())</f>
        <v>44907</v>
      </c>
      <c r="E109" s="208" t="n">
        <f aca="false">IF(VLOOKUP($A109,'BOD Starting Salary'!$A$6:$E$138,5,FALSE())=0,"N/A",VLOOKUP($A109,'BOD Starting Salary'!$A$6:$E$138,5,FALSE()))</f>
        <v>46707</v>
      </c>
    </row>
    <row r="110" customFormat="false" ht="15" hidden="false" customHeight="true" outlineLevel="0" collapsed="false">
      <c r="A110" s="205" t="n">
        <v>111</v>
      </c>
      <c r="B110" s="206" t="s">
        <v>258</v>
      </c>
      <c r="C110" s="207" t="n">
        <f aca="false">VLOOKUP($A110,'BOD Starting Salary'!$A$6:$E$138,3,FALSE())</f>
        <v>38300</v>
      </c>
      <c r="D110" s="207" t="n">
        <f aca="false">VLOOKUP($A110,'BOD Starting Salary'!$A$6:$E$138,4,FALSE())</f>
        <v>41560</v>
      </c>
      <c r="E110" s="208" t="n">
        <f aca="false">IF(VLOOKUP($A110,'BOD Starting Salary'!$A$6:$E$138,5,FALSE())=0,"N/A",VLOOKUP($A110,'BOD Starting Salary'!$A$6:$E$138,5,FALSE()))</f>
        <v>42100</v>
      </c>
    </row>
    <row r="111" customFormat="false" ht="15" hidden="false" customHeight="true" outlineLevel="0" collapsed="false">
      <c r="A111" s="205" t="n">
        <v>112</v>
      </c>
      <c r="B111" s="206" t="s">
        <v>259</v>
      </c>
      <c r="C111" s="207" t="n">
        <f aca="false">VLOOKUP($A111,'BOD Starting Salary'!$A$6:$E$138,3,FALSE())</f>
        <v>42700</v>
      </c>
      <c r="D111" s="207" t="n">
        <f aca="false">VLOOKUP($A111,'BOD Starting Salary'!$A$6:$E$138,4,FALSE())</f>
        <v>45300</v>
      </c>
      <c r="E111" s="208" t="n">
        <f aca="false">IF(VLOOKUP($A111,'BOD Starting Salary'!$A$6:$E$138,5,FALSE())=0,"N/A",VLOOKUP($A111,'BOD Starting Salary'!$A$6:$E$138,5,FALSE()))</f>
        <v>46500</v>
      </c>
    </row>
    <row r="112" customFormat="false" ht="15" hidden="false" customHeight="true" outlineLevel="0" collapsed="false">
      <c r="A112" s="205" t="n">
        <v>113</v>
      </c>
      <c r="B112" s="206" t="s">
        <v>260</v>
      </c>
      <c r="C112" s="207" t="n">
        <f aca="false">VLOOKUP($A112,'BOD Starting Salary'!$A$6:$E$138,3,FALSE())</f>
        <v>43023</v>
      </c>
      <c r="D112" s="207" t="n">
        <f aca="false">VLOOKUP($A112,'BOD Starting Salary'!$A$6:$E$138,4,FALSE())</f>
        <v>45723</v>
      </c>
      <c r="E112" s="208" t="n">
        <f aca="false">IF(VLOOKUP($A112,'BOD Starting Salary'!$A$6:$E$138,5,FALSE())=0,"N/A",VLOOKUP($A112,'BOD Starting Salary'!$A$6:$E$138,5,FALSE()))</f>
        <v>47838</v>
      </c>
    </row>
    <row r="113" customFormat="false" ht="15" hidden="false" customHeight="true" outlineLevel="0" collapsed="false">
      <c r="A113" s="205" t="n">
        <v>114</v>
      </c>
      <c r="B113" s="206" t="s">
        <v>261</v>
      </c>
      <c r="C113" s="207" t="n">
        <f aca="false">VLOOKUP($A113,'BOD Starting Salary'!$A$6:$E$138,3,FALSE())</f>
        <v>42638</v>
      </c>
      <c r="D113" s="207" t="n">
        <f aca="false">VLOOKUP($A113,'BOD Starting Salary'!$A$6:$E$138,4,FALSE())</f>
        <v>45288</v>
      </c>
      <c r="E113" s="208" t="n">
        <f aca="false">IF(VLOOKUP($A113,'BOD Starting Salary'!$A$6:$E$138,5,FALSE())=0,"N/A",VLOOKUP($A113,'BOD Starting Salary'!$A$6:$E$138,5,FALSE()))</f>
        <v>45588</v>
      </c>
    </row>
    <row r="114" customFormat="false" ht="15" hidden="false" customHeight="true" outlineLevel="0" collapsed="false">
      <c r="A114" s="205" t="n">
        <v>115</v>
      </c>
      <c r="B114" s="206" t="s">
        <v>262</v>
      </c>
      <c r="C114" s="207" t="n">
        <f aca="false">VLOOKUP($A114,'BOD Starting Salary'!$A$6:$E$138,3,FALSE())</f>
        <v>38760</v>
      </c>
      <c r="D114" s="207" t="n">
        <f aca="false">VLOOKUP($A114,'BOD Starting Salary'!$A$6:$E$138,4,FALSE())</f>
        <v>42020.27</v>
      </c>
      <c r="E114" s="208" t="n">
        <f aca="false">IF(VLOOKUP($A114,'BOD Starting Salary'!$A$6:$E$138,5,FALSE())=0,"N/A",VLOOKUP($A114,'BOD Starting Salary'!$A$6:$E$138,5,FALSE()))</f>
        <v>43804.28</v>
      </c>
    </row>
    <row r="115" customFormat="false" ht="15" hidden="false" customHeight="true" outlineLevel="0" collapsed="false">
      <c r="A115" s="205" t="n">
        <v>116</v>
      </c>
      <c r="B115" s="206" t="s">
        <v>263</v>
      </c>
      <c r="C115" s="207" t="n">
        <f aca="false">VLOOKUP($A115,'BOD Starting Salary'!$A$6:$E$138,3,FALSE())</f>
        <v>40101</v>
      </c>
      <c r="D115" s="207" t="n">
        <f aca="false">VLOOKUP($A115,'BOD Starting Salary'!$A$6:$E$138,4,FALSE())</f>
        <v>42888</v>
      </c>
      <c r="E115" s="208" t="n">
        <f aca="false">IF(VLOOKUP($A115,'BOD Starting Salary'!$A$6:$E$138,5,FALSE())=0,"N/A",VLOOKUP($A115,'BOD Starting Salary'!$A$6:$E$138,5,FALSE()))</f>
        <v>43290</v>
      </c>
    </row>
    <row r="116" customFormat="false" ht="15" hidden="false" customHeight="true" outlineLevel="0" collapsed="false">
      <c r="A116" s="205" t="n">
        <v>117</v>
      </c>
      <c r="B116" s="206" t="s">
        <v>264</v>
      </c>
      <c r="C116" s="207" t="n">
        <f aca="false">VLOOKUP($A116,'BOD Starting Salary'!$A$6:$E$138,3,FALSE())</f>
        <v>42600</v>
      </c>
      <c r="D116" s="207" t="n">
        <f aca="false">VLOOKUP($A116,'BOD Starting Salary'!$A$6:$E$138,4,FALSE())</f>
        <v>45582</v>
      </c>
      <c r="E116" s="208" t="n">
        <f aca="false">IF(VLOOKUP($A116,'BOD Starting Salary'!$A$6:$E$138,5,FALSE())=0,"N/A",VLOOKUP($A116,'BOD Starting Salary'!$A$6:$E$138,5,FALSE()))</f>
        <v>47177</v>
      </c>
    </row>
    <row r="117" customFormat="false" ht="15" hidden="false" customHeight="true" outlineLevel="0" collapsed="false">
      <c r="A117" s="205" t="n">
        <v>118</v>
      </c>
      <c r="B117" s="206" t="s">
        <v>126</v>
      </c>
      <c r="C117" s="207" t="n">
        <f aca="false">VLOOKUP($A117,'BOD Starting Salary'!$A$6:$E$138,3,FALSE())</f>
        <v>43622</v>
      </c>
      <c r="D117" s="207" t="n">
        <f aca="false">VLOOKUP($A117,'BOD Starting Salary'!$A$6:$E$138,4,FALSE())</f>
        <v>47105</v>
      </c>
      <c r="E117" s="208" t="n">
        <f aca="false">IF(VLOOKUP($A117,'BOD Starting Salary'!$A$6:$E$138,5,FALSE())=0,"N/A",VLOOKUP($A117,'BOD Starting Salary'!$A$6:$E$138,5,FALSE()))</f>
        <v>51344</v>
      </c>
    </row>
    <row r="118" customFormat="false" ht="15" hidden="false" customHeight="true" outlineLevel="0" collapsed="false">
      <c r="A118" s="205" t="n">
        <v>119</v>
      </c>
      <c r="B118" s="206" t="s">
        <v>265</v>
      </c>
      <c r="C118" s="207" t="n">
        <f aca="false">VLOOKUP($A118,'BOD Starting Salary'!$A$6:$E$138,3,FALSE())</f>
        <v>34576</v>
      </c>
      <c r="D118" s="207" t="n">
        <f aca="false">VLOOKUP($A118,'BOD Starting Salary'!$A$6:$E$138,4,FALSE())</f>
        <v>35787</v>
      </c>
      <c r="E118" s="208" t="n">
        <f aca="false">IF(VLOOKUP($A118,'BOD Starting Salary'!$A$6:$E$138,5,FALSE())=0,"N/A",VLOOKUP($A118,'BOD Starting Salary'!$A$6:$E$138,5,FALSE()))</f>
        <v>37313</v>
      </c>
    </row>
    <row r="119" customFormat="false" ht="15" hidden="false" customHeight="true" outlineLevel="0" collapsed="false">
      <c r="A119" s="205" t="n">
        <v>120</v>
      </c>
      <c r="B119" s="206" t="s">
        <v>266</v>
      </c>
      <c r="C119" s="207" t="n">
        <f aca="false">VLOOKUP($A119,'BOD Starting Salary'!$A$6:$E$138,3,FALSE())</f>
        <v>42667</v>
      </c>
      <c r="D119" s="207" t="n">
        <f aca="false">VLOOKUP($A119,'BOD Starting Salary'!$A$6:$E$138,4,FALSE())</f>
        <v>43877</v>
      </c>
      <c r="E119" s="208" t="n">
        <f aca="false">IF(VLOOKUP($A119,'BOD Starting Salary'!$A$6:$E$138,5,FALSE())=0,"N/A",VLOOKUP($A119,'BOD Starting Salary'!$A$6:$E$138,5,FALSE()))</f>
        <v>44577</v>
      </c>
    </row>
    <row r="120" customFormat="false" ht="15" hidden="false" customHeight="true" outlineLevel="0" collapsed="false">
      <c r="A120" s="205" t="n">
        <v>121</v>
      </c>
      <c r="B120" s="206" t="s">
        <v>267</v>
      </c>
      <c r="C120" s="207" t="n">
        <f aca="false">VLOOKUP($A120,'BOD Starting Salary'!$A$6:$E$138,3,FALSE())</f>
        <v>43621.7</v>
      </c>
      <c r="D120" s="207" t="n">
        <f aca="false">VLOOKUP($A120,'BOD Starting Salary'!$A$6:$E$138,4,FALSE())</f>
        <v>46121.71</v>
      </c>
      <c r="E120" s="208" t="n">
        <f aca="false">IF(VLOOKUP($A120,'BOD Starting Salary'!$A$6:$E$138,5,FALSE())=0,"N/A",VLOOKUP($A120,'BOD Starting Salary'!$A$6:$E$138,5,FALSE()))</f>
        <v>49621.71</v>
      </c>
    </row>
    <row r="121" customFormat="false" ht="15" hidden="false" customHeight="true" outlineLevel="0" collapsed="false">
      <c r="A121" s="205" t="n">
        <v>122</v>
      </c>
      <c r="B121" s="206" t="s">
        <v>268</v>
      </c>
      <c r="C121" s="207" t="n">
        <f aca="false">VLOOKUP($A121,'BOD Starting Salary'!$A$6:$E$138,3,FALSE())</f>
        <v>38500</v>
      </c>
      <c r="D121" s="207" t="n">
        <f aca="false">VLOOKUP($A121,'BOD Starting Salary'!$A$6:$E$138,4,FALSE())</f>
        <v>42074</v>
      </c>
      <c r="E121" s="208" t="n">
        <f aca="false">IF(VLOOKUP($A121,'BOD Starting Salary'!$A$6:$E$138,5,FALSE())=0,"N/A",VLOOKUP($A121,'BOD Starting Salary'!$A$6:$E$138,5,FALSE()))</f>
        <v>44719</v>
      </c>
    </row>
    <row r="122" customFormat="false" ht="15" hidden="false" customHeight="true" outlineLevel="0" collapsed="false">
      <c r="A122" s="205" t="n">
        <v>123</v>
      </c>
      <c r="B122" s="206" t="s">
        <v>269</v>
      </c>
      <c r="C122" s="207" t="n">
        <f aca="false">VLOOKUP($A122,'BOD Starting Salary'!$A$6:$E$138,3,FALSE())</f>
        <v>44525</v>
      </c>
      <c r="D122" s="207" t="n">
        <f aca="false">VLOOKUP($A122,'BOD Starting Salary'!$A$6:$E$138,4,FALSE())</f>
        <v>46751</v>
      </c>
      <c r="E122" s="208" t="n">
        <f aca="false">IF(VLOOKUP($A122,'BOD Starting Salary'!$A$6:$E$138,5,FALSE())=0,"N/A",VLOOKUP($A122,'BOD Starting Salary'!$A$6:$E$138,5,FALSE()))</f>
        <v>49079</v>
      </c>
    </row>
    <row r="123" customFormat="false" ht="15" hidden="false" customHeight="true" outlineLevel="0" collapsed="false">
      <c r="A123" s="205" t="n">
        <v>124</v>
      </c>
      <c r="B123" s="206" t="s">
        <v>270</v>
      </c>
      <c r="C123" s="207" t="n">
        <f aca="false">VLOOKUP($A123,'BOD Starting Salary'!$A$6:$E$138,3,FALSE())</f>
        <v>39287</v>
      </c>
      <c r="D123" s="207" t="n">
        <f aca="false">VLOOKUP($A123,'BOD Starting Salary'!$A$6:$E$138,4,FALSE())</f>
        <v>41419</v>
      </c>
      <c r="E123" s="208" t="n">
        <f aca="false">IF(VLOOKUP($A123,'BOD Starting Salary'!$A$6:$E$138,5,FALSE())=0,"N/A",VLOOKUP($A123,'BOD Starting Salary'!$A$6:$E$138,5,FALSE()))</f>
        <v>43556</v>
      </c>
    </row>
    <row r="124" customFormat="false" ht="15" hidden="false" customHeight="true" outlineLevel="0" collapsed="false">
      <c r="A124" s="205" t="n">
        <v>126</v>
      </c>
      <c r="B124" s="206" t="s">
        <v>271</v>
      </c>
      <c r="C124" s="207" t="n">
        <f aca="false">VLOOKUP($A124,'BOD Starting Salary'!$A$6:$E$138,3,FALSE())</f>
        <v>41200</v>
      </c>
      <c r="D124" s="207" t="n">
        <f aca="false">VLOOKUP($A124,'BOD Starting Salary'!$A$6:$E$138,4,FALSE())</f>
        <v>43200</v>
      </c>
      <c r="E124" s="208" t="str">
        <f aca="false">IF(VLOOKUP($A124,'BOD Starting Salary'!$A$6:$E$138,5,FALSE())=0,"N/A",VLOOKUP($A124,'BOD Starting Salary'!$A$6:$E$138,5,FALSE()))</f>
        <v>N/A</v>
      </c>
    </row>
    <row r="125" customFormat="false" ht="15" hidden="false" customHeight="true" outlineLevel="0" collapsed="false">
      <c r="A125" s="205" t="n">
        <v>127</v>
      </c>
      <c r="B125" s="206" t="s">
        <v>272</v>
      </c>
      <c r="C125" s="207" t="n">
        <f aca="false">VLOOKUP($A125,'BOD Starting Salary'!$A$6:$E$138,3,FALSE())</f>
        <v>40677</v>
      </c>
      <c r="D125" s="207" t="n">
        <f aca="false">VLOOKUP($A125,'BOD Starting Salary'!$A$6:$E$138,4,FALSE())</f>
        <v>43621</v>
      </c>
      <c r="E125" s="208" t="n">
        <f aca="false">IF(VLOOKUP($A125,'BOD Starting Salary'!$A$6:$E$138,5,FALSE())=0,"N/A",VLOOKUP($A125,'BOD Starting Salary'!$A$6:$E$138,5,FALSE()))</f>
        <v>45932</v>
      </c>
    </row>
    <row r="126" customFormat="false" ht="15" hidden="false" customHeight="true" outlineLevel="0" collapsed="false">
      <c r="A126" s="205" t="n">
        <v>128</v>
      </c>
      <c r="B126" s="206" t="s">
        <v>273</v>
      </c>
      <c r="C126" s="207" t="n">
        <f aca="false">VLOOKUP($A126,'BOD Starting Salary'!$A$6:$E$138,3,FALSE())</f>
        <v>43559</v>
      </c>
      <c r="D126" s="207" t="n">
        <f aca="false">VLOOKUP($A126,'BOD Starting Salary'!$A$6:$E$138,4,FALSE())</f>
        <v>46059</v>
      </c>
      <c r="E126" s="208" t="n">
        <f aca="false">IF(VLOOKUP($A126,'BOD Starting Salary'!$A$6:$E$138,5,FALSE())=0,"N/A",VLOOKUP($A126,'BOD Starting Salary'!$A$6:$E$138,5,FALSE()))</f>
        <v>47659</v>
      </c>
    </row>
    <row r="127" customFormat="false" ht="15" hidden="false" customHeight="true" outlineLevel="0" collapsed="false">
      <c r="A127" s="205" t="n">
        <v>130</v>
      </c>
      <c r="B127" s="206" t="s">
        <v>274</v>
      </c>
      <c r="C127" s="207" t="n">
        <f aca="false">VLOOKUP($A127,'BOD Starting Salary'!$A$6:$E$138,3,FALSE())</f>
        <v>40100</v>
      </c>
      <c r="D127" s="207" t="n">
        <f aca="false">VLOOKUP($A127,'BOD Starting Salary'!$A$6:$E$138,4,FALSE())</f>
        <v>42743</v>
      </c>
      <c r="E127" s="208" t="n">
        <f aca="false">IF(VLOOKUP($A127,'BOD Starting Salary'!$A$6:$E$138,5,FALSE())=0,"N/A",VLOOKUP($A127,'BOD Starting Salary'!$A$6:$E$138,5,FALSE()))</f>
        <v>44858</v>
      </c>
    </row>
    <row r="128" customFormat="false" ht="30" hidden="false" customHeight="true" outlineLevel="0" collapsed="false">
      <c r="A128" s="205" t="n">
        <v>131</v>
      </c>
      <c r="B128" s="209" t="s">
        <v>275</v>
      </c>
      <c r="C128" s="207" t="n">
        <f aca="false">VLOOKUP($A128,'BOD Starting Salary'!$A$6:$E$138,3,FALSE())</f>
        <v>41500</v>
      </c>
      <c r="D128" s="207" t="n">
        <f aca="false">VLOOKUP($A128,'BOD Starting Salary'!$A$6:$E$138,4,FALSE())</f>
        <v>42953</v>
      </c>
      <c r="E128" s="208" t="n">
        <f aca="false">IF(VLOOKUP($A128,'BOD Starting Salary'!$A$6:$E$138,5,FALSE())=0,"N/A",VLOOKUP($A128,'BOD Starting Salary'!$A$6:$E$138,5,FALSE()))</f>
        <v>46234</v>
      </c>
    </row>
    <row r="129" customFormat="false" ht="15" hidden="false" customHeight="true" outlineLevel="0" collapsed="false">
      <c r="A129" s="205" t="n">
        <v>132</v>
      </c>
      <c r="B129" s="206" t="s">
        <v>276</v>
      </c>
      <c r="C129" s="207" t="n">
        <f aca="false">VLOOKUP($A129,'BOD Starting Salary'!$A$6:$E$138,3,FALSE())</f>
        <v>40500</v>
      </c>
      <c r="D129" s="207" t="n">
        <f aca="false">VLOOKUP($A129,'BOD Starting Salary'!$A$6:$E$138,4,FALSE())</f>
        <v>44730</v>
      </c>
      <c r="E129" s="208" t="n">
        <f aca="false">IF(VLOOKUP($A129,'BOD Starting Salary'!$A$6:$E$138,5,FALSE())=0,"N/A",VLOOKUP($A129,'BOD Starting Salary'!$A$6:$E$138,5,FALSE()))</f>
        <v>48960</v>
      </c>
    </row>
    <row r="130" customFormat="false" ht="15" hidden="false" customHeight="true" outlineLevel="0" collapsed="false">
      <c r="A130" s="205" t="n">
        <v>135</v>
      </c>
      <c r="B130" s="206" t="s">
        <v>277</v>
      </c>
      <c r="C130" s="207" t="n">
        <f aca="false">VLOOKUP($A130,'BOD Starting Salary'!$A$6:$E$138,3,FALSE())</f>
        <v>38934</v>
      </c>
      <c r="D130" s="207" t="n">
        <f aca="false">VLOOKUP($A130,'BOD Starting Salary'!$A$6:$E$138,4,FALSE())</f>
        <v>41934</v>
      </c>
      <c r="E130" s="208" t="n">
        <f aca="false">IF(VLOOKUP($A130,'BOD Starting Salary'!$A$6:$E$138,5,FALSE())=0,"N/A",VLOOKUP($A130,'BOD Starting Salary'!$A$6:$E$138,5,FALSE()))</f>
        <v>43434</v>
      </c>
    </row>
    <row r="131" customFormat="false" ht="15" hidden="false" customHeight="true" outlineLevel="0" collapsed="false">
      <c r="A131" s="205" t="n">
        <v>136</v>
      </c>
      <c r="B131" s="206" t="s">
        <v>278</v>
      </c>
      <c r="C131" s="207" t="n">
        <f aca="false">VLOOKUP($A131,'BOD Starting Salary'!$A$6:$E$138,3,FALSE())</f>
        <v>42465</v>
      </c>
      <c r="D131" s="207" t="n">
        <f aca="false">VLOOKUP($A131,'BOD Starting Salary'!$A$6:$E$138,4,FALSE())</f>
        <v>45665</v>
      </c>
      <c r="E131" s="208" t="n">
        <f aca="false">IF(VLOOKUP($A131,'BOD Starting Salary'!$A$6:$E$138,5,FALSE())=0,"N/A",VLOOKUP($A131,'BOD Starting Salary'!$A$6:$E$138,5,FALSE()))</f>
        <v>48865</v>
      </c>
    </row>
    <row r="132" customFormat="false" ht="15" hidden="false" customHeight="true" outlineLevel="0" collapsed="false">
      <c r="A132" s="205" t="n">
        <v>137</v>
      </c>
      <c r="B132" s="206" t="s">
        <v>279</v>
      </c>
      <c r="C132" s="207" t="n">
        <f aca="false">VLOOKUP($A132,'BOD Starting Salary'!$A$6:$E$138,3,FALSE())</f>
        <v>38348</v>
      </c>
      <c r="D132" s="207" t="n">
        <f aca="false">VLOOKUP($A132,'BOD Starting Salary'!$A$6:$E$138,4,FALSE())</f>
        <v>42145</v>
      </c>
      <c r="E132" s="208" t="n">
        <f aca="false">IF(VLOOKUP($A132,'BOD Starting Salary'!$A$6:$E$138,5,FALSE())=0,"N/A",VLOOKUP($A132,'BOD Starting Salary'!$A$6:$E$138,5,FALSE()))</f>
        <v>42145</v>
      </c>
    </row>
    <row r="133" customFormat="false" ht="15" hidden="false" customHeight="true" outlineLevel="0" collapsed="false">
      <c r="A133" s="205" t="n">
        <v>139</v>
      </c>
      <c r="B133" s="206" t="s">
        <v>280</v>
      </c>
      <c r="C133" s="207" t="n">
        <f aca="false">VLOOKUP($A133,'BOD Starting Salary'!$A$6:$E$138,3,FALSE())</f>
        <v>42000</v>
      </c>
      <c r="D133" s="207" t="n">
        <f aca="false">VLOOKUP($A133,'BOD Starting Salary'!$A$6:$E$138,4,FALSE())</f>
        <v>45776</v>
      </c>
      <c r="E133" s="208" t="n">
        <f aca="false">IF(VLOOKUP($A133,'BOD Starting Salary'!$A$6:$E$138,5,FALSE())=0,"N/A",VLOOKUP($A133,'BOD Starting Salary'!$A$6:$E$138,5,FALSE()))</f>
        <v>47597</v>
      </c>
    </row>
    <row r="134" customFormat="false" ht="15" hidden="false" customHeight="true" outlineLevel="0" collapsed="false">
      <c r="A134" s="205" t="n">
        <v>142</v>
      </c>
      <c r="B134" s="206" t="s">
        <v>281</v>
      </c>
      <c r="C134" s="207" t="n">
        <f aca="false">VLOOKUP($A134,'BOD Starting Salary'!$A$6:$E$138,3,FALSE())</f>
        <v>40013</v>
      </c>
      <c r="D134" s="207" t="n">
        <f aca="false">VLOOKUP($A134,'BOD Starting Salary'!$A$6:$E$138,4,FALSE())</f>
        <v>42738</v>
      </c>
      <c r="E134" s="208" t="n">
        <f aca="false">IF(VLOOKUP($A134,'BOD Starting Salary'!$A$6:$E$138,5,FALSE())=0,"N/A",VLOOKUP($A134,'BOD Starting Salary'!$A$6:$E$138,5,FALSE()))</f>
        <v>45463</v>
      </c>
    </row>
    <row r="135" customFormat="false" ht="15" hidden="false" customHeight="true" outlineLevel="0" collapsed="false">
      <c r="A135" s="205" t="n">
        <v>143</v>
      </c>
      <c r="B135" s="206" t="s">
        <v>282</v>
      </c>
      <c r="C135" s="207" t="n">
        <f aca="false">VLOOKUP($A135,'BOD Starting Salary'!$A$6:$E$138,3,FALSE())</f>
        <v>46078</v>
      </c>
      <c r="D135" s="207" t="n">
        <f aca="false">VLOOKUP($A135,'BOD Starting Salary'!$A$6:$E$138,4,FALSE())</f>
        <v>51578</v>
      </c>
      <c r="E135" s="208" t="n">
        <f aca="false">IF(VLOOKUP($A135,'BOD Starting Salary'!$A$6:$E$138,5,FALSE())=0,"N/A",VLOOKUP($A135,'BOD Starting Salary'!$A$6:$E$138,5,FALSE()))</f>
        <v>53678</v>
      </c>
    </row>
    <row r="136" customFormat="false" ht="15" hidden="false" customHeight="true" outlineLevel="0" collapsed="false">
      <c r="A136" s="205" t="n">
        <v>144</v>
      </c>
      <c r="B136" s="206" t="s">
        <v>283</v>
      </c>
      <c r="C136" s="207" t="n">
        <f aca="false">VLOOKUP($A136,'BOD Starting Salary'!$A$6:$E$138,3,FALSE())</f>
        <v>46000</v>
      </c>
      <c r="D136" s="207" t="n">
        <f aca="false">VLOOKUP($A136,'BOD Starting Salary'!$A$6:$E$138,4,FALSE())</f>
        <v>52000</v>
      </c>
      <c r="E136" s="208" t="n">
        <f aca="false">IF(VLOOKUP($A136,'BOD Starting Salary'!$A$6:$E$138,5,FALSE())=0,"N/A",VLOOKUP($A136,'BOD Starting Salary'!$A$6:$E$138,5,FALSE()))</f>
        <v>59000</v>
      </c>
    </row>
    <row r="137" customFormat="false" ht="15" hidden="false" customHeight="true" outlineLevel="0" collapsed="false">
      <c r="A137" s="205" t="n">
        <v>202</v>
      </c>
      <c r="B137" s="206" t="s">
        <v>284</v>
      </c>
      <c r="C137" s="207" t="n">
        <f aca="false">VLOOKUP($A137,'BOD Starting Salary'!$A$6:$E$138,3,FALSE())</f>
        <v>39973</v>
      </c>
      <c r="D137" s="207" t="n">
        <f aca="false">VLOOKUP($A137,'BOD Starting Salary'!$A$6:$E$138,4,FALSE())</f>
        <v>42479</v>
      </c>
      <c r="E137" s="208" t="n">
        <f aca="false">IF(VLOOKUP($A137,'BOD Starting Salary'!$A$6:$E$138,5,FALSE())=0,"N/A",VLOOKUP($A137,'BOD Starting Salary'!$A$6:$E$138,5,FALSE()))</f>
        <v>45110</v>
      </c>
    </row>
    <row r="138" customFormat="false" ht="15" hidden="false" customHeight="true" outlineLevel="0" collapsed="false">
      <c r="A138" s="210" t="n">
        <v>207</v>
      </c>
      <c r="B138" s="211" t="s">
        <v>285</v>
      </c>
      <c r="C138" s="212" t="n">
        <f aca="false">VLOOKUP($A138,'BOD Starting Salary'!$A$6:$E$138,3,FALSE())</f>
        <v>44783</v>
      </c>
      <c r="D138" s="212" t="n">
        <f aca="false">VLOOKUP($A138,'BOD Starting Salary'!$A$6:$E$138,4,FALSE())</f>
        <v>46783</v>
      </c>
      <c r="E138" s="213" t="n">
        <f aca="false">IF(VLOOKUP($A138,'BOD Starting Salary'!$A$6:$E$138,5,FALSE())=0,"N/A",VLOOKUP($A138,'BOD Starting Salary'!$A$6:$E$138,5,FALSE()))</f>
        <v>46783</v>
      </c>
    </row>
    <row r="140" customFormat="false" ht="11.25" hidden="false" customHeight="true" outlineLevel="0" collapsed="false">
      <c r="C140" s="214" t="n">
        <f aca="false">SUM(C7:C138)</f>
        <v>5291029.7</v>
      </c>
      <c r="D140" s="214" t="n">
        <f aca="false">SUM(D7:D138)-SUM('BOD Starting Salary'!D6:D138)</f>
        <v>-50273.5699999994</v>
      </c>
      <c r="E140" s="214" t="n">
        <f aca="false">SUM(E7:E138)-SUM('BOD Starting Salary'!E6:E138)</f>
        <v>0</v>
      </c>
    </row>
  </sheetData>
  <mergeCells count="3">
    <mergeCell ref="A1:E1"/>
    <mergeCell ref="A2:E2"/>
    <mergeCell ref="A3:E3"/>
  </mergeCells>
  <printOptions headings="false" gridLines="false" gridLinesSet="true" horizontalCentered="true" verticalCentered="false"/>
  <pageMargins left="0.5" right="0.5" top="1" bottom="1" header="0.511811023622047" footer="0.5"/>
  <pageSetup paperSize="1" scale="91" fitToWidth="1" fitToHeight="1" pageOrder="downThenOver" orientation="portrait" blackAndWhite="false" draft="false" cellComments="none" firstPageNumber="22" useFirstPageNumber="true" horizontalDpi="300" verticalDpi="300" copies="1"/>
  <headerFooter differentFirst="false" differentOddEven="false">
    <oddHeader/>
    <oddFooter>&amp;RFY 2016 Salary Survey - Table of Contents
January 6, 2017
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CCFFCC"/>
    <pageSetUpPr fitToPage="false"/>
  </sheetPr>
  <dimension ref="A1:AMJ1869"/>
  <sheetViews>
    <sheetView showFormulas="false" showGridLines="true" showRowColHeaders="true" showZeros="true" rightToLeft="false" tabSelected="false" showOutlineSymbols="true" defaultGridColor="true" view="normal" topLeftCell="A1" colorId="64" zoomScale="70" zoomScaleNormal="70" zoomScalePageLayoutView="80" workbookViewId="0">
      <selection pane="topLeft" activeCell="B1877" activeCellId="0" sqref="B1877"/>
    </sheetView>
  </sheetViews>
  <sheetFormatPr defaultColWidth="14.38671875" defaultRowHeight="11.25" zeroHeight="false" outlineLevelRow="0" outlineLevelCol="0"/>
  <cols>
    <col collapsed="false" customWidth="true" hidden="false" outlineLevel="0" max="1" min="1" style="0" width="12.82"/>
    <col collapsed="false" customWidth="true" hidden="false" outlineLevel="0" max="2" min="2" style="0" width="62.5"/>
    <col collapsed="false" customWidth="true" hidden="false" outlineLevel="0" max="3" min="3" style="0" width="13.99"/>
    <col collapsed="false" customWidth="true" hidden="false" outlineLevel="0" max="4" min="4" style="0" width="75.16"/>
    <col collapsed="false" customWidth="true" hidden="false" outlineLevel="0" max="5" min="5" style="0" width="17.82"/>
    <col collapsed="false" customWidth="true" hidden="false" outlineLevel="0" max="1024" min="6" style="0" width="9.28"/>
  </cols>
  <sheetData>
    <row r="1" customFormat="false" ht="22.5" hidden="false" customHeight="true" outlineLevel="0" collapsed="false">
      <c r="A1" s="189" t="s">
        <v>114</v>
      </c>
      <c r="B1" s="189"/>
      <c r="C1" s="189"/>
      <c r="D1" s="189"/>
      <c r="E1" s="189"/>
    </row>
    <row r="2" customFormat="false" ht="15.75" hidden="false" customHeight="true" outlineLevel="0" collapsed="false">
      <c r="A2" s="191" t="str">
        <f aca="false">"Average Teacher Salaries by School for School Year "&amp;RIGHT('BOD Average Salary by School'!$B$4,9)</f>
        <v>Average Teacher Salaries by School for School Year 2016-2017</v>
      </c>
      <c r="B2" s="191"/>
      <c r="C2" s="191"/>
      <c r="D2" s="191"/>
      <c r="E2" s="191"/>
    </row>
    <row r="3" customFormat="false" ht="98.25" hidden="false" customHeight="true" outlineLevel="0" collapsed="false">
      <c r="A3" s="215" t="s">
        <v>286</v>
      </c>
      <c r="B3" s="215"/>
      <c r="C3" s="215"/>
      <c r="D3" s="215"/>
      <c r="E3" s="215"/>
    </row>
    <row r="4" customFormat="false" ht="4.5" hidden="false" customHeight="true" outlineLevel="0" collapsed="false">
      <c r="A4" s="216"/>
      <c r="B4" s="217"/>
      <c r="C4" s="217"/>
      <c r="D4" s="217"/>
      <c r="E4" s="218"/>
    </row>
    <row r="5" customFormat="false" ht="51.75" hidden="false" customHeight="true" outlineLevel="0" collapsed="false">
      <c r="A5" s="219" t="s">
        <v>116</v>
      </c>
      <c r="B5" s="220" t="s">
        <v>117</v>
      </c>
      <c r="C5" s="220" t="s">
        <v>287</v>
      </c>
      <c r="D5" s="220" t="s">
        <v>288</v>
      </c>
      <c r="E5" s="221" t="str">
        <f aca="false">"Average 
"&amp;RIGHT('BOD Average Salary by School'!$B$4,9)&amp;" Salary"</f>
        <v>Average 
2016-2017 Salary</v>
      </c>
      <c r="F5" s="222"/>
      <c r="G5" s="222"/>
      <c r="H5" s="222"/>
      <c r="I5" s="222"/>
      <c r="J5" s="222"/>
      <c r="K5" s="222"/>
      <c r="L5" s="222"/>
      <c r="M5" s="222"/>
      <c r="N5" s="222"/>
      <c r="O5" s="222"/>
      <c r="P5" s="222"/>
      <c r="Q5" s="222"/>
      <c r="R5" s="222"/>
      <c r="S5" s="222"/>
      <c r="T5" s="222"/>
      <c r="U5" s="222"/>
      <c r="V5" s="222"/>
      <c r="W5" s="222"/>
      <c r="X5" s="222"/>
      <c r="Y5" s="222"/>
      <c r="Z5" s="222"/>
      <c r="AA5" s="222"/>
      <c r="AB5" s="222"/>
      <c r="AC5" s="222"/>
      <c r="AD5" s="222"/>
      <c r="AE5" s="222"/>
      <c r="AF5" s="222"/>
      <c r="AG5" s="222"/>
      <c r="AH5" s="222"/>
      <c r="AI5" s="222"/>
      <c r="AJ5" s="222"/>
      <c r="AK5" s="222"/>
      <c r="AL5" s="222"/>
      <c r="AM5" s="222"/>
      <c r="AN5" s="222"/>
      <c r="AO5" s="222"/>
      <c r="AP5" s="222"/>
      <c r="AQ5" s="222"/>
      <c r="AR5" s="222"/>
      <c r="AS5" s="222"/>
      <c r="AT5" s="222"/>
      <c r="AU5" s="222"/>
      <c r="AV5" s="222"/>
      <c r="AW5" s="222"/>
      <c r="AX5" s="222"/>
      <c r="AY5" s="222"/>
      <c r="AZ5" s="222"/>
      <c r="BA5" s="222"/>
      <c r="BB5" s="222"/>
      <c r="BC5" s="222"/>
      <c r="BD5" s="222"/>
      <c r="BE5" s="222"/>
      <c r="BF5" s="222"/>
      <c r="BG5" s="222"/>
      <c r="BH5" s="222"/>
      <c r="BI5" s="222"/>
      <c r="BJ5" s="222"/>
      <c r="BK5" s="222"/>
      <c r="BL5" s="222"/>
      <c r="BM5" s="222"/>
      <c r="BN5" s="222"/>
      <c r="BO5" s="222"/>
      <c r="BP5" s="222"/>
      <c r="BQ5" s="222"/>
      <c r="BR5" s="222"/>
      <c r="BS5" s="222"/>
      <c r="BT5" s="222"/>
      <c r="BU5" s="222"/>
      <c r="BV5" s="222"/>
      <c r="BW5" s="222"/>
      <c r="BX5" s="222"/>
      <c r="BY5" s="222"/>
      <c r="BZ5" s="222"/>
      <c r="CA5" s="222"/>
      <c r="CB5" s="222"/>
      <c r="CC5" s="222"/>
      <c r="CD5" s="222"/>
      <c r="CE5" s="222"/>
      <c r="CF5" s="222"/>
      <c r="CG5" s="222"/>
      <c r="CH5" s="222"/>
      <c r="CI5" s="222"/>
      <c r="CJ5" s="222"/>
      <c r="CK5" s="222"/>
      <c r="CL5" s="222"/>
      <c r="CM5" s="222"/>
      <c r="CN5" s="222"/>
      <c r="CO5" s="222"/>
      <c r="CP5" s="222"/>
      <c r="CQ5" s="222"/>
      <c r="CR5" s="222"/>
      <c r="CS5" s="222"/>
      <c r="CT5" s="222"/>
      <c r="CU5" s="222"/>
      <c r="CV5" s="222"/>
      <c r="CW5" s="222"/>
      <c r="CX5" s="222"/>
      <c r="CY5" s="222"/>
      <c r="CZ5" s="222"/>
      <c r="DA5" s="222"/>
      <c r="DB5" s="222"/>
      <c r="DC5" s="222"/>
      <c r="DD5" s="222"/>
      <c r="DE5" s="222"/>
      <c r="DF5" s="222"/>
      <c r="DG5" s="222"/>
      <c r="DH5" s="222"/>
      <c r="DI5" s="222"/>
      <c r="DJ5" s="222"/>
      <c r="DK5" s="222"/>
      <c r="DL5" s="222"/>
      <c r="DM5" s="222"/>
      <c r="DN5" s="222"/>
      <c r="DO5" s="222"/>
      <c r="DP5" s="222"/>
      <c r="DQ5" s="222"/>
      <c r="DR5" s="222"/>
      <c r="DS5" s="222"/>
      <c r="DT5" s="222"/>
      <c r="DU5" s="222"/>
      <c r="DV5" s="222"/>
      <c r="DW5" s="222"/>
      <c r="DX5" s="222"/>
      <c r="DY5" s="222"/>
      <c r="DZ5" s="222"/>
      <c r="EA5" s="222"/>
      <c r="EB5" s="222"/>
      <c r="EC5" s="222"/>
      <c r="ED5" s="222"/>
      <c r="EE5" s="222"/>
      <c r="EF5" s="222"/>
      <c r="EG5" s="222"/>
      <c r="EH5" s="222"/>
      <c r="EI5" s="222"/>
      <c r="EJ5" s="222"/>
      <c r="EK5" s="222"/>
      <c r="EL5" s="222"/>
      <c r="EM5" s="222"/>
      <c r="EN5" s="222"/>
      <c r="EO5" s="222"/>
      <c r="EP5" s="222"/>
      <c r="EQ5" s="222"/>
      <c r="ER5" s="222"/>
      <c r="ES5" s="222"/>
      <c r="ET5" s="222"/>
      <c r="EU5" s="222"/>
      <c r="EV5" s="222"/>
      <c r="EW5" s="222"/>
      <c r="EX5" s="222"/>
      <c r="EY5" s="222"/>
      <c r="EZ5" s="222"/>
      <c r="FA5" s="222"/>
      <c r="FB5" s="222"/>
      <c r="FC5" s="222"/>
      <c r="FD5" s="222"/>
      <c r="FE5" s="222"/>
      <c r="FF5" s="222"/>
      <c r="FG5" s="222"/>
      <c r="FH5" s="222"/>
      <c r="FI5" s="222"/>
      <c r="FJ5" s="222"/>
      <c r="FK5" s="222"/>
      <c r="FL5" s="222"/>
      <c r="FM5" s="222"/>
      <c r="FN5" s="222"/>
      <c r="FO5" s="222"/>
      <c r="FP5" s="222"/>
      <c r="FQ5" s="222"/>
      <c r="FR5" s="222"/>
      <c r="FS5" s="222"/>
      <c r="FT5" s="222"/>
      <c r="FU5" s="222"/>
      <c r="FV5" s="222"/>
      <c r="FW5" s="222"/>
      <c r="FX5" s="222"/>
      <c r="FY5" s="222"/>
      <c r="FZ5" s="222"/>
      <c r="GA5" s="222"/>
      <c r="GB5" s="222"/>
      <c r="GC5" s="222"/>
      <c r="GD5" s="222"/>
      <c r="GE5" s="222"/>
      <c r="GF5" s="222"/>
      <c r="GG5" s="222"/>
      <c r="GH5" s="222"/>
      <c r="GI5" s="222"/>
      <c r="GJ5" s="222"/>
      <c r="GK5" s="222"/>
      <c r="GL5" s="222"/>
      <c r="GM5" s="222"/>
      <c r="GN5" s="222"/>
      <c r="GO5" s="222"/>
      <c r="GP5" s="222"/>
      <c r="GQ5" s="222"/>
      <c r="GR5" s="222"/>
      <c r="GS5" s="222"/>
      <c r="GT5" s="222"/>
      <c r="GU5" s="222"/>
      <c r="GV5" s="222"/>
      <c r="GW5" s="222"/>
      <c r="GX5" s="222"/>
      <c r="GY5" s="222"/>
      <c r="GZ5" s="222"/>
      <c r="HA5" s="222"/>
      <c r="HB5" s="222"/>
      <c r="HC5" s="222"/>
      <c r="HD5" s="222"/>
      <c r="HE5" s="222"/>
      <c r="HF5" s="222"/>
      <c r="HG5" s="222"/>
      <c r="HH5" s="222"/>
      <c r="HI5" s="222"/>
      <c r="HJ5" s="222"/>
      <c r="HK5" s="222"/>
      <c r="HL5" s="222"/>
      <c r="HM5" s="222"/>
      <c r="HN5" s="222"/>
      <c r="HO5" s="222"/>
      <c r="HP5" s="222"/>
      <c r="HQ5" s="222"/>
      <c r="HR5" s="222"/>
      <c r="HS5" s="222"/>
      <c r="HT5" s="222"/>
      <c r="HU5" s="222"/>
      <c r="HV5" s="222"/>
      <c r="HW5" s="222"/>
      <c r="HX5" s="222"/>
      <c r="HY5" s="222"/>
      <c r="HZ5" s="222"/>
      <c r="IA5" s="222"/>
      <c r="IB5" s="222"/>
      <c r="IC5" s="222"/>
      <c r="ID5" s="222"/>
      <c r="IE5" s="222"/>
      <c r="IF5" s="222"/>
      <c r="IG5" s="222"/>
      <c r="IH5" s="222"/>
      <c r="II5" s="222"/>
      <c r="IJ5" s="222"/>
      <c r="IK5" s="222"/>
      <c r="IL5" s="222"/>
      <c r="IM5" s="222"/>
      <c r="IN5" s="222"/>
      <c r="IO5" s="222"/>
      <c r="IP5" s="222"/>
      <c r="IQ5" s="222"/>
      <c r="IR5" s="222"/>
      <c r="IS5" s="222"/>
      <c r="IT5" s="222"/>
      <c r="IU5" s="222"/>
      <c r="IV5" s="222"/>
      <c r="IW5" s="222"/>
      <c r="IX5" s="222"/>
      <c r="IY5" s="222"/>
      <c r="IZ5" s="222"/>
      <c r="JA5" s="222"/>
      <c r="JB5" s="222"/>
      <c r="JC5" s="222"/>
      <c r="JD5" s="222"/>
      <c r="JE5" s="222"/>
      <c r="JF5" s="222"/>
      <c r="JG5" s="222"/>
      <c r="JH5" s="222"/>
      <c r="JI5" s="222"/>
      <c r="JJ5" s="222"/>
      <c r="JK5" s="222"/>
      <c r="JL5" s="222"/>
      <c r="JM5" s="222"/>
      <c r="JN5" s="222"/>
      <c r="JO5" s="222"/>
      <c r="JP5" s="222"/>
      <c r="JQ5" s="222"/>
      <c r="JR5" s="222"/>
      <c r="JS5" s="222"/>
      <c r="JT5" s="222"/>
      <c r="JU5" s="222"/>
      <c r="JV5" s="222"/>
      <c r="JW5" s="222"/>
      <c r="JX5" s="222"/>
      <c r="JY5" s="222"/>
      <c r="JZ5" s="222"/>
      <c r="KA5" s="222"/>
      <c r="KB5" s="222"/>
      <c r="KC5" s="222"/>
      <c r="KD5" s="222"/>
      <c r="KE5" s="222"/>
      <c r="KF5" s="222"/>
      <c r="KG5" s="222"/>
      <c r="KH5" s="222"/>
      <c r="KI5" s="222"/>
      <c r="KJ5" s="222"/>
      <c r="KK5" s="222"/>
      <c r="KL5" s="222"/>
      <c r="KM5" s="222"/>
      <c r="KN5" s="222"/>
      <c r="KO5" s="222"/>
      <c r="KP5" s="222"/>
      <c r="KQ5" s="222"/>
      <c r="KR5" s="222"/>
      <c r="KS5" s="222"/>
      <c r="KT5" s="222"/>
      <c r="KU5" s="222"/>
      <c r="KV5" s="222"/>
      <c r="KW5" s="222"/>
      <c r="KX5" s="222"/>
      <c r="KY5" s="222"/>
      <c r="KZ5" s="222"/>
      <c r="LA5" s="222"/>
      <c r="LB5" s="222"/>
      <c r="LC5" s="222"/>
      <c r="LD5" s="222"/>
      <c r="LE5" s="222"/>
      <c r="LF5" s="222"/>
      <c r="LG5" s="222"/>
      <c r="LH5" s="222"/>
      <c r="LI5" s="222"/>
      <c r="LJ5" s="222"/>
      <c r="LK5" s="222"/>
      <c r="LL5" s="222"/>
      <c r="LM5" s="222"/>
      <c r="LN5" s="222"/>
      <c r="LO5" s="222"/>
      <c r="LP5" s="222"/>
      <c r="LQ5" s="222"/>
      <c r="LR5" s="222"/>
      <c r="LS5" s="222"/>
      <c r="LT5" s="222"/>
      <c r="LU5" s="222"/>
      <c r="LV5" s="222"/>
      <c r="LW5" s="222"/>
      <c r="LX5" s="222"/>
      <c r="LY5" s="222"/>
      <c r="LZ5" s="222"/>
      <c r="MA5" s="222"/>
      <c r="MB5" s="222"/>
      <c r="MC5" s="222"/>
      <c r="MD5" s="222"/>
      <c r="ME5" s="222"/>
      <c r="MF5" s="222"/>
      <c r="MG5" s="222"/>
      <c r="MH5" s="222"/>
      <c r="MI5" s="222"/>
      <c r="MJ5" s="222"/>
      <c r="MK5" s="222"/>
      <c r="ML5" s="222"/>
      <c r="MM5" s="222"/>
      <c r="MN5" s="222"/>
      <c r="MO5" s="222"/>
      <c r="MP5" s="222"/>
      <c r="MQ5" s="222"/>
      <c r="MR5" s="222"/>
      <c r="MS5" s="222"/>
      <c r="MT5" s="222"/>
      <c r="MU5" s="222"/>
      <c r="MV5" s="222"/>
      <c r="MW5" s="222"/>
      <c r="MX5" s="222"/>
      <c r="MY5" s="222"/>
      <c r="MZ5" s="222"/>
      <c r="NA5" s="222"/>
      <c r="NB5" s="222"/>
      <c r="NC5" s="222"/>
      <c r="ND5" s="222"/>
      <c r="NE5" s="222"/>
      <c r="NF5" s="222"/>
      <c r="NG5" s="222"/>
      <c r="NH5" s="222"/>
      <c r="NI5" s="222"/>
      <c r="NJ5" s="222"/>
      <c r="NK5" s="222"/>
      <c r="NL5" s="222"/>
      <c r="NM5" s="222"/>
      <c r="NN5" s="222"/>
      <c r="NO5" s="222"/>
      <c r="NP5" s="222"/>
      <c r="NQ5" s="222"/>
      <c r="NR5" s="222"/>
      <c r="NS5" s="222"/>
      <c r="NT5" s="222"/>
      <c r="NU5" s="222"/>
      <c r="NV5" s="222"/>
      <c r="NW5" s="222"/>
      <c r="NX5" s="222"/>
      <c r="NY5" s="222"/>
      <c r="NZ5" s="222"/>
      <c r="OA5" s="222"/>
      <c r="OB5" s="222"/>
      <c r="OC5" s="222"/>
      <c r="OD5" s="222"/>
      <c r="OE5" s="222"/>
      <c r="OF5" s="222"/>
      <c r="OG5" s="222"/>
      <c r="OH5" s="222"/>
      <c r="OI5" s="222"/>
      <c r="OJ5" s="222"/>
      <c r="OK5" s="222"/>
      <c r="OL5" s="222"/>
      <c r="OM5" s="222"/>
      <c r="ON5" s="222"/>
      <c r="OO5" s="222"/>
      <c r="OP5" s="222"/>
      <c r="OQ5" s="222"/>
      <c r="OR5" s="222"/>
      <c r="OS5" s="222"/>
      <c r="OT5" s="222"/>
      <c r="OU5" s="222"/>
      <c r="OV5" s="222"/>
      <c r="OW5" s="222"/>
      <c r="OX5" s="222"/>
      <c r="OY5" s="222"/>
      <c r="OZ5" s="222"/>
      <c r="PA5" s="222"/>
      <c r="PB5" s="222"/>
      <c r="PC5" s="222"/>
      <c r="PD5" s="222"/>
      <c r="PE5" s="222"/>
      <c r="PF5" s="222"/>
      <c r="PG5" s="222"/>
      <c r="PH5" s="222"/>
      <c r="PI5" s="222"/>
      <c r="PJ5" s="222"/>
      <c r="PK5" s="222"/>
      <c r="PL5" s="222"/>
      <c r="PM5" s="222"/>
      <c r="PN5" s="222"/>
      <c r="PO5" s="222"/>
      <c r="PP5" s="222"/>
      <c r="PQ5" s="222"/>
      <c r="PR5" s="222"/>
      <c r="PS5" s="222"/>
      <c r="PT5" s="222"/>
      <c r="PU5" s="222"/>
      <c r="PV5" s="222"/>
      <c r="PW5" s="222"/>
      <c r="PX5" s="222"/>
      <c r="PY5" s="222"/>
      <c r="PZ5" s="222"/>
      <c r="QA5" s="222"/>
      <c r="QB5" s="222"/>
      <c r="QC5" s="222"/>
      <c r="QD5" s="222"/>
      <c r="QE5" s="222"/>
      <c r="QF5" s="222"/>
      <c r="QG5" s="222"/>
      <c r="QH5" s="222"/>
      <c r="QI5" s="222"/>
      <c r="QJ5" s="222"/>
      <c r="QK5" s="222"/>
      <c r="QL5" s="222"/>
      <c r="QM5" s="222"/>
      <c r="QN5" s="222"/>
      <c r="QO5" s="222"/>
      <c r="QP5" s="222"/>
      <c r="QQ5" s="222"/>
      <c r="QR5" s="222"/>
      <c r="QS5" s="222"/>
      <c r="QT5" s="222"/>
      <c r="QU5" s="222"/>
      <c r="QV5" s="222"/>
      <c r="QW5" s="222"/>
      <c r="QX5" s="222"/>
      <c r="QY5" s="222"/>
      <c r="QZ5" s="222"/>
      <c r="RA5" s="222"/>
      <c r="RB5" s="222"/>
      <c r="RC5" s="222"/>
      <c r="RD5" s="222"/>
      <c r="RE5" s="222"/>
      <c r="RF5" s="222"/>
      <c r="RG5" s="222"/>
      <c r="RH5" s="222"/>
      <c r="RI5" s="222"/>
      <c r="RJ5" s="222"/>
      <c r="RK5" s="222"/>
      <c r="RL5" s="222"/>
      <c r="RM5" s="222"/>
      <c r="RN5" s="222"/>
      <c r="RO5" s="222"/>
      <c r="RP5" s="222"/>
      <c r="RQ5" s="222"/>
      <c r="RR5" s="222"/>
      <c r="RS5" s="222"/>
      <c r="RT5" s="222"/>
      <c r="RU5" s="222"/>
      <c r="RV5" s="222"/>
      <c r="RW5" s="222"/>
      <c r="RX5" s="222"/>
      <c r="RY5" s="222"/>
      <c r="RZ5" s="222"/>
      <c r="SA5" s="222"/>
      <c r="SB5" s="222"/>
      <c r="SC5" s="222"/>
      <c r="SD5" s="222"/>
      <c r="SE5" s="222"/>
      <c r="SF5" s="222"/>
      <c r="SG5" s="222"/>
      <c r="SH5" s="222"/>
      <c r="SI5" s="222"/>
      <c r="SJ5" s="222"/>
      <c r="SK5" s="222"/>
      <c r="SL5" s="222"/>
      <c r="SM5" s="222"/>
      <c r="SN5" s="222"/>
      <c r="SO5" s="222"/>
      <c r="SP5" s="222"/>
      <c r="SQ5" s="222"/>
      <c r="SR5" s="222"/>
      <c r="SS5" s="222"/>
      <c r="ST5" s="222"/>
      <c r="SU5" s="222"/>
      <c r="SV5" s="222"/>
      <c r="SW5" s="222"/>
      <c r="SX5" s="222"/>
      <c r="SY5" s="222"/>
      <c r="SZ5" s="222"/>
      <c r="TA5" s="222"/>
      <c r="TB5" s="222"/>
      <c r="TC5" s="222"/>
      <c r="TD5" s="222"/>
      <c r="TE5" s="222"/>
      <c r="TF5" s="222"/>
      <c r="TG5" s="222"/>
      <c r="TH5" s="222"/>
      <c r="TI5" s="222"/>
      <c r="TJ5" s="222"/>
      <c r="TK5" s="222"/>
      <c r="TL5" s="222"/>
      <c r="TM5" s="222"/>
      <c r="TN5" s="222"/>
      <c r="TO5" s="222"/>
      <c r="TP5" s="222"/>
      <c r="TQ5" s="222"/>
      <c r="TR5" s="222"/>
      <c r="TS5" s="222"/>
      <c r="TT5" s="222"/>
      <c r="TU5" s="222"/>
      <c r="TV5" s="222"/>
      <c r="TW5" s="222"/>
      <c r="TX5" s="222"/>
      <c r="TY5" s="222"/>
      <c r="TZ5" s="222"/>
      <c r="UA5" s="222"/>
      <c r="UB5" s="222"/>
      <c r="UC5" s="222"/>
      <c r="UD5" s="222"/>
      <c r="UE5" s="222"/>
      <c r="UF5" s="222"/>
      <c r="UG5" s="222"/>
      <c r="UH5" s="222"/>
      <c r="UI5" s="222"/>
      <c r="UJ5" s="222"/>
      <c r="UK5" s="222"/>
      <c r="UL5" s="222"/>
      <c r="UM5" s="222"/>
      <c r="UN5" s="222"/>
      <c r="UO5" s="222"/>
      <c r="UP5" s="222"/>
      <c r="UQ5" s="222"/>
      <c r="UR5" s="222"/>
      <c r="US5" s="222"/>
      <c r="UT5" s="222"/>
      <c r="UU5" s="222"/>
      <c r="UV5" s="222"/>
      <c r="UW5" s="222"/>
      <c r="UX5" s="222"/>
      <c r="UY5" s="222"/>
      <c r="UZ5" s="222"/>
      <c r="VA5" s="222"/>
      <c r="VB5" s="222"/>
      <c r="VC5" s="222"/>
      <c r="VD5" s="222"/>
      <c r="VE5" s="222"/>
      <c r="VF5" s="222"/>
      <c r="VG5" s="222"/>
      <c r="VH5" s="222"/>
      <c r="VI5" s="222"/>
      <c r="VJ5" s="222"/>
      <c r="VK5" s="222"/>
      <c r="VL5" s="222"/>
      <c r="VM5" s="222"/>
      <c r="VN5" s="222"/>
      <c r="VO5" s="222"/>
      <c r="VP5" s="222"/>
      <c r="VQ5" s="222"/>
      <c r="VR5" s="222"/>
      <c r="VS5" s="222"/>
      <c r="VT5" s="222"/>
      <c r="VU5" s="222"/>
      <c r="VV5" s="222"/>
      <c r="VW5" s="222"/>
      <c r="VX5" s="222"/>
      <c r="VY5" s="222"/>
      <c r="VZ5" s="222"/>
      <c r="WA5" s="222"/>
      <c r="WB5" s="222"/>
      <c r="WC5" s="222"/>
      <c r="WD5" s="222"/>
      <c r="WE5" s="222"/>
      <c r="WF5" s="222"/>
      <c r="WG5" s="222"/>
      <c r="WH5" s="222"/>
      <c r="WI5" s="222"/>
      <c r="WJ5" s="222"/>
      <c r="WK5" s="222"/>
      <c r="WL5" s="222"/>
      <c r="WM5" s="222"/>
      <c r="WN5" s="222"/>
      <c r="WO5" s="222"/>
      <c r="WP5" s="222"/>
      <c r="WQ5" s="222"/>
      <c r="WR5" s="222"/>
      <c r="WS5" s="222"/>
      <c r="WT5" s="222"/>
      <c r="WU5" s="222"/>
      <c r="WV5" s="222"/>
      <c r="WW5" s="222"/>
      <c r="WX5" s="222"/>
      <c r="WY5" s="222"/>
      <c r="WZ5" s="222"/>
      <c r="XA5" s="222"/>
      <c r="XB5" s="222"/>
      <c r="XC5" s="222"/>
      <c r="XD5" s="222"/>
      <c r="XE5" s="222"/>
      <c r="XF5" s="222"/>
      <c r="XG5" s="222"/>
      <c r="XH5" s="222"/>
      <c r="XI5" s="222"/>
      <c r="XJ5" s="222"/>
      <c r="XK5" s="222"/>
      <c r="XL5" s="222"/>
      <c r="XM5" s="222"/>
      <c r="XN5" s="222"/>
      <c r="XO5" s="222"/>
      <c r="XP5" s="222"/>
      <c r="XQ5" s="222"/>
      <c r="XR5" s="222"/>
      <c r="XS5" s="222"/>
      <c r="XT5" s="222"/>
      <c r="XU5" s="222"/>
      <c r="XV5" s="222"/>
      <c r="XW5" s="222"/>
      <c r="XX5" s="222"/>
      <c r="XY5" s="222"/>
      <c r="XZ5" s="222"/>
      <c r="YA5" s="222"/>
      <c r="YB5" s="222"/>
      <c r="YC5" s="222"/>
      <c r="YD5" s="222"/>
      <c r="YE5" s="222"/>
      <c r="YF5" s="222"/>
      <c r="YG5" s="222"/>
      <c r="YH5" s="222"/>
      <c r="YI5" s="222"/>
      <c r="YJ5" s="222"/>
      <c r="YK5" s="222"/>
      <c r="YL5" s="222"/>
      <c r="YM5" s="222"/>
      <c r="YN5" s="222"/>
      <c r="YO5" s="222"/>
      <c r="YP5" s="222"/>
      <c r="YQ5" s="222"/>
      <c r="YR5" s="222"/>
      <c r="YS5" s="222"/>
      <c r="YT5" s="222"/>
      <c r="YU5" s="222"/>
      <c r="YV5" s="222"/>
      <c r="YW5" s="222"/>
      <c r="YX5" s="222"/>
      <c r="YY5" s="222"/>
      <c r="YZ5" s="222"/>
      <c r="ZA5" s="222"/>
      <c r="ZB5" s="222"/>
      <c r="ZC5" s="222"/>
      <c r="ZD5" s="222"/>
      <c r="ZE5" s="222"/>
      <c r="ZF5" s="222"/>
      <c r="ZG5" s="222"/>
      <c r="ZH5" s="222"/>
      <c r="ZI5" s="222"/>
      <c r="ZJ5" s="222"/>
      <c r="ZK5" s="222"/>
      <c r="ZL5" s="222"/>
      <c r="ZM5" s="222"/>
      <c r="ZN5" s="222"/>
      <c r="ZO5" s="222"/>
      <c r="ZP5" s="222"/>
      <c r="ZQ5" s="222"/>
      <c r="ZR5" s="222"/>
      <c r="ZS5" s="222"/>
      <c r="ZT5" s="222"/>
      <c r="ZU5" s="222"/>
      <c r="ZV5" s="222"/>
      <c r="ZW5" s="222"/>
      <c r="ZX5" s="222"/>
      <c r="ZY5" s="222"/>
      <c r="ZZ5" s="222"/>
      <c r="AAA5" s="222"/>
      <c r="AAB5" s="222"/>
      <c r="AAC5" s="222"/>
      <c r="AAD5" s="222"/>
      <c r="AAE5" s="222"/>
      <c r="AAF5" s="222"/>
      <c r="AAG5" s="222"/>
      <c r="AAH5" s="222"/>
      <c r="AAI5" s="222"/>
      <c r="AAJ5" s="222"/>
      <c r="AAK5" s="222"/>
      <c r="AAL5" s="222"/>
      <c r="AAM5" s="222"/>
      <c r="AAN5" s="222"/>
      <c r="AAO5" s="222"/>
      <c r="AAP5" s="222"/>
      <c r="AAQ5" s="222"/>
      <c r="AAR5" s="222"/>
      <c r="AAS5" s="222"/>
      <c r="AAT5" s="222"/>
      <c r="AAU5" s="222"/>
      <c r="AAV5" s="222"/>
      <c r="AAW5" s="222"/>
      <c r="AAX5" s="222"/>
      <c r="AAY5" s="222"/>
      <c r="AAZ5" s="222"/>
      <c r="ABA5" s="222"/>
      <c r="ABB5" s="222"/>
      <c r="ABC5" s="222"/>
      <c r="ABD5" s="222"/>
      <c r="ABE5" s="222"/>
      <c r="ABF5" s="222"/>
      <c r="ABG5" s="222"/>
      <c r="ABH5" s="222"/>
      <c r="ABI5" s="222"/>
      <c r="ABJ5" s="222"/>
      <c r="ABK5" s="222"/>
      <c r="ABL5" s="222"/>
      <c r="ABM5" s="222"/>
      <c r="ABN5" s="222"/>
      <c r="ABO5" s="222"/>
      <c r="ABP5" s="222"/>
      <c r="ABQ5" s="222"/>
      <c r="ABR5" s="222"/>
      <c r="ABS5" s="222"/>
      <c r="ABT5" s="222"/>
      <c r="ABU5" s="222"/>
      <c r="ABV5" s="222"/>
      <c r="ABW5" s="222"/>
      <c r="ABX5" s="222"/>
      <c r="ABY5" s="222"/>
      <c r="ABZ5" s="222"/>
      <c r="ACA5" s="222"/>
      <c r="ACB5" s="222"/>
      <c r="ACC5" s="222"/>
      <c r="ACD5" s="222"/>
      <c r="ACE5" s="222"/>
      <c r="ACF5" s="222"/>
      <c r="ACG5" s="222"/>
      <c r="ACH5" s="222"/>
      <c r="ACI5" s="222"/>
      <c r="ACJ5" s="222"/>
      <c r="ACK5" s="222"/>
      <c r="ACL5" s="222"/>
      <c r="ACM5" s="222"/>
      <c r="ACN5" s="222"/>
      <c r="ACO5" s="222"/>
      <c r="ACP5" s="222"/>
      <c r="ACQ5" s="222"/>
      <c r="ACR5" s="222"/>
      <c r="ACS5" s="222"/>
      <c r="ACT5" s="222"/>
      <c r="ACU5" s="222"/>
      <c r="ACV5" s="222"/>
      <c r="ACW5" s="222"/>
      <c r="ACX5" s="222"/>
      <c r="ACY5" s="222"/>
      <c r="ACZ5" s="222"/>
      <c r="ADA5" s="222"/>
      <c r="ADB5" s="222"/>
      <c r="ADC5" s="222"/>
      <c r="ADD5" s="222"/>
      <c r="ADE5" s="222"/>
      <c r="ADF5" s="222"/>
      <c r="ADG5" s="222"/>
      <c r="ADH5" s="222"/>
      <c r="ADI5" s="222"/>
      <c r="ADJ5" s="222"/>
      <c r="ADK5" s="222"/>
      <c r="ADL5" s="222"/>
      <c r="ADM5" s="222"/>
      <c r="ADN5" s="222"/>
      <c r="ADO5" s="222"/>
      <c r="ADP5" s="222"/>
      <c r="ADQ5" s="222"/>
      <c r="ADR5" s="222"/>
      <c r="ADS5" s="222"/>
      <c r="ADT5" s="222"/>
      <c r="ADU5" s="222"/>
      <c r="ADV5" s="222"/>
      <c r="ADW5" s="222"/>
      <c r="ADX5" s="222"/>
      <c r="ADY5" s="222"/>
      <c r="ADZ5" s="222"/>
      <c r="AEA5" s="222"/>
      <c r="AEB5" s="222"/>
      <c r="AEC5" s="222"/>
      <c r="AED5" s="222"/>
      <c r="AEE5" s="222"/>
      <c r="AEF5" s="222"/>
      <c r="AEG5" s="222"/>
      <c r="AEH5" s="222"/>
      <c r="AEI5" s="222"/>
      <c r="AEJ5" s="222"/>
      <c r="AEK5" s="222"/>
      <c r="AEL5" s="222"/>
      <c r="AEM5" s="222"/>
      <c r="AEN5" s="222"/>
      <c r="AEO5" s="222"/>
      <c r="AEP5" s="222"/>
      <c r="AEQ5" s="222"/>
      <c r="AER5" s="222"/>
      <c r="AES5" s="222"/>
      <c r="AET5" s="222"/>
      <c r="AEU5" s="222"/>
      <c r="AEV5" s="222"/>
      <c r="AEW5" s="222"/>
      <c r="AEX5" s="222"/>
      <c r="AEY5" s="222"/>
      <c r="AEZ5" s="222"/>
      <c r="AFA5" s="222"/>
      <c r="AFB5" s="222"/>
      <c r="AFC5" s="222"/>
      <c r="AFD5" s="222"/>
      <c r="AFE5" s="222"/>
      <c r="AFF5" s="222"/>
      <c r="AFG5" s="222"/>
      <c r="AFH5" s="222"/>
      <c r="AFI5" s="222"/>
      <c r="AFJ5" s="222"/>
      <c r="AFK5" s="222"/>
      <c r="AFL5" s="222"/>
      <c r="AFM5" s="222"/>
      <c r="AFN5" s="222"/>
      <c r="AFO5" s="222"/>
      <c r="AFP5" s="222"/>
      <c r="AFQ5" s="222"/>
      <c r="AFR5" s="222"/>
      <c r="AFS5" s="222"/>
      <c r="AFT5" s="222"/>
      <c r="AFU5" s="222"/>
      <c r="AFV5" s="222"/>
      <c r="AFW5" s="222"/>
      <c r="AFX5" s="222"/>
      <c r="AFY5" s="222"/>
      <c r="AFZ5" s="222"/>
      <c r="AGA5" s="222"/>
      <c r="AGB5" s="222"/>
      <c r="AGC5" s="222"/>
      <c r="AGD5" s="222"/>
      <c r="AGE5" s="222"/>
      <c r="AGF5" s="222"/>
      <c r="AGG5" s="222"/>
      <c r="AGH5" s="222"/>
      <c r="AGI5" s="222"/>
      <c r="AGJ5" s="222"/>
      <c r="AGK5" s="222"/>
      <c r="AGL5" s="222"/>
      <c r="AGM5" s="222"/>
      <c r="AGN5" s="222"/>
      <c r="AGO5" s="222"/>
      <c r="AGP5" s="222"/>
      <c r="AGQ5" s="222"/>
      <c r="AGR5" s="222"/>
      <c r="AGS5" s="222"/>
      <c r="AGT5" s="222"/>
      <c r="AGU5" s="222"/>
      <c r="AGV5" s="222"/>
      <c r="AGW5" s="222"/>
      <c r="AGX5" s="222"/>
      <c r="AGY5" s="222"/>
      <c r="AGZ5" s="222"/>
      <c r="AHA5" s="222"/>
      <c r="AHB5" s="222"/>
      <c r="AHC5" s="222"/>
      <c r="AHD5" s="222"/>
      <c r="AHE5" s="222"/>
      <c r="AHF5" s="222"/>
      <c r="AHG5" s="222"/>
      <c r="AHH5" s="222"/>
      <c r="AHI5" s="222"/>
      <c r="AHJ5" s="222"/>
      <c r="AHK5" s="222"/>
      <c r="AHL5" s="222"/>
      <c r="AHM5" s="222"/>
      <c r="AHN5" s="222"/>
      <c r="AHO5" s="222"/>
      <c r="AHP5" s="222"/>
      <c r="AHQ5" s="222"/>
      <c r="AHR5" s="222"/>
      <c r="AHS5" s="222"/>
      <c r="AHT5" s="222"/>
      <c r="AHU5" s="222"/>
      <c r="AHV5" s="222"/>
      <c r="AHW5" s="222"/>
      <c r="AHX5" s="222"/>
      <c r="AHY5" s="222"/>
      <c r="AHZ5" s="222"/>
      <c r="AIA5" s="222"/>
      <c r="AIB5" s="222"/>
      <c r="AIC5" s="222"/>
      <c r="AID5" s="222"/>
      <c r="AIE5" s="222"/>
      <c r="AIF5" s="222"/>
      <c r="AIG5" s="222"/>
      <c r="AIH5" s="222"/>
      <c r="AII5" s="222"/>
      <c r="AIJ5" s="222"/>
      <c r="AIK5" s="222"/>
      <c r="AIL5" s="222"/>
      <c r="AIM5" s="222"/>
      <c r="AIN5" s="222"/>
      <c r="AIO5" s="222"/>
      <c r="AIP5" s="222"/>
      <c r="AIQ5" s="222"/>
      <c r="AIR5" s="222"/>
      <c r="AIS5" s="222"/>
      <c r="AIT5" s="222"/>
      <c r="AIU5" s="222"/>
      <c r="AIV5" s="222"/>
      <c r="AIW5" s="222"/>
      <c r="AIX5" s="222"/>
      <c r="AIY5" s="222"/>
      <c r="AIZ5" s="222"/>
      <c r="AJA5" s="222"/>
      <c r="AJB5" s="222"/>
      <c r="AJC5" s="222"/>
      <c r="AJD5" s="222"/>
      <c r="AJE5" s="222"/>
      <c r="AJF5" s="222"/>
      <c r="AJG5" s="222"/>
      <c r="AJH5" s="222"/>
      <c r="AJI5" s="222"/>
      <c r="AJJ5" s="222"/>
      <c r="AJK5" s="222"/>
      <c r="AJL5" s="222"/>
      <c r="AJM5" s="222"/>
      <c r="AJN5" s="222"/>
      <c r="AJO5" s="222"/>
      <c r="AJP5" s="222"/>
      <c r="AJQ5" s="222"/>
      <c r="AJR5" s="222"/>
      <c r="AJS5" s="222"/>
      <c r="AJT5" s="222"/>
      <c r="AJU5" s="222"/>
      <c r="AJV5" s="222"/>
      <c r="AJW5" s="222"/>
      <c r="AJX5" s="222"/>
      <c r="AJY5" s="222"/>
      <c r="AJZ5" s="222"/>
      <c r="AKA5" s="222"/>
      <c r="AKB5" s="222"/>
      <c r="AKC5" s="222"/>
      <c r="AKD5" s="222"/>
      <c r="AKE5" s="222"/>
      <c r="AKF5" s="222"/>
      <c r="AKG5" s="222"/>
      <c r="AKH5" s="222"/>
      <c r="AKI5" s="222"/>
      <c r="AKJ5" s="222"/>
      <c r="AKK5" s="222"/>
      <c r="AKL5" s="222"/>
      <c r="AKM5" s="222"/>
      <c r="AKN5" s="222"/>
      <c r="AKO5" s="222"/>
      <c r="AKP5" s="222"/>
      <c r="AKQ5" s="222"/>
      <c r="AKR5" s="222"/>
      <c r="AKS5" s="222"/>
      <c r="AKT5" s="222"/>
      <c r="AKU5" s="222"/>
      <c r="AKV5" s="222"/>
      <c r="AKW5" s="222"/>
      <c r="AKX5" s="222"/>
      <c r="AKY5" s="222"/>
      <c r="AKZ5" s="222"/>
      <c r="ALA5" s="222"/>
      <c r="ALB5" s="222"/>
      <c r="ALC5" s="222"/>
      <c r="ALD5" s="222"/>
      <c r="ALE5" s="222"/>
      <c r="ALF5" s="222"/>
      <c r="ALG5" s="222"/>
      <c r="ALH5" s="222"/>
      <c r="ALI5" s="222"/>
      <c r="ALJ5" s="222"/>
      <c r="ALK5" s="222"/>
      <c r="ALL5" s="222"/>
      <c r="ALM5" s="222"/>
      <c r="ALN5" s="222"/>
      <c r="ALO5" s="222"/>
      <c r="ALP5" s="222"/>
      <c r="ALQ5" s="222"/>
      <c r="ALR5" s="222"/>
      <c r="ALS5" s="222"/>
      <c r="ALT5" s="222"/>
      <c r="ALU5" s="222"/>
      <c r="ALV5" s="222"/>
      <c r="ALW5" s="222"/>
      <c r="ALX5" s="222"/>
      <c r="ALY5" s="222"/>
      <c r="ALZ5" s="222"/>
      <c r="AMA5" s="222"/>
      <c r="AMB5" s="222"/>
      <c r="AMC5" s="222"/>
      <c r="AMD5" s="222"/>
      <c r="AME5" s="222"/>
      <c r="AMF5" s="222"/>
      <c r="AMG5" s="222"/>
      <c r="AMH5" s="222"/>
      <c r="AMI5" s="222"/>
      <c r="AMJ5" s="222"/>
    </row>
    <row r="6" customFormat="false" ht="15" hidden="false" customHeight="true" outlineLevel="0" collapsed="false">
      <c r="A6" s="223" t="n">
        <f aca="false">'BOD Average Salary by School'!A6</f>
        <v>1</v>
      </c>
      <c r="B6" s="202" t="str">
        <f aca="false">'BOD Average Salary by School'!B6</f>
        <v>Accomack County Public Schools</v>
      </c>
      <c r="C6" s="202" t="n">
        <f aca="false">'BOD Average Salary by School'!C6</f>
        <v>530</v>
      </c>
      <c r="D6" s="202" t="str">
        <f aca="false">'BOD Average Salary by School'!D6</f>
        <v>TANGIER COMBINED</v>
      </c>
      <c r="E6" s="224" t="n">
        <f aca="false">VLOOKUP(TEXT(A6,"000")&amp;" "&amp;TEXT(C6,"0000"),'BOD Average Salary by School'!F:G,2,FALSE())</f>
        <v>48493</v>
      </c>
    </row>
    <row r="7" customFormat="false" ht="15" hidden="false" customHeight="true" outlineLevel="0" collapsed="false">
      <c r="A7" s="225" t="n">
        <f aca="false">'BOD Average Salary by School'!A7</f>
        <v>1</v>
      </c>
      <c r="B7" s="206" t="str">
        <f aca="false">'BOD Average Salary by School'!B7</f>
        <v>Accomack County Public Schools</v>
      </c>
      <c r="C7" s="206" t="n">
        <f aca="false">'BOD Average Salary by School'!C7</f>
        <v>540</v>
      </c>
      <c r="D7" s="206" t="str">
        <f aca="false">'BOD Average Salary by School'!D7</f>
        <v>ARCADIA HIGH</v>
      </c>
      <c r="E7" s="226" t="n">
        <f aca="false">VLOOKUP(TEXT(A7,"000")&amp;" "&amp;TEXT(C7,"0000"),'BOD Average Salary by School'!F:G,2,FALSE())</f>
        <v>47110</v>
      </c>
    </row>
    <row r="8" customFormat="false" ht="15" hidden="false" customHeight="true" outlineLevel="0" collapsed="false">
      <c r="A8" s="225" t="n">
        <f aca="false">'BOD Average Salary by School'!A8</f>
        <v>1</v>
      </c>
      <c r="B8" s="206" t="str">
        <f aca="false">'BOD Average Salary by School'!B8</f>
        <v>Accomack County Public Schools</v>
      </c>
      <c r="C8" s="206" t="n">
        <f aca="false">'BOD Average Salary by School'!C8</f>
        <v>580</v>
      </c>
      <c r="D8" s="206" t="str">
        <f aca="false">'BOD Average Salary by School'!D8</f>
        <v>CHINCOTEAGUE HIGH</v>
      </c>
      <c r="E8" s="226" t="n">
        <f aca="false">VLOOKUP(TEXT(A8,"000")&amp;" "&amp;TEXT(C8,"0000"),'BOD Average Salary by School'!F:G,2,FALSE())</f>
        <v>45838</v>
      </c>
    </row>
    <row r="9" customFormat="false" ht="15" hidden="false" customHeight="true" outlineLevel="0" collapsed="false">
      <c r="A9" s="225" t="n">
        <f aca="false">'BOD Average Salary by School'!A9</f>
        <v>1</v>
      </c>
      <c r="B9" s="206" t="str">
        <f aca="false">'BOD Average Salary by School'!B9</f>
        <v>Accomack County Public Schools</v>
      </c>
      <c r="C9" s="206" t="n">
        <f aca="false">'BOD Average Salary by School'!C9</f>
        <v>590</v>
      </c>
      <c r="D9" s="206" t="str">
        <f aca="false">'BOD Average Salary by School'!D9</f>
        <v>PUNGOTEAGUE ELEM</v>
      </c>
      <c r="E9" s="226" t="n">
        <f aca="false">VLOOKUP(TEXT(A9,"000")&amp;" "&amp;TEXT(C9,"0000"),'BOD Average Salary by School'!F:G,2,FALSE())</f>
        <v>43469</v>
      </c>
    </row>
    <row r="10" customFormat="false" ht="15" hidden="false" customHeight="true" outlineLevel="0" collapsed="false">
      <c r="A10" s="225" t="n">
        <f aca="false">'BOD Average Salary by School'!A10</f>
        <v>1</v>
      </c>
      <c r="B10" s="206" t="str">
        <f aca="false">'BOD Average Salary by School'!B10</f>
        <v>Accomack County Public Schools</v>
      </c>
      <c r="C10" s="206" t="n">
        <f aca="false">'BOD Average Salary by School'!C10</f>
        <v>600</v>
      </c>
      <c r="D10" s="206" t="str">
        <f aca="false">'BOD Average Salary by School'!D10</f>
        <v>KEGOTANK ELEM</v>
      </c>
      <c r="E10" s="226" t="n">
        <f aca="false">VLOOKUP(TEXT(A10,"000")&amp;" "&amp;TEXT(C10,"0000"),'BOD Average Salary by School'!F:G,2,FALSE())</f>
        <v>44799</v>
      </c>
    </row>
    <row r="11" customFormat="false" ht="15" hidden="false" customHeight="true" outlineLevel="0" collapsed="false">
      <c r="A11" s="225" t="n">
        <f aca="false">'BOD Average Salary by School'!A11</f>
        <v>1</v>
      </c>
      <c r="B11" s="206" t="str">
        <f aca="false">'BOD Average Salary by School'!B11</f>
        <v>Accomack County Public Schools</v>
      </c>
      <c r="C11" s="206" t="n">
        <f aca="false">'BOD Average Salary by School'!C11</f>
        <v>70</v>
      </c>
      <c r="D11" s="206" t="str">
        <f aca="false">'BOD Average Salary by School'!D11</f>
        <v>NANDUA HIGH</v>
      </c>
      <c r="E11" s="226" t="n">
        <f aca="false">VLOOKUP(TEXT(A11,"000")&amp;" "&amp;TEXT(C11,"0000"),'BOD Average Salary by School'!F:G,2,FALSE())</f>
        <v>47793</v>
      </c>
    </row>
    <row r="12" customFormat="false" ht="15" hidden="false" customHeight="true" outlineLevel="0" collapsed="false">
      <c r="A12" s="225" t="n">
        <f aca="false">'BOD Average Salary by School'!A12</f>
        <v>1</v>
      </c>
      <c r="B12" s="206" t="str">
        <f aca="false">'BOD Average Salary by School'!B12</f>
        <v>Accomack County Public Schools</v>
      </c>
      <c r="C12" s="206" t="n">
        <f aca="false">'BOD Average Salary by School'!C12</f>
        <v>701</v>
      </c>
      <c r="D12" s="206" t="str">
        <f aca="false">'BOD Average Salary by School'!D12</f>
        <v>ACCAWMACKE ELEM</v>
      </c>
      <c r="E12" s="226" t="n">
        <f aca="false">VLOOKUP(TEXT(A12,"000")&amp;" "&amp;TEXT(C12,"0000"),'BOD Average Salary by School'!F:G,2,FALSE())</f>
        <v>43245</v>
      </c>
    </row>
    <row r="13" customFormat="false" ht="15" hidden="false" customHeight="true" outlineLevel="0" collapsed="false">
      <c r="A13" s="225" t="n">
        <f aca="false">'BOD Average Salary by School'!A13</f>
        <v>1</v>
      </c>
      <c r="B13" s="206" t="str">
        <f aca="false">'BOD Average Salary by School'!B13</f>
        <v>Accomack County Public Schools</v>
      </c>
      <c r="C13" s="206" t="n">
        <f aca="false">'BOD Average Salary by School'!C13</f>
        <v>702</v>
      </c>
      <c r="D13" s="206" t="str">
        <f aca="false">'BOD Average Salary by School'!D13</f>
        <v>METOMPKIN ELEM</v>
      </c>
      <c r="E13" s="226" t="n">
        <f aca="false">VLOOKUP(TEXT(A13,"000")&amp;" "&amp;TEXT(C13,"0000"),'BOD Average Salary by School'!F:G,2,FALSE())</f>
        <v>42174</v>
      </c>
    </row>
    <row r="14" customFormat="false" ht="15" hidden="false" customHeight="true" outlineLevel="0" collapsed="false">
      <c r="A14" s="225" t="n">
        <f aca="false">'BOD Average Salary by School'!A14</f>
        <v>1</v>
      </c>
      <c r="B14" s="206" t="str">
        <f aca="false">'BOD Average Salary by School'!B14</f>
        <v>Accomack County Public Schools</v>
      </c>
      <c r="C14" s="206" t="n">
        <f aca="false">'BOD Average Salary by School'!C14</f>
        <v>703</v>
      </c>
      <c r="D14" s="206" t="str">
        <f aca="false">'BOD Average Salary by School'!D14</f>
        <v>NANDUA MIDDLE</v>
      </c>
      <c r="E14" s="226" t="n">
        <f aca="false">VLOOKUP(TEXT(A14,"000")&amp;" "&amp;TEXT(C14,"0000"),'BOD Average Salary by School'!F:G,2,FALSE())</f>
        <v>46226</v>
      </c>
    </row>
    <row r="15" customFormat="false" ht="15" hidden="false" customHeight="true" outlineLevel="0" collapsed="false">
      <c r="A15" s="225" t="n">
        <f aca="false">'BOD Average Salary by School'!A15</f>
        <v>1</v>
      </c>
      <c r="B15" s="206" t="str">
        <f aca="false">'BOD Average Salary by School'!B15</f>
        <v>Accomack County Public Schools</v>
      </c>
      <c r="C15" s="206" t="n">
        <f aca="false">'BOD Average Salary by School'!C15</f>
        <v>704</v>
      </c>
      <c r="D15" s="206" t="str">
        <f aca="false">'BOD Average Salary by School'!D15</f>
        <v>ARCADIA MIDDLE</v>
      </c>
      <c r="E15" s="226" t="n">
        <f aca="false">VLOOKUP(TEXT(A15,"000")&amp;" "&amp;TEXT(C15,"0000"),'BOD Average Salary by School'!F:G,2,FALSE())</f>
        <v>45208</v>
      </c>
    </row>
    <row r="16" customFormat="false" ht="15" hidden="false" customHeight="true" outlineLevel="0" collapsed="false">
      <c r="A16" s="225" t="n">
        <f aca="false">'BOD Average Salary by School'!A16</f>
        <v>1</v>
      </c>
      <c r="B16" s="206" t="str">
        <f aca="false">'BOD Average Salary by School'!B16</f>
        <v>Accomack County Public Schools</v>
      </c>
      <c r="C16" s="206" t="n">
        <f aca="false">'BOD Average Salary by School'!C16</f>
        <v>80</v>
      </c>
      <c r="D16" s="206" t="str">
        <f aca="false">'BOD Average Salary by School'!D16</f>
        <v>CHINCOTEAGUE ELEM</v>
      </c>
      <c r="E16" s="226" t="n">
        <f aca="false">VLOOKUP(TEXT(A16,"000")&amp;" "&amp;TEXT(C16,"0000"),'BOD Average Salary by School'!F:G,2,FALSE())</f>
        <v>45950</v>
      </c>
    </row>
    <row r="17" customFormat="false" ht="15" hidden="false" customHeight="true" outlineLevel="0" collapsed="false">
      <c r="A17" s="225" t="n">
        <f aca="false">'BOD Average Salary by School'!A17</f>
        <v>2</v>
      </c>
      <c r="B17" s="206" t="str">
        <f aca="false">'BOD Average Salary by School'!B17</f>
        <v>Albemarle County Public Schools</v>
      </c>
      <c r="C17" s="206" t="n">
        <f aca="false">'BOD Average Salary by School'!C17</f>
        <v>10</v>
      </c>
      <c r="D17" s="206" t="str">
        <f aca="false">'BOD Average Salary by School'!D17</f>
        <v>HOLLYMEAD ELEM</v>
      </c>
      <c r="E17" s="226" t="n">
        <f aca="false">VLOOKUP(TEXT(A17,"000")&amp;" "&amp;TEXT(C17,"0000"),'BOD Average Salary by School'!F:G,2,FALSE())</f>
        <v>54912</v>
      </c>
    </row>
    <row r="18" customFormat="false" ht="15" hidden="false" customHeight="true" outlineLevel="0" collapsed="false">
      <c r="A18" s="225" t="n">
        <f aca="false">'BOD Average Salary by School'!A18</f>
        <v>2</v>
      </c>
      <c r="B18" s="206" t="str">
        <f aca="false">'BOD Average Salary by School'!B18</f>
        <v>Albemarle County Public Schools</v>
      </c>
      <c r="C18" s="206" t="n">
        <f aca="false">'BOD Average Salary by School'!C18</f>
        <v>100</v>
      </c>
      <c r="D18" s="206" t="str">
        <f aca="false">'BOD Average Salary by School'!D18</f>
        <v>BROADUS WOOD ELEM</v>
      </c>
      <c r="E18" s="226" t="n">
        <f aca="false">VLOOKUP(TEXT(A18,"000")&amp;" "&amp;TEXT(C18,"0000"),'BOD Average Salary by School'!F:G,2,FALSE())</f>
        <v>58908</v>
      </c>
    </row>
    <row r="19" customFormat="false" ht="15" hidden="false" customHeight="true" outlineLevel="0" collapsed="false">
      <c r="A19" s="225" t="n">
        <f aca="false">'BOD Average Salary by School'!A19</f>
        <v>2</v>
      </c>
      <c r="B19" s="206" t="str">
        <f aca="false">'BOD Average Salary by School'!B19</f>
        <v>Albemarle County Public Schools</v>
      </c>
      <c r="C19" s="206" t="n">
        <f aca="false">'BOD Average Salary by School'!C19</f>
        <v>1051</v>
      </c>
      <c r="D19" s="206" t="str">
        <f aca="false">'BOD Average Salary by School'!D19</f>
        <v>MORTIMER Y SUTHERLAND MIDDLE</v>
      </c>
      <c r="E19" s="226" t="n">
        <f aca="false">VLOOKUP(TEXT(A19,"000")&amp;" "&amp;TEXT(C19,"0000"),'BOD Average Salary by School'!F:G,2,FALSE())</f>
        <v>56700</v>
      </c>
    </row>
    <row r="20" customFormat="false" ht="15" hidden="false" customHeight="true" outlineLevel="0" collapsed="false">
      <c r="A20" s="225" t="n">
        <f aca="false">'BOD Average Salary by School'!A20</f>
        <v>2</v>
      </c>
      <c r="B20" s="206" t="str">
        <f aca="false">'BOD Average Salary by School'!B20</f>
        <v>Albemarle County Public Schools</v>
      </c>
      <c r="C20" s="206" t="n">
        <f aca="false">'BOD Average Salary by School'!C20</f>
        <v>1052</v>
      </c>
      <c r="D20" s="206" t="str">
        <f aca="false">'BOD Average Salary by School'!D20</f>
        <v>MONTICELLO HIGH</v>
      </c>
      <c r="E20" s="226" t="n">
        <f aca="false">VLOOKUP(TEXT(A20,"000")&amp;" "&amp;TEXT(C20,"0000"),'BOD Average Salary by School'!F:G,2,FALSE())</f>
        <v>55359</v>
      </c>
    </row>
    <row r="21" customFormat="false" ht="15" hidden="false" customHeight="true" outlineLevel="0" collapsed="false">
      <c r="A21" s="225" t="n">
        <f aca="false">'BOD Average Salary by School'!A21</f>
        <v>2</v>
      </c>
      <c r="B21" s="206" t="str">
        <f aca="false">'BOD Average Salary by School'!B21</f>
        <v>Albemarle County Public Schools</v>
      </c>
      <c r="C21" s="206" t="n">
        <f aca="false">'BOD Average Salary by School'!C21</f>
        <v>1053</v>
      </c>
      <c r="D21" s="206" t="str">
        <f aca="false">'BOD Average Salary by School'!D21</f>
        <v>BAKER-BUTLER ELEM</v>
      </c>
      <c r="E21" s="226" t="n">
        <f aca="false">VLOOKUP(TEXT(A21,"000")&amp;" "&amp;TEXT(C21,"0000"),'BOD Average Salary by School'!F:G,2,FALSE())</f>
        <v>56655</v>
      </c>
    </row>
    <row r="22" customFormat="false" ht="15" hidden="false" customHeight="true" outlineLevel="0" collapsed="false">
      <c r="A22" s="225" t="n">
        <f aca="false">'BOD Average Salary by School'!A22</f>
        <v>2</v>
      </c>
      <c r="B22" s="206" t="str">
        <f aca="false">'BOD Average Salary by School'!B22</f>
        <v>Albemarle County Public Schools</v>
      </c>
      <c r="C22" s="206" t="n">
        <f aca="false">'BOD Average Salary by School'!C22</f>
        <v>1060</v>
      </c>
      <c r="D22" s="206" t="str">
        <f aca="false">'BOD Average Salary by School'!D22</f>
        <v>ALBEMARLE COUNTY COMMUNITY PUBLIC CHARTER</v>
      </c>
      <c r="E22" s="226" t="n">
        <f aca="false">VLOOKUP(TEXT(A22,"000")&amp;" "&amp;TEXT(C22,"0000"),'BOD Average Salary by School'!F:G,2,FALSE())</f>
        <v>53491</v>
      </c>
    </row>
    <row r="23" customFormat="false" ht="15" hidden="false" customHeight="true" outlineLevel="0" collapsed="false">
      <c r="A23" s="225" t="n">
        <f aca="false">'BOD Average Salary by School'!A23</f>
        <v>2</v>
      </c>
      <c r="B23" s="206" t="str">
        <f aca="false">'BOD Average Salary by School'!B23</f>
        <v>Albemarle County Public Schools</v>
      </c>
      <c r="C23" s="206" t="n">
        <f aca="false">'BOD Average Salary by School'!C23</f>
        <v>140</v>
      </c>
      <c r="D23" s="206" t="str">
        <f aca="false">'BOD Average Salary by School'!D23</f>
        <v>WESTERN ALBEMARLE HIGH</v>
      </c>
      <c r="E23" s="226" t="n">
        <f aca="false">VLOOKUP(TEXT(A23,"000")&amp;" "&amp;TEXT(C23,"0000"),'BOD Average Salary by School'!F:G,2,FALSE())</f>
        <v>57969</v>
      </c>
    </row>
    <row r="24" customFormat="false" ht="15" hidden="false" customHeight="true" outlineLevel="0" collapsed="false">
      <c r="A24" s="225" t="n">
        <f aca="false">'BOD Average Salary by School'!A24</f>
        <v>2</v>
      </c>
      <c r="B24" s="206" t="str">
        <f aca="false">'BOD Average Salary by School'!B24</f>
        <v>Albemarle County Public Schools</v>
      </c>
      <c r="C24" s="206" t="n">
        <f aca="false">'BOD Average Salary by School'!C24</f>
        <v>150</v>
      </c>
      <c r="D24" s="206" t="str">
        <f aca="false">'BOD Average Salary by School'!D24</f>
        <v>PAUL H CALE ELEM</v>
      </c>
      <c r="E24" s="226" t="n">
        <f aca="false">VLOOKUP(TEXT(A24,"000")&amp;" "&amp;TEXT(C24,"0000"),'BOD Average Salary by School'!F:G,2,FALSE())</f>
        <v>54695</v>
      </c>
    </row>
    <row r="25" customFormat="false" ht="15" hidden="false" customHeight="true" outlineLevel="0" collapsed="false">
      <c r="A25" s="225" t="n">
        <f aca="false">'BOD Average Salary by School'!A25</f>
        <v>2</v>
      </c>
      <c r="B25" s="206" t="str">
        <f aca="false">'BOD Average Salary by School'!B25</f>
        <v>Albemarle County Public Schools</v>
      </c>
      <c r="C25" s="206" t="n">
        <f aca="false">'BOD Average Salary by School'!C25</f>
        <v>160</v>
      </c>
      <c r="D25" s="206" t="str">
        <f aca="false">'BOD Average Salary by School'!D25</f>
        <v>AGNOR-HURT ELEM</v>
      </c>
      <c r="E25" s="226" t="n">
        <f aca="false">VLOOKUP(TEXT(A25,"000")&amp;" "&amp;TEXT(C25,"0000"),'BOD Average Salary by School'!F:G,2,FALSE())</f>
        <v>57665</v>
      </c>
    </row>
    <row r="26" customFormat="false" ht="15" hidden="false" customHeight="true" outlineLevel="0" collapsed="false">
      <c r="A26" s="225" t="n">
        <f aca="false">'BOD Average Salary by School'!A26</f>
        <v>2</v>
      </c>
      <c r="B26" s="206" t="str">
        <f aca="false">'BOD Average Salary by School'!B26</f>
        <v>Albemarle County Public Schools</v>
      </c>
      <c r="C26" s="206" t="n">
        <f aca="false">'BOD Average Salary by School'!C26</f>
        <v>20</v>
      </c>
      <c r="D26" s="206" t="str">
        <f aca="false">'BOD Average Salary by School'!D26</f>
        <v>LESLIE H WALTON MIDDLE</v>
      </c>
      <c r="E26" s="226" t="n">
        <f aca="false">VLOOKUP(TEXT(A26,"000")&amp;" "&amp;TEXT(C26,"0000"),'BOD Average Salary by School'!F:G,2,FALSE())</f>
        <v>54286</v>
      </c>
    </row>
    <row r="27" customFormat="false" ht="15" hidden="false" customHeight="true" outlineLevel="0" collapsed="false">
      <c r="A27" s="225" t="n">
        <f aca="false">'BOD Average Salary by School'!A27</f>
        <v>2</v>
      </c>
      <c r="B27" s="206" t="str">
        <f aca="false">'BOD Average Salary by School'!B27</f>
        <v>Albemarle County Public Schools</v>
      </c>
      <c r="C27" s="206" t="n">
        <f aca="false">'BOD Average Salary by School'!C27</f>
        <v>240</v>
      </c>
      <c r="D27" s="206" t="str">
        <f aca="false">'BOD Average Salary by School'!D27</f>
        <v>STONY POINT ELEM</v>
      </c>
      <c r="E27" s="226" t="n">
        <f aca="false">VLOOKUP(TEXT(A27,"000")&amp;" "&amp;TEXT(C27,"0000"),'BOD Average Salary by School'!F:G,2,FALSE())</f>
        <v>56323</v>
      </c>
    </row>
    <row r="28" customFormat="false" ht="15" hidden="false" customHeight="true" outlineLevel="0" collapsed="false">
      <c r="A28" s="225" t="n">
        <f aca="false">'BOD Average Salary by School'!A28</f>
        <v>2</v>
      </c>
      <c r="B28" s="206" t="str">
        <f aca="false">'BOD Average Salary by School'!B28</f>
        <v>Albemarle County Public Schools</v>
      </c>
      <c r="C28" s="206" t="n">
        <f aca="false">'BOD Average Salary by School'!C28</f>
        <v>250</v>
      </c>
      <c r="D28" s="206" t="str">
        <f aca="false">'BOD Average Salary by School'!D28</f>
        <v>MERIWETHER LEWIS ELEM</v>
      </c>
      <c r="E28" s="226" t="n">
        <f aca="false">VLOOKUP(TEXT(A28,"000")&amp;" "&amp;TEXT(C28,"0000"),'BOD Average Salary by School'!F:G,2,FALSE())</f>
        <v>58976</v>
      </c>
    </row>
    <row r="29" customFormat="false" ht="15" hidden="false" customHeight="true" outlineLevel="0" collapsed="false">
      <c r="A29" s="225" t="n">
        <f aca="false">'BOD Average Salary by School'!A29</f>
        <v>2</v>
      </c>
      <c r="B29" s="206" t="str">
        <f aca="false">'BOD Average Salary by School'!B29</f>
        <v>Albemarle County Public Schools</v>
      </c>
      <c r="C29" s="206" t="n">
        <f aca="false">'BOD Average Salary by School'!C29</f>
        <v>30</v>
      </c>
      <c r="D29" s="206" t="str">
        <f aca="false">'BOD Average Salary by School'!D29</f>
        <v>SCOTTSVILLE ELEM</v>
      </c>
      <c r="E29" s="226" t="n">
        <f aca="false">VLOOKUP(TEXT(A29,"000")&amp;" "&amp;TEXT(C29,"0000"),'BOD Average Salary by School'!F:G,2,FALSE())</f>
        <v>55155</v>
      </c>
    </row>
    <row r="30" customFormat="false" ht="15" hidden="false" customHeight="true" outlineLevel="0" collapsed="false">
      <c r="A30" s="225" t="n">
        <f aca="false">'BOD Average Salary by School'!A30</f>
        <v>2</v>
      </c>
      <c r="B30" s="206" t="str">
        <f aca="false">'BOD Average Salary by School'!B30</f>
        <v>Albemarle County Public Schools</v>
      </c>
      <c r="C30" s="206" t="n">
        <f aca="false">'BOD Average Salary by School'!C30</f>
        <v>340</v>
      </c>
      <c r="D30" s="206" t="str">
        <f aca="false">'BOD Average Salary by School'!D30</f>
        <v>CROZET ELEM</v>
      </c>
      <c r="E30" s="226" t="n">
        <f aca="false">VLOOKUP(TEXT(A30,"000")&amp;" "&amp;TEXT(C30,"0000"),'BOD Average Salary by School'!F:G,2,FALSE())</f>
        <v>55968</v>
      </c>
    </row>
    <row r="31" customFormat="false" ht="15" hidden="false" customHeight="true" outlineLevel="0" collapsed="false">
      <c r="A31" s="225" t="n">
        <f aca="false">'BOD Average Salary by School'!A31</f>
        <v>2</v>
      </c>
      <c r="B31" s="206" t="str">
        <f aca="false">'BOD Average Salary by School'!B31</f>
        <v>Albemarle County Public Schools</v>
      </c>
      <c r="C31" s="206" t="n">
        <f aca="false">'BOD Average Salary by School'!C31</f>
        <v>40</v>
      </c>
      <c r="D31" s="206" t="str">
        <f aca="false">'BOD Average Salary by School'!D31</f>
        <v>MARY CARR GREER ELEM</v>
      </c>
      <c r="E31" s="226" t="n">
        <f aca="false">VLOOKUP(TEXT(A31,"000")&amp;" "&amp;TEXT(C31,"0000"),'BOD Average Salary by School'!F:G,2,FALSE())</f>
        <v>54622</v>
      </c>
    </row>
    <row r="32" customFormat="false" ht="15" hidden="false" customHeight="true" outlineLevel="0" collapsed="false">
      <c r="A32" s="225" t="n">
        <f aca="false">'BOD Average Salary by School'!A32</f>
        <v>2</v>
      </c>
      <c r="B32" s="206" t="str">
        <f aca="false">'BOD Average Salary by School'!B32</f>
        <v>Albemarle County Public Schools</v>
      </c>
      <c r="C32" s="206" t="n">
        <f aca="false">'BOD Average Salary by School'!C32</f>
        <v>540</v>
      </c>
      <c r="D32" s="206" t="str">
        <f aca="false">'BOD Average Salary by School'!D32</f>
        <v>RED HILL ELEM</v>
      </c>
      <c r="E32" s="226" t="n">
        <f aca="false">VLOOKUP(TEXT(A32,"000")&amp;" "&amp;TEXT(C32,"0000"),'BOD Average Salary by School'!F:G,2,FALSE())</f>
        <v>58669</v>
      </c>
    </row>
    <row r="33" customFormat="false" ht="15" hidden="false" customHeight="true" outlineLevel="0" collapsed="false">
      <c r="A33" s="225" t="n">
        <f aca="false">'BOD Average Salary by School'!A33</f>
        <v>2</v>
      </c>
      <c r="B33" s="206" t="str">
        <f aca="false">'BOD Average Salary by School'!B33</f>
        <v>Albemarle County Public Schools</v>
      </c>
      <c r="C33" s="206" t="n">
        <f aca="false">'BOD Average Salary by School'!C33</f>
        <v>69</v>
      </c>
      <c r="D33" s="206" t="str">
        <f aca="false">'BOD Average Salary by School'!D33</f>
        <v>JACKSON P BURLEY MIDDLE</v>
      </c>
      <c r="E33" s="226" t="n">
        <f aca="false">VLOOKUP(TEXT(A33,"000")&amp;" "&amp;TEXT(C33,"0000"),'BOD Average Salary by School'!F:G,2,FALSE())</f>
        <v>55170</v>
      </c>
    </row>
    <row r="34" customFormat="false" ht="15" hidden="false" customHeight="true" outlineLevel="0" collapsed="false">
      <c r="A34" s="225" t="n">
        <f aca="false">'BOD Average Salary by School'!A34</f>
        <v>2</v>
      </c>
      <c r="B34" s="206" t="str">
        <f aca="false">'BOD Average Salary by School'!B34</f>
        <v>Albemarle County Public Schools</v>
      </c>
      <c r="C34" s="206" t="n">
        <f aca="false">'BOD Average Salary by School'!C34</f>
        <v>880</v>
      </c>
      <c r="D34" s="206" t="str">
        <f aca="false">'BOD Average Salary by School'!D34</f>
        <v>ALBEMARLE HIGH</v>
      </c>
      <c r="E34" s="226" t="n">
        <f aca="false">VLOOKUP(TEXT(A34,"000")&amp;" "&amp;TEXT(C34,"0000"),'BOD Average Salary by School'!F:G,2,FALSE())</f>
        <v>55420</v>
      </c>
    </row>
    <row r="35" customFormat="false" ht="15" hidden="false" customHeight="true" outlineLevel="0" collapsed="false">
      <c r="A35" s="225" t="n">
        <f aca="false">'BOD Average Salary by School'!A35</f>
        <v>2</v>
      </c>
      <c r="B35" s="206" t="str">
        <f aca="false">'BOD Average Salary by School'!B35</f>
        <v>Albemarle County Public Schools</v>
      </c>
      <c r="C35" s="206" t="n">
        <f aca="false">'BOD Average Salary by School'!C35</f>
        <v>890</v>
      </c>
      <c r="D35" s="206" t="str">
        <f aca="false">'BOD Average Salary by School'!D35</f>
        <v>MURRAY HIGH</v>
      </c>
      <c r="E35" s="226" t="n">
        <f aca="false">VLOOKUP(TEXT(A35,"000")&amp;" "&amp;TEXT(C35,"0000"),'BOD Average Salary by School'!F:G,2,FALSE())</f>
        <v>60287</v>
      </c>
    </row>
    <row r="36" customFormat="false" ht="15" hidden="false" customHeight="true" outlineLevel="0" collapsed="false">
      <c r="A36" s="225" t="n">
        <f aca="false">'BOD Average Salary by School'!A36</f>
        <v>2</v>
      </c>
      <c r="B36" s="206" t="str">
        <f aca="false">'BOD Average Salary by School'!B36</f>
        <v>Albemarle County Public Schools</v>
      </c>
      <c r="C36" s="206" t="n">
        <f aca="false">'BOD Average Salary by School'!C36</f>
        <v>900</v>
      </c>
      <c r="D36" s="206" t="str">
        <f aca="false">'BOD Average Salary by School'!D36</f>
        <v>BENJAMIN F YANCEY ELEM</v>
      </c>
      <c r="E36" s="226" t="n">
        <f aca="false">VLOOKUP(TEXT(A36,"000")&amp;" "&amp;TEXT(C36,"0000"),'BOD Average Salary by School'!F:G,2,FALSE())</f>
        <v>53771</v>
      </c>
    </row>
    <row r="37" customFormat="false" ht="15" hidden="false" customHeight="true" outlineLevel="0" collapsed="false">
      <c r="A37" s="225" t="n">
        <f aca="false">'BOD Average Salary by School'!A37</f>
        <v>2</v>
      </c>
      <c r="B37" s="206" t="str">
        <f aca="false">'BOD Average Salary by School'!B37</f>
        <v>Albemarle County Public Schools</v>
      </c>
      <c r="C37" s="206" t="n">
        <f aca="false">'BOD Average Salary by School'!C37</f>
        <v>910</v>
      </c>
      <c r="D37" s="206" t="str">
        <f aca="false">'BOD Average Salary by School'!D37</f>
        <v>VIRGINIA L MURRAY ELEM</v>
      </c>
      <c r="E37" s="226" t="n">
        <f aca="false">VLOOKUP(TEXT(A37,"000")&amp;" "&amp;TEXT(C37,"0000"),'BOD Average Salary by School'!F:G,2,FALSE())</f>
        <v>55579</v>
      </c>
    </row>
    <row r="38" customFormat="false" ht="15" hidden="false" customHeight="true" outlineLevel="0" collapsed="false">
      <c r="A38" s="225" t="n">
        <f aca="false">'BOD Average Salary by School'!A38</f>
        <v>2</v>
      </c>
      <c r="B38" s="206" t="str">
        <f aca="false">'BOD Average Salary by School'!B38</f>
        <v>Albemarle County Public Schools</v>
      </c>
      <c r="C38" s="206" t="n">
        <f aca="false">'BOD Average Salary by School'!C38</f>
        <v>920</v>
      </c>
      <c r="D38" s="206" t="str">
        <f aca="false">'BOD Average Salary by School'!D38</f>
        <v>STONE ROBINSON ELEM</v>
      </c>
      <c r="E38" s="226" t="n">
        <f aca="false">VLOOKUP(TEXT(A38,"000")&amp;" "&amp;TEXT(C38,"0000"),'BOD Average Salary by School'!F:G,2,FALSE())</f>
        <v>57303</v>
      </c>
    </row>
    <row r="39" customFormat="false" ht="15" hidden="false" customHeight="true" outlineLevel="0" collapsed="false">
      <c r="A39" s="225" t="n">
        <f aca="false">'BOD Average Salary by School'!A39</f>
        <v>2</v>
      </c>
      <c r="B39" s="206" t="str">
        <f aca="false">'BOD Average Salary by School'!B39</f>
        <v>Albemarle County Public Schools</v>
      </c>
      <c r="C39" s="206" t="n">
        <f aca="false">'BOD Average Salary by School'!C39</f>
        <v>930</v>
      </c>
      <c r="D39" s="206" t="str">
        <f aca="false">'BOD Average Salary by School'!D39</f>
        <v>WOODBROOK ELEM</v>
      </c>
      <c r="E39" s="226" t="n">
        <f aca="false">VLOOKUP(TEXT(A39,"000")&amp;" "&amp;TEXT(C39,"0000"),'BOD Average Salary by School'!F:G,2,FALSE())</f>
        <v>55641</v>
      </c>
    </row>
    <row r="40" customFormat="false" ht="15" hidden="false" customHeight="true" outlineLevel="0" collapsed="false">
      <c r="A40" s="225" t="n">
        <f aca="false">'BOD Average Salary by School'!A40</f>
        <v>2</v>
      </c>
      <c r="B40" s="206" t="str">
        <f aca="false">'BOD Average Salary by School'!B40</f>
        <v>Albemarle County Public Schools</v>
      </c>
      <c r="C40" s="206" t="n">
        <f aca="false">'BOD Average Salary by School'!C40</f>
        <v>941</v>
      </c>
      <c r="D40" s="206" t="str">
        <f aca="false">'BOD Average Salary by School'!D40</f>
        <v>BROWNSVILLE ELEM</v>
      </c>
      <c r="E40" s="226" t="n">
        <f aca="false">VLOOKUP(TEXT(A40,"000")&amp;" "&amp;TEXT(C40,"0000"),'BOD Average Salary by School'!F:G,2,FALSE())</f>
        <v>55644</v>
      </c>
    </row>
    <row r="41" customFormat="false" ht="15" hidden="false" customHeight="true" outlineLevel="0" collapsed="false">
      <c r="A41" s="225" t="n">
        <f aca="false">'BOD Average Salary by School'!A41</f>
        <v>2</v>
      </c>
      <c r="B41" s="206" t="str">
        <f aca="false">'BOD Average Salary by School'!B41</f>
        <v>Albemarle County Public Schools</v>
      </c>
      <c r="C41" s="206" t="n">
        <f aca="false">'BOD Average Salary by School'!C41</f>
        <v>942</v>
      </c>
      <c r="D41" s="206" t="str">
        <f aca="false">'BOD Average Salary by School'!D41</f>
        <v>JOSEPH T HENLEY MIDDLE</v>
      </c>
      <c r="E41" s="226" t="n">
        <f aca="false">VLOOKUP(TEXT(A41,"000")&amp;" "&amp;TEXT(C41,"0000"),'BOD Average Salary by School'!F:G,2,FALSE())</f>
        <v>56234</v>
      </c>
    </row>
    <row r="42" customFormat="false" ht="15" hidden="false" customHeight="true" outlineLevel="0" collapsed="false">
      <c r="A42" s="225" t="n">
        <f aca="false">'BOD Average Salary by School'!A42</f>
        <v>2</v>
      </c>
      <c r="B42" s="206" t="str">
        <f aca="false">'BOD Average Salary by School'!B42</f>
        <v>Albemarle County Public Schools</v>
      </c>
      <c r="C42" s="206" t="n">
        <f aca="false">'BOD Average Salary by School'!C42</f>
        <v>950</v>
      </c>
      <c r="D42" s="206" t="str">
        <f aca="false">'BOD Average Salary by School'!D42</f>
        <v>JACK JOUETT MIDDLE</v>
      </c>
      <c r="E42" s="226" t="n">
        <f aca="false">VLOOKUP(TEXT(A42,"000")&amp;" "&amp;TEXT(C42,"0000"),'BOD Average Salary by School'!F:G,2,FALSE())</f>
        <v>54300</v>
      </c>
    </row>
    <row r="43" customFormat="false" ht="15" hidden="false" customHeight="true" outlineLevel="0" collapsed="false">
      <c r="A43" s="225" t="n">
        <f aca="false">'BOD Average Salary by School'!A43</f>
        <v>3</v>
      </c>
      <c r="B43" s="206" t="str">
        <f aca="false">'BOD Average Salary by School'!B43</f>
        <v>Alleghany County Public Schools</v>
      </c>
      <c r="C43" s="206" t="n">
        <f aca="false">'BOD Average Salary by School'!C43</f>
        <v>1040</v>
      </c>
      <c r="D43" s="206" t="str">
        <f aca="false">'BOD Average Salary by School'!D43</f>
        <v>CLIFTON MIDDLE</v>
      </c>
      <c r="E43" s="226" t="n">
        <f aca="false">VLOOKUP(TEXT(A43,"000")&amp;" "&amp;TEXT(C43,"0000"),'BOD Average Salary by School'!F:G,2,FALSE())</f>
        <v>47305</v>
      </c>
    </row>
    <row r="44" customFormat="false" ht="15" hidden="false" customHeight="true" outlineLevel="0" collapsed="false">
      <c r="A44" s="225" t="n">
        <f aca="false">'BOD Average Salary by School'!A44</f>
        <v>3</v>
      </c>
      <c r="B44" s="206" t="str">
        <f aca="false">'BOD Average Salary by School'!B44</f>
        <v>Alleghany County Public Schools</v>
      </c>
      <c r="C44" s="206" t="n">
        <f aca="false">'BOD Average Salary by School'!C44</f>
        <v>1041</v>
      </c>
      <c r="D44" s="206" t="str">
        <f aca="false">'BOD Average Salary by School'!D44</f>
        <v>MT VIEW ELEM</v>
      </c>
      <c r="E44" s="226" t="n">
        <f aca="false">VLOOKUP(TEXT(A44,"000")&amp;" "&amp;TEXT(C44,"0000"),'BOD Average Salary by School'!F:G,2,FALSE())</f>
        <v>48710</v>
      </c>
    </row>
    <row r="45" customFormat="false" ht="15" hidden="false" customHeight="true" outlineLevel="0" collapsed="false">
      <c r="A45" s="225" t="n">
        <f aca="false">'BOD Average Salary by School'!A45</f>
        <v>3</v>
      </c>
      <c r="B45" s="206" t="str">
        <f aca="false">'BOD Average Salary by School'!B45</f>
        <v>Alleghany County Public Schools</v>
      </c>
      <c r="C45" s="206" t="n">
        <f aca="false">'BOD Average Salary by School'!C45</f>
        <v>110</v>
      </c>
      <c r="D45" s="206" t="str">
        <f aca="false">'BOD Average Salary by School'!D45</f>
        <v>CALLAGHAN ELEM</v>
      </c>
      <c r="E45" s="226" t="n">
        <f aca="false">VLOOKUP(TEXT(A45,"000")&amp;" "&amp;TEXT(C45,"0000"),'BOD Average Salary by School'!F:G,2,FALSE())</f>
        <v>50696</v>
      </c>
    </row>
    <row r="46" customFormat="false" ht="15" hidden="false" customHeight="true" outlineLevel="0" collapsed="false">
      <c r="A46" s="225" t="n">
        <f aca="false">'BOD Average Salary by School'!A46</f>
        <v>3</v>
      </c>
      <c r="B46" s="206" t="str">
        <f aca="false">'BOD Average Salary by School'!B46</f>
        <v>Alleghany County Public Schools</v>
      </c>
      <c r="C46" s="206" t="n">
        <f aca="false">'BOD Average Salary by School'!C46</f>
        <v>310</v>
      </c>
      <c r="D46" s="206" t="str">
        <f aca="false">'BOD Average Salary by School'!D46</f>
        <v>ALLEGHANY HIGH</v>
      </c>
      <c r="E46" s="226" t="n">
        <f aca="false">VLOOKUP(TEXT(A46,"000")&amp;" "&amp;TEXT(C46,"0000"),'BOD Average Salary by School'!F:G,2,FALSE())</f>
        <v>45326</v>
      </c>
    </row>
    <row r="47" customFormat="false" ht="15" hidden="false" customHeight="true" outlineLevel="0" collapsed="false">
      <c r="A47" s="225" t="n">
        <f aca="false">'BOD Average Salary by School'!A47</f>
        <v>3</v>
      </c>
      <c r="B47" s="206" t="str">
        <f aca="false">'BOD Average Salary by School'!B47</f>
        <v>Alleghany County Public Schools</v>
      </c>
      <c r="C47" s="206" t="n">
        <f aca="false">'BOD Average Salary by School'!C47</f>
        <v>90</v>
      </c>
      <c r="D47" s="206" t="str">
        <f aca="false">'BOD Average Salary by School'!D47</f>
        <v>SHARON ELEM</v>
      </c>
      <c r="E47" s="226" t="n">
        <f aca="false">VLOOKUP(TEXT(A47,"000")&amp;" "&amp;TEXT(C47,"0000"),'BOD Average Salary by School'!F:G,2,FALSE())</f>
        <v>46021</v>
      </c>
    </row>
    <row r="48" customFormat="false" ht="15" hidden="false" customHeight="true" outlineLevel="0" collapsed="false">
      <c r="A48" s="225" t="n">
        <f aca="false">'BOD Average Salary by School'!A48</f>
        <v>4</v>
      </c>
      <c r="B48" s="206" t="str">
        <f aca="false">'BOD Average Salary by School'!B48</f>
        <v>Amelia County Public Schools</v>
      </c>
      <c r="C48" s="206" t="n">
        <f aca="false">'BOD Average Salary by School'!C48</f>
        <v>10</v>
      </c>
      <c r="D48" s="206" t="str">
        <f aca="false">'BOD Average Salary by School'!D48</f>
        <v>AMELIA COUNTY HIGH</v>
      </c>
      <c r="E48" s="226" t="n">
        <f aca="false">VLOOKUP(TEXT(A48,"000")&amp;" "&amp;TEXT(C48,"0000"),'BOD Average Salary by School'!F:G,2,FALSE())</f>
        <v>49730</v>
      </c>
    </row>
    <row r="49" customFormat="false" ht="15" hidden="false" customHeight="true" outlineLevel="0" collapsed="false">
      <c r="A49" s="225" t="n">
        <f aca="false">'BOD Average Salary by School'!A49</f>
        <v>4</v>
      </c>
      <c r="B49" s="206" t="str">
        <f aca="false">'BOD Average Salary by School'!B49</f>
        <v>Amelia County Public Schools</v>
      </c>
      <c r="C49" s="206" t="n">
        <f aca="false">'BOD Average Salary by School'!C49</f>
        <v>210</v>
      </c>
      <c r="D49" s="206" t="str">
        <f aca="false">'BOD Average Salary by School'!D49</f>
        <v>AMELIA COUNTY MIDDLE</v>
      </c>
      <c r="E49" s="226" t="n">
        <f aca="false">VLOOKUP(TEXT(A49,"000")&amp;" "&amp;TEXT(C49,"0000"),'BOD Average Salary by School'!F:G,2,FALSE())</f>
        <v>47564</v>
      </c>
    </row>
    <row r="50" customFormat="false" ht="15" hidden="false" customHeight="true" outlineLevel="0" collapsed="false">
      <c r="A50" s="225" t="n">
        <f aca="false">'BOD Average Salary by School'!A50</f>
        <v>4</v>
      </c>
      <c r="B50" s="206" t="str">
        <f aca="false">'BOD Average Salary by School'!B50</f>
        <v>Amelia County Public Schools</v>
      </c>
      <c r="C50" s="206" t="n">
        <f aca="false">'BOD Average Salary by School'!C50</f>
        <v>220</v>
      </c>
      <c r="D50" s="206" t="str">
        <f aca="false">'BOD Average Salary by School'!D50</f>
        <v>AMELIA COUNTY ELEM</v>
      </c>
      <c r="E50" s="226" t="n">
        <f aca="false">VLOOKUP(TEXT(A50,"000")&amp;" "&amp;TEXT(C50,"0000"),'BOD Average Salary by School'!F:G,2,FALSE())</f>
        <v>49214</v>
      </c>
    </row>
    <row r="51" customFormat="false" ht="15" hidden="false" customHeight="true" outlineLevel="0" collapsed="false">
      <c r="A51" s="225" t="n">
        <f aca="false">'BOD Average Salary by School'!A51</f>
        <v>5</v>
      </c>
      <c r="B51" s="206" t="str">
        <f aca="false">'BOD Average Salary by School'!B51</f>
        <v>Amherst County Public Schools</v>
      </c>
      <c r="C51" s="206" t="n">
        <f aca="false">'BOD Average Salary by School'!C51</f>
        <v>20</v>
      </c>
      <c r="D51" s="206" t="str">
        <f aca="false">'BOD Average Salary by School'!D51</f>
        <v>MONELISON MIDDLE</v>
      </c>
      <c r="E51" s="226" t="n">
        <f aca="false">VLOOKUP(TEXT(A51,"000")&amp;" "&amp;TEXT(C51,"0000"),'BOD Average Salary by School'!F:G,2,FALSE())</f>
        <v>46713.81</v>
      </c>
    </row>
    <row r="52" customFormat="false" ht="15" hidden="false" customHeight="true" outlineLevel="0" collapsed="false">
      <c r="A52" s="225" t="n">
        <f aca="false">'BOD Average Salary by School'!A52</f>
        <v>5</v>
      </c>
      <c r="B52" s="206" t="str">
        <f aca="false">'BOD Average Salary by School'!B52</f>
        <v>Amherst County Public Schools</v>
      </c>
      <c r="C52" s="206" t="n">
        <f aca="false">'BOD Average Salary by School'!C52</f>
        <v>240</v>
      </c>
      <c r="D52" s="206" t="str">
        <f aca="false">'BOD Average Salary by School'!D52</f>
        <v>PLEASANT VIEW ELEM</v>
      </c>
      <c r="E52" s="226" t="n">
        <f aca="false">VLOOKUP(TEXT(A52,"000")&amp;" "&amp;TEXT(C52,"0000"),'BOD Average Salary by School'!F:G,2,FALSE())</f>
        <v>33160.45</v>
      </c>
    </row>
    <row r="53" customFormat="false" ht="15" hidden="false" customHeight="true" outlineLevel="0" collapsed="false">
      <c r="A53" s="225" t="n">
        <f aca="false">'BOD Average Salary by School'!A53</f>
        <v>5</v>
      </c>
      <c r="B53" s="206" t="str">
        <f aca="false">'BOD Average Salary by School'!B53</f>
        <v>Amherst County Public Schools</v>
      </c>
      <c r="C53" s="206" t="n">
        <f aca="false">'BOD Average Salary by School'!C53</f>
        <v>500</v>
      </c>
      <c r="D53" s="206" t="str">
        <f aca="false">'BOD Average Salary by School'!D53</f>
        <v>MADISON HEIGHTS ELEM</v>
      </c>
      <c r="E53" s="226" t="n">
        <f aca="false">VLOOKUP(TEXT(A53,"000")&amp;" "&amp;TEXT(C53,"0000"),'BOD Average Salary by School'!F:G,2,FALSE())</f>
        <v>43133.86</v>
      </c>
    </row>
    <row r="54" customFormat="false" ht="15" hidden="false" customHeight="true" outlineLevel="0" collapsed="false">
      <c r="A54" s="225" t="n">
        <f aca="false">'BOD Average Salary by School'!A54</f>
        <v>5</v>
      </c>
      <c r="B54" s="206" t="str">
        <f aca="false">'BOD Average Salary by School'!B54</f>
        <v>Amherst County Public Schools</v>
      </c>
      <c r="C54" s="206" t="n">
        <f aca="false">'BOD Average Salary by School'!C54</f>
        <v>670</v>
      </c>
      <c r="D54" s="206" t="str">
        <f aca="false">'BOD Average Salary by School'!D54</f>
        <v>AMHERST MIDDLE</v>
      </c>
      <c r="E54" s="226" t="n">
        <f aca="false">VLOOKUP(TEXT(A54,"000")&amp;" "&amp;TEXT(C54,"0000"),'BOD Average Salary by School'!F:G,2,FALSE())</f>
        <v>40623.58</v>
      </c>
    </row>
    <row r="55" customFormat="false" ht="15" hidden="false" customHeight="true" outlineLevel="0" collapsed="false">
      <c r="A55" s="225" t="n">
        <f aca="false">'BOD Average Salary by School'!A55</f>
        <v>5</v>
      </c>
      <c r="B55" s="206" t="str">
        <f aca="false">'BOD Average Salary by School'!B55</f>
        <v>Amherst County Public Schools</v>
      </c>
      <c r="C55" s="206" t="n">
        <f aca="false">'BOD Average Salary by School'!C55</f>
        <v>740</v>
      </c>
      <c r="D55" s="206" t="str">
        <f aca="false">'BOD Average Salary by School'!D55</f>
        <v>TEMPERANCE ELEM</v>
      </c>
      <c r="E55" s="226" t="n">
        <f aca="false">VLOOKUP(TEXT(A55,"000")&amp;" "&amp;TEXT(C55,"0000"),'BOD Average Salary by School'!F:G,2,FALSE())</f>
        <v>42251.19</v>
      </c>
    </row>
    <row r="56" customFormat="false" ht="15" hidden="false" customHeight="true" outlineLevel="0" collapsed="false">
      <c r="A56" s="225" t="n">
        <f aca="false">'BOD Average Salary by School'!A56</f>
        <v>5</v>
      </c>
      <c r="B56" s="206" t="str">
        <f aca="false">'BOD Average Salary by School'!B56</f>
        <v>Amherst County Public Schools</v>
      </c>
      <c r="C56" s="206" t="n">
        <f aca="false">'BOD Average Salary by School'!C56</f>
        <v>750</v>
      </c>
      <c r="D56" s="206" t="str">
        <f aca="false">'BOD Average Salary by School'!D56</f>
        <v>AMHERST COUNTY HIGH</v>
      </c>
      <c r="E56" s="226" t="n">
        <f aca="false">VLOOKUP(TEXT(A56,"000")&amp;" "&amp;TEXT(C56,"0000"),'BOD Average Salary by School'!F:G,2,FALSE())</f>
        <v>46313.56</v>
      </c>
    </row>
    <row r="57" customFormat="false" ht="15" hidden="false" customHeight="true" outlineLevel="0" collapsed="false">
      <c r="A57" s="225" t="n">
        <f aca="false">'BOD Average Salary by School'!A57</f>
        <v>5</v>
      </c>
      <c r="B57" s="206" t="str">
        <f aca="false">'BOD Average Salary by School'!B57</f>
        <v>Amherst County Public Schools</v>
      </c>
      <c r="C57" s="206" t="n">
        <f aca="false">'BOD Average Salary by School'!C57</f>
        <v>760</v>
      </c>
      <c r="D57" s="206" t="str">
        <f aca="false">'BOD Average Salary by School'!D57</f>
        <v>ELON ELEM</v>
      </c>
      <c r="E57" s="226" t="n">
        <f aca="false">VLOOKUP(TEXT(A57,"000")&amp;" "&amp;TEXT(C57,"0000"),'BOD Average Salary by School'!F:G,2,FALSE())</f>
        <v>42090.42</v>
      </c>
    </row>
    <row r="58" customFormat="false" ht="15" hidden="false" customHeight="true" outlineLevel="0" collapsed="false">
      <c r="A58" s="225" t="n">
        <f aca="false">'BOD Average Salary by School'!A58</f>
        <v>5</v>
      </c>
      <c r="B58" s="206" t="str">
        <f aca="false">'BOD Average Salary by School'!B58</f>
        <v>Amherst County Public Schools</v>
      </c>
      <c r="C58" s="206" t="n">
        <f aca="false">'BOD Average Salary by School'!C58</f>
        <v>770</v>
      </c>
      <c r="D58" s="206" t="str">
        <f aca="false">'BOD Average Salary by School'!D58</f>
        <v>CENTRAL ELEM</v>
      </c>
      <c r="E58" s="226" t="n">
        <f aca="false">VLOOKUP(TEXT(A58,"000")&amp;" "&amp;TEXT(C58,"0000"),'BOD Average Salary by School'!F:G,2,FALSE())</f>
        <v>43536.22</v>
      </c>
    </row>
    <row r="59" customFormat="false" ht="15" hidden="false" customHeight="true" outlineLevel="0" collapsed="false">
      <c r="A59" s="225" t="n">
        <f aca="false">'BOD Average Salary by School'!A59</f>
        <v>5</v>
      </c>
      <c r="B59" s="206" t="str">
        <f aca="false">'BOD Average Salary by School'!B59</f>
        <v>Amherst County Public Schools</v>
      </c>
      <c r="C59" s="206" t="n">
        <f aca="false">'BOD Average Salary by School'!C59</f>
        <v>780</v>
      </c>
      <c r="D59" s="206" t="str">
        <f aca="false">'BOD Average Salary by School'!D59</f>
        <v>AMELON ELEM</v>
      </c>
      <c r="E59" s="226" t="n">
        <f aca="false">VLOOKUP(TEXT(A59,"000")&amp;" "&amp;TEXT(C59,"0000"),'BOD Average Salary by School'!F:G,2,FALSE())</f>
        <v>44523.91</v>
      </c>
    </row>
    <row r="60" customFormat="false" ht="15" hidden="false" customHeight="true" outlineLevel="0" collapsed="false">
      <c r="A60" s="225" t="n">
        <f aca="false">'BOD Average Salary by School'!A60</f>
        <v>5</v>
      </c>
      <c r="B60" s="206" t="str">
        <f aca="false">'BOD Average Salary by School'!B60</f>
        <v>Amherst County Public Schools</v>
      </c>
      <c r="C60" s="206" t="n">
        <f aca="false">'BOD Average Salary by School'!C60</f>
        <v>790</v>
      </c>
      <c r="D60" s="206" t="str">
        <f aca="false">'BOD Average Salary by School'!D60</f>
        <v>AMHERST ELEM</v>
      </c>
      <c r="E60" s="226" t="n">
        <f aca="false">VLOOKUP(TEXT(A60,"000")&amp;" "&amp;TEXT(C60,"0000"),'BOD Average Salary by School'!F:G,2,FALSE())</f>
        <v>43117.06</v>
      </c>
    </row>
    <row r="61" customFormat="false" ht="15" hidden="false" customHeight="true" outlineLevel="0" collapsed="false">
      <c r="A61" s="225" t="n">
        <f aca="false">'BOD Average Salary by School'!A61</f>
        <v>6</v>
      </c>
      <c r="B61" s="206" t="str">
        <f aca="false">'BOD Average Salary by School'!B61</f>
        <v>Appomattox County Public Schools</v>
      </c>
      <c r="C61" s="206" t="n">
        <f aca="false">'BOD Average Salary by School'!C61</f>
        <v>110</v>
      </c>
      <c r="D61" s="206" t="str">
        <f aca="false">'BOD Average Salary by School'!D61</f>
        <v>APPOMATTOX ELEM</v>
      </c>
      <c r="E61" s="226" t="n">
        <f aca="false">VLOOKUP(TEXT(A61,"000")&amp;" "&amp;TEXT(C61,"0000"),'BOD Average Salary by School'!F:G,2,FALSE())</f>
        <v>44765</v>
      </c>
    </row>
    <row r="62" customFormat="false" ht="15" hidden="false" customHeight="true" outlineLevel="0" collapsed="false">
      <c r="A62" s="225" t="n">
        <f aca="false">'BOD Average Salary by School'!A62</f>
        <v>6</v>
      </c>
      <c r="B62" s="206" t="str">
        <f aca="false">'BOD Average Salary by School'!B62</f>
        <v>Appomattox County Public Schools</v>
      </c>
      <c r="C62" s="206" t="n">
        <f aca="false">'BOD Average Salary by School'!C62</f>
        <v>160</v>
      </c>
      <c r="D62" s="206" t="str">
        <f aca="false">'BOD Average Salary by School'!D62</f>
        <v>APPOMATTOX MIDDLE</v>
      </c>
      <c r="E62" s="226" t="n">
        <f aca="false">VLOOKUP(TEXT(A62,"000")&amp;" "&amp;TEXT(C62,"0000"),'BOD Average Salary by School'!F:G,2,FALSE())</f>
        <v>42751</v>
      </c>
    </row>
    <row r="63" customFormat="false" ht="15" hidden="false" customHeight="true" outlineLevel="0" collapsed="false">
      <c r="A63" s="225" t="n">
        <f aca="false">'BOD Average Salary by School'!A63</f>
        <v>6</v>
      </c>
      <c r="B63" s="206" t="str">
        <f aca="false">'BOD Average Salary by School'!B63</f>
        <v>Appomattox County Public Schools</v>
      </c>
      <c r="C63" s="206" t="n">
        <f aca="false">'BOD Average Salary by School'!C63</f>
        <v>250</v>
      </c>
      <c r="D63" s="206" t="str">
        <f aca="false">'BOD Average Salary by School'!D63</f>
        <v>APPOMATTOX PRIMARY</v>
      </c>
      <c r="E63" s="226" t="n">
        <f aca="false">VLOOKUP(TEXT(A63,"000")&amp;" "&amp;TEXT(C63,"0000"),'BOD Average Salary by School'!F:G,2,FALSE())</f>
        <v>43076</v>
      </c>
    </row>
    <row r="64" customFormat="false" ht="15" hidden="false" customHeight="true" outlineLevel="0" collapsed="false">
      <c r="A64" s="225" t="n">
        <f aca="false">'BOD Average Salary by School'!A64</f>
        <v>6</v>
      </c>
      <c r="B64" s="206" t="str">
        <f aca="false">'BOD Average Salary by School'!B64</f>
        <v>Appomattox County Public Schools</v>
      </c>
      <c r="C64" s="206" t="n">
        <f aca="false">'BOD Average Salary by School'!C64</f>
        <v>260</v>
      </c>
      <c r="D64" s="206" t="str">
        <f aca="false">'BOD Average Salary by School'!D64</f>
        <v>APPOMATTOX COUNTY HIGH</v>
      </c>
      <c r="E64" s="226" t="n">
        <f aca="false">VLOOKUP(TEXT(A64,"000")&amp;" "&amp;TEXT(C64,"0000"),'BOD Average Salary by School'!F:G,2,FALSE())</f>
        <v>42258</v>
      </c>
    </row>
    <row r="65" customFormat="false" ht="15" hidden="false" customHeight="true" outlineLevel="0" collapsed="false">
      <c r="A65" s="225" t="n">
        <f aca="false">'BOD Average Salary by School'!A65</f>
        <v>7</v>
      </c>
      <c r="B65" s="206" t="str">
        <f aca="false">'BOD Average Salary by School'!B65</f>
        <v>Arlington County Public Schools</v>
      </c>
      <c r="C65" s="206" t="n">
        <f aca="false">'BOD Average Salary by School'!C65</f>
        <v>100</v>
      </c>
      <c r="D65" s="206" t="str">
        <f aca="false">'BOD Average Salary by School'!D65</f>
        <v>GLEBE ELEM</v>
      </c>
      <c r="E65" s="226" t="n">
        <f aca="false">VLOOKUP(TEXT(A65,"000")&amp;" "&amp;TEXT(C65,"0000"),'BOD Average Salary by School'!F:G,2,FALSE())</f>
        <v>73644</v>
      </c>
    </row>
    <row r="66" customFormat="false" ht="15" hidden="false" customHeight="true" outlineLevel="0" collapsed="false">
      <c r="A66" s="225" t="n">
        <f aca="false">'BOD Average Salary by School'!A66</f>
        <v>7</v>
      </c>
      <c r="B66" s="206" t="str">
        <f aca="false">'BOD Average Salary by School'!B66</f>
        <v>Arlington County Public Schools</v>
      </c>
      <c r="C66" s="206" t="n">
        <f aca="false">'BOD Average Salary by School'!C66</f>
        <v>111</v>
      </c>
      <c r="D66" s="206" t="str">
        <f aca="false">'BOD Average Salary by School'!D66</f>
        <v>FRANCIS SCOTT KEY ELEM</v>
      </c>
      <c r="E66" s="226" t="n">
        <f aca="false">VLOOKUP(TEXT(A66,"000")&amp;" "&amp;TEXT(C66,"0000"),'BOD Average Salary by School'!F:G,2,FALSE())</f>
        <v>75643</v>
      </c>
    </row>
    <row r="67" customFormat="false" ht="15" hidden="false" customHeight="true" outlineLevel="0" collapsed="false">
      <c r="A67" s="225" t="n">
        <f aca="false">'BOD Average Salary by School'!A67</f>
        <v>7</v>
      </c>
      <c r="B67" s="206" t="str">
        <f aca="false">'BOD Average Salary by School'!B67</f>
        <v>Arlington County Public Schools</v>
      </c>
      <c r="C67" s="206" t="n">
        <f aca="false">'BOD Average Salary by School'!C67</f>
        <v>150</v>
      </c>
      <c r="D67" s="206" t="str">
        <f aca="false">'BOD Average Salary by School'!D67</f>
        <v>BARCROFT ELEM</v>
      </c>
      <c r="E67" s="226" t="n">
        <f aca="false">VLOOKUP(TEXT(A67,"000")&amp;" "&amp;TEXT(C67,"0000"),'BOD Average Salary by School'!F:G,2,FALSE())</f>
        <v>76457</v>
      </c>
    </row>
    <row r="68" customFormat="false" ht="15" hidden="false" customHeight="true" outlineLevel="0" collapsed="false">
      <c r="A68" s="225" t="n">
        <f aca="false">'BOD Average Salary by School'!A68</f>
        <v>7</v>
      </c>
      <c r="B68" s="206" t="str">
        <f aca="false">'BOD Average Salary by School'!B68</f>
        <v>Arlington County Public Schools</v>
      </c>
      <c r="C68" s="206" t="n">
        <f aca="false">'BOD Average Salary by School'!C68</f>
        <v>160</v>
      </c>
      <c r="D68" s="206" t="str">
        <f aca="false">'BOD Average Salary by School'!D68</f>
        <v>HENRY ELEM</v>
      </c>
      <c r="E68" s="226" t="n">
        <f aca="false">VLOOKUP(TEXT(A68,"000")&amp;" "&amp;TEXT(C68,"0000"),'BOD Average Salary by School'!F:G,2,FALSE())</f>
        <v>68878</v>
      </c>
    </row>
    <row r="69" customFormat="false" ht="15" hidden="false" customHeight="true" outlineLevel="0" collapsed="false">
      <c r="A69" s="225" t="n">
        <f aca="false">'BOD Average Salary by School'!A69</f>
        <v>7</v>
      </c>
      <c r="B69" s="206" t="str">
        <f aca="false">'BOD Average Salary by School'!B69</f>
        <v>Arlington County Public Schools</v>
      </c>
      <c r="C69" s="206" t="n">
        <f aca="false">'BOD Average Salary by School'!C69</f>
        <v>180</v>
      </c>
      <c r="D69" s="206" t="str">
        <f aca="false">'BOD Average Salary by School'!D69</f>
        <v>JEFFERSON MIDDLE</v>
      </c>
      <c r="E69" s="226" t="n">
        <f aca="false">VLOOKUP(TEXT(A69,"000")&amp;" "&amp;TEXT(C69,"0000"),'BOD Average Salary by School'!F:G,2,FALSE())</f>
        <v>77858</v>
      </c>
    </row>
    <row r="70" customFormat="false" ht="15" hidden="false" customHeight="true" outlineLevel="0" collapsed="false">
      <c r="A70" s="225" t="n">
        <f aca="false">'BOD Average Salary by School'!A70</f>
        <v>7</v>
      </c>
      <c r="B70" s="206" t="str">
        <f aca="false">'BOD Average Salary by School'!B70</f>
        <v>Arlington County Public Schools</v>
      </c>
      <c r="C70" s="206" t="n">
        <f aca="false">'BOD Average Salary by School'!C70</f>
        <v>200</v>
      </c>
      <c r="D70" s="206" t="str">
        <f aca="false">'BOD Average Salary by School'!D70</f>
        <v>DREW MODEL ELEM</v>
      </c>
      <c r="E70" s="226" t="n">
        <f aca="false">VLOOKUP(TEXT(A70,"000")&amp;" "&amp;TEXT(C70,"0000"),'BOD Average Salary by School'!F:G,2,FALSE())</f>
        <v>71916</v>
      </c>
    </row>
    <row r="71" customFormat="false" ht="15" hidden="false" customHeight="true" outlineLevel="0" collapsed="false">
      <c r="A71" s="225" t="n">
        <f aca="false">'BOD Average Salary by School'!A71</f>
        <v>7</v>
      </c>
      <c r="B71" s="206" t="str">
        <f aca="false">'BOD Average Salary by School'!B71</f>
        <v>Arlington County Public Schools</v>
      </c>
      <c r="C71" s="206" t="n">
        <f aca="false">'BOD Average Salary by School'!C71</f>
        <v>211</v>
      </c>
      <c r="D71" s="206" t="str">
        <f aca="false">'BOD Average Salary by School'!D71</f>
        <v>TUCKAHOE ELEM</v>
      </c>
      <c r="E71" s="226" t="n">
        <f aca="false">VLOOKUP(TEXT(A71,"000")&amp;" "&amp;TEXT(C71,"0000"),'BOD Average Salary by School'!F:G,2,FALSE())</f>
        <v>73781</v>
      </c>
    </row>
    <row r="72" customFormat="false" ht="15" hidden="false" customHeight="true" outlineLevel="0" collapsed="false">
      <c r="A72" s="225" t="n">
        <f aca="false">'BOD Average Salary by School'!A72</f>
        <v>7</v>
      </c>
      <c r="B72" s="206" t="str">
        <f aca="false">'BOD Average Salary by School'!B72</f>
        <v>Arlington County Public Schools</v>
      </c>
      <c r="C72" s="206" t="n">
        <f aca="false">'BOD Average Salary by School'!C72</f>
        <v>240</v>
      </c>
      <c r="D72" s="206" t="str">
        <f aca="false">'BOD Average Salary by School'!D72</f>
        <v>SWANSON MIDDLE</v>
      </c>
      <c r="E72" s="226" t="n">
        <f aca="false">VLOOKUP(TEXT(A72,"000")&amp;" "&amp;TEXT(C72,"0000"),'BOD Average Salary by School'!F:G,2,FALSE())</f>
        <v>74771</v>
      </c>
    </row>
    <row r="73" customFormat="false" ht="15" hidden="false" customHeight="true" outlineLevel="0" collapsed="false">
      <c r="A73" s="225" t="n">
        <f aca="false">'BOD Average Salary by School'!A73</f>
        <v>7</v>
      </c>
      <c r="B73" s="206" t="str">
        <f aca="false">'BOD Average Salary by School'!B73</f>
        <v>Arlington County Public Schools</v>
      </c>
      <c r="C73" s="206" t="n">
        <f aca="false">'BOD Average Salary by School'!C73</f>
        <v>250</v>
      </c>
      <c r="D73" s="206" t="str">
        <f aca="false">'BOD Average Salary by School'!D73</f>
        <v>BARRETT ELEM</v>
      </c>
      <c r="E73" s="226" t="n">
        <f aca="false">VLOOKUP(TEXT(A73,"000")&amp;" "&amp;TEXT(C73,"0000"),'BOD Average Salary by School'!F:G,2,FALSE())</f>
        <v>72362</v>
      </c>
    </row>
    <row r="74" customFormat="false" ht="15" hidden="false" customHeight="true" outlineLevel="0" collapsed="false">
      <c r="A74" s="225" t="n">
        <f aca="false">'BOD Average Salary by School'!A74</f>
        <v>7</v>
      </c>
      <c r="B74" s="206" t="str">
        <f aca="false">'BOD Average Salary by School'!B74</f>
        <v>Arlington County Public Schools</v>
      </c>
      <c r="C74" s="206" t="n">
        <f aca="false">'BOD Average Salary by School'!C74</f>
        <v>330</v>
      </c>
      <c r="D74" s="206" t="str">
        <f aca="false">'BOD Average Salary by School'!D74</f>
        <v>YORKTOWN HIGH</v>
      </c>
      <c r="E74" s="226" t="n">
        <f aca="false">VLOOKUP(TEXT(A74,"000")&amp;" "&amp;TEXT(C74,"0000"),'BOD Average Salary by School'!F:G,2,FALSE())</f>
        <v>78455</v>
      </c>
    </row>
    <row r="75" customFormat="false" ht="15" hidden="false" customHeight="true" outlineLevel="0" collapsed="false">
      <c r="A75" s="225" t="n">
        <f aca="false">'BOD Average Salary by School'!A75</f>
        <v>7</v>
      </c>
      <c r="B75" s="206" t="str">
        <f aca="false">'BOD Average Salary by School'!B75</f>
        <v>Arlington County Public Schools</v>
      </c>
      <c r="C75" s="206" t="n">
        <f aca="false">'BOD Average Salary by School'!C75</f>
        <v>350</v>
      </c>
      <c r="D75" s="206" t="str">
        <f aca="false">'BOD Average Salary by School'!D75</f>
        <v>ABINGDON ELEM</v>
      </c>
      <c r="E75" s="226" t="n">
        <f aca="false">VLOOKUP(TEXT(A75,"000")&amp;" "&amp;TEXT(C75,"0000"),'BOD Average Salary by School'!F:G,2,FALSE())</f>
        <v>81832</v>
      </c>
    </row>
    <row r="76" customFormat="false" ht="15" hidden="false" customHeight="true" outlineLevel="0" collapsed="false">
      <c r="A76" s="225" t="n">
        <f aca="false">'BOD Average Salary by School'!A76</f>
        <v>7</v>
      </c>
      <c r="B76" s="206" t="str">
        <f aca="false">'BOD Average Salary by School'!B76</f>
        <v>Arlington County Public Schools</v>
      </c>
      <c r="C76" s="206" t="n">
        <f aca="false">'BOD Average Salary by School'!C76</f>
        <v>360</v>
      </c>
      <c r="D76" s="206" t="str">
        <f aca="false">'BOD Average Salary by School'!D76</f>
        <v>OAKRIDGE ELEM</v>
      </c>
      <c r="E76" s="226" t="n">
        <f aca="false">VLOOKUP(TEXT(A76,"000")&amp;" "&amp;TEXT(C76,"0000"),'BOD Average Salary by School'!F:G,2,FALSE())</f>
        <v>71583</v>
      </c>
    </row>
    <row r="77" customFormat="false" ht="15" hidden="false" customHeight="true" outlineLevel="0" collapsed="false">
      <c r="A77" s="225" t="n">
        <f aca="false">'BOD Average Salary by School'!A77</f>
        <v>7</v>
      </c>
      <c r="B77" s="206" t="str">
        <f aca="false">'BOD Average Salary by School'!B77</f>
        <v>Arlington County Public Schools</v>
      </c>
      <c r="C77" s="206" t="n">
        <f aca="false">'BOD Average Salary by School'!C77</f>
        <v>380</v>
      </c>
      <c r="D77" s="206" t="str">
        <f aca="false">'BOD Average Salary by School'!D77</f>
        <v>MCKINLEY ELEM</v>
      </c>
      <c r="E77" s="226" t="n">
        <f aca="false">VLOOKUP(TEXT(A77,"000")&amp;" "&amp;TEXT(C77,"0000"),'BOD Average Salary by School'!F:G,2,FALSE())</f>
        <v>70577</v>
      </c>
    </row>
    <row r="78" customFormat="false" ht="15" hidden="false" customHeight="true" outlineLevel="0" collapsed="false">
      <c r="A78" s="225" t="n">
        <f aca="false">'BOD Average Salary by School'!A78</f>
        <v>7</v>
      </c>
      <c r="B78" s="206" t="str">
        <f aca="false">'BOD Average Salary by School'!B78</f>
        <v>Arlington County Public Schools</v>
      </c>
      <c r="C78" s="206" t="n">
        <f aca="false">'BOD Average Salary by School'!C78</f>
        <v>410</v>
      </c>
      <c r="D78" s="206" t="str">
        <f aca="false">'BOD Average Salary by School'!D78</f>
        <v>NOTTINGHAM ELEM</v>
      </c>
      <c r="E78" s="226" t="n">
        <f aca="false">VLOOKUP(TEXT(A78,"000")&amp;" "&amp;TEXT(C78,"0000"),'BOD Average Salary by School'!F:G,2,FALSE())</f>
        <v>72243</v>
      </c>
    </row>
    <row r="79" customFormat="false" ht="15" hidden="false" customHeight="true" outlineLevel="0" collapsed="false">
      <c r="A79" s="225" t="n">
        <f aca="false">'BOD Average Salary by School'!A79</f>
        <v>7</v>
      </c>
      <c r="B79" s="206" t="str">
        <f aca="false">'BOD Average Salary by School'!B79</f>
        <v>Arlington County Public Schools</v>
      </c>
      <c r="C79" s="206" t="n">
        <f aca="false">'BOD Average Salary by School'!C79</f>
        <v>420</v>
      </c>
      <c r="D79" s="206" t="str">
        <f aca="false">'BOD Average Salary by School'!D79</f>
        <v>TAYLOR ELEM</v>
      </c>
      <c r="E79" s="226" t="n">
        <f aca="false">VLOOKUP(TEXT(A79,"000")&amp;" "&amp;TEXT(C79,"0000"),'BOD Average Salary by School'!F:G,2,FALSE())</f>
        <v>72634</v>
      </c>
    </row>
    <row r="80" customFormat="false" ht="15" hidden="false" customHeight="true" outlineLevel="0" collapsed="false">
      <c r="A80" s="225" t="n">
        <f aca="false">'BOD Average Salary by School'!A80</f>
        <v>7</v>
      </c>
      <c r="B80" s="206" t="str">
        <f aca="false">'BOD Average Salary by School'!B80</f>
        <v>Arlington County Public Schools</v>
      </c>
      <c r="C80" s="206" t="n">
        <f aca="false">'BOD Average Salary by School'!C80</f>
        <v>440</v>
      </c>
      <c r="D80" s="206" t="str">
        <f aca="false">'BOD Average Salary by School'!D80</f>
        <v>JAMESTOWN ELEM</v>
      </c>
      <c r="E80" s="226" t="n">
        <f aca="false">VLOOKUP(TEXT(A80,"000")&amp;" "&amp;TEXT(C80,"0000"),'BOD Average Salary by School'!F:G,2,FALSE())</f>
        <v>73117</v>
      </c>
    </row>
    <row r="81" customFormat="false" ht="15" hidden="false" customHeight="true" outlineLevel="0" collapsed="false">
      <c r="A81" s="225" t="n">
        <f aca="false">'BOD Average Salary by School'!A81</f>
        <v>7</v>
      </c>
      <c r="B81" s="206" t="str">
        <f aca="false">'BOD Average Salary by School'!B81</f>
        <v>Arlington County Public Schools</v>
      </c>
      <c r="C81" s="206" t="n">
        <f aca="false">'BOD Average Salary by School'!C81</f>
        <v>450</v>
      </c>
      <c r="D81" s="206" t="str">
        <f aca="false">'BOD Average Salary by School'!D81</f>
        <v>WAKEFIELD HIGH</v>
      </c>
      <c r="E81" s="226" t="n">
        <f aca="false">VLOOKUP(TEXT(A81,"000")&amp;" "&amp;TEXT(C81,"0000"),'BOD Average Salary by School'!F:G,2,FALSE())</f>
        <v>81873</v>
      </c>
    </row>
    <row r="82" customFormat="false" ht="15" hidden="false" customHeight="true" outlineLevel="0" collapsed="false">
      <c r="A82" s="225" t="n">
        <f aca="false">'BOD Average Salary by School'!A82</f>
        <v>7</v>
      </c>
      <c r="B82" s="206" t="str">
        <f aca="false">'BOD Average Salary by School'!B82</f>
        <v>Arlington County Public Schools</v>
      </c>
      <c r="C82" s="206" t="n">
        <f aca="false">'BOD Average Salary by School'!C82</f>
        <v>460</v>
      </c>
      <c r="D82" s="206" t="str">
        <f aca="false">'BOD Average Salary by School'!D82</f>
        <v>LONG BRANCH ELEM</v>
      </c>
      <c r="E82" s="226" t="n">
        <f aca="false">VLOOKUP(TEXT(A82,"000")&amp;" "&amp;TEXT(C82,"0000"),'BOD Average Salary by School'!F:G,2,FALSE())</f>
        <v>69858</v>
      </c>
    </row>
    <row r="83" customFormat="false" ht="15" hidden="false" customHeight="true" outlineLevel="0" collapsed="false">
      <c r="A83" s="225" t="n">
        <f aca="false">'BOD Average Salary by School'!A83</f>
        <v>7</v>
      </c>
      <c r="B83" s="206" t="str">
        <f aca="false">'BOD Average Salary by School'!B83</f>
        <v>Arlington County Public Schools</v>
      </c>
      <c r="C83" s="206" t="n">
        <f aca="false">'BOD Average Salary by School'!C83</f>
        <v>470</v>
      </c>
      <c r="D83" s="206" t="str">
        <f aca="false">'BOD Average Salary by School'!D83</f>
        <v>ARLINGTON TRADITIONAL</v>
      </c>
      <c r="E83" s="226" t="n">
        <f aca="false">VLOOKUP(TEXT(A83,"000")&amp;" "&amp;TEXT(C83,"0000"),'BOD Average Salary by School'!F:G,2,FALSE())</f>
        <v>75301</v>
      </c>
    </row>
    <row r="84" customFormat="false" ht="15" hidden="false" customHeight="true" outlineLevel="0" collapsed="false">
      <c r="A84" s="225" t="n">
        <f aca="false">'BOD Average Salary by School'!A84</f>
        <v>7</v>
      </c>
      <c r="B84" s="206" t="str">
        <f aca="false">'BOD Average Salary by School'!B84</f>
        <v>Arlington County Public Schools</v>
      </c>
      <c r="C84" s="206" t="n">
        <f aca="false">'BOD Average Salary by School'!C84</f>
        <v>480</v>
      </c>
      <c r="D84" s="206" t="str">
        <f aca="false">'BOD Average Salary by School'!D84</f>
        <v>WILLIAMSBURG MIDDLE</v>
      </c>
      <c r="E84" s="226" t="n">
        <f aca="false">VLOOKUP(TEXT(A84,"000")&amp;" "&amp;TEXT(C84,"0000"),'BOD Average Salary by School'!F:G,2,FALSE())</f>
        <v>74262</v>
      </c>
    </row>
    <row r="85" customFormat="false" ht="15" hidden="false" customHeight="true" outlineLevel="0" collapsed="false">
      <c r="A85" s="225" t="n">
        <f aca="false">'BOD Average Salary by School'!A85</f>
        <v>7</v>
      </c>
      <c r="B85" s="206" t="str">
        <f aca="false">'BOD Average Salary by School'!B85</f>
        <v>Arlington County Public Schools</v>
      </c>
      <c r="C85" s="206" t="n">
        <f aca="false">'BOD Average Salary by School'!C85</f>
        <v>490</v>
      </c>
      <c r="D85" s="206" t="str">
        <f aca="false">'BOD Average Salary by School'!D85</f>
        <v>ASHLAWN ELEM</v>
      </c>
      <c r="E85" s="226" t="n">
        <f aca="false">VLOOKUP(TEXT(A85,"000")&amp;" "&amp;TEXT(C85,"0000"),'BOD Average Salary by School'!F:G,2,FALSE())</f>
        <v>70920</v>
      </c>
    </row>
    <row r="86" customFormat="false" ht="15" hidden="false" customHeight="true" outlineLevel="0" collapsed="false">
      <c r="A86" s="225" t="n">
        <f aca="false">'BOD Average Salary by School'!A86</f>
        <v>7</v>
      </c>
      <c r="B86" s="206" t="str">
        <f aca="false">'BOD Average Salary by School'!B86</f>
        <v>Arlington County Public Schools</v>
      </c>
      <c r="C86" s="206" t="n">
        <f aca="false">'BOD Average Salary by School'!C86</f>
        <v>500</v>
      </c>
      <c r="D86" s="206" t="str">
        <f aca="false">'BOD Average Salary by School'!D86</f>
        <v>KENMORE MIDDLE</v>
      </c>
      <c r="E86" s="226" t="n">
        <f aca="false">VLOOKUP(TEXT(A86,"000")&amp;" "&amp;TEXT(C86,"0000"),'BOD Average Salary by School'!F:G,2,FALSE())</f>
        <v>83843</v>
      </c>
    </row>
    <row r="87" customFormat="false" ht="15" hidden="false" customHeight="true" outlineLevel="0" collapsed="false">
      <c r="A87" s="225" t="n">
        <f aca="false">'BOD Average Salary by School'!A87</f>
        <v>7</v>
      </c>
      <c r="B87" s="206" t="str">
        <f aca="false">'BOD Average Salary by School'!B87</f>
        <v>Arlington County Public Schools</v>
      </c>
      <c r="C87" s="206" t="n">
        <f aca="false">'BOD Average Salary by School'!C87</f>
        <v>510</v>
      </c>
      <c r="D87" s="206" t="str">
        <f aca="false">'BOD Average Salary by School'!D87</f>
        <v>RANDOLPH ELEM</v>
      </c>
      <c r="E87" s="226" t="n">
        <f aca="false">VLOOKUP(TEXT(A87,"000")&amp;" "&amp;TEXT(C87,"0000"),'BOD Average Salary by School'!F:G,2,FALSE())</f>
        <v>66837</v>
      </c>
    </row>
    <row r="88" customFormat="false" ht="15" hidden="false" customHeight="true" outlineLevel="0" collapsed="false">
      <c r="A88" s="225" t="n">
        <f aca="false">'BOD Average Salary by School'!A88</f>
        <v>7</v>
      </c>
      <c r="B88" s="206" t="str">
        <f aca="false">'BOD Average Salary by School'!B88</f>
        <v>Arlington County Public Schools</v>
      </c>
      <c r="C88" s="206" t="n">
        <f aca="false">'BOD Average Salary by School'!C88</f>
        <v>611</v>
      </c>
      <c r="D88" s="206" t="str">
        <f aca="false">'BOD Average Salary by School'!D88</f>
        <v>GUNSTON MIDDLE</v>
      </c>
      <c r="E88" s="226" t="n">
        <f aca="false">VLOOKUP(TEXT(A88,"000")&amp;" "&amp;TEXT(C88,"0000"),'BOD Average Salary by School'!F:G,2,FALSE())</f>
        <v>75668</v>
      </c>
    </row>
    <row r="89" customFormat="false" ht="15" hidden="false" customHeight="true" outlineLevel="0" collapsed="false">
      <c r="A89" s="225" t="n">
        <f aca="false">'BOD Average Salary by School'!A89</f>
        <v>7</v>
      </c>
      <c r="B89" s="206" t="str">
        <f aca="false">'BOD Average Salary by School'!B89</f>
        <v>Arlington County Public Schools</v>
      </c>
      <c r="C89" s="206" t="n">
        <f aca="false">'BOD Average Salary by School'!C89</f>
        <v>613</v>
      </c>
      <c r="D89" s="206" t="str">
        <f aca="false">'BOD Average Salary by School'!D89</f>
        <v>ARLINGTON SCIENCE FOCUS</v>
      </c>
      <c r="E89" s="226" t="n">
        <f aca="false">VLOOKUP(TEXT(A89,"000")&amp;" "&amp;TEXT(C89,"0000"),'BOD Average Salary by School'!F:G,2,FALSE())</f>
        <v>64148</v>
      </c>
    </row>
    <row r="90" customFormat="false" ht="15" hidden="false" customHeight="true" outlineLevel="0" collapsed="false">
      <c r="A90" s="225" t="n">
        <f aca="false">'BOD Average Salary by School'!A90</f>
        <v>7</v>
      </c>
      <c r="B90" s="206" t="str">
        <f aca="false">'BOD Average Salary by School'!B90</f>
        <v>Arlington County Public Schools</v>
      </c>
      <c r="C90" s="206" t="n">
        <f aca="false">'BOD Average Salary by School'!C90</f>
        <v>614</v>
      </c>
      <c r="D90" s="206" t="str">
        <f aca="false">'BOD Average Salary by School'!D90</f>
        <v>HOFFMAN-BOSTON ELEM</v>
      </c>
      <c r="E90" s="226" t="n">
        <f aca="false">VLOOKUP(TEXT(A90,"000")&amp;" "&amp;TEXT(C90,"0000"),'BOD Average Salary by School'!F:G,2,FALSE())</f>
        <v>69997</v>
      </c>
    </row>
    <row r="91" customFormat="false" ht="15" hidden="false" customHeight="true" outlineLevel="0" collapsed="false">
      <c r="A91" s="225" t="n">
        <f aca="false">'BOD Average Salary by School'!A91</f>
        <v>7</v>
      </c>
      <c r="B91" s="206" t="str">
        <f aca="false">'BOD Average Salary by School'!B91</f>
        <v>Arlington County Public Schools</v>
      </c>
      <c r="C91" s="206" t="n">
        <f aca="false">'BOD Average Salary by School'!C91</f>
        <v>615</v>
      </c>
      <c r="D91" s="206" t="str">
        <f aca="false">'BOD Average Salary by School'!D91</f>
        <v>CAMPBELL ELEM</v>
      </c>
      <c r="E91" s="226" t="n">
        <f aca="false">VLOOKUP(TEXT(A91,"000")&amp;" "&amp;TEXT(C91,"0000"),'BOD Average Salary by School'!F:G,2,FALSE())</f>
        <v>69619</v>
      </c>
    </row>
    <row r="92" customFormat="false" ht="15" hidden="false" customHeight="true" outlineLevel="0" collapsed="false">
      <c r="A92" s="225" t="n">
        <f aca="false">'BOD Average Salary by School'!A92</f>
        <v>7</v>
      </c>
      <c r="B92" s="206" t="str">
        <f aca="false">'BOD Average Salary by School'!B92</f>
        <v>Arlington County Public Schools</v>
      </c>
      <c r="C92" s="206" t="n">
        <f aca="false">'BOD Average Salary by School'!C92</f>
        <v>618</v>
      </c>
      <c r="D92" s="206" t="str">
        <f aca="false">'BOD Average Salary by School'!D92</f>
        <v>ARLINGTON COMMUNITY HIGH </v>
      </c>
      <c r="E92" s="226" t="n">
        <f aca="false">VLOOKUP(TEXT(A92,"000")&amp;" "&amp;TEXT(C92,"0000"),'BOD Average Salary by School'!F:G,2,FALSE())</f>
        <v>58328</v>
      </c>
    </row>
    <row r="93" customFormat="false" ht="15" hidden="false" customHeight="true" outlineLevel="0" collapsed="false">
      <c r="A93" s="225" t="n">
        <f aca="false">'BOD Average Salary by School'!A93</f>
        <v>7</v>
      </c>
      <c r="B93" s="206" t="str">
        <f aca="false">'BOD Average Salary by School'!B93</f>
        <v>Arlington County Public Schools</v>
      </c>
      <c r="C93" s="206" t="n">
        <f aca="false">'BOD Average Salary by School'!C93</f>
        <v>622</v>
      </c>
      <c r="D93" s="206" t="str">
        <f aca="false">'BOD Average Salary by School'!D93</f>
        <v>CLAREMONT IMMERSION</v>
      </c>
      <c r="E93" s="226" t="n">
        <f aca="false">VLOOKUP(TEXT(A93,"000")&amp;" "&amp;TEXT(C93,"0000"),'BOD Average Salary by School'!F:G,2,FALSE())</f>
        <v>66953</v>
      </c>
    </row>
    <row r="94" customFormat="false" ht="15" hidden="false" customHeight="true" outlineLevel="0" collapsed="false">
      <c r="A94" s="225" t="n">
        <f aca="false">'BOD Average Salary by School'!A94</f>
        <v>7</v>
      </c>
      <c r="B94" s="206" t="str">
        <f aca="false">'BOD Average Salary by School'!B94</f>
        <v>Arlington County Public Schools</v>
      </c>
      <c r="C94" s="206" t="n">
        <f aca="false">'BOD Average Salary by School'!C94</f>
        <v>626</v>
      </c>
      <c r="D94" s="206" t="str">
        <f aca="false">'BOD Average Salary by School'!D94</f>
        <v>DISCOVERY ELEM</v>
      </c>
      <c r="E94" s="226" t="n">
        <f aca="false">VLOOKUP(TEXT(A94,"000")&amp;" "&amp;TEXT(C94,"0000"),'BOD Average Salary by School'!F:G,2,FALSE())</f>
        <v>64835</v>
      </c>
    </row>
    <row r="95" customFormat="false" ht="15" hidden="false" customHeight="true" outlineLevel="0" collapsed="false">
      <c r="A95" s="225" t="n">
        <f aca="false">'BOD Average Salary by School'!A95</f>
        <v>7</v>
      </c>
      <c r="B95" s="206" t="str">
        <f aca="false">'BOD Average Salary by School'!B95</f>
        <v>Arlington County Public Schools</v>
      </c>
      <c r="C95" s="206" t="n">
        <f aca="false">'BOD Average Salary by School'!C95</f>
        <v>80</v>
      </c>
      <c r="D95" s="206" t="str">
        <f aca="false">'BOD Average Salary by School'!D95</f>
        <v>WASHINGTON LEE HIGH</v>
      </c>
      <c r="E95" s="226" t="n">
        <f aca="false">VLOOKUP(TEXT(A95,"000")&amp;" "&amp;TEXT(C95,"0000"),'BOD Average Salary by School'!F:G,2,FALSE())</f>
        <v>76752</v>
      </c>
    </row>
    <row r="96" customFormat="false" ht="15" hidden="false" customHeight="true" outlineLevel="0" collapsed="false">
      <c r="A96" s="225" t="n">
        <f aca="false">'BOD Average Salary by School'!A96</f>
        <v>7</v>
      </c>
      <c r="B96" s="206" t="str">
        <f aca="false">'BOD Average Salary by School'!B96</f>
        <v>Arlington County Public Schools</v>
      </c>
      <c r="C96" s="206" t="n">
        <f aca="false">'BOD Average Salary by School'!C96</f>
        <v>90</v>
      </c>
      <c r="D96" s="206" t="str">
        <f aca="false">'BOD Average Salary by School'!D96</f>
        <v>CARLIN SPRINGS ELEM</v>
      </c>
      <c r="E96" s="226" t="n">
        <f aca="false">VLOOKUP(TEXT(A96,"000")&amp;" "&amp;TEXT(C96,"0000"),'BOD Average Salary by School'!F:G,2,FALSE())</f>
        <v>71502</v>
      </c>
    </row>
    <row r="97" customFormat="false" ht="15" hidden="false" customHeight="true" outlineLevel="0" collapsed="false">
      <c r="A97" s="225" t="n">
        <f aca="false">'BOD Average Salary by School'!A97</f>
        <v>8</v>
      </c>
      <c r="B97" s="206" t="str">
        <f aca="false">'BOD Average Salary by School'!B97</f>
        <v>Augusta County Public Schools</v>
      </c>
      <c r="C97" s="206" t="n">
        <f aca="false">'BOD Average Salary by School'!C97</f>
        <v>140</v>
      </c>
      <c r="D97" s="206" t="str">
        <f aca="false">'BOD Average Salary by School'!D97</f>
        <v>CHURCHVILLE ELEM</v>
      </c>
      <c r="E97" s="226" t="n">
        <f aca="false">VLOOKUP(TEXT(A97,"000")&amp;" "&amp;TEXT(C97,"0000"),'BOD Average Salary by School'!F:G,2,FALSE())</f>
        <v>48505</v>
      </c>
    </row>
    <row r="98" customFormat="false" ht="15" hidden="false" customHeight="true" outlineLevel="0" collapsed="false">
      <c r="A98" s="225" t="n">
        <f aca="false">'BOD Average Salary by School'!A98</f>
        <v>8</v>
      </c>
      <c r="B98" s="206" t="str">
        <f aca="false">'BOD Average Salary by School'!B98</f>
        <v>Augusta County Public Schools</v>
      </c>
      <c r="C98" s="206" t="n">
        <f aca="false">'BOD Average Salary by School'!C98</f>
        <v>210</v>
      </c>
      <c r="D98" s="206" t="str">
        <f aca="false">'BOD Average Salary by School'!D98</f>
        <v>BEVERLEY MANOR ELEM</v>
      </c>
      <c r="E98" s="226" t="n">
        <f aca="false">VLOOKUP(TEXT(A98,"000")&amp;" "&amp;TEXT(C98,"0000"),'BOD Average Salary by School'!F:G,2,FALSE())</f>
        <v>49721</v>
      </c>
    </row>
    <row r="99" customFormat="false" ht="15" hidden="false" customHeight="true" outlineLevel="0" collapsed="false">
      <c r="A99" s="225" t="n">
        <f aca="false">'BOD Average Salary by School'!A99</f>
        <v>8</v>
      </c>
      <c r="B99" s="206" t="str">
        <f aca="false">'BOD Average Salary by School'!B99</f>
        <v>Augusta County Public Schools</v>
      </c>
      <c r="C99" s="206" t="n">
        <f aca="false">'BOD Average Salary by School'!C99</f>
        <v>212</v>
      </c>
      <c r="D99" s="206" t="str">
        <f aca="false">'BOD Average Salary by School'!D99</f>
        <v>BEVERLEY MANOR MIDDLE</v>
      </c>
      <c r="E99" s="226" t="n">
        <f aca="false">VLOOKUP(TEXT(A99,"000")&amp;" "&amp;TEXT(C99,"0000"),'BOD Average Salary by School'!F:G,2,FALSE())</f>
        <v>46262</v>
      </c>
    </row>
    <row r="100" customFormat="false" ht="15" hidden="false" customHeight="true" outlineLevel="0" collapsed="false">
      <c r="A100" s="225" t="n">
        <f aca="false">'BOD Average Salary by School'!A100</f>
        <v>8</v>
      </c>
      <c r="B100" s="206" t="str">
        <f aca="false">'BOD Average Salary by School'!B100</f>
        <v>Augusta County Public Schools</v>
      </c>
      <c r="C100" s="206" t="n">
        <f aca="false">'BOD Average Salary by School'!C100</f>
        <v>30</v>
      </c>
      <c r="D100" s="206" t="str">
        <f aca="false">'BOD Average Salary by School'!D100</f>
        <v>CASSELL ELEM</v>
      </c>
      <c r="E100" s="226" t="n">
        <f aca="false">VLOOKUP(TEXT(A100,"000")&amp;" "&amp;TEXT(C100,"0000"),'BOD Average Salary by School'!F:G,2,FALSE())</f>
        <v>49521</v>
      </c>
    </row>
    <row r="101" customFormat="false" ht="15" hidden="false" customHeight="true" outlineLevel="0" collapsed="false">
      <c r="A101" s="225" t="n">
        <f aca="false">'BOD Average Salary by School'!A101</f>
        <v>8</v>
      </c>
      <c r="B101" s="206" t="str">
        <f aca="false">'BOD Average Salary by School'!B101</f>
        <v>Augusta County Public Schools</v>
      </c>
      <c r="C101" s="206" t="n">
        <f aca="false">'BOD Average Salary by School'!C101</f>
        <v>370</v>
      </c>
      <c r="D101" s="206" t="str">
        <f aca="false">'BOD Average Salary by School'!D101</f>
        <v>CRAIGSVILLE ELEM</v>
      </c>
      <c r="E101" s="226" t="n">
        <f aca="false">VLOOKUP(TEXT(A101,"000")&amp;" "&amp;TEXT(C101,"0000"),'BOD Average Salary by School'!F:G,2,FALSE())</f>
        <v>46403</v>
      </c>
    </row>
    <row r="102" customFormat="false" ht="15" hidden="false" customHeight="true" outlineLevel="0" collapsed="false">
      <c r="A102" s="225" t="n">
        <f aca="false">'BOD Average Salary by School'!A102</f>
        <v>8</v>
      </c>
      <c r="B102" s="206" t="str">
        <f aca="false">'BOD Average Salary by School'!B102</f>
        <v>Augusta County Public Schools</v>
      </c>
      <c r="C102" s="206" t="n">
        <f aca="false">'BOD Average Salary by School'!C102</f>
        <v>40</v>
      </c>
      <c r="D102" s="206" t="str">
        <f aca="false">'BOD Average Salary by School'!D102</f>
        <v>NORTH RIVER ELEM</v>
      </c>
      <c r="E102" s="226" t="n">
        <f aca="false">VLOOKUP(TEXT(A102,"000")&amp;" "&amp;TEXT(C102,"0000"),'BOD Average Salary by School'!F:G,2,FALSE())</f>
        <v>45846</v>
      </c>
    </row>
    <row r="103" customFormat="false" ht="15" hidden="false" customHeight="true" outlineLevel="0" collapsed="false">
      <c r="A103" s="225" t="n">
        <f aca="false">'BOD Average Salary by School'!A103</f>
        <v>8</v>
      </c>
      <c r="B103" s="206" t="str">
        <f aca="false">'BOD Average Salary by School'!B103</f>
        <v>Augusta County Public Schools</v>
      </c>
      <c r="C103" s="206" t="n">
        <f aca="false">'BOD Average Salary by School'!C103</f>
        <v>440</v>
      </c>
      <c r="D103" s="206" t="str">
        <f aca="false">'BOD Average Salary by School'!D103</f>
        <v>STUARTS DRAFT ELEM</v>
      </c>
      <c r="E103" s="226" t="n">
        <f aca="false">VLOOKUP(TEXT(A103,"000")&amp;" "&amp;TEXT(C103,"0000"),'BOD Average Salary by School'!F:G,2,FALSE())</f>
        <v>46987</v>
      </c>
    </row>
    <row r="104" customFormat="false" ht="15" hidden="false" customHeight="true" outlineLevel="0" collapsed="false">
      <c r="A104" s="225" t="n">
        <f aca="false">'BOD Average Salary by School'!A104</f>
        <v>8</v>
      </c>
      <c r="B104" s="206" t="str">
        <f aca="false">'BOD Average Salary by School'!B104</f>
        <v>Augusta County Public Schools</v>
      </c>
      <c r="C104" s="206" t="n">
        <f aca="false">'BOD Average Salary by School'!C104</f>
        <v>60</v>
      </c>
      <c r="D104" s="206" t="str">
        <f aca="false">'BOD Average Salary by School'!D104</f>
        <v>STUARTS DRAFT MIDDLE</v>
      </c>
      <c r="E104" s="226" t="n">
        <f aca="false">VLOOKUP(TEXT(A104,"000")&amp;" "&amp;TEXT(C104,"0000"),'BOD Average Salary by School'!F:G,2,FALSE())</f>
        <v>49584</v>
      </c>
    </row>
    <row r="105" customFormat="false" ht="15" hidden="false" customHeight="true" outlineLevel="0" collapsed="false">
      <c r="A105" s="225" t="n">
        <f aca="false">'BOD Average Salary by School'!A105</f>
        <v>8</v>
      </c>
      <c r="B105" s="206" t="str">
        <f aca="false">'BOD Average Salary by School'!B105</f>
        <v>Augusta County Public Schools</v>
      </c>
      <c r="C105" s="206" t="n">
        <f aca="false">'BOD Average Salary by School'!C105</f>
        <v>640</v>
      </c>
      <c r="D105" s="206" t="str">
        <f aca="false">'BOD Average Salary by School'!D105</f>
        <v>WILSON ELEM</v>
      </c>
      <c r="E105" s="226" t="n">
        <f aca="false">VLOOKUP(TEXT(A105,"000")&amp;" "&amp;TEXT(C105,"0000"),'BOD Average Salary by School'!F:G,2,FALSE())</f>
        <v>46526</v>
      </c>
    </row>
    <row r="106" customFormat="false" ht="15" hidden="false" customHeight="true" outlineLevel="0" collapsed="false">
      <c r="A106" s="225" t="n">
        <f aca="false">'BOD Average Salary by School'!A106</f>
        <v>8</v>
      </c>
      <c r="B106" s="206" t="str">
        <f aca="false">'BOD Average Salary by School'!B106</f>
        <v>Augusta County Public Schools</v>
      </c>
      <c r="C106" s="206" t="n">
        <f aca="false">'BOD Average Salary by School'!C106</f>
        <v>660</v>
      </c>
      <c r="D106" s="206" t="str">
        <f aca="false">'BOD Average Salary by School'!D106</f>
        <v>BUFFALO GAP HIGH</v>
      </c>
      <c r="E106" s="226" t="n">
        <f aca="false">VLOOKUP(TEXT(A106,"000")&amp;" "&amp;TEXT(C106,"0000"),'BOD Average Salary by School'!F:G,2,FALSE())</f>
        <v>48882</v>
      </c>
    </row>
    <row r="107" customFormat="false" ht="15" hidden="false" customHeight="true" outlineLevel="0" collapsed="false">
      <c r="A107" s="225" t="n">
        <f aca="false">'BOD Average Salary by School'!A107</f>
        <v>8</v>
      </c>
      <c r="B107" s="206" t="str">
        <f aca="false">'BOD Average Salary by School'!B107</f>
        <v>Augusta County Public Schools</v>
      </c>
      <c r="C107" s="206" t="n">
        <f aca="false">'BOD Average Salary by School'!C107</f>
        <v>670</v>
      </c>
      <c r="D107" s="206" t="str">
        <f aca="false">'BOD Average Salary by School'!D107</f>
        <v>FT DEFIANCE HIGH</v>
      </c>
      <c r="E107" s="226" t="n">
        <f aca="false">VLOOKUP(TEXT(A107,"000")&amp;" "&amp;TEXT(C107,"0000"),'BOD Average Salary by School'!F:G,2,FALSE())</f>
        <v>49524</v>
      </c>
    </row>
    <row r="108" customFormat="false" ht="15" hidden="false" customHeight="true" outlineLevel="0" collapsed="false">
      <c r="A108" s="225" t="n">
        <f aca="false">'BOD Average Salary by School'!A108</f>
        <v>8</v>
      </c>
      <c r="B108" s="206" t="str">
        <f aca="false">'BOD Average Salary by School'!B108</f>
        <v>Augusta County Public Schools</v>
      </c>
      <c r="C108" s="206" t="n">
        <f aca="false">'BOD Average Salary by School'!C108</f>
        <v>680</v>
      </c>
      <c r="D108" s="206" t="str">
        <f aca="false">'BOD Average Salary by School'!D108</f>
        <v>RIVERHEADS HIGH</v>
      </c>
      <c r="E108" s="226" t="n">
        <f aca="false">VLOOKUP(TEXT(A108,"000")&amp;" "&amp;TEXT(C108,"0000"),'BOD Average Salary by School'!F:G,2,FALSE())</f>
        <v>49815</v>
      </c>
    </row>
    <row r="109" customFormat="false" ht="15" hidden="false" customHeight="true" outlineLevel="0" collapsed="false">
      <c r="A109" s="225" t="n">
        <f aca="false">'BOD Average Salary by School'!A109</f>
        <v>8</v>
      </c>
      <c r="B109" s="206" t="str">
        <f aca="false">'BOD Average Salary by School'!B109</f>
        <v>Augusta County Public Schools</v>
      </c>
      <c r="C109" s="206" t="n">
        <f aca="false">'BOD Average Salary by School'!C109</f>
        <v>710</v>
      </c>
      <c r="D109" s="206" t="str">
        <f aca="false">'BOD Average Salary by School'!D109</f>
        <v>VERONA ELEM</v>
      </c>
      <c r="E109" s="226" t="n">
        <f aca="false">VLOOKUP(TEXT(A109,"000")&amp;" "&amp;TEXT(C109,"0000"),'BOD Average Salary by School'!F:G,2,FALSE())</f>
        <v>49195</v>
      </c>
    </row>
    <row r="110" customFormat="false" ht="15" hidden="false" customHeight="true" outlineLevel="0" collapsed="false">
      <c r="A110" s="225" t="n">
        <f aca="false">'BOD Average Salary by School'!A110</f>
        <v>8</v>
      </c>
      <c r="B110" s="206" t="str">
        <f aca="false">'BOD Average Salary by School'!B110</f>
        <v>Augusta County Public Schools</v>
      </c>
      <c r="C110" s="206" t="n">
        <f aca="false">'BOD Average Salary by School'!C110</f>
        <v>720</v>
      </c>
      <c r="D110" s="206" t="str">
        <f aca="false">'BOD Average Salary by School'!D110</f>
        <v>WILSON MEMORIAL HIGH</v>
      </c>
      <c r="E110" s="226" t="n">
        <f aca="false">VLOOKUP(TEXT(A110,"000")&amp;" "&amp;TEXT(C110,"0000"),'BOD Average Salary by School'!F:G,2,FALSE())</f>
        <v>48581</v>
      </c>
    </row>
    <row r="111" customFormat="false" ht="15" hidden="false" customHeight="true" outlineLevel="0" collapsed="false">
      <c r="A111" s="225" t="n">
        <f aca="false">'BOD Average Salary by School'!A111</f>
        <v>8</v>
      </c>
      <c r="B111" s="206" t="str">
        <f aca="false">'BOD Average Salary by School'!B111</f>
        <v>Augusta County Public Schools</v>
      </c>
      <c r="C111" s="206" t="n">
        <f aca="false">'BOD Average Salary by School'!C111</f>
        <v>730</v>
      </c>
      <c r="D111" s="206" t="str">
        <f aca="false">'BOD Average Salary by School'!D111</f>
        <v>STUARTS DRAFT HIGH</v>
      </c>
      <c r="E111" s="226" t="n">
        <f aca="false">VLOOKUP(TEXT(A111,"000")&amp;" "&amp;TEXT(C111,"0000"),'BOD Average Salary by School'!F:G,2,FALSE())</f>
        <v>48319</v>
      </c>
    </row>
    <row r="112" customFormat="false" ht="15" hidden="false" customHeight="true" outlineLevel="0" collapsed="false">
      <c r="A112" s="225" t="n">
        <f aca="false">'BOD Average Salary by School'!A112</f>
        <v>8</v>
      </c>
      <c r="B112" s="206" t="str">
        <f aca="false">'BOD Average Salary by School'!B112</f>
        <v>Augusta County Public Schools</v>
      </c>
      <c r="C112" s="206" t="n">
        <f aca="false">'BOD Average Salary by School'!C112</f>
        <v>740</v>
      </c>
      <c r="D112" s="206" t="str">
        <f aca="false">'BOD Average Salary by School'!D112</f>
        <v>RIVERHEADS ELEM</v>
      </c>
      <c r="E112" s="226" t="n">
        <f aca="false">VLOOKUP(TEXT(A112,"000")&amp;" "&amp;TEXT(C112,"0000"),'BOD Average Salary by School'!F:G,2,FALSE())</f>
        <v>46737</v>
      </c>
    </row>
    <row r="113" customFormat="false" ht="15" hidden="false" customHeight="true" outlineLevel="0" collapsed="false">
      <c r="A113" s="225" t="n">
        <f aca="false">'BOD Average Salary by School'!A113</f>
        <v>8</v>
      </c>
      <c r="B113" s="206" t="str">
        <f aca="false">'BOD Average Salary by School'!B113</f>
        <v>Augusta County Public Schools</v>
      </c>
      <c r="C113" s="206" t="n">
        <f aca="false">'BOD Average Salary by School'!C113</f>
        <v>842</v>
      </c>
      <c r="D113" s="206" t="str">
        <f aca="false">'BOD Average Salary by School'!D113</f>
        <v>EDWARD G CLYMORE ELEM</v>
      </c>
      <c r="E113" s="226" t="n">
        <f aca="false">VLOOKUP(TEXT(A113,"000")&amp;" "&amp;TEXT(C113,"0000"),'BOD Average Salary by School'!F:G,2,FALSE())</f>
        <v>46077</v>
      </c>
    </row>
    <row r="114" customFormat="false" ht="15" hidden="false" customHeight="true" outlineLevel="0" collapsed="false">
      <c r="A114" s="225" t="n">
        <f aca="false">'BOD Average Salary by School'!A114</f>
        <v>8</v>
      </c>
      <c r="B114" s="206" t="str">
        <f aca="false">'BOD Average Salary by School'!B114</f>
        <v>Augusta County Public Schools</v>
      </c>
      <c r="C114" s="206" t="n">
        <f aca="false">'BOD Average Salary by School'!C114</f>
        <v>843</v>
      </c>
      <c r="D114" s="206" t="str">
        <f aca="false">'BOD Average Salary by School'!D114</f>
        <v>GUY K STUMP ELEM</v>
      </c>
      <c r="E114" s="226" t="n">
        <f aca="false">VLOOKUP(TEXT(A114,"000")&amp;" "&amp;TEXT(C114,"0000"),'BOD Average Salary by School'!F:G,2,FALSE())</f>
        <v>47709</v>
      </c>
    </row>
    <row r="115" customFormat="false" ht="15" hidden="false" customHeight="true" outlineLevel="0" collapsed="false">
      <c r="A115" s="225" t="n">
        <f aca="false">'BOD Average Salary by School'!A115</f>
        <v>8</v>
      </c>
      <c r="B115" s="206" t="str">
        <f aca="false">'BOD Average Salary by School'!B115</f>
        <v>Augusta County Public Schools</v>
      </c>
      <c r="C115" s="206" t="n">
        <f aca="false">'BOD Average Salary by School'!C115</f>
        <v>844</v>
      </c>
      <c r="D115" s="206" t="str">
        <f aca="false">'BOD Average Salary by School'!D115</f>
        <v>WILSON MIDDLE</v>
      </c>
      <c r="E115" s="226" t="n">
        <f aca="false">VLOOKUP(TEXT(A115,"000")&amp;" "&amp;TEXT(C115,"0000"),'BOD Average Salary by School'!F:G,2,FALSE())</f>
        <v>48272</v>
      </c>
    </row>
    <row r="116" customFormat="false" ht="15" hidden="false" customHeight="true" outlineLevel="0" collapsed="false">
      <c r="A116" s="225" t="n">
        <f aca="false">'BOD Average Salary by School'!A116</f>
        <v>8</v>
      </c>
      <c r="B116" s="206" t="str">
        <f aca="false">'BOD Average Salary by School'!B116</f>
        <v>Augusta County Public Schools</v>
      </c>
      <c r="C116" s="206" t="n">
        <f aca="false">'BOD Average Salary by School'!C116</f>
        <v>90</v>
      </c>
      <c r="D116" s="206" t="str">
        <f aca="false">'BOD Average Salary by School'!D116</f>
        <v>S GORDON STEWART MIDDLE</v>
      </c>
      <c r="E116" s="226" t="n">
        <f aca="false">VLOOKUP(TEXT(A116,"000")&amp;" "&amp;TEXT(C116,"0000"),'BOD Average Salary by School'!F:G,2,FALSE())</f>
        <v>47578</v>
      </c>
    </row>
    <row r="117" customFormat="false" ht="15" hidden="false" customHeight="true" outlineLevel="0" collapsed="false">
      <c r="A117" s="225" t="n">
        <f aca="false">'BOD Average Salary by School'!A117</f>
        <v>9</v>
      </c>
      <c r="B117" s="206" t="str">
        <f aca="false">'BOD Average Salary by School'!B117</f>
        <v>Bath County Public Schools</v>
      </c>
      <c r="C117" s="206" t="n">
        <f aca="false">'BOD Average Salary by School'!C117</f>
        <v>120</v>
      </c>
      <c r="D117" s="206" t="str">
        <f aca="false">'BOD Average Salary by School'!D117</f>
        <v>MILLBORO ELEM</v>
      </c>
      <c r="E117" s="226" t="n">
        <f aca="false">VLOOKUP(TEXT(A117,"000")&amp;" "&amp;TEXT(C117,"0000"),'BOD Average Salary by School'!F:G,2,FALSE())</f>
        <v>45287</v>
      </c>
    </row>
    <row r="118" customFormat="false" ht="15" hidden="false" customHeight="true" outlineLevel="0" collapsed="false">
      <c r="A118" s="225" t="n">
        <f aca="false">'BOD Average Salary by School'!A118</f>
        <v>9</v>
      </c>
      <c r="B118" s="206" t="str">
        <f aca="false">'BOD Average Salary by School'!B118</f>
        <v>Bath County Public Schools</v>
      </c>
      <c r="C118" s="206" t="n">
        <f aca="false">'BOD Average Salary by School'!C118</f>
        <v>140</v>
      </c>
      <c r="D118" s="206" t="str">
        <f aca="false">'BOD Average Salary by School'!D118</f>
        <v>BATH COUNTY HIGH</v>
      </c>
      <c r="E118" s="226" t="n">
        <f aca="false">VLOOKUP(TEXT(A118,"000")&amp;" "&amp;TEXT(C118,"0000"),'BOD Average Salary by School'!F:G,2,FALSE())</f>
        <v>42822</v>
      </c>
    </row>
    <row r="119" customFormat="false" ht="15" hidden="false" customHeight="true" outlineLevel="0" collapsed="false">
      <c r="A119" s="225" t="n">
        <f aca="false">'BOD Average Salary by School'!A119</f>
        <v>9</v>
      </c>
      <c r="B119" s="206" t="str">
        <f aca="false">'BOD Average Salary by School'!B119</f>
        <v>Bath County Public Schools</v>
      </c>
      <c r="C119" s="206" t="n">
        <f aca="false">'BOD Average Salary by School'!C119</f>
        <v>150</v>
      </c>
      <c r="D119" s="206" t="str">
        <f aca="false">'BOD Average Salary by School'!D119</f>
        <v>VALLEY ELEM</v>
      </c>
      <c r="E119" s="226" t="n">
        <f aca="false">VLOOKUP(TEXT(A119,"000")&amp;" "&amp;TEXT(C119,"0000"),'BOD Average Salary by School'!F:G,2,FALSE())</f>
        <v>44235</v>
      </c>
    </row>
    <row r="120" customFormat="false" ht="15" hidden="false" customHeight="true" outlineLevel="0" collapsed="false">
      <c r="A120" s="225" t="n">
        <f aca="false">'BOD Average Salary by School'!A120</f>
        <v>10</v>
      </c>
      <c r="B120" s="206" t="str">
        <f aca="false">'BOD Average Salary by School'!B120</f>
        <v>Bedford County Public Schools</v>
      </c>
      <c r="C120" s="206" t="n">
        <f aca="false">'BOD Average Salary by School'!C120</f>
        <v>1170</v>
      </c>
      <c r="D120" s="206" t="str">
        <f aca="false">'BOD Average Salary by School'!D120</f>
        <v>OTTER RIVER ELEM</v>
      </c>
      <c r="E120" s="226" t="n">
        <f aca="false">VLOOKUP(TEXT(A120,"000")&amp;" "&amp;TEXT(C120,"0000"),'BOD Average Salary by School'!F:G,2,FALSE())</f>
        <v>45572</v>
      </c>
    </row>
    <row r="121" customFormat="false" ht="15" hidden="false" customHeight="true" outlineLevel="0" collapsed="false">
      <c r="A121" s="225" t="n">
        <f aca="false">'BOD Average Salary by School'!A121</f>
        <v>10</v>
      </c>
      <c r="B121" s="206" t="str">
        <f aca="false">'BOD Average Salary by School'!B121</f>
        <v>Bedford County Public Schools</v>
      </c>
      <c r="C121" s="206" t="n">
        <f aca="false">'BOD Average Salary by School'!C121</f>
        <v>1180</v>
      </c>
      <c r="D121" s="206" t="str">
        <f aca="false">'BOD Average Salary by School'!D121</f>
        <v>LIBERTY HIGH</v>
      </c>
      <c r="E121" s="226" t="n">
        <f aca="false">VLOOKUP(TEXT(A121,"000")&amp;" "&amp;TEXT(C121,"0000"),'BOD Average Salary by School'!F:G,2,FALSE())</f>
        <v>44836</v>
      </c>
    </row>
    <row r="122" customFormat="false" ht="15" hidden="false" customHeight="true" outlineLevel="0" collapsed="false">
      <c r="A122" s="225" t="n">
        <f aca="false">'BOD Average Salary by School'!A122</f>
        <v>10</v>
      </c>
      <c r="B122" s="206" t="str">
        <f aca="false">'BOD Average Salary by School'!B122</f>
        <v>Bedford County Public Schools</v>
      </c>
      <c r="C122" s="206" t="n">
        <f aca="false">'BOD Average Salary by School'!C122</f>
        <v>1190</v>
      </c>
      <c r="D122" s="206" t="str">
        <f aca="false">'BOD Average Salary by School'!D122</f>
        <v>STAUNTON RIVER HIGH</v>
      </c>
      <c r="E122" s="226" t="n">
        <f aca="false">VLOOKUP(TEXT(A122,"000")&amp;" "&amp;TEXT(C122,"0000"),'BOD Average Salary by School'!F:G,2,FALSE())</f>
        <v>46447</v>
      </c>
    </row>
    <row r="123" customFormat="false" ht="15" hidden="false" customHeight="true" outlineLevel="0" collapsed="false">
      <c r="A123" s="225" t="n">
        <f aca="false">'BOD Average Salary by School'!A123</f>
        <v>10</v>
      </c>
      <c r="B123" s="206" t="str">
        <f aca="false">'BOD Average Salary by School'!B123</f>
        <v>Bedford County Public Schools</v>
      </c>
      <c r="C123" s="206" t="n">
        <f aca="false">'BOD Average Salary by School'!C123</f>
        <v>1191</v>
      </c>
      <c r="D123" s="206" t="str">
        <f aca="false">'BOD Average Salary by School'!D123</f>
        <v>STAUNTON RIVER MIDDLE</v>
      </c>
      <c r="E123" s="226" t="n">
        <f aca="false">VLOOKUP(TEXT(A123,"000")&amp;" "&amp;TEXT(C123,"0000"),'BOD Average Salary by School'!F:G,2,FALSE())</f>
        <v>43186</v>
      </c>
    </row>
    <row r="124" customFormat="false" ht="15" hidden="false" customHeight="true" outlineLevel="0" collapsed="false">
      <c r="A124" s="225" t="n">
        <f aca="false">'BOD Average Salary by School'!A124</f>
        <v>10</v>
      </c>
      <c r="B124" s="206" t="str">
        <f aca="false">'BOD Average Salary by School'!B124</f>
        <v>Bedford County Public Schools</v>
      </c>
      <c r="C124" s="206" t="n">
        <f aca="false">'BOD Average Salary by School'!C124</f>
        <v>1200</v>
      </c>
      <c r="D124" s="206" t="str">
        <f aca="false">'BOD Average Salary by School'!D124</f>
        <v>BEDFORD PRIMARY</v>
      </c>
      <c r="E124" s="226" t="n">
        <f aca="false">VLOOKUP(TEXT(A124,"000")&amp;" "&amp;TEXT(C124,"0000"),'BOD Average Salary by School'!F:G,2,FALSE())</f>
        <v>46813</v>
      </c>
    </row>
    <row r="125" customFormat="false" ht="15" hidden="false" customHeight="true" outlineLevel="0" collapsed="false">
      <c r="A125" s="225" t="n">
        <f aca="false">'BOD Average Salary by School'!A125</f>
        <v>10</v>
      </c>
      <c r="B125" s="206" t="str">
        <f aca="false">'BOD Average Salary by School'!B125</f>
        <v>Bedford County Public Schools</v>
      </c>
      <c r="C125" s="206" t="n">
        <f aca="false">'BOD Average Salary by School'!C125</f>
        <v>1211</v>
      </c>
      <c r="D125" s="206" t="str">
        <f aca="false">'BOD Average Salary by School'!D125</f>
        <v>FOREST MIDDLE</v>
      </c>
      <c r="E125" s="226" t="n">
        <f aca="false">VLOOKUP(TEXT(A125,"000")&amp;" "&amp;TEXT(C125,"0000"),'BOD Average Salary by School'!F:G,2,FALSE())</f>
        <v>45094</v>
      </c>
    </row>
    <row r="126" customFormat="false" ht="15" hidden="false" customHeight="true" outlineLevel="0" collapsed="false">
      <c r="A126" s="225" t="n">
        <f aca="false">'BOD Average Salary by School'!A126</f>
        <v>10</v>
      </c>
      <c r="B126" s="206" t="str">
        <f aca="false">'BOD Average Salary by School'!B126</f>
        <v>Bedford County Public Schools</v>
      </c>
      <c r="C126" s="206" t="n">
        <f aca="false">'BOD Average Salary by School'!C126</f>
        <v>1212</v>
      </c>
      <c r="D126" s="206" t="str">
        <f aca="false">'BOD Average Salary by School'!D126</f>
        <v>JEFFERSON FOREST HIGH</v>
      </c>
      <c r="E126" s="226" t="n">
        <f aca="false">VLOOKUP(TEXT(A126,"000")&amp;" "&amp;TEXT(C126,"0000"),'BOD Average Salary by School'!F:G,2,FALSE())</f>
        <v>47769</v>
      </c>
    </row>
    <row r="127" customFormat="false" ht="15" hidden="false" customHeight="true" outlineLevel="0" collapsed="false">
      <c r="A127" s="225" t="n">
        <f aca="false">'BOD Average Salary by School'!A127</f>
        <v>10</v>
      </c>
      <c r="B127" s="206" t="str">
        <f aca="false">'BOD Average Salary by School'!B127</f>
        <v>Bedford County Public Schools</v>
      </c>
      <c r="C127" s="206" t="n">
        <f aca="false">'BOD Average Salary by School'!C127</f>
        <v>1213</v>
      </c>
      <c r="D127" s="206" t="str">
        <f aca="false">'BOD Average Salary by School'!D127</f>
        <v>THOMAS JEFFERSON ELEM</v>
      </c>
      <c r="E127" s="226" t="n">
        <f aca="false">VLOOKUP(TEXT(A127,"000")&amp;" "&amp;TEXT(C127,"0000"),'BOD Average Salary by School'!F:G,2,FALSE())</f>
        <v>45141</v>
      </c>
    </row>
    <row r="128" customFormat="false" ht="15" hidden="false" customHeight="true" outlineLevel="0" collapsed="false">
      <c r="A128" s="225" t="n">
        <f aca="false">'BOD Average Salary by School'!A128</f>
        <v>10</v>
      </c>
      <c r="B128" s="206" t="str">
        <f aca="false">'BOD Average Salary by School'!B128</f>
        <v>Bedford County Public Schools</v>
      </c>
      <c r="C128" s="206" t="n">
        <f aca="false">'BOD Average Salary by School'!C128</f>
        <v>1214</v>
      </c>
      <c r="D128" s="206" t="str">
        <f aca="false">'BOD Average Salary by School'!D128</f>
        <v>GOODVIEW ELEM</v>
      </c>
      <c r="E128" s="226" t="n">
        <f aca="false">VLOOKUP(TEXT(A128,"000")&amp;" "&amp;TEXT(C128,"0000"),'BOD Average Salary by School'!F:G,2,FALSE())</f>
        <v>43555</v>
      </c>
    </row>
    <row r="129" customFormat="false" ht="15" hidden="false" customHeight="true" outlineLevel="0" collapsed="false">
      <c r="A129" s="225" t="n">
        <f aca="false">'BOD Average Salary by School'!A129</f>
        <v>10</v>
      </c>
      <c r="B129" s="206" t="str">
        <f aca="false">'BOD Average Salary by School'!B129</f>
        <v>Bedford County Public Schools</v>
      </c>
      <c r="C129" s="206" t="n">
        <f aca="false">'BOD Average Salary by School'!C129</f>
        <v>160</v>
      </c>
      <c r="D129" s="206" t="str">
        <f aca="false">'BOD Average Salary by School'!D129</f>
        <v>BOONSBORO ELEM</v>
      </c>
      <c r="E129" s="226" t="n">
        <f aca="false">VLOOKUP(TEXT(A129,"000")&amp;" "&amp;TEXT(C129,"0000"),'BOD Average Salary by School'!F:G,2,FALSE())</f>
        <v>45623</v>
      </c>
    </row>
    <row r="130" customFormat="false" ht="15" hidden="false" customHeight="true" outlineLevel="0" collapsed="false">
      <c r="A130" s="225" t="n">
        <f aca="false">'BOD Average Salary by School'!A130</f>
        <v>10</v>
      </c>
      <c r="B130" s="206" t="str">
        <f aca="false">'BOD Average Salary by School'!B130</f>
        <v>Bedford County Public Schools</v>
      </c>
      <c r="C130" s="206" t="n">
        <f aca="false">'BOD Average Salary by School'!C130</f>
        <v>180</v>
      </c>
      <c r="D130" s="206" t="str">
        <f aca="false">'BOD Average Salary by School'!D130</f>
        <v>MONTVALE ELEM</v>
      </c>
      <c r="E130" s="226" t="n">
        <f aca="false">VLOOKUP(TEXT(A130,"000")&amp;" "&amp;TEXT(C130,"0000"),'BOD Average Salary by School'!F:G,2,FALSE())</f>
        <v>44281</v>
      </c>
    </row>
    <row r="131" customFormat="false" ht="15" hidden="false" customHeight="true" outlineLevel="0" collapsed="false">
      <c r="A131" s="225" t="n">
        <f aca="false">'BOD Average Salary by School'!A131</f>
        <v>10</v>
      </c>
      <c r="B131" s="206" t="str">
        <f aca="false">'BOD Average Salary by School'!B131</f>
        <v>Bedford County Public Schools</v>
      </c>
      <c r="C131" s="206" t="n">
        <f aca="false">'BOD Average Salary by School'!C131</f>
        <v>30</v>
      </c>
      <c r="D131" s="206" t="str">
        <f aca="false">'BOD Average Salary by School'!D131</f>
        <v>BIG ISLAND ELEM</v>
      </c>
      <c r="E131" s="226" t="n">
        <f aca="false">VLOOKUP(TEXT(A131,"000")&amp;" "&amp;TEXT(C131,"0000"),'BOD Average Salary by School'!F:G,2,FALSE())</f>
        <v>50539</v>
      </c>
    </row>
    <row r="132" customFormat="false" ht="15" hidden="false" customHeight="true" outlineLevel="0" collapsed="false">
      <c r="A132" s="225" t="n">
        <f aca="false">'BOD Average Salary by School'!A132</f>
        <v>10</v>
      </c>
      <c r="B132" s="206" t="str">
        <f aca="false">'BOD Average Salary by School'!B132</f>
        <v>Bedford County Public Schools</v>
      </c>
      <c r="C132" s="206" t="n">
        <f aca="false">'BOD Average Salary by School'!C132</f>
        <v>480</v>
      </c>
      <c r="D132" s="206" t="str">
        <f aca="false">'BOD Average Salary by School'!D132</f>
        <v>BEDFORD ELEM</v>
      </c>
      <c r="E132" s="226" t="n">
        <f aca="false">VLOOKUP(TEXT(A132,"000")&amp;" "&amp;TEXT(C132,"0000"),'BOD Average Salary by School'!F:G,2,FALSE())</f>
        <v>45865</v>
      </c>
    </row>
    <row r="133" customFormat="false" ht="15" hidden="false" customHeight="true" outlineLevel="0" collapsed="false">
      <c r="A133" s="225" t="n">
        <f aca="false">'BOD Average Salary by School'!A133</f>
        <v>10</v>
      </c>
      <c r="B133" s="206" t="str">
        <f aca="false">'BOD Average Salary by School'!B133</f>
        <v>Bedford County Public Schools</v>
      </c>
      <c r="C133" s="206" t="n">
        <f aca="false">'BOD Average Salary by School'!C133</f>
        <v>490</v>
      </c>
      <c r="D133" s="206" t="str">
        <f aca="false">'BOD Average Salary by School'!D133</f>
        <v>BEDFORD MIDDLE</v>
      </c>
      <c r="E133" s="226" t="n">
        <f aca="false">VLOOKUP(TEXT(A133,"000")&amp;" "&amp;TEXT(C133,"0000"),'BOD Average Salary by School'!F:G,2,FALSE())</f>
        <v>43440</v>
      </c>
    </row>
    <row r="134" customFormat="false" ht="15" hidden="false" customHeight="true" outlineLevel="0" collapsed="false">
      <c r="A134" s="225" t="n">
        <f aca="false">'BOD Average Salary by School'!A134</f>
        <v>10</v>
      </c>
      <c r="B134" s="206" t="str">
        <f aca="false">'BOD Average Salary by School'!B134</f>
        <v>Bedford County Public Schools</v>
      </c>
      <c r="C134" s="206" t="n">
        <f aca="false">'BOD Average Salary by School'!C134</f>
        <v>500</v>
      </c>
      <c r="D134" s="206" t="str">
        <f aca="false">'BOD Average Salary by School'!D134</f>
        <v>FOREST ELEM</v>
      </c>
      <c r="E134" s="226" t="n">
        <f aca="false">VLOOKUP(TEXT(A134,"000")&amp;" "&amp;TEXT(C134,"0000"),'BOD Average Salary by School'!F:G,2,FALSE())</f>
        <v>43699</v>
      </c>
    </row>
    <row r="135" customFormat="false" ht="15" hidden="false" customHeight="true" outlineLevel="0" collapsed="false">
      <c r="A135" s="225" t="n">
        <f aca="false">'BOD Average Salary by School'!A135</f>
        <v>10</v>
      </c>
      <c r="B135" s="206" t="str">
        <f aca="false">'BOD Average Salary by School'!B135</f>
        <v>Bedford County Public Schools</v>
      </c>
      <c r="C135" s="206" t="n">
        <f aca="false">'BOD Average Salary by School'!C135</f>
        <v>610</v>
      </c>
      <c r="D135" s="206" t="str">
        <f aca="false">'BOD Average Salary by School'!D135</f>
        <v>NEW LONDON ACADEMY ELEM</v>
      </c>
      <c r="E135" s="226" t="n">
        <f aca="false">VLOOKUP(TEXT(A135,"000")&amp;" "&amp;TEXT(C135,"0000"),'BOD Average Salary by School'!F:G,2,FALSE())</f>
        <v>44589</v>
      </c>
    </row>
    <row r="136" customFormat="false" ht="15" hidden="false" customHeight="true" outlineLevel="0" collapsed="false">
      <c r="A136" s="225" t="n">
        <f aca="false">'BOD Average Salary by School'!A136</f>
        <v>10</v>
      </c>
      <c r="B136" s="206" t="str">
        <f aca="false">'BOD Average Salary by School'!B136</f>
        <v>Bedford County Public Schools</v>
      </c>
      <c r="C136" s="206" t="n">
        <f aca="false">'BOD Average Salary by School'!C136</f>
        <v>640</v>
      </c>
      <c r="D136" s="206" t="str">
        <f aca="false">'BOD Average Salary by School'!D136</f>
        <v>STEWARTSVILLE ELEM</v>
      </c>
      <c r="E136" s="226" t="n">
        <f aca="false">VLOOKUP(TEXT(A136,"000")&amp;" "&amp;TEXT(C136,"0000"),'BOD Average Salary by School'!F:G,2,FALSE())</f>
        <v>44224</v>
      </c>
    </row>
    <row r="137" customFormat="false" ht="15" hidden="false" customHeight="true" outlineLevel="0" collapsed="false">
      <c r="A137" s="225" t="n">
        <f aca="false">'BOD Average Salary by School'!A137</f>
        <v>10</v>
      </c>
      <c r="B137" s="206" t="str">
        <f aca="false">'BOD Average Salary by School'!B137</f>
        <v>Bedford County Public Schools</v>
      </c>
      <c r="C137" s="206" t="n">
        <f aca="false">'BOD Average Salary by School'!C137</f>
        <v>970</v>
      </c>
      <c r="D137" s="206" t="str">
        <f aca="false">'BOD Average Salary by School'!D137</f>
        <v>MONETA ELEM</v>
      </c>
      <c r="E137" s="226" t="n">
        <f aca="false">VLOOKUP(TEXT(A137,"000")&amp;" "&amp;TEXT(C137,"0000"),'BOD Average Salary by School'!F:G,2,FALSE())</f>
        <v>44328</v>
      </c>
    </row>
    <row r="138" customFormat="false" ht="15" hidden="false" customHeight="true" outlineLevel="0" collapsed="false">
      <c r="A138" s="225" t="n">
        <f aca="false">'BOD Average Salary by School'!A138</f>
        <v>10</v>
      </c>
      <c r="B138" s="206" t="str">
        <f aca="false">'BOD Average Salary by School'!B138</f>
        <v>Bedford County Public Schools</v>
      </c>
      <c r="C138" s="206" t="n">
        <f aca="false">'BOD Average Salary by School'!C138</f>
        <v>980</v>
      </c>
      <c r="D138" s="206" t="str">
        <f aca="false">'BOD Average Salary by School'!D138</f>
        <v>HUDDLESTON ELEM</v>
      </c>
      <c r="E138" s="226" t="n">
        <f aca="false">VLOOKUP(TEXT(A138,"000")&amp;" "&amp;TEXT(C138,"0000"),'BOD Average Salary by School'!F:G,2,FALSE())</f>
        <v>42801</v>
      </c>
    </row>
    <row r="139" customFormat="false" ht="15" hidden="false" customHeight="true" outlineLevel="0" collapsed="false">
      <c r="A139" s="225" t="n">
        <f aca="false">'BOD Average Salary by School'!A139</f>
        <v>11</v>
      </c>
      <c r="B139" s="206" t="str">
        <f aca="false">'BOD Average Salary by School'!B139</f>
        <v>Bland County Public Schools</v>
      </c>
      <c r="C139" s="206" t="n">
        <f aca="false">'BOD Average Salary by School'!C139</f>
        <v>250</v>
      </c>
      <c r="D139" s="206" t="str">
        <f aca="false">'BOD Average Salary by School'!D139</f>
        <v>BLAND COUNTY ELEM</v>
      </c>
      <c r="E139" s="226" t="n">
        <f aca="false">VLOOKUP(TEXT(A139,"000")&amp;" "&amp;TEXT(C139,"0000"),'BOD Average Salary by School'!F:G,2,FALSE())</f>
        <v>45273.39</v>
      </c>
    </row>
    <row r="140" customFormat="false" ht="15" hidden="false" customHeight="true" outlineLevel="0" collapsed="false">
      <c r="A140" s="225" t="n">
        <f aca="false">'BOD Average Salary by School'!A140</f>
        <v>11</v>
      </c>
      <c r="B140" s="206" t="str">
        <f aca="false">'BOD Average Salary by School'!B140</f>
        <v>Bland County Public Schools</v>
      </c>
      <c r="C140" s="206" t="n">
        <f aca="false">'BOD Average Salary by School'!C140</f>
        <v>260</v>
      </c>
      <c r="D140" s="206" t="str">
        <f aca="false">'BOD Average Salary by School'!D140</f>
        <v>BLAND COUNTY HIGH</v>
      </c>
      <c r="E140" s="226" t="n">
        <f aca="false">VLOOKUP(TEXT(A140,"000")&amp;" "&amp;TEXT(C140,"0000"),'BOD Average Salary by School'!F:G,2,FALSE())</f>
        <v>41239.04</v>
      </c>
    </row>
    <row r="141" customFormat="false" ht="15" hidden="false" customHeight="true" outlineLevel="0" collapsed="false">
      <c r="A141" s="225" t="n">
        <f aca="false">'BOD Average Salary by School'!A141</f>
        <v>12</v>
      </c>
      <c r="B141" s="206" t="str">
        <f aca="false">'BOD Average Salary by School'!B141</f>
        <v>Botetourt County Public Schools</v>
      </c>
      <c r="C141" s="206" t="n">
        <f aca="false">'BOD Average Salary by School'!C141</f>
        <v>20</v>
      </c>
      <c r="D141" s="206" t="str">
        <f aca="false">'BOD Average Salary by School'!D141</f>
        <v>BUCHANAN ELEM</v>
      </c>
      <c r="E141" s="226" t="n">
        <f aca="false">VLOOKUP(TEXT(A141,"000")&amp;" "&amp;TEXT(C141,"0000"),'BOD Average Salary by School'!F:G,2,FALSE())</f>
        <v>53307</v>
      </c>
    </row>
    <row r="142" customFormat="false" ht="15" hidden="false" customHeight="true" outlineLevel="0" collapsed="false">
      <c r="A142" s="225" t="n">
        <f aca="false">'BOD Average Salary by School'!A142</f>
        <v>12</v>
      </c>
      <c r="B142" s="206" t="str">
        <f aca="false">'BOD Average Salary by School'!B142</f>
        <v>Botetourt County Public Schools</v>
      </c>
      <c r="C142" s="206" t="n">
        <f aca="false">'BOD Average Salary by School'!C142</f>
        <v>220</v>
      </c>
      <c r="D142" s="206" t="str">
        <f aca="false">'BOD Average Salary by School'!D142</f>
        <v>BRECKINRIDGE ELEM</v>
      </c>
      <c r="E142" s="226" t="n">
        <f aca="false">VLOOKUP(TEXT(A142,"000")&amp;" "&amp;TEXT(C142,"0000"),'BOD Average Salary by School'!F:G,2,FALSE())</f>
        <v>52634</v>
      </c>
    </row>
    <row r="143" customFormat="false" ht="15" hidden="false" customHeight="true" outlineLevel="0" collapsed="false">
      <c r="A143" s="225" t="n">
        <f aca="false">'BOD Average Salary by School'!A143</f>
        <v>12</v>
      </c>
      <c r="B143" s="206" t="str">
        <f aca="false">'BOD Average Salary by School'!B143</f>
        <v>Botetourt County Public Schools</v>
      </c>
      <c r="C143" s="206" t="n">
        <f aca="false">'BOD Average Salary by School'!C143</f>
        <v>30</v>
      </c>
      <c r="D143" s="206" t="str">
        <f aca="false">'BOD Average Salary by School'!D143</f>
        <v>EAGLE ROCK ELEM</v>
      </c>
      <c r="E143" s="226" t="n">
        <f aca="false">VLOOKUP(TEXT(A143,"000")&amp;" "&amp;TEXT(C143,"0000"),'BOD Average Salary by School'!F:G,2,FALSE())</f>
        <v>50516</v>
      </c>
    </row>
    <row r="144" customFormat="false" ht="15" hidden="false" customHeight="true" outlineLevel="0" collapsed="false">
      <c r="A144" s="225" t="n">
        <f aca="false">'BOD Average Salary by School'!A144</f>
        <v>12</v>
      </c>
      <c r="B144" s="206" t="str">
        <f aca="false">'BOD Average Salary by School'!B144</f>
        <v>Botetourt County Public Schools</v>
      </c>
      <c r="C144" s="206" t="n">
        <f aca="false">'BOD Average Salary by School'!C144</f>
        <v>390</v>
      </c>
      <c r="D144" s="206" t="str">
        <f aca="false">'BOD Average Salary by School'!D144</f>
        <v>CLOVERDALE ELEM</v>
      </c>
      <c r="E144" s="226" t="n">
        <f aca="false">VLOOKUP(TEXT(A144,"000")&amp;" "&amp;TEXT(C144,"0000"),'BOD Average Salary by School'!F:G,2,FALSE())</f>
        <v>53342</v>
      </c>
    </row>
    <row r="145" customFormat="false" ht="15" hidden="false" customHeight="true" outlineLevel="0" collapsed="false">
      <c r="A145" s="225" t="n">
        <f aca="false">'BOD Average Salary by School'!A145</f>
        <v>12</v>
      </c>
      <c r="B145" s="206" t="str">
        <f aca="false">'BOD Average Salary by School'!B145</f>
        <v>Botetourt County Public Schools</v>
      </c>
      <c r="C145" s="206" t="n">
        <f aca="false">'BOD Average Salary by School'!C145</f>
        <v>40</v>
      </c>
      <c r="D145" s="206" t="str">
        <f aca="false">'BOD Average Salary by School'!D145</f>
        <v>TROUTVILLE ELEM</v>
      </c>
      <c r="E145" s="226" t="n">
        <f aca="false">VLOOKUP(TEXT(A145,"000")&amp;" "&amp;TEXT(C145,"0000"),'BOD Average Salary by School'!F:G,2,FALSE())</f>
        <v>50839</v>
      </c>
    </row>
    <row r="146" customFormat="false" ht="15" hidden="false" customHeight="true" outlineLevel="0" collapsed="false">
      <c r="A146" s="225" t="n">
        <f aca="false">'BOD Average Salary by School'!A146</f>
        <v>12</v>
      </c>
      <c r="B146" s="206" t="str">
        <f aca="false">'BOD Average Salary by School'!B146</f>
        <v>Botetourt County Public Schools</v>
      </c>
      <c r="C146" s="206" t="n">
        <f aca="false">'BOD Average Salary by School'!C146</f>
        <v>400</v>
      </c>
      <c r="D146" s="206" t="str">
        <f aca="false">'BOD Average Salary by School'!D146</f>
        <v>COLONIAL ELEM</v>
      </c>
      <c r="E146" s="226" t="n">
        <f aca="false">VLOOKUP(TEXT(A146,"000")&amp;" "&amp;TEXT(C146,"0000"),'BOD Average Salary by School'!F:G,2,FALSE())</f>
        <v>50108</v>
      </c>
    </row>
    <row r="147" customFormat="false" ht="15" hidden="false" customHeight="true" outlineLevel="0" collapsed="false">
      <c r="A147" s="225" t="n">
        <f aca="false">'BOD Average Salary by School'!A147</f>
        <v>12</v>
      </c>
      <c r="B147" s="206" t="str">
        <f aca="false">'BOD Average Salary by School'!B147</f>
        <v>Botetourt County Public Schools</v>
      </c>
      <c r="C147" s="206" t="n">
        <f aca="false">'BOD Average Salary by School'!C147</f>
        <v>420</v>
      </c>
      <c r="D147" s="206" t="str">
        <f aca="false">'BOD Average Salary by School'!D147</f>
        <v>CENTRAL ACADEMY MIDDLE</v>
      </c>
      <c r="E147" s="226" t="n">
        <f aca="false">VLOOKUP(TEXT(A147,"000")&amp;" "&amp;TEXT(C147,"0000"),'BOD Average Salary by School'!F:G,2,FALSE())</f>
        <v>49630</v>
      </c>
    </row>
    <row r="148" customFormat="false" ht="15" hidden="false" customHeight="true" outlineLevel="0" collapsed="false">
      <c r="A148" s="225" t="n">
        <f aca="false">'BOD Average Salary by School'!A148</f>
        <v>12</v>
      </c>
      <c r="B148" s="206" t="str">
        <f aca="false">'BOD Average Salary by School'!B148</f>
        <v>Botetourt County Public Schools</v>
      </c>
      <c r="C148" s="206" t="n">
        <f aca="false">'BOD Average Salary by School'!C148</f>
        <v>430</v>
      </c>
      <c r="D148" s="206" t="str">
        <f aca="false">'BOD Average Salary by School'!D148</f>
        <v>JAMES RIVER HIGH</v>
      </c>
      <c r="E148" s="226" t="n">
        <f aca="false">VLOOKUP(TEXT(A148,"000")&amp;" "&amp;TEXT(C148,"0000"),'BOD Average Salary by School'!F:G,2,FALSE())</f>
        <v>50880</v>
      </c>
    </row>
    <row r="149" customFormat="false" ht="15" hidden="false" customHeight="true" outlineLevel="0" collapsed="false">
      <c r="A149" s="225" t="n">
        <f aca="false">'BOD Average Salary by School'!A149</f>
        <v>12</v>
      </c>
      <c r="B149" s="206" t="str">
        <f aca="false">'BOD Average Salary by School'!B149</f>
        <v>Botetourt County Public Schools</v>
      </c>
      <c r="C149" s="206" t="n">
        <f aca="false">'BOD Average Salary by School'!C149</f>
        <v>440</v>
      </c>
      <c r="D149" s="206" t="str">
        <f aca="false">'BOD Average Salary by School'!D149</f>
        <v>LORD BOTETOURT HIGH</v>
      </c>
      <c r="E149" s="226" t="n">
        <f aca="false">VLOOKUP(TEXT(A149,"000")&amp;" "&amp;TEXT(C149,"0000"),'BOD Average Salary by School'!F:G,2,FALSE())</f>
        <v>50945</v>
      </c>
    </row>
    <row r="150" customFormat="false" ht="15" hidden="false" customHeight="true" outlineLevel="0" collapsed="false">
      <c r="A150" s="225" t="n">
        <f aca="false">'BOD Average Salary by School'!A150</f>
        <v>12</v>
      </c>
      <c r="B150" s="206" t="str">
        <f aca="false">'BOD Average Salary by School'!B150</f>
        <v>Botetourt County Public Schools</v>
      </c>
      <c r="C150" s="206" t="n">
        <f aca="false">'BOD Average Salary by School'!C150</f>
        <v>450</v>
      </c>
      <c r="D150" s="206" t="str">
        <f aca="false">'BOD Average Salary by School'!D150</f>
        <v>READ MOUNTAIN MIDDLE</v>
      </c>
      <c r="E150" s="226" t="n">
        <f aca="false">VLOOKUP(TEXT(A150,"000")&amp;" "&amp;TEXT(C150,"0000"),'BOD Average Salary by School'!F:G,2,FALSE())</f>
        <v>51833</v>
      </c>
    </row>
    <row r="151" customFormat="false" ht="15" hidden="false" customHeight="true" outlineLevel="0" collapsed="false">
      <c r="A151" s="225" t="n">
        <f aca="false">'BOD Average Salary by School'!A151</f>
        <v>12</v>
      </c>
      <c r="B151" s="206" t="str">
        <f aca="false">'BOD Average Salary by School'!B151</f>
        <v>Botetourt County Public Schools</v>
      </c>
      <c r="C151" s="206" t="n">
        <f aca="false">'BOD Average Salary by School'!C151</f>
        <v>460</v>
      </c>
      <c r="D151" s="206" t="str">
        <f aca="false">'BOD Average Salary by School'!D151</f>
        <v>GREENFIELD ELEM</v>
      </c>
      <c r="E151" s="226" t="n">
        <f aca="false">VLOOKUP(TEXT(A151,"000")&amp;" "&amp;TEXT(C151,"0000"),'BOD Average Salary by School'!F:G,2,FALSE())</f>
        <v>49865</v>
      </c>
    </row>
    <row r="152" customFormat="false" ht="15" hidden="false" customHeight="true" outlineLevel="0" collapsed="false">
      <c r="A152" s="225" t="n">
        <f aca="false">'BOD Average Salary by School'!A152</f>
        <v>13</v>
      </c>
      <c r="B152" s="206" t="str">
        <f aca="false">'BOD Average Salary by School'!B152</f>
        <v>Brunswick County Public Schools</v>
      </c>
      <c r="C152" s="206" t="n">
        <f aca="false">'BOD Average Salary by School'!C152</f>
        <v>650</v>
      </c>
      <c r="D152" s="206" t="str">
        <f aca="false">'BOD Average Salary by School'!D152</f>
        <v>BRUNSWICK HIGH</v>
      </c>
      <c r="E152" s="226" t="n">
        <f aca="false">VLOOKUP(TEXT(A152,"000")&amp;" "&amp;TEXT(C152,"0000"),'BOD Average Salary by School'!F:G,2,FALSE())</f>
        <v>43626</v>
      </c>
    </row>
    <row r="153" customFormat="false" ht="15" hidden="false" customHeight="true" outlineLevel="0" collapsed="false">
      <c r="A153" s="225" t="n">
        <f aca="false">'BOD Average Salary by School'!A153</f>
        <v>13</v>
      </c>
      <c r="B153" s="206" t="str">
        <f aca="false">'BOD Average Salary by School'!B153</f>
        <v>Brunswick County Public Schools</v>
      </c>
      <c r="C153" s="206" t="n">
        <f aca="false">'BOD Average Salary by School'!C153</f>
        <v>660</v>
      </c>
      <c r="D153" s="206" t="str">
        <f aca="false">'BOD Average Salary by School'!D153</f>
        <v>JAMES S RUSSELL MIDDLE</v>
      </c>
      <c r="E153" s="226" t="n">
        <f aca="false">VLOOKUP(TEXT(A153,"000")&amp;" "&amp;TEXT(C153,"0000"),'BOD Average Salary by School'!F:G,2,FALSE())</f>
        <v>43894</v>
      </c>
    </row>
    <row r="154" customFormat="false" ht="15" hidden="false" customHeight="true" outlineLevel="0" collapsed="false">
      <c r="A154" s="225" t="n">
        <f aca="false">'BOD Average Salary by School'!A154</f>
        <v>13</v>
      </c>
      <c r="B154" s="206" t="str">
        <f aca="false">'BOD Average Salary by School'!B154</f>
        <v>Brunswick County Public Schools</v>
      </c>
      <c r="C154" s="206" t="n">
        <f aca="false">'BOD Average Salary by School'!C154</f>
        <v>690</v>
      </c>
      <c r="D154" s="206" t="str">
        <f aca="false">'BOD Average Salary by School'!D154</f>
        <v>MEHERRIN POWELLTON ELEM</v>
      </c>
      <c r="E154" s="226" t="n">
        <f aca="false">VLOOKUP(TEXT(A154,"000")&amp;" "&amp;TEXT(C154,"0000"),'BOD Average Salary by School'!F:G,2,FALSE())</f>
        <v>44335</v>
      </c>
    </row>
    <row r="155" customFormat="false" ht="15" hidden="false" customHeight="true" outlineLevel="0" collapsed="false">
      <c r="A155" s="225" t="n">
        <f aca="false">'BOD Average Salary by School'!A155</f>
        <v>13</v>
      </c>
      <c r="B155" s="206" t="str">
        <f aca="false">'BOD Average Salary by School'!B155</f>
        <v>Brunswick County Public Schools</v>
      </c>
      <c r="C155" s="206" t="n">
        <f aca="false">'BOD Average Salary by School'!C155</f>
        <v>700</v>
      </c>
      <c r="D155" s="206" t="str">
        <f aca="false">'BOD Average Salary by School'!D155</f>
        <v>RED OAK-STURGEON ELEM</v>
      </c>
      <c r="E155" s="226" t="n">
        <f aca="false">VLOOKUP(TEXT(A155,"000")&amp;" "&amp;TEXT(C155,"0000"),'BOD Average Salary by School'!F:G,2,FALSE())</f>
        <v>44198</v>
      </c>
    </row>
    <row r="156" customFormat="false" ht="15" hidden="false" customHeight="true" outlineLevel="0" collapsed="false">
      <c r="A156" s="225" t="n">
        <f aca="false">'BOD Average Salary by School'!A156</f>
        <v>13</v>
      </c>
      <c r="B156" s="206" t="str">
        <f aca="false">'BOD Average Salary by School'!B156</f>
        <v>Brunswick County Public Schools</v>
      </c>
      <c r="C156" s="206" t="n">
        <f aca="false">'BOD Average Salary by School'!C156</f>
        <v>720</v>
      </c>
      <c r="D156" s="206" t="str">
        <f aca="false">'BOD Average Salary by School'!D156</f>
        <v>TOTARO ELEM</v>
      </c>
      <c r="E156" s="226" t="n">
        <f aca="false">VLOOKUP(TEXT(A156,"000")&amp;" "&amp;TEXT(C156,"0000"),'BOD Average Salary by School'!F:G,2,FALSE())</f>
        <v>44266</v>
      </c>
    </row>
    <row r="157" customFormat="false" ht="15" hidden="false" customHeight="true" outlineLevel="0" collapsed="false">
      <c r="A157" s="225" t="n">
        <f aca="false">'BOD Average Salary by School'!A157</f>
        <v>14</v>
      </c>
      <c r="B157" s="206" t="str">
        <f aca="false">'BOD Average Salary by School'!B157</f>
        <v>Buchanan County Public Schools</v>
      </c>
      <c r="C157" s="206" t="n">
        <f aca="false">'BOD Average Salary by School'!C157</f>
        <v>1000</v>
      </c>
      <c r="D157" s="206" t="str">
        <f aca="false">'BOD Average Salary by School'!D157</f>
        <v>COUNCIL HIGH</v>
      </c>
      <c r="E157" s="226" t="n">
        <f aca="false">VLOOKUP(TEXT(A157,"000")&amp;" "&amp;TEXT(C157,"0000"),'BOD Average Salary by School'!F:G,2,FALSE())</f>
        <v>39528</v>
      </c>
    </row>
    <row r="158" customFormat="false" ht="15" hidden="false" customHeight="true" outlineLevel="0" collapsed="false">
      <c r="A158" s="225" t="n">
        <f aca="false">'BOD Average Salary by School'!A158</f>
        <v>14</v>
      </c>
      <c r="B158" s="206" t="str">
        <f aca="false">'BOD Average Salary by School'!B158</f>
        <v>Buchanan County Public Schools</v>
      </c>
      <c r="C158" s="206" t="n">
        <f aca="false">'BOD Average Salary by School'!C158</f>
        <v>1020</v>
      </c>
      <c r="D158" s="206" t="str">
        <f aca="false">'BOD Average Salary by School'!D158</f>
        <v>HURLEY HIGH</v>
      </c>
      <c r="E158" s="226" t="n">
        <f aca="false">VLOOKUP(TEXT(A158,"000")&amp;" "&amp;TEXT(C158,"0000"),'BOD Average Salary by School'!F:G,2,FALSE())</f>
        <v>38358</v>
      </c>
    </row>
    <row r="159" customFormat="false" ht="15" hidden="false" customHeight="true" outlineLevel="0" collapsed="false">
      <c r="A159" s="225" t="n">
        <f aca="false">'BOD Average Salary by School'!A159</f>
        <v>14</v>
      </c>
      <c r="B159" s="206" t="str">
        <f aca="false">'BOD Average Salary by School'!B159</f>
        <v>Buchanan County Public Schools</v>
      </c>
      <c r="C159" s="206" t="n">
        <f aca="false">'BOD Average Salary by School'!C159</f>
        <v>1040</v>
      </c>
      <c r="D159" s="206" t="str">
        <f aca="false">'BOD Average Salary by School'!D159</f>
        <v>RIVERVIEW ELEM/MIDDLE</v>
      </c>
      <c r="E159" s="226" t="n">
        <f aca="false">VLOOKUP(TEXT(A159,"000")&amp;" "&amp;TEXT(C159,"0000"),'BOD Average Salary by School'!F:G,2,FALSE())</f>
        <v>41687</v>
      </c>
    </row>
    <row r="160" customFormat="false" ht="15" hidden="false" customHeight="true" outlineLevel="0" collapsed="false">
      <c r="A160" s="225" t="n">
        <f aca="false">'BOD Average Salary by School'!A160</f>
        <v>14</v>
      </c>
      <c r="B160" s="206" t="str">
        <f aca="false">'BOD Average Salary by School'!B160</f>
        <v>Buchanan County Public Schools</v>
      </c>
      <c r="C160" s="206" t="n">
        <f aca="false">'BOD Average Salary by School'!C160</f>
        <v>1041</v>
      </c>
      <c r="D160" s="206" t="str">
        <f aca="false">'BOD Average Salary by School'!D160</f>
        <v>TWIN VALLEY ELEM/MIDDLE</v>
      </c>
      <c r="E160" s="226" t="n">
        <f aca="false">VLOOKUP(TEXT(A160,"000")&amp;" "&amp;TEXT(C160,"0000"),'BOD Average Salary by School'!F:G,2,FALSE())</f>
        <v>38467</v>
      </c>
    </row>
    <row r="161" customFormat="false" ht="15" hidden="false" customHeight="true" outlineLevel="0" collapsed="false">
      <c r="A161" s="225" t="n">
        <f aca="false">'BOD Average Salary by School'!A161</f>
        <v>14</v>
      </c>
      <c r="B161" s="206" t="str">
        <f aca="false">'BOD Average Salary by School'!B161</f>
        <v>Buchanan County Public Schools</v>
      </c>
      <c r="C161" s="206" t="n">
        <f aca="false">'BOD Average Salary by School'!C161</f>
        <v>1042</v>
      </c>
      <c r="D161" s="206" t="str">
        <f aca="false">'BOD Average Salary by School'!D161</f>
        <v>TWIN VALLEY HIGH</v>
      </c>
      <c r="E161" s="226" t="n">
        <f aca="false">VLOOKUP(TEXT(A161,"000")&amp;" "&amp;TEXT(C161,"0000"),'BOD Average Salary by School'!F:G,2,FALSE())</f>
        <v>44837</v>
      </c>
    </row>
    <row r="162" customFormat="false" ht="15" hidden="false" customHeight="true" outlineLevel="0" collapsed="false">
      <c r="A162" s="225" t="n">
        <f aca="false">'BOD Average Salary by School'!A162</f>
        <v>14</v>
      </c>
      <c r="B162" s="206" t="str">
        <f aca="false">'BOD Average Salary by School'!B162</f>
        <v>Buchanan County Public Schools</v>
      </c>
      <c r="C162" s="206" t="n">
        <f aca="false">'BOD Average Salary by School'!C162</f>
        <v>120</v>
      </c>
      <c r="D162" s="206" t="str">
        <f aca="false">'BOD Average Salary by School'!D162</f>
        <v>HURLEY ELEM/MIDDLE</v>
      </c>
      <c r="E162" s="226" t="n">
        <f aca="false">VLOOKUP(TEXT(A162,"000")&amp;" "&amp;TEXT(C162,"0000"),'BOD Average Salary by School'!F:G,2,FALSE())</f>
        <v>42682</v>
      </c>
    </row>
    <row r="163" customFormat="false" ht="15" hidden="false" customHeight="true" outlineLevel="0" collapsed="false">
      <c r="A163" s="225" t="n">
        <f aca="false">'BOD Average Salary by School'!A163</f>
        <v>14</v>
      </c>
      <c r="B163" s="206" t="str">
        <f aca="false">'BOD Average Salary by School'!B163</f>
        <v>Buchanan County Public Schools</v>
      </c>
      <c r="C163" s="206" t="n">
        <f aca="false">'BOD Average Salary by School'!C163</f>
        <v>20</v>
      </c>
      <c r="D163" s="206" t="str">
        <f aca="false">'BOD Average Salary by School'!D163</f>
        <v>JM BEVINS ELEM</v>
      </c>
      <c r="E163" s="226" t="n">
        <f aca="false">VLOOKUP(TEXT(A163,"000")&amp;" "&amp;TEXT(C163,"0000"),'BOD Average Salary by School'!F:G,2,FALSE())</f>
        <v>42907</v>
      </c>
    </row>
    <row r="164" customFormat="false" ht="15" hidden="false" customHeight="true" outlineLevel="0" collapsed="false">
      <c r="A164" s="225" t="n">
        <f aca="false">'BOD Average Salary by School'!A164</f>
        <v>14</v>
      </c>
      <c r="B164" s="206" t="str">
        <f aca="false">'BOD Average Salary by School'!B164</f>
        <v>Buchanan County Public Schools</v>
      </c>
      <c r="C164" s="206" t="n">
        <f aca="false">'BOD Average Salary by School'!C164</f>
        <v>90</v>
      </c>
      <c r="D164" s="206" t="str">
        <f aca="false">'BOD Average Salary by School'!D164</f>
        <v>COUNCIL ELEM/MIDDLE</v>
      </c>
      <c r="E164" s="226" t="n">
        <f aca="false">VLOOKUP(TEXT(A164,"000")&amp;" "&amp;TEXT(C164,"0000"),'BOD Average Salary by School'!F:G,2,FALSE())</f>
        <v>43130</v>
      </c>
    </row>
    <row r="165" customFormat="false" ht="15" hidden="false" customHeight="true" outlineLevel="0" collapsed="false">
      <c r="A165" s="225" t="n">
        <f aca="false">'BOD Average Salary by School'!A165</f>
        <v>14</v>
      </c>
      <c r="B165" s="206" t="str">
        <f aca="false">'BOD Average Salary by School'!B165</f>
        <v>Buchanan County Public Schools</v>
      </c>
      <c r="C165" s="206" t="n">
        <f aca="false">'BOD Average Salary by School'!C165</f>
        <v>990</v>
      </c>
      <c r="D165" s="206" t="str">
        <f aca="false">'BOD Average Salary by School'!D165</f>
        <v>GRUNDY HIGH</v>
      </c>
      <c r="E165" s="226" t="n">
        <f aca="false">VLOOKUP(TEXT(A165,"000")&amp;" "&amp;TEXT(C165,"0000"),'BOD Average Salary by School'!F:G,2,FALSE())</f>
        <v>44174</v>
      </c>
    </row>
    <row r="166" customFormat="false" ht="15" hidden="false" customHeight="true" outlineLevel="0" collapsed="false">
      <c r="A166" s="225" t="n">
        <f aca="false">'BOD Average Salary by School'!A166</f>
        <v>15</v>
      </c>
      <c r="B166" s="206" t="str">
        <f aca="false">'BOD Average Salary by School'!B166</f>
        <v>Buckingham County Public Schools</v>
      </c>
      <c r="C166" s="206" t="n">
        <f aca="false">'BOD Average Salary by School'!C166</f>
        <v>20</v>
      </c>
      <c r="D166" s="206" t="str">
        <f aca="false">'BOD Average Salary by School'!D166</f>
        <v>BUCKINGHAM CO PRE SCH CTR</v>
      </c>
      <c r="E166" s="226" t="n">
        <f aca="false">VLOOKUP(TEXT(A166,"000")&amp;" "&amp;TEXT(C166,"0000"),'BOD Average Salary by School'!F:G,2,FALSE())</f>
        <v>48101</v>
      </c>
    </row>
    <row r="167" customFormat="false" ht="15" hidden="false" customHeight="true" outlineLevel="0" collapsed="false">
      <c r="A167" s="225" t="n">
        <f aca="false">'BOD Average Salary by School'!A167</f>
        <v>15</v>
      </c>
      <c r="B167" s="206" t="str">
        <f aca="false">'BOD Average Salary by School'!B167</f>
        <v>Buckingham County Public Schools</v>
      </c>
      <c r="C167" s="206" t="n">
        <f aca="false">'BOD Average Salary by School'!C167</f>
        <v>700</v>
      </c>
      <c r="D167" s="206" t="str">
        <f aca="false">'BOD Average Salary by School'!D167</f>
        <v>BUCKINGHAM COUNTY HIGH</v>
      </c>
      <c r="E167" s="226" t="n">
        <f aca="false">VLOOKUP(TEXT(A167,"000")&amp;" "&amp;TEXT(C167,"0000"),'BOD Average Salary by School'!F:G,2,FALSE())</f>
        <v>48824</v>
      </c>
    </row>
    <row r="168" customFormat="false" ht="15" hidden="false" customHeight="true" outlineLevel="0" collapsed="false">
      <c r="A168" s="225" t="n">
        <f aca="false">'BOD Average Salary by School'!A168</f>
        <v>15</v>
      </c>
      <c r="B168" s="206" t="str">
        <f aca="false">'BOD Average Salary by School'!B168</f>
        <v>Buckingham County Public Schools</v>
      </c>
      <c r="C168" s="206" t="n">
        <f aca="false">'BOD Average Salary by School'!C168</f>
        <v>721</v>
      </c>
      <c r="D168" s="206" t="str">
        <f aca="false">'BOD Average Salary by School'!D168</f>
        <v>BUCKINGHAM CO. MIDDLE</v>
      </c>
      <c r="E168" s="226" t="n">
        <f aca="false">VLOOKUP(TEXT(A168,"000")&amp;" "&amp;TEXT(C168,"0000"),'BOD Average Salary by School'!F:G,2,FALSE())</f>
        <v>47595</v>
      </c>
    </row>
    <row r="169" customFormat="false" ht="15" hidden="false" customHeight="true" outlineLevel="0" collapsed="false">
      <c r="A169" s="225" t="n">
        <f aca="false">'BOD Average Salary by School'!A169</f>
        <v>15</v>
      </c>
      <c r="B169" s="206" t="str">
        <f aca="false">'BOD Average Salary by School'!B169</f>
        <v>Buckingham County Public Schools</v>
      </c>
      <c r="C169" s="206" t="n">
        <f aca="false">'BOD Average Salary by School'!C169</f>
        <v>723</v>
      </c>
      <c r="D169" s="206" t="str">
        <f aca="false">'BOD Average Salary by School'!D169</f>
        <v>BUCKINGHAM CO PRIMARY</v>
      </c>
      <c r="E169" s="226" t="n">
        <f aca="false">VLOOKUP(TEXT(A169,"000")&amp;" "&amp;TEXT(C169,"0000"),'BOD Average Salary by School'!F:G,2,FALSE())</f>
        <v>45773</v>
      </c>
    </row>
    <row r="170" customFormat="false" ht="15" hidden="false" customHeight="true" outlineLevel="0" collapsed="false">
      <c r="A170" s="225" t="n">
        <f aca="false">'BOD Average Salary by School'!A170</f>
        <v>15</v>
      </c>
      <c r="B170" s="206" t="str">
        <f aca="false">'BOD Average Salary by School'!B170</f>
        <v>Buckingham County Public Schools</v>
      </c>
      <c r="C170" s="206" t="n">
        <f aca="false">'BOD Average Salary by School'!C170</f>
        <v>724</v>
      </c>
      <c r="D170" s="206" t="str">
        <f aca="false">'BOD Average Salary by School'!D170</f>
        <v>BUCKINGHAM CO ELEM</v>
      </c>
      <c r="E170" s="226" t="n">
        <f aca="false">VLOOKUP(TEXT(A170,"000")&amp;" "&amp;TEXT(C170,"0000"),'BOD Average Salary by School'!F:G,2,FALSE())</f>
        <v>48520</v>
      </c>
    </row>
    <row r="171" customFormat="false" ht="15" hidden="false" customHeight="true" outlineLevel="0" collapsed="false">
      <c r="A171" s="225" t="n">
        <f aca="false">'BOD Average Salary by School'!A171</f>
        <v>16</v>
      </c>
      <c r="B171" s="206" t="str">
        <f aca="false">'BOD Average Salary by School'!B171</f>
        <v>Campbell County Public Schools</v>
      </c>
      <c r="C171" s="206" t="n">
        <f aca="false">'BOD Average Salary by School'!C171</f>
        <v>130</v>
      </c>
      <c r="D171" s="206" t="str">
        <f aca="false">'BOD Average Salary by School'!D171</f>
        <v>CONCORD ELEM</v>
      </c>
      <c r="E171" s="226" t="n">
        <f aca="false">VLOOKUP(TEXT(A171,"000")&amp;" "&amp;TEXT(C171,"0000"),'BOD Average Salary by School'!F:G,2,FALSE())</f>
        <v>42507</v>
      </c>
    </row>
    <row r="172" customFormat="false" ht="15" hidden="false" customHeight="true" outlineLevel="0" collapsed="false">
      <c r="A172" s="225" t="n">
        <f aca="false">'BOD Average Salary by School'!A172</f>
        <v>16</v>
      </c>
      <c r="B172" s="206" t="str">
        <f aca="false">'BOD Average Salary by School'!B172</f>
        <v>Campbell County Public Schools</v>
      </c>
      <c r="C172" s="206" t="n">
        <f aca="false">'BOD Average Salary by School'!C172</f>
        <v>20</v>
      </c>
      <c r="D172" s="206" t="str">
        <f aca="false">'BOD Average Salary by School'!D172</f>
        <v>BROOKVILLE MIDDLE</v>
      </c>
      <c r="E172" s="226" t="n">
        <f aca="false">VLOOKUP(TEXT(A172,"000")&amp;" "&amp;TEXT(C172,"0000"),'BOD Average Salary by School'!F:G,2,FALSE())</f>
        <v>43045</v>
      </c>
    </row>
    <row r="173" customFormat="false" ht="15" hidden="false" customHeight="true" outlineLevel="0" collapsed="false">
      <c r="A173" s="225" t="n">
        <f aca="false">'BOD Average Salary by School'!A173</f>
        <v>16</v>
      </c>
      <c r="B173" s="206" t="str">
        <f aca="false">'BOD Average Salary by School'!B173</f>
        <v>Campbell County Public Schools</v>
      </c>
      <c r="C173" s="206" t="n">
        <f aca="false">'BOD Average Salary by School'!C173</f>
        <v>200</v>
      </c>
      <c r="D173" s="206" t="str">
        <f aca="false">'BOD Average Salary by School'!D173</f>
        <v>ALTAVISTA HIGH</v>
      </c>
      <c r="E173" s="226" t="n">
        <f aca="false">VLOOKUP(TEXT(A173,"000")&amp;" "&amp;TEXT(C173,"0000"),'BOD Average Salary by School'!F:G,2,FALSE())</f>
        <v>43746</v>
      </c>
    </row>
    <row r="174" customFormat="false" ht="15" hidden="false" customHeight="true" outlineLevel="0" collapsed="false">
      <c r="A174" s="225" t="n">
        <f aca="false">'BOD Average Salary by School'!A174</f>
        <v>16</v>
      </c>
      <c r="B174" s="206" t="str">
        <f aca="false">'BOD Average Salary by School'!B174</f>
        <v>Campbell County Public Schools</v>
      </c>
      <c r="C174" s="206" t="n">
        <f aca="false">'BOD Average Salary by School'!C174</f>
        <v>211</v>
      </c>
      <c r="D174" s="206" t="str">
        <f aca="false">'BOD Average Salary by School'!D174</f>
        <v>RUSTBURG MIDDLE</v>
      </c>
      <c r="E174" s="226" t="n">
        <f aca="false">VLOOKUP(TEXT(A174,"000")&amp;" "&amp;TEXT(C174,"0000"),'BOD Average Salary by School'!F:G,2,FALSE())</f>
        <v>43648</v>
      </c>
    </row>
    <row r="175" customFormat="false" ht="15" hidden="false" customHeight="true" outlineLevel="0" collapsed="false">
      <c r="A175" s="225" t="n">
        <f aca="false">'BOD Average Salary by School'!A175</f>
        <v>16</v>
      </c>
      <c r="B175" s="206" t="str">
        <f aca="false">'BOD Average Salary by School'!B175</f>
        <v>Campbell County Public Schools</v>
      </c>
      <c r="C175" s="206" t="n">
        <f aca="false">'BOD Average Salary by School'!C175</f>
        <v>222</v>
      </c>
      <c r="D175" s="206" t="str">
        <f aca="false">'BOD Average Salary by School'!D175</f>
        <v>RUSTBURG HIGH</v>
      </c>
      <c r="E175" s="226" t="n">
        <f aca="false">VLOOKUP(TEXT(A175,"000")&amp;" "&amp;TEXT(C175,"0000"),'BOD Average Salary by School'!F:G,2,FALSE())</f>
        <v>42489</v>
      </c>
    </row>
    <row r="176" customFormat="false" ht="15" hidden="false" customHeight="true" outlineLevel="0" collapsed="false">
      <c r="A176" s="225" t="n">
        <f aca="false">'BOD Average Salary by School'!A176</f>
        <v>16</v>
      </c>
      <c r="B176" s="206" t="str">
        <f aca="false">'BOD Average Salary by School'!B176</f>
        <v>Campbell County Public Schools</v>
      </c>
      <c r="C176" s="206" t="n">
        <f aca="false">'BOD Average Salary by School'!C176</f>
        <v>542</v>
      </c>
      <c r="D176" s="206" t="str">
        <f aca="false">'BOD Average Salary by School'!D176</f>
        <v>WILLIAM CAMPBELL HIGH</v>
      </c>
      <c r="E176" s="226" t="n">
        <f aca="false">VLOOKUP(TEXT(A176,"000")&amp;" "&amp;TEXT(C176,"0000"),'BOD Average Salary by School'!F:G,2,FALSE())</f>
        <v>43189</v>
      </c>
    </row>
    <row r="177" customFormat="false" ht="15" hidden="false" customHeight="true" outlineLevel="0" collapsed="false">
      <c r="A177" s="225" t="n">
        <f aca="false">'BOD Average Salary by School'!A177</f>
        <v>16</v>
      </c>
      <c r="B177" s="206" t="str">
        <f aca="false">'BOD Average Salary by School'!B177</f>
        <v>Campbell County Public Schools</v>
      </c>
      <c r="C177" s="206" t="n">
        <f aca="false">'BOD Average Salary by School'!C177</f>
        <v>560</v>
      </c>
      <c r="D177" s="206" t="str">
        <f aca="false">'BOD Average Salary by School'!D177</f>
        <v>ALTAVISTA ELEM</v>
      </c>
      <c r="E177" s="226" t="n">
        <f aca="false">VLOOKUP(TEXT(A177,"000")&amp;" "&amp;TEXT(C177,"0000"),'BOD Average Salary by School'!F:G,2,FALSE())</f>
        <v>45859</v>
      </c>
    </row>
    <row r="178" customFormat="false" ht="15" hidden="false" customHeight="true" outlineLevel="0" collapsed="false">
      <c r="A178" s="225" t="n">
        <f aca="false">'BOD Average Salary by School'!A178</f>
        <v>16</v>
      </c>
      <c r="B178" s="206" t="str">
        <f aca="false">'BOD Average Salary by School'!B178</f>
        <v>Campbell County Public Schools</v>
      </c>
      <c r="C178" s="206" t="n">
        <f aca="false">'BOD Average Salary by School'!C178</f>
        <v>60</v>
      </c>
      <c r="D178" s="206" t="str">
        <f aca="false">'BOD Average Salary by School'!D178</f>
        <v>TOMAHAWK ELEM</v>
      </c>
      <c r="E178" s="226" t="n">
        <f aca="false">VLOOKUP(TEXT(A178,"000")&amp;" "&amp;TEXT(C178,"0000"),'BOD Average Salary by School'!F:G,2,FALSE())</f>
        <v>43568</v>
      </c>
    </row>
    <row r="179" customFormat="false" ht="15" hidden="false" customHeight="true" outlineLevel="0" collapsed="false">
      <c r="A179" s="225" t="n">
        <f aca="false">'BOD Average Salary by School'!A179</f>
        <v>16</v>
      </c>
      <c r="B179" s="206" t="str">
        <f aca="false">'BOD Average Salary by School'!B179</f>
        <v>Campbell County Public Schools</v>
      </c>
      <c r="C179" s="206" t="n">
        <f aca="false">'BOD Average Salary by School'!C179</f>
        <v>650</v>
      </c>
      <c r="D179" s="206" t="str">
        <f aca="false">'BOD Average Salary by School'!D179</f>
        <v>BROOKNEAL ELEM</v>
      </c>
      <c r="E179" s="226" t="n">
        <f aca="false">VLOOKUP(TEXT(A179,"000")&amp;" "&amp;TEXT(C179,"0000"),'BOD Average Salary by School'!F:G,2,FALSE())</f>
        <v>42225</v>
      </c>
    </row>
    <row r="180" customFormat="false" ht="15" hidden="false" customHeight="true" outlineLevel="0" collapsed="false">
      <c r="A180" s="225" t="n">
        <f aca="false">'BOD Average Salary by School'!A180</f>
        <v>16</v>
      </c>
      <c r="B180" s="206" t="str">
        <f aca="false">'BOD Average Salary by School'!B180</f>
        <v>Campbell County Public Schools</v>
      </c>
      <c r="C180" s="206" t="n">
        <f aca="false">'BOD Average Salary by School'!C180</f>
        <v>690</v>
      </c>
      <c r="D180" s="206" t="str">
        <f aca="false">'BOD Average Salary by School'!D180</f>
        <v>LEESVILLE ROAD ELEM</v>
      </c>
      <c r="E180" s="226" t="n">
        <f aca="false">VLOOKUP(TEXT(A180,"000")&amp;" "&amp;TEXT(C180,"0000"),'BOD Average Salary by School'!F:G,2,FALSE())</f>
        <v>42800</v>
      </c>
    </row>
    <row r="181" customFormat="false" ht="15" hidden="false" customHeight="true" outlineLevel="0" collapsed="false">
      <c r="A181" s="225" t="n">
        <f aca="false">'BOD Average Salary by School'!A181</f>
        <v>16</v>
      </c>
      <c r="B181" s="206" t="str">
        <f aca="false">'BOD Average Salary by School'!B181</f>
        <v>Campbell County Public Schools</v>
      </c>
      <c r="C181" s="206" t="n">
        <f aca="false">'BOD Average Salary by School'!C181</f>
        <v>710</v>
      </c>
      <c r="D181" s="206" t="str">
        <f aca="false">'BOD Average Salary by School'!D181</f>
        <v>YELLOW BRANCH ELEM</v>
      </c>
      <c r="E181" s="226" t="n">
        <f aca="false">VLOOKUP(TEXT(A181,"000")&amp;" "&amp;TEXT(C181,"0000"),'BOD Average Salary by School'!F:G,2,FALSE())</f>
        <v>44165</v>
      </c>
    </row>
    <row r="182" customFormat="false" ht="15" hidden="false" customHeight="true" outlineLevel="0" collapsed="false">
      <c r="A182" s="225" t="n">
        <f aca="false">'BOD Average Salary by School'!A182</f>
        <v>16</v>
      </c>
      <c r="B182" s="206" t="str">
        <f aca="false">'BOD Average Salary by School'!B182</f>
        <v>Campbell County Public Schools</v>
      </c>
      <c r="C182" s="206" t="n">
        <f aca="false">'BOD Average Salary by School'!C182</f>
        <v>720</v>
      </c>
      <c r="D182" s="206" t="str">
        <f aca="false">'BOD Average Salary by School'!D182</f>
        <v>BROOKVILLE HIGH</v>
      </c>
      <c r="E182" s="226" t="n">
        <f aca="false">VLOOKUP(TEXT(A182,"000")&amp;" "&amp;TEXT(C182,"0000"),'BOD Average Salary by School'!F:G,2,FALSE())</f>
        <v>42238</v>
      </c>
    </row>
    <row r="183" customFormat="false" ht="15" hidden="false" customHeight="true" outlineLevel="0" collapsed="false">
      <c r="A183" s="225" t="n">
        <f aca="false">'BOD Average Salary by School'!A183</f>
        <v>16</v>
      </c>
      <c r="B183" s="206" t="str">
        <f aca="false">'BOD Average Salary by School'!B183</f>
        <v>Campbell County Public Schools</v>
      </c>
      <c r="C183" s="206" t="n">
        <f aca="false">'BOD Average Salary by School'!C183</f>
        <v>821</v>
      </c>
      <c r="D183" s="206" t="str">
        <f aca="false">'BOD Average Salary by School'!D183</f>
        <v>RUSTBURG ELEM</v>
      </c>
      <c r="E183" s="226" t="n">
        <f aca="false">VLOOKUP(TEXT(A183,"000")&amp;" "&amp;TEXT(C183,"0000"),'BOD Average Salary by School'!F:G,2,FALSE())</f>
        <v>44117</v>
      </c>
    </row>
    <row r="184" customFormat="false" ht="15" hidden="false" customHeight="true" outlineLevel="0" collapsed="false">
      <c r="A184" s="225" t="n">
        <f aca="false">'BOD Average Salary by School'!A184</f>
        <v>17</v>
      </c>
      <c r="B184" s="206" t="str">
        <f aca="false">'BOD Average Salary by School'!B184</f>
        <v>Caroline County Public Schools</v>
      </c>
      <c r="C184" s="206" t="n">
        <f aca="false">'BOD Average Salary by School'!C184</f>
        <v>450</v>
      </c>
      <c r="D184" s="206" t="str">
        <f aca="false">'BOD Average Salary by School'!D184</f>
        <v>CAROLINE MIDDLE</v>
      </c>
      <c r="E184" s="226" t="n">
        <f aca="false">VLOOKUP(TEXT(A184,"000")&amp;" "&amp;TEXT(C184,"0000"),'BOD Average Salary by School'!F:G,2,FALSE())</f>
        <v>48521.47</v>
      </c>
    </row>
    <row r="185" customFormat="false" ht="15" hidden="false" customHeight="true" outlineLevel="0" collapsed="false">
      <c r="A185" s="225" t="n">
        <f aca="false">'BOD Average Salary by School'!A185</f>
        <v>17</v>
      </c>
      <c r="B185" s="206" t="str">
        <f aca="false">'BOD Average Salary by School'!B185</f>
        <v>Caroline County Public Schools</v>
      </c>
      <c r="C185" s="206" t="n">
        <f aca="false">'BOD Average Salary by School'!C185</f>
        <v>460</v>
      </c>
      <c r="D185" s="206" t="str">
        <f aca="false">'BOD Average Salary by School'!D185</f>
        <v>CAROLINE HIGH</v>
      </c>
      <c r="E185" s="226" t="n">
        <f aca="false">VLOOKUP(TEXT(A185,"000")&amp;" "&amp;TEXT(C185,"0000"),'BOD Average Salary by School'!F:G,2,FALSE())</f>
        <v>46894.4</v>
      </c>
    </row>
    <row r="186" customFormat="false" ht="15" hidden="false" customHeight="true" outlineLevel="0" collapsed="false">
      <c r="A186" s="225" t="n">
        <f aca="false">'BOD Average Salary by School'!A186</f>
        <v>17</v>
      </c>
      <c r="B186" s="206" t="str">
        <f aca="false">'BOD Average Salary by School'!B186</f>
        <v>Caroline County Public Schools</v>
      </c>
      <c r="C186" s="206" t="n">
        <f aca="false">'BOD Average Salary by School'!C186</f>
        <v>620</v>
      </c>
      <c r="D186" s="206" t="str">
        <f aca="false">'BOD Average Salary by School'!D186</f>
        <v>BOWLING GREEN ELEM</v>
      </c>
      <c r="E186" s="226" t="n">
        <f aca="false">VLOOKUP(TEXT(A186,"000")&amp;" "&amp;TEXT(C186,"0000"),'BOD Average Salary by School'!F:G,2,FALSE())</f>
        <v>47579.25</v>
      </c>
    </row>
    <row r="187" customFormat="false" ht="15" hidden="false" customHeight="true" outlineLevel="0" collapsed="false">
      <c r="A187" s="225" t="n">
        <f aca="false">'BOD Average Salary by School'!A187</f>
        <v>17</v>
      </c>
      <c r="B187" s="206" t="str">
        <f aca="false">'BOD Average Salary by School'!B187</f>
        <v>Caroline County Public Schools</v>
      </c>
      <c r="C187" s="206" t="n">
        <f aca="false">'BOD Average Salary by School'!C187</f>
        <v>630</v>
      </c>
      <c r="D187" s="206" t="str">
        <f aca="false">'BOD Average Salary by School'!D187</f>
        <v>MADISON ELEM</v>
      </c>
      <c r="E187" s="226" t="n">
        <f aca="false">VLOOKUP(TEXT(A187,"000")&amp;" "&amp;TEXT(C187,"0000"),'BOD Average Salary by School'!F:G,2,FALSE())</f>
        <v>48234.43</v>
      </c>
    </row>
    <row r="188" customFormat="false" ht="15" hidden="false" customHeight="true" outlineLevel="0" collapsed="false">
      <c r="A188" s="225" t="n">
        <f aca="false">'BOD Average Salary by School'!A188</f>
        <v>17</v>
      </c>
      <c r="B188" s="206" t="str">
        <f aca="false">'BOD Average Salary by School'!B188</f>
        <v>Caroline County Public Schools</v>
      </c>
      <c r="C188" s="206" t="n">
        <f aca="false">'BOD Average Salary by School'!C188</f>
        <v>9020</v>
      </c>
      <c r="D188" s="206" t="str">
        <f aca="false">'BOD Average Salary by School'!D188</f>
        <v>LEWIS &amp; CLARK ELEM</v>
      </c>
      <c r="E188" s="226" t="n">
        <f aca="false">VLOOKUP(TEXT(A188,"000")&amp;" "&amp;TEXT(C188,"0000"),'BOD Average Salary by School'!F:G,2,FALSE())</f>
        <v>46197.14</v>
      </c>
    </row>
    <row r="189" customFormat="false" ht="15" hidden="false" customHeight="true" outlineLevel="0" collapsed="false">
      <c r="A189" s="225" t="n">
        <f aca="false">'BOD Average Salary by School'!A189</f>
        <v>18</v>
      </c>
      <c r="B189" s="206" t="str">
        <f aca="false">'BOD Average Salary by School'!B189</f>
        <v>Carroll County Public Schools</v>
      </c>
      <c r="C189" s="206" t="n">
        <f aca="false">'BOD Average Salary by School'!C189</f>
        <v>1110</v>
      </c>
      <c r="D189" s="206" t="str">
        <f aca="false">'BOD Average Salary by School'!D189</f>
        <v>ST PAUL</v>
      </c>
      <c r="E189" s="226" t="n">
        <f aca="false">VLOOKUP(TEXT(A189,"000")&amp;" "&amp;TEXT(C189,"0000"),'BOD Average Salary by School'!F:G,2,FALSE())</f>
        <v>47892.4</v>
      </c>
    </row>
    <row r="190" customFormat="false" ht="15" hidden="false" customHeight="true" outlineLevel="0" collapsed="false">
      <c r="A190" s="225" t="n">
        <f aca="false">'BOD Average Salary by School'!A190</f>
        <v>18</v>
      </c>
      <c r="B190" s="206" t="str">
        <f aca="false">'BOD Average Salary by School'!B190</f>
        <v>Carroll County Public Schools</v>
      </c>
      <c r="C190" s="206" t="n">
        <f aca="false">'BOD Average Salary by School'!C190</f>
        <v>1130</v>
      </c>
      <c r="D190" s="206" t="str">
        <f aca="false">'BOD Average Salary by School'!D190</f>
        <v>OAKLAND ELEM</v>
      </c>
      <c r="E190" s="226" t="n">
        <f aca="false">VLOOKUP(TEXT(A190,"000")&amp;" "&amp;TEXT(C190,"0000"),'BOD Average Salary by School'!F:G,2,FALSE())</f>
        <v>47451.21</v>
      </c>
    </row>
    <row r="191" customFormat="false" ht="15" hidden="false" customHeight="true" outlineLevel="0" collapsed="false">
      <c r="A191" s="225" t="n">
        <f aca="false">'BOD Average Salary by School'!A191</f>
        <v>18</v>
      </c>
      <c r="B191" s="206" t="str">
        <f aca="false">'BOD Average Salary by School'!B191</f>
        <v>Carroll County Public Schools</v>
      </c>
      <c r="C191" s="206" t="n">
        <f aca="false">'BOD Average Salary by School'!C191</f>
        <v>1150</v>
      </c>
      <c r="D191" s="206" t="str">
        <f aca="false">'BOD Average Salary by School'!D191</f>
        <v>GLADESBORO ELEM</v>
      </c>
      <c r="E191" s="226" t="n">
        <f aca="false">VLOOKUP(TEXT(A191,"000")&amp;" "&amp;TEXT(C191,"0000"),'BOD Average Salary by School'!F:G,2,FALSE())</f>
        <v>46975.74</v>
      </c>
    </row>
    <row r="192" customFormat="false" ht="15" hidden="false" customHeight="true" outlineLevel="0" collapsed="false">
      <c r="A192" s="225" t="n">
        <f aca="false">'BOD Average Salary by School'!A192</f>
        <v>18</v>
      </c>
      <c r="B192" s="206" t="str">
        <f aca="false">'BOD Average Salary by School'!B192</f>
        <v>Carroll County Public Schools</v>
      </c>
      <c r="C192" s="206" t="n">
        <f aca="false">'BOD Average Salary by School'!C192</f>
        <v>1160</v>
      </c>
      <c r="D192" s="206" t="str">
        <f aca="false">'BOD Average Salary by School'!D192</f>
        <v>LAUREL ELEM</v>
      </c>
      <c r="E192" s="226" t="n">
        <f aca="false">VLOOKUP(TEXT(A192,"000")&amp;" "&amp;TEXT(C192,"0000"),'BOD Average Salary by School'!F:G,2,FALSE())</f>
        <v>46379.77</v>
      </c>
    </row>
    <row r="193" customFormat="false" ht="15" hidden="false" customHeight="true" outlineLevel="0" collapsed="false">
      <c r="A193" s="225" t="n">
        <f aca="false">'BOD Average Salary by School'!A193</f>
        <v>18</v>
      </c>
      <c r="B193" s="206" t="str">
        <f aca="false">'BOD Average Salary by School'!B193</f>
        <v>Carroll County Public Schools</v>
      </c>
      <c r="C193" s="206" t="n">
        <f aca="false">'BOD Average Salary by School'!C193</f>
        <v>1170</v>
      </c>
      <c r="D193" s="206" t="str">
        <f aca="false">'BOD Average Salary by School'!D193</f>
        <v>HILLSVILLE ELEM</v>
      </c>
      <c r="E193" s="226" t="n">
        <f aca="false">VLOOKUP(TEXT(A193,"000")&amp;" "&amp;TEXT(C193,"0000"),'BOD Average Salary by School'!F:G,2,FALSE())</f>
        <v>46866.6</v>
      </c>
    </row>
    <row r="194" customFormat="false" ht="15" hidden="false" customHeight="true" outlineLevel="0" collapsed="false">
      <c r="A194" s="225" t="n">
        <f aca="false">'BOD Average Salary by School'!A194</f>
        <v>18</v>
      </c>
      <c r="B194" s="206" t="str">
        <f aca="false">'BOD Average Salary by School'!B194</f>
        <v>Carroll County Public Schools</v>
      </c>
      <c r="C194" s="206" t="n">
        <f aca="false">'BOD Average Salary by School'!C194</f>
        <v>1180</v>
      </c>
      <c r="D194" s="206" t="str">
        <f aca="false">'BOD Average Salary by School'!D194</f>
        <v>FANCY GAP ELEM</v>
      </c>
      <c r="E194" s="226" t="n">
        <f aca="false">VLOOKUP(TEXT(A194,"000")&amp;" "&amp;TEXT(C194,"0000"),'BOD Average Salary by School'!F:G,2,FALSE())</f>
        <v>49737.52</v>
      </c>
    </row>
    <row r="195" customFormat="false" ht="15" hidden="false" customHeight="true" outlineLevel="0" collapsed="false">
      <c r="A195" s="225" t="n">
        <f aca="false">'BOD Average Salary by School'!A195</f>
        <v>18</v>
      </c>
      <c r="B195" s="206" t="str">
        <f aca="false">'BOD Average Salary by School'!B195</f>
        <v>Carroll County Public Schools</v>
      </c>
      <c r="C195" s="206" t="n">
        <f aca="false">'BOD Average Salary by School'!C195</f>
        <v>1210</v>
      </c>
      <c r="D195" s="206" t="str">
        <f aca="false">'BOD Average Salary by School'!D195</f>
        <v>GLADEVILLE ELEM</v>
      </c>
      <c r="E195" s="226" t="n">
        <f aca="false">VLOOKUP(TEXT(A195,"000")&amp;" "&amp;TEXT(C195,"0000"),'BOD Average Salary by School'!F:G,2,FALSE())</f>
        <v>45460.95</v>
      </c>
    </row>
    <row r="196" customFormat="false" ht="15" hidden="false" customHeight="true" outlineLevel="0" collapsed="false">
      <c r="A196" s="225" t="n">
        <f aca="false">'BOD Average Salary by School'!A196</f>
        <v>18</v>
      </c>
      <c r="B196" s="206" t="str">
        <f aca="false">'BOD Average Salary by School'!B196</f>
        <v>Carroll County Public Schools</v>
      </c>
      <c r="C196" s="206" t="n">
        <f aca="false">'BOD Average Salary by School'!C196</f>
        <v>1230</v>
      </c>
      <c r="D196" s="206" t="str">
        <f aca="false">'BOD Average Salary by School'!D196</f>
        <v>CARROLL COUNTY HIGH</v>
      </c>
      <c r="E196" s="226" t="n">
        <f aca="false">VLOOKUP(TEXT(A196,"000")&amp;" "&amp;TEXT(C196,"0000"),'BOD Average Salary by School'!F:G,2,FALSE())</f>
        <v>48017.78</v>
      </c>
    </row>
    <row r="197" customFormat="false" ht="15" hidden="false" customHeight="true" outlineLevel="0" collapsed="false">
      <c r="A197" s="225" t="n">
        <f aca="false">'BOD Average Salary by School'!A197</f>
        <v>18</v>
      </c>
      <c r="B197" s="206" t="str">
        <f aca="false">'BOD Average Salary by School'!B197</f>
        <v>Carroll County Public Schools</v>
      </c>
      <c r="C197" s="206" t="n">
        <f aca="false">'BOD Average Salary by School'!C197</f>
        <v>450</v>
      </c>
      <c r="D197" s="206" t="str">
        <f aca="false">'BOD Average Salary by School'!D197</f>
        <v>CARROLL COUNTY MIDDLE</v>
      </c>
      <c r="E197" s="226" t="n">
        <f aca="false">VLOOKUP(TEXT(A197,"000")&amp;" "&amp;TEXT(C197,"0000"),'BOD Average Salary by School'!F:G,2,FALSE())</f>
        <v>45844.42</v>
      </c>
    </row>
    <row r="198" customFormat="false" ht="15" hidden="false" customHeight="true" outlineLevel="0" collapsed="false">
      <c r="A198" s="225" t="n">
        <f aca="false">'BOD Average Salary by School'!A198</f>
        <v>19</v>
      </c>
      <c r="B198" s="206" t="str">
        <f aca="false">'BOD Average Salary by School'!B198</f>
        <v>Charles City County Public Schools</v>
      </c>
      <c r="C198" s="206" t="n">
        <f aca="false">'BOD Average Salary by School'!C198</f>
        <v>100</v>
      </c>
      <c r="D198" s="206" t="str">
        <f aca="false">'BOD Average Salary by School'!D198</f>
        <v>CHARLES CITY CO HIGH</v>
      </c>
      <c r="E198" s="226" t="n">
        <f aca="false">VLOOKUP(TEXT(A198,"000")&amp;" "&amp;TEXT(C198,"0000"),'BOD Average Salary by School'!F:G,2,FALSE())</f>
        <v>46057.44</v>
      </c>
    </row>
    <row r="199" customFormat="false" ht="15" hidden="false" customHeight="true" outlineLevel="0" collapsed="false">
      <c r="A199" s="225" t="n">
        <f aca="false">'BOD Average Salary by School'!A199</f>
        <v>19</v>
      </c>
      <c r="B199" s="206" t="str">
        <f aca="false">'BOD Average Salary by School'!B199</f>
        <v>Charles City County Public Schools</v>
      </c>
      <c r="C199" s="206" t="n">
        <f aca="false">'BOD Average Salary by School'!C199</f>
        <v>80</v>
      </c>
      <c r="D199" s="206" t="str">
        <f aca="false">'BOD Average Salary by School'!D199</f>
        <v>CHARLES CITY CO ELEM</v>
      </c>
      <c r="E199" s="226" t="n">
        <f aca="false">VLOOKUP(TEXT(A199,"000")&amp;" "&amp;TEXT(C199,"0000"),'BOD Average Salary by School'!F:G,2,FALSE())</f>
        <v>44907.74</v>
      </c>
    </row>
    <row r="200" customFormat="false" ht="15" hidden="false" customHeight="true" outlineLevel="0" collapsed="false">
      <c r="A200" s="225" t="n">
        <f aca="false">'BOD Average Salary by School'!A200</f>
        <v>20</v>
      </c>
      <c r="B200" s="206" t="str">
        <f aca="false">'BOD Average Salary by School'!B200</f>
        <v>Charlotte County Public Schools</v>
      </c>
      <c r="C200" s="206" t="n">
        <f aca="false">'BOD Average Salary by School'!C200</f>
        <v>100</v>
      </c>
      <c r="D200" s="206" t="str">
        <f aca="false">'BOD Average Salary by School'!D200</f>
        <v>EUREKA ELEM</v>
      </c>
      <c r="E200" s="226" t="n">
        <f aca="false">VLOOKUP(TEXT(A200,"000")&amp;" "&amp;TEXT(C200,"0000"),'BOD Average Salary by School'!F:G,2,FALSE())</f>
        <v>43353</v>
      </c>
    </row>
    <row r="201" customFormat="false" ht="15" hidden="false" customHeight="true" outlineLevel="0" collapsed="false">
      <c r="A201" s="225" t="n">
        <f aca="false">'BOD Average Salary by School'!A201</f>
        <v>20</v>
      </c>
      <c r="B201" s="206" t="str">
        <f aca="false">'BOD Average Salary by School'!B201</f>
        <v>Charlotte County Public Schools</v>
      </c>
      <c r="C201" s="206" t="n">
        <f aca="false">'BOD Average Salary by School'!C201</f>
        <v>210</v>
      </c>
      <c r="D201" s="206" t="str">
        <f aca="false">'BOD Average Salary by School'!D201</f>
        <v>CENTRAL MIDDLE</v>
      </c>
      <c r="E201" s="226" t="n">
        <f aca="false">VLOOKUP(TEXT(A201,"000")&amp;" "&amp;TEXT(C201,"0000"),'BOD Average Salary by School'!F:G,2,FALSE())</f>
        <v>43555</v>
      </c>
    </row>
    <row r="202" customFormat="false" ht="15" hidden="false" customHeight="true" outlineLevel="0" collapsed="false">
      <c r="A202" s="225" t="n">
        <f aca="false">'BOD Average Salary by School'!A202</f>
        <v>20</v>
      </c>
      <c r="B202" s="206" t="str">
        <f aca="false">'BOD Average Salary by School'!B202</f>
        <v>Charlotte County Public Schools</v>
      </c>
      <c r="C202" s="206" t="n">
        <f aca="false">'BOD Average Salary by School'!C202</f>
        <v>450</v>
      </c>
      <c r="D202" s="206" t="str">
        <f aca="false">'BOD Average Salary by School'!D202</f>
        <v>PHENIX ELEM</v>
      </c>
      <c r="E202" s="226" t="n">
        <f aca="false">VLOOKUP(TEXT(A202,"000")&amp;" "&amp;TEXT(C202,"0000"),'BOD Average Salary by School'!F:G,2,FALSE())</f>
        <v>43730</v>
      </c>
    </row>
    <row r="203" customFormat="false" ht="15" hidden="false" customHeight="true" outlineLevel="0" collapsed="false">
      <c r="A203" s="225" t="n">
        <f aca="false">'BOD Average Salary by School'!A203</f>
        <v>20</v>
      </c>
      <c r="B203" s="206" t="str">
        <f aca="false">'BOD Average Salary by School'!B203</f>
        <v>Charlotte County Public Schools</v>
      </c>
      <c r="C203" s="206" t="n">
        <f aca="false">'BOD Average Salary by School'!C203</f>
        <v>460</v>
      </c>
      <c r="D203" s="206" t="str">
        <f aca="false">'BOD Average Salary by School'!D203</f>
        <v>RANDOLPH-HENRY HIGH</v>
      </c>
      <c r="E203" s="226" t="n">
        <f aca="false">VLOOKUP(TEXT(A203,"000")&amp;" "&amp;TEXT(C203,"0000"),'BOD Average Salary by School'!F:G,2,FALSE())</f>
        <v>43944</v>
      </c>
    </row>
    <row r="204" customFormat="false" ht="15" hidden="false" customHeight="true" outlineLevel="0" collapsed="false">
      <c r="A204" s="225" t="n">
        <f aca="false">'BOD Average Salary by School'!A204</f>
        <v>20</v>
      </c>
      <c r="B204" s="206" t="str">
        <f aca="false">'BOD Average Salary by School'!B204</f>
        <v>Charlotte County Public Schools</v>
      </c>
      <c r="C204" s="206" t="n">
        <f aca="false">'BOD Average Salary by School'!C204</f>
        <v>470</v>
      </c>
      <c r="D204" s="206" t="str">
        <f aca="false">'BOD Average Salary by School'!D204</f>
        <v>BACON DISTRICT ELEM</v>
      </c>
      <c r="E204" s="226" t="n">
        <f aca="false">VLOOKUP(TEXT(A204,"000")&amp;" "&amp;TEXT(C204,"0000"),'BOD Average Salary by School'!F:G,2,FALSE())</f>
        <v>42355</v>
      </c>
    </row>
    <row r="205" customFormat="false" ht="15" hidden="false" customHeight="true" outlineLevel="0" collapsed="false">
      <c r="A205" s="225" t="n">
        <f aca="false">'BOD Average Salary by School'!A205</f>
        <v>21</v>
      </c>
      <c r="B205" s="206" t="str">
        <f aca="false">'BOD Average Salary by School'!B205</f>
        <v>Chesterfield County Public Schools</v>
      </c>
      <c r="C205" s="206" t="n">
        <f aca="false">'BOD Average Salary by School'!C205</f>
        <v>10</v>
      </c>
      <c r="D205" s="206" t="str">
        <f aca="false">'BOD Average Salary by School'!D205</f>
        <v>LLOYD C BIRD HIGH</v>
      </c>
      <c r="E205" s="226" t="n">
        <f aca="false">VLOOKUP(TEXT(A205,"000")&amp;" "&amp;TEXT(C205,"0000"),'BOD Average Salary by School'!F:G,2,FALSE())</f>
        <v>49438</v>
      </c>
    </row>
    <row r="206" customFormat="false" ht="15" hidden="false" customHeight="true" outlineLevel="0" collapsed="false">
      <c r="A206" s="225" t="n">
        <f aca="false">'BOD Average Salary by School'!A206</f>
        <v>21</v>
      </c>
      <c r="B206" s="206" t="str">
        <f aca="false">'BOD Average Salary by School'!B206</f>
        <v>Chesterfield County Public Schools</v>
      </c>
      <c r="C206" s="206" t="n">
        <f aca="false">'BOD Average Salary by School'!C206</f>
        <v>110</v>
      </c>
      <c r="D206" s="206" t="str">
        <f aca="false">'BOD Average Salary by School'!D206</f>
        <v>MATOACA MIDDLE</v>
      </c>
      <c r="E206" s="226" t="n">
        <f aca="false">VLOOKUP(TEXT(A206,"000")&amp;" "&amp;TEXT(C206,"0000"),'BOD Average Salary by School'!F:G,2,FALSE())</f>
        <v>49221</v>
      </c>
    </row>
    <row r="207" customFormat="false" ht="15" hidden="false" customHeight="true" outlineLevel="0" collapsed="false">
      <c r="A207" s="225" t="n">
        <f aca="false">'BOD Average Salary by School'!A207</f>
        <v>21</v>
      </c>
      <c r="B207" s="206" t="str">
        <f aca="false">'BOD Average Salary by School'!B207</f>
        <v>Chesterfield County Public Schools</v>
      </c>
      <c r="C207" s="206" t="n">
        <f aca="false">'BOD Average Salary by School'!C207</f>
        <v>130</v>
      </c>
      <c r="D207" s="206" t="str">
        <f aca="false">'BOD Average Salary by School'!D207</f>
        <v>BEULAH ELEM</v>
      </c>
      <c r="E207" s="226" t="n">
        <f aca="false">VLOOKUP(TEXT(A207,"000")&amp;" "&amp;TEXT(C207,"0000"),'BOD Average Salary by School'!F:G,2,FALSE())</f>
        <v>50264</v>
      </c>
    </row>
    <row r="208" customFormat="false" ht="15" hidden="false" customHeight="true" outlineLevel="0" collapsed="false">
      <c r="A208" s="225" t="n">
        <f aca="false">'BOD Average Salary by School'!A208</f>
        <v>21</v>
      </c>
      <c r="B208" s="206" t="str">
        <f aca="false">'BOD Average Salary by School'!B208</f>
        <v>Chesterfield County Public Schools</v>
      </c>
      <c r="C208" s="206" t="n">
        <f aca="false">'BOD Average Salary by School'!C208</f>
        <v>150</v>
      </c>
      <c r="D208" s="206" t="str">
        <f aca="false">'BOD Average Salary by School'!D208</f>
        <v>CLOVER HILL ELEM</v>
      </c>
      <c r="E208" s="226" t="n">
        <f aca="false">VLOOKUP(TEXT(A208,"000")&amp;" "&amp;TEXT(C208,"0000"),'BOD Average Salary by School'!F:G,2,FALSE())</f>
        <v>50566</v>
      </c>
    </row>
    <row r="209" customFormat="false" ht="15" hidden="false" customHeight="true" outlineLevel="0" collapsed="false">
      <c r="A209" s="225" t="n">
        <f aca="false">'BOD Average Salary by School'!A209</f>
        <v>21</v>
      </c>
      <c r="B209" s="206" t="str">
        <f aca="false">'BOD Average Salary by School'!B209</f>
        <v>Chesterfield County Public Schools</v>
      </c>
      <c r="C209" s="206" t="n">
        <f aca="false">'BOD Average Salary by School'!C209</f>
        <v>180</v>
      </c>
      <c r="D209" s="206" t="str">
        <f aca="false">'BOD Average Salary by School'!D209</f>
        <v>GRANGE HALL ELEM</v>
      </c>
      <c r="E209" s="226" t="n">
        <f aca="false">VLOOKUP(TEXT(A209,"000")&amp;" "&amp;TEXT(C209,"0000"),'BOD Average Salary by School'!F:G,2,FALSE())</f>
        <v>47549</v>
      </c>
    </row>
    <row r="210" customFormat="false" ht="15" hidden="false" customHeight="true" outlineLevel="0" collapsed="false">
      <c r="A210" s="225" t="n">
        <f aca="false">'BOD Average Salary by School'!A210</f>
        <v>21</v>
      </c>
      <c r="B210" s="206" t="str">
        <f aca="false">'BOD Average Salary by School'!B210</f>
        <v>Chesterfield County Public Schools</v>
      </c>
      <c r="C210" s="206" t="n">
        <f aca="false">'BOD Average Salary by School'!C210</f>
        <v>20</v>
      </c>
      <c r="D210" s="206" t="str">
        <f aca="false">'BOD Average Salary by School'!D210</f>
        <v>BON AIR ELEM</v>
      </c>
      <c r="E210" s="226" t="n">
        <f aca="false">VLOOKUP(TEXT(A210,"000")&amp;" "&amp;TEXT(C210,"0000"),'BOD Average Salary by School'!F:G,2,FALSE())</f>
        <v>49293</v>
      </c>
    </row>
    <row r="211" customFormat="false" ht="15" hidden="false" customHeight="true" outlineLevel="0" collapsed="false">
      <c r="A211" s="225" t="n">
        <f aca="false">'BOD Average Salary by School'!A211</f>
        <v>21</v>
      </c>
      <c r="B211" s="206" t="str">
        <f aca="false">'BOD Average Salary by School'!B211</f>
        <v>Chesterfield County Public Schools</v>
      </c>
      <c r="C211" s="206" t="n">
        <f aca="false">'BOD Average Salary by School'!C211</f>
        <v>270</v>
      </c>
      <c r="D211" s="206" t="str">
        <f aca="false">'BOD Average Salary by School'!D211</f>
        <v>SWIFT CREEK MIDDLE</v>
      </c>
      <c r="E211" s="226" t="n">
        <f aca="false">VLOOKUP(TEXT(A211,"000")&amp;" "&amp;TEXT(C211,"0000"),'BOD Average Salary by School'!F:G,2,FALSE())</f>
        <v>47841</v>
      </c>
    </row>
    <row r="212" customFormat="false" ht="15" hidden="false" customHeight="true" outlineLevel="0" collapsed="false">
      <c r="A212" s="225" t="n">
        <f aca="false">'BOD Average Salary by School'!A212</f>
        <v>21</v>
      </c>
      <c r="B212" s="206" t="str">
        <f aca="false">'BOD Average Salary by School'!B212</f>
        <v>Chesterfield County Public Schools</v>
      </c>
      <c r="C212" s="206" t="n">
        <f aca="false">'BOD Average Salary by School'!C212</f>
        <v>280</v>
      </c>
      <c r="D212" s="206" t="str">
        <f aca="false">'BOD Average Salary by School'!D212</f>
        <v>MONACAN HIGH</v>
      </c>
      <c r="E212" s="226" t="n">
        <f aca="false">VLOOKUP(TEXT(A212,"000")&amp;" "&amp;TEXT(C212,"0000"),'BOD Average Salary by School'!F:G,2,FALSE())</f>
        <v>51001</v>
      </c>
    </row>
    <row r="213" customFormat="false" ht="15" hidden="false" customHeight="true" outlineLevel="0" collapsed="false">
      <c r="A213" s="225" t="n">
        <f aca="false">'BOD Average Salary by School'!A213</f>
        <v>21</v>
      </c>
      <c r="B213" s="206" t="str">
        <f aca="false">'BOD Average Salary by School'!B213</f>
        <v>Chesterfield County Public Schools</v>
      </c>
      <c r="C213" s="206" t="n">
        <f aca="false">'BOD Average Salary by School'!C213</f>
        <v>290</v>
      </c>
      <c r="D213" s="206" t="str">
        <f aca="false">'BOD Average Salary by School'!D213</f>
        <v>W W GORDON ELEM</v>
      </c>
      <c r="E213" s="226" t="n">
        <f aca="false">VLOOKUP(TEXT(A213,"000")&amp;" "&amp;TEXT(C213,"0000"),'BOD Average Salary by School'!F:G,2,FALSE())</f>
        <v>51914</v>
      </c>
    </row>
    <row r="214" customFormat="false" ht="15" hidden="false" customHeight="true" outlineLevel="0" collapsed="false">
      <c r="A214" s="225" t="n">
        <f aca="false">'BOD Average Salary by School'!A214</f>
        <v>21</v>
      </c>
      <c r="B214" s="206" t="str">
        <f aca="false">'BOD Average Salary by School'!B214</f>
        <v>Chesterfield County Public Schools</v>
      </c>
      <c r="C214" s="206" t="n">
        <f aca="false">'BOD Average Salary by School'!C214</f>
        <v>30</v>
      </c>
      <c r="D214" s="206" t="str">
        <f aca="false">'BOD Average Salary by School'!D214</f>
        <v>CARVER COLLEGE AND CAREER ACADEMY</v>
      </c>
      <c r="E214" s="226" t="n">
        <f aca="false">VLOOKUP(TEXT(A214,"000")&amp;" "&amp;TEXT(C214,"0000"),'BOD Average Salary by School'!F:G,2,FALSE())</f>
        <v>49383</v>
      </c>
    </row>
    <row r="215" customFormat="false" ht="15" hidden="false" customHeight="true" outlineLevel="0" collapsed="false">
      <c r="A215" s="225" t="n">
        <f aca="false">'BOD Average Salary by School'!A215</f>
        <v>21</v>
      </c>
      <c r="B215" s="206" t="str">
        <f aca="false">'BOD Average Salary by School'!B215</f>
        <v>Chesterfield County Public Schools</v>
      </c>
      <c r="C215" s="206" t="n">
        <f aca="false">'BOD Average Salary by School'!C215</f>
        <v>300</v>
      </c>
      <c r="D215" s="206" t="str">
        <f aca="false">'BOD Average Salary by School'!D215</f>
        <v>EVERGREEN ELEM</v>
      </c>
      <c r="E215" s="226" t="n">
        <f aca="false">VLOOKUP(TEXT(A215,"000")&amp;" "&amp;TEXT(C215,"0000"),'BOD Average Salary by School'!F:G,2,FALSE())</f>
        <v>49986</v>
      </c>
    </row>
    <row r="216" customFormat="false" ht="15" hidden="false" customHeight="true" outlineLevel="0" collapsed="false">
      <c r="A216" s="225" t="n">
        <f aca="false">'BOD Average Salary by School'!A216</f>
        <v>21</v>
      </c>
      <c r="B216" s="206" t="str">
        <f aca="false">'BOD Average Salary by School'!B216</f>
        <v>Chesterfield County Public Schools</v>
      </c>
      <c r="C216" s="206" t="n">
        <f aca="false">'BOD Average Salary by School'!C216</f>
        <v>320</v>
      </c>
      <c r="D216" s="206" t="str">
        <f aca="false">'BOD Average Salary by School'!D216</f>
        <v>MIDLOTHIAN HIGH</v>
      </c>
      <c r="E216" s="226" t="n">
        <f aca="false">VLOOKUP(TEXT(A216,"000")&amp;" "&amp;TEXT(C216,"0000"),'BOD Average Salary by School'!F:G,2,FALSE())</f>
        <v>49923</v>
      </c>
    </row>
    <row r="217" customFormat="false" ht="15" hidden="false" customHeight="true" outlineLevel="0" collapsed="false">
      <c r="A217" s="225" t="n">
        <f aca="false">'BOD Average Salary by School'!A217</f>
        <v>21</v>
      </c>
      <c r="B217" s="206" t="str">
        <f aca="false">'BOD Average Salary by School'!B217</f>
        <v>Chesterfield County Public Schools</v>
      </c>
      <c r="C217" s="206" t="n">
        <f aca="false">'BOD Average Salary by School'!C217</f>
        <v>340</v>
      </c>
      <c r="D217" s="206" t="str">
        <f aca="false">'BOD Average Salary by School'!D217</f>
        <v>SWIFT CREEK ELEM</v>
      </c>
      <c r="E217" s="226" t="n">
        <f aca="false">VLOOKUP(TEXT(A217,"000")&amp;" "&amp;TEXT(C217,"0000"),'BOD Average Salary by School'!F:G,2,FALSE())</f>
        <v>49195</v>
      </c>
    </row>
    <row r="218" customFormat="false" ht="15" hidden="false" customHeight="true" outlineLevel="0" collapsed="false">
      <c r="A218" s="225" t="n">
        <f aca="false">'BOD Average Salary by School'!A218</f>
        <v>21</v>
      </c>
      <c r="B218" s="206" t="str">
        <f aca="false">'BOD Average Salary by School'!B218</f>
        <v>Chesterfield County Public Schools</v>
      </c>
      <c r="C218" s="206" t="n">
        <f aca="false">'BOD Average Salary by School'!C218</f>
        <v>350</v>
      </c>
      <c r="D218" s="206" t="str">
        <f aca="false">'BOD Average Salary by School'!D218</f>
        <v>ETTRICK ELEM</v>
      </c>
      <c r="E218" s="226" t="n">
        <f aca="false">VLOOKUP(TEXT(A218,"000")&amp;" "&amp;TEXT(C218,"0000"),'BOD Average Salary by School'!F:G,2,FALSE())</f>
        <v>49022</v>
      </c>
    </row>
    <row r="219" customFormat="false" ht="15" hidden="false" customHeight="true" outlineLevel="0" collapsed="false">
      <c r="A219" s="225" t="n">
        <f aca="false">'BOD Average Salary by School'!A219</f>
        <v>21</v>
      </c>
      <c r="B219" s="206" t="str">
        <f aca="false">'BOD Average Salary by School'!B219</f>
        <v>Chesterfield County Public Schools</v>
      </c>
      <c r="C219" s="206" t="n">
        <f aca="false">'BOD Average Salary by School'!C219</f>
        <v>360</v>
      </c>
      <c r="D219" s="206" t="str">
        <f aca="false">'BOD Average Salary by School'!D219</f>
        <v>O B GATES ELEM</v>
      </c>
      <c r="E219" s="226" t="n">
        <f aca="false">VLOOKUP(TEXT(A219,"000")&amp;" "&amp;TEXT(C219,"0000"),'BOD Average Salary by School'!F:G,2,FALSE())</f>
        <v>51032</v>
      </c>
    </row>
    <row r="220" customFormat="false" ht="15" hidden="false" customHeight="true" outlineLevel="0" collapsed="false">
      <c r="A220" s="225" t="n">
        <f aca="false">'BOD Average Salary by School'!A220</f>
        <v>21</v>
      </c>
      <c r="B220" s="206" t="str">
        <f aca="false">'BOD Average Salary by School'!B220</f>
        <v>Chesterfield County Public Schools</v>
      </c>
      <c r="C220" s="206" t="n">
        <f aca="false">'BOD Average Salary by School'!C220</f>
        <v>370</v>
      </c>
      <c r="D220" s="206" t="str">
        <f aca="false">'BOD Average Salary by School'!D220</f>
        <v>MATOACA ELEM</v>
      </c>
      <c r="E220" s="226" t="n">
        <f aca="false">VLOOKUP(TEXT(A220,"000")&amp;" "&amp;TEXT(C220,"0000"),'BOD Average Salary by School'!F:G,2,FALSE())</f>
        <v>50372</v>
      </c>
    </row>
    <row r="221" customFormat="false" ht="15" hidden="false" customHeight="true" outlineLevel="0" collapsed="false">
      <c r="A221" s="225" t="n">
        <f aca="false">'BOD Average Salary by School'!A221</f>
        <v>21</v>
      </c>
      <c r="B221" s="206" t="str">
        <f aca="false">'BOD Average Salary by School'!B221</f>
        <v>Chesterfield County Public Schools</v>
      </c>
      <c r="C221" s="206" t="n">
        <f aca="false">'BOD Average Salary by School'!C221</f>
        <v>380</v>
      </c>
      <c r="D221" s="206" t="str">
        <f aca="false">'BOD Average Salary by School'!D221</f>
        <v>PROVIDENCE ELEM</v>
      </c>
      <c r="E221" s="226" t="n">
        <f aca="false">VLOOKUP(TEXT(A221,"000")&amp;" "&amp;TEXT(C221,"0000"),'BOD Average Salary by School'!F:G,2,FALSE())</f>
        <v>50854</v>
      </c>
    </row>
    <row r="222" customFormat="false" ht="15" hidden="false" customHeight="true" outlineLevel="0" collapsed="false">
      <c r="A222" s="225" t="n">
        <f aca="false">'BOD Average Salary by School'!A222</f>
        <v>21</v>
      </c>
      <c r="B222" s="206" t="str">
        <f aca="false">'BOD Average Salary by School'!B222</f>
        <v>Chesterfield County Public Schools</v>
      </c>
      <c r="C222" s="206" t="n">
        <f aca="false">'BOD Average Salary by School'!C222</f>
        <v>390</v>
      </c>
      <c r="D222" s="206" t="str">
        <f aca="false">'BOD Average Salary by School'!D222</f>
        <v>ENON ELEM</v>
      </c>
      <c r="E222" s="226" t="n">
        <f aca="false">VLOOKUP(TEXT(A222,"000")&amp;" "&amp;TEXT(C222,"0000"),'BOD Average Salary by School'!F:G,2,FALSE())</f>
        <v>50259</v>
      </c>
    </row>
    <row r="223" customFormat="false" ht="15" hidden="false" customHeight="true" outlineLevel="0" collapsed="false">
      <c r="A223" s="225" t="n">
        <f aca="false">'BOD Average Salary by School'!A223</f>
        <v>21</v>
      </c>
      <c r="B223" s="206" t="str">
        <f aca="false">'BOD Average Salary by School'!B223</f>
        <v>Chesterfield County Public Schools</v>
      </c>
      <c r="C223" s="206" t="n">
        <f aca="false">'BOD Average Salary by School'!C223</f>
        <v>40</v>
      </c>
      <c r="D223" s="206" t="str">
        <f aca="false">'BOD Average Salary by School'!D223</f>
        <v>MIDLOTHIAN MIDDLE</v>
      </c>
      <c r="E223" s="226" t="n">
        <f aca="false">VLOOKUP(TEXT(A223,"000")&amp;" "&amp;TEXT(C223,"0000"),'BOD Average Salary by School'!F:G,2,FALSE())</f>
        <v>48853</v>
      </c>
    </row>
    <row r="224" customFormat="false" ht="15" hidden="false" customHeight="true" outlineLevel="0" collapsed="false">
      <c r="A224" s="225" t="n">
        <f aca="false">'BOD Average Salary by School'!A224</f>
        <v>21</v>
      </c>
      <c r="B224" s="206" t="str">
        <f aca="false">'BOD Average Salary by School'!B224</f>
        <v>Chesterfield County Public Schools</v>
      </c>
      <c r="C224" s="206" t="n">
        <f aca="false">'BOD Average Salary by School'!C224</f>
        <v>400</v>
      </c>
      <c r="D224" s="206" t="str">
        <f aca="false">'BOD Average Salary by School'!D224</f>
        <v>JACOBS ROAD ELEM</v>
      </c>
      <c r="E224" s="226" t="n">
        <f aca="false">VLOOKUP(TEXT(A224,"000")&amp;" "&amp;TEXT(C224,"0000"),'BOD Average Salary by School'!F:G,2,FALSE())</f>
        <v>47594</v>
      </c>
    </row>
    <row r="225" customFormat="false" ht="15" hidden="false" customHeight="true" outlineLevel="0" collapsed="false">
      <c r="A225" s="225" t="n">
        <f aca="false">'BOD Average Salary by School'!A225</f>
        <v>21</v>
      </c>
      <c r="B225" s="206" t="str">
        <f aca="false">'BOD Average Salary by School'!B225</f>
        <v>Chesterfield County Public Schools</v>
      </c>
      <c r="C225" s="206" t="n">
        <f aca="false">'BOD Average Salary by School'!C225</f>
        <v>410</v>
      </c>
      <c r="D225" s="206" t="str">
        <f aca="false">'BOD Average Salary by School'!D225</f>
        <v>THELMA CRENSHAW ELEM</v>
      </c>
      <c r="E225" s="226" t="n">
        <f aca="false">VLOOKUP(TEXT(A225,"000")&amp;" "&amp;TEXT(C225,"0000"),'BOD Average Salary by School'!F:G,2,FALSE())</f>
        <v>49616</v>
      </c>
    </row>
    <row r="226" customFormat="false" ht="15" hidden="false" customHeight="true" outlineLevel="0" collapsed="false">
      <c r="A226" s="225" t="n">
        <f aca="false">'BOD Average Salary by School'!A226</f>
        <v>21</v>
      </c>
      <c r="B226" s="206" t="str">
        <f aca="false">'BOD Average Salary by School'!B226</f>
        <v>Chesterfield County Public Schools</v>
      </c>
      <c r="C226" s="206" t="n">
        <f aca="false">'BOD Average Salary by School'!C226</f>
        <v>420</v>
      </c>
      <c r="D226" s="206" t="str">
        <f aca="false">'BOD Average Salary by School'!D226</f>
        <v>CARVER MIDDLE</v>
      </c>
      <c r="E226" s="226" t="n">
        <f aca="false">VLOOKUP(TEXT(A226,"000")&amp;" "&amp;TEXT(C226,"0000"),'BOD Average Salary by School'!F:G,2,FALSE())</f>
        <v>50555</v>
      </c>
    </row>
    <row r="227" customFormat="false" ht="15" hidden="false" customHeight="true" outlineLevel="0" collapsed="false">
      <c r="A227" s="225" t="n">
        <f aca="false">'BOD Average Salary by School'!A227</f>
        <v>21</v>
      </c>
      <c r="B227" s="206" t="str">
        <f aca="false">'BOD Average Salary by School'!B227</f>
        <v>Chesterfield County Public Schools</v>
      </c>
      <c r="C227" s="206" t="n">
        <f aca="false">'BOD Average Salary by School'!C227</f>
        <v>430</v>
      </c>
      <c r="D227" s="206" t="str">
        <f aca="false">'BOD Average Salary by School'!D227</f>
        <v>BENSLEY ELEM</v>
      </c>
      <c r="E227" s="226" t="n">
        <f aca="false">VLOOKUP(TEXT(A227,"000")&amp;" "&amp;TEXT(C227,"0000"),'BOD Average Salary by School'!F:G,2,FALSE())</f>
        <v>49077</v>
      </c>
    </row>
    <row r="228" customFormat="false" ht="15" hidden="false" customHeight="true" outlineLevel="0" collapsed="false">
      <c r="A228" s="225" t="n">
        <f aca="false">'BOD Average Salary by School'!A228</f>
        <v>21</v>
      </c>
      <c r="B228" s="206" t="str">
        <f aca="false">'BOD Average Salary by School'!B228</f>
        <v>Chesterfield County Public Schools</v>
      </c>
      <c r="C228" s="206" t="n">
        <f aca="false">'BOD Average Salary by School'!C228</f>
        <v>440</v>
      </c>
      <c r="D228" s="206" t="str">
        <f aca="false">'BOD Average Salary by School'!D228</f>
        <v>WOOLRIDGE ELEM</v>
      </c>
      <c r="E228" s="226" t="n">
        <f aca="false">VLOOKUP(TEXT(A228,"000")&amp;" "&amp;TEXT(C228,"0000"),'BOD Average Salary by School'!F:G,2,FALSE())</f>
        <v>49104</v>
      </c>
    </row>
    <row r="229" customFormat="false" ht="15" hidden="false" customHeight="true" outlineLevel="0" collapsed="false">
      <c r="A229" s="225" t="n">
        <f aca="false">'BOD Average Salary by School'!A229</f>
        <v>21</v>
      </c>
      <c r="B229" s="206" t="str">
        <f aca="false">'BOD Average Salary by School'!B229</f>
        <v>Chesterfield County Public Schools</v>
      </c>
      <c r="C229" s="206" t="n">
        <f aca="false">'BOD Average Salary by School'!C229</f>
        <v>460</v>
      </c>
      <c r="D229" s="206" t="str">
        <f aca="false">'BOD Average Salary by School'!D229</f>
        <v>HARROWGATE ELEM</v>
      </c>
      <c r="E229" s="226" t="n">
        <f aca="false">VLOOKUP(TEXT(A229,"000")&amp;" "&amp;TEXT(C229,"0000"),'BOD Average Salary by School'!F:G,2,FALSE())</f>
        <v>48007</v>
      </c>
    </row>
    <row r="230" customFormat="false" ht="15" hidden="false" customHeight="true" outlineLevel="0" collapsed="false">
      <c r="A230" s="225" t="n">
        <f aca="false">'BOD Average Salary by School'!A230</f>
        <v>21</v>
      </c>
      <c r="B230" s="206" t="str">
        <f aca="false">'BOD Average Salary by School'!B230</f>
        <v>Chesterfield County Public Schools</v>
      </c>
      <c r="C230" s="206" t="n">
        <f aca="false">'BOD Average Salary by School'!C230</f>
        <v>480</v>
      </c>
      <c r="D230" s="206" t="str">
        <f aca="false">'BOD Average Salary by School'!D230</f>
        <v>ECOFF ELEM</v>
      </c>
      <c r="E230" s="226" t="n">
        <f aca="false">VLOOKUP(TEXT(A230,"000")&amp;" "&amp;TEXT(C230,"0000"),'BOD Average Salary by School'!F:G,2,FALSE())</f>
        <v>49343</v>
      </c>
    </row>
    <row r="231" customFormat="false" ht="15" hidden="false" customHeight="true" outlineLevel="0" collapsed="false">
      <c r="A231" s="225" t="n">
        <f aca="false">'BOD Average Salary by School'!A231</f>
        <v>21</v>
      </c>
      <c r="B231" s="206" t="str">
        <f aca="false">'BOD Average Salary by School'!B231</f>
        <v>Chesterfield County Public Schools</v>
      </c>
      <c r="C231" s="206" t="n">
        <f aca="false">'BOD Average Salary by School'!C231</f>
        <v>492</v>
      </c>
      <c r="D231" s="206" t="str">
        <f aca="false">'BOD Average Salary by School'!D231</f>
        <v>C E CURTIS ELEM</v>
      </c>
      <c r="E231" s="226" t="n">
        <f aca="false">VLOOKUP(TEXT(A231,"000")&amp;" "&amp;TEXT(C231,"0000"),'BOD Average Salary by School'!F:G,2,FALSE())</f>
        <v>49959</v>
      </c>
    </row>
    <row r="232" customFormat="false" ht="15" hidden="false" customHeight="true" outlineLevel="0" collapsed="false">
      <c r="A232" s="225" t="n">
        <f aca="false">'BOD Average Salary by School'!A232</f>
        <v>21</v>
      </c>
      <c r="B232" s="206" t="str">
        <f aca="false">'BOD Average Salary by School'!B232</f>
        <v>Chesterfield County Public Schools</v>
      </c>
      <c r="C232" s="206" t="n">
        <f aca="false">'BOD Average Salary by School'!C232</f>
        <v>50</v>
      </c>
      <c r="D232" s="206" t="str">
        <f aca="false">'BOD Average Salary by School'!D232</f>
        <v>C C WELLS ELEM</v>
      </c>
      <c r="E232" s="226" t="n">
        <f aca="false">VLOOKUP(TEXT(A232,"000")&amp;" "&amp;TEXT(C232,"0000"),'BOD Average Salary by School'!F:G,2,FALSE())</f>
        <v>49388</v>
      </c>
    </row>
    <row r="233" customFormat="false" ht="15" hidden="false" customHeight="true" outlineLevel="0" collapsed="false">
      <c r="A233" s="225" t="n">
        <f aca="false">'BOD Average Salary by School'!A233</f>
        <v>21</v>
      </c>
      <c r="B233" s="206" t="str">
        <f aca="false">'BOD Average Salary by School'!B233</f>
        <v>Chesterfield County Public Schools</v>
      </c>
      <c r="C233" s="206" t="n">
        <f aca="false">'BOD Average Salary by School'!C233</f>
        <v>500</v>
      </c>
      <c r="D233" s="206" t="str">
        <f aca="false">'BOD Average Salary by School'!D233</f>
        <v>J G HENING ELEM</v>
      </c>
      <c r="E233" s="226" t="n">
        <f aca="false">VLOOKUP(TEXT(A233,"000")&amp;" "&amp;TEXT(C233,"0000"),'BOD Average Salary by School'!F:G,2,FALSE())</f>
        <v>47424</v>
      </c>
    </row>
    <row r="234" customFormat="false" ht="15" hidden="false" customHeight="true" outlineLevel="0" collapsed="false">
      <c r="A234" s="225" t="n">
        <f aca="false">'BOD Average Salary by School'!A234</f>
        <v>21</v>
      </c>
      <c r="B234" s="206" t="str">
        <f aca="false">'BOD Average Salary by School'!B234</f>
        <v>Chesterfield County Public Schools</v>
      </c>
      <c r="C234" s="206" t="n">
        <f aca="false">'BOD Average Salary by School'!C234</f>
        <v>510</v>
      </c>
      <c r="D234" s="206" t="str">
        <f aca="false">'BOD Average Salary by School'!D234</f>
        <v>BETTIE WEAVER ELEM</v>
      </c>
      <c r="E234" s="226" t="n">
        <f aca="false">VLOOKUP(TEXT(A234,"000")&amp;" "&amp;TEXT(C234,"0000"),'BOD Average Salary by School'!F:G,2,FALSE())</f>
        <v>50085</v>
      </c>
    </row>
    <row r="235" customFormat="false" ht="15" hidden="false" customHeight="true" outlineLevel="0" collapsed="false">
      <c r="A235" s="225" t="n">
        <f aca="false">'BOD Average Salary by School'!A235</f>
        <v>21</v>
      </c>
      <c r="B235" s="206" t="str">
        <f aca="false">'BOD Average Salary by School'!B235</f>
        <v>Chesterfield County Public Schools</v>
      </c>
      <c r="C235" s="206" t="n">
        <f aca="false">'BOD Average Salary by School'!C235</f>
        <v>530</v>
      </c>
      <c r="D235" s="206" t="str">
        <f aca="false">'BOD Average Salary by School'!D235</f>
        <v>MATOACA HIGH</v>
      </c>
      <c r="E235" s="226" t="n">
        <f aca="false">VLOOKUP(TEXT(A235,"000")&amp;" "&amp;TEXT(C235,"0000"),'BOD Average Salary by School'!F:G,2,FALSE())</f>
        <v>49359</v>
      </c>
    </row>
    <row r="236" customFormat="false" ht="15" hidden="false" customHeight="true" outlineLevel="0" collapsed="false">
      <c r="A236" s="225" t="n">
        <f aca="false">'BOD Average Salary by School'!A236</f>
        <v>21</v>
      </c>
      <c r="B236" s="206" t="str">
        <f aca="false">'BOD Average Salary by School'!B236</f>
        <v>Chesterfield County Public Schools</v>
      </c>
      <c r="C236" s="206" t="n">
        <f aca="false">'BOD Average Salary by School'!C236</f>
        <v>550</v>
      </c>
      <c r="D236" s="206" t="str">
        <f aca="false">'BOD Average Salary by School'!D236</f>
        <v>J A CHALKLEY ELEM</v>
      </c>
      <c r="E236" s="226" t="n">
        <f aca="false">VLOOKUP(TEXT(A236,"000")&amp;" "&amp;TEXT(C236,"0000"),'BOD Average Salary by School'!F:G,2,FALSE())</f>
        <v>47949</v>
      </c>
    </row>
    <row r="237" customFormat="false" ht="15" hidden="false" customHeight="true" outlineLevel="0" collapsed="false">
      <c r="A237" s="225" t="n">
        <f aca="false">'BOD Average Salary by School'!A237</f>
        <v>21</v>
      </c>
      <c r="B237" s="206" t="str">
        <f aca="false">'BOD Average Salary by School'!B237</f>
        <v>Chesterfield County Public Schools</v>
      </c>
      <c r="C237" s="206" t="n">
        <f aca="false">'BOD Average Salary by School'!C237</f>
        <v>560</v>
      </c>
      <c r="D237" s="206" t="str">
        <f aca="false">'BOD Average Salary by School'!D237</f>
        <v>CRESTWOOD ELEM</v>
      </c>
      <c r="E237" s="226" t="n">
        <f aca="false">VLOOKUP(TEXT(A237,"000")&amp;" "&amp;TEXT(C237,"0000"),'BOD Average Salary by School'!F:G,2,FALSE())</f>
        <v>48752</v>
      </c>
    </row>
    <row r="238" customFormat="false" ht="15" hidden="false" customHeight="true" outlineLevel="0" collapsed="false">
      <c r="A238" s="225" t="n">
        <f aca="false">'BOD Average Salary by School'!A238</f>
        <v>21</v>
      </c>
      <c r="B238" s="206" t="str">
        <f aca="false">'BOD Average Salary by School'!B238</f>
        <v>Chesterfield County Public Schools</v>
      </c>
      <c r="C238" s="206" t="n">
        <f aca="false">'BOD Average Salary by School'!C238</f>
        <v>580</v>
      </c>
      <c r="D238" s="206" t="str">
        <f aca="false">'BOD Average Salary by School'!D238</f>
        <v>MEADOWBROOK HIGH</v>
      </c>
      <c r="E238" s="226" t="n">
        <f aca="false">VLOOKUP(TEXT(A238,"000")&amp;" "&amp;TEXT(C238,"0000"),'BOD Average Salary by School'!F:G,2,FALSE())</f>
        <v>47629</v>
      </c>
    </row>
    <row r="239" customFormat="false" ht="15" hidden="false" customHeight="true" outlineLevel="0" collapsed="false">
      <c r="A239" s="225" t="n">
        <f aca="false">'BOD Average Salary by School'!A239</f>
        <v>21</v>
      </c>
      <c r="B239" s="206" t="str">
        <f aca="false">'BOD Average Salary by School'!B239</f>
        <v>Chesterfield County Public Schools</v>
      </c>
      <c r="C239" s="206" t="n">
        <f aca="false">'BOD Average Salary by School'!C239</f>
        <v>590</v>
      </c>
      <c r="D239" s="206" t="str">
        <f aca="false">'BOD Average Salary by School'!D239</f>
        <v>FALLING CREEK ELEM</v>
      </c>
      <c r="E239" s="226" t="n">
        <f aca="false">VLOOKUP(TEXT(A239,"000")&amp;" "&amp;TEXT(C239,"0000"),'BOD Average Salary by School'!F:G,2,FALSE())</f>
        <v>47478</v>
      </c>
    </row>
    <row r="240" customFormat="false" ht="15" hidden="false" customHeight="true" outlineLevel="0" collapsed="false">
      <c r="A240" s="225" t="n">
        <f aca="false">'BOD Average Salary by School'!A240</f>
        <v>21</v>
      </c>
      <c r="B240" s="206" t="str">
        <f aca="false">'BOD Average Salary by School'!B240</f>
        <v>Chesterfield County Public Schools</v>
      </c>
      <c r="C240" s="206" t="n">
        <f aca="false">'BOD Average Salary by School'!C240</f>
        <v>60</v>
      </c>
      <c r="D240" s="206" t="str">
        <f aca="false">'BOD Average Salary by School'!D240</f>
        <v>HOPKINS ROAD ELEM</v>
      </c>
      <c r="E240" s="226" t="n">
        <f aca="false">VLOOKUP(TEXT(A240,"000")&amp;" "&amp;TEXT(C240,"0000"),'BOD Average Salary by School'!F:G,2,FALSE())</f>
        <v>49376</v>
      </c>
    </row>
    <row r="241" customFormat="false" ht="15" hidden="false" customHeight="true" outlineLevel="0" collapsed="false">
      <c r="A241" s="225" t="n">
        <f aca="false">'BOD Average Salary by School'!A241</f>
        <v>21</v>
      </c>
      <c r="B241" s="206" t="str">
        <f aca="false">'BOD Average Salary by School'!B241</f>
        <v>Chesterfield County Public Schools</v>
      </c>
      <c r="C241" s="206" t="n">
        <f aca="false">'BOD Average Salary by School'!C241</f>
        <v>600</v>
      </c>
      <c r="D241" s="206" t="str">
        <f aca="false">'BOD Average Salary by School'!D241</f>
        <v>MANCHESTER MIDDLE</v>
      </c>
      <c r="E241" s="226" t="n">
        <f aca="false">VLOOKUP(TEXT(A241,"000")&amp;" "&amp;TEXT(C241,"0000"),'BOD Average Salary by School'!F:G,2,FALSE())</f>
        <v>47867</v>
      </c>
    </row>
    <row r="242" customFormat="false" ht="15" hidden="false" customHeight="true" outlineLevel="0" collapsed="false">
      <c r="A242" s="225" t="n">
        <f aca="false">'BOD Average Salary by School'!A242</f>
        <v>21</v>
      </c>
      <c r="B242" s="206" t="str">
        <f aca="false">'BOD Average Salary by School'!B242</f>
        <v>Chesterfield County Public Schools</v>
      </c>
      <c r="C242" s="206" t="n">
        <f aca="false">'BOD Average Salary by School'!C242</f>
        <v>610</v>
      </c>
      <c r="D242" s="206" t="str">
        <f aca="false">'BOD Average Salary by School'!D242</f>
        <v>THOMAS DALE HIGH</v>
      </c>
      <c r="E242" s="226" t="n">
        <f aca="false">VLOOKUP(TEXT(A242,"000")&amp;" "&amp;TEXT(C242,"0000"),'BOD Average Salary by School'!F:G,2,FALSE())</f>
        <v>50704</v>
      </c>
    </row>
    <row r="243" customFormat="false" ht="15" hidden="false" customHeight="true" outlineLevel="0" collapsed="false">
      <c r="A243" s="225" t="n">
        <f aca="false">'BOD Average Salary by School'!A243</f>
        <v>21</v>
      </c>
      <c r="B243" s="206" t="str">
        <f aca="false">'BOD Average Salary by School'!B243</f>
        <v>Chesterfield County Public Schools</v>
      </c>
      <c r="C243" s="206" t="n">
        <f aca="false">'BOD Average Salary by School'!C243</f>
        <v>620</v>
      </c>
      <c r="D243" s="206" t="str">
        <f aca="false">'BOD Average Salary by School'!D243</f>
        <v>A M DAVIS ELEM</v>
      </c>
      <c r="E243" s="226" t="n">
        <f aca="false">VLOOKUP(TEXT(A243,"000")&amp;" "&amp;TEXT(C243,"0000"),'BOD Average Salary by School'!F:G,2,FALSE())</f>
        <v>50176</v>
      </c>
    </row>
    <row r="244" customFormat="false" ht="15" hidden="false" customHeight="true" outlineLevel="0" collapsed="false">
      <c r="A244" s="225" t="n">
        <f aca="false">'BOD Average Salary by School'!A244</f>
        <v>21</v>
      </c>
      <c r="B244" s="206" t="str">
        <f aca="false">'BOD Average Salary by School'!B244</f>
        <v>Chesterfield County Public Schools</v>
      </c>
      <c r="C244" s="206" t="n">
        <f aca="false">'BOD Average Salary by School'!C244</f>
        <v>631</v>
      </c>
      <c r="D244" s="206" t="str">
        <f aca="false">'BOD Average Salary by School'!D244</f>
        <v>BAILEY BRIDGE MIDDLE</v>
      </c>
      <c r="E244" s="226" t="n">
        <f aca="false">VLOOKUP(TEXT(A244,"000")&amp;" "&amp;TEXT(C244,"0000"),'BOD Average Salary by School'!F:G,2,FALSE())</f>
        <v>47971</v>
      </c>
    </row>
    <row r="245" customFormat="false" ht="15" hidden="false" customHeight="true" outlineLevel="0" collapsed="false">
      <c r="A245" s="225" t="n">
        <f aca="false">'BOD Average Salary by School'!A245</f>
        <v>21</v>
      </c>
      <c r="B245" s="206" t="str">
        <f aca="false">'BOD Average Salary by School'!B245</f>
        <v>Chesterfield County Public Schools</v>
      </c>
      <c r="C245" s="206" t="n">
        <f aca="false">'BOD Average Salary by School'!C245</f>
        <v>632</v>
      </c>
      <c r="D245" s="206" t="str">
        <f aca="false">'BOD Average Salary by School'!D245</f>
        <v>MANCHESTER HIGH</v>
      </c>
      <c r="E245" s="226" t="n">
        <f aca="false">VLOOKUP(TEXT(A245,"000")&amp;" "&amp;TEXT(C245,"0000"),'BOD Average Salary by School'!F:G,2,FALSE())</f>
        <v>49307</v>
      </c>
    </row>
    <row r="246" customFormat="false" ht="15" hidden="false" customHeight="true" outlineLevel="0" collapsed="false">
      <c r="A246" s="225" t="n">
        <f aca="false">'BOD Average Salary by School'!A246</f>
        <v>21</v>
      </c>
      <c r="B246" s="206" t="str">
        <f aca="false">'BOD Average Salary by School'!B246</f>
        <v>Chesterfield County Public Schools</v>
      </c>
      <c r="C246" s="206" t="n">
        <f aca="false">'BOD Average Salary by School'!C246</f>
        <v>650</v>
      </c>
      <c r="D246" s="206" t="str">
        <f aca="false">'BOD Average Salary by School'!D246</f>
        <v>J B WATKINS ELEM</v>
      </c>
      <c r="E246" s="226" t="n">
        <f aca="false">VLOOKUP(TEXT(A246,"000")&amp;" "&amp;TEXT(C246,"0000"),'BOD Average Salary by School'!F:G,2,FALSE())</f>
        <v>49703</v>
      </c>
    </row>
    <row r="247" customFormat="false" ht="15" hidden="false" customHeight="true" outlineLevel="0" collapsed="false">
      <c r="A247" s="225" t="n">
        <f aca="false">'BOD Average Salary by School'!A247</f>
        <v>21</v>
      </c>
      <c r="B247" s="206" t="str">
        <f aca="false">'BOD Average Salary by School'!B247</f>
        <v>Chesterfield County Public Schools</v>
      </c>
      <c r="C247" s="206" t="n">
        <f aca="false">'BOD Average Salary by School'!C247</f>
        <v>660</v>
      </c>
      <c r="D247" s="206" t="str">
        <f aca="false">'BOD Average Salary by School'!D247</f>
        <v>BELLWOOD ELEM</v>
      </c>
      <c r="E247" s="226" t="n">
        <f aca="false">VLOOKUP(TEXT(A247,"000")&amp;" "&amp;TEXT(C247,"0000"),'BOD Average Salary by School'!F:G,2,FALSE())</f>
        <v>49565</v>
      </c>
    </row>
    <row r="248" customFormat="false" ht="15" hidden="false" customHeight="true" outlineLevel="0" collapsed="false">
      <c r="A248" s="225" t="n">
        <f aca="false">'BOD Average Salary by School'!A248</f>
        <v>21</v>
      </c>
      <c r="B248" s="206" t="str">
        <f aca="false">'BOD Average Salary by School'!B248</f>
        <v>Chesterfield County Public Schools</v>
      </c>
      <c r="C248" s="206" t="n">
        <f aca="false">'BOD Average Salary by School'!C248</f>
        <v>670</v>
      </c>
      <c r="D248" s="206" t="str">
        <f aca="false">'BOD Average Salary by School'!D248</f>
        <v>FALLING CREEK MIDDLE</v>
      </c>
      <c r="E248" s="226" t="n">
        <f aca="false">VLOOKUP(TEXT(A248,"000")&amp;" "&amp;TEXT(C248,"0000"),'BOD Average Salary by School'!F:G,2,FALSE())</f>
        <v>48878</v>
      </c>
    </row>
    <row r="249" customFormat="false" ht="15" hidden="false" customHeight="true" outlineLevel="0" collapsed="false">
      <c r="A249" s="225" t="n">
        <f aca="false">'BOD Average Salary by School'!A249</f>
        <v>21</v>
      </c>
      <c r="B249" s="206" t="str">
        <f aca="false">'BOD Average Salary by School'!B249</f>
        <v>Chesterfield County Public Schools</v>
      </c>
      <c r="C249" s="206" t="n">
        <f aca="false">'BOD Average Salary by School'!C249</f>
        <v>690</v>
      </c>
      <c r="D249" s="206" t="str">
        <f aca="false">'BOD Average Salary by School'!D249</f>
        <v>PROVIDENCE MIDDLE</v>
      </c>
      <c r="E249" s="226" t="n">
        <f aca="false">VLOOKUP(TEXT(A249,"000")&amp;" "&amp;TEXT(C249,"0000"),'BOD Average Salary by School'!F:G,2,FALSE())</f>
        <v>47823</v>
      </c>
    </row>
    <row r="250" customFormat="false" ht="15" hidden="false" customHeight="true" outlineLevel="0" collapsed="false">
      <c r="A250" s="225" t="n">
        <f aca="false">'BOD Average Salary by School'!A250</f>
        <v>21</v>
      </c>
      <c r="B250" s="206" t="str">
        <f aca="false">'BOD Average Salary by School'!B250</f>
        <v>Chesterfield County Public Schools</v>
      </c>
      <c r="C250" s="206" t="n">
        <f aca="false">'BOD Average Salary by School'!C250</f>
        <v>70</v>
      </c>
      <c r="D250" s="206" t="str">
        <f aca="false">'BOD Average Salary by School'!D250</f>
        <v>GREENFIELD ELEM</v>
      </c>
      <c r="E250" s="226" t="n">
        <f aca="false">VLOOKUP(TEXT(A250,"000")&amp;" "&amp;TEXT(C250,"0000"),'BOD Average Salary by School'!F:G,2,FALSE())</f>
        <v>51136</v>
      </c>
    </row>
    <row r="251" customFormat="false" ht="15" hidden="false" customHeight="true" outlineLevel="0" collapsed="false">
      <c r="A251" s="225" t="n">
        <f aca="false">'BOD Average Salary by School'!A251</f>
        <v>21</v>
      </c>
      <c r="B251" s="206" t="str">
        <f aca="false">'BOD Average Salary by School'!B251</f>
        <v>Chesterfield County Public Schools</v>
      </c>
      <c r="C251" s="206" t="n">
        <f aca="false">'BOD Average Salary by School'!C251</f>
        <v>700</v>
      </c>
      <c r="D251" s="206" t="str">
        <f aca="false">'BOD Average Salary by School'!D251</f>
        <v>REAMS ROAD ELEM</v>
      </c>
      <c r="E251" s="226" t="n">
        <f aca="false">VLOOKUP(TEXT(A251,"000")&amp;" "&amp;TEXT(C251,"0000"),'BOD Average Salary by School'!F:G,2,FALSE())</f>
        <v>51068</v>
      </c>
    </row>
    <row r="252" customFormat="false" ht="15" hidden="false" customHeight="true" outlineLevel="0" collapsed="false">
      <c r="A252" s="225" t="n">
        <f aca="false">'BOD Average Salary by School'!A252</f>
        <v>21</v>
      </c>
      <c r="B252" s="206" t="str">
        <f aca="false">'BOD Average Salary by School'!B252</f>
        <v>Chesterfield County Public Schools</v>
      </c>
      <c r="C252" s="206" t="n">
        <f aca="false">'BOD Average Salary by School'!C252</f>
        <v>720</v>
      </c>
      <c r="D252" s="206" t="str">
        <f aca="false">'BOD Average Salary by School'!D252</f>
        <v>SALEM CHURCH ELEM</v>
      </c>
      <c r="E252" s="226" t="n">
        <f aca="false">VLOOKUP(TEXT(A252,"000")&amp;" "&amp;TEXT(C252,"0000"),'BOD Average Salary by School'!F:G,2,FALSE())</f>
        <v>48884</v>
      </c>
    </row>
    <row r="253" customFormat="false" ht="15" hidden="false" customHeight="true" outlineLevel="0" collapsed="false">
      <c r="A253" s="225" t="n">
        <f aca="false">'BOD Average Salary by School'!A253</f>
        <v>21</v>
      </c>
      <c r="B253" s="206" t="str">
        <f aca="false">'BOD Average Salary by School'!B253</f>
        <v>Chesterfield County Public Schools</v>
      </c>
      <c r="C253" s="206" t="n">
        <f aca="false">'BOD Average Salary by School'!C253</f>
        <v>722</v>
      </c>
      <c r="D253" s="206" t="str">
        <f aca="false">'BOD Average Salary by School'!D253</f>
        <v>SALEM CHURCH MIDDLE</v>
      </c>
      <c r="E253" s="226" t="n">
        <f aca="false">VLOOKUP(TEXT(A253,"000")&amp;" "&amp;TEXT(C253,"0000"),'BOD Average Salary by School'!F:G,2,FALSE())</f>
        <v>48115</v>
      </c>
    </row>
    <row r="254" customFormat="false" ht="15" hidden="false" customHeight="true" outlineLevel="0" collapsed="false">
      <c r="A254" s="225" t="n">
        <f aca="false">'BOD Average Salary by School'!A254</f>
        <v>21</v>
      </c>
      <c r="B254" s="206" t="str">
        <f aca="false">'BOD Average Salary by School'!B254</f>
        <v>Chesterfield County Public Schools</v>
      </c>
      <c r="C254" s="206" t="n">
        <f aca="false">'BOD Average Salary by School'!C254</f>
        <v>730</v>
      </c>
      <c r="D254" s="206" t="str">
        <f aca="false">'BOD Average Salary by School'!D254</f>
        <v>ROBIOUS ELEM</v>
      </c>
      <c r="E254" s="226" t="n">
        <f aca="false">VLOOKUP(TEXT(A254,"000")&amp;" "&amp;TEXT(C254,"0000"),'BOD Average Salary by School'!F:G,2,FALSE())</f>
        <v>46476</v>
      </c>
    </row>
    <row r="255" customFormat="false" ht="15" hidden="false" customHeight="true" outlineLevel="0" collapsed="false">
      <c r="A255" s="225" t="n">
        <f aca="false">'BOD Average Salary by School'!A255</f>
        <v>21</v>
      </c>
      <c r="B255" s="206" t="str">
        <f aca="false">'BOD Average Salary by School'!B255</f>
        <v>Chesterfield County Public Schools</v>
      </c>
      <c r="C255" s="206" t="n">
        <f aca="false">'BOD Average Salary by School'!C255</f>
        <v>740</v>
      </c>
      <c r="D255" s="206" t="str">
        <f aca="false">'BOD Average Salary by School'!D255</f>
        <v>CLOVER HILL HIGH</v>
      </c>
      <c r="E255" s="226" t="n">
        <f aca="false">VLOOKUP(TEXT(A255,"000")&amp;" "&amp;TEXT(C255,"0000"),'BOD Average Salary by School'!F:G,2,FALSE())</f>
        <v>49956</v>
      </c>
    </row>
    <row r="256" customFormat="false" ht="15" hidden="false" customHeight="true" outlineLevel="0" collapsed="false">
      <c r="A256" s="225" t="n">
        <f aca="false">'BOD Average Salary by School'!A256</f>
        <v>21</v>
      </c>
      <c r="B256" s="206" t="str">
        <f aca="false">'BOD Average Salary by School'!B256</f>
        <v>Chesterfield County Public Schools</v>
      </c>
      <c r="C256" s="206" t="n">
        <f aca="false">'BOD Average Salary by School'!C256</f>
        <v>760</v>
      </c>
      <c r="D256" s="206" t="str">
        <f aca="false">'BOD Average Salary by School'!D256</f>
        <v>ROBIOUS MIDDLE</v>
      </c>
      <c r="E256" s="226" t="n">
        <f aca="false">VLOOKUP(TEXT(A256,"000")&amp;" "&amp;TEXT(C256,"0000"),'BOD Average Salary by School'!F:G,2,FALSE())</f>
        <v>46962</v>
      </c>
    </row>
    <row r="257" customFormat="false" ht="15" hidden="false" customHeight="true" outlineLevel="0" collapsed="false">
      <c r="A257" s="225" t="n">
        <f aca="false">'BOD Average Salary by School'!A257</f>
        <v>21</v>
      </c>
      <c r="B257" s="206" t="str">
        <f aca="false">'BOD Average Salary by School'!B257</f>
        <v>Chesterfield County Public Schools</v>
      </c>
      <c r="C257" s="206" t="n">
        <f aca="false">'BOD Average Salary by School'!C257</f>
        <v>770</v>
      </c>
      <c r="D257" s="206" t="str">
        <f aca="false">'BOD Average Salary by School'!D257</f>
        <v>JAMES RIVER HIGH</v>
      </c>
      <c r="E257" s="226" t="n">
        <f aca="false">VLOOKUP(TEXT(A257,"000")&amp;" "&amp;TEXT(C257,"0000"),'BOD Average Salary by School'!F:G,2,FALSE())</f>
        <v>50279</v>
      </c>
    </row>
    <row r="258" customFormat="false" ht="15" hidden="false" customHeight="true" outlineLevel="0" collapsed="false">
      <c r="A258" s="225" t="n">
        <f aca="false">'BOD Average Salary by School'!A258</f>
        <v>21</v>
      </c>
      <c r="B258" s="206" t="str">
        <f aca="false">'BOD Average Salary by School'!B258</f>
        <v>Chesterfield County Public Schools</v>
      </c>
      <c r="C258" s="206" t="n">
        <f aca="false">'BOD Average Salary by School'!C258</f>
        <v>780</v>
      </c>
      <c r="D258" s="206" t="str">
        <f aca="false">'BOD Average Salary by School'!D258</f>
        <v>MARGUERITE F CHRISTIAN ELEM</v>
      </c>
      <c r="E258" s="226" t="n">
        <f aca="false">VLOOKUP(TEXT(A258,"000")&amp;" "&amp;TEXT(C258,"0000"),'BOD Average Salary by School'!F:G,2,FALSE())</f>
        <v>49613</v>
      </c>
    </row>
    <row r="259" customFormat="false" ht="15" hidden="false" customHeight="true" outlineLevel="0" collapsed="false">
      <c r="A259" s="225" t="n">
        <f aca="false">'BOD Average Salary by School'!A259</f>
        <v>21</v>
      </c>
      <c r="B259" s="206" t="str">
        <f aca="false">'BOD Average Salary by School'!B259</f>
        <v>Chesterfield County Public Schools</v>
      </c>
      <c r="C259" s="206" t="n">
        <f aca="false">'BOD Average Salary by School'!C259</f>
        <v>800</v>
      </c>
      <c r="D259" s="206" t="str">
        <f aca="false">'BOD Average Salary by School'!D259</f>
        <v>SPRING RUN ELEM</v>
      </c>
      <c r="E259" s="226" t="n">
        <f aca="false">VLOOKUP(TEXT(A259,"000")&amp;" "&amp;TEXT(C259,"0000"),'BOD Average Salary by School'!F:G,2,FALSE())</f>
        <v>50295</v>
      </c>
    </row>
    <row r="260" customFormat="false" ht="15" hidden="false" customHeight="true" outlineLevel="0" collapsed="false">
      <c r="A260" s="225" t="n">
        <f aca="false">'BOD Average Salary by School'!A260</f>
        <v>21</v>
      </c>
      <c r="B260" s="206" t="str">
        <f aca="false">'BOD Average Salary by School'!B260</f>
        <v>Chesterfield County Public Schools</v>
      </c>
      <c r="C260" s="206" t="n">
        <f aca="false">'BOD Average Salary by School'!C260</f>
        <v>840</v>
      </c>
      <c r="D260" s="206" t="str">
        <f aca="false">'BOD Average Salary by School'!D260</f>
        <v>COSBY HIGH</v>
      </c>
      <c r="E260" s="226" t="n">
        <f aca="false">VLOOKUP(TEXT(A260,"000")&amp;" "&amp;TEXT(C260,"0000"),'BOD Average Salary by School'!F:G,2,FALSE())</f>
        <v>50057</v>
      </c>
    </row>
    <row r="261" customFormat="false" ht="15" hidden="false" customHeight="true" outlineLevel="0" collapsed="false">
      <c r="A261" s="225" t="n">
        <f aca="false">'BOD Average Salary by School'!A261</f>
        <v>21</v>
      </c>
      <c r="B261" s="206" t="str">
        <f aca="false">'BOD Average Salary by School'!B261</f>
        <v>Chesterfield County Public Schools</v>
      </c>
      <c r="C261" s="206" t="n">
        <f aca="false">'BOD Average Salary by School'!C261</f>
        <v>850</v>
      </c>
      <c r="D261" s="206" t="str">
        <f aca="false">'BOD Average Salary by School'!D261</f>
        <v>ELIZABETH SCOTT ELEM</v>
      </c>
      <c r="E261" s="226" t="n">
        <f aca="false">VLOOKUP(TEXT(A261,"000")&amp;" "&amp;TEXT(C261,"0000"),'BOD Average Salary by School'!F:G,2,FALSE())</f>
        <v>47516</v>
      </c>
    </row>
    <row r="262" customFormat="false" ht="15" hidden="false" customHeight="true" outlineLevel="0" collapsed="false">
      <c r="A262" s="225" t="n">
        <f aca="false">'BOD Average Salary by School'!A262</f>
        <v>21</v>
      </c>
      <c r="B262" s="206" t="str">
        <f aca="false">'BOD Average Salary by School'!B262</f>
        <v>Chesterfield County Public Schools</v>
      </c>
      <c r="C262" s="206" t="n">
        <f aca="false">'BOD Average Salary by School'!C262</f>
        <v>860</v>
      </c>
      <c r="D262" s="206" t="str">
        <f aca="false">'BOD Average Salary by School'!D262</f>
        <v>WINTERPOCK ELEM</v>
      </c>
      <c r="E262" s="226" t="n">
        <f aca="false">VLOOKUP(TEXT(A262,"000")&amp;" "&amp;TEXT(C262,"0000"),'BOD Average Salary by School'!F:G,2,FALSE())</f>
        <v>47375</v>
      </c>
    </row>
    <row r="263" customFormat="false" ht="15" hidden="false" customHeight="true" outlineLevel="0" collapsed="false">
      <c r="A263" s="225" t="n">
        <f aca="false">'BOD Average Salary by School'!A263</f>
        <v>21</v>
      </c>
      <c r="B263" s="206" t="str">
        <f aca="false">'BOD Average Salary by School'!B263</f>
        <v>Chesterfield County Public Schools</v>
      </c>
      <c r="C263" s="206" t="n">
        <f aca="false">'BOD Average Salary by School'!C263</f>
        <v>861</v>
      </c>
      <c r="D263" s="206" t="str">
        <f aca="false">'BOD Average Salary by School'!D263</f>
        <v>ALBERTA SMITH ELEM</v>
      </c>
      <c r="E263" s="226" t="n">
        <f aca="false">VLOOKUP(TEXT(A263,"000")&amp;" "&amp;TEXT(C263,"0000"),'BOD Average Salary by School'!F:G,2,FALSE())</f>
        <v>51290</v>
      </c>
    </row>
    <row r="264" customFormat="false" ht="15" hidden="false" customHeight="true" outlineLevel="0" collapsed="false">
      <c r="A264" s="225" t="n">
        <f aca="false">'BOD Average Salary by School'!A264</f>
        <v>21</v>
      </c>
      <c r="B264" s="206" t="str">
        <f aca="false">'BOD Average Salary by School'!B264</f>
        <v>Chesterfield County Public Schools</v>
      </c>
      <c r="C264" s="206" t="n">
        <f aca="false">'BOD Average Salary by School'!C264</f>
        <v>870</v>
      </c>
      <c r="D264" s="206" t="str">
        <f aca="false">'BOD Average Salary by School'!D264</f>
        <v>ELIZABETH DAVIS MIDDLE</v>
      </c>
      <c r="E264" s="226" t="n">
        <f aca="false">VLOOKUP(TEXT(A264,"000")&amp;" "&amp;TEXT(C264,"0000"),'BOD Average Salary by School'!F:G,2,FALSE())</f>
        <v>49754</v>
      </c>
    </row>
    <row r="265" customFormat="false" ht="15" hidden="false" customHeight="true" outlineLevel="0" collapsed="false">
      <c r="A265" s="225" t="n">
        <f aca="false">'BOD Average Salary by School'!A265</f>
        <v>21</v>
      </c>
      <c r="B265" s="206" t="str">
        <f aca="false">'BOD Average Salary by School'!B265</f>
        <v>Chesterfield County Public Schools</v>
      </c>
      <c r="C265" s="206" t="n">
        <f aca="false">'BOD Average Salary by School'!C265</f>
        <v>880</v>
      </c>
      <c r="D265" s="206" t="str">
        <f aca="false">'BOD Average Salary by School'!D265</f>
        <v>TOMAHAWK CREEK MIDDLE </v>
      </c>
      <c r="E265" s="226" t="n">
        <f aca="false">VLOOKUP(TEXT(A265,"000")&amp;" "&amp;TEXT(C265,"0000"),'BOD Average Salary by School'!F:G,2,FALSE())</f>
        <v>49778</v>
      </c>
    </row>
    <row r="266" customFormat="false" ht="15" hidden="false" customHeight="true" outlineLevel="0" collapsed="false">
      <c r="A266" s="225" t="n">
        <f aca="false">'BOD Average Salary by School'!A266</f>
        <v>22</v>
      </c>
      <c r="B266" s="206" t="str">
        <f aca="false">'BOD Average Salary by School'!B266</f>
        <v>Clarke County Public Schools</v>
      </c>
      <c r="C266" s="206" t="n">
        <f aca="false">'BOD Average Salary by School'!C266</f>
        <v>10</v>
      </c>
      <c r="D266" s="206" t="str">
        <f aca="false">'BOD Average Salary by School'!D266</f>
        <v>CLARKE COUNTY HIGH</v>
      </c>
      <c r="E266" s="226" t="n">
        <f aca="false">VLOOKUP(TEXT(A266,"000")&amp;" "&amp;TEXT(C266,"0000"),'BOD Average Salary by School'!F:G,2,FALSE())</f>
        <v>51153.21</v>
      </c>
    </row>
    <row r="267" customFormat="false" ht="15" hidden="false" customHeight="true" outlineLevel="0" collapsed="false">
      <c r="A267" s="225" t="n">
        <f aca="false">'BOD Average Salary by School'!A267</f>
        <v>22</v>
      </c>
      <c r="B267" s="206" t="str">
        <f aca="false">'BOD Average Salary by School'!B267</f>
        <v>Clarke County Public Schools</v>
      </c>
      <c r="C267" s="206" t="n">
        <f aca="false">'BOD Average Salary by School'!C267</f>
        <v>250</v>
      </c>
      <c r="D267" s="206" t="str">
        <f aca="false">'BOD Average Salary by School'!D267</f>
        <v>BOYCE ELEM</v>
      </c>
      <c r="E267" s="226" t="n">
        <f aca="false">VLOOKUP(TEXT(A267,"000")&amp;" "&amp;TEXT(C267,"0000"),'BOD Average Salary by School'!F:G,2,FALSE())</f>
        <v>51399.83</v>
      </c>
    </row>
    <row r="268" customFormat="false" ht="15" hidden="false" customHeight="true" outlineLevel="0" collapsed="false">
      <c r="A268" s="225" t="n">
        <f aca="false">'BOD Average Salary by School'!A268</f>
        <v>22</v>
      </c>
      <c r="B268" s="206" t="str">
        <f aca="false">'BOD Average Salary by School'!B268</f>
        <v>Clarke County Public Schools</v>
      </c>
      <c r="C268" s="206" t="n">
        <f aca="false">'BOD Average Salary by School'!C268</f>
        <v>280</v>
      </c>
      <c r="D268" s="206" t="str">
        <f aca="false">'BOD Average Salary by School'!D268</f>
        <v>JOHNSON-WILLIAMS MIDDLE</v>
      </c>
      <c r="E268" s="226" t="n">
        <f aca="false">VLOOKUP(TEXT(A268,"000")&amp;" "&amp;TEXT(C268,"0000"),'BOD Average Salary by School'!F:G,2,FALSE())</f>
        <v>47896.44</v>
      </c>
    </row>
    <row r="269" customFormat="false" ht="15" hidden="false" customHeight="true" outlineLevel="0" collapsed="false">
      <c r="A269" s="225" t="n">
        <f aca="false">'BOD Average Salary by School'!A269</f>
        <v>22</v>
      </c>
      <c r="B269" s="206" t="str">
        <f aca="false">'BOD Average Salary by School'!B269</f>
        <v>Clarke County Public Schools</v>
      </c>
      <c r="C269" s="206" t="n">
        <f aca="false">'BOD Average Salary by School'!C269</f>
        <v>290</v>
      </c>
      <c r="D269" s="206" t="str">
        <f aca="false">'BOD Average Salary by School'!D269</f>
        <v>D G COOLEY ELEM</v>
      </c>
      <c r="E269" s="226" t="n">
        <f aca="false">VLOOKUP(TEXT(A269,"000")&amp;" "&amp;TEXT(C269,"0000"),'BOD Average Salary by School'!F:G,2,FALSE())</f>
        <v>48675.64</v>
      </c>
    </row>
    <row r="270" customFormat="false" ht="15" hidden="false" customHeight="true" outlineLevel="0" collapsed="false">
      <c r="A270" s="225" t="n">
        <f aca="false">'BOD Average Salary by School'!A270</f>
        <v>23</v>
      </c>
      <c r="B270" s="206" t="str">
        <f aca="false">'BOD Average Salary by School'!B270</f>
        <v>Craig County Public Schools</v>
      </c>
      <c r="C270" s="206" t="n">
        <f aca="false">'BOD Average Salary by School'!C270</f>
        <v>10</v>
      </c>
      <c r="D270" s="206" t="str">
        <f aca="false">'BOD Average Salary by School'!D270</f>
        <v>MCCLEARY ELEM</v>
      </c>
      <c r="E270" s="226" t="n">
        <f aca="false">VLOOKUP(TEXT(A270,"000")&amp;" "&amp;TEXT(C270,"0000"),'BOD Average Salary by School'!F:G,2,FALSE())</f>
        <v>40858.93</v>
      </c>
    </row>
    <row r="271" customFormat="false" ht="15" hidden="false" customHeight="true" outlineLevel="0" collapsed="false">
      <c r="A271" s="225" t="n">
        <f aca="false">'BOD Average Salary by School'!A271</f>
        <v>23</v>
      </c>
      <c r="B271" s="206" t="str">
        <f aca="false">'BOD Average Salary by School'!B271</f>
        <v>Craig County Public Schools</v>
      </c>
      <c r="C271" s="206" t="n">
        <f aca="false">'BOD Average Salary by School'!C271</f>
        <v>11</v>
      </c>
      <c r="D271" s="206" t="str">
        <f aca="false">'BOD Average Salary by School'!D271</f>
        <v>CRAIG COUNTY HIGH</v>
      </c>
      <c r="E271" s="226" t="n">
        <f aca="false">VLOOKUP(TEXT(A271,"000")&amp;" "&amp;TEXT(C271,"0000"),'BOD Average Salary by School'!F:G,2,FALSE())</f>
        <v>41450.25</v>
      </c>
    </row>
    <row r="272" customFormat="false" ht="15" hidden="false" customHeight="true" outlineLevel="0" collapsed="false">
      <c r="A272" s="225" t="n">
        <f aca="false">'BOD Average Salary by School'!A272</f>
        <v>24</v>
      </c>
      <c r="B272" s="206" t="str">
        <f aca="false">'BOD Average Salary by School'!B272</f>
        <v>Culpeper County Public Schools</v>
      </c>
      <c r="C272" s="206" t="n">
        <f aca="false">'BOD Average Salary by School'!C272</f>
        <v>10</v>
      </c>
      <c r="D272" s="206" t="str">
        <f aca="false">'BOD Average Salary by School'!D272</f>
        <v>PEARL SAMPLE ELEM</v>
      </c>
      <c r="E272" s="226" t="n">
        <f aca="false">VLOOKUP(TEXT(A272,"000")&amp;" "&amp;TEXT(C272,"0000"),'BOD Average Salary by School'!F:G,2,FALSE())</f>
        <v>49104.64</v>
      </c>
    </row>
    <row r="273" customFormat="false" ht="15" hidden="false" customHeight="true" outlineLevel="0" collapsed="false">
      <c r="A273" s="225" t="n">
        <f aca="false">'BOD Average Salary by School'!A273</f>
        <v>24</v>
      </c>
      <c r="B273" s="206" t="str">
        <f aca="false">'BOD Average Salary by School'!B273</f>
        <v>Culpeper County Public Schools</v>
      </c>
      <c r="C273" s="206" t="n">
        <f aca="false">'BOD Average Salary by School'!C273</f>
        <v>20</v>
      </c>
      <c r="D273" s="206" t="str">
        <f aca="false">'BOD Average Salary by School'!D273</f>
        <v>CULPEPER MIDDLE</v>
      </c>
      <c r="E273" s="226" t="n">
        <f aca="false">VLOOKUP(TEXT(A273,"000")&amp;" "&amp;TEXT(C273,"0000"),'BOD Average Salary by School'!F:G,2,FALSE())</f>
        <v>48574.26</v>
      </c>
    </row>
    <row r="274" customFormat="false" ht="15" hidden="false" customHeight="true" outlineLevel="0" collapsed="false">
      <c r="A274" s="225" t="n">
        <f aca="false">'BOD Average Salary by School'!A274</f>
        <v>24</v>
      </c>
      <c r="B274" s="206" t="str">
        <f aca="false">'BOD Average Salary by School'!B274</f>
        <v>Culpeper County Public Schools</v>
      </c>
      <c r="C274" s="206" t="n">
        <f aca="false">'BOD Average Salary by School'!C274</f>
        <v>240</v>
      </c>
      <c r="D274" s="206" t="str">
        <f aca="false">'BOD Average Salary by School'!D274</f>
        <v>A G RICHARDSON ELEM</v>
      </c>
      <c r="E274" s="226" t="n">
        <f aca="false">VLOOKUP(TEXT(A274,"000")&amp;" "&amp;TEXT(C274,"0000"),'BOD Average Salary by School'!F:G,2,FALSE())</f>
        <v>52731.39</v>
      </c>
    </row>
    <row r="275" customFormat="false" ht="15" hidden="false" customHeight="true" outlineLevel="0" collapsed="false">
      <c r="A275" s="225" t="n">
        <f aca="false">'BOD Average Salary by School'!A275</f>
        <v>24</v>
      </c>
      <c r="B275" s="206" t="str">
        <f aca="false">'BOD Average Salary by School'!B275</f>
        <v>Culpeper County Public Schools</v>
      </c>
      <c r="C275" s="206" t="n">
        <f aca="false">'BOD Average Salary by School'!C275</f>
        <v>40</v>
      </c>
      <c r="D275" s="206" t="str">
        <f aca="false">'BOD Average Salary by School'!D275</f>
        <v>YOWELL ELEM</v>
      </c>
      <c r="E275" s="226" t="n">
        <f aca="false">VLOOKUP(TEXT(A275,"000")&amp;" "&amp;TEXT(C275,"0000"),'BOD Average Salary by School'!F:G,2,FALSE())</f>
        <v>49605.96</v>
      </c>
    </row>
    <row r="276" customFormat="false" ht="15" hidden="false" customHeight="true" outlineLevel="0" collapsed="false">
      <c r="A276" s="225" t="n">
        <f aca="false">'BOD Average Salary by School'!A276</f>
        <v>24</v>
      </c>
      <c r="B276" s="206" t="str">
        <f aca="false">'BOD Average Salary by School'!B276</f>
        <v>Culpeper County Public Schools</v>
      </c>
      <c r="C276" s="206" t="n">
        <f aca="false">'BOD Average Salary by School'!C276</f>
        <v>450</v>
      </c>
      <c r="D276" s="206" t="str">
        <f aca="false">'BOD Average Salary by School'!D276</f>
        <v>EMERALD HILL ELEM</v>
      </c>
      <c r="E276" s="226" t="n">
        <f aca="false">VLOOKUP(TEXT(A276,"000")&amp;" "&amp;TEXT(C276,"0000"),'BOD Average Salary by School'!F:G,2,FALSE())</f>
        <v>52030.96</v>
      </c>
    </row>
    <row r="277" customFormat="false" ht="15" hidden="false" customHeight="true" outlineLevel="0" collapsed="false">
      <c r="A277" s="225" t="n">
        <f aca="false">'BOD Average Salary by School'!A277</f>
        <v>24</v>
      </c>
      <c r="B277" s="206" t="str">
        <f aca="false">'BOD Average Salary by School'!B277</f>
        <v>Culpeper County Public Schools</v>
      </c>
      <c r="C277" s="206" t="n">
        <f aca="false">'BOD Average Salary by School'!C277</f>
        <v>460</v>
      </c>
      <c r="D277" s="206" t="str">
        <f aca="false">'BOD Average Salary by School'!D277</f>
        <v>SYCAMORE PARK ELEM</v>
      </c>
      <c r="E277" s="226" t="n">
        <f aca="false">VLOOKUP(TEXT(A277,"000")&amp;" "&amp;TEXT(C277,"0000"),'BOD Average Salary by School'!F:G,2,FALSE())</f>
        <v>48792.49</v>
      </c>
    </row>
    <row r="278" customFormat="false" ht="15" hidden="false" customHeight="true" outlineLevel="0" collapsed="false">
      <c r="A278" s="225" t="n">
        <f aca="false">'BOD Average Salary by School'!A278</f>
        <v>24</v>
      </c>
      <c r="B278" s="206" t="str">
        <f aca="false">'BOD Average Salary by School'!B278</f>
        <v>Culpeper County Public Schools</v>
      </c>
      <c r="C278" s="206" t="n">
        <f aca="false">'BOD Average Salary by School'!C278</f>
        <v>470</v>
      </c>
      <c r="D278" s="206" t="str">
        <f aca="false">'BOD Average Salary by School'!D278</f>
        <v>FARMINGTON ELEM</v>
      </c>
      <c r="E278" s="226" t="n">
        <f aca="false">VLOOKUP(TEXT(A278,"000")&amp;" "&amp;TEXT(C278,"0000"),'BOD Average Salary by School'!F:G,2,FALSE())</f>
        <v>50205.55</v>
      </c>
    </row>
    <row r="279" customFormat="false" ht="15" hidden="false" customHeight="true" outlineLevel="0" collapsed="false">
      <c r="A279" s="225" t="n">
        <f aca="false">'BOD Average Salary by School'!A279</f>
        <v>24</v>
      </c>
      <c r="B279" s="206" t="str">
        <f aca="false">'BOD Average Salary by School'!B279</f>
        <v>Culpeper County Public Schools</v>
      </c>
      <c r="C279" s="206" t="n">
        <f aca="false">'BOD Average Salary by School'!C279</f>
        <v>480</v>
      </c>
      <c r="D279" s="206" t="str">
        <f aca="false">'BOD Average Salary by School'!D279</f>
        <v>CULPEPER COUNTY HIGH</v>
      </c>
      <c r="E279" s="226" t="n">
        <f aca="false">VLOOKUP(TEXT(A279,"000")&amp;" "&amp;TEXT(C279,"0000"),'BOD Average Salary by School'!F:G,2,FALSE())</f>
        <v>52280.93</v>
      </c>
    </row>
    <row r="280" customFormat="false" ht="15" hidden="false" customHeight="true" outlineLevel="0" collapsed="false">
      <c r="A280" s="225" t="n">
        <f aca="false">'BOD Average Salary by School'!A280</f>
        <v>24</v>
      </c>
      <c r="B280" s="206" t="str">
        <f aca="false">'BOD Average Salary by School'!B280</f>
        <v>Culpeper County Public Schools</v>
      </c>
      <c r="C280" s="206" t="n">
        <f aca="false">'BOD Average Salary by School'!C280</f>
        <v>50</v>
      </c>
      <c r="D280" s="206" t="str">
        <f aca="false">'BOD Average Salary by School'!D280</f>
        <v>EASTERN VIEW HIGH</v>
      </c>
      <c r="E280" s="226" t="n">
        <f aca="false">VLOOKUP(TEXT(A280,"000")&amp;" "&amp;TEXT(C280,"0000"),'BOD Average Salary by School'!F:G,2,FALSE())</f>
        <v>50713.22</v>
      </c>
    </row>
    <row r="281" customFormat="false" ht="15" hidden="false" customHeight="true" outlineLevel="0" collapsed="false">
      <c r="A281" s="225" t="n">
        <f aca="false">'BOD Average Salary by School'!A281</f>
        <v>24</v>
      </c>
      <c r="B281" s="206" t="str">
        <f aca="false">'BOD Average Salary by School'!B281</f>
        <v>Culpeper County Public Schools</v>
      </c>
      <c r="C281" s="206" t="n">
        <f aca="false">'BOD Average Salary by School'!C281</f>
        <v>581</v>
      </c>
      <c r="D281" s="206" t="str">
        <f aca="false">'BOD Average Salary by School'!D281</f>
        <v>FLOYD T BINNS MIDDLE</v>
      </c>
      <c r="E281" s="226" t="n">
        <f aca="false">VLOOKUP(TEXT(A281,"000")&amp;" "&amp;TEXT(C281,"0000"),'BOD Average Salary by School'!F:G,2,FALSE())</f>
        <v>47624.86</v>
      </c>
    </row>
    <row r="282" customFormat="false" ht="15" hidden="false" customHeight="true" outlineLevel="0" collapsed="false">
      <c r="A282" s="225" t="n">
        <f aca="false">'BOD Average Salary by School'!A282</f>
        <v>24</v>
      </c>
      <c r="B282" s="206" t="str">
        <f aca="false">'BOD Average Salary by School'!B282</f>
        <v>Culpeper County Public Schools</v>
      </c>
      <c r="C282" s="206" t="n">
        <f aca="false">'BOD Average Salary by School'!C282</f>
        <v>582</v>
      </c>
      <c r="D282" s="206" t="str">
        <f aca="false">'BOD Average Salary by School'!D282</f>
        <v>GALBREATH-MARSHALL BLDG</v>
      </c>
      <c r="E282" s="226" t="n">
        <f aca="false">VLOOKUP(TEXT(A282,"000")&amp;" "&amp;TEXT(C282,"0000"),'BOD Average Salary by School'!F:G,2,FALSE())</f>
        <v>62903</v>
      </c>
    </row>
    <row r="283" customFormat="false" ht="15" hidden="false" customHeight="true" outlineLevel="0" collapsed="false">
      <c r="A283" s="225" t="n">
        <f aca="false">'BOD Average Salary by School'!A283</f>
        <v>25</v>
      </c>
      <c r="B283" s="206" t="str">
        <f aca="false">'BOD Average Salary by School'!B283</f>
        <v>Cumberland County Public Schools</v>
      </c>
      <c r="C283" s="206" t="n">
        <f aca="false">'BOD Average Salary by School'!C283</f>
        <v>140</v>
      </c>
      <c r="D283" s="206" t="str">
        <f aca="false">'BOD Average Salary by School'!D283</f>
        <v>CUMBERLAND ELEM</v>
      </c>
      <c r="E283" s="226" t="n">
        <f aca="false">VLOOKUP(TEXT(A283,"000")&amp;" "&amp;TEXT(C283,"0000"),'BOD Average Salary by School'!F:G,2,FALSE())</f>
        <v>48578</v>
      </c>
    </row>
    <row r="284" customFormat="false" ht="15" hidden="false" customHeight="true" outlineLevel="0" collapsed="false">
      <c r="A284" s="225" t="n">
        <f aca="false">'BOD Average Salary by School'!A284</f>
        <v>25</v>
      </c>
      <c r="B284" s="206" t="str">
        <f aca="false">'BOD Average Salary by School'!B284</f>
        <v>Cumberland County Public Schools</v>
      </c>
      <c r="C284" s="206" t="n">
        <f aca="false">'BOD Average Salary by School'!C284</f>
        <v>151</v>
      </c>
      <c r="D284" s="206" t="str">
        <f aca="false">'BOD Average Salary by School'!D284</f>
        <v>CUMBERLAND HIGH</v>
      </c>
      <c r="E284" s="226" t="n">
        <f aca="false">VLOOKUP(TEXT(A284,"000")&amp;" "&amp;TEXT(C284,"0000"),'BOD Average Salary by School'!F:G,2,FALSE())</f>
        <v>48909</v>
      </c>
    </row>
    <row r="285" customFormat="false" ht="15" hidden="false" customHeight="true" outlineLevel="0" collapsed="false">
      <c r="A285" s="225" t="n">
        <f aca="false">'BOD Average Salary by School'!A285</f>
        <v>25</v>
      </c>
      <c r="B285" s="206" t="str">
        <f aca="false">'BOD Average Salary by School'!B285</f>
        <v>Cumberland County Public Schools</v>
      </c>
      <c r="C285" s="206" t="n">
        <f aca="false">'BOD Average Salary by School'!C285</f>
        <v>152</v>
      </c>
      <c r="D285" s="206" t="str">
        <f aca="false">'BOD Average Salary by School'!D285</f>
        <v>CUMBERLAND MIDDLE</v>
      </c>
      <c r="E285" s="226" t="n">
        <f aca="false">VLOOKUP(TEXT(A285,"000")&amp;" "&amp;TEXT(C285,"0000"),'BOD Average Salary by School'!F:G,2,FALSE())</f>
        <v>44654</v>
      </c>
    </row>
    <row r="286" customFormat="false" ht="15" hidden="false" customHeight="true" outlineLevel="0" collapsed="false">
      <c r="A286" s="225" t="n">
        <f aca="false">'BOD Average Salary by School'!A286</f>
        <v>26</v>
      </c>
      <c r="B286" s="206" t="str">
        <f aca="false">'BOD Average Salary by School'!B286</f>
        <v>Dickenson County Public Schools</v>
      </c>
      <c r="C286" s="206" t="n">
        <f aca="false">'BOD Average Salary by School'!C286</f>
        <v>20</v>
      </c>
      <c r="D286" s="206" t="str">
        <f aca="false">'BOD Average Salary by School'!D286</f>
        <v>CLINTWOOD ELEM</v>
      </c>
      <c r="E286" s="226" t="n">
        <f aca="false">VLOOKUP(TEXT(A286,"000")&amp;" "&amp;TEXT(C286,"0000"),'BOD Average Salary by School'!F:G,2,FALSE())</f>
        <v>40966</v>
      </c>
    </row>
    <row r="287" customFormat="false" ht="15" hidden="false" customHeight="true" outlineLevel="0" collapsed="false">
      <c r="A287" s="225" t="n">
        <f aca="false">'BOD Average Salary by School'!A287</f>
        <v>26</v>
      </c>
      <c r="B287" s="206" t="str">
        <f aca="false">'BOD Average Salary by School'!B287</f>
        <v>Dickenson County Public Schools</v>
      </c>
      <c r="C287" s="206" t="n">
        <f aca="false">'BOD Average Salary by School'!C287</f>
        <v>275</v>
      </c>
      <c r="D287" s="206" t="str">
        <f aca="false">'BOD Average Salary by School'!D287</f>
        <v>RIDGEVIEW HIGH SCHOOL</v>
      </c>
      <c r="E287" s="226" t="n">
        <f aca="false">VLOOKUP(TEXT(A287,"000")&amp;" "&amp;TEXT(C287,"0000"),'BOD Average Salary by School'!F:G,2,FALSE())</f>
        <v>39378</v>
      </c>
    </row>
    <row r="288" customFormat="false" ht="15" hidden="false" customHeight="true" outlineLevel="0" collapsed="false">
      <c r="A288" s="225" t="n">
        <f aca="false">'BOD Average Salary by School'!A288</f>
        <v>26</v>
      </c>
      <c r="B288" s="206" t="str">
        <f aca="false">'BOD Average Salary by School'!B288</f>
        <v>Dickenson County Public Schools</v>
      </c>
      <c r="C288" s="206" t="n">
        <f aca="false">'BOD Average Salary by School'!C288</f>
        <v>280</v>
      </c>
      <c r="D288" s="206" t="str">
        <f aca="false">'BOD Average Salary by School'!D288</f>
        <v>RIDGEVIEW MIDDLE SCHOOL</v>
      </c>
      <c r="E288" s="226" t="n">
        <f aca="false">VLOOKUP(TEXT(A288,"000")&amp;" "&amp;TEXT(C288,"0000"),'BOD Average Salary by School'!F:G,2,FALSE())</f>
        <v>37613</v>
      </c>
    </row>
    <row r="289" customFormat="false" ht="15" hidden="false" customHeight="true" outlineLevel="0" collapsed="false">
      <c r="A289" s="225" t="n">
        <f aca="false">'BOD Average Salary by School'!A289</f>
        <v>26</v>
      </c>
      <c r="B289" s="206" t="str">
        <f aca="false">'BOD Average Salary by School'!B289</f>
        <v>Dickenson County Public Schools</v>
      </c>
      <c r="C289" s="206" t="n">
        <f aca="false">'BOD Average Salary by School'!C289</f>
        <v>530</v>
      </c>
      <c r="D289" s="206" t="str">
        <f aca="false">'BOD Average Salary by School'!D289</f>
        <v>ERVINTON ELEM</v>
      </c>
      <c r="E289" s="226" t="n">
        <f aca="false">VLOOKUP(TEXT(A289,"000")&amp;" "&amp;TEXT(C289,"0000"),'BOD Average Salary by School'!F:G,2,FALSE())</f>
        <v>37865</v>
      </c>
    </row>
    <row r="290" customFormat="false" ht="15" hidden="false" customHeight="true" outlineLevel="0" collapsed="false">
      <c r="A290" s="225" t="n">
        <f aca="false">'BOD Average Salary by School'!A290</f>
        <v>26</v>
      </c>
      <c r="B290" s="206" t="str">
        <f aca="false">'BOD Average Salary by School'!B290</f>
        <v>Dickenson County Public Schools</v>
      </c>
      <c r="C290" s="206" t="n">
        <f aca="false">'BOD Average Salary by School'!C290</f>
        <v>860</v>
      </c>
      <c r="D290" s="206" t="str">
        <f aca="false">'BOD Average Salary by School'!D290</f>
        <v>SANDLICK ELEM</v>
      </c>
      <c r="E290" s="226" t="n">
        <f aca="false">VLOOKUP(TEXT(A290,"000")&amp;" "&amp;TEXT(C290,"0000"),'BOD Average Salary by School'!F:G,2,FALSE())</f>
        <v>41756</v>
      </c>
    </row>
    <row r="291" customFormat="false" ht="15" hidden="false" customHeight="true" outlineLevel="0" collapsed="false">
      <c r="A291" s="225" t="n">
        <f aca="false">'BOD Average Salary by School'!A291</f>
        <v>27</v>
      </c>
      <c r="B291" s="206" t="str">
        <f aca="false">'BOD Average Salary by School'!B291</f>
        <v>Dinwiddie County Public Schools</v>
      </c>
      <c r="C291" s="206" t="n">
        <f aca="false">'BOD Average Salary by School'!C291</f>
        <v>10</v>
      </c>
      <c r="D291" s="206" t="str">
        <f aca="false">'BOD Average Salary by School'!D291</f>
        <v>SOUTHSIDE ELEM</v>
      </c>
      <c r="E291" s="226" t="n">
        <f aca="false">VLOOKUP(TEXT(A291,"000")&amp;" "&amp;TEXT(C291,"0000"),'BOD Average Salary by School'!F:G,2,FALSE())</f>
        <v>46541</v>
      </c>
    </row>
    <row r="292" customFormat="false" ht="15" hidden="false" customHeight="true" outlineLevel="0" collapsed="false">
      <c r="A292" s="225" t="n">
        <f aca="false">'BOD Average Salary by School'!A292</f>
        <v>27</v>
      </c>
      <c r="B292" s="206" t="str">
        <f aca="false">'BOD Average Salary by School'!B292</f>
        <v>Dinwiddie County Public Schools</v>
      </c>
      <c r="C292" s="206" t="n">
        <f aca="false">'BOD Average Salary by School'!C292</f>
        <v>180</v>
      </c>
      <c r="D292" s="206" t="str">
        <f aca="false">'BOD Average Salary by School'!D292</f>
        <v>SUNNYSIDE ELEM</v>
      </c>
      <c r="E292" s="226" t="n">
        <f aca="false">VLOOKUP(TEXT(A292,"000")&amp;" "&amp;TEXT(C292,"0000"),'BOD Average Salary by School'!F:G,2,FALSE())</f>
        <v>49830</v>
      </c>
    </row>
    <row r="293" customFormat="false" ht="15" hidden="false" customHeight="true" outlineLevel="0" collapsed="false">
      <c r="A293" s="225" t="n">
        <f aca="false">'BOD Average Salary by School'!A293</f>
        <v>27</v>
      </c>
      <c r="B293" s="206" t="str">
        <f aca="false">'BOD Average Salary by School'!B293</f>
        <v>Dinwiddie County Public Schools</v>
      </c>
      <c r="C293" s="206" t="n">
        <f aca="false">'BOD Average Salary by School'!C293</f>
        <v>250</v>
      </c>
      <c r="D293" s="206" t="str">
        <f aca="false">'BOD Average Salary by School'!D293</f>
        <v>MIDWAY ELEM</v>
      </c>
      <c r="E293" s="226" t="n">
        <f aca="false">VLOOKUP(TEXT(A293,"000")&amp;" "&amp;TEXT(C293,"0000"),'BOD Average Salary by School'!F:G,2,FALSE())</f>
        <v>47231</v>
      </c>
    </row>
    <row r="294" customFormat="false" ht="15" hidden="false" customHeight="true" outlineLevel="0" collapsed="false">
      <c r="A294" s="225" t="n">
        <f aca="false">'BOD Average Salary by School'!A294</f>
        <v>27</v>
      </c>
      <c r="B294" s="206" t="str">
        <f aca="false">'BOD Average Salary by School'!B294</f>
        <v>Dinwiddie County Public Schools</v>
      </c>
      <c r="C294" s="206" t="n">
        <f aca="false">'BOD Average Salary by School'!C294</f>
        <v>310</v>
      </c>
      <c r="D294" s="206" t="str">
        <f aca="false">'BOD Average Salary by School'!D294</f>
        <v>DINWIDDIE ELEM</v>
      </c>
      <c r="E294" s="226" t="n">
        <f aca="false">VLOOKUP(TEXT(A294,"000")&amp;" "&amp;TEXT(C294,"0000"),'BOD Average Salary by School'!F:G,2,FALSE())</f>
        <v>47185</v>
      </c>
    </row>
    <row r="295" customFormat="false" ht="15" hidden="false" customHeight="true" outlineLevel="0" collapsed="false">
      <c r="A295" s="225" t="n">
        <f aca="false">'BOD Average Salary by School'!A295</f>
        <v>27</v>
      </c>
      <c r="B295" s="206" t="str">
        <f aca="false">'BOD Average Salary by School'!B295</f>
        <v>Dinwiddie County Public Schools</v>
      </c>
      <c r="C295" s="206" t="n">
        <f aca="false">'BOD Average Salary by School'!C295</f>
        <v>471</v>
      </c>
      <c r="D295" s="206" t="str">
        <f aca="false">'BOD Average Salary by School'!D295</f>
        <v>DINWIDDIE MIDDLE</v>
      </c>
      <c r="E295" s="226" t="n">
        <f aca="false">VLOOKUP(TEXT(A295,"000")&amp;" "&amp;TEXT(C295,"0000"),'BOD Average Salary by School'!F:G,2,FALSE())</f>
        <v>46014</v>
      </c>
    </row>
    <row r="296" customFormat="false" ht="15" hidden="false" customHeight="true" outlineLevel="0" collapsed="false">
      <c r="A296" s="225" t="n">
        <f aca="false">'BOD Average Salary by School'!A296</f>
        <v>27</v>
      </c>
      <c r="B296" s="206" t="str">
        <f aca="false">'BOD Average Salary by School'!B296</f>
        <v>Dinwiddie County Public Schools</v>
      </c>
      <c r="C296" s="206" t="n">
        <f aca="false">'BOD Average Salary by School'!C296</f>
        <v>500</v>
      </c>
      <c r="D296" s="206" t="str">
        <f aca="false">'BOD Average Salary by School'!D296</f>
        <v>DINWIDDIE HIGH</v>
      </c>
      <c r="E296" s="226" t="n">
        <f aca="false">VLOOKUP(TEXT(A296,"000")&amp;" "&amp;TEXT(C296,"0000"),'BOD Average Salary by School'!F:G,2,FALSE())</f>
        <v>49464</v>
      </c>
    </row>
    <row r="297" customFormat="false" ht="15" hidden="false" customHeight="true" outlineLevel="0" collapsed="false">
      <c r="A297" s="225" t="n">
        <f aca="false">'BOD Average Salary by School'!A297</f>
        <v>27</v>
      </c>
      <c r="B297" s="206" t="str">
        <f aca="false">'BOD Average Salary by School'!B297</f>
        <v>Dinwiddie County Public Schools</v>
      </c>
      <c r="C297" s="206" t="n">
        <f aca="false">'BOD Average Salary by School'!C297</f>
        <v>520</v>
      </c>
      <c r="D297" s="206" t="str">
        <f aca="false">'BOD Average Salary by School'!D297</f>
        <v>SUTHERLAND ELEM</v>
      </c>
      <c r="E297" s="226" t="n">
        <f aca="false">VLOOKUP(TEXT(A297,"000")&amp;" "&amp;TEXT(C297,"0000"),'BOD Average Salary by School'!F:G,2,FALSE())</f>
        <v>47550</v>
      </c>
    </row>
    <row r="298" customFormat="false" ht="15" hidden="false" customHeight="true" outlineLevel="0" collapsed="false">
      <c r="A298" s="225" t="n">
        <f aca="false">'BOD Average Salary by School'!A298</f>
        <v>28</v>
      </c>
      <c r="B298" s="206" t="str">
        <f aca="false">'BOD Average Salary by School'!B298</f>
        <v>Essex County Public Schools</v>
      </c>
      <c r="C298" s="206" t="n">
        <f aca="false">'BOD Average Salary by School'!C298</f>
        <v>10</v>
      </c>
      <c r="D298" s="206" t="str">
        <f aca="false">'BOD Average Salary by School'!D298</f>
        <v>ESSEX HIGH</v>
      </c>
      <c r="E298" s="226" t="n">
        <f aca="false">VLOOKUP(TEXT(A298,"000")&amp;" "&amp;TEXT(C298,"0000"),'BOD Average Salary by School'!F:G,2,FALSE())</f>
        <v>46178</v>
      </c>
    </row>
    <row r="299" customFormat="false" ht="15" hidden="false" customHeight="true" outlineLevel="0" collapsed="false">
      <c r="A299" s="225" t="n">
        <f aca="false">'BOD Average Salary by School'!A299</f>
        <v>28</v>
      </c>
      <c r="B299" s="206" t="str">
        <f aca="false">'BOD Average Salary by School'!B299</f>
        <v>Essex County Public Schools</v>
      </c>
      <c r="C299" s="206" t="n">
        <f aca="false">'BOD Average Salary by School'!C299</f>
        <v>150</v>
      </c>
      <c r="D299" s="206" t="str">
        <f aca="false">'BOD Average Salary by School'!D299</f>
        <v>ESSEX INT.</v>
      </c>
      <c r="E299" s="226" t="n">
        <f aca="false">VLOOKUP(TEXT(A299,"000")&amp;" "&amp;TEXT(C299,"0000"),'BOD Average Salary by School'!F:G,2,FALSE())</f>
        <v>45602</v>
      </c>
    </row>
    <row r="300" customFormat="false" ht="15" hidden="false" customHeight="true" outlineLevel="0" collapsed="false">
      <c r="A300" s="225" t="n">
        <f aca="false">'BOD Average Salary by School'!A300</f>
        <v>28</v>
      </c>
      <c r="B300" s="206" t="str">
        <f aca="false">'BOD Average Salary by School'!B300</f>
        <v>Essex County Public Schools</v>
      </c>
      <c r="C300" s="206" t="n">
        <f aca="false">'BOD Average Salary by School'!C300</f>
        <v>160</v>
      </c>
      <c r="D300" s="206" t="str">
        <f aca="false">'BOD Average Salary by School'!D300</f>
        <v>TAPPAHANNOCK ELEM</v>
      </c>
      <c r="E300" s="226" t="n">
        <f aca="false">VLOOKUP(TEXT(A300,"000")&amp;" "&amp;TEXT(C300,"0000"),'BOD Average Salary by School'!F:G,2,FALSE())</f>
        <v>46580</v>
      </c>
    </row>
    <row r="301" customFormat="false" ht="15" hidden="false" customHeight="true" outlineLevel="0" collapsed="false">
      <c r="A301" s="225" t="n">
        <f aca="false">'BOD Average Salary by School'!A301</f>
        <v>29</v>
      </c>
      <c r="B301" s="206" t="str">
        <f aca="false">'BOD Average Salary by School'!B301</f>
        <v>Fairfax County Public Schools</v>
      </c>
      <c r="C301" s="206" t="n">
        <f aca="false">'BOD Average Salary by School'!C301</f>
        <v>100</v>
      </c>
      <c r="D301" s="206" t="str">
        <f aca="false">'BOD Average Salary by School'!D301</f>
        <v>CHESTERBROOK ELEM</v>
      </c>
      <c r="E301" s="226" t="n">
        <f aca="false">VLOOKUP(TEXT(A301,"000")&amp;" "&amp;TEXT(C301,"0000"),'BOD Average Salary by School'!F:G,2,FALSE())</f>
        <v>60822.17</v>
      </c>
    </row>
    <row r="302" customFormat="false" ht="15" hidden="false" customHeight="true" outlineLevel="0" collapsed="false">
      <c r="A302" s="225" t="n">
        <f aca="false">'BOD Average Salary by School'!A302</f>
        <v>29</v>
      </c>
      <c r="B302" s="206" t="str">
        <f aca="false">'BOD Average Salary by School'!B302</f>
        <v>Fairfax County Public Schools</v>
      </c>
      <c r="C302" s="206" t="n">
        <f aca="false">'BOD Average Salary by School'!C302</f>
        <v>1020</v>
      </c>
      <c r="D302" s="206" t="str">
        <f aca="false">'BOD Average Salary by School'!D302</f>
        <v>LEE HIGH</v>
      </c>
      <c r="E302" s="226" t="n">
        <f aca="false">VLOOKUP(TEXT(A302,"000")&amp;" "&amp;TEXT(C302,"0000"),'BOD Average Salary by School'!F:G,2,FALSE())</f>
        <v>69115.24</v>
      </c>
    </row>
    <row r="303" customFormat="false" ht="15" hidden="false" customHeight="true" outlineLevel="0" collapsed="false">
      <c r="A303" s="225" t="n">
        <f aca="false">'BOD Average Salary by School'!A303</f>
        <v>29</v>
      </c>
      <c r="B303" s="206" t="str">
        <f aca="false">'BOD Average Salary by School'!B303</f>
        <v>Fairfax County Public Schools</v>
      </c>
      <c r="C303" s="206" t="n">
        <f aca="false">'BOD Average Salary by School'!C303</f>
        <v>1030</v>
      </c>
      <c r="D303" s="206" t="str">
        <f aca="false">'BOD Average Salary by School'!D303</f>
        <v>PARKLAWN ELEM</v>
      </c>
      <c r="E303" s="226" t="n">
        <f aca="false">VLOOKUP(TEXT(A303,"000")&amp;" "&amp;TEXT(C303,"0000"),'BOD Average Salary by School'!F:G,2,FALSE())</f>
        <v>62913.19</v>
      </c>
    </row>
    <row r="304" customFormat="false" ht="15" hidden="false" customHeight="true" outlineLevel="0" collapsed="false">
      <c r="A304" s="225" t="n">
        <f aca="false">'BOD Average Salary by School'!A304</f>
        <v>29</v>
      </c>
      <c r="B304" s="206" t="str">
        <f aca="false">'BOD Average Salary by School'!B304</f>
        <v>Fairfax County Public Schools</v>
      </c>
      <c r="C304" s="206" t="n">
        <f aca="false">'BOD Average Salary by School'!C304</f>
        <v>1050</v>
      </c>
      <c r="D304" s="206" t="str">
        <f aca="false">'BOD Average Salary by School'!D304</f>
        <v>CHURCHILL ROAD ELEM</v>
      </c>
      <c r="E304" s="226" t="n">
        <f aca="false">VLOOKUP(TEXT(A304,"000")&amp;" "&amp;TEXT(C304,"0000"),'BOD Average Salary by School'!F:G,2,FALSE())</f>
        <v>62279.06</v>
      </c>
    </row>
    <row r="305" customFormat="false" ht="15" hidden="false" customHeight="true" outlineLevel="0" collapsed="false">
      <c r="A305" s="225" t="n">
        <f aca="false">'BOD Average Salary by School'!A305</f>
        <v>29</v>
      </c>
      <c r="B305" s="206" t="str">
        <f aca="false">'BOD Average Salary by School'!B305</f>
        <v>Fairfax County Public Schools</v>
      </c>
      <c r="C305" s="206" t="n">
        <f aca="false">'BOD Average Salary by School'!C305</f>
        <v>1060</v>
      </c>
      <c r="D305" s="206" t="str">
        <f aca="false">'BOD Average Salary by School'!D305</f>
        <v>MADISON HIGH</v>
      </c>
      <c r="E305" s="226" t="n">
        <f aca="false">VLOOKUP(TEXT(A305,"000")&amp;" "&amp;TEXT(C305,"0000"),'BOD Average Salary by School'!F:G,2,FALSE())</f>
        <v>67238.79</v>
      </c>
    </row>
    <row r="306" customFormat="false" ht="15" hidden="false" customHeight="true" outlineLevel="0" collapsed="false">
      <c r="A306" s="225" t="n">
        <f aca="false">'BOD Average Salary by School'!A306</f>
        <v>29</v>
      </c>
      <c r="B306" s="206" t="str">
        <f aca="false">'BOD Average Salary by School'!B306</f>
        <v>Fairfax County Public Schools</v>
      </c>
      <c r="C306" s="206" t="n">
        <f aca="false">'BOD Average Salary by School'!C306</f>
        <v>1070</v>
      </c>
      <c r="D306" s="206" t="str">
        <f aca="false">'BOD Average Salary by School'!D306</f>
        <v>STUART HIGH</v>
      </c>
      <c r="E306" s="226" t="n">
        <f aca="false">VLOOKUP(TEXT(A306,"000")&amp;" "&amp;TEXT(C306,"0000"),'BOD Average Salary by School'!F:G,2,FALSE())</f>
        <v>66719.57</v>
      </c>
    </row>
    <row r="307" customFormat="false" ht="15" hidden="false" customHeight="true" outlineLevel="0" collapsed="false">
      <c r="A307" s="225" t="n">
        <f aca="false">'BOD Average Salary by School'!A307</f>
        <v>29</v>
      </c>
      <c r="B307" s="206" t="str">
        <f aca="false">'BOD Average Salary by School'!B307</f>
        <v>Fairfax County Public Schools</v>
      </c>
      <c r="C307" s="206" t="n">
        <f aca="false">'BOD Average Salary by School'!C307</f>
        <v>1080</v>
      </c>
      <c r="D307" s="206" t="str">
        <f aca="false">'BOD Average Salary by School'!D307</f>
        <v>WAYNEWOOD ELEM</v>
      </c>
      <c r="E307" s="226" t="n">
        <f aca="false">VLOOKUP(TEXT(A307,"000")&amp;" "&amp;TEXT(C307,"0000"),'BOD Average Salary by School'!F:G,2,FALSE())</f>
        <v>70393.16</v>
      </c>
    </row>
    <row r="308" customFormat="false" ht="15" hidden="false" customHeight="true" outlineLevel="0" collapsed="false">
      <c r="A308" s="225" t="n">
        <f aca="false">'BOD Average Salary by School'!A308</f>
        <v>29</v>
      </c>
      <c r="B308" s="206" t="str">
        <f aca="false">'BOD Average Salary by School'!B308</f>
        <v>Fairfax County Public Schools</v>
      </c>
      <c r="C308" s="206" t="n">
        <f aca="false">'BOD Average Salary by School'!C308</f>
        <v>1090</v>
      </c>
      <c r="D308" s="206" t="str">
        <f aca="false">'BOD Average Salary by School'!D308</f>
        <v>BRADDOCK ELEM</v>
      </c>
      <c r="E308" s="226" t="n">
        <f aca="false">VLOOKUP(TEXT(A308,"000")&amp;" "&amp;TEXT(C308,"0000"),'BOD Average Salary by School'!F:G,2,FALSE())</f>
        <v>66286.77</v>
      </c>
    </row>
    <row r="309" customFormat="false" ht="15" hidden="false" customHeight="true" outlineLevel="0" collapsed="false">
      <c r="A309" s="225" t="n">
        <f aca="false">'BOD Average Salary by School'!A309</f>
        <v>29</v>
      </c>
      <c r="B309" s="206" t="str">
        <f aca="false">'BOD Average Salary by School'!B309</f>
        <v>Fairfax County Public Schools</v>
      </c>
      <c r="C309" s="206" t="n">
        <f aca="false">'BOD Average Salary by School'!C309</f>
        <v>110</v>
      </c>
      <c r="D309" s="206" t="str">
        <f aca="false">'BOD Average Salary by School'!D309</f>
        <v>LOUISE ARCHER ELEM</v>
      </c>
      <c r="E309" s="226" t="n">
        <f aca="false">VLOOKUP(TEXT(A309,"000")&amp;" "&amp;TEXT(C309,"0000"),'BOD Average Salary by School'!F:G,2,FALSE())</f>
        <v>65591.59</v>
      </c>
    </row>
    <row r="310" customFormat="false" ht="15" hidden="false" customHeight="true" outlineLevel="0" collapsed="false">
      <c r="A310" s="225" t="n">
        <f aca="false">'BOD Average Salary by School'!A310</f>
        <v>29</v>
      </c>
      <c r="B310" s="206" t="str">
        <f aca="false">'BOD Average Salary by School'!B310</f>
        <v>Fairfax County Public Schools</v>
      </c>
      <c r="C310" s="206" t="n">
        <f aca="false">'BOD Average Salary by School'!C310</f>
        <v>1100</v>
      </c>
      <c r="D310" s="206" t="str">
        <f aca="false">'BOD Average Salary by School'!D310</f>
        <v>FALLS CHURCH HIGH</v>
      </c>
      <c r="E310" s="226" t="n">
        <f aca="false">VLOOKUP(TEXT(A310,"000")&amp;" "&amp;TEXT(C310,"0000"),'BOD Average Salary by School'!F:G,2,FALSE())</f>
        <v>67340</v>
      </c>
    </row>
    <row r="311" customFormat="false" ht="15" hidden="false" customHeight="true" outlineLevel="0" collapsed="false">
      <c r="A311" s="225" t="n">
        <f aca="false">'BOD Average Salary by School'!A311</f>
        <v>29</v>
      </c>
      <c r="B311" s="206" t="str">
        <f aca="false">'BOD Average Salary by School'!B311</f>
        <v>Fairfax County Public Schools</v>
      </c>
      <c r="C311" s="206" t="n">
        <f aca="false">'BOD Average Salary by School'!C311</f>
        <v>1110</v>
      </c>
      <c r="D311" s="206" t="str">
        <f aca="false">'BOD Average Salary by School'!D311</f>
        <v>LANIER MIDDLE</v>
      </c>
      <c r="E311" s="226" t="n">
        <f aca="false">VLOOKUP(TEXT(A311,"000")&amp;" "&amp;TEXT(C311,"0000"),'BOD Average Salary by School'!F:G,2,FALSE())</f>
        <v>73204.56</v>
      </c>
    </row>
    <row r="312" customFormat="false" ht="15" hidden="false" customHeight="true" outlineLevel="0" collapsed="false">
      <c r="A312" s="225" t="n">
        <f aca="false">'BOD Average Salary by School'!A312</f>
        <v>29</v>
      </c>
      <c r="B312" s="206" t="str">
        <f aca="false">'BOD Average Salary by School'!B312</f>
        <v>Fairfax County Public Schools</v>
      </c>
      <c r="C312" s="206" t="n">
        <f aca="false">'BOD Average Salary by School'!C312</f>
        <v>1120</v>
      </c>
      <c r="D312" s="206" t="str">
        <f aca="false">'BOD Average Salary by School'!D312</f>
        <v>IRVING MIDDLE</v>
      </c>
      <c r="E312" s="226" t="n">
        <f aca="false">VLOOKUP(TEXT(A312,"000")&amp;" "&amp;TEXT(C312,"0000"),'BOD Average Salary by School'!F:G,2,FALSE())</f>
        <v>66014.69</v>
      </c>
    </row>
    <row r="313" customFormat="false" ht="15" hidden="false" customHeight="true" outlineLevel="0" collapsed="false">
      <c r="A313" s="225" t="n">
        <f aca="false">'BOD Average Salary by School'!A313</f>
        <v>29</v>
      </c>
      <c r="B313" s="206" t="str">
        <f aca="false">'BOD Average Salary by School'!B313</f>
        <v>Fairfax County Public Schools</v>
      </c>
      <c r="C313" s="206" t="n">
        <f aca="false">'BOD Average Salary by School'!C313</f>
        <v>1130</v>
      </c>
      <c r="D313" s="206" t="str">
        <f aca="false">'BOD Average Salary by School'!D313</f>
        <v>POE MIDDLE</v>
      </c>
      <c r="E313" s="226" t="n">
        <f aca="false">VLOOKUP(TEXT(A313,"000")&amp;" "&amp;TEXT(C313,"0000"),'BOD Average Salary by School'!F:G,2,FALSE())</f>
        <v>66162</v>
      </c>
    </row>
    <row r="314" customFormat="false" ht="15" hidden="false" customHeight="true" outlineLevel="0" collapsed="false">
      <c r="A314" s="225" t="n">
        <f aca="false">'BOD Average Salary by School'!A314</f>
        <v>29</v>
      </c>
      <c r="B314" s="206" t="str">
        <f aca="false">'BOD Average Salary by School'!B314</f>
        <v>Fairfax County Public Schools</v>
      </c>
      <c r="C314" s="206" t="n">
        <f aca="false">'BOD Average Salary by School'!C314</f>
        <v>1140</v>
      </c>
      <c r="D314" s="206" t="str">
        <f aca="false">'BOD Average Salary by School'!D314</f>
        <v>THOREAU MIDDLE</v>
      </c>
      <c r="E314" s="226" t="n">
        <f aca="false">VLOOKUP(TEXT(A314,"000")&amp;" "&amp;TEXT(C314,"0000"),'BOD Average Salary by School'!F:G,2,FALSE())</f>
        <v>65798.95</v>
      </c>
    </row>
    <row r="315" customFormat="false" ht="15" hidden="false" customHeight="true" outlineLevel="0" collapsed="false">
      <c r="A315" s="225" t="n">
        <f aca="false">'BOD Average Salary by School'!A315</f>
        <v>29</v>
      </c>
      <c r="B315" s="206" t="str">
        <f aca="false">'BOD Average Salary by School'!B315</f>
        <v>Fairfax County Public Schools</v>
      </c>
      <c r="C315" s="206" t="n">
        <f aca="false">'BOD Average Salary by School'!C315</f>
        <v>1150</v>
      </c>
      <c r="D315" s="206" t="str">
        <f aca="false">'BOD Average Salary by School'!D315</f>
        <v>LONGFELLOW MIDDLE</v>
      </c>
      <c r="E315" s="226" t="n">
        <f aca="false">VLOOKUP(TEXT(A315,"000")&amp;" "&amp;TEXT(C315,"0000"),'BOD Average Salary by School'!F:G,2,FALSE())</f>
        <v>73949.07</v>
      </c>
    </row>
    <row r="316" customFormat="false" ht="15" hidden="false" customHeight="true" outlineLevel="0" collapsed="false">
      <c r="A316" s="225" t="n">
        <f aca="false">'BOD Average Salary by School'!A316</f>
        <v>29</v>
      </c>
      <c r="B316" s="206" t="str">
        <f aca="false">'BOD Average Salary by School'!B316</f>
        <v>Fairfax County Public Schools</v>
      </c>
      <c r="C316" s="206" t="n">
        <f aca="false">'BOD Average Salary by School'!C316</f>
        <v>1160</v>
      </c>
      <c r="D316" s="206" t="str">
        <f aca="false">'BOD Average Salary by School'!D316</f>
        <v>TWAIN MIDDLE</v>
      </c>
      <c r="E316" s="226" t="n">
        <f aca="false">VLOOKUP(TEXT(A316,"000")&amp;" "&amp;TEXT(C316,"0000"),'BOD Average Salary by School'!F:G,2,FALSE())</f>
        <v>67026.57</v>
      </c>
    </row>
    <row r="317" customFormat="false" ht="15" hidden="false" customHeight="true" outlineLevel="0" collapsed="false">
      <c r="A317" s="225" t="n">
        <f aca="false">'BOD Average Salary by School'!A317</f>
        <v>29</v>
      </c>
      <c r="B317" s="206" t="str">
        <f aca="false">'BOD Average Salary by School'!B317</f>
        <v>Fairfax County Public Schools</v>
      </c>
      <c r="C317" s="206" t="n">
        <f aca="false">'BOD Average Salary by School'!C317</f>
        <v>1170</v>
      </c>
      <c r="D317" s="206" t="str">
        <f aca="false">'BOD Average Salary by School'!D317</f>
        <v>GLASGOW MIDDLE</v>
      </c>
      <c r="E317" s="226" t="n">
        <f aca="false">VLOOKUP(TEXT(A317,"000")&amp;" "&amp;TEXT(C317,"0000"),'BOD Average Salary by School'!F:G,2,FALSE())</f>
        <v>65691.45</v>
      </c>
    </row>
    <row r="318" customFormat="false" ht="15" hidden="false" customHeight="true" outlineLevel="0" collapsed="false">
      <c r="A318" s="225" t="n">
        <f aca="false">'BOD Average Salary by School'!A318</f>
        <v>29</v>
      </c>
      <c r="B318" s="206" t="str">
        <f aca="false">'BOD Average Salary by School'!B318</f>
        <v>Fairfax County Public Schools</v>
      </c>
      <c r="C318" s="206" t="n">
        <f aca="false">'BOD Average Salary by School'!C318</f>
        <v>1190</v>
      </c>
      <c r="D318" s="206" t="str">
        <f aca="false">'BOD Average Salary by School'!D318</f>
        <v>COOPER MIDDLE</v>
      </c>
      <c r="E318" s="226" t="n">
        <f aca="false">VLOOKUP(TEXT(A318,"000")&amp;" "&amp;TEXT(C318,"0000"),'BOD Average Salary by School'!F:G,2,FALSE())</f>
        <v>65863.35</v>
      </c>
    </row>
    <row r="319" customFormat="false" ht="15" hidden="false" customHeight="true" outlineLevel="0" collapsed="false">
      <c r="A319" s="225" t="n">
        <f aca="false">'BOD Average Salary by School'!A319</f>
        <v>29</v>
      </c>
      <c r="B319" s="206" t="str">
        <f aca="false">'BOD Average Salary by School'!B319</f>
        <v>Fairfax County Public Schools</v>
      </c>
      <c r="C319" s="206" t="n">
        <f aca="false">'BOD Average Salary by School'!C319</f>
        <v>120</v>
      </c>
      <c r="D319" s="206" t="str">
        <f aca="false">'BOD Average Salary by School'!D319</f>
        <v>VIENNA ELEM</v>
      </c>
      <c r="E319" s="226" t="n">
        <f aca="false">VLOOKUP(TEXT(A319,"000")&amp;" "&amp;TEXT(C319,"0000"),'BOD Average Salary by School'!F:G,2,FALSE())</f>
        <v>68987.8</v>
      </c>
    </row>
    <row r="320" customFormat="false" ht="15" hidden="false" customHeight="true" outlineLevel="0" collapsed="false">
      <c r="A320" s="225" t="n">
        <f aca="false">'BOD Average Salary by School'!A320</f>
        <v>29</v>
      </c>
      <c r="B320" s="206" t="str">
        <f aca="false">'BOD Average Salary by School'!B320</f>
        <v>Fairfax County Public Schools</v>
      </c>
      <c r="C320" s="206" t="n">
        <f aca="false">'BOD Average Salary by School'!C320</f>
        <v>1200</v>
      </c>
      <c r="D320" s="206" t="str">
        <f aca="false">'BOD Average Salary by School'!D320</f>
        <v>MARSHALL ROAD ELEM</v>
      </c>
      <c r="E320" s="226" t="n">
        <f aca="false">VLOOKUP(TEXT(A320,"000")&amp;" "&amp;TEXT(C320,"0000"),'BOD Average Salary by School'!F:G,2,FALSE())</f>
        <v>64440.04</v>
      </c>
    </row>
    <row r="321" customFormat="false" ht="15" hidden="false" customHeight="true" outlineLevel="0" collapsed="false">
      <c r="A321" s="225" t="n">
        <f aca="false">'BOD Average Salary by School'!A321</f>
        <v>29</v>
      </c>
      <c r="B321" s="206" t="str">
        <f aca="false">'BOD Average Salary by School'!B321</f>
        <v>Fairfax County Public Schools</v>
      </c>
      <c r="C321" s="206" t="n">
        <f aca="false">'BOD Average Salary by School'!C321</f>
        <v>1210</v>
      </c>
      <c r="D321" s="206" t="str">
        <f aca="false">'BOD Average Salary by School'!D321</f>
        <v>MANTUA ELEM</v>
      </c>
      <c r="E321" s="226" t="n">
        <f aca="false">VLOOKUP(TEXT(A321,"000")&amp;" "&amp;TEXT(C321,"0000"),'BOD Average Salary by School'!F:G,2,FALSE())</f>
        <v>69827.9</v>
      </c>
    </row>
    <row r="322" customFormat="false" ht="15" hidden="false" customHeight="true" outlineLevel="0" collapsed="false">
      <c r="A322" s="225" t="n">
        <f aca="false">'BOD Average Salary by School'!A322</f>
        <v>29</v>
      </c>
      <c r="B322" s="206" t="str">
        <f aca="false">'BOD Average Salary by School'!B322</f>
        <v>Fairfax County Public Schools</v>
      </c>
      <c r="C322" s="206" t="n">
        <f aca="false">'BOD Average Salary by School'!C322</f>
        <v>1240</v>
      </c>
      <c r="D322" s="206" t="str">
        <f aca="false">'BOD Average Salary by School'!D322</f>
        <v>KEENE MILL ELEM</v>
      </c>
      <c r="E322" s="226" t="n">
        <f aca="false">VLOOKUP(TEXT(A322,"000")&amp;" "&amp;TEXT(C322,"0000"),'BOD Average Salary by School'!F:G,2,FALSE())</f>
        <v>62437.76</v>
      </c>
    </row>
    <row r="323" customFormat="false" ht="15" hidden="false" customHeight="true" outlineLevel="0" collapsed="false">
      <c r="A323" s="225" t="n">
        <f aca="false">'BOD Average Salary by School'!A323</f>
        <v>29</v>
      </c>
      <c r="B323" s="206" t="str">
        <f aca="false">'BOD Average Salary by School'!B323</f>
        <v>Fairfax County Public Schools</v>
      </c>
      <c r="C323" s="206" t="n">
        <f aca="false">'BOD Average Salary by School'!C323</f>
        <v>1250</v>
      </c>
      <c r="D323" s="206" t="str">
        <f aca="false">'BOD Average Salary by School'!D323</f>
        <v>HERNDON ELEM</v>
      </c>
      <c r="E323" s="226" t="n">
        <f aca="false">VLOOKUP(TEXT(A323,"000")&amp;" "&amp;TEXT(C323,"0000"),'BOD Average Salary by School'!F:G,2,FALSE())</f>
        <v>67745.83</v>
      </c>
    </row>
    <row r="324" customFormat="false" ht="15" hidden="false" customHeight="true" outlineLevel="0" collapsed="false">
      <c r="A324" s="225" t="n">
        <f aca="false">'BOD Average Salary by School'!A324</f>
        <v>29</v>
      </c>
      <c r="B324" s="206" t="str">
        <f aca="false">'BOD Average Salary by School'!B324</f>
        <v>Fairfax County Public Schools</v>
      </c>
      <c r="C324" s="206" t="n">
        <f aca="false">'BOD Average Salary by School'!C324</f>
        <v>1260</v>
      </c>
      <c r="D324" s="206" t="str">
        <f aca="false">'BOD Average Salary by School'!D324</f>
        <v>WOODSON HIGH</v>
      </c>
      <c r="E324" s="226" t="n">
        <f aca="false">VLOOKUP(TEXT(A324,"000")&amp;" "&amp;TEXT(C324,"0000"),'BOD Average Salary by School'!F:G,2,FALSE())</f>
        <v>71531.16</v>
      </c>
    </row>
    <row r="325" customFormat="false" ht="15" hidden="false" customHeight="true" outlineLevel="0" collapsed="false">
      <c r="A325" s="225" t="n">
        <f aca="false">'BOD Average Salary by School'!A325</f>
        <v>29</v>
      </c>
      <c r="B325" s="206" t="str">
        <f aca="false">'BOD Average Salary by School'!B325</f>
        <v>Fairfax County Public Schools</v>
      </c>
      <c r="C325" s="206" t="n">
        <f aca="false">'BOD Average Salary by School'!C325</f>
        <v>1270</v>
      </c>
      <c r="D325" s="206" t="str">
        <f aca="false">'BOD Average Salary by School'!D325</f>
        <v>EDISON HIGH</v>
      </c>
      <c r="E325" s="226" t="n">
        <f aca="false">VLOOKUP(TEXT(A325,"000")&amp;" "&amp;TEXT(C325,"0000"),'BOD Average Salary by School'!F:G,2,FALSE())</f>
        <v>69863.15</v>
      </c>
    </row>
    <row r="326" customFormat="false" ht="15" hidden="false" customHeight="true" outlineLevel="0" collapsed="false">
      <c r="A326" s="225" t="n">
        <f aca="false">'BOD Average Salary by School'!A326</f>
        <v>29</v>
      </c>
      <c r="B326" s="206" t="str">
        <f aca="false">'BOD Average Salary by School'!B326</f>
        <v>Fairfax County Public Schools</v>
      </c>
      <c r="C326" s="206" t="n">
        <f aca="false">'BOD Average Salary by School'!C326</f>
        <v>1290</v>
      </c>
      <c r="D326" s="206" t="str">
        <f aca="false">'BOD Average Salary by School'!D326</f>
        <v>MARSHALL HIGH</v>
      </c>
      <c r="E326" s="226" t="n">
        <f aca="false">VLOOKUP(TEXT(A326,"000")&amp;" "&amp;TEXT(C326,"0000"),'BOD Average Salary by School'!F:G,2,FALSE())</f>
        <v>64181.38</v>
      </c>
    </row>
    <row r="327" customFormat="false" ht="15" hidden="false" customHeight="true" outlineLevel="0" collapsed="false">
      <c r="A327" s="225" t="n">
        <f aca="false">'BOD Average Salary by School'!A327</f>
        <v>29</v>
      </c>
      <c r="B327" s="206" t="str">
        <f aca="false">'BOD Average Salary by School'!B327</f>
        <v>Fairfax County Public Schools</v>
      </c>
      <c r="C327" s="206" t="n">
        <f aca="false">'BOD Average Salary by School'!C327</f>
        <v>1300</v>
      </c>
      <c r="D327" s="206" t="str">
        <f aca="false">'BOD Average Salary by School'!D327</f>
        <v>SANDBURG MIDDLE</v>
      </c>
      <c r="E327" s="226" t="n">
        <f aca="false">VLOOKUP(TEXT(A327,"000")&amp;" "&amp;TEXT(C327,"0000"),'BOD Average Salary by School'!F:G,2,FALSE())</f>
        <v>66141.82</v>
      </c>
    </row>
    <row r="328" customFormat="false" ht="15" hidden="false" customHeight="true" outlineLevel="0" collapsed="false">
      <c r="A328" s="225" t="n">
        <f aca="false">'BOD Average Salary by School'!A328</f>
        <v>29</v>
      </c>
      <c r="B328" s="206" t="str">
        <f aca="false">'BOD Average Salary by School'!B328</f>
        <v>Fairfax County Public Schools</v>
      </c>
      <c r="C328" s="206" t="n">
        <f aca="false">'BOD Average Salary by School'!C328</f>
        <v>131</v>
      </c>
      <c r="D328" s="206" t="str">
        <f aca="false">'BOD Average Salary by School'!D328</f>
        <v>CHANTILLY HIGH</v>
      </c>
      <c r="E328" s="226" t="n">
        <f aca="false">VLOOKUP(TEXT(A328,"000")&amp;" "&amp;TEXT(C328,"0000"),'BOD Average Salary by School'!F:G,2,FALSE())</f>
        <v>73608.88</v>
      </c>
    </row>
    <row r="329" customFormat="false" ht="15" hidden="false" customHeight="true" outlineLevel="0" collapsed="false">
      <c r="A329" s="225" t="n">
        <f aca="false">'BOD Average Salary by School'!A329</f>
        <v>29</v>
      </c>
      <c r="B329" s="206" t="str">
        <f aca="false">'BOD Average Salary by School'!B329</f>
        <v>Fairfax County Public Schools</v>
      </c>
      <c r="C329" s="206" t="n">
        <f aca="false">'BOD Average Salary by School'!C329</f>
        <v>1310</v>
      </c>
      <c r="D329" s="206" t="str">
        <f aca="false">'BOD Average Salary by School'!D329</f>
        <v>RAVENSWORTH ELEM</v>
      </c>
      <c r="E329" s="226" t="n">
        <f aca="false">VLOOKUP(TEXT(A329,"000")&amp;" "&amp;TEXT(C329,"0000"),'BOD Average Salary by School'!F:G,2,FALSE())</f>
        <v>72558.48</v>
      </c>
    </row>
    <row r="330" customFormat="false" ht="15" hidden="false" customHeight="true" outlineLevel="0" collapsed="false">
      <c r="A330" s="225" t="n">
        <f aca="false">'BOD Average Salary by School'!A330</f>
        <v>29</v>
      </c>
      <c r="B330" s="206" t="str">
        <f aca="false">'BOD Average Salary by School'!B330</f>
        <v>Fairfax County Public Schools</v>
      </c>
      <c r="C330" s="206" t="n">
        <f aca="false">'BOD Average Salary by School'!C330</f>
        <v>1320</v>
      </c>
      <c r="D330" s="206" t="str">
        <f aca="false">'BOD Average Salary by School'!D330</f>
        <v>WASHINGTON MILL ELEM</v>
      </c>
      <c r="E330" s="226" t="n">
        <f aca="false">VLOOKUP(TEXT(A330,"000")&amp;" "&amp;TEXT(C330,"0000"),'BOD Average Salary by School'!F:G,2,FALSE())</f>
        <v>63561.4</v>
      </c>
    </row>
    <row r="331" customFormat="false" ht="15" hidden="false" customHeight="true" outlineLevel="0" collapsed="false">
      <c r="A331" s="225" t="n">
        <f aca="false">'BOD Average Salary by School'!A331</f>
        <v>29</v>
      </c>
      <c r="B331" s="206" t="str">
        <f aca="false">'BOD Average Salary by School'!B331</f>
        <v>Fairfax County Public Schools</v>
      </c>
      <c r="C331" s="206" t="n">
        <f aca="false">'BOD Average Salary by School'!C331</f>
        <v>1330</v>
      </c>
      <c r="D331" s="206" t="str">
        <f aca="false">'BOD Average Salary by School'!D331</f>
        <v>HOLLIN MEADOWS ELEM</v>
      </c>
      <c r="E331" s="226" t="n">
        <f aca="false">VLOOKUP(TEXT(A331,"000")&amp;" "&amp;TEXT(C331,"0000"),'BOD Average Salary by School'!F:G,2,FALSE())</f>
        <v>66445.28</v>
      </c>
    </row>
    <row r="332" customFormat="false" ht="15" hidden="false" customHeight="true" outlineLevel="0" collapsed="false">
      <c r="A332" s="225" t="n">
        <f aca="false">'BOD Average Salary by School'!A332</f>
        <v>29</v>
      </c>
      <c r="B332" s="206" t="str">
        <f aca="false">'BOD Average Salary by School'!B332</f>
        <v>Fairfax County Public Schools</v>
      </c>
      <c r="C332" s="206" t="n">
        <f aca="false">'BOD Average Salary by School'!C332</f>
        <v>1350</v>
      </c>
      <c r="D332" s="206" t="str">
        <f aca="false">'BOD Average Salary by School'!D332</f>
        <v>STRATFORD LANDING ELEM</v>
      </c>
      <c r="E332" s="226" t="n">
        <f aca="false">VLOOKUP(TEXT(A332,"000")&amp;" "&amp;TEXT(C332,"0000"),'BOD Average Salary by School'!F:G,2,FALSE())</f>
        <v>67636.89</v>
      </c>
    </row>
    <row r="333" customFormat="false" ht="15" hidden="false" customHeight="true" outlineLevel="0" collapsed="false">
      <c r="A333" s="225" t="n">
        <f aca="false">'BOD Average Salary by School'!A333</f>
        <v>29</v>
      </c>
      <c r="B333" s="206" t="str">
        <f aca="false">'BOD Average Salary by School'!B333</f>
        <v>Fairfax County Public Schools</v>
      </c>
      <c r="C333" s="206" t="n">
        <f aca="false">'BOD Average Salary by School'!C333</f>
        <v>1360</v>
      </c>
      <c r="D333" s="206" t="str">
        <f aca="false">'BOD Average Salary by School'!D333</f>
        <v>ANNANDALE TERRACE ELEM</v>
      </c>
      <c r="E333" s="226" t="n">
        <f aca="false">VLOOKUP(TEXT(A333,"000")&amp;" "&amp;TEXT(C333,"0000"),'BOD Average Salary by School'!F:G,2,FALSE())</f>
        <v>66905.17</v>
      </c>
    </row>
    <row r="334" customFormat="false" ht="15" hidden="false" customHeight="true" outlineLevel="0" collapsed="false">
      <c r="A334" s="225" t="n">
        <f aca="false">'BOD Average Salary by School'!A334</f>
        <v>29</v>
      </c>
      <c r="B334" s="206" t="str">
        <f aca="false">'BOD Average Salary by School'!B334</f>
        <v>Fairfax County Public Schools</v>
      </c>
      <c r="C334" s="206" t="n">
        <f aca="false">'BOD Average Salary by School'!C334</f>
        <v>1371</v>
      </c>
      <c r="D334" s="206" t="str">
        <f aca="false">'BOD Average Salary by School'!D334</f>
        <v>THOMAS JEFFERSON HIGH</v>
      </c>
      <c r="E334" s="226" t="n">
        <f aca="false">VLOOKUP(TEXT(A334,"000")&amp;" "&amp;TEXT(C334,"0000"),'BOD Average Salary by School'!F:G,2,FALSE())</f>
        <v>80124.97</v>
      </c>
    </row>
    <row r="335" customFormat="false" ht="15" hidden="false" customHeight="true" outlineLevel="0" collapsed="false">
      <c r="A335" s="225" t="n">
        <f aca="false">'BOD Average Salary by School'!A335</f>
        <v>29</v>
      </c>
      <c r="B335" s="206" t="str">
        <f aca="false">'BOD Average Salary by School'!B335</f>
        <v>Fairfax County Public Schools</v>
      </c>
      <c r="C335" s="206" t="n">
        <f aca="false">'BOD Average Salary by School'!C335</f>
        <v>1380</v>
      </c>
      <c r="D335" s="206" t="str">
        <f aca="false">'BOD Average Salary by School'!D335</f>
        <v>STENWOOD ELEM</v>
      </c>
      <c r="E335" s="226" t="n">
        <f aca="false">VLOOKUP(TEXT(A335,"000")&amp;" "&amp;TEXT(C335,"0000"),'BOD Average Salary by School'!F:G,2,FALSE())</f>
        <v>66168.66</v>
      </c>
    </row>
    <row r="336" customFormat="false" ht="15" hidden="false" customHeight="true" outlineLevel="0" collapsed="false">
      <c r="A336" s="225" t="n">
        <f aca="false">'BOD Average Salary by School'!A336</f>
        <v>29</v>
      </c>
      <c r="B336" s="206" t="str">
        <f aca="false">'BOD Average Salary by School'!B336</f>
        <v>Fairfax County Public Schools</v>
      </c>
      <c r="C336" s="206" t="n">
        <f aca="false">'BOD Average Salary by School'!C336</f>
        <v>1390</v>
      </c>
      <c r="D336" s="206" t="str">
        <f aca="false">'BOD Average Salary by School'!D336</f>
        <v>MOSBY WOODS ELEM</v>
      </c>
      <c r="E336" s="226" t="n">
        <f aca="false">VLOOKUP(TEXT(A336,"000")&amp;" "&amp;TEXT(C336,"0000"),'BOD Average Salary by School'!F:G,2,FALSE())</f>
        <v>61349.68</v>
      </c>
    </row>
    <row r="337" customFormat="false" ht="15" hidden="false" customHeight="true" outlineLevel="0" collapsed="false">
      <c r="A337" s="225" t="n">
        <f aca="false">'BOD Average Salary by School'!A337</f>
        <v>29</v>
      </c>
      <c r="B337" s="206" t="str">
        <f aca="false">'BOD Average Salary by School'!B337</f>
        <v>Fairfax County Public Schools</v>
      </c>
      <c r="C337" s="206" t="n">
        <f aca="false">'BOD Average Salary by School'!C337</f>
        <v>140</v>
      </c>
      <c r="D337" s="206" t="str">
        <f aca="false">'BOD Average Salary by School'!D337</f>
        <v>OAKTON ELEM</v>
      </c>
      <c r="E337" s="226" t="n">
        <f aca="false">VLOOKUP(TEXT(A337,"000")&amp;" "&amp;TEXT(C337,"0000"),'BOD Average Salary by School'!F:G,2,FALSE())</f>
        <v>65162.89</v>
      </c>
    </row>
    <row r="338" customFormat="false" ht="15" hidden="false" customHeight="true" outlineLevel="0" collapsed="false">
      <c r="A338" s="225" t="n">
        <f aca="false">'BOD Average Salary by School'!A338</f>
        <v>29</v>
      </c>
      <c r="B338" s="206" t="str">
        <f aca="false">'BOD Average Salary by School'!B338</f>
        <v>Fairfax County Public Schools</v>
      </c>
      <c r="C338" s="206" t="n">
        <f aca="false">'BOD Average Salary by School'!C338</f>
        <v>1400</v>
      </c>
      <c r="D338" s="206" t="str">
        <f aca="false">'BOD Average Salary by School'!D338</f>
        <v>LITTLE RUN ELEM</v>
      </c>
      <c r="E338" s="226" t="n">
        <f aca="false">VLOOKUP(TEXT(A338,"000")&amp;" "&amp;TEXT(C338,"0000"),'BOD Average Salary by School'!F:G,2,FALSE())</f>
        <v>65505.14</v>
      </c>
    </row>
    <row r="339" customFormat="false" ht="15" hidden="false" customHeight="true" outlineLevel="0" collapsed="false">
      <c r="A339" s="225" t="n">
        <f aca="false">'BOD Average Salary by School'!A339</f>
        <v>29</v>
      </c>
      <c r="B339" s="206" t="str">
        <f aca="false">'BOD Average Salary by School'!B339</f>
        <v>Fairfax County Public Schools</v>
      </c>
      <c r="C339" s="206" t="n">
        <f aca="false">'BOD Average Salary by School'!C339</f>
        <v>1410</v>
      </c>
      <c r="D339" s="206" t="str">
        <f aca="false">'BOD Average Salary by School'!D339</f>
        <v>FROST MIDDLE</v>
      </c>
      <c r="E339" s="226" t="n">
        <f aca="false">VLOOKUP(TEXT(A339,"000")&amp;" "&amp;TEXT(C339,"0000"),'BOD Average Salary by School'!F:G,2,FALSE())</f>
        <v>69042.05</v>
      </c>
    </row>
    <row r="340" customFormat="false" ht="15" hidden="false" customHeight="true" outlineLevel="0" collapsed="false">
      <c r="A340" s="225" t="n">
        <f aca="false">'BOD Average Salary by School'!A340</f>
        <v>29</v>
      </c>
      <c r="B340" s="206" t="str">
        <f aca="false">'BOD Average Salary by School'!B340</f>
        <v>Fairfax County Public Schools</v>
      </c>
      <c r="C340" s="206" t="n">
        <f aca="false">'BOD Average Salary by School'!C340</f>
        <v>1420</v>
      </c>
      <c r="D340" s="206" t="str">
        <f aca="false">'BOD Average Salary by School'!D340</f>
        <v>HYBLA VALLEY ELEM</v>
      </c>
      <c r="E340" s="226" t="n">
        <f aca="false">VLOOKUP(TEXT(A340,"000")&amp;" "&amp;TEXT(C340,"0000"),'BOD Average Salary by School'!F:G,2,FALSE())</f>
        <v>63188.76</v>
      </c>
    </row>
    <row r="341" customFormat="false" ht="15" hidden="false" customHeight="true" outlineLevel="0" collapsed="false">
      <c r="A341" s="225" t="n">
        <f aca="false">'BOD Average Salary by School'!A341</f>
        <v>29</v>
      </c>
      <c r="B341" s="206" t="str">
        <f aca="false">'BOD Average Salary by School'!B341</f>
        <v>Fairfax County Public Schools</v>
      </c>
      <c r="C341" s="206" t="n">
        <f aca="false">'BOD Average Salary by School'!C341</f>
        <v>1430</v>
      </c>
      <c r="D341" s="206" t="str">
        <f aca="false">'BOD Average Salary by School'!D341</f>
        <v>WEST SPRINGFIELD ELEM</v>
      </c>
      <c r="E341" s="226" t="n">
        <f aca="false">VLOOKUP(TEXT(A341,"000")&amp;" "&amp;TEXT(C341,"0000"),'BOD Average Salary by School'!F:G,2,FALSE())</f>
        <v>68054.83</v>
      </c>
    </row>
    <row r="342" customFormat="false" ht="15" hidden="false" customHeight="true" outlineLevel="0" collapsed="false">
      <c r="A342" s="225" t="n">
        <f aca="false">'BOD Average Salary by School'!A342</f>
        <v>29</v>
      </c>
      <c r="B342" s="206" t="str">
        <f aca="false">'BOD Average Salary by School'!B342</f>
        <v>Fairfax County Public Schools</v>
      </c>
      <c r="C342" s="206" t="n">
        <f aca="false">'BOD Average Salary by School'!C342</f>
        <v>1440</v>
      </c>
      <c r="D342" s="206" t="str">
        <f aca="false">'BOD Average Salary by School'!D342</f>
        <v>KINGS PARK ELEM</v>
      </c>
      <c r="E342" s="226" t="n">
        <f aca="false">VLOOKUP(TEXT(A342,"000")&amp;" "&amp;TEXT(C342,"0000"),'BOD Average Salary by School'!F:G,2,FALSE())</f>
        <v>67929.17</v>
      </c>
    </row>
    <row r="343" customFormat="false" ht="15" hidden="false" customHeight="true" outlineLevel="0" collapsed="false">
      <c r="A343" s="225" t="n">
        <f aca="false">'BOD Average Salary by School'!A343</f>
        <v>29</v>
      </c>
      <c r="B343" s="206" t="str">
        <f aca="false">'BOD Average Salary by School'!B343</f>
        <v>Fairfax County Public Schools</v>
      </c>
      <c r="C343" s="206" t="n">
        <f aca="false">'BOD Average Salary by School'!C343</f>
        <v>1450</v>
      </c>
      <c r="D343" s="206" t="str">
        <f aca="false">'BOD Average Salary by School'!D343</f>
        <v>FORESTDALE ELEM</v>
      </c>
      <c r="E343" s="226" t="n">
        <f aca="false">VLOOKUP(TEXT(A343,"000")&amp;" "&amp;TEXT(C343,"0000"),'BOD Average Salary by School'!F:G,2,FALSE())</f>
        <v>62682.09</v>
      </c>
    </row>
    <row r="344" customFormat="false" ht="15" hidden="false" customHeight="true" outlineLevel="0" collapsed="false">
      <c r="A344" s="225" t="n">
        <f aca="false">'BOD Average Salary by School'!A344</f>
        <v>29</v>
      </c>
      <c r="B344" s="206" t="str">
        <f aca="false">'BOD Average Salary by School'!B344</f>
        <v>Fairfax County Public Schools</v>
      </c>
      <c r="C344" s="206" t="n">
        <f aca="false">'BOD Average Salary by School'!C344</f>
        <v>1460</v>
      </c>
      <c r="D344" s="206" t="str">
        <f aca="false">'BOD Average Salary by School'!D344</f>
        <v>LANGLEY HIGH</v>
      </c>
      <c r="E344" s="226" t="n">
        <f aca="false">VLOOKUP(TEXT(A344,"000")&amp;" "&amp;TEXT(C344,"0000"),'BOD Average Salary by School'!F:G,2,FALSE())</f>
        <v>71553.11</v>
      </c>
    </row>
    <row r="345" customFormat="false" ht="15" hidden="false" customHeight="true" outlineLevel="0" collapsed="false">
      <c r="A345" s="225" t="n">
        <f aca="false">'BOD Average Salary by School'!A345</f>
        <v>29</v>
      </c>
      <c r="B345" s="206" t="str">
        <f aca="false">'BOD Average Salary by School'!B345</f>
        <v>Fairfax County Public Schools</v>
      </c>
      <c r="C345" s="206" t="n">
        <f aca="false">'BOD Average Salary by School'!C345</f>
        <v>1480</v>
      </c>
      <c r="D345" s="206" t="str">
        <f aca="false">'BOD Average Salary by School'!D345</f>
        <v>FAIRFAX VILLA ELEM</v>
      </c>
      <c r="E345" s="226" t="n">
        <f aca="false">VLOOKUP(TEXT(A345,"000")&amp;" "&amp;TEXT(C345,"0000"),'BOD Average Salary by School'!F:G,2,FALSE())</f>
        <v>65840.87</v>
      </c>
    </row>
    <row r="346" customFormat="false" ht="15" hidden="false" customHeight="true" outlineLevel="0" collapsed="false">
      <c r="A346" s="225" t="n">
        <f aca="false">'BOD Average Salary by School'!A346</f>
        <v>29</v>
      </c>
      <c r="B346" s="206" t="str">
        <f aca="false">'BOD Average Salary by School'!B346</f>
        <v>Fairfax County Public Schools</v>
      </c>
      <c r="C346" s="206" t="n">
        <f aca="false">'BOD Average Salary by School'!C346</f>
        <v>150</v>
      </c>
      <c r="D346" s="206" t="str">
        <f aca="false">'BOD Average Salary by School'!D346</f>
        <v>ORANGE HUNT ELEM</v>
      </c>
      <c r="E346" s="226" t="n">
        <f aca="false">VLOOKUP(TEXT(A346,"000")&amp;" "&amp;TEXT(C346,"0000"),'BOD Average Salary by School'!F:G,2,FALSE())</f>
        <v>66558.69</v>
      </c>
    </row>
    <row r="347" customFormat="false" ht="15" hidden="false" customHeight="true" outlineLevel="0" collapsed="false">
      <c r="A347" s="225" t="n">
        <f aca="false">'BOD Average Salary by School'!A347</f>
        <v>29</v>
      </c>
      <c r="B347" s="206" t="str">
        <f aca="false">'BOD Average Salary by School'!B347</f>
        <v>Fairfax County Public Schools</v>
      </c>
      <c r="C347" s="206" t="n">
        <f aca="false">'BOD Average Salary by School'!C347</f>
        <v>1500</v>
      </c>
      <c r="D347" s="206" t="str">
        <f aca="false">'BOD Average Salary by School'!D347</f>
        <v>GREENBRIAR WEST ELEM</v>
      </c>
      <c r="E347" s="226" t="n">
        <f aca="false">VLOOKUP(TEXT(A347,"000")&amp;" "&amp;TEXT(C347,"0000"),'BOD Average Salary by School'!F:G,2,FALSE())</f>
        <v>63740.31</v>
      </c>
    </row>
    <row r="348" customFormat="false" ht="15" hidden="false" customHeight="true" outlineLevel="0" collapsed="false">
      <c r="A348" s="225" t="n">
        <f aca="false">'BOD Average Salary by School'!A348</f>
        <v>29</v>
      </c>
      <c r="B348" s="206" t="str">
        <f aca="false">'BOD Average Salary by School'!B348</f>
        <v>Fairfax County Public Schools</v>
      </c>
      <c r="C348" s="206" t="n">
        <f aca="false">'BOD Average Salary by School'!C348</f>
        <v>1510</v>
      </c>
      <c r="D348" s="206" t="str">
        <f aca="false">'BOD Average Salary by School'!D348</f>
        <v>COLUMBIA ELEM</v>
      </c>
      <c r="E348" s="226" t="n">
        <f aca="false">VLOOKUP(TEXT(A348,"000")&amp;" "&amp;TEXT(C348,"0000"),'BOD Average Salary by School'!F:G,2,FALSE())</f>
        <v>62177.05</v>
      </c>
    </row>
    <row r="349" customFormat="false" ht="15" hidden="false" customHeight="true" outlineLevel="0" collapsed="false">
      <c r="A349" s="225" t="n">
        <f aca="false">'BOD Average Salary by School'!A349</f>
        <v>29</v>
      </c>
      <c r="B349" s="206" t="str">
        <f aca="false">'BOD Average Salary by School'!B349</f>
        <v>Fairfax County Public Schools</v>
      </c>
      <c r="C349" s="206" t="n">
        <f aca="false">'BOD Average Salary by School'!C349</f>
        <v>1521</v>
      </c>
      <c r="D349" s="206" t="str">
        <f aca="false">'BOD Average Salary by School'!D349</f>
        <v>HOLMES MIDDLE</v>
      </c>
      <c r="E349" s="226" t="n">
        <f aca="false">VLOOKUP(TEXT(A349,"000")&amp;" "&amp;TEXT(C349,"0000"),'BOD Average Salary by School'!F:G,2,FALSE())</f>
        <v>66729.05</v>
      </c>
    </row>
    <row r="350" customFormat="false" ht="15" hidden="false" customHeight="true" outlineLevel="0" collapsed="false">
      <c r="A350" s="225" t="n">
        <f aca="false">'BOD Average Salary by School'!A350</f>
        <v>29</v>
      </c>
      <c r="B350" s="206" t="str">
        <f aca="false">'BOD Average Salary by School'!B350</f>
        <v>Fairfax County Public Schools</v>
      </c>
      <c r="C350" s="206" t="n">
        <f aca="false">'BOD Average Salary by School'!C350</f>
        <v>1530</v>
      </c>
      <c r="D350" s="206" t="str">
        <f aca="false">'BOD Average Salary by School'!D350</f>
        <v>ARMSTRONG ELEM</v>
      </c>
      <c r="E350" s="226" t="n">
        <f aca="false">VLOOKUP(TEXT(A350,"000")&amp;" "&amp;TEXT(C350,"0000"),'BOD Average Salary by School'!F:G,2,FALSE())</f>
        <v>65410.42</v>
      </c>
    </row>
    <row r="351" customFormat="false" ht="15" hidden="false" customHeight="true" outlineLevel="0" collapsed="false">
      <c r="A351" s="225" t="n">
        <f aca="false">'BOD Average Salary by School'!A351</f>
        <v>29</v>
      </c>
      <c r="B351" s="206" t="str">
        <f aca="false">'BOD Average Salary by School'!B351</f>
        <v>Fairfax County Public Schools</v>
      </c>
      <c r="C351" s="206" t="n">
        <f aca="false">'BOD Average Salary by School'!C351</f>
        <v>1540</v>
      </c>
      <c r="D351" s="206" t="str">
        <f aca="false">'BOD Average Salary by School'!D351</f>
        <v>UNION MILL ELEM</v>
      </c>
      <c r="E351" s="226" t="n">
        <f aca="false">VLOOKUP(TEXT(A351,"000")&amp;" "&amp;TEXT(C351,"0000"),'BOD Average Salary by School'!F:G,2,FALSE())</f>
        <v>63578.06</v>
      </c>
    </row>
    <row r="352" customFormat="false" ht="15" hidden="false" customHeight="true" outlineLevel="0" collapsed="false">
      <c r="A352" s="225" t="n">
        <f aca="false">'BOD Average Salary by School'!A352</f>
        <v>29</v>
      </c>
      <c r="B352" s="206" t="str">
        <f aca="false">'BOD Average Salary by School'!B352</f>
        <v>Fairfax County Public Schools</v>
      </c>
      <c r="C352" s="206" t="n">
        <f aca="false">'BOD Average Salary by School'!C352</f>
        <v>1550</v>
      </c>
      <c r="D352" s="206" t="str">
        <f aca="false">'BOD Average Salary by School'!D352</f>
        <v>WHITMAN MIDDLE</v>
      </c>
      <c r="E352" s="226" t="n">
        <f aca="false">VLOOKUP(TEXT(A352,"000")&amp;" "&amp;TEXT(C352,"0000"),'BOD Average Salary by School'!F:G,2,FALSE())</f>
        <v>69246.56</v>
      </c>
    </row>
    <row r="353" customFormat="false" ht="15" hidden="false" customHeight="true" outlineLevel="0" collapsed="false">
      <c r="A353" s="225" t="n">
        <f aca="false">'BOD Average Salary by School'!A353</f>
        <v>29</v>
      </c>
      <c r="B353" s="206" t="str">
        <f aca="false">'BOD Average Salary by School'!B353</f>
        <v>Fairfax County Public Schools</v>
      </c>
      <c r="C353" s="206" t="n">
        <f aca="false">'BOD Average Salary by School'!C353</f>
        <v>1570</v>
      </c>
      <c r="D353" s="206" t="str">
        <f aca="false">'BOD Average Salary by School'!D353</f>
        <v>LAKE ANNE ELEM</v>
      </c>
      <c r="E353" s="226" t="n">
        <f aca="false">VLOOKUP(TEXT(A353,"000")&amp;" "&amp;TEXT(C353,"0000"),'BOD Average Salary by School'!F:G,2,FALSE())</f>
        <v>69279.78</v>
      </c>
    </row>
    <row r="354" customFormat="false" ht="15" hidden="false" customHeight="true" outlineLevel="0" collapsed="false">
      <c r="A354" s="225" t="n">
        <f aca="false">'BOD Average Salary by School'!A354</f>
        <v>29</v>
      </c>
      <c r="B354" s="206" t="str">
        <f aca="false">'BOD Average Salary by School'!B354</f>
        <v>Fairfax County Public Schools</v>
      </c>
      <c r="C354" s="206" t="n">
        <f aca="false">'BOD Average Salary by School'!C354</f>
        <v>1580</v>
      </c>
      <c r="D354" s="206" t="str">
        <f aca="false">'BOD Average Salary by School'!D354</f>
        <v>WESTBRIAR ELEM</v>
      </c>
      <c r="E354" s="226" t="n">
        <f aca="false">VLOOKUP(TEXT(A354,"000")&amp;" "&amp;TEXT(C354,"0000"),'BOD Average Salary by School'!F:G,2,FALSE())</f>
        <v>63031.96</v>
      </c>
    </row>
    <row r="355" customFormat="false" ht="15" hidden="false" customHeight="true" outlineLevel="0" collapsed="false">
      <c r="A355" s="225" t="n">
        <f aca="false">'BOD Average Salary by School'!A355</f>
        <v>29</v>
      </c>
      <c r="B355" s="206" t="str">
        <f aca="false">'BOD Average Salary by School'!B355</f>
        <v>Fairfax County Public Schools</v>
      </c>
      <c r="C355" s="206" t="n">
        <f aca="false">'BOD Average Salary by School'!C355</f>
        <v>1590</v>
      </c>
      <c r="D355" s="206" t="str">
        <f aca="false">'BOD Average Salary by School'!D355</f>
        <v>CANTERBURY WOODS ELEM</v>
      </c>
      <c r="E355" s="226" t="n">
        <f aca="false">VLOOKUP(TEXT(A355,"000")&amp;" "&amp;TEXT(C355,"0000"),'BOD Average Salary by School'!F:G,2,FALSE())</f>
        <v>65540.63</v>
      </c>
    </row>
    <row r="356" customFormat="false" ht="15" hidden="false" customHeight="true" outlineLevel="0" collapsed="false">
      <c r="A356" s="225" t="n">
        <f aca="false">'BOD Average Salary by School'!A356</f>
        <v>29</v>
      </c>
      <c r="B356" s="206" t="str">
        <f aca="false">'BOD Average Salary by School'!B356</f>
        <v>Fairfax County Public Schools</v>
      </c>
      <c r="C356" s="206" t="n">
        <f aca="false">'BOD Average Salary by School'!C356</f>
        <v>1600</v>
      </c>
      <c r="D356" s="206" t="str">
        <f aca="false">'BOD Average Salary by School'!D356</f>
        <v>CUB RUN ELEM</v>
      </c>
      <c r="E356" s="226" t="n">
        <f aca="false">VLOOKUP(TEXT(A356,"000")&amp;" "&amp;TEXT(C356,"0000"),'BOD Average Salary by School'!F:G,2,FALSE())</f>
        <v>69552.78</v>
      </c>
    </row>
    <row r="357" customFormat="false" ht="15" hidden="false" customHeight="true" outlineLevel="0" collapsed="false">
      <c r="A357" s="225" t="n">
        <f aca="false">'BOD Average Salary by School'!A357</f>
        <v>29</v>
      </c>
      <c r="B357" s="206" t="str">
        <f aca="false">'BOD Average Salary by School'!B357</f>
        <v>Fairfax County Public Schools</v>
      </c>
      <c r="C357" s="206" t="n">
        <f aca="false">'BOD Average Salary by School'!C357</f>
        <v>1610</v>
      </c>
      <c r="D357" s="206" t="str">
        <f aca="false">'BOD Average Salary by School'!D357</f>
        <v>WEST SPRINGFIELD HIGH</v>
      </c>
      <c r="E357" s="226" t="n">
        <f aca="false">VLOOKUP(TEXT(A357,"000")&amp;" "&amp;TEXT(C357,"0000"),'BOD Average Salary by School'!F:G,2,FALSE())</f>
        <v>70336.35</v>
      </c>
    </row>
    <row r="358" customFormat="false" ht="15" hidden="false" customHeight="true" outlineLevel="0" collapsed="false">
      <c r="A358" s="225" t="n">
        <f aca="false">'BOD Average Salary by School'!A358</f>
        <v>29</v>
      </c>
      <c r="B358" s="206" t="str">
        <f aca="false">'BOD Average Salary by School'!B358</f>
        <v>Fairfax County Public Schools</v>
      </c>
      <c r="C358" s="206" t="n">
        <f aca="false">'BOD Average Salary by School'!C358</f>
        <v>1620</v>
      </c>
      <c r="D358" s="206" t="str">
        <f aca="false">'BOD Average Salary by School'!D358</f>
        <v>SPRING HILL ELEM</v>
      </c>
      <c r="E358" s="226" t="n">
        <f aca="false">VLOOKUP(TEXT(A358,"000")&amp;" "&amp;TEXT(C358,"0000"),'BOD Average Salary by School'!F:G,2,FALSE())</f>
        <v>68824.98</v>
      </c>
    </row>
    <row r="359" customFormat="false" ht="15" hidden="false" customHeight="true" outlineLevel="0" collapsed="false">
      <c r="A359" s="225" t="n">
        <f aca="false">'BOD Average Salary by School'!A359</f>
        <v>29</v>
      </c>
      <c r="B359" s="206" t="str">
        <f aca="false">'BOD Average Salary by School'!B359</f>
        <v>Fairfax County Public Schools</v>
      </c>
      <c r="C359" s="206" t="n">
        <f aca="false">'BOD Average Salary by School'!C359</f>
        <v>1630</v>
      </c>
      <c r="D359" s="206" t="str">
        <f aca="false">'BOD Average Salary by School'!D359</f>
        <v>FAIRHILL ELEM</v>
      </c>
      <c r="E359" s="226" t="n">
        <f aca="false">VLOOKUP(TEXT(A359,"000")&amp;" "&amp;TEXT(C359,"0000"),'BOD Average Salary by School'!F:G,2,FALSE())</f>
        <v>63376.85</v>
      </c>
    </row>
    <row r="360" customFormat="false" ht="15" hidden="false" customHeight="true" outlineLevel="0" collapsed="false">
      <c r="A360" s="225" t="n">
        <f aca="false">'BOD Average Salary by School'!A360</f>
        <v>29</v>
      </c>
      <c r="B360" s="206" t="str">
        <f aca="false">'BOD Average Salary by School'!B360</f>
        <v>Fairfax County Public Schools</v>
      </c>
      <c r="C360" s="206" t="n">
        <f aca="false">'BOD Average Salary by School'!C360</f>
        <v>1640</v>
      </c>
      <c r="D360" s="206" t="str">
        <f aca="false">'BOD Average Salary by School'!D360</f>
        <v>MOUNT VERNON WOODS ELEM</v>
      </c>
      <c r="E360" s="226" t="n">
        <f aca="false">VLOOKUP(TEXT(A360,"000")&amp;" "&amp;TEXT(C360,"0000"),'BOD Average Salary by School'!F:G,2,FALSE())</f>
        <v>68573.38</v>
      </c>
    </row>
    <row r="361" customFormat="false" ht="15" hidden="false" customHeight="true" outlineLevel="0" collapsed="false">
      <c r="A361" s="225" t="n">
        <f aca="false">'BOD Average Salary by School'!A361</f>
        <v>29</v>
      </c>
      <c r="B361" s="206" t="str">
        <f aca="false">'BOD Average Salary by School'!B361</f>
        <v>Fairfax County Public Schools</v>
      </c>
      <c r="C361" s="206" t="n">
        <f aca="false">'BOD Average Salary by School'!C361</f>
        <v>1650</v>
      </c>
      <c r="D361" s="206" t="str">
        <f aca="false">'BOD Average Salary by School'!D361</f>
        <v>OLDE CREEK ELEM</v>
      </c>
      <c r="E361" s="226" t="n">
        <f aca="false">VLOOKUP(TEXT(A361,"000")&amp;" "&amp;TEXT(C361,"0000"),'BOD Average Salary by School'!F:G,2,FALSE())</f>
        <v>66193.98</v>
      </c>
    </row>
    <row r="362" customFormat="false" ht="15" hidden="false" customHeight="true" outlineLevel="0" collapsed="false">
      <c r="A362" s="225" t="n">
        <f aca="false">'BOD Average Salary by School'!A362</f>
        <v>29</v>
      </c>
      <c r="B362" s="206" t="str">
        <f aca="false">'BOD Average Salary by School'!B362</f>
        <v>Fairfax County Public Schools</v>
      </c>
      <c r="C362" s="206" t="n">
        <f aca="false">'BOD Average Salary by School'!C362</f>
        <v>1660</v>
      </c>
      <c r="D362" s="206" t="str">
        <f aca="false">'BOD Average Salary by School'!D362</f>
        <v>SHREVEWOOD ELEM</v>
      </c>
      <c r="E362" s="226" t="n">
        <f aca="false">VLOOKUP(TEXT(A362,"000")&amp;" "&amp;TEXT(C362,"0000"),'BOD Average Salary by School'!F:G,2,FALSE())</f>
        <v>65433.67</v>
      </c>
    </row>
    <row r="363" customFormat="false" ht="15" hidden="false" customHeight="true" outlineLevel="0" collapsed="false">
      <c r="A363" s="225" t="n">
        <f aca="false">'BOD Average Salary by School'!A363</f>
        <v>29</v>
      </c>
      <c r="B363" s="206" t="str">
        <f aca="false">'BOD Average Salary by School'!B363</f>
        <v>Fairfax County Public Schools</v>
      </c>
      <c r="C363" s="206" t="n">
        <f aca="false">'BOD Average Salary by School'!C363</f>
        <v>1670</v>
      </c>
      <c r="D363" s="206" t="str">
        <f aca="false">'BOD Average Salary by School'!D363</f>
        <v>WESTGATE ELEM</v>
      </c>
      <c r="E363" s="226" t="n">
        <f aca="false">VLOOKUP(TEXT(A363,"000")&amp;" "&amp;TEXT(C363,"0000"),'BOD Average Salary by School'!F:G,2,FALSE())</f>
        <v>63164.7</v>
      </c>
    </row>
    <row r="364" customFormat="false" ht="15" hidden="false" customHeight="true" outlineLevel="0" collapsed="false">
      <c r="A364" s="225" t="n">
        <f aca="false">'BOD Average Salary by School'!A364</f>
        <v>29</v>
      </c>
      <c r="B364" s="206" t="str">
        <f aca="false">'BOD Average Salary by School'!B364</f>
        <v>Fairfax County Public Schools</v>
      </c>
      <c r="C364" s="206" t="n">
        <f aca="false">'BOD Average Salary by School'!C364</f>
        <v>1680</v>
      </c>
      <c r="D364" s="206" t="str">
        <f aca="false">'BOD Average Salary by School'!D364</f>
        <v>SILVERBROOK ELEM</v>
      </c>
      <c r="E364" s="226" t="n">
        <f aca="false">VLOOKUP(TEXT(A364,"000")&amp;" "&amp;TEXT(C364,"0000"),'BOD Average Salary by School'!F:G,2,FALSE())</f>
        <v>65581.68</v>
      </c>
    </row>
    <row r="365" customFormat="false" ht="15" hidden="false" customHeight="true" outlineLevel="0" collapsed="false">
      <c r="A365" s="225" t="n">
        <f aca="false">'BOD Average Salary by School'!A365</f>
        <v>29</v>
      </c>
      <c r="B365" s="206" t="str">
        <f aca="false">'BOD Average Salary by School'!B365</f>
        <v>Fairfax County Public Schools</v>
      </c>
      <c r="C365" s="206" t="n">
        <f aca="false">'BOD Average Salary by School'!C365</f>
        <v>1690</v>
      </c>
      <c r="D365" s="206" t="str">
        <f aca="false">'BOD Average Salary by School'!D365</f>
        <v>CARDINAL FOREST ELEM</v>
      </c>
      <c r="E365" s="226" t="n">
        <f aca="false">VLOOKUP(TEXT(A365,"000")&amp;" "&amp;TEXT(C365,"0000"),'BOD Average Salary by School'!F:G,2,FALSE())</f>
        <v>63775.67</v>
      </c>
    </row>
    <row r="366" customFormat="false" ht="15" hidden="false" customHeight="true" outlineLevel="0" collapsed="false">
      <c r="A366" s="225" t="n">
        <f aca="false">'BOD Average Salary by School'!A366</f>
        <v>29</v>
      </c>
      <c r="B366" s="206" t="str">
        <f aca="false">'BOD Average Salary by School'!B366</f>
        <v>Fairfax County Public Schools</v>
      </c>
      <c r="C366" s="206" t="n">
        <f aca="false">'BOD Average Salary by School'!C366</f>
        <v>170</v>
      </c>
      <c r="D366" s="206" t="str">
        <f aca="false">'BOD Average Salary by School'!D366</f>
        <v>TERRA CENTRE ELEM</v>
      </c>
      <c r="E366" s="226" t="n">
        <f aca="false">VLOOKUP(TEXT(A366,"000")&amp;" "&amp;TEXT(C366,"0000"),'BOD Average Salary by School'!F:G,2,FALSE())</f>
        <v>68441.67</v>
      </c>
    </row>
    <row r="367" customFormat="false" ht="15" hidden="false" customHeight="true" outlineLevel="0" collapsed="false">
      <c r="A367" s="225" t="n">
        <f aca="false">'BOD Average Salary by School'!A367</f>
        <v>29</v>
      </c>
      <c r="B367" s="206" t="str">
        <f aca="false">'BOD Average Salary by School'!B367</f>
        <v>Fairfax County Public Schools</v>
      </c>
      <c r="C367" s="206" t="n">
        <f aca="false">'BOD Average Salary by School'!C367</f>
        <v>1700</v>
      </c>
      <c r="D367" s="206" t="str">
        <f aca="false">'BOD Average Salary by School'!D367</f>
        <v>CUNNINGHAM PARK ELEM</v>
      </c>
      <c r="E367" s="226" t="n">
        <f aca="false">VLOOKUP(TEXT(A367,"000")&amp;" "&amp;TEXT(C367,"0000"),'BOD Average Salary by School'!F:G,2,FALSE())</f>
        <v>62309.38</v>
      </c>
    </row>
    <row r="368" customFormat="false" ht="15" hidden="false" customHeight="true" outlineLevel="0" collapsed="false">
      <c r="A368" s="225" t="n">
        <f aca="false">'BOD Average Salary by School'!A368</f>
        <v>29</v>
      </c>
      <c r="B368" s="206" t="str">
        <f aca="false">'BOD Average Salary by School'!B368</f>
        <v>Fairfax County Public Schools</v>
      </c>
      <c r="C368" s="206" t="n">
        <f aca="false">'BOD Average Salary by School'!C368</f>
        <v>1710</v>
      </c>
      <c r="D368" s="206" t="str">
        <f aca="false">'BOD Average Salary by School'!D368</f>
        <v>OAKTON HIGH</v>
      </c>
      <c r="E368" s="226" t="n">
        <f aca="false">VLOOKUP(TEXT(A368,"000")&amp;" "&amp;TEXT(C368,"0000"),'BOD Average Salary by School'!F:G,2,FALSE())</f>
        <v>65808.24</v>
      </c>
    </row>
    <row r="369" customFormat="false" ht="15" hidden="false" customHeight="true" outlineLevel="0" collapsed="false">
      <c r="A369" s="225" t="n">
        <f aca="false">'BOD Average Salary by School'!A369</f>
        <v>29</v>
      </c>
      <c r="B369" s="206" t="str">
        <f aca="false">'BOD Average Salary by School'!B369</f>
        <v>Fairfax County Public Schools</v>
      </c>
      <c r="C369" s="206" t="n">
        <f aca="false">'BOD Average Salary by School'!C369</f>
        <v>1730</v>
      </c>
      <c r="D369" s="206" t="str">
        <f aca="false">'BOD Average Salary by School'!D369</f>
        <v>BEECH TREE ELEM</v>
      </c>
      <c r="E369" s="226" t="n">
        <f aca="false">VLOOKUP(TEXT(A369,"000")&amp;" "&amp;TEXT(C369,"0000"),'BOD Average Salary by School'!F:G,2,FALSE())</f>
        <v>66797.33</v>
      </c>
    </row>
    <row r="370" customFormat="false" ht="15" hidden="false" customHeight="true" outlineLevel="0" collapsed="false">
      <c r="A370" s="225" t="n">
        <f aca="false">'BOD Average Salary by School'!A370</f>
        <v>29</v>
      </c>
      <c r="B370" s="206" t="str">
        <f aca="false">'BOD Average Salary by School'!B370</f>
        <v>Fairfax County Public Schools</v>
      </c>
      <c r="C370" s="206" t="n">
        <f aca="false">'BOD Average Salary by School'!C370</f>
        <v>1740</v>
      </c>
      <c r="D370" s="206" t="str">
        <f aca="false">'BOD Average Salary by School'!D370</f>
        <v>HAYFIELD ELEM</v>
      </c>
      <c r="E370" s="226" t="n">
        <f aca="false">VLOOKUP(TEXT(A370,"000")&amp;" "&amp;TEXT(C370,"0000"),'BOD Average Salary by School'!F:G,2,FALSE())</f>
        <v>68677.67</v>
      </c>
    </row>
    <row r="371" customFormat="false" ht="15" hidden="false" customHeight="true" outlineLevel="0" collapsed="false">
      <c r="A371" s="225" t="n">
        <f aca="false">'BOD Average Salary by School'!A371</f>
        <v>29</v>
      </c>
      <c r="B371" s="206" t="str">
        <f aca="false">'BOD Average Salary by School'!B371</f>
        <v>Fairfax County Public Schools</v>
      </c>
      <c r="C371" s="206" t="n">
        <f aca="false">'BOD Average Salary by School'!C371</f>
        <v>1760</v>
      </c>
      <c r="D371" s="206" t="str">
        <f aca="false">'BOD Average Salary by School'!D371</f>
        <v>KILMER MIDDLE</v>
      </c>
      <c r="E371" s="226" t="n">
        <f aca="false">VLOOKUP(TEXT(A371,"000")&amp;" "&amp;TEXT(C371,"0000"),'BOD Average Salary by School'!F:G,2,FALSE())</f>
        <v>70612.98</v>
      </c>
    </row>
    <row r="372" customFormat="false" ht="15" hidden="false" customHeight="true" outlineLevel="0" collapsed="false">
      <c r="A372" s="225" t="n">
        <f aca="false">'BOD Average Salary by School'!A372</f>
        <v>29</v>
      </c>
      <c r="B372" s="206" t="str">
        <f aca="false">'BOD Average Salary by School'!B372</f>
        <v>Fairfax County Public Schools</v>
      </c>
      <c r="C372" s="206" t="n">
        <f aca="false">'BOD Average Salary by School'!C372</f>
        <v>1761</v>
      </c>
      <c r="D372" s="206" t="str">
        <f aca="false">'BOD Average Salary by School'!D372</f>
        <v>KILMER CENTER</v>
      </c>
      <c r="E372" s="226" t="n">
        <f aca="false">VLOOKUP(TEXT(A372,"000")&amp;" "&amp;TEXT(C372,"0000"),'BOD Average Salary by School'!F:G,2,FALSE())</f>
        <v>69395.08</v>
      </c>
    </row>
    <row r="373" customFormat="false" ht="15" hidden="false" customHeight="true" outlineLevel="0" collapsed="false">
      <c r="A373" s="225" t="n">
        <f aca="false">'BOD Average Salary by School'!A373</f>
        <v>29</v>
      </c>
      <c r="B373" s="206" t="str">
        <f aca="false">'BOD Average Salary by School'!B373</f>
        <v>Fairfax County Public Schools</v>
      </c>
      <c r="C373" s="206" t="n">
        <f aca="false">'BOD Average Salary by School'!C373</f>
        <v>1770</v>
      </c>
      <c r="D373" s="206" t="str">
        <f aca="false">'BOD Average Salary by School'!D373</f>
        <v>ROLLING VALLEY ELEM</v>
      </c>
      <c r="E373" s="226" t="n">
        <f aca="false">VLOOKUP(TEXT(A373,"000")&amp;" "&amp;TEXT(C373,"0000"),'BOD Average Salary by School'!F:G,2,FALSE())</f>
        <v>65116.49</v>
      </c>
    </row>
    <row r="374" customFormat="false" ht="15" hidden="false" customHeight="true" outlineLevel="0" collapsed="false">
      <c r="A374" s="225" t="n">
        <f aca="false">'BOD Average Salary by School'!A374</f>
        <v>29</v>
      </c>
      <c r="B374" s="206" t="str">
        <f aca="false">'BOD Average Salary by School'!B374</f>
        <v>Fairfax County Public Schools</v>
      </c>
      <c r="C374" s="206" t="n">
        <f aca="false">'BOD Average Salary by School'!C374</f>
        <v>1790</v>
      </c>
      <c r="D374" s="206" t="str">
        <f aca="false">'BOD Average Salary by School'!D374</f>
        <v>BROOKFIELD ELEM</v>
      </c>
      <c r="E374" s="226" t="n">
        <f aca="false">VLOOKUP(TEXT(A374,"000")&amp;" "&amp;TEXT(C374,"0000"),'BOD Average Salary by School'!F:G,2,FALSE())</f>
        <v>68160.3</v>
      </c>
    </row>
    <row r="375" customFormat="false" ht="15" hidden="false" customHeight="true" outlineLevel="0" collapsed="false">
      <c r="A375" s="225" t="n">
        <f aca="false">'BOD Average Salary by School'!A375</f>
        <v>29</v>
      </c>
      <c r="B375" s="206" t="str">
        <f aca="false">'BOD Average Salary by School'!B375</f>
        <v>Fairfax County Public Schools</v>
      </c>
      <c r="C375" s="206" t="n">
        <f aca="false">'BOD Average Salary by School'!C375</f>
        <v>1800</v>
      </c>
      <c r="D375" s="206" t="str">
        <f aca="false">'BOD Average Salary by School'!D375</f>
        <v>HAYFIELD SECONDARY</v>
      </c>
      <c r="E375" s="226" t="n">
        <f aca="false">VLOOKUP(TEXT(A375,"000")&amp;" "&amp;TEXT(C375,"0000"),'BOD Average Salary by School'!F:G,2,FALSE())</f>
        <v>71255.12</v>
      </c>
    </row>
    <row r="376" customFormat="false" ht="15" hidden="false" customHeight="true" outlineLevel="0" collapsed="false">
      <c r="A376" s="225" t="n">
        <f aca="false">'BOD Average Salary by School'!A376</f>
        <v>29</v>
      </c>
      <c r="B376" s="206" t="str">
        <f aca="false">'BOD Average Salary by School'!B376</f>
        <v>Fairfax County Public Schools</v>
      </c>
      <c r="C376" s="206" t="n">
        <f aca="false">'BOD Average Salary by School'!C376</f>
        <v>1810</v>
      </c>
      <c r="D376" s="206" t="str">
        <f aca="false">'BOD Average Salary by School'!D376</f>
        <v>WOLFTRAP ELEM</v>
      </c>
      <c r="E376" s="226" t="n">
        <f aca="false">VLOOKUP(TEXT(A376,"000")&amp;" "&amp;TEXT(C376,"0000"),'BOD Average Salary by School'!F:G,2,FALSE())</f>
        <v>62078.18</v>
      </c>
    </row>
    <row r="377" customFormat="false" ht="15" hidden="false" customHeight="true" outlineLevel="0" collapsed="false">
      <c r="A377" s="225" t="n">
        <f aca="false">'BOD Average Salary by School'!A377</f>
        <v>29</v>
      </c>
      <c r="B377" s="206" t="str">
        <f aca="false">'BOD Average Salary by School'!B377</f>
        <v>Fairfax County Public Schools</v>
      </c>
      <c r="C377" s="206" t="n">
        <f aca="false">'BOD Average Salary by School'!C377</f>
        <v>1820</v>
      </c>
      <c r="D377" s="206" t="str">
        <f aca="false">'BOD Average Salary by School'!D377</f>
        <v>RIVERSIDE ELEM</v>
      </c>
      <c r="E377" s="226" t="n">
        <f aca="false">VLOOKUP(TEXT(A377,"000")&amp;" "&amp;TEXT(C377,"0000"),'BOD Average Salary by School'!F:G,2,FALSE())</f>
        <v>63462.57</v>
      </c>
    </row>
    <row r="378" customFormat="false" ht="15" hidden="false" customHeight="true" outlineLevel="0" collapsed="false">
      <c r="A378" s="225" t="n">
        <f aca="false">'BOD Average Salary by School'!A378</f>
        <v>29</v>
      </c>
      <c r="B378" s="206" t="str">
        <f aca="false">'BOD Average Salary by School'!B378</f>
        <v>Fairfax County Public Schools</v>
      </c>
      <c r="C378" s="206" t="n">
        <f aca="false">'BOD Average Salary by School'!C378</f>
        <v>1830</v>
      </c>
      <c r="D378" s="206" t="str">
        <f aca="false">'BOD Average Salary by School'!D378</f>
        <v>LONDON TOWNE ELEM</v>
      </c>
      <c r="E378" s="226" t="n">
        <f aca="false">VLOOKUP(TEXT(A378,"000")&amp;" "&amp;TEXT(C378,"0000"),'BOD Average Salary by School'!F:G,2,FALSE())</f>
        <v>64381.05</v>
      </c>
    </row>
    <row r="379" customFormat="false" ht="15" hidden="false" customHeight="true" outlineLevel="0" collapsed="false">
      <c r="A379" s="225" t="n">
        <f aca="false">'BOD Average Salary by School'!A379</f>
        <v>29</v>
      </c>
      <c r="B379" s="206" t="str">
        <f aca="false">'BOD Average Salary by School'!B379</f>
        <v>Fairfax County Public Schools</v>
      </c>
      <c r="C379" s="206" t="n">
        <f aca="false">'BOD Average Salary by School'!C379</f>
        <v>1840</v>
      </c>
      <c r="D379" s="206" t="str">
        <f aca="false">'BOD Average Salary by School'!D379</f>
        <v>GREENBRIAR EAST ELEM</v>
      </c>
      <c r="E379" s="226" t="n">
        <f aca="false">VLOOKUP(TEXT(A379,"000")&amp;" "&amp;TEXT(C379,"0000"),'BOD Average Salary by School'!F:G,2,FALSE())</f>
        <v>67206</v>
      </c>
    </row>
    <row r="380" customFormat="false" ht="15" hidden="false" customHeight="true" outlineLevel="0" collapsed="false">
      <c r="A380" s="225" t="n">
        <f aca="false">'BOD Average Salary by School'!A380</f>
        <v>29</v>
      </c>
      <c r="B380" s="206" t="str">
        <f aca="false">'BOD Average Salary by School'!B380</f>
        <v>Fairfax County Public Schools</v>
      </c>
      <c r="C380" s="206" t="n">
        <f aca="false">'BOD Average Salary by School'!C380</f>
        <v>1850</v>
      </c>
      <c r="D380" s="206" t="str">
        <f aca="false">'BOD Average Salary by School'!D380</f>
        <v>LEES CORNER ELEM</v>
      </c>
      <c r="E380" s="226" t="n">
        <f aca="false">VLOOKUP(TEXT(A380,"000")&amp;" "&amp;TEXT(C380,"0000"),'BOD Average Salary by School'!F:G,2,FALSE())</f>
        <v>70055.09</v>
      </c>
    </row>
    <row r="381" customFormat="false" ht="15" hidden="false" customHeight="true" outlineLevel="0" collapsed="false">
      <c r="A381" s="225" t="n">
        <f aca="false">'BOD Average Salary by School'!A381</f>
        <v>29</v>
      </c>
      <c r="B381" s="206" t="str">
        <f aca="false">'BOD Average Salary by School'!B381</f>
        <v>Fairfax County Public Schools</v>
      </c>
      <c r="C381" s="206" t="n">
        <f aca="false">'BOD Average Salary by School'!C381</f>
        <v>1860</v>
      </c>
      <c r="D381" s="206" t="str">
        <f aca="false">'BOD Average Salary by School'!D381</f>
        <v>OAK VIEW ELEM</v>
      </c>
      <c r="E381" s="226" t="n">
        <f aca="false">VLOOKUP(TEXT(A381,"000")&amp;" "&amp;TEXT(C381,"0000"),'BOD Average Salary by School'!F:G,2,FALSE())</f>
        <v>69290.73</v>
      </c>
    </row>
    <row r="382" customFormat="false" ht="15" hidden="false" customHeight="true" outlineLevel="0" collapsed="false">
      <c r="A382" s="225" t="n">
        <f aca="false">'BOD Average Salary by School'!A382</f>
        <v>29</v>
      </c>
      <c r="B382" s="206" t="str">
        <f aca="false">'BOD Average Salary by School'!B382</f>
        <v>Fairfax County Public Schools</v>
      </c>
      <c r="C382" s="206" t="n">
        <f aca="false">'BOD Average Salary by School'!C382</f>
        <v>1870</v>
      </c>
      <c r="D382" s="206" t="str">
        <f aca="false">'BOD Average Salary by School'!D382</f>
        <v>CLERMONT ELEM</v>
      </c>
      <c r="E382" s="226" t="n">
        <f aca="false">VLOOKUP(TEXT(A382,"000")&amp;" "&amp;TEXT(C382,"0000"),'BOD Average Salary by School'!F:G,2,FALSE())</f>
        <v>68375</v>
      </c>
    </row>
    <row r="383" customFormat="false" ht="15" hidden="false" customHeight="true" outlineLevel="0" collapsed="false">
      <c r="A383" s="225" t="n">
        <f aca="false">'BOD Average Salary by School'!A383</f>
        <v>29</v>
      </c>
      <c r="B383" s="206" t="str">
        <f aca="false">'BOD Average Salary by School'!B383</f>
        <v>Fairfax County Public Schools</v>
      </c>
      <c r="C383" s="206" t="n">
        <f aca="false">'BOD Average Salary by School'!C383</f>
        <v>1880</v>
      </c>
      <c r="D383" s="206" t="str">
        <f aca="false">'BOD Average Salary by School'!D383</f>
        <v>HUNT VALLEY ELEM</v>
      </c>
      <c r="E383" s="226" t="n">
        <f aca="false">VLOOKUP(TEXT(A383,"000")&amp;" "&amp;TEXT(C383,"0000"),'BOD Average Salary by School'!F:G,2,FALSE())</f>
        <v>70155.56</v>
      </c>
    </row>
    <row r="384" customFormat="false" ht="15" hidden="false" customHeight="true" outlineLevel="0" collapsed="false">
      <c r="A384" s="225" t="n">
        <f aca="false">'BOD Average Salary by School'!A384</f>
        <v>29</v>
      </c>
      <c r="B384" s="206" t="str">
        <f aca="false">'BOD Average Salary by School'!B384</f>
        <v>Fairfax County Public Schools</v>
      </c>
      <c r="C384" s="206" t="n">
        <f aca="false">'BOD Average Salary by School'!C384</f>
        <v>1890</v>
      </c>
      <c r="D384" s="206" t="str">
        <f aca="false">'BOD Average Salary by School'!D384</f>
        <v>KINGS GLEN ELEM</v>
      </c>
      <c r="E384" s="226" t="n">
        <f aca="false">VLOOKUP(TEXT(A384,"000")&amp;" "&amp;TEXT(C384,"0000"),'BOD Average Salary by School'!F:G,2,FALSE())</f>
        <v>67781.6</v>
      </c>
    </row>
    <row r="385" customFormat="false" ht="15" hidden="false" customHeight="true" outlineLevel="0" collapsed="false">
      <c r="A385" s="225" t="n">
        <f aca="false">'BOD Average Salary by School'!A385</f>
        <v>29</v>
      </c>
      <c r="B385" s="206" t="str">
        <f aca="false">'BOD Average Salary by School'!B385</f>
        <v>Fairfax County Public Schools</v>
      </c>
      <c r="C385" s="206" t="n">
        <f aca="false">'BOD Average Salary by School'!C385</f>
        <v>190</v>
      </c>
      <c r="D385" s="206" t="str">
        <f aca="false">'BOD Average Salary by School'!D385</f>
        <v>FAIRFAX COUNTY ADULT HIGH</v>
      </c>
      <c r="E385" s="226" t="n">
        <f aca="false">VLOOKUP(TEXT(A385,"000")&amp;" "&amp;TEXT(C385,"0000"),'BOD Average Salary by School'!F:G,2,FALSE())</f>
        <v>73103.25</v>
      </c>
    </row>
    <row r="386" customFormat="false" ht="15" hidden="false" customHeight="true" outlineLevel="0" collapsed="false">
      <c r="A386" s="225" t="n">
        <f aca="false">'BOD Average Salary by School'!A386</f>
        <v>29</v>
      </c>
      <c r="B386" s="206" t="str">
        <f aca="false">'BOD Average Salary by School'!B386</f>
        <v>Fairfax County Public Schools</v>
      </c>
      <c r="C386" s="206" t="n">
        <f aca="false">'BOD Average Salary by School'!C386</f>
        <v>1900</v>
      </c>
      <c r="D386" s="206" t="str">
        <f aca="false">'BOD Average Salary by School'!D386</f>
        <v>KEY MIDDLE</v>
      </c>
      <c r="E386" s="226" t="n">
        <f aca="false">VLOOKUP(TEXT(A386,"000")&amp;" "&amp;TEXT(C386,"0000"),'BOD Average Salary by School'!F:G,2,FALSE())</f>
        <v>66219.68</v>
      </c>
    </row>
    <row r="387" customFormat="false" ht="15" hidden="false" customHeight="true" outlineLevel="0" collapsed="false">
      <c r="A387" s="225" t="n">
        <f aca="false">'BOD Average Salary by School'!A387</f>
        <v>29</v>
      </c>
      <c r="B387" s="206" t="str">
        <f aca="false">'BOD Average Salary by School'!B387</f>
        <v>Fairfax County Public Schools</v>
      </c>
      <c r="C387" s="206" t="n">
        <f aca="false">'BOD Average Salary by School'!C387</f>
        <v>1901</v>
      </c>
      <c r="D387" s="206" t="str">
        <f aca="false">'BOD Average Salary by School'!D387</f>
        <v>KEY CENTER</v>
      </c>
      <c r="E387" s="226" t="n">
        <f aca="false">VLOOKUP(TEXT(A387,"000")&amp;" "&amp;TEXT(C387,"0000"),'BOD Average Salary by School'!F:G,2,FALSE())</f>
        <v>66151.2</v>
      </c>
    </row>
    <row r="388" customFormat="false" ht="15" hidden="false" customHeight="true" outlineLevel="0" collapsed="false">
      <c r="A388" s="225" t="n">
        <f aca="false">'BOD Average Salary by School'!A388</f>
        <v>29</v>
      </c>
      <c r="B388" s="206" t="str">
        <f aca="false">'BOD Average Salary by School'!B388</f>
        <v>Fairfax County Public Schools</v>
      </c>
      <c r="C388" s="206" t="n">
        <f aca="false">'BOD Average Salary by School'!C388</f>
        <v>1920</v>
      </c>
      <c r="D388" s="206" t="str">
        <f aca="false">'BOD Average Salary by School'!D388</f>
        <v>FORT HUNT ELEM</v>
      </c>
      <c r="E388" s="226" t="n">
        <f aca="false">VLOOKUP(TEXT(A388,"000")&amp;" "&amp;TEXT(C388,"0000"),'BOD Average Salary by School'!F:G,2,FALSE())</f>
        <v>62890.75</v>
      </c>
    </row>
    <row r="389" customFormat="false" ht="15" hidden="false" customHeight="true" outlineLevel="0" collapsed="false">
      <c r="A389" s="225" t="n">
        <f aca="false">'BOD Average Salary by School'!A389</f>
        <v>29</v>
      </c>
      <c r="B389" s="206" t="str">
        <f aca="false">'BOD Average Salary by School'!B389</f>
        <v>Fairfax County Public Schools</v>
      </c>
      <c r="C389" s="206" t="n">
        <f aca="false">'BOD Average Salary by School'!C389</f>
        <v>1940</v>
      </c>
      <c r="D389" s="206" t="str">
        <f aca="false">'BOD Average Salary by School'!D389</f>
        <v>CAMELOT ELEM</v>
      </c>
      <c r="E389" s="226" t="n">
        <f aca="false">VLOOKUP(TEXT(A389,"000")&amp;" "&amp;TEXT(C389,"0000"),'BOD Average Salary by School'!F:G,2,FALSE())</f>
        <v>63094.32</v>
      </c>
    </row>
    <row r="390" customFormat="false" ht="15" hidden="false" customHeight="true" outlineLevel="0" collapsed="false">
      <c r="A390" s="225" t="n">
        <f aca="false">'BOD Average Salary by School'!A390</f>
        <v>29</v>
      </c>
      <c r="B390" s="206" t="str">
        <f aca="false">'BOD Average Salary by School'!B390</f>
        <v>Fairfax County Public Schools</v>
      </c>
      <c r="C390" s="206" t="n">
        <f aca="false">'BOD Average Salary by School'!C390</f>
        <v>1950</v>
      </c>
      <c r="D390" s="206" t="str">
        <f aca="false">'BOD Average Salary by School'!D390</f>
        <v>HUNTERS WOODS ELEM</v>
      </c>
      <c r="E390" s="226" t="n">
        <f aca="false">VLOOKUP(TEXT(A390,"000")&amp;" "&amp;TEXT(C390,"0000"),'BOD Average Salary by School'!F:G,2,FALSE())</f>
        <v>69272.15</v>
      </c>
    </row>
    <row r="391" customFormat="false" ht="15" hidden="false" customHeight="true" outlineLevel="0" collapsed="false">
      <c r="A391" s="225" t="n">
        <f aca="false">'BOD Average Salary by School'!A391</f>
        <v>29</v>
      </c>
      <c r="B391" s="206" t="str">
        <f aca="false">'BOD Average Salary by School'!B391</f>
        <v>Fairfax County Public Schools</v>
      </c>
      <c r="C391" s="206" t="n">
        <f aca="false">'BOD Average Salary by School'!C391</f>
        <v>1960</v>
      </c>
      <c r="D391" s="206" t="str">
        <f aca="false">'BOD Average Salary by School'!D391</f>
        <v>ROBINSON SECONDARY</v>
      </c>
      <c r="E391" s="226" t="n">
        <f aca="false">VLOOKUP(TEXT(A391,"000")&amp;" "&amp;TEXT(C391,"0000"),'BOD Average Salary by School'!F:G,2,FALSE())</f>
        <v>73171.81</v>
      </c>
    </row>
    <row r="392" customFormat="false" ht="15" hidden="false" customHeight="true" outlineLevel="0" collapsed="false">
      <c r="A392" s="225" t="n">
        <f aca="false">'BOD Average Salary by School'!A392</f>
        <v>29</v>
      </c>
      <c r="B392" s="206" t="str">
        <f aca="false">'BOD Average Salary by School'!B392</f>
        <v>Fairfax County Public Schools</v>
      </c>
      <c r="C392" s="206" t="n">
        <f aca="false">'BOD Average Salary by School'!C392</f>
        <v>1970</v>
      </c>
      <c r="D392" s="206" t="str">
        <f aca="false">'BOD Average Salary by School'!D392</f>
        <v>LAUREL RIDGE ELEM</v>
      </c>
      <c r="E392" s="226" t="n">
        <f aca="false">VLOOKUP(TEXT(A392,"000")&amp;" "&amp;TEXT(C392,"0000"),'BOD Average Salary by School'!F:G,2,FALSE())</f>
        <v>69267.96</v>
      </c>
    </row>
    <row r="393" customFormat="false" ht="15" hidden="false" customHeight="true" outlineLevel="0" collapsed="false">
      <c r="A393" s="225" t="n">
        <f aca="false">'BOD Average Salary by School'!A393</f>
        <v>29</v>
      </c>
      <c r="B393" s="206" t="str">
        <f aca="false">'BOD Average Salary by School'!B393</f>
        <v>Fairfax County Public Schools</v>
      </c>
      <c r="C393" s="206" t="n">
        <f aca="false">'BOD Average Salary by School'!C393</f>
        <v>1980</v>
      </c>
      <c r="D393" s="206" t="str">
        <f aca="false">'BOD Average Salary by School'!D393</f>
        <v>HUTCHISON ELEM</v>
      </c>
      <c r="E393" s="226" t="n">
        <f aca="false">VLOOKUP(TEXT(A393,"000")&amp;" "&amp;TEXT(C393,"0000"),'BOD Average Salary by School'!F:G,2,FALSE())</f>
        <v>63126.18</v>
      </c>
    </row>
    <row r="394" customFormat="false" ht="15" hidden="false" customHeight="true" outlineLevel="0" collapsed="false">
      <c r="A394" s="225" t="n">
        <f aca="false">'BOD Average Salary by School'!A394</f>
        <v>29</v>
      </c>
      <c r="B394" s="206" t="str">
        <f aca="false">'BOD Average Salary by School'!B394</f>
        <v>Fairfax County Public Schools</v>
      </c>
      <c r="C394" s="206" t="n">
        <f aca="false">'BOD Average Salary by School'!C394</f>
        <v>1990</v>
      </c>
      <c r="D394" s="206" t="str">
        <f aca="false">'BOD Average Salary by School'!D394</f>
        <v>SOUTH LAKES HIGH</v>
      </c>
      <c r="E394" s="226" t="n">
        <f aca="false">VLOOKUP(TEXT(A394,"000")&amp;" "&amp;TEXT(C394,"0000"),'BOD Average Salary by School'!F:G,2,FALSE())</f>
        <v>69069.99</v>
      </c>
    </row>
    <row r="395" customFormat="false" ht="15" hidden="false" customHeight="true" outlineLevel="0" collapsed="false">
      <c r="A395" s="225" t="n">
        <f aca="false">'BOD Average Salary by School'!A395</f>
        <v>29</v>
      </c>
      <c r="B395" s="206" t="str">
        <f aca="false">'BOD Average Salary by School'!B395</f>
        <v>Fairfax County Public Schools</v>
      </c>
      <c r="C395" s="206" t="n">
        <f aca="false">'BOD Average Salary by School'!C395</f>
        <v>20</v>
      </c>
      <c r="D395" s="206" t="str">
        <f aca="false">'BOD Average Salary by School'!D395</f>
        <v>FAIRFAX HIGH</v>
      </c>
      <c r="E395" s="226" t="n">
        <f aca="false">VLOOKUP(TEXT(A395,"000")&amp;" "&amp;TEXT(C395,"0000"),'BOD Average Salary by School'!F:G,2,FALSE())</f>
        <v>72180.23</v>
      </c>
    </row>
    <row r="396" customFormat="false" ht="15" hidden="false" customHeight="true" outlineLevel="0" collapsed="false">
      <c r="A396" s="225" t="n">
        <f aca="false">'BOD Average Salary by School'!A396</f>
        <v>29</v>
      </c>
      <c r="B396" s="206" t="str">
        <f aca="false">'BOD Average Salary by School'!B396</f>
        <v>Fairfax County Public Schools</v>
      </c>
      <c r="C396" s="206" t="n">
        <f aca="false">'BOD Average Salary by School'!C396</f>
        <v>200</v>
      </c>
      <c r="D396" s="206" t="str">
        <f aca="false">'BOD Average Salary by School'!D396</f>
        <v>CENTREVILLE HIGH</v>
      </c>
      <c r="E396" s="226" t="n">
        <f aca="false">VLOOKUP(TEXT(A396,"000")&amp;" "&amp;TEXT(C396,"0000"),'BOD Average Salary by School'!F:G,2,FALSE())</f>
        <v>71740.36</v>
      </c>
    </row>
    <row r="397" customFormat="false" ht="15" hidden="false" customHeight="true" outlineLevel="0" collapsed="false">
      <c r="A397" s="225" t="n">
        <f aca="false">'BOD Average Salary by School'!A397</f>
        <v>29</v>
      </c>
      <c r="B397" s="206" t="str">
        <f aca="false">'BOD Average Salary by School'!B397</f>
        <v>Fairfax County Public Schools</v>
      </c>
      <c r="C397" s="206" t="n">
        <f aca="false">'BOD Average Salary by School'!C397</f>
        <v>2000</v>
      </c>
      <c r="D397" s="206" t="str">
        <f aca="false">'BOD Average Salary by School'!D397</f>
        <v>BONNIE BRAE ELEM</v>
      </c>
      <c r="E397" s="226" t="n">
        <f aca="false">VLOOKUP(TEXT(A397,"000")&amp;" "&amp;TEXT(C397,"0000"),'BOD Average Salary by School'!F:G,2,FALSE())</f>
        <v>66785.52</v>
      </c>
    </row>
    <row r="398" customFormat="false" ht="15" hidden="false" customHeight="true" outlineLevel="0" collapsed="false">
      <c r="A398" s="225" t="n">
        <f aca="false">'BOD Average Salary by School'!A398</f>
        <v>29</v>
      </c>
      <c r="B398" s="206" t="str">
        <f aca="false">'BOD Average Salary by School'!B398</f>
        <v>Fairfax County Public Schools</v>
      </c>
      <c r="C398" s="206" t="n">
        <f aca="false">'BOD Average Salary by School'!C398</f>
        <v>2010</v>
      </c>
      <c r="D398" s="206" t="str">
        <f aca="false">'BOD Average Salary by School'!D398</f>
        <v>DRANESVILLE ELEM</v>
      </c>
      <c r="E398" s="226" t="n">
        <f aca="false">VLOOKUP(TEXT(A398,"000")&amp;" "&amp;TEXT(C398,"0000"),'BOD Average Salary by School'!F:G,2,FALSE())</f>
        <v>70137.03</v>
      </c>
    </row>
    <row r="399" customFormat="false" ht="15" hidden="false" customHeight="true" outlineLevel="0" collapsed="false">
      <c r="A399" s="225" t="n">
        <f aca="false">'BOD Average Salary by School'!A399</f>
        <v>29</v>
      </c>
      <c r="B399" s="206" t="str">
        <f aca="false">'BOD Average Salary by School'!B399</f>
        <v>Fairfax County Public Schools</v>
      </c>
      <c r="C399" s="206" t="n">
        <f aca="false">'BOD Average Salary by School'!C399</f>
        <v>2020</v>
      </c>
      <c r="D399" s="206" t="str">
        <f aca="false">'BOD Average Salary by School'!D399</f>
        <v>CROSSFIELD ELEM</v>
      </c>
      <c r="E399" s="226" t="n">
        <f aca="false">VLOOKUP(TEXT(A399,"000")&amp;" "&amp;TEXT(C399,"0000"),'BOD Average Salary by School'!F:G,2,FALSE())</f>
        <v>67389.55</v>
      </c>
    </row>
    <row r="400" customFormat="false" ht="15" hidden="false" customHeight="true" outlineLevel="0" collapsed="false">
      <c r="A400" s="225" t="n">
        <f aca="false">'BOD Average Salary by School'!A400</f>
        <v>29</v>
      </c>
      <c r="B400" s="206" t="str">
        <f aca="false">'BOD Average Salary by School'!B400</f>
        <v>Fairfax County Public Schools</v>
      </c>
      <c r="C400" s="206" t="n">
        <f aca="false">'BOD Average Salary by School'!C400</f>
        <v>2030</v>
      </c>
      <c r="D400" s="206" t="str">
        <f aca="false">'BOD Average Salary by School'!D400</f>
        <v>SANGSTER ELEM</v>
      </c>
      <c r="E400" s="226" t="n">
        <f aca="false">VLOOKUP(TEXT(A400,"000")&amp;" "&amp;TEXT(C400,"0000"),'BOD Average Salary by School'!F:G,2,FALSE())</f>
        <v>65790.1</v>
      </c>
    </row>
    <row r="401" customFormat="false" ht="15" hidden="false" customHeight="true" outlineLevel="0" collapsed="false">
      <c r="A401" s="225" t="n">
        <f aca="false">'BOD Average Salary by School'!A401</f>
        <v>29</v>
      </c>
      <c r="B401" s="206" t="str">
        <f aca="false">'BOD Average Salary by School'!B401</f>
        <v>Fairfax County Public Schools</v>
      </c>
      <c r="C401" s="206" t="n">
        <f aca="false">'BOD Average Salary by School'!C401</f>
        <v>2040</v>
      </c>
      <c r="D401" s="206" t="str">
        <f aca="false">'BOD Average Salary by School'!D401</f>
        <v>SARATOGA ELEM</v>
      </c>
      <c r="E401" s="226" t="n">
        <f aca="false">VLOOKUP(TEXT(A401,"000")&amp;" "&amp;TEXT(C401,"0000"),'BOD Average Salary by School'!F:G,2,FALSE())</f>
        <v>67498.88</v>
      </c>
    </row>
    <row r="402" customFormat="false" ht="15" hidden="false" customHeight="true" outlineLevel="0" collapsed="false">
      <c r="A402" s="225" t="n">
        <f aca="false">'BOD Average Salary by School'!A402</f>
        <v>29</v>
      </c>
      <c r="B402" s="206" t="str">
        <f aca="false">'BOD Average Salary by School'!B402</f>
        <v>Fairfax County Public Schools</v>
      </c>
      <c r="C402" s="206" t="n">
        <f aca="false">'BOD Average Salary by School'!C402</f>
        <v>2050</v>
      </c>
      <c r="D402" s="206" t="str">
        <f aca="false">'BOD Average Salary by School'!D402</f>
        <v>VIRGINIA RUN ELEM</v>
      </c>
      <c r="E402" s="226" t="n">
        <f aca="false">VLOOKUP(TEXT(A402,"000")&amp;" "&amp;TEXT(C402,"0000"),'BOD Average Salary by School'!F:G,2,FALSE())</f>
        <v>67744.06</v>
      </c>
    </row>
    <row r="403" customFormat="false" ht="15" hidden="false" customHeight="true" outlineLevel="0" collapsed="false">
      <c r="A403" s="225" t="n">
        <f aca="false">'BOD Average Salary by School'!A403</f>
        <v>29</v>
      </c>
      <c r="B403" s="206" t="str">
        <f aca="false">'BOD Average Salary by School'!B403</f>
        <v>Fairfax County Public Schools</v>
      </c>
      <c r="C403" s="206" t="n">
        <f aca="false">'BOD Average Salary by School'!C403</f>
        <v>2060</v>
      </c>
      <c r="D403" s="206" t="str">
        <f aca="false">'BOD Average Salary by School'!D403</f>
        <v>WILLOW SPRINGS ELEM</v>
      </c>
      <c r="E403" s="226" t="n">
        <f aca="false">VLOOKUP(TEXT(A403,"000")&amp;" "&amp;TEXT(C403,"0000"),'BOD Average Salary by School'!F:G,2,FALSE())</f>
        <v>66651.85</v>
      </c>
    </row>
    <row r="404" customFormat="false" ht="15" hidden="false" customHeight="true" outlineLevel="0" collapsed="false">
      <c r="A404" s="225" t="n">
        <f aca="false">'BOD Average Salary by School'!A404</f>
        <v>29</v>
      </c>
      <c r="B404" s="206" t="str">
        <f aca="false">'BOD Average Salary by School'!B404</f>
        <v>Fairfax County Public Schools</v>
      </c>
      <c r="C404" s="206" t="n">
        <f aca="false">'BOD Average Salary by School'!C404</f>
        <v>2070</v>
      </c>
      <c r="D404" s="206" t="str">
        <f aca="false">'BOD Average Salary by School'!D404</f>
        <v>STONE MIDDLE</v>
      </c>
      <c r="E404" s="226" t="n">
        <f aca="false">VLOOKUP(TEXT(A404,"000")&amp;" "&amp;TEXT(C404,"0000"),'BOD Average Salary by School'!F:G,2,FALSE())</f>
        <v>77776.09</v>
      </c>
    </row>
    <row r="405" customFormat="false" ht="15" hidden="false" customHeight="true" outlineLevel="0" collapsed="false">
      <c r="A405" s="225" t="n">
        <f aca="false">'BOD Average Salary by School'!A405</f>
        <v>29</v>
      </c>
      <c r="B405" s="206" t="str">
        <f aca="false">'BOD Average Salary by School'!B405</f>
        <v>Fairfax County Public Schools</v>
      </c>
      <c r="C405" s="206" t="n">
        <f aca="false">'BOD Average Salary by School'!C405</f>
        <v>2080</v>
      </c>
      <c r="D405" s="206" t="str">
        <f aca="false">'BOD Average Salary by School'!D405</f>
        <v>POPLAR TREE ELEM</v>
      </c>
      <c r="E405" s="226" t="n">
        <f aca="false">VLOOKUP(TEXT(A405,"000")&amp;" "&amp;TEXT(C405,"0000"),'BOD Average Salary by School'!F:G,2,FALSE())</f>
        <v>68837.57</v>
      </c>
    </row>
    <row r="406" customFormat="false" ht="15" hidden="false" customHeight="true" outlineLevel="0" collapsed="false">
      <c r="A406" s="225" t="n">
        <f aca="false">'BOD Average Salary by School'!A406</f>
        <v>29</v>
      </c>
      <c r="B406" s="206" t="str">
        <f aca="false">'BOD Average Salary by School'!B406</f>
        <v>Fairfax County Public Schools</v>
      </c>
      <c r="C406" s="206" t="n">
        <f aca="false">'BOD Average Salary by School'!C406</f>
        <v>2090</v>
      </c>
      <c r="D406" s="206" t="str">
        <f aca="false">'BOD Average Salary by School'!D406</f>
        <v>CENTRE RIDGE ELEM</v>
      </c>
      <c r="E406" s="226" t="n">
        <f aca="false">VLOOKUP(TEXT(A406,"000")&amp;" "&amp;TEXT(C406,"0000"),'BOD Average Salary by School'!F:G,2,FALSE())</f>
        <v>65564.74</v>
      </c>
    </row>
    <row r="407" customFormat="false" ht="15" hidden="false" customHeight="true" outlineLevel="0" collapsed="false">
      <c r="A407" s="225" t="n">
        <f aca="false">'BOD Average Salary by School'!A407</f>
        <v>29</v>
      </c>
      <c r="B407" s="206" t="str">
        <f aca="false">'BOD Average Salary by School'!B407</f>
        <v>Fairfax County Public Schools</v>
      </c>
      <c r="C407" s="206" t="n">
        <f aca="false">'BOD Average Salary by School'!C407</f>
        <v>2100</v>
      </c>
      <c r="D407" s="206" t="str">
        <f aca="false">'BOD Average Salary by School'!D407</f>
        <v>WAPLES MILL ELEM</v>
      </c>
      <c r="E407" s="226" t="n">
        <f aca="false">VLOOKUP(TEXT(A407,"000")&amp;" "&amp;TEXT(C407,"0000"),'BOD Average Salary by School'!F:G,2,FALSE())</f>
        <v>70541.05</v>
      </c>
    </row>
    <row r="408" customFormat="false" ht="15" hidden="false" customHeight="true" outlineLevel="0" collapsed="false">
      <c r="A408" s="225" t="n">
        <f aca="false">'BOD Average Salary by School'!A408</f>
        <v>29</v>
      </c>
      <c r="B408" s="206" t="str">
        <f aca="false">'BOD Average Salary by School'!B408</f>
        <v>Fairfax County Public Schools</v>
      </c>
      <c r="C408" s="206" t="n">
        <f aca="false">'BOD Average Salary by School'!C408</f>
        <v>220</v>
      </c>
      <c r="D408" s="206" t="str">
        <f aca="false">'BOD Average Salary by School'!D408</f>
        <v>DOGWOOD ELEM</v>
      </c>
      <c r="E408" s="226" t="n">
        <f aca="false">VLOOKUP(TEXT(A408,"000")&amp;" "&amp;TEXT(C408,"0000"),'BOD Average Salary by School'!F:G,2,FALSE())</f>
        <v>65407.15</v>
      </c>
    </row>
    <row r="409" customFormat="false" ht="15" hidden="false" customHeight="true" outlineLevel="0" collapsed="false">
      <c r="A409" s="225" t="n">
        <f aca="false">'BOD Average Salary by School'!A409</f>
        <v>29</v>
      </c>
      <c r="B409" s="206" t="str">
        <f aca="false">'BOD Average Salary by School'!B409</f>
        <v>Fairfax County Public Schools</v>
      </c>
      <c r="C409" s="206" t="n">
        <f aca="false">'BOD Average Salary by School'!C409</f>
        <v>2201</v>
      </c>
      <c r="D409" s="206" t="str">
        <f aca="false">'BOD Average Salary by School'!D409</f>
        <v>BRYANT ALTERNATIVE HIGH</v>
      </c>
      <c r="E409" s="226" t="n">
        <f aca="false">VLOOKUP(TEXT(A409,"000")&amp;" "&amp;TEXT(C409,"0000"),'BOD Average Salary by School'!F:G,2,FALSE())</f>
        <v>71706.68</v>
      </c>
    </row>
    <row r="410" customFormat="false" ht="15" hidden="false" customHeight="true" outlineLevel="0" collapsed="false">
      <c r="A410" s="225" t="n">
        <f aca="false">'BOD Average Salary by School'!A410</f>
        <v>29</v>
      </c>
      <c r="B410" s="206" t="str">
        <f aca="false">'BOD Average Salary by School'!B410</f>
        <v>Fairfax County Public Schools</v>
      </c>
      <c r="C410" s="206" t="n">
        <f aca="false">'BOD Average Salary by School'!C410</f>
        <v>2203</v>
      </c>
      <c r="D410" s="206" t="str">
        <f aca="false">'BOD Average Salary by School'!D410</f>
        <v>ALDRIN ELEM</v>
      </c>
      <c r="E410" s="226" t="n">
        <f aca="false">VLOOKUP(TEXT(A410,"000")&amp;" "&amp;TEXT(C410,"0000"),'BOD Average Salary by School'!F:G,2,FALSE())</f>
        <v>65362.89</v>
      </c>
    </row>
    <row r="411" customFormat="false" ht="15" hidden="false" customHeight="true" outlineLevel="0" collapsed="false">
      <c r="A411" s="225" t="n">
        <f aca="false">'BOD Average Salary by School'!A411</f>
        <v>29</v>
      </c>
      <c r="B411" s="206" t="str">
        <f aca="false">'BOD Average Salary by School'!B411</f>
        <v>Fairfax County Public Schools</v>
      </c>
      <c r="C411" s="206" t="n">
        <f aca="false">'BOD Average Salary by School'!C411</f>
        <v>2204</v>
      </c>
      <c r="D411" s="206" t="str">
        <f aca="false">'BOD Average Salary by School'!D411</f>
        <v>DEER PARK ELEM</v>
      </c>
      <c r="E411" s="226" t="n">
        <f aca="false">VLOOKUP(TEXT(A411,"000")&amp;" "&amp;TEXT(C411,"0000"),'BOD Average Salary by School'!F:G,2,FALSE())</f>
        <v>69084.65</v>
      </c>
    </row>
    <row r="412" customFormat="false" ht="15" hidden="false" customHeight="true" outlineLevel="0" collapsed="false">
      <c r="A412" s="225" t="n">
        <f aca="false">'BOD Average Salary by School'!A412</f>
        <v>29</v>
      </c>
      <c r="B412" s="206" t="str">
        <f aca="false">'BOD Average Salary by School'!B412</f>
        <v>Fairfax County Public Schools</v>
      </c>
      <c r="C412" s="206" t="n">
        <f aca="false">'BOD Average Salary by School'!C412</f>
        <v>2205</v>
      </c>
      <c r="D412" s="206" t="str">
        <f aca="false">'BOD Average Salary by School'!D412</f>
        <v>CENTREVILLE ELEM</v>
      </c>
      <c r="E412" s="226" t="n">
        <f aca="false">VLOOKUP(TEXT(A412,"000")&amp;" "&amp;TEXT(C412,"0000"),'BOD Average Salary by School'!F:G,2,FALSE())</f>
        <v>72456.89</v>
      </c>
    </row>
    <row r="413" customFormat="false" ht="15" hidden="false" customHeight="true" outlineLevel="0" collapsed="false">
      <c r="A413" s="225" t="n">
        <f aca="false">'BOD Average Salary by School'!A413</f>
        <v>29</v>
      </c>
      <c r="B413" s="206" t="str">
        <f aca="false">'BOD Average Salary by School'!B413</f>
        <v>Fairfax County Public Schools</v>
      </c>
      <c r="C413" s="206" t="n">
        <f aca="false">'BOD Average Salary by School'!C413</f>
        <v>2209</v>
      </c>
      <c r="D413" s="206" t="str">
        <f aca="false">'BOD Average Salary by School'!D413</f>
        <v>LANE ELEM</v>
      </c>
      <c r="E413" s="226" t="n">
        <f aca="false">VLOOKUP(TEXT(A413,"000")&amp;" "&amp;TEXT(C413,"0000"),'BOD Average Salary by School'!F:G,2,FALSE())</f>
        <v>65272</v>
      </c>
    </row>
    <row r="414" customFormat="false" ht="15" hidden="false" customHeight="true" outlineLevel="0" collapsed="false">
      <c r="A414" s="225" t="n">
        <f aca="false">'BOD Average Salary by School'!A414</f>
        <v>29</v>
      </c>
      <c r="B414" s="206" t="str">
        <f aca="false">'BOD Average Salary by School'!B414</f>
        <v>Fairfax County Public Schools</v>
      </c>
      <c r="C414" s="206" t="n">
        <f aca="false">'BOD Average Salary by School'!C414</f>
        <v>2210</v>
      </c>
      <c r="D414" s="206" t="str">
        <f aca="false">'BOD Average Salary by School'!D414</f>
        <v>HALLEY ELEM</v>
      </c>
      <c r="E414" s="226" t="n">
        <f aca="false">VLOOKUP(TEXT(A414,"000")&amp;" "&amp;TEXT(C414,"0000"),'BOD Average Salary by School'!F:G,2,FALSE())</f>
        <v>69384.37</v>
      </c>
    </row>
    <row r="415" customFormat="false" ht="15" hidden="false" customHeight="true" outlineLevel="0" collapsed="false">
      <c r="A415" s="225" t="n">
        <f aca="false">'BOD Average Salary by School'!A415</f>
        <v>29</v>
      </c>
      <c r="B415" s="206" t="str">
        <f aca="false">'BOD Average Salary by School'!B415</f>
        <v>Fairfax County Public Schools</v>
      </c>
      <c r="C415" s="206" t="n">
        <f aca="false">'BOD Average Salary by School'!C415</f>
        <v>2211</v>
      </c>
      <c r="D415" s="206" t="str">
        <f aca="false">'BOD Average Salary by School'!D415</f>
        <v>MOUNTAIN VIEW ALTERNATIVE HIGH</v>
      </c>
      <c r="E415" s="226" t="n">
        <f aca="false">VLOOKUP(TEXT(A415,"000")&amp;" "&amp;TEXT(C415,"0000"),'BOD Average Salary by School'!F:G,2,FALSE())</f>
        <v>75729.68</v>
      </c>
    </row>
    <row r="416" customFormat="false" ht="15" hidden="false" customHeight="true" outlineLevel="0" collapsed="false">
      <c r="A416" s="225" t="n">
        <f aca="false">'BOD Average Salary by School'!A416</f>
        <v>29</v>
      </c>
      <c r="B416" s="206" t="str">
        <f aca="false">'BOD Average Salary by School'!B416</f>
        <v>Fairfax County Public Schools</v>
      </c>
      <c r="C416" s="206" t="n">
        <f aca="false">'BOD Average Salary by School'!C416</f>
        <v>2222</v>
      </c>
      <c r="D416" s="206" t="str">
        <f aca="false">'BOD Average Salary by School'!D416</f>
        <v>CARSON MIDDLE</v>
      </c>
      <c r="E416" s="226" t="n">
        <f aca="false">VLOOKUP(TEXT(A416,"000")&amp;" "&amp;TEXT(C416,"0000"),'BOD Average Salary by School'!F:G,2,FALSE())</f>
        <v>72376.9</v>
      </c>
    </row>
    <row r="417" customFormat="false" ht="15" hidden="false" customHeight="true" outlineLevel="0" collapsed="false">
      <c r="A417" s="225" t="n">
        <f aca="false">'BOD Average Salary by School'!A417</f>
        <v>29</v>
      </c>
      <c r="B417" s="206" t="str">
        <f aca="false">'BOD Average Salary by School'!B417</f>
        <v>Fairfax County Public Schools</v>
      </c>
      <c r="C417" s="206" t="n">
        <f aca="false">'BOD Average Salary by School'!C417</f>
        <v>2224</v>
      </c>
      <c r="D417" s="206" t="str">
        <f aca="false">'BOD Average Salary by School'!D417</f>
        <v>FORT BELVOIR ELEM</v>
      </c>
      <c r="E417" s="226" t="n">
        <f aca="false">VLOOKUP(TEXT(A417,"000")&amp;" "&amp;TEXT(C417,"0000"),'BOD Average Salary by School'!F:G,2,FALSE())</f>
        <v>68303.13</v>
      </c>
    </row>
    <row r="418" customFormat="false" ht="15" hidden="false" customHeight="true" outlineLevel="0" collapsed="false">
      <c r="A418" s="225" t="n">
        <f aca="false">'BOD Average Salary by School'!A418</f>
        <v>29</v>
      </c>
      <c r="B418" s="206" t="str">
        <f aca="false">'BOD Average Salary by School'!B418</f>
        <v>Fairfax County Public Schools</v>
      </c>
      <c r="C418" s="206" t="n">
        <f aca="false">'BOD Average Salary by School'!C418</f>
        <v>2225</v>
      </c>
      <c r="D418" s="206" t="str">
        <f aca="false">'BOD Average Salary by School'!D418</f>
        <v>BULL RUN ELEM</v>
      </c>
      <c r="E418" s="226" t="n">
        <f aca="false">VLOOKUP(TEXT(A418,"000")&amp;" "&amp;TEXT(C418,"0000"),'BOD Average Salary by School'!F:G,2,FALSE())</f>
        <v>71439.09</v>
      </c>
    </row>
    <row r="419" customFormat="false" ht="15" hidden="false" customHeight="true" outlineLevel="0" collapsed="false">
      <c r="A419" s="225" t="n">
        <f aca="false">'BOD Average Salary by School'!A419</f>
        <v>29</v>
      </c>
      <c r="B419" s="206" t="str">
        <f aca="false">'BOD Average Salary by School'!B419</f>
        <v>Fairfax County Public Schools</v>
      </c>
      <c r="C419" s="206" t="n">
        <f aca="false">'BOD Average Salary by School'!C419</f>
        <v>2228</v>
      </c>
      <c r="D419" s="206" t="str">
        <f aca="false">'BOD Average Salary by School'!D419</f>
        <v>WESTFIELD HIGH</v>
      </c>
      <c r="E419" s="226" t="n">
        <f aca="false">VLOOKUP(TEXT(A419,"000")&amp;" "&amp;TEXT(C419,"0000"),'BOD Average Salary by School'!F:G,2,FALSE())</f>
        <v>72702.53</v>
      </c>
    </row>
    <row r="420" customFormat="false" ht="15" hidden="false" customHeight="true" outlineLevel="0" collapsed="false">
      <c r="A420" s="225" t="n">
        <f aca="false">'BOD Average Salary by School'!A420</f>
        <v>29</v>
      </c>
      <c r="B420" s="206" t="str">
        <f aca="false">'BOD Average Salary by School'!B420</f>
        <v>Fairfax County Public Schools</v>
      </c>
      <c r="C420" s="206" t="n">
        <f aca="false">'BOD Average Salary by School'!C420</f>
        <v>2229</v>
      </c>
      <c r="D420" s="206" t="str">
        <f aca="false">'BOD Average Salary by School'!D420</f>
        <v>DANIELS RUN ELEM</v>
      </c>
      <c r="E420" s="226" t="n">
        <f aca="false">VLOOKUP(TEXT(A420,"000")&amp;" "&amp;TEXT(C420,"0000"),'BOD Average Salary by School'!F:G,2,FALSE())</f>
        <v>66384.44</v>
      </c>
    </row>
    <row r="421" customFormat="false" ht="15" hidden="false" customHeight="true" outlineLevel="0" collapsed="false">
      <c r="A421" s="225" t="n">
        <f aca="false">'BOD Average Salary by School'!A421</f>
        <v>29</v>
      </c>
      <c r="B421" s="206" t="str">
        <f aca="false">'BOD Average Salary by School'!B421</f>
        <v>Fairfax County Public Schools</v>
      </c>
      <c r="C421" s="206" t="n">
        <f aca="false">'BOD Average Salary by School'!C421</f>
        <v>2230</v>
      </c>
      <c r="D421" s="206" t="str">
        <f aca="false">'BOD Average Salary by School'!D421</f>
        <v>PROVIDENCE ELEM</v>
      </c>
      <c r="E421" s="226" t="n">
        <f aca="false">VLOOKUP(TEXT(A421,"000")&amp;" "&amp;TEXT(C421,"0000"),'BOD Average Salary by School'!F:G,2,FALSE())</f>
        <v>68092.53</v>
      </c>
    </row>
    <row r="422" customFormat="false" ht="15" hidden="false" customHeight="true" outlineLevel="0" collapsed="false">
      <c r="A422" s="225" t="n">
        <f aca="false">'BOD Average Salary by School'!A422</f>
        <v>29</v>
      </c>
      <c r="B422" s="206" t="str">
        <f aca="false">'BOD Average Salary by School'!B422</f>
        <v>Fairfax County Public Schools</v>
      </c>
      <c r="C422" s="206" t="n">
        <f aca="false">'BOD Average Salary by School'!C422</f>
        <v>2231</v>
      </c>
      <c r="D422" s="206" t="str">
        <f aca="false">'BOD Average Salary by School'!D422</f>
        <v>MCNAIR ELEM</v>
      </c>
      <c r="E422" s="226" t="n">
        <f aca="false">VLOOKUP(TEXT(A422,"000")&amp;" "&amp;TEXT(C422,"0000"),'BOD Average Salary by School'!F:G,2,FALSE())</f>
        <v>62936.19</v>
      </c>
    </row>
    <row r="423" customFormat="false" ht="15" hidden="false" customHeight="true" outlineLevel="0" collapsed="false">
      <c r="A423" s="225" t="n">
        <f aca="false">'BOD Average Salary by School'!A423</f>
        <v>29</v>
      </c>
      <c r="B423" s="206" t="str">
        <f aca="false">'BOD Average Salary by School'!B423</f>
        <v>Fairfax County Public Schools</v>
      </c>
      <c r="C423" s="206" t="n">
        <f aca="false">'BOD Average Salary by School'!C423</f>
        <v>2233</v>
      </c>
      <c r="D423" s="206" t="str">
        <f aca="false">'BOD Average Salary by School'!D423</f>
        <v>LIBERTY MIDDLE</v>
      </c>
      <c r="E423" s="226" t="n">
        <f aca="false">VLOOKUP(TEXT(A423,"000")&amp;" "&amp;TEXT(C423,"0000"),'BOD Average Salary by School'!F:G,2,FALSE())</f>
        <v>68935.09</v>
      </c>
    </row>
    <row r="424" customFormat="false" ht="15" hidden="false" customHeight="true" outlineLevel="0" collapsed="false">
      <c r="A424" s="225" t="n">
        <f aca="false">'BOD Average Salary by School'!A424</f>
        <v>29</v>
      </c>
      <c r="B424" s="206" t="str">
        <f aca="false">'BOD Average Salary by School'!B424</f>
        <v>Fairfax County Public Schools</v>
      </c>
      <c r="C424" s="206" t="n">
        <f aca="false">'BOD Average Salary by School'!C424</f>
        <v>2234</v>
      </c>
      <c r="D424" s="206" t="str">
        <f aca="false">'BOD Average Salary by School'!D424</f>
        <v>COLVIN RUN ELEM</v>
      </c>
      <c r="E424" s="226" t="n">
        <f aca="false">VLOOKUP(TEXT(A424,"000")&amp;" "&amp;TEXT(C424,"0000"),'BOD Average Salary by School'!F:G,2,FALSE())</f>
        <v>67533.53</v>
      </c>
    </row>
    <row r="425" customFormat="false" ht="15" hidden="false" customHeight="true" outlineLevel="0" collapsed="false">
      <c r="A425" s="225" t="n">
        <f aca="false">'BOD Average Salary by School'!A425</f>
        <v>29</v>
      </c>
      <c r="B425" s="206" t="str">
        <f aca="false">'BOD Average Salary by School'!B425</f>
        <v>Fairfax County Public Schools</v>
      </c>
      <c r="C425" s="206" t="n">
        <f aca="false">'BOD Average Salary by School'!C425</f>
        <v>2235</v>
      </c>
      <c r="D425" s="206" t="str">
        <f aca="false">'BOD Average Salary by School'!D425</f>
        <v>ISLAND CREEK ELEM</v>
      </c>
      <c r="E425" s="226" t="n">
        <f aca="false">VLOOKUP(TEXT(A425,"000")&amp;" "&amp;TEXT(C425,"0000"),'BOD Average Salary by School'!F:G,2,FALSE())</f>
        <v>63330.97</v>
      </c>
    </row>
    <row r="426" customFormat="false" ht="15" hidden="false" customHeight="true" outlineLevel="0" collapsed="false">
      <c r="A426" s="225" t="n">
        <f aca="false">'BOD Average Salary by School'!A426</f>
        <v>29</v>
      </c>
      <c r="B426" s="206" t="str">
        <f aca="false">'BOD Average Salary by School'!B426</f>
        <v>Fairfax County Public Schools</v>
      </c>
      <c r="C426" s="206" t="n">
        <f aca="false">'BOD Average Salary by School'!C426</f>
        <v>2236</v>
      </c>
      <c r="D426" s="206" t="str">
        <f aca="false">'BOD Average Salary by School'!D426</f>
        <v>LORTON STATION ELEM</v>
      </c>
      <c r="E426" s="226" t="n">
        <f aca="false">VLOOKUP(TEXT(A426,"000")&amp;" "&amp;TEXT(C426,"0000"),'BOD Average Salary by School'!F:G,2,FALSE())</f>
        <v>63617.91</v>
      </c>
    </row>
    <row r="427" customFormat="false" ht="15" hidden="false" customHeight="true" outlineLevel="0" collapsed="false">
      <c r="A427" s="225" t="n">
        <f aca="false">'BOD Average Salary by School'!A427</f>
        <v>29</v>
      </c>
      <c r="B427" s="206" t="str">
        <f aca="false">'BOD Average Salary by School'!B427</f>
        <v>Fairfax County Public Schools</v>
      </c>
      <c r="C427" s="206" t="n">
        <f aca="false">'BOD Average Salary by School'!C427</f>
        <v>2237</v>
      </c>
      <c r="D427" s="206" t="str">
        <f aca="false">'BOD Average Salary by School'!D427</f>
        <v>POWELL ELEM</v>
      </c>
      <c r="E427" s="226" t="n">
        <f aca="false">VLOOKUP(TEXT(A427,"000")&amp;" "&amp;TEXT(C427,"0000"),'BOD Average Salary by School'!F:G,2,FALSE())</f>
        <v>70409.86</v>
      </c>
    </row>
    <row r="428" customFormat="false" ht="15" hidden="false" customHeight="true" outlineLevel="0" collapsed="false">
      <c r="A428" s="225" t="n">
        <f aca="false">'BOD Average Salary by School'!A428</f>
        <v>29</v>
      </c>
      <c r="B428" s="206" t="str">
        <f aca="false">'BOD Average Salary by School'!B428</f>
        <v>Fairfax County Public Schools</v>
      </c>
      <c r="C428" s="206" t="n">
        <f aca="false">'BOD Average Salary by School'!C428</f>
        <v>2238</v>
      </c>
      <c r="D428" s="206" t="str">
        <f aca="false">'BOD Average Salary by School'!D428</f>
        <v>DUNN LORING E C RESOURCE CTR</v>
      </c>
      <c r="E428" s="226" t="n">
        <f aca="false">VLOOKUP(TEXT(A428,"000")&amp;" "&amp;TEXT(C428,"0000"),'BOD Average Salary by School'!F:G,2,FALSE())</f>
        <v>75685.26</v>
      </c>
    </row>
    <row r="429" customFormat="false" ht="15" hidden="false" customHeight="true" outlineLevel="0" collapsed="false">
      <c r="A429" s="225" t="n">
        <f aca="false">'BOD Average Salary by School'!A429</f>
        <v>29</v>
      </c>
      <c r="B429" s="206" t="str">
        <f aca="false">'BOD Average Salary by School'!B429</f>
        <v>Fairfax County Public Schools</v>
      </c>
      <c r="C429" s="206" t="n">
        <f aca="false">'BOD Average Salary by School'!C429</f>
        <v>2241</v>
      </c>
      <c r="D429" s="206" t="str">
        <f aca="false">'BOD Average Salary by School'!D429</f>
        <v>SOUTH COUNTY HIGH</v>
      </c>
      <c r="E429" s="226" t="n">
        <f aca="false">VLOOKUP(TEXT(A429,"000")&amp;" "&amp;TEXT(C429,"0000"),'BOD Average Salary by School'!F:G,2,FALSE())</f>
        <v>72754.05</v>
      </c>
    </row>
    <row r="430" customFormat="false" ht="15" hidden="false" customHeight="true" outlineLevel="0" collapsed="false">
      <c r="A430" s="225" t="n">
        <f aca="false">'BOD Average Salary by School'!A430</f>
        <v>29</v>
      </c>
      <c r="B430" s="206" t="str">
        <f aca="false">'BOD Average Salary by School'!B430</f>
        <v>Fairfax County Public Schools</v>
      </c>
      <c r="C430" s="206" t="n">
        <f aca="false">'BOD Average Salary by School'!C430</f>
        <v>2243</v>
      </c>
      <c r="D430" s="206" t="str">
        <f aca="false">'BOD Average Salary by School'!D430</f>
        <v>EAGLE VIEW ELEM</v>
      </c>
      <c r="E430" s="226" t="n">
        <f aca="false">VLOOKUP(TEXT(A430,"000")&amp;" "&amp;TEXT(C430,"0000"),'BOD Average Salary by School'!F:G,2,FALSE())</f>
        <v>62625.57</v>
      </c>
    </row>
    <row r="431" customFormat="false" ht="15" hidden="false" customHeight="true" outlineLevel="0" collapsed="false">
      <c r="A431" s="225" t="n">
        <f aca="false">'BOD Average Salary by School'!A431</f>
        <v>29</v>
      </c>
      <c r="B431" s="206" t="str">
        <f aca="false">'BOD Average Salary by School'!B431</f>
        <v>Fairfax County Public Schools</v>
      </c>
      <c r="C431" s="206" t="n">
        <f aca="false">'BOD Average Salary by School'!C431</f>
        <v>2251</v>
      </c>
      <c r="D431" s="206" t="str">
        <f aca="false">'BOD Average Salary by School'!D431</f>
        <v>ROCKY RUN E C RESOURCE CTR</v>
      </c>
      <c r="E431" s="226" t="n">
        <f aca="false">VLOOKUP(TEXT(A431,"000")&amp;" "&amp;TEXT(C431,"0000"),'BOD Average Salary by School'!F:G,2,FALSE())</f>
        <v>80109.67</v>
      </c>
    </row>
    <row r="432" customFormat="false" ht="15" hidden="false" customHeight="true" outlineLevel="0" collapsed="false">
      <c r="A432" s="225" t="n">
        <f aca="false">'BOD Average Salary by School'!A432</f>
        <v>29</v>
      </c>
      <c r="B432" s="206" t="str">
        <f aca="false">'BOD Average Salary by School'!B432</f>
        <v>Fairfax County Public Schools</v>
      </c>
      <c r="C432" s="206" t="n">
        <f aca="false">'BOD Average Salary by School'!C432</f>
        <v>2252</v>
      </c>
      <c r="D432" s="206" t="str">
        <f aca="false">'BOD Average Salary by School'!D432</f>
        <v>VIRGINIA HILLS E C RESOURCE CTR</v>
      </c>
      <c r="E432" s="226" t="n">
        <f aca="false">VLOOKUP(TEXT(A432,"000")&amp;" "&amp;TEXT(C432,"0000"),'BOD Average Salary by School'!F:G,2,FALSE())</f>
        <v>84842.7</v>
      </c>
    </row>
    <row r="433" customFormat="false" ht="15" hidden="false" customHeight="true" outlineLevel="0" collapsed="false">
      <c r="A433" s="225" t="n">
        <f aca="false">'BOD Average Salary by School'!A433</f>
        <v>29</v>
      </c>
      <c r="B433" s="206" t="str">
        <f aca="false">'BOD Average Salary by School'!B433</f>
        <v>Fairfax County Public Schools</v>
      </c>
      <c r="C433" s="206" t="n">
        <f aca="false">'BOD Average Salary by School'!C433</f>
        <v>2347</v>
      </c>
      <c r="D433" s="206" t="str">
        <f aca="false">'BOD Average Salary by School'!D433</f>
        <v>COATES ELEM</v>
      </c>
      <c r="E433" s="226" t="n">
        <f aca="false">VLOOKUP(TEXT(A433,"000")&amp;" "&amp;TEXT(C433,"0000"),'BOD Average Salary by School'!F:G,2,FALSE())</f>
        <v>64597.18</v>
      </c>
    </row>
    <row r="434" customFormat="false" ht="15" hidden="false" customHeight="true" outlineLevel="0" collapsed="false">
      <c r="A434" s="225" t="n">
        <f aca="false">'BOD Average Salary by School'!A434</f>
        <v>29</v>
      </c>
      <c r="B434" s="206" t="str">
        <f aca="false">'BOD Average Salary by School'!B434</f>
        <v>Fairfax County Public Schools</v>
      </c>
      <c r="C434" s="206" t="n">
        <f aca="false">'BOD Average Salary by School'!C434</f>
        <v>2348</v>
      </c>
      <c r="D434" s="206" t="str">
        <f aca="false">'BOD Average Salary by School'!D434</f>
        <v>LAUREL HILL ELEM</v>
      </c>
      <c r="E434" s="226" t="n">
        <f aca="false">VLOOKUP(TEXT(A434,"000")&amp;" "&amp;TEXT(C434,"0000"),'BOD Average Salary by School'!F:G,2,FALSE())</f>
        <v>62133.22</v>
      </c>
    </row>
    <row r="435" customFormat="false" ht="15" hidden="false" customHeight="true" outlineLevel="0" collapsed="false">
      <c r="A435" s="225" t="n">
        <f aca="false">'BOD Average Salary by School'!A435</f>
        <v>29</v>
      </c>
      <c r="B435" s="206" t="str">
        <f aca="false">'BOD Average Salary by School'!B435</f>
        <v>Fairfax County Public Schools</v>
      </c>
      <c r="C435" s="206" t="n">
        <f aca="false">'BOD Average Salary by School'!C435</f>
        <v>2410</v>
      </c>
      <c r="D435" s="206" t="str">
        <f aca="false">'BOD Average Salary by School'!D435</f>
        <v>MASON CREST ELEM</v>
      </c>
      <c r="E435" s="226" t="n">
        <f aca="false">VLOOKUP(TEXT(A435,"000")&amp;" "&amp;TEXT(C435,"0000"),'BOD Average Salary by School'!F:G,2,FALSE())</f>
        <v>59640.9</v>
      </c>
    </row>
    <row r="436" customFormat="false" ht="15" hidden="false" customHeight="true" outlineLevel="0" collapsed="false">
      <c r="A436" s="225" t="n">
        <f aca="false">'BOD Average Salary by School'!A436</f>
        <v>29</v>
      </c>
      <c r="B436" s="206" t="str">
        <f aca="false">'BOD Average Salary by School'!B436</f>
        <v>Fairfax County Public Schools</v>
      </c>
      <c r="C436" s="206" t="n">
        <f aca="false">'BOD Average Salary by School'!C436</f>
        <v>2420</v>
      </c>
      <c r="D436" s="206" t="str">
        <f aca="false">'BOD Average Salary by School'!D436</f>
        <v>SOUTH COUNTY MIDDLE</v>
      </c>
      <c r="E436" s="226" t="n">
        <f aca="false">VLOOKUP(TEXT(A436,"000")&amp;" "&amp;TEXT(C436,"0000"),'BOD Average Salary by School'!F:G,2,FALSE())</f>
        <v>71870.14</v>
      </c>
    </row>
    <row r="437" customFormat="false" ht="15" hidden="false" customHeight="true" outlineLevel="0" collapsed="false">
      <c r="A437" s="225" t="n">
        <f aca="false">'BOD Average Salary by School'!A437</f>
        <v>29</v>
      </c>
      <c r="B437" s="206" t="str">
        <f aca="false">'BOD Average Salary by School'!B437</f>
        <v>Fairfax County Public Schools</v>
      </c>
      <c r="C437" s="206" t="n">
        <f aca="false">'BOD Average Salary by School'!C437</f>
        <v>2440</v>
      </c>
      <c r="D437" s="206" t="str">
        <f aca="false">'BOD Average Salary by School'!D437</f>
        <v>PIMMIT EC RESOURCE CTR</v>
      </c>
      <c r="E437" s="226" t="n">
        <f aca="false">VLOOKUP(TEXT(A437,"000")&amp;" "&amp;TEXT(C437,"0000"),'BOD Average Salary by School'!F:G,2,FALSE())</f>
        <v>66779.14</v>
      </c>
    </row>
    <row r="438" customFormat="false" ht="15" hidden="false" customHeight="true" outlineLevel="0" collapsed="false">
      <c r="A438" s="225" t="n">
        <f aca="false">'BOD Average Salary by School'!A438</f>
        <v>29</v>
      </c>
      <c r="B438" s="206" t="str">
        <f aca="false">'BOD Average Salary by School'!B438</f>
        <v>Fairfax County Public Schools</v>
      </c>
      <c r="C438" s="206" t="n">
        <f aca="false">'BOD Average Salary by School'!C438</f>
        <v>2458</v>
      </c>
      <c r="D438" s="206" t="str">
        <f aca="false">'BOD Average Salary by School'!D438</f>
        <v>FORT BELVOIR UPPER SCHOOL</v>
      </c>
      <c r="E438" s="226" t="n">
        <f aca="false">VLOOKUP(TEXT(A438,"000")&amp;" "&amp;TEXT(C438,"0000"),'BOD Average Salary by School'!F:G,2,FALSE())</f>
        <v>64350.82</v>
      </c>
    </row>
    <row r="439" customFormat="false" ht="15" hidden="false" customHeight="true" outlineLevel="0" collapsed="false">
      <c r="A439" s="225" t="n">
        <f aca="false">'BOD Average Salary by School'!A439</f>
        <v>29</v>
      </c>
      <c r="B439" s="206" t="str">
        <f aca="false">'BOD Average Salary by School'!B439</f>
        <v>Fairfax County Public Schools</v>
      </c>
      <c r="C439" s="206" t="n">
        <f aca="false">'BOD Average Salary by School'!C439</f>
        <v>2459</v>
      </c>
      <c r="D439" s="206" t="str">
        <f aca="false">'BOD Average Salary by School'!D439</f>
        <v>BAILEY'S UPPER ELEMENTARY SCHOOL FOR THE ARTS AND SCIENCES</v>
      </c>
      <c r="E439" s="226" t="n">
        <f aca="false">VLOOKUP(TEXT(A439,"000")&amp;" "&amp;TEXT(C439,"0000"),'BOD Average Salary by School'!F:G,2,FALSE())</f>
        <v>61115.93</v>
      </c>
    </row>
    <row r="440" customFormat="false" ht="15" hidden="false" customHeight="true" outlineLevel="0" collapsed="false">
      <c r="A440" s="225" t="n">
        <f aca="false">'BOD Average Salary by School'!A440</f>
        <v>29</v>
      </c>
      <c r="B440" s="206" t="str">
        <f aca="false">'BOD Average Salary by School'!B440</f>
        <v>Fairfax County Public Schools</v>
      </c>
      <c r="C440" s="206" t="n">
        <f aca="false">'BOD Average Salary by School'!C440</f>
        <v>250</v>
      </c>
      <c r="D440" s="206" t="str">
        <f aca="false">'BOD Average Salary by School'!D440</f>
        <v>TERRASET ELEM</v>
      </c>
      <c r="E440" s="226" t="n">
        <f aca="false">VLOOKUP(TEXT(A440,"000")&amp;" "&amp;TEXT(C440,"0000"),'BOD Average Salary by School'!F:G,2,FALSE())</f>
        <v>66852.72</v>
      </c>
    </row>
    <row r="441" customFormat="false" ht="15" hidden="false" customHeight="true" outlineLevel="0" collapsed="false">
      <c r="A441" s="225" t="n">
        <f aca="false">'BOD Average Salary by School'!A441</f>
        <v>29</v>
      </c>
      <c r="B441" s="206" t="str">
        <f aca="false">'BOD Average Salary by School'!B441</f>
        <v>Fairfax County Public Schools</v>
      </c>
      <c r="C441" s="206" t="n">
        <f aca="false">'BOD Average Salary by School'!C441</f>
        <v>260</v>
      </c>
      <c r="D441" s="206" t="str">
        <f aca="false">'BOD Average Salary by School'!D441</f>
        <v>CLEARVIEW ELEM</v>
      </c>
      <c r="E441" s="226" t="n">
        <f aca="false">VLOOKUP(TEXT(A441,"000")&amp;" "&amp;TEXT(C441,"0000"),'BOD Average Salary by School'!F:G,2,FALSE())</f>
        <v>66315.55</v>
      </c>
    </row>
    <row r="442" customFormat="false" ht="15" hidden="false" customHeight="true" outlineLevel="0" collapsed="false">
      <c r="A442" s="225" t="n">
        <f aca="false">'BOD Average Salary by School'!A442</f>
        <v>29</v>
      </c>
      <c r="B442" s="206" t="str">
        <f aca="false">'BOD Average Salary by School'!B442</f>
        <v>Fairfax County Public Schools</v>
      </c>
      <c r="C442" s="206" t="n">
        <f aca="false">'BOD Average Salary by School'!C442</f>
        <v>280</v>
      </c>
      <c r="D442" s="206" t="str">
        <f aca="false">'BOD Average Salary by School'!D442</f>
        <v>SUNRISE VALLEY ELEM</v>
      </c>
      <c r="E442" s="226" t="n">
        <f aca="false">VLOOKUP(TEXT(A442,"000")&amp;" "&amp;TEXT(C442,"0000"),'BOD Average Salary by School'!F:G,2,FALSE())</f>
        <v>69796.41</v>
      </c>
    </row>
    <row r="443" customFormat="false" ht="15" hidden="false" customHeight="true" outlineLevel="0" collapsed="false">
      <c r="A443" s="225" t="n">
        <f aca="false">'BOD Average Salary by School'!A443</f>
        <v>29</v>
      </c>
      <c r="B443" s="206" t="str">
        <f aca="false">'BOD Average Salary by School'!B443</f>
        <v>Fairfax County Public Schools</v>
      </c>
      <c r="C443" s="206" t="n">
        <f aca="false">'BOD Average Salary by School'!C443</f>
        <v>290</v>
      </c>
      <c r="D443" s="206" t="str">
        <f aca="false">'BOD Average Salary by School'!D443</f>
        <v>FAIRVIEW ELEM</v>
      </c>
      <c r="E443" s="226" t="n">
        <f aca="false">VLOOKUP(TEXT(A443,"000")&amp;" "&amp;TEXT(C443,"0000"),'BOD Average Salary by School'!F:G,2,FALSE())</f>
        <v>62915.06</v>
      </c>
    </row>
    <row r="444" customFormat="false" ht="15" hidden="false" customHeight="true" outlineLevel="0" collapsed="false">
      <c r="A444" s="225" t="n">
        <f aca="false">'BOD Average Salary by School'!A444</f>
        <v>29</v>
      </c>
      <c r="B444" s="206" t="str">
        <f aca="false">'BOD Average Salary by School'!B444</f>
        <v>Fairfax County Public Schools</v>
      </c>
      <c r="C444" s="206" t="n">
        <f aca="false">'BOD Average Salary by School'!C444</f>
        <v>300</v>
      </c>
      <c r="D444" s="206" t="str">
        <f aca="false">'BOD Average Salary by School'!D444</f>
        <v>ROCKY RUN MIDDLE</v>
      </c>
      <c r="E444" s="226" t="n">
        <f aca="false">VLOOKUP(TEXT(A444,"000")&amp;" "&amp;TEXT(C444,"0000"),'BOD Average Salary by School'!F:G,2,FALSE())</f>
        <v>69114.28</v>
      </c>
    </row>
    <row r="445" customFormat="false" ht="15" hidden="false" customHeight="true" outlineLevel="0" collapsed="false">
      <c r="A445" s="225" t="n">
        <f aca="false">'BOD Average Salary by School'!A445</f>
        <v>29</v>
      </c>
      <c r="B445" s="206" t="str">
        <f aca="false">'BOD Average Salary by School'!B445</f>
        <v>Fairfax County Public Schools</v>
      </c>
      <c r="C445" s="206" t="n">
        <f aca="false">'BOD Average Salary by School'!C445</f>
        <v>32</v>
      </c>
      <c r="D445" s="206" t="str">
        <f aca="false">'BOD Average Salary by School'!D445</f>
        <v>HERNDON HIGH</v>
      </c>
      <c r="E445" s="226" t="n">
        <f aca="false">VLOOKUP(TEXT(A445,"000")&amp;" "&amp;TEXT(C445,"0000"),'BOD Average Salary by School'!F:G,2,FALSE())</f>
        <v>70773.09</v>
      </c>
    </row>
    <row r="446" customFormat="false" ht="15" hidden="false" customHeight="true" outlineLevel="0" collapsed="false">
      <c r="A446" s="225" t="n">
        <f aca="false">'BOD Average Salary by School'!A446</f>
        <v>29</v>
      </c>
      <c r="B446" s="206" t="str">
        <f aca="false">'BOD Average Salary by School'!B446</f>
        <v>Fairfax County Public Schools</v>
      </c>
      <c r="C446" s="206" t="n">
        <f aca="false">'BOD Average Salary by School'!C446</f>
        <v>320</v>
      </c>
      <c r="D446" s="206" t="str">
        <f aca="false">'BOD Average Salary by School'!D446</f>
        <v>FRANCONIA ELEM</v>
      </c>
      <c r="E446" s="226" t="n">
        <f aca="false">VLOOKUP(TEXT(A446,"000")&amp;" "&amp;TEXT(C446,"0000"),'BOD Average Salary by School'!F:G,2,FALSE())</f>
        <v>63842.09</v>
      </c>
    </row>
    <row r="447" customFormat="false" ht="15" hidden="false" customHeight="true" outlineLevel="0" collapsed="false">
      <c r="A447" s="225" t="n">
        <f aca="false">'BOD Average Salary by School'!A447</f>
        <v>29</v>
      </c>
      <c r="B447" s="206" t="str">
        <f aca="false">'BOD Average Salary by School'!B447</f>
        <v>Fairfax County Public Schools</v>
      </c>
      <c r="C447" s="206" t="n">
        <f aca="false">'BOD Average Salary by School'!C447</f>
        <v>33</v>
      </c>
      <c r="D447" s="206" t="str">
        <f aca="false">'BOD Average Salary by School'!D447</f>
        <v>HERNDON MIDDLE</v>
      </c>
      <c r="E447" s="226" t="n">
        <f aca="false">VLOOKUP(TEXT(A447,"000")&amp;" "&amp;TEXT(C447,"0000"),'BOD Average Salary by School'!F:G,2,FALSE())</f>
        <v>67685.82</v>
      </c>
    </row>
    <row r="448" customFormat="false" ht="15" hidden="false" customHeight="true" outlineLevel="0" collapsed="false">
      <c r="A448" s="225" t="n">
        <f aca="false">'BOD Average Salary by School'!A448</f>
        <v>29</v>
      </c>
      <c r="B448" s="206" t="str">
        <f aca="false">'BOD Average Salary by School'!B448</f>
        <v>Fairfax County Public Schools</v>
      </c>
      <c r="C448" s="206" t="n">
        <f aca="false">'BOD Average Salary by School'!C448</f>
        <v>330</v>
      </c>
      <c r="D448" s="206" t="str">
        <f aca="false">'BOD Average Salary by School'!D448</f>
        <v>GROVETON ELEM</v>
      </c>
      <c r="E448" s="226" t="n">
        <f aca="false">VLOOKUP(TEXT(A448,"000")&amp;" "&amp;TEXT(C448,"0000"),'BOD Average Salary by School'!F:G,2,FALSE())</f>
        <v>63816.96</v>
      </c>
    </row>
    <row r="449" customFormat="false" ht="15" hidden="false" customHeight="true" outlineLevel="0" collapsed="false">
      <c r="A449" s="225" t="n">
        <f aca="false">'BOD Average Salary by School'!A449</f>
        <v>29</v>
      </c>
      <c r="B449" s="206" t="str">
        <f aca="false">'BOD Average Salary by School'!B449</f>
        <v>Fairfax County Public Schools</v>
      </c>
      <c r="C449" s="206" t="n">
        <f aca="false">'BOD Average Salary by School'!C449</f>
        <v>350</v>
      </c>
      <c r="D449" s="206" t="str">
        <f aca="false">'BOD Average Salary by School'!D449</f>
        <v>HUGHES MIDDLE</v>
      </c>
      <c r="E449" s="226" t="n">
        <f aca="false">VLOOKUP(TEXT(A449,"000")&amp;" "&amp;TEXT(C449,"0000"),'BOD Average Salary by School'!F:G,2,FALSE())</f>
        <v>65302.36</v>
      </c>
    </row>
    <row r="450" customFormat="false" ht="15" hidden="false" customHeight="true" outlineLevel="0" collapsed="false">
      <c r="A450" s="225" t="n">
        <f aca="false">'BOD Average Salary by School'!A450</f>
        <v>29</v>
      </c>
      <c r="B450" s="206" t="str">
        <f aca="false">'BOD Average Salary by School'!B450</f>
        <v>Fairfax County Public Schools</v>
      </c>
      <c r="C450" s="206" t="n">
        <f aca="false">'BOD Average Salary by School'!C450</f>
        <v>370</v>
      </c>
      <c r="D450" s="206" t="str">
        <f aca="false">'BOD Average Salary by School'!D450</f>
        <v>FORESTVILLE ELEM</v>
      </c>
      <c r="E450" s="226" t="n">
        <f aca="false">VLOOKUP(TEXT(A450,"000")&amp;" "&amp;TEXT(C450,"0000"),'BOD Average Salary by School'!F:G,2,FALSE())</f>
        <v>68399.84</v>
      </c>
    </row>
    <row r="451" customFormat="false" ht="15" hidden="false" customHeight="true" outlineLevel="0" collapsed="false">
      <c r="A451" s="225" t="n">
        <f aca="false">'BOD Average Salary by School'!A451</f>
        <v>29</v>
      </c>
      <c r="B451" s="206" t="str">
        <f aca="false">'BOD Average Salary by School'!B451</f>
        <v>Fairfax County Public Schools</v>
      </c>
      <c r="C451" s="206" t="n">
        <f aca="false">'BOD Average Salary by School'!C451</f>
        <v>380</v>
      </c>
      <c r="D451" s="206" t="str">
        <f aca="false">'BOD Average Salary by School'!D451</f>
        <v>WOODLAWN ELEM</v>
      </c>
      <c r="E451" s="226" t="n">
        <f aca="false">VLOOKUP(TEXT(A451,"000")&amp;" "&amp;TEXT(C451,"0000"),'BOD Average Salary by School'!F:G,2,FALSE())</f>
        <v>65651.85</v>
      </c>
    </row>
    <row r="452" customFormat="false" ht="15" hidden="false" customHeight="true" outlineLevel="0" collapsed="false">
      <c r="A452" s="225" t="n">
        <f aca="false">'BOD Average Salary by School'!A452</f>
        <v>29</v>
      </c>
      <c r="B452" s="206" t="str">
        <f aca="false">'BOD Average Salary by School'!B452</f>
        <v>Fairfax County Public Schools</v>
      </c>
      <c r="C452" s="206" t="n">
        <f aca="false">'BOD Average Salary by School'!C452</f>
        <v>390</v>
      </c>
      <c r="D452" s="206" t="str">
        <f aca="false">'BOD Average Salary by School'!D452</f>
        <v>FOX MILL ELEM</v>
      </c>
      <c r="E452" s="226" t="n">
        <f aca="false">VLOOKUP(TEXT(A452,"000")&amp;" "&amp;TEXT(C452,"0000"),'BOD Average Salary by School'!F:G,2,FALSE())</f>
        <v>67046.84</v>
      </c>
    </row>
    <row r="453" customFormat="false" ht="15" hidden="false" customHeight="true" outlineLevel="0" collapsed="false">
      <c r="A453" s="225" t="n">
        <f aca="false">'BOD Average Salary by School'!A453</f>
        <v>29</v>
      </c>
      <c r="B453" s="206" t="str">
        <f aca="false">'BOD Average Salary by School'!B453</f>
        <v>Fairfax County Public Schools</v>
      </c>
      <c r="C453" s="206" t="n">
        <f aca="false">'BOD Average Salary by School'!C453</f>
        <v>400</v>
      </c>
      <c r="D453" s="206" t="str">
        <f aca="false">'BOD Average Salary by School'!D453</f>
        <v>WHITE OAKS ELEM</v>
      </c>
      <c r="E453" s="226" t="n">
        <f aca="false">VLOOKUP(TEXT(A453,"000")&amp;" "&amp;TEXT(C453,"0000"),'BOD Average Salary by School'!F:G,2,FALSE())</f>
        <v>67763.63</v>
      </c>
    </row>
    <row r="454" customFormat="false" ht="15" hidden="false" customHeight="true" outlineLevel="0" collapsed="false">
      <c r="A454" s="225" t="n">
        <f aca="false">'BOD Average Salary by School'!A454</f>
        <v>29</v>
      </c>
      <c r="B454" s="206" t="str">
        <f aca="false">'BOD Average Salary by School'!B454</f>
        <v>Fairfax County Public Schools</v>
      </c>
      <c r="C454" s="206" t="n">
        <f aca="false">'BOD Average Salary by School'!C454</f>
        <v>420</v>
      </c>
      <c r="D454" s="206" t="str">
        <f aca="false">'BOD Average Salary by School'!D454</f>
        <v>MOUNT VERNON HIGH</v>
      </c>
      <c r="E454" s="226" t="n">
        <f aca="false">VLOOKUP(TEXT(A454,"000")&amp;" "&amp;TEXT(C454,"0000"),'BOD Average Salary by School'!F:G,2,FALSE())</f>
        <v>68559.05</v>
      </c>
    </row>
    <row r="455" customFormat="false" ht="15" hidden="false" customHeight="true" outlineLevel="0" collapsed="false">
      <c r="A455" s="225" t="n">
        <f aca="false">'BOD Average Salary by School'!A455</f>
        <v>29</v>
      </c>
      <c r="B455" s="206" t="str">
        <f aca="false">'BOD Average Salary by School'!B455</f>
        <v>Fairfax County Public Schools</v>
      </c>
      <c r="C455" s="206" t="n">
        <f aca="false">'BOD Average Salary by School'!C455</f>
        <v>430</v>
      </c>
      <c r="D455" s="206" t="str">
        <f aca="false">'BOD Average Salary by School'!D455</f>
        <v>OAK HILL ELEM</v>
      </c>
      <c r="E455" s="226" t="n">
        <f aca="false">VLOOKUP(TEXT(A455,"000")&amp;" "&amp;TEXT(C455,"0000"),'BOD Average Salary by School'!F:G,2,FALSE())</f>
        <v>71042.47</v>
      </c>
    </row>
    <row r="456" customFormat="false" ht="15" hidden="false" customHeight="true" outlineLevel="0" collapsed="false">
      <c r="A456" s="225" t="n">
        <f aca="false">'BOD Average Salary by School'!A456</f>
        <v>29</v>
      </c>
      <c r="B456" s="206" t="str">
        <f aca="false">'BOD Average Salary by School'!B456</f>
        <v>Fairfax County Public Schools</v>
      </c>
      <c r="C456" s="206" t="n">
        <f aca="false">'BOD Average Salary by School'!C456</f>
        <v>440</v>
      </c>
      <c r="D456" s="206" t="str">
        <f aca="false">'BOD Average Salary by School'!D456</f>
        <v>FRANKLIN MIDDLE</v>
      </c>
      <c r="E456" s="226" t="n">
        <f aca="false">VLOOKUP(TEXT(A456,"000")&amp;" "&amp;TEXT(C456,"0000"),'BOD Average Salary by School'!F:G,2,FALSE())</f>
        <v>71461.06</v>
      </c>
    </row>
    <row r="457" customFormat="false" ht="15" hidden="false" customHeight="true" outlineLevel="0" collapsed="false">
      <c r="A457" s="225" t="n">
        <f aca="false">'BOD Average Salary by School'!A457</f>
        <v>29</v>
      </c>
      <c r="B457" s="206" t="str">
        <f aca="false">'BOD Average Salary by School'!B457</f>
        <v>Fairfax County Public Schools</v>
      </c>
      <c r="C457" s="206" t="n">
        <f aca="false">'BOD Average Salary by School'!C457</f>
        <v>470</v>
      </c>
      <c r="D457" s="206" t="str">
        <f aca="false">'BOD Average Salary by School'!D457</f>
        <v>NEWINGTON FOREST ELEM</v>
      </c>
      <c r="E457" s="226" t="n">
        <f aca="false">VLOOKUP(TEXT(A457,"000")&amp;" "&amp;TEXT(C457,"0000"),'BOD Average Salary by School'!F:G,2,FALSE())</f>
        <v>72789.15</v>
      </c>
    </row>
    <row r="458" customFormat="false" ht="15" hidden="false" customHeight="true" outlineLevel="0" collapsed="false">
      <c r="A458" s="225" t="n">
        <f aca="false">'BOD Average Salary by School'!A458</f>
        <v>29</v>
      </c>
      <c r="B458" s="206" t="str">
        <f aca="false">'BOD Average Salary by School'!B458</f>
        <v>Fairfax County Public Schools</v>
      </c>
      <c r="C458" s="206" t="n">
        <f aca="false">'BOD Average Salary by School'!C458</f>
        <v>480</v>
      </c>
      <c r="D458" s="206" t="str">
        <f aca="false">'BOD Average Salary by School'!D458</f>
        <v>CHERRY RUN ELEM</v>
      </c>
      <c r="E458" s="226" t="n">
        <f aca="false">VLOOKUP(TEXT(A458,"000")&amp;" "&amp;TEXT(C458,"0000"),'BOD Average Salary by School'!F:G,2,FALSE())</f>
        <v>69984.68</v>
      </c>
    </row>
    <row r="459" customFormat="false" ht="15" hidden="false" customHeight="true" outlineLevel="0" collapsed="false">
      <c r="A459" s="225" t="n">
        <f aca="false">'BOD Average Salary by School'!A459</f>
        <v>29</v>
      </c>
      <c r="B459" s="206" t="str">
        <f aca="false">'BOD Average Salary by School'!B459</f>
        <v>Fairfax County Public Schools</v>
      </c>
      <c r="C459" s="206" t="n">
        <f aca="false">'BOD Average Salary by School'!C459</f>
        <v>490</v>
      </c>
      <c r="D459" s="206" t="str">
        <f aca="false">'BOD Average Salary by School'!D459</f>
        <v>FREEDOM HILL ELEM</v>
      </c>
      <c r="E459" s="226" t="n">
        <f aca="false">VLOOKUP(TEXT(A459,"000")&amp;" "&amp;TEXT(C459,"0000"),'BOD Average Salary by School'!F:G,2,FALSE())</f>
        <v>65515.17</v>
      </c>
    </row>
    <row r="460" customFormat="false" ht="15" hidden="false" customHeight="true" outlineLevel="0" collapsed="false">
      <c r="A460" s="225" t="n">
        <f aca="false">'BOD Average Salary by School'!A460</f>
        <v>29</v>
      </c>
      <c r="B460" s="206" t="str">
        <f aca="false">'BOD Average Salary by School'!B460</f>
        <v>Fairfax County Public Schools</v>
      </c>
      <c r="C460" s="206" t="n">
        <f aca="false">'BOD Average Salary by School'!C460</f>
        <v>510</v>
      </c>
      <c r="D460" s="206" t="str">
        <f aca="false">'BOD Average Salary by School'!D460</f>
        <v>MOUNT EAGLE ELEM</v>
      </c>
      <c r="E460" s="226" t="n">
        <f aca="false">VLOOKUP(TEXT(A460,"000")&amp;" "&amp;TEXT(C460,"0000"),'BOD Average Salary by School'!F:G,2,FALSE())</f>
        <v>66837.68</v>
      </c>
    </row>
    <row r="461" customFormat="false" ht="15" hidden="false" customHeight="true" outlineLevel="0" collapsed="false">
      <c r="A461" s="225" t="n">
        <f aca="false">'BOD Average Salary by School'!A461</f>
        <v>29</v>
      </c>
      <c r="B461" s="206" t="str">
        <f aca="false">'BOD Average Salary by School'!B461</f>
        <v>Fairfax County Public Schools</v>
      </c>
      <c r="C461" s="206" t="n">
        <f aca="false">'BOD Average Salary by School'!C461</f>
        <v>520</v>
      </c>
      <c r="D461" s="206" t="str">
        <f aca="false">'BOD Average Salary by School'!D461</f>
        <v>WEYANOKE ELEM</v>
      </c>
      <c r="E461" s="226" t="n">
        <f aca="false">VLOOKUP(TEXT(A461,"000")&amp;" "&amp;TEXT(C461,"0000"),'BOD Average Salary by School'!F:G,2,FALSE())</f>
        <v>70415.6</v>
      </c>
    </row>
    <row r="462" customFormat="false" ht="15" hidden="false" customHeight="true" outlineLevel="0" collapsed="false">
      <c r="A462" s="225" t="n">
        <f aca="false">'BOD Average Salary by School'!A462</f>
        <v>29</v>
      </c>
      <c r="B462" s="206" t="str">
        <f aca="false">'BOD Average Salary by School'!B462</f>
        <v>Fairfax County Public Schools</v>
      </c>
      <c r="C462" s="206" t="n">
        <f aca="false">'BOD Average Salary by School'!C462</f>
        <v>530</v>
      </c>
      <c r="D462" s="206" t="str">
        <f aca="false">'BOD Average Salary by School'!D462</f>
        <v>GRAHAM ROAD ELEM</v>
      </c>
      <c r="E462" s="226" t="n">
        <f aca="false">VLOOKUP(TEXT(A462,"000")&amp;" "&amp;TEXT(C462,"0000"),'BOD Average Salary by School'!F:G,2,FALSE())</f>
        <v>59723.9</v>
      </c>
    </row>
    <row r="463" customFormat="false" ht="15" hidden="false" customHeight="true" outlineLevel="0" collapsed="false">
      <c r="A463" s="225" t="n">
        <f aca="false">'BOD Average Salary by School'!A463</f>
        <v>29</v>
      </c>
      <c r="B463" s="206" t="str">
        <f aca="false">'BOD Average Salary by School'!B463</f>
        <v>Fairfax County Public Schools</v>
      </c>
      <c r="C463" s="206" t="n">
        <f aca="false">'BOD Average Salary by School'!C463</f>
        <v>550</v>
      </c>
      <c r="D463" s="206" t="str">
        <f aca="false">'BOD Average Salary by School'!D463</f>
        <v>BAILEYS ELEM</v>
      </c>
      <c r="E463" s="226" t="n">
        <f aca="false">VLOOKUP(TEXT(A463,"000")&amp;" "&amp;TEXT(C463,"0000"),'BOD Average Salary by School'!F:G,2,FALSE())</f>
        <v>64272.64</v>
      </c>
    </row>
    <row r="464" customFormat="false" ht="15" hidden="false" customHeight="true" outlineLevel="0" collapsed="false">
      <c r="A464" s="225" t="n">
        <f aca="false">'BOD Average Salary by School'!A464</f>
        <v>29</v>
      </c>
      <c r="B464" s="206" t="str">
        <f aca="false">'BOD Average Salary by School'!B464</f>
        <v>Fairfax County Public Schools</v>
      </c>
      <c r="C464" s="206" t="n">
        <f aca="false">'BOD Average Salary by School'!C464</f>
        <v>560</v>
      </c>
      <c r="D464" s="206" t="str">
        <f aca="false">'BOD Average Salary by School'!D464</f>
        <v>BELLE VIEW ELEM</v>
      </c>
      <c r="E464" s="226" t="n">
        <f aca="false">VLOOKUP(TEXT(A464,"000")&amp;" "&amp;TEXT(C464,"0000"),'BOD Average Salary by School'!F:G,2,FALSE())</f>
        <v>63441.67</v>
      </c>
    </row>
    <row r="465" customFormat="false" ht="15" hidden="false" customHeight="true" outlineLevel="0" collapsed="false">
      <c r="A465" s="225" t="n">
        <f aca="false">'BOD Average Salary by School'!A465</f>
        <v>29</v>
      </c>
      <c r="B465" s="206" t="str">
        <f aca="false">'BOD Average Salary by School'!B465</f>
        <v>Fairfax County Public Schools</v>
      </c>
      <c r="C465" s="206" t="n">
        <f aca="false">'BOD Average Salary by School'!C465</f>
        <v>570</v>
      </c>
      <c r="D465" s="206" t="str">
        <f aca="false">'BOD Average Salary by School'!D465</f>
        <v>GREAT FALLS ELEM</v>
      </c>
      <c r="E465" s="226" t="n">
        <f aca="false">VLOOKUP(TEXT(A465,"000")&amp;" "&amp;TEXT(C465,"0000"),'BOD Average Salary by School'!F:G,2,FALSE())</f>
        <v>68708.27</v>
      </c>
    </row>
    <row r="466" customFormat="false" ht="15" hidden="false" customHeight="true" outlineLevel="0" collapsed="false">
      <c r="A466" s="225" t="n">
        <f aca="false">'BOD Average Salary by School'!A466</f>
        <v>29</v>
      </c>
      <c r="B466" s="206" t="str">
        <f aca="false">'BOD Average Salary by School'!B466</f>
        <v>Fairfax County Public Schools</v>
      </c>
      <c r="C466" s="206" t="n">
        <f aca="false">'BOD Average Salary by School'!C466</f>
        <v>580</v>
      </c>
      <c r="D466" s="206" t="str">
        <f aca="false">'BOD Average Salary by School'!D466</f>
        <v>WESTLAWN ELEM</v>
      </c>
      <c r="E466" s="226" t="n">
        <f aca="false">VLOOKUP(TEXT(A466,"000")&amp;" "&amp;TEXT(C466,"0000"),'BOD Average Salary by School'!F:G,2,FALSE())</f>
        <v>65839.61</v>
      </c>
    </row>
    <row r="467" customFormat="false" ht="15" hidden="false" customHeight="true" outlineLevel="0" collapsed="false">
      <c r="A467" s="225" t="n">
        <f aca="false">'BOD Average Salary by School'!A467</f>
        <v>29</v>
      </c>
      <c r="B467" s="206" t="str">
        <f aca="false">'BOD Average Salary by School'!B467</f>
        <v>Fairfax County Public Schools</v>
      </c>
      <c r="C467" s="206" t="n">
        <f aca="false">'BOD Average Salary by School'!C467</f>
        <v>590</v>
      </c>
      <c r="D467" s="206" t="str">
        <f aca="false">'BOD Average Salary by School'!D467</f>
        <v>WOODLEY HILLS ELEM</v>
      </c>
      <c r="E467" s="226" t="n">
        <f aca="false">VLOOKUP(TEXT(A467,"000")&amp;" "&amp;TEXT(C467,"0000"),'BOD Average Salary by School'!F:G,2,FALSE())</f>
        <v>66032.97</v>
      </c>
    </row>
    <row r="468" customFormat="false" ht="15" hidden="false" customHeight="true" outlineLevel="0" collapsed="false">
      <c r="A468" s="225" t="n">
        <f aca="false">'BOD Average Salary by School'!A468</f>
        <v>29</v>
      </c>
      <c r="B468" s="206" t="str">
        <f aca="false">'BOD Average Salary by School'!B468</f>
        <v>Fairfax County Public Schools</v>
      </c>
      <c r="C468" s="206" t="n">
        <f aca="false">'BOD Average Salary by School'!C468</f>
        <v>620</v>
      </c>
      <c r="D468" s="206" t="str">
        <f aca="false">'BOD Average Salary by School'!D468</f>
        <v>CAMERON ELEM</v>
      </c>
      <c r="E468" s="226" t="n">
        <f aca="false">VLOOKUP(TEXT(A468,"000")&amp;" "&amp;TEXT(C468,"0000"),'BOD Average Salary by School'!F:G,2,FALSE())</f>
        <v>74066.3</v>
      </c>
    </row>
    <row r="469" customFormat="false" ht="15" hidden="false" customHeight="true" outlineLevel="0" collapsed="false">
      <c r="A469" s="225" t="n">
        <f aca="false">'BOD Average Salary by School'!A469</f>
        <v>29</v>
      </c>
      <c r="B469" s="206" t="str">
        <f aca="false">'BOD Average Salary by School'!B469</f>
        <v>Fairfax County Public Schools</v>
      </c>
      <c r="C469" s="206" t="n">
        <f aca="false">'BOD Average Salary by School'!C469</f>
        <v>630</v>
      </c>
      <c r="D469" s="206" t="str">
        <f aca="false">'BOD Average Salary by School'!D469</f>
        <v>GARFIELD ELEM</v>
      </c>
      <c r="E469" s="226" t="n">
        <f aca="false">VLOOKUP(TEXT(A469,"000")&amp;" "&amp;TEXT(C469,"0000"),'BOD Average Salary by School'!F:G,2,FALSE())</f>
        <v>66809.54</v>
      </c>
    </row>
    <row r="470" customFormat="false" ht="15" hidden="false" customHeight="true" outlineLevel="0" collapsed="false">
      <c r="A470" s="225" t="n">
        <f aca="false">'BOD Average Salary by School'!A470</f>
        <v>29</v>
      </c>
      <c r="B470" s="206" t="str">
        <f aca="false">'BOD Average Salary by School'!B470</f>
        <v>Fairfax County Public Schools</v>
      </c>
      <c r="C470" s="206" t="n">
        <f aca="false">'BOD Average Salary by School'!C470</f>
        <v>650</v>
      </c>
      <c r="D470" s="206" t="str">
        <f aca="false">'BOD Average Salary by School'!D470</f>
        <v>WOODBURN ELEM</v>
      </c>
      <c r="E470" s="226" t="n">
        <f aca="false">VLOOKUP(TEXT(A470,"000")&amp;" "&amp;TEXT(C470,"0000"),'BOD Average Salary by School'!F:G,2,FALSE())</f>
        <v>66858.43</v>
      </c>
    </row>
    <row r="471" customFormat="false" ht="15" hidden="false" customHeight="true" outlineLevel="0" collapsed="false">
      <c r="A471" s="225" t="n">
        <f aca="false">'BOD Average Salary by School'!A471</f>
        <v>29</v>
      </c>
      <c r="B471" s="206" t="str">
        <f aca="false">'BOD Average Salary by School'!B471</f>
        <v>Fairfax County Public Schools</v>
      </c>
      <c r="C471" s="206" t="n">
        <f aca="false">'BOD Average Salary by School'!C471</f>
        <v>660</v>
      </c>
      <c r="D471" s="206" t="str">
        <f aca="false">'BOD Average Salary by School'!D471</f>
        <v>ANNANDALE HIGH</v>
      </c>
      <c r="E471" s="226" t="n">
        <f aca="false">VLOOKUP(TEXT(A471,"000")&amp;" "&amp;TEXT(C471,"0000"),'BOD Average Salary by School'!F:G,2,FALSE())</f>
        <v>71131.33</v>
      </c>
    </row>
    <row r="472" customFormat="false" ht="15" hidden="false" customHeight="true" outlineLevel="0" collapsed="false">
      <c r="A472" s="225" t="n">
        <f aca="false">'BOD Average Salary by School'!A472</f>
        <v>29</v>
      </c>
      <c r="B472" s="206" t="str">
        <f aca="false">'BOD Average Salary by School'!B472</f>
        <v>Fairfax County Public Schools</v>
      </c>
      <c r="C472" s="206" t="n">
        <f aca="false">'BOD Average Salary by School'!C472</f>
        <v>673</v>
      </c>
      <c r="D472" s="206" t="str">
        <f aca="false">'BOD Average Salary by School'!D472</f>
        <v>JACKSON MIDDLE</v>
      </c>
      <c r="E472" s="226" t="n">
        <f aca="false">VLOOKUP(TEXT(A472,"000")&amp;" "&amp;TEXT(C472,"0000"),'BOD Average Salary by School'!F:G,2,FALSE())</f>
        <v>65852.89</v>
      </c>
    </row>
    <row r="473" customFormat="false" ht="15" hidden="false" customHeight="true" outlineLevel="0" collapsed="false">
      <c r="A473" s="225" t="n">
        <f aca="false">'BOD Average Salary by School'!A473</f>
        <v>29</v>
      </c>
      <c r="B473" s="206" t="str">
        <f aca="false">'BOD Average Salary by School'!B473</f>
        <v>Fairfax County Public Schools</v>
      </c>
      <c r="C473" s="206" t="n">
        <f aca="false">'BOD Average Salary by School'!C473</f>
        <v>680</v>
      </c>
      <c r="D473" s="206" t="str">
        <f aca="false">'BOD Average Salary by School'!D473</f>
        <v>BUSH HILL ELEM</v>
      </c>
      <c r="E473" s="226" t="n">
        <f aca="false">VLOOKUP(TEXT(A473,"000")&amp;" "&amp;TEXT(C473,"0000"),'BOD Average Salary by School'!F:G,2,FALSE())</f>
        <v>65024.28</v>
      </c>
    </row>
    <row r="474" customFormat="false" ht="15" hidden="false" customHeight="true" outlineLevel="0" collapsed="false">
      <c r="A474" s="225" t="n">
        <f aca="false">'BOD Average Salary by School'!A474</f>
        <v>29</v>
      </c>
      <c r="B474" s="206" t="str">
        <f aca="false">'BOD Average Salary by School'!B474</f>
        <v>Fairfax County Public Schools</v>
      </c>
      <c r="C474" s="206" t="n">
        <f aca="false">'BOD Average Salary by School'!C474</f>
        <v>690</v>
      </c>
      <c r="D474" s="206" t="str">
        <f aca="false">'BOD Average Salary by School'!D474</f>
        <v>GUNSTON ELEM</v>
      </c>
      <c r="E474" s="226" t="n">
        <f aca="false">VLOOKUP(TEXT(A474,"000")&amp;" "&amp;TEXT(C474,"0000"),'BOD Average Salary by School'!F:G,2,FALSE())</f>
        <v>68572.54</v>
      </c>
    </row>
    <row r="475" customFormat="false" ht="15" hidden="false" customHeight="true" outlineLevel="0" collapsed="false">
      <c r="A475" s="225" t="n">
        <f aca="false">'BOD Average Salary by School'!A475</f>
        <v>29</v>
      </c>
      <c r="B475" s="206" t="str">
        <f aca="false">'BOD Average Salary by School'!B475</f>
        <v>Fairfax County Public Schools</v>
      </c>
      <c r="C475" s="206" t="n">
        <f aca="false">'BOD Average Salary by School'!C475</f>
        <v>70</v>
      </c>
      <c r="D475" s="206" t="str">
        <f aca="false">'BOD Average Salary by School'!D475</f>
        <v>FOREST EDGE ELEM</v>
      </c>
      <c r="E475" s="226" t="n">
        <f aca="false">VLOOKUP(TEXT(A475,"000")&amp;" "&amp;TEXT(C475,"0000"),'BOD Average Salary by School'!F:G,2,FALSE())</f>
        <v>63608.43</v>
      </c>
    </row>
    <row r="476" customFormat="false" ht="15" hidden="false" customHeight="true" outlineLevel="0" collapsed="false">
      <c r="A476" s="225" t="n">
        <f aca="false">'BOD Average Salary by School'!A476</f>
        <v>29</v>
      </c>
      <c r="B476" s="206" t="str">
        <f aca="false">'BOD Average Salary by School'!B476</f>
        <v>Fairfax County Public Schools</v>
      </c>
      <c r="C476" s="206" t="n">
        <f aca="false">'BOD Average Salary by School'!C476</f>
        <v>700</v>
      </c>
      <c r="D476" s="206" t="str">
        <f aca="false">'BOD Average Salary by School'!D476</f>
        <v>BUCKNELL ELEM</v>
      </c>
      <c r="E476" s="226" t="n">
        <f aca="false">VLOOKUP(TEXT(A476,"000")&amp;" "&amp;TEXT(C476,"0000"),'BOD Average Salary by School'!F:G,2,FALSE())</f>
        <v>68903.12</v>
      </c>
    </row>
    <row r="477" customFormat="false" ht="15" hidden="false" customHeight="true" outlineLevel="0" collapsed="false">
      <c r="A477" s="225" t="n">
        <f aca="false">'BOD Average Salary by School'!A477</f>
        <v>29</v>
      </c>
      <c r="B477" s="206" t="str">
        <f aca="false">'BOD Average Salary by School'!B477</f>
        <v>Fairfax County Public Schools</v>
      </c>
      <c r="C477" s="206" t="n">
        <f aca="false">'BOD Average Salary by School'!C477</f>
        <v>710</v>
      </c>
      <c r="D477" s="206" t="str">
        <f aca="false">'BOD Average Salary by School'!D477</f>
        <v>SLEEPY HOLLOW ELEM</v>
      </c>
      <c r="E477" s="226" t="n">
        <f aca="false">VLOOKUP(TEXT(A477,"000")&amp;" "&amp;TEXT(C477,"0000"),'BOD Average Salary by School'!F:G,2,FALSE())</f>
        <v>66020.94</v>
      </c>
    </row>
    <row r="478" customFormat="false" ht="15" hidden="false" customHeight="true" outlineLevel="0" collapsed="false">
      <c r="A478" s="225" t="n">
        <f aca="false">'BOD Average Salary by School'!A478</f>
        <v>29</v>
      </c>
      <c r="B478" s="206" t="str">
        <f aca="false">'BOD Average Salary by School'!B478</f>
        <v>Fairfax County Public Schools</v>
      </c>
      <c r="C478" s="206" t="n">
        <f aca="false">'BOD Average Salary by School'!C478</f>
        <v>720</v>
      </c>
      <c r="D478" s="206" t="str">
        <f aca="false">'BOD Average Salary by School'!D478</f>
        <v>BELVEDERE ELEM</v>
      </c>
      <c r="E478" s="226" t="n">
        <f aca="false">VLOOKUP(TEXT(A478,"000")&amp;" "&amp;TEXT(C478,"0000"),'BOD Average Salary by School'!F:G,2,FALSE())</f>
        <v>64908.78</v>
      </c>
    </row>
    <row r="479" customFormat="false" ht="15" hidden="false" customHeight="true" outlineLevel="0" collapsed="false">
      <c r="A479" s="225" t="n">
        <f aca="false">'BOD Average Salary by School'!A479</f>
        <v>29</v>
      </c>
      <c r="B479" s="206" t="str">
        <f aca="false">'BOD Average Salary by School'!B479</f>
        <v>Fairfax County Public Schools</v>
      </c>
      <c r="C479" s="206" t="n">
        <f aca="false">'BOD Average Salary by School'!C479</f>
        <v>730</v>
      </c>
      <c r="D479" s="206" t="str">
        <f aca="false">'BOD Average Salary by School'!D479</f>
        <v>FLINT HILL ELEM</v>
      </c>
      <c r="E479" s="226" t="n">
        <f aca="false">VLOOKUP(TEXT(A479,"000")&amp;" "&amp;TEXT(C479,"0000"),'BOD Average Salary by School'!F:G,2,FALSE())</f>
        <v>66820.7</v>
      </c>
    </row>
    <row r="480" customFormat="false" ht="15" hidden="false" customHeight="true" outlineLevel="0" collapsed="false">
      <c r="A480" s="225" t="n">
        <f aca="false">'BOD Average Salary by School'!A480</f>
        <v>29</v>
      </c>
      <c r="B480" s="206" t="str">
        <f aca="false">'BOD Average Salary by School'!B480</f>
        <v>Fairfax County Public Schools</v>
      </c>
      <c r="C480" s="206" t="n">
        <f aca="false">'BOD Average Salary by School'!C480</f>
        <v>740</v>
      </c>
      <c r="D480" s="206" t="str">
        <f aca="false">'BOD Average Salary by School'!D480</f>
        <v>FLORIS ELEM</v>
      </c>
      <c r="E480" s="226" t="n">
        <f aca="false">VLOOKUP(TEXT(A480,"000")&amp;" "&amp;TEXT(C480,"0000"),'BOD Average Salary by School'!F:G,2,FALSE())</f>
        <v>67240.04</v>
      </c>
    </row>
    <row r="481" customFormat="false" ht="15" hidden="false" customHeight="true" outlineLevel="0" collapsed="false">
      <c r="A481" s="225" t="n">
        <f aca="false">'BOD Average Salary by School'!A481</f>
        <v>29</v>
      </c>
      <c r="B481" s="206" t="str">
        <f aca="false">'BOD Average Salary by School'!B481</f>
        <v>Fairfax County Public Schools</v>
      </c>
      <c r="C481" s="206" t="n">
        <f aca="false">'BOD Average Salary by School'!C481</f>
        <v>750</v>
      </c>
      <c r="D481" s="206" t="str">
        <f aca="false">'BOD Average Salary by School'!D481</f>
        <v>HAYCOCK ELEM</v>
      </c>
      <c r="E481" s="226" t="n">
        <f aca="false">VLOOKUP(TEXT(A481,"000")&amp;" "&amp;TEXT(C481,"0000"),'BOD Average Salary by School'!F:G,2,FALSE())</f>
        <v>62114.13</v>
      </c>
    </row>
    <row r="482" customFormat="false" ht="15" hidden="false" customHeight="true" outlineLevel="0" collapsed="false">
      <c r="A482" s="225" t="n">
        <f aca="false">'BOD Average Salary by School'!A482</f>
        <v>29</v>
      </c>
      <c r="B482" s="206" t="str">
        <f aca="false">'BOD Average Salary by School'!B482</f>
        <v>Fairfax County Public Schools</v>
      </c>
      <c r="C482" s="206" t="n">
        <f aca="false">'BOD Average Salary by School'!C482</f>
        <v>770</v>
      </c>
      <c r="D482" s="206" t="str">
        <f aca="false">'BOD Average Salary by School'!D482</f>
        <v>LEMON ROAD ELEM</v>
      </c>
      <c r="E482" s="226" t="n">
        <f aca="false">VLOOKUP(TEXT(A482,"000")&amp;" "&amp;TEXT(C482,"0000"),'BOD Average Salary by School'!F:G,2,FALSE())</f>
        <v>64967.37</v>
      </c>
    </row>
    <row r="483" customFormat="false" ht="15" hidden="false" customHeight="true" outlineLevel="0" collapsed="false">
      <c r="A483" s="225" t="n">
        <f aca="false">'BOD Average Salary by School'!A483</f>
        <v>29</v>
      </c>
      <c r="B483" s="206" t="str">
        <f aca="false">'BOD Average Salary by School'!B483</f>
        <v>Fairfax County Public Schools</v>
      </c>
      <c r="C483" s="206" t="n">
        <f aca="false">'BOD Average Salary by School'!C483</f>
        <v>790</v>
      </c>
      <c r="D483" s="206" t="str">
        <f aca="false">'BOD Average Salary by School'!D483</f>
        <v>MCLEAN HIGH</v>
      </c>
      <c r="E483" s="226" t="n">
        <f aca="false">VLOOKUP(TEXT(A483,"000")&amp;" "&amp;TEXT(C483,"0000"),'BOD Average Salary by School'!F:G,2,FALSE())</f>
        <v>70170.7</v>
      </c>
    </row>
    <row r="484" customFormat="false" ht="15" hidden="false" customHeight="true" outlineLevel="0" collapsed="false">
      <c r="A484" s="225" t="n">
        <f aca="false">'BOD Average Salary by School'!A484</f>
        <v>29</v>
      </c>
      <c r="B484" s="206" t="str">
        <f aca="false">'BOD Average Salary by School'!B484</f>
        <v>Fairfax County Public Schools</v>
      </c>
      <c r="C484" s="206" t="n">
        <f aca="false">'BOD Average Salary by School'!C484</f>
        <v>80</v>
      </c>
      <c r="D484" s="206" t="str">
        <f aca="false">'BOD Average Salary by School'!D484</f>
        <v>SHERMAN ELEM</v>
      </c>
      <c r="E484" s="226" t="n">
        <f aca="false">VLOOKUP(TEXT(A484,"000")&amp;" "&amp;TEXT(C484,"0000"),'BOD Average Salary by School'!F:G,2,FALSE())</f>
        <v>59214</v>
      </c>
    </row>
    <row r="485" customFormat="false" ht="15" hidden="false" customHeight="true" outlineLevel="0" collapsed="false">
      <c r="A485" s="225" t="n">
        <f aca="false">'BOD Average Salary by School'!A485</f>
        <v>29</v>
      </c>
      <c r="B485" s="206" t="str">
        <f aca="false">'BOD Average Salary by School'!B485</f>
        <v>Fairfax County Public Schools</v>
      </c>
      <c r="C485" s="206" t="n">
        <f aca="false">'BOD Average Salary by School'!C485</f>
        <v>800</v>
      </c>
      <c r="D485" s="206" t="str">
        <f aca="false">'BOD Average Salary by School'!D485</f>
        <v>NAVY ELEM</v>
      </c>
      <c r="E485" s="226" t="n">
        <f aca="false">VLOOKUP(TEXT(A485,"000")&amp;" "&amp;TEXT(C485,"0000"),'BOD Average Salary by School'!F:G,2,FALSE())</f>
        <v>64810.7</v>
      </c>
    </row>
    <row r="486" customFormat="false" ht="15" hidden="false" customHeight="true" outlineLevel="0" collapsed="false">
      <c r="A486" s="225" t="n">
        <f aca="false">'BOD Average Salary by School'!A486</f>
        <v>29</v>
      </c>
      <c r="B486" s="206" t="str">
        <f aca="false">'BOD Average Salary by School'!B486</f>
        <v>Fairfax County Public Schools</v>
      </c>
      <c r="C486" s="206" t="n">
        <f aca="false">'BOD Average Salary by School'!C486</f>
        <v>820</v>
      </c>
      <c r="D486" s="206" t="str">
        <f aca="false">'BOD Average Salary by School'!D486</f>
        <v>PINE SPRING ELEM</v>
      </c>
      <c r="E486" s="226" t="n">
        <f aca="false">VLOOKUP(TEXT(A486,"000")&amp;" "&amp;TEXT(C486,"0000"),'BOD Average Salary by School'!F:G,2,FALSE())</f>
        <v>70694.44</v>
      </c>
    </row>
    <row r="487" customFormat="false" ht="15" hidden="false" customHeight="true" outlineLevel="0" collapsed="false">
      <c r="A487" s="225" t="n">
        <f aca="false">'BOD Average Salary by School'!A487</f>
        <v>29</v>
      </c>
      <c r="B487" s="206" t="str">
        <f aca="false">'BOD Average Salary by School'!B487</f>
        <v>Fairfax County Public Schools</v>
      </c>
      <c r="C487" s="206" t="n">
        <f aca="false">'BOD Average Salary by School'!C487</f>
        <v>830</v>
      </c>
      <c r="D487" s="206" t="str">
        <f aca="false">'BOD Average Salary by School'!D487</f>
        <v>TIMBER LANE ELEM</v>
      </c>
      <c r="E487" s="226" t="n">
        <f aca="false">VLOOKUP(TEXT(A487,"000")&amp;" "&amp;TEXT(C487,"0000"),'BOD Average Salary by School'!F:G,2,FALSE())</f>
        <v>64336.1</v>
      </c>
    </row>
    <row r="488" customFormat="false" ht="15" hidden="false" customHeight="true" outlineLevel="0" collapsed="false">
      <c r="A488" s="225" t="n">
        <f aca="false">'BOD Average Salary by School'!A488</f>
        <v>29</v>
      </c>
      <c r="B488" s="206" t="str">
        <f aca="false">'BOD Average Salary by School'!B488</f>
        <v>Fairfax County Public Schools</v>
      </c>
      <c r="C488" s="206" t="n">
        <f aca="false">'BOD Average Salary by School'!C488</f>
        <v>850</v>
      </c>
      <c r="D488" s="206" t="str">
        <f aca="false">'BOD Average Salary by School'!D488</f>
        <v>WAKEFIELD FOREST ELEM</v>
      </c>
      <c r="E488" s="226" t="n">
        <f aca="false">VLOOKUP(TEXT(A488,"000")&amp;" "&amp;TEXT(C488,"0000"),'BOD Average Salary by School'!F:G,2,FALSE())</f>
        <v>66918.95</v>
      </c>
    </row>
    <row r="489" customFormat="false" ht="15" hidden="false" customHeight="true" outlineLevel="0" collapsed="false">
      <c r="A489" s="225" t="n">
        <f aca="false">'BOD Average Salary by School'!A489</f>
        <v>29</v>
      </c>
      <c r="B489" s="206" t="str">
        <f aca="false">'BOD Average Salary by School'!B489</f>
        <v>Fairfax County Public Schools</v>
      </c>
      <c r="C489" s="206" t="n">
        <f aca="false">'BOD Average Salary by School'!C489</f>
        <v>870</v>
      </c>
      <c r="D489" s="206" t="str">
        <f aca="false">'BOD Average Salary by School'!D489</f>
        <v>CRESTWOOD ELEM</v>
      </c>
      <c r="E489" s="226" t="n">
        <f aca="false">VLOOKUP(TEXT(A489,"000")&amp;" "&amp;TEXT(C489,"0000"),'BOD Average Salary by School'!F:G,2,FALSE())</f>
        <v>67690.83</v>
      </c>
    </row>
    <row r="490" customFormat="false" ht="15" hidden="false" customHeight="true" outlineLevel="0" collapsed="false">
      <c r="A490" s="225" t="n">
        <f aca="false">'BOD Average Salary by School'!A490</f>
        <v>29</v>
      </c>
      <c r="B490" s="206" t="str">
        <f aca="false">'BOD Average Salary by School'!B490</f>
        <v>Fairfax County Public Schools</v>
      </c>
      <c r="C490" s="206" t="n">
        <f aca="false">'BOD Average Salary by School'!C490</f>
        <v>890</v>
      </c>
      <c r="D490" s="206" t="str">
        <f aca="false">'BOD Average Salary by School'!D490</f>
        <v>LYNBROOK ELEM</v>
      </c>
      <c r="E490" s="226" t="n">
        <f aca="false">VLOOKUP(TEXT(A490,"000")&amp;" "&amp;TEXT(C490,"0000"),'BOD Average Salary by School'!F:G,2,FALSE())</f>
        <v>65315.8</v>
      </c>
    </row>
    <row r="491" customFormat="false" ht="15" hidden="false" customHeight="true" outlineLevel="0" collapsed="false">
      <c r="A491" s="225" t="n">
        <f aca="false">'BOD Average Salary by School'!A491</f>
        <v>29</v>
      </c>
      <c r="B491" s="206" t="str">
        <f aca="false">'BOD Average Salary by School'!B491</f>
        <v>Fairfax County Public Schools</v>
      </c>
      <c r="C491" s="206" t="n">
        <f aca="false">'BOD Average Salary by School'!C491</f>
        <v>90</v>
      </c>
      <c r="D491" s="206" t="str">
        <f aca="false">'BOD Average Salary by School'!D491</f>
        <v>LAKE BRADDOCK SECONDARY</v>
      </c>
      <c r="E491" s="226" t="n">
        <f aca="false">VLOOKUP(TEXT(A491,"000")&amp;" "&amp;TEXT(C491,"0000"),'BOD Average Salary by School'!F:G,2,FALSE())</f>
        <v>72030.11</v>
      </c>
    </row>
    <row r="492" customFormat="false" ht="15" hidden="false" customHeight="true" outlineLevel="0" collapsed="false">
      <c r="A492" s="225" t="n">
        <f aca="false">'BOD Average Salary by School'!A492</f>
        <v>29</v>
      </c>
      <c r="B492" s="206" t="str">
        <f aca="false">'BOD Average Salary by School'!B492</f>
        <v>Fairfax County Public Schools</v>
      </c>
      <c r="C492" s="206" t="n">
        <f aca="false">'BOD Average Salary by School'!C492</f>
        <v>900</v>
      </c>
      <c r="D492" s="206" t="str">
        <f aca="false">'BOD Average Salary by School'!D492</f>
        <v>WEST POTOMAC HIGH</v>
      </c>
      <c r="E492" s="226" t="n">
        <f aca="false">VLOOKUP(TEXT(A492,"000")&amp;" "&amp;TEXT(C492,"0000"),'BOD Average Salary by School'!F:G,2,FALSE())</f>
        <v>67811.2</v>
      </c>
    </row>
    <row r="493" customFormat="false" ht="15" hidden="false" customHeight="true" outlineLevel="0" collapsed="false">
      <c r="A493" s="225" t="n">
        <f aca="false">'BOD Average Salary by School'!A493</f>
        <v>29</v>
      </c>
      <c r="B493" s="206" t="str">
        <f aca="false">'BOD Average Salary by School'!B493</f>
        <v>Fairfax County Public Schools</v>
      </c>
      <c r="C493" s="206" t="n">
        <f aca="false">'BOD Average Salary by School'!C493</f>
        <v>930</v>
      </c>
      <c r="D493" s="206" t="str">
        <f aca="false">'BOD Average Salary by School'!D493</f>
        <v>NORTH SPRINGFIELD ELEM</v>
      </c>
      <c r="E493" s="226" t="n">
        <f aca="false">VLOOKUP(TEXT(A493,"000")&amp;" "&amp;TEXT(C493,"0000"),'BOD Average Salary by School'!F:G,2,FALSE())</f>
        <v>74488.57</v>
      </c>
    </row>
    <row r="494" customFormat="false" ht="15" hidden="false" customHeight="true" outlineLevel="0" collapsed="false">
      <c r="A494" s="225" t="n">
        <f aca="false">'BOD Average Salary by School'!A494</f>
        <v>29</v>
      </c>
      <c r="B494" s="206" t="str">
        <f aca="false">'BOD Average Salary by School'!B494</f>
        <v>Fairfax County Public Schools</v>
      </c>
      <c r="C494" s="206" t="n">
        <f aca="false">'BOD Average Salary by School'!C494</f>
        <v>940</v>
      </c>
      <c r="D494" s="206" t="str">
        <f aca="false">'BOD Average Salary by School'!D494</f>
        <v>BREN MAR PARK ELEM</v>
      </c>
      <c r="E494" s="226" t="n">
        <f aca="false">VLOOKUP(TEXT(A494,"000")&amp;" "&amp;TEXT(C494,"0000"),'BOD Average Salary by School'!F:G,2,FALSE())</f>
        <v>65908.57</v>
      </c>
    </row>
    <row r="495" customFormat="false" ht="15" hidden="false" customHeight="true" outlineLevel="0" collapsed="false">
      <c r="A495" s="225" t="n">
        <f aca="false">'BOD Average Salary by School'!A495</f>
        <v>29</v>
      </c>
      <c r="B495" s="206" t="str">
        <f aca="false">'BOD Average Salary by School'!B495</f>
        <v>Fairfax County Public Schools</v>
      </c>
      <c r="C495" s="206" t="n">
        <f aca="false">'BOD Average Salary by School'!C495</f>
        <v>950</v>
      </c>
      <c r="D495" s="206" t="str">
        <f aca="false">'BOD Average Salary by School'!D495</f>
        <v>ROSE HILL ELEM</v>
      </c>
      <c r="E495" s="226" t="n">
        <f aca="false">VLOOKUP(TEXT(A495,"000")&amp;" "&amp;TEXT(C495,"0000"),'BOD Average Salary by School'!F:G,2,FALSE())</f>
        <v>63940.62</v>
      </c>
    </row>
    <row r="496" customFormat="false" ht="15" hidden="false" customHeight="true" outlineLevel="0" collapsed="false">
      <c r="A496" s="225" t="n">
        <f aca="false">'BOD Average Salary by School'!A496</f>
        <v>29</v>
      </c>
      <c r="B496" s="206" t="str">
        <f aca="false">'BOD Average Salary by School'!B496</f>
        <v>Fairfax County Public Schools</v>
      </c>
      <c r="C496" s="206" t="n">
        <f aca="false">'BOD Average Salary by School'!C496</f>
        <v>960</v>
      </c>
      <c r="D496" s="206" t="str">
        <f aca="false">'BOD Average Salary by School'!D496</f>
        <v>SPRINGFIELD ESTATES ELEM</v>
      </c>
      <c r="E496" s="226" t="n">
        <f aca="false">VLOOKUP(TEXT(A496,"000")&amp;" "&amp;TEXT(C496,"0000"),'BOD Average Salary by School'!F:G,2,FALSE())</f>
        <v>66938.07</v>
      </c>
    </row>
    <row r="497" customFormat="false" ht="15" hidden="false" customHeight="true" outlineLevel="0" collapsed="false">
      <c r="A497" s="225" t="n">
        <f aca="false">'BOD Average Salary by School'!A497</f>
        <v>29</v>
      </c>
      <c r="B497" s="206" t="str">
        <f aca="false">'BOD Average Salary by School'!B497</f>
        <v>Fairfax County Public Schools</v>
      </c>
      <c r="C497" s="206" t="n">
        <f aca="false">'BOD Average Salary by School'!C497</f>
        <v>970</v>
      </c>
      <c r="D497" s="206" t="str">
        <f aca="false">'BOD Average Salary by School'!D497</f>
        <v>GLEN FOREST ELEM</v>
      </c>
      <c r="E497" s="226" t="n">
        <f aca="false">VLOOKUP(TEXT(A497,"000")&amp;" "&amp;TEXT(C497,"0000"),'BOD Average Salary by School'!F:G,2,FALSE())</f>
        <v>63652.99</v>
      </c>
    </row>
    <row r="498" customFormat="false" ht="15" hidden="false" customHeight="true" outlineLevel="0" collapsed="false">
      <c r="A498" s="225" t="n">
        <f aca="false">'BOD Average Salary by School'!A498</f>
        <v>29</v>
      </c>
      <c r="B498" s="206" t="str">
        <f aca="false">'BOD Average Salary by School'!B498</f>
        <v>Fairfax County Public Schools</v>
      </c>
      <c r="C498" s="206" t="n">
        <f aca="false">'BOD Average Salary by School'!C498</f>
        <v>980</v>
      </c>
      <c r="D498" s="206" t="str">
        <f aca="false">'BOD Average Salary by School'!D498</f>
        <v>KENT GARDENS ELEM</v>
      </c>
      <c r="E498" s="226" t="n">
        <f aca="false">VLOOKUP(TEXT(A498,"000")&amp;" "&amp;TEXT(C498,"0000"),'BOD Average Salary by School'!F:G,2,FALSE())</f>
        <v>67902</v>
      </c>
    </row>
    <row r="499" customFormat="false" ht="15" hidden="false" customHeight="true" outlineLevel="0" collapsed="false">
      <c r="A499" s="225" t="n">
        <f aca="false">'BOD Average Salary by School'!A499</f>
        <v>29</v>
      </c>
      <c r="B499" s="206" t="str">
        <f aca="false">'BOD Average Salary by School'!B499</f>
        <v>Fairfax County Public Schools</v>
      </c>
      <c r="C499" s="206" t="n">
        <f aca="false">'BOD Average Salary by School'!C499</f>
        <v>9996</v>
      </c>
      <c r="D499" s="206" t="str">
        <f aca="false">'BOD Average Salary by School'!D499</f>
        <v>DJJ OR SVCS BD SCHOOLS</v>
      </c>
      <c r="E499" s="226" t="n">
        <f aca="false">VLOOKUP(TEXT(A499,"000")&amp;" "&amp;TEXT(C499,"0000"),'BOD Average Salary by School'!F:G,2,FALSE())</f>
        <v>82767.55</v>
      </c>
    </row>
    <row r="500" customFormat="false" ht="15" hidden="false" customHeight="true" outlineLevel="0" collapsed="false">
      <c r="A500" s="225" t="n">
        <f aca="false">'BOD Average Salary by School'!A500</f>
        <v>30</v>
      </c>
      <c r="B500" s="206" t="str">
        <f aca="false">'BOD Average Salary by School'!B500</f>
        <v>Fauquier County Public Schools</v>
      </c>
      <c r="C500" s="206" t="n">
        <f aca="false">'BOD Average Salary by School'!C500</f>
        <v>10</v>
      </c>
      <c r="D500" s="206" t="str">
        <f aca="false">'BOD Average Salary by School'!D500</f>
        <v>MARSHALL MIDDLE</v>
      </c>
      <c r="E500" s="226" t="n">
        <f aca="false">VLOOKUP(TEXT(A500,"000")&amp;" "&amp;TEXT(C500,"0000"),'BOD Average Salary by School'!F:G,2,FALSE())</f>
        <v>55885.23</v>
      </c>
    </row>
    <row r="501" customFormat="false" ht="15" hidden="false" customHeight="true" outlineLevel="0" collapsed="false">
      <c r="A501" s="225" t="n">
        <f aca="false">'BOD Average Salary by School'!A501</f>
        <v>30</v>
      </c>
      <c r="B501" s="206" t="str">
        <f aca="false">'BOD Average Salary by School'!B501</f>
        <v>Fauquier County Public Schools</v>
      </c>
      <c r="C501" s="206" t="n">
        <f aca="false">'BOD Average Salary by School'!C501</f>
        <v>120</v>
      </c>
      <c r="D501" s="206" t="str">
        <f aca="false">'BOD Average Salary by School'!D501</f>
        <v>CLAUDE THOMPSON ELEM</v>
      </c>
      <c r="E501" s="226" t="n">
        <f aca="false">VLOOKUP(TEXT(A501,"000")&amp;" "&amp;TEXT(C501,"0000"),'BOD Average Salary by School'!F:G,2,FALSE())</f>
        <v>58331.42</v>
      </c>
    </row>
    <row r="502" customFormat="false" ht="15" hidden="false" customHeight="true" outlineLevel="0" collapsed="false">
      <c r="A502" s="225" t="n">
        <f aca="false">'BOD Average Salary by School'!A502</f>
        <v>30</v>
      </c>
      <c r="B502" s="206" t="str">
        <f aca="false">'BOD Average Salary by School'!B502</f>
        <v>Fauquier County Public Schools</v>
      </c>
      <c r="C502" s="206" t="n">
        <f aca="false">'BOD Average Salary by School'!C502</f>
        <v>20</v>
      </c>
      <c r="D502" s="206" t="str">
        <f aca="false">'BOD Average Salary by School'!D502</f>
        <v>MARY WALTER ELEM</v>
      </c>
      <c r="E502" s="226" t="n">
        <f aca="false">VLOOKUP(TEXT(A502,"000")&amp;" "&amp;TEXT(C502,"0000"),'BOD Average Salary by School'!F:G,2,FALSE())</f>
        <v>51811.72</v>
      </c>
    </row>
    <row r="503" customFormat="false" ht="15" hidden="false" customHeight="true" outlineLevel="0" collapsed="false">
      <c r="A503" s="225" t="n">
        <f aca="false">'BOD Average Salary by School'!A503</f>
        <v>30</v>
      </c>
      <c r="B503" s="206" t="str">
        <f aca="false">'BOD Average Salary by School'!B503</f>
        <v>Fauquier County Public Schools</v>
      </c>
      <c r="C503" s="206" t="n">
        <f aca="false">'BOD Average Salary by School'!C503</f>
        <v>450</v>
      </c>
      <c r="D503" s="206" t="str">
        <f aca="false">'BOD Average Salary by School'!D503</f>
        <v>GRACE MILLER ELEM</v>
      </c>
      <c r="E503" s="226" t="n">
        <f aca="false">VLOOKUP(TEXT(A503,"000")&amp;" "&amp;TEXT(C503,"0000"),'BOD Average Salary by School'!F:G,2,FALSE())</f>
        <v>60563.75</v>
      </c>
    </row>
    <row r="504" customFormat="false" ht="15" hidden="false" customHeight="true" outlineLevel="0" collapsed="false">
      <c r="A504" s="225" t="n">
        <f aca="false">'BOD Average Salary by School'!A504</f>
        <v>30</v>
      </c>
      <c r="B504" s="206" t="str">
        <f aca="false">'BOD Average Salary by School'!B504</f>
        <v>Fauquier County Public Schools</v>
      </c>
      <c r="C504" s="206" t="n">
        <f aca="false">'BOD Average Salary by School'!C504</f>
        <v>460</v>
      </c>
      <c r="D504" s="206" t="str">
        <f aca="false">'BOD Average Salary by School'!D504</f>
        <v>C. HUNTER RITCHIE ELEM</v>
      </c>
      <c r="E504" s="226" t="n">
        <f aca="false">VLOOKUP(TEXT(A504,"000")&amp;" "&amp;TEXT(C504,"0000"),'BOD Average Salary by School'!F:G,2,FALSE())</f>
        <v>55514.65</v>
      </c>
    </row>
    <row r="505" customFormat="false" ht="15" hidden="false" customHeight="true" outlineLevel="0" collapsed="false">
      <c r="A505" s="225" t="n">
        <f aca="false">'BOD Average Salary by School'!A505</f>
        <v>30</v>
      </c>
      <c r="B505" s="206" t="str">
        <f aca="false">'BOD Average Salary by School'!B505</f>
        <v>Fauquier County Public Schools</v>
      </c>
      <c r="C505" s="206" t="n">
        <f aca="false">'BOD Average Salary by School'!C505</f>
        <v>510</v>
      </c>
      <c r="D505" s="206" t="str">
        <f aca="false">'BOD Average Salary by School'!D505</f>
        <v>KETTLE RUN HIGH SCH</v>
      </c>
      <c r="E505" s="226" t="n">
        <f aca="false">VLOOKUP(TEXT(A505,"000")&amp;" "&amp;TEXT(C505,"0000"),'BOD Average Salary by School'!F:G,2,FALSE())</f>
        <v>52017.61</v>
      </c>
    </row>
    <row r="506" customFormat="false" ht="15" hidden="false" customHeight="true" outlineLevel="0" collapsed="false">
      <c r="A506" s="225" t="n">
        <f aca="false">'BOD Average Salary by School'!A506</f>
        <v>30</v>
      </c>
      <c r="B506" s="206" t="str">
        <f aca="false">'BOD Average Salary by School'!B506</f>
        <v>Fauquier County Public Schools</v>
      </c>
      <c r="C506" s="206" t="n">
        <f aca="false">'BOD Average Salary by School'!C506</f>
        <v>511</v>
      </c>
      <c r="D506" s="206" t="str">
        <f aca="false">'BOD Average Salary by School'!D506</f>
        <v>GREENVILLE ELEM</v>
      </c>
      <c r="E506" s="226" t="n">
        <f aca="false">VLOOKUP(TEXT(A506,"000")&amp;" "&amp;TEXT(C506,"0000"),'BOD Average Salary by School'!F:G,2,FALSE())</f>
        <v>50740.7</v>
      </c>
    </row>
    <row r="507" customFormat="false" ht="15" hidden="false" customHeight="true" outlineLevel="0" collapsed="false">
      <c r="A507" s="225" t="n">
        <f aca="false">'BOD Average Salary by School'!A507</f>
        <v>30</v>
      </c>
      <c r="B507" s="206" t="str">
        <f aca="false">'BOD Average Salary by School'!B507</f>
        <v>Fauquier County Public Schools</v>
      </c>
      <c r="C507" s="206" t="n">
        <f aca="false">'BOD Average Salary by School'!C507</f>
        <v>520</v>
      </c>
      <c r="D507" s="206" t="str">
        <f aca="false">'BOD Average Salary by School'!D507</f>
        <v>CEDAR LEE MIDDLE</v>
      </c>
      <c r="E507" s="226" t="n">
        <f aca="false">VLOOKUP(TEXT(A507,"000")&amp;" "&amp;TEXT(C507,"0000"),'BOD Average Salary by School'!F:G,2,FALSE())</f>
        <v>54253.99</v>
      </c>
    </row>
    <row r="508" customFormat="false" ht="15" hidden="false" customHeight="true" outlineLevel="0" collapsed="false">
      <c r="A508" s="225" t="n">
        <f aca="false">'BOD Average Salary by School'!A508</f>
        <v>30</v>
      </c>
      <c r="B508" s="206" t="str">
        <f aca="false">'BOD Average Salary by School'!B508</f>
        <v>Fauquier County Public Schools</v>
      </c>
      <c r="C508" s="206" t="n">
        <f aca="false">'BOD Average Salary by School'!C508</f>
        <v>530</v>
      </c>
      <c r="D508" s="206" t="str">
        <f aca="false">'BOD Average Salary by School'!D508</f>
        <v>MARGARET M. PIERCE ELEM</v>
      </c>
      <c r="E508" s="226" t="n">
        <f aca="false">VLOOKUP(TEXT(A508,"000")&amp;" "&amp;TEXT(C508,"0000"),'BOD Average Salary by School'!F:G,2,FALSE())</f>
        <v>53603.57</v>
      </c>
    </row>
    <row r="509" customFormat="false" ht="15" hidden="false" customHeight="true" outlineLevel="0" collapsed="false">
      <c r="A509" s="225" t="n">
        <f aca="false">'BOD Average Salary by School'!A509</f>
        <v>30</v>
      </c>
      <c r="B509" s="206" t="str">
        <f aca="false">'BOD Average Salary by School'!B509</f>
        <v>Fauquier County Public Schools</v>
      </c>
      <c r="C509" s="206" t="n">
        <f aca="false">'BOD Average Salary by School'!C509</f>
        <v>660</v>
      </c>
      <c r="D509" s="206" t="str">
        <f aca="false">'BOD Average Salary by School'!D509</f>
        <v>WARRENTON MIDDLE</v>
      </c>
      <c r="E509" s="226" t="n">
        <f aca="false">VLOOKUP(TEXT(A509,"000")&amp;" "&amp;TEXT(C509,"0000"),'BOD Average Salary by School'!F:G,2,FALSE())</f>
        <v>53733.24</v>
      </c>
    </row>
    <row r="510" customFormat="false" ht="15" hidden="false" customHeight="true" outlineLevel="0" collapsed="false">
      <c r="A510" s="225" t="n">
        <f aca="false">'BOD Average Salary by School'!A510</f>
        <v>30</v>
      </c>
      <c r="B510" s="206" t="str">
        <f aca="false">'BOD Average Salary by School'!B510</f>
        <v>Fauquier County Public Schools</v>
      </c>
      <c r="C510" s="206" t="n">
        <f aca="false">'BOD Average Salary by School'!C510</f>
        <v>670</v>
      </c>
      <c r="D510" s="206" t="str">
        <f aca="false">'BOD Average Salary by School'!D510</f>
        <v>W.C. TAYLOR MIDDLE</v>
      </c>
      <c r="E510" s="226" t="n">
        <f aca="false">VLOOKUP(TEXT(A510,"000")&amp;" "&amp;TEXT(C510,"0000"),'BOD Average Salary by School'!F:G,2,FALSE())</f>
        <v>53627.51</v>
      </c>
    </row>
    <row r="511" customFormat="false" ht="15" hidden="false" customHeight="true" outlineLevel="0" collapsed="false">
      <c r="A511" s="225" t="n">
        <f aca="false">'BOD Average Salary by School'!A511</f>
        <v>30</v>
      </c>
      <c r="B511" s="206" t="str">
        <f aca="false">'BOD Average Salary by School'!B511</f>
        <v>Fauquier County Public Schools</v>
      </c>
      <c r="C511" s="206" t="n">
        <f aca="false">'BOD Average Salary by School'!C511</f>
        <v>701</v>
      </c>
      <c r="D511" s="206" t="str">
        <f aca="false">'BOD Average Salary by School'!D511</f>
        <v>FAUQUIER HIGH</v>
      </c>
      <c r="E511" s="226" t="n">
        <f aca="false">VLOOKUP(TEXT(A511,"000")&amp;" "&amp;TEXT(C511,"0000"),'BOD Average Salary by School'!F:G,2,FALSE())</f>
        <v>58065.24</v>
      </c>
    </row>
    <row r="512" customFormat="false" ht="15" hidden="false" customHeight="true" outlineLevel="0" collapsed="false">
      <c r="A512" s="225" t="n">
        <f aca="false">'BOD Average Salary by School'!A512</f>
        <v>30</v>
      </c>
      <c r="B512" s="206" t="str">
        <f aca="false">'BOD Average Salary by School'!B512</f>
        <v>Fauquier County Public Schools</v>
      </c>
      <c r="C512" s="206" t="n">
        <f aca="false">'BOD Average Salary by School'!C512</f>
        <v>720</v>
      </c>
      <c r="D512" s="206" t="str">
        <f aca="false">'BOD Average Salary by School'!D512</f>
        <v>P.B. SMITH ELEM</v>
      </c>
      <c r="E512" s="226" t="n">
        <f aca="false">VLOOKUP(TEXT(A512,"000")&amp;" "&amp;TEXT(C512,"0000"),'BOD Average Salary by School'!F:G,2,FALSE())</f>
        <v>58420.18</v>
      </c>
    </row>
    <row r="513" customFormat="false" ht="15" hidden="false" customHeight="true" outlineLevel="0" collapsed="false">
      <c r="A513" s="225" t="n">
        <f aca="false">'BOD Average Salary by School'!A513</f>
        <v>30</v>
      </c>
      <c r="B513" s="206" t="str">
        <f aca="false">'BOD Average Salary by School'!B513</f>
        <v>Fauquier County Public Schools</v>
      </c>
      <c r="C513" s="206" t="n">
        <f aca="false">'BOD Average Salary by School'!C513</f>
        <v>730</v>
      </c>
      <c r="D513" s="206" t="str">
        <f aca="false">'BOD Average Salary by School'!D513</f>
        <v>C.M. BRADLEY ELEM</v>
      </c>
      <c r="E513" s="226" t="n">
        <f aca="false">VLOOKUP(TEXT(A513,"000")&amp;" "&amp;TEXT(C513,"0000"),'BOD Average Salary by School'!F:G,2,FALSE())</f>
        <v>56736.72</v>
      </c>
    </row>
    <row r="514" customFormat="false" ht="15" hidden="false" customHeight="true" outlineLevel="0" collapsed="false">
      <c r="A514" s="225" t="n">
        <f aca="false">'BOD Average Salary by School'!A514</f>
        <v>30</v>
      </c>
      <c r="B514" s="206" t="str">
        <f aca="false">'BOD Average Salary by School'!B514</f>
        <v>Fauquier County Public Schools</v>
      </c>
      <c r="C514" s="206" t="n">
        <f aca="false">'BOD Average Salary by School'!C514</f>
        <v>740</v>
      </c>
      <c r="D514" s="206" t="str">
        <f aca="false">'BOD Average Salary by School'!D514</f>
        <v>W.G. COLEMAN ELEM</v>
      </c>
      <c r="E514" s="226" t="n">
        <f aca="false">VLOOKUP(TEXT(A514,"000")&amp;" "&amp;TEXT(C514,"0000"),'BOD Average Salary by School'!F:G,2,FALSE())</f>
        <v>55852.78</v>
      </c>
    </row>
    <row r="515" customFormat="false" ht="15" hidden="false" customHeight="true" outlineLevel="0" collapsed="false">
      <c r="A515" s="225" t="n">
        <f aca="false">'BOD Average Salary by School'!A515</f>
        <v>30</v>
      </c>
      <c r="B515" s="206" t="str">
        <f aca="false">'BOD Average Salary by School'!B515</f>
        <v>Fauquier County Public Schools</v>
      </c>
      <c r="C515" s="206" t="n">
        <f aca="false">'BOD Average Salary by School'!C515</f>
        <v>750</v>
      </c>
      <c r="D515" s="206" t="str">
        <f aca="false">'BOD Average Salary by School'!D515</f>
        <v>H.M. PEARSON ELEM</v>
      </c>
      <c r="E515" s="226" t="n">
        <f aca="false">VLOOKUP(TEXT(A515,"000")&amp;" "&amp;TEXT(C515,"0000"),'BOD Average Salary by School'!F:G,2,FALSE())</f>
        <v>51911.92</v>
      </c>
    </row>
    <row r="516" customFormat="false" ht="15" hidden="false" customHeight="true" outlineLevel="0" collapsed="false">
      <c r="A516" s="225" t="n">
        <f aca="false">'BOD Average Salary by School'!A516</f>
        <v>30</v>
      </c>
      <c r="B516" s="206" t="str">
        <f aca="false">'BOD Average Salary by School'!B516</f>
        <v>Fauquier County Public Schools</v>
      </c>
      <c r="C516" s="206" t="n">
        <f aca="false">'BOD Average Salary by School'!C516</f>
        <v>851</v>
      </c>
      <c r="D516" s="206" t="str">
        <f aca="false">'BOD Average Salary by School'!D516</f>
        <v>LIBERTY HIGH</v>
      </c>
      <c r="E516" s="226" t="n">
        <f aca="false">VLOOKUP(TEXT(A516,"000")&amp;" "&amp;TEXT(C516,"0000"),'BOD Average Salary by School'!F:G,2,FALSE())</f>
        <v>53385.49</v>
      </c>
    </row>
    <row r="517" customFormat="false" ht="15" hidden="false" customHeight="true" outlineLevel="0" collapsed="false">
      <c r="A517" s="225" t="n">
        <f aca="false">'BOD Average Salary by School'!A517</f>
        <v>30</v>
      </c>
      <c r="B517" s="206" t="str">
        <f aca="false">'BOD Average Salary by School'!B517</f>
        <v>Fauquier County Public Schools</v>
      </c>
      <c r="C517" s="206" t="n">
        <f aca="false">'BOD Average Salary by School'!C517</f>
        <v>853</v>
      </c>
      <c r="D517" s="206" t="str">
        <f aca="false">'BOD Average Salary by School'!D517</f>
        <v>JAMES G. BRUMFIELD ELEM</v>
      </c>
      <c r="E517" s="226" t="n">
        <f aca="false">VLOOKUP(TEXT(A517,"000")&amp;" "&amp;TEXT(C517,"0000"),'BOD Average Salary by School'!F:G,2,FALSE())</f>
        <v>51731.83</v>
      </c>
    </row>
    <row r="518" customFormat="false" ht="15" hidden="false" customHeight="true" outlineLevel="0" collapsed="false">
      <c r="A518" s="225" t="n">
        <f aca="false">'BOD Average Salary by School'!A518</f>
        <v>30</v>
      </c>
      <c r="B518" s="206" t="str">
        <f aca="false">'BOD Average Salary by School'!B518</f>
        <v>Fauquier County Public Schools</v>
      </c>
      <c r="C518" s="206" t="n">
        <f aca="false">'BOD Average Salary by School'!C518</f>
        <v>854</v>
      </c>
      <c r="D518" s="206" t="str">
        <f aca="false">'BOD Average Salary by School'!D518</f>
        <v>AUBURN MIDDLE</v>
      </c>
      <c r="E518" s="226" t="n">
        <f aca="false">VLOOKUP(TEXT(A518,"000")&amp;" "&amp;TEXT(C518,"0000"),'BOD Average Salary by School'!F:G,2,FALSE())</f>
        <v>50327.21</v>
      </c>
    </row>
    <row r="519" customFormat="false" ht="15" hidden="false" customHeight="true" outlineLevel="0" collapsed="false">
      <c r="A519" s="225" t="n">
        <f aca="false">'BOD Average Salary by School'!A519</f>
        <v>31</v>
      </c>
      <c r="B519" s="206" t="str">
        <f aca="false">'BOD Average Salary by School'!B519</f>
        <v>Floyd County Public Schools</v>
      </c>
      <c r="C519" s="206" t="n">
        <f aca="false">'BOD Average Salary by School'!C519</f>
        <v>360</v>
      </c>
      <c r="D519" s="206" t="str">
        <f aca="false">'BOD Average Salary by School'!D519</f>
        <v>FLOYD ELEM</v>
      </c>
      <c r="E519" s="226" t="n">
        <f aca="false">VLOOKUP(TEXT(A519,"000")&amp;" "&amp;TEXT(C519,"0000"),'BOD Average Salary by School'!F:G,2,FALSE())</f>
        <v>44472</v>
      </c>
    </row>
    <row r="520" customFormat="false" ht="15" hidden="false" customHeight="true" outlineLevel="0" collapsed="false">
      <c r="A520" s="225" t="n">
        <f aca="false">'BOD Average Salary by School'!A520</f>
        <v>31</v>
      </c>
      <c r="B520" s="206" t="str">
        <f aca="false">'BOD Average Salary by School'!B520</f>
        <v>Floyd County Public Schools</v>
      </c>
      <c r="C520" s="206" t="n">
        <f aca="false">'BOD Average Salary by School'!C520</f>
        <v>500</v>
      </c>
      <c r="D520" s="206" t="str">
        <f aca="false">'BOD Average Salary by School'!D520</f>
        <v>WILLIS ELEM</v>
      </c>
      <c r="E520" s="226" t="n">
        <f aca="false">VLOOKUP(TEXT(A520,"000")&amp;" "&amp;TEXT(C520,"0000"),'BOD Average Salary by School'!F:G,2,FALSE())</f>
        <v>41713</v>
      </c>
    </row>
    <row r="521" customFormat="false" ht="15" hidden="false" customHeight="true" outlineLevel="0" collapsed="false">
      <c r="A521" s="225" t="n">
        <f aca="false">'BOD Average Salary by School'!A521</f>
        <v>31</v>
      </c>
      <c r="B521" s="206" t="str">
        <f aca="false">'BOD Average Salary by School'!B521</f>
        <v>Floyd County Public Schools</v>
      </c>
      <c r="C521" s="206" t="n">
        <f aca="false">'BOD Average Salary by School'!C521</f>
        <v>650</v>
      </c>
      <c r="D521" s="206" t="str">
        <f aca="false">'BOD Average Salary by School'!D521</f>
        <v>INDIAN VALLEY ELEM</v>
      </c>
      <c r="E521" s="226" t="n">
        <f aca="false">VLOOKUP(TEXT(A521,"000")&amp;" "&amp;TEXT(C521,"0000"),'BOD Average Salary by School'!F:G,2,FALSE())</f>
        <v>41377</v>
      </c>
    </row>
    <row r="522" customFormat="false" ht="15" hidden="false" customHeight="true" outlineLevel="0" collapsed="false">
      <c r="A522" s="225" t="n">
        <f aca="false">'BOD Average Salary by School'!A522</f>
        <v>31</v>
      </c>
      <c r="B522" s="206" t="str">
        <f aca="false">'BOD Average Salary by School'!B522</f>
        <v>Floyd County Public Schools</v>
      </c>
      <c r="C522" s="206" t="n">
        <f aca="false">'BOD Average Salary by School'!C522</f>
        <v>660</v>
      </c>
      <c r="D522" s="206" t="str">
        <f aca="false">'BOD Average Salary by School'!D522</f>
        <v>FLOYD COUNTY HIGH</v>
      </c>
      <c r="E522" s="226" t="n">
        <f aca="false">VLOOKUP(TEXT(A522,"000")&amp;" "&amp;TEXT(C522,"0000"),'BOD Average Salary by School'!F:G,2,FALSE())</f>
        <v>43229</v>
      </c>
    </row>
    <row r="523" customFormat="false" ht="15" hidden="false" customHeight="true" outlineLevel="0" collapsed="false">
      <c r="A523" s="225" t="n">
        <f aca="false">'BOD Average Salary by School'!A523</f>
        <v>31</v>
      </c>
      <c r="B523" s="206" t="str">
        <f aca="false">'BOD Average Salary by School'!B523</f>
        <v>Floyd County Public Schools</v>
      </c>
      <c r="C523" s="206" t="n">
        <f aca="false">'BOD Average Salary by School'!C523</f>
        <v>90</v>
      </c>
      <c r="D523" s="206" t="str">
        <f aca="false">'BOD Average Salary by School'!D523</f>
        <v>CHECK ELEM</v>
      </c>
      <c r="E523" s="226" t="n">
        <f aca="false">VLOOKUP(TEXT(A523,"000")&amp;" "&amp;TEXT(C523,"0000"),'BOD Average Salary by School'!F:G,2,FALSE())</f>
        <v>43687</v>
      </c>
    </row>
    <row r="524" customFormat="false" ht="15" hidden="false" customHeight="true" outlineLevel="0" collapsed="false">
      <c r="A524" s="225" t="n">
        <f aca="false">'BOD Average Salary by School'!A524</f>
        <v>32</v>
      </c>
      <c r="B524" s="206" t="str">
        <f aca="false">'BOD Average Salary by School'!B524</f>
        <v>Fluvanna County Public Schools</v>
      </c>
      <c r="C524" s="206" t="n">
        <f aca="false">'BOD Average Salary by School'!C524</f>
        <v>260</v>
      </c>
      <c r="D524" s="206" t="str">
        <f aca="false">'BOD Average Salary by School'!D524</f>
        <v>FLUVANNA COUNTY HIGH</v>
      </c>
      <c r="E524" s="226" t="n">
        <f aca="false">VLOOKUP(TEXT(A524,"000")&amp;" "&amp;TEXT(C524,"0000"),'BOD Average Salary by School'!F:G,2,FALSE())</f>
        <v>55506.65</v>
      </c>
    </row>
    <row r="525" customFormat="false" ht="15" hidden="false" customHeight="true" outlineLevel="0" collapsed="false">
      <c r="A525" s="225" t="n">
        <f aca="false">'BOD Average Salary by School'!A525</f>
        <v>32</v>
      </c>
      <c r="B525" s="206" t="str">
        <f aca="false">'BOD Average Salary by School'!B525</f>
        <v>Fluvanna County Public Schools</v>
      </c>
      <c r="C525" s="206" t="n">
        <f aca="false">'BOD Average Salary by School'!C525</f>
        <v>300</v>
      </c>
      <c r="D525" s="206" t="str">
        <f aca="false">'BOD Average Salary by School'!D525</f>
        <v>CARYSBROOK ELEM</v>
      </c>
      <c r="E525" s="226" t="n">
        <f aca="false">VLOOKUP(TEXT(A525,"000")&amp;" "&amp;TEXT(C525,"0000"),'BOD Average Salary by School'!F:G,2,FALSE())</f>
        <v>53721.47</v>
      </c>
    </row>
    <row r="526" customFormat="false" ht="15" hidden="false" customHeight="true" outlineLevel="0" collapsed="false">
      <c r="A526" s="225" t="n">
        <f aca="false">'BOD Average Salary by School'!A526</f>
        <v>32</v>
      </c>
      <c r="B526" s="206" t="str">
        <f aca="false">'BOD Average Salary by School'!B526</f>
        <v>Fluvanna County Public Schools</v>
      </c>
      <c r="C526" s="206" t="n">
        <f aca="false">'BOD Average Salary by School'!C526</f>
        <v>310</v>
      </c>
      <c r="D526" s="206" t="str">
        <f aca="false">'BOD Average Salary by School'!D526</f>
        <v>CENTRAL ELEM</v>
      </c>
      <c r="E526" s="226" t="n">
        <f aca="false">VLOOKUP(TEXT(A526,"000")&amp;" "&amp;TEXT(C526,"0000"),'BOD Average Salary by School'!F:G,2,FALSE())</f>
        <v>47031</v>
      </c>
    </row>
    <row r="527" customFormat="false" ht="15" hidden="false" customHeight="true" outlineLevel="0" collapsed="false">
      <c r="A527" s="225" t="n">
        <f aca="false">'BOD Average Salary by School'!A527</f>
        <v>32</v>
      </c>
      <c r="B527" s="206" t="str">
        <f aca="false">'BOD Average Salary by School'!B527</f>
        <v>Fluvanna County Public Schools</v>
      </c>
      <c r="C527" s="206" t="n">
        <f aca="false">'BOD Average Salary by School'!C527</f>
        <v>320</v>
      </c>
      <c r="D527" s="206" t="str">
        <f aca="false">'BOD Average Salary by School'!D527</f>
        <v>FLUVANNA MIDDLE</v>
      </c>
      <c r="E527" s="226" t="n">
        <f aca="false">VLOOKUP(TEXT(A527,"000")&amp;" "&amp;TEXT(C527,"0000"),'BOD Average Salary by School'!F:G,2,FALSE())</f>
        <v>52032</v>
      </c>
    </row>
    <row r="528" customFormat="false" ht="15" hidden="false" customHeight="true" outlineLevel="0" collapsed="false">
      <c r="A528" s="225" t="n">
        <f aca="false">'BOD Average Salary by School'!A528</f>
        <v>32</v>
      </c>
      <c r="B528" s="206" t="str">
        <f aca="false">'BOD Average Salary by School'!B528</f>
        <v>Fluvanna County Public Schools</v>
      </c>
      <c r="C528" s="206" t="n">
        <f aca="false">'BOD Average Salary by School'!C528</f>
        <v>330</v>
      </c>
      <c r="D528" s="206" t="str">
        <f aca="false">'BOD Average Salary by School'!D528</f>
        <v>WEST CENTRAL PRIMARY SCHOOL </v>
      </c>
      <c r="E528" s="226" t="n">
        <f aca="false">VLOOKUP(TEXT(A528,"000")&amp;" "&amp;TEXT(C528,"0000"),'BOD Average Salary by School'!F:G,2,FALSE())</f>
        <v>56929</v>
      </c>
    </row>
    <row r="529" customFormat="false" ht="15" hidden="false" customHeight="true" outlineLevel="0" collapsed="false">
      <c r="A529" s="225" t="n">
        <f aca="false">'BOD Average Salary by School'!A529</f>
        <v>33</v>
      </c>
      <c r="B529" s="206" t="str">
        <f aca="false">'BOD Average Salary by School'!B529</f>
        <v>Franklin County Public Schools</v>
      </c>
      <c r="C529" s="206" t="n">
        <f aca="false">'BOD Average Salary by School'!C529</f>
        <v>10</v>
      </c>
      <c r="D529" s="206" t="str">
        <f aca="false">'BOD Average Salary by School'!D529</f>
        <v>HENRY ELEM</v>
      </c>
      <c r="E529" s="226" t="n">
        <f aca="false">VLOOKUP(TEXT(A529,"000")&amp;" "&amp;TEXT(C529,"0000"),'BOD Average Salary by School'!F:G,2,FALSE())</f>
        <v>41349</v>
      </c>
    </row>
    <row r="530" customFormat="false" ht="15" hidden="false" customHeight="true" outlineLevel="0" collapsed="false">
      <c r="A530" s="225" t="n">
        <f aca="false">'BOD Average Salary by School'!A530</f>
        <v>33</v>
      </c>
      <c r="B530" s="206" t="str">
        <f aca="false">'BOD Average Salary by School'!B530</f>
        <v>Franklin County Public Schools</v>
      </c>
      <c r="C530" s="206" t="n">
        <f aca="false">'BOD Average Salary by School'!C530</f>
        <v>1170</v>
      </c>
      <c r="D530" s="206" t="str">
        <f aca="false">'BOD Average Salary by School'!D530</f>
        <v>SNOW CREEK ELEM</v>
      </c>
      <c r="E530" s="226" t="n">
        <f aca="false">VLOOKUP(TEXT(A530,"000")&amp;" "&amp;TEXT(C530,"0000"),'BOD Average Salary by School'!F:G,2,FALSE())</f>
        <v>44421.35</v>
      </c>
    </row>
    <row r="531" customFormat="false" ht="15" hidden="false" customHeight="true" outlineLevel="0" collapsed="false">
      <c r="A531" s="225" t="n">
        <f aca="false">'BOD Average Salary by School'!A531</f>
        <v>33</v>
      </c>
      <c r="B531" s="206" t="str">
        <f aca="false">'BOD Average Salary by School'!B531</f>
        <v>Franklin County Public Schools</v>
      </c>
      <c r="C531" s="206" t="n">
        <f aca="false">'BOD Average Salary by School'!C531</f>
        <v>1311</v>
      </c>
      <c r="D531" s="206" t="str">
        <f aca="false">'BOD Average Salary by School'!D531</f>
        <v>FRANKLIN COUNTY HIGH</v>
      </c>
      <c r="E531" s="226" t="n">
        <f aca="false">VLOOKUP(TEXT(A531,"000")&amp;" "&amp;TEXT(C531,"0000"),'BOD Average Salary by School'!F:G,2,FALSE())</f>
        <v>46686.81</v>
      </c>
    </row>
    <row r="532" customFormat="false" ht="15" hidden="false" customHeight="true" outlineLevel="0" collapsed="false">
      <c r="A532" s="225" t="n">
        <f aca="false">'BOD Average Salary by School'!A532</f>
        <v>33</v>
      </c>
      <c r="B532" s="206" t="str">
        <f aca="false">'BOD Average Salary by School'!B532</f>
        <v>Franklin County Public Schools</v>
      </c>
      <c r="C532" s="206" t="n">
        <f aca="false">'BOD Average Salary by School'!C532</f>
        <v>1320</v>
      </c>
      <c r="D532" s="206" t="str">
        <f aca="false">'BOD Average Salary by School'!D532</f>
        <v>BURNT CHIMNEY ELEM</v>
      </c>
      <c r="E532" s="226" t="n">
        <f aca="false">VLOOKUP(TEXT(A532,"000")&amp;" "&amp;TEXT(C532,"0000"),'BOD Average Salary by School'!F:G,2,FALSE())</f>
        <v>46670.55</v>
      </c>
    </row>
    <row r="533" customFormat="false" ht="15" hidden="false" customHeight="true" outlineLevel="0" collapsed="false">
      <c r="A533" s="225" t="n">
        <f aca="false">'BOD Average Salary by School'!A533</f>
        <v>33</v>
      </c>
      <c r="B533" s="206" t="str">
        <f aca="false">'BOD Average Salary by School'!B533</f>
        <v>Franklin County Public Schools</v>
      </c>
      <c r="C533" s="206" t="n">
        <f aca="false">'BOD Average Salary by School'!C533</f>
        <v>1360</v>
      </c>
      <c r="D533" s="206" t="str">
        <f aca="false">'BOD Average Salary by School'!D533</f>
        <v>FERRUM ELEM</v>
      </c>
      <c r="E533" s="226" t="n">
        <f aca="false">VLOOKUP(TEXT(A533,"000")&amp;" "&amp;TEXT(C533,"0000"),'BOD Average Salary by School'!F:G,2,FALSE())</f>
        <v>41321</v>
      </c>
    </row>
    <row r="534" customFormat="false" ht="15" hidden="false" customHeight="true" outlineLevel="0" collapsed="false">
      <c r="A534" s="225" t="n">
        <f aca="false">'BOD Average Salary by School'!A534</f>
        <v>33</v>
      </c>
      <c r="B534" s="206" t="str">
        <f aca="false">'BOD Average Salary by School'!B534</f>
        <v>Franklin County Public Schools</v>
      </c>
      <c r="C534" s="206" t="n">
        <f aca="false">'BOD Average Salary by School'!C534</f>
        <v>1370</v>
      </c>
      <c r="D534" s="206" t="str">
        <f aca="false">'BOD Average Salary by School'!D534</f>
        <v>BOONES MILL ELEM</v>
      </c>
      <c r="E534" s="226" t="n">
        <f aca="false">VLOOKUP(TEXT(A534,"000")&amp;" "&amp;TEXT(C534,"0000"),'BOD Average Salary by School'!F:G,2,FALSE())</f>
        <v>49662.46</v>
      </c>
    </row>
    <row r="535" customFormat="false" ht="15" hidden="false" customHeight="true" outlineLevel="0" collapsed="false">
      <c r="A535" s="225" t="n">
        <f aca="false">'BOD Average Salary by School'!A535</f>
        <v>33</v>
      </c>
      <c r="B535" s="206" t="str">
        <f aca="false">'BOD Average Salary by School'!B535</f>
        <v>Franklin County Public Schools</v>
      </c>
      <c r="C535" s="206" t="n">
        <f aca="false">'BOD Average Salary by School'!C535</f>
        <v>1380</v>
      </c>
      <c r="D535" s="206" t="str">
        <f aca="false">'BOD Average Salary by School'!D535</f>
        <v>ROCKY MOUNT ELEM</v>
      </c>
      <c r="E535" s="226" t="n">
        <f aca="false">VLOOKUP(TEXT(A535,"000")&amp;" "&amp;TEXT(C535,"0000"),'BOD Average Salary by School'!F:G,2,FALSE())</f>
        <v>43766.02</v>
      </c>
    </row>
    <row r="536" customFormat="false" ht="15" hidden="false" customHeight="true" outlineLevel="0" collapsed="false">
      <c r="A536" s="225" t="n">
        <f aca="false">'BOD Average Salary by School'!A536</f>
        <v>33</v>
      </c>
      <c r="B536" s="206" t="str">
        <f aca="false">'BOD Average Salary by School'!B536</f>
        <v>Franklin County Public Schools</v>
      </c>
      <c r="C536" s="206" t="n">
        <f aca="false">'BOD Average Salary by School'!C536</f>
        <v>1481</v>
      </c>
      <c r="D536" s="206" t="str">
        <f aca="false">'BOD Average Salary by School'!D536</f>
        <v>GEREAU CTR FOR APL TECH&amp;CAREER EXPL</v>
      </c>
      <c r="E536" s="226" t="n">
        <f aca="false">VLOOKUP(TEXT(A536,"000")&amp;" "&amp;TEXT(C536,"0000"),'BOD Average Salary by School'!F:G,2,FALSE())</f>
        <v>47068</v>
      </c>
    </row>
    <row r="537" customFormat="false" ht="15" hidden="false" customHeight="true" outlineLevel="0" collapsed="false">
      <c r="A537" s="225" t="n">
        <f aca="false">'BOD Average Salary by School'!A537</f>
        <v>33</v>
      </c>
      <c r="B537" s="206" t="str">
        <f aca="false">'BOD Average Salary by School'!B537</f>
        <v>Franklin County Public Schools</v>
      </c>
      <c r="C537" s="206" t="n">
        <f aca="false">'BOD Average Salary by School'!C537</f>
        <v>20</v>
      </c>
      <c r="D537" s="206" t="str">
        <f aca="false">'BOD Average Salary by School'!D537</f>
        <v>DUDLEY ELEM</v>
      </c>
      <c r="E537" s="226" t="n">
        <f aca="false">VLOOKUP(TEXT(A537,"000")&amp;" "&amp;TEXT(C537,"0000"),'BOD Average Salary by School'!F:G,2,FALSE())</f>
        <v>45763.6</v>
      </c>
    </row>
    <row r="538" customFormat="false" ht="15" hidden="false" customHeight="true" outlineLevel="0" collapsed="false">
      <c r="A538" s="225" t="n">
        <f aca="false">'BOD Average Salary by School'!A538</f>
        <v>33</v>
      </c>
      <c r="B538" s="206" t="str">
        <f aca="false">'BOD Average Salary by School'!B538</f>
        <v>Franklin County Public Schools</v>
      </c>
      <c r="C538" s="206" t="n">
        <f aca="false">'BOD Average Salary by School'!C538</f>
        <v>31</v>
      </c>
      <c r="D538" s="206" t="str">
        <f aca="false">'BOD Average Salary by School'!D538</f>
        <v>BEN. FRANKLIN MIDDLE-WEST</v>
      </c>
      <c r="E538" s="226" t="n">
        <f aca="false">VLOOKUP(TEXT(A538,"000")&amp;" "&amp;TEXT(C538,"0000"),'BOD Average Salary by School'!F:G,2,FALSE())</f>
        <v>46008</v>
      </c>
    </row>
    <row r="539" customFormat="false" ht="15" hidden="false" customHeight="true" outlineLevel="0" collapsed="false">
      <c r="A539" s="225" t="n">
        <f aca="false">'BOD Average Salary by School'!A539</f>
        <v>33</v>
      </c>
      <c r="B539" s="206" t="str">
        <f aca="false">'BOD Average Salary by School'!B539</f>
        <v>Franklin County Public Schools</v>
      </c>
      <c r="C539" s="206" t="n">
        <f aca="false">'BOD Average Salary by School'!C539</f>
        <v>32</v>
      </c>
      <c r="D539" s="206" t="str">
        <f aca="false">'BOD Average Salary by School'!D539</f>
        <v>BEN. FRANKLIN MIDDLE-EAST</v>
      </c>
      <c r="E539" s="226" t="n">
        <f aca="false">VLOOKUP(TEXT(A539,"000")&amp;" "&amp;TEXT(C539,"0000"),'BOD Average Salary by School'!F:G,2,FALSE())</f>
        <v>48198.7</v>
      </c>
    </row>
    <row r="540" customFormat="false" ht="15" hidden="false" customHeight="true" outlineLevel="0" collapsed="false">
      <c r="A540" s="225" t="n">
        <f aca="false">'BOD Average Salary by School'!A540</f>
        <v>33</v>
      </c>
      <c r="B540" s="206" t="str">
        <f aca="false">'BOD Average Salary by School'!B540</f>
        <v>Franklin County Public Schools</v>
      </c>
      <c r="C540" s="206" t="n">
        <f aca="false">'BOD Average Salary by School'!C540</f>
        <v>350</v>
      </c>
      <c r="D540" s="206" t="str">
        <f aca="false">'BOD Average Salary by School'!D540</f>
        <v>CALLAWAY ELEM</v>
      </c>
      <c r="E540" s="226" t="n">
        <f aca="false">VLOOKUP(TEXT(A540,"000")&amp;" "&amp;TEXT(C540,"0000"),'BOD Average Salary by School'!F:G,2,FALSE())</f>
        <v>50336.59</v>
      </c>
    </row>
    <row r="541" customFormat="false" ht="15" hidden="false" customHeight="true" outlineLevel="0" collapsed="false">
      <c r="A541" s="225" t="n">
        <f aca="false">'BOD Average Salary by School'!A541</f>
        <v>33</v>
      </c>
      <c r="B541" s="206" t="str">
        <f aca="false">'BOD Average Salary by School'!B541</f>
        <v>Franklin County Public Schools</v>
      </c>
      <c r="C541" s="206" t="n">
        <f aca="false">'BOD Average Salary by School'!C541</f>
        <v>660</v>
      </c>
      <c r="D541" s="206" t="str">
        <f aca="false">'BOD Average Salary by School'!D541</f>
        <v>LEE M. WAID ELEM</v>
      </c>
      <c r="E541" s="226" t="n">
        <f aca="false">VLOOKUP(TEXT(A541,"000")&amp;" "&amp;TEXT(C541,"0000"),'BOD Average Salary by School'!F:G,2,FALSE())</f>
        <v>46220.03</v>
      </c>
    </row>
    <row r="542" customFormat="false" ht="15" hidden="false" customHeight="true" outlineLevel="0" collapsed="false">
      <c r="A542" s="225" t="n">
        <f aca="false">'BOD Average Salary by School'!A542</f>
        <v>33</v>
      </c>
      <c r="B542" s="206" t="str">
        <f aca="false">'BOD Average Salary by School'!B542</f>
        <v>Franklin County Public Schools</v>
      </c>
      <c r="C542" s="206" t="n">
        <f aca="false">'BOD Average Salary by School'!C542</f>
        <v>690</v>
      </c>
      <c r="D542" s="206" t="str">
        <f aca="false">'BOD Average Salary by School'!D542</f>
        <v>GLADE HILL ELEM</v>
      </c>
      <c r="E542" s="226" t="n">
        <f aca="false">VLOOKUP(TEXT(A542,"000")&amp;" "&amp;TEXT(C542,"0000"),'BOD Average Salary by School'!F:G,2,FALSE())</f>
        <v>45441.39</v>
      </c>
    </row>
    <row r="543" customFormat="false" ht="15" hidden="false" customHeight="true" outlineLevel="0" collapsed="false">
      <c r="A543" s="225" t="n">
        <f aca="false">'BOD Average Salary by School'!A543</f>
        <v>33</v>
      </c>
      <c r="B543" s="206" t="str">
        <f aca="false">'BOD Average Salary by School'!B543</f>
        <v>Franklin County Public Schools</v>
      </c>
      <c r="C543" s="206" t="n">
        <f aca="false">'BOD Average Salary by School'!C543</f>
        <v>960</v>
      </c>
      <c r="D543" s="206" t="str">
        <f aca="false">'BOD Average Salary by School'!D543</f>
        <v>SONTAG ELEM</v>
      </c>
      <c r="E543" s="226" t="n">
        <f aca="false">VLOOKUP(TEXT(A543,"000")&amp;" "&amp;TEXT(C543,"0000"),'BOD Average Salary by School'!F:G,2,FALSE())</f>
        <v>45848.62</v>
      </c>
    </row>
    <row r="544" customFormat="false" ht="15" hidden="false" customHeight="true" outlineLevel="0" collapsed="false">
      <c r="A544" s="225" t="n">
        <f aca="false">'BOD Average Salary by School'!A544</f>
        <v>33</v>
      </c>
      <c r="B544" s="206" t="str">
        <f aca="false">'BOD Average Salary by School'!B544</f>
        <v>Franklin County Public Schools</v>
      </c>
      <c r="C544" s="206" t="n">
        <f aca="false">'BOD Average Salary by School'!C544</f>
        <v>980</v>
      </c>
      <c r="D544" s="206" t="str">
        <f aca="false">'BOD Average Salary by School'!D544</f>
        <v>WINDY GAP ELEM</v>
      </c>
      <c r="E544" s="226" t="n">
        <f aca="false">VLOOKUP(TEXT(A544,"000")&amp;" "&amp;TEXT(C544,"0000"),'BOD Average Salary by School'!F:G,2,FALSE())</f>
        <v>42120.61</v>
      </c>
    </row>
    <row r="545" customFormat="false" ht="15" hidden="false" customHeight="true" outlineLevel="0" collapsed="false">
      <c r="A545" s="225" t="n">
        <f aca="false">'BOD Average Salary by School'!A545</f>
        <v>34</v>
      </c>
      <c r="B545" s="206" t="str">
        <f aca="false">'BOD Average Salary by School'!B545</f>
        <v>Frederick County Public Schools</v>
      </c>
      <c r="C545" s="206" t="n">
        <f aca="false">'BOD Average Salary by School'!C545</f>
        <v>10</v>
      </c>
      <c r="D545" s="206" t="str">
        <f aca="false">'BOD Average Salary by School'!D545</f>
        <v>APPLE PIE RIDGE ELEM</v>
      </c>
      <c r="E545" s="226" t="n">
        <f aca="false">VLOOKUP(TEXT(A545,"000")&amp;" "&amp;TEXT(C545,"0000"),'BOD Average Salary by School'!F:G,2,FALSE())</f>
        <v>51863.6</v>
      </c>
    </row>
    <row r="546" customFormat="false" ht="15" hidden="false" customHeight="true" outlineLevel="0" collapsed="false">
      <c r="A546" s="225" t="n">
        <f aca="false">'BOD Average Salary by School'!A546</f>
        <v>34</v>
      </c>
      <c r="B546" s="206" t="str">
        <f aca="false">'BOD Average Salary by School'!B546</f>
        <v>Frederick County Public Schools</v>
      </c>
      <c r="C546" s="206" t="n">
        <f aca="false">'BOD Average Salary by School'!C546</f>
        <v>20</v>
      </c>
      <c r="D546" s="206" t="str">
        <f aca="false">'BOD Average Salary by School'!D546</f>
        <v>BASS-HOOVER ELEM</v>
      </c>
      <c r="E546" s="226" t="n">
        <f aca="false">VLOOKUP(TEXT(A546,"000")&amp;" "&amp;TEXT(C546,"0000"),'BOD Average Salary by School'!F:G,2,FALSE())</f>
        <v>52911.48</v>
      </c>
    </row>
    <row r="547" customFormat="false" ht="15" hidden="false" customHeight="true" outlineLevel="0" collapsed="false">
      <c r="A547" s="225" t="n">
        <f aca="false">'BOD Average Salary by School'!A547</f>
        <v>34</v>
      </c>
      <c r="B547" s="206" t="str">
        <f aca="false">'BOD Average Salary by School'!B547</f>
        <v>Frederick County Public Schools</v>
      </c>
      <c r="C547" s="206" t="n">
        <f aca="false">'BOD Average Salary by School'!C547</f>
        <v>30</v>
      </c>
      <c r="D547" s="206" t="str">
        <f aca="false">'BOD Average Salary by School'!D547</f>
        <v>JAMES WOOD HIGH</v>
      </c>
      <c r="E547" s="226" t="n">
        <f aca="false">VLOOKUP(TEXT(A547,"000")&amp;" "&amp;TEXT(C547,"0000"),'BOD Average Salary by School'!F:G,2,FALSE())</f>
        <v>56244.46</v>
      </c>
    </row>
    <row r="548" customFormat="false" ht="15" hidden="false" customHeight="true" outlineLevel="0" collapsed="false">
      <c r="A548" s="225" t="n">
        <f aca="false">'BOD Average Salary by School'!A548</f>
        <v>34</v>
      </c>
      <c r="B548" s="206" t="str">
        <f aca="false">'BOD Average Salary by School'!B548</f>
        <v>Frederick County Public Schools</v>
      </c>
      <c r="C548" s="206" t="n">
        <f aca="false">'BOD Average Salary by School'!C548</f>
        <v>320</v>
      </c>
      <c r="D548" s="206" t="str">
        <f aca="false">'BOD Average Salary by School'!D548</f>
        <v>ARMEL ELEM</v>
      </c>
      <c r="E548" s="226" t="n">
        <f aca="false">VLOOKUP(TEXT(A548,"000")&amp;" "&amp;TEXT(C548,"0000"),'BOD Average Salary by School'!F:G,2,FALSE())</f>
        <v>50860.35</v>
      </c>
    </row>
    <row r="549" customFormat="false" ht="15" hidden="false" customHeight="true" outlineLevel="0" collapsed="false">
      <c r="A549" s="225" t="n">
        <f aca="false">'BOD Average Salary by School'!A549</f>
        <v>34</v>
      </c>
      <c r="B549" s="206" t="str">
        <f aca="false">'BOD Average Salary by School'!B549</f>
        <v>Frederick County Public Schools</v>
      </c>
      <c r="C549" s="206" t="n">
        <f aca="false">'BOD Average Salary by School'!C549</f>
        <v>340</v>
      </c>
      <c r="D549" s="206" t="str">
        <f aca="false">'BOD Average Salary by School'!D549</f>
        <v>MIDDLETOWN ELEM</v>
      </c>
      <c r="E549" s="226" t="n">
        <f aca="false">VLOOKUP(TEXT(A549,"000")&amp;" "&amp;TEXT(C549,"0000"),'BOD Average Salary by School'!F:G,2,FALSE())</f>
        <v>51165.53</v>
      </c>
    </row>
    <row r="550" customFormat="false" ht="15" hidden="false" customHeight="true" outlineLevel="0" collapsed="false">
      <c r="A550" s="225" t="n">
        <f aca="false">'BOD Average Salary by School'!A550</f>
        <v>34</v>
      </c>
      <c r="B550" s="206" t="str">
        <f aca="false">'BOD Average Salary by School'!B550</f>
        <v>Frederick County Public Schools</v>
      </c>
      <c r="C550" s="206" t="n">
        <f aca="false">'BOD Average Salary by School'!C550</f>
        <v>380</v>
      </c>
      <c r="D550" s="206" t="str">
        <f aca="false">'BOD Average Salary by School'!D550</f>
        <v>GAINESBORO ELEM</v>
      </c>
      <c r="E550" s="226" t="n">
        <f aca="false">VLOOKUP(TEXT(A550,"000")&amp;" "&amp;TEXT(C550,"0000"),'BOD Average Salary by School'!F:G,2,FALSE())</f>
        <v>52644.1</v>
      </c>
    </row>
    <row r="551" customFormat="false" ht="15" hidden="false" customHeight="true" outlineLevel="0" collapsed="false">
      <c r="A551" s="225" t="n">
        <f aca="false">'BOD Average Salary by School'!A551</f>
        <v>34</v>
      </c>
      <c r="B551" s="206" t="str">
        <f aca="false">'BOD Average Salary by School'!B551</f>
        <v>Frederick County Public Schools</v>
      </c>
      <c r="C551" s="206" t="n">
        <f aca="false">'BOD Average Salary by School'!C551</f>
        <v>40</v>
      </c>
      <c r="D551" s="206" t="str">
        <f aca="false">'BOD Average Salary by School'!D551</f>
        <v>INDIAN HOLLOW ELEM</v>
      </c>
      <c r="E551" s="226" t="n">
        <f aca="false">VLOOKUP(TEXT(A551,"000")&amp;" "&amp;TEXT(C551,"0000"),'BOD Average Salary by School'!F:G,2,FALSE())</f>
        <v>50678.31</v>
      </c>
    </row>
    <row r="552" customFormat="false" ht="15" hidden="false" customHeight="true" outlineLevel="0" collapsed="false">
      <c r="A552" s="225" t="n">
        <f aca="false">'BOD Average Salary by School'!A552</f>
        <v>34</v>
      </c>
      <c r="B552" s="206" t="str">
        <f aca="false">'BOD Average Salary by School'!B552</f>
        <v>Frederick County Public Schools</v>
      </c>
      <c r="C552" s="206" t="n">
        <f aca="false">'BOD Average Salary by School'!C552</f>
        <v>410</v>
      </c>
      <c r="D552" s="206" t="str">
        <f aca="false">'BOD Average Salary by School'!D552</f>
        <v>STONEWALL ELEM</v>
      </c>
      <c r="E552" s="226" t="n">
        <f aca="false">VLOOKUP(TEXT(A552,"000")&amp;" "&amp;TEXT(C552,"0000"),'BOD Average Salary by School'!F:G,2,FALSE())</f>
        <v>52248.46</v>
      </c>
    </row>
    <row r="553" customFormat="false" ht="15" hidden="false" customHeight="true" outlineLevel="0" collapsed="false">
      <c r="A553" s="225" t="n">
        <f aca="false">'BOD Average Salary by School'!A553</f>
        <v>34</v>
      </c>
      <c r="B553" s="206" t="str">
        <f aca="false">'BOD Average Salary by School'!B553</f>
        <v>Frederick County Public Schools</v>
      </c>
      <c r="C553" s="206" t="n">
        <f aca="false">'BOD Average Salary by School'!C553</f>
        <v>420</v>
      </c>
      <c r="D553" s="206" t="str">
        <f aca="false">'BOD Average Salary by School'!D553</f>
        <v>JAMES WOOD MIDDLE</v>
      </c>
      <c r="E553" s="226" t="n">
        <f aca="false">VLOOKUP(TEXT(A553,"000")&amp;" "&amp;TEXT(C553,"0000"),'BOD Average Salary by School'!F:G,2,FALSE())</f>
        <v>54766.3</v>
      </c>
    </row>
    <row r="554" customFormat="false" ht="15" hidden="false" customHeight="true" outlineLevel="0" collapsed="false">
      <c r="A554" s="225" t="n">
        <f aca="false">'BOD Average Salary by School'!A554</f>
        <v>34</v>
      </c>
      <c r="B554" s="206" t="str">
        <f aca="false">'BOD Average Salary by School'!B554</f>
        <v>Frederick County Public Schools</v>
      </c>
      <c r="C554" s="206" t="n">
        <f aca="false">'BOD Average Salary by School'!C554</f>
        <v>460</v>
      </c>
      <c r="D554" s="206" t="str">
        <f aca="false">'BOD Average Salary by School'!D554</f>
        <v>FREDERICK COUNTY MIDDLE</v>
      </c>
      <c r="E554" s="226" t="n">
        <f aca="false">VLOOKUP(TEXT(A554,"000")&amp;" "&amp;TEXT(C554,"0000"),'BOD Average Salary by School'!F:G,2,FALSE())</f>
        <v>54000.22</v>
      </c>
    </row>
    <row r="555" customFormat="false" ht="15" hidden="false" customHeight="true" outlineLevel="0" collapsed="false">
      <c r="A555" s="225" t="n">
        <f aca="false">'BOD Average Salary by School'!A555</f>
        <v>34</v>
      </c>
      <c r="B555" s="206" t="str">
        <f aca="false">'BOD Average Salary by School'!B555</f>
        <v>Frederick County Public Schools</v>
      </c>
      <c r="C555" s="206" t="n">
        <f aca="false">'BOD Average Salary by School'!C555</f>
        <v>480</v>
      </c>
      <c r="D555" s="206" t="str">
        <f aca="false">'BOD Average Salary by School'!D555</f>
        <v>ROBERT E. AYLOR MIDDLE</v>
      </c>
      <c r="E555" s="226" t="n">
        <f aca="false">VLOOKUP(TEXT(A555,"000")&amp;" "&amp;TEXT(C555,"0000"),'BOD Average Salary by School'!F:G,2,FALSE())</f>
        <v>56921.91</v>
      </c>
    </row>
    <row r="556" customFormat="false" ht="15" hidden="false" customHeight="true" outlineLevel="0" collapsed="false">
      <c r="A556" s="225" t="n">
        <f aca="false">'BOD Average Salary by School'!A556</f>
        <v>34</v>
      </c>
      <c r="B556" s="206" t="str">
        <f aca="false">'BOD Average Salary by School'!B556</f>
        <v>Frederick County Public Schools</v>
      </c>
      <c r="C556" s="206" t="n">
        <f aca="false">'BOD Average Salary by School'!C556</f>
        <v>581</v>
      </c>
      <c r="D556" s="206" t="str">
        <f aca="false">'BOD Average Salary by School'!D556</f>
        <v>SHERANDO HIGH</v>
      </c>
      <c r="E556" s="226" t="n">
        <f aca="false">VLOOKUP(TEXT(A556,"000")&amp;" "&amp;TEXT(C556,"0000"),'BOD Average Salary by School'!F:G,2,FALSE())</f>
        <v>57380.99</v>
      </c>
    </row>
    <row r="557" customFormat="false" ht="15" hidden="false" customHeight="true" outlineLevel="0" collapsed="false">
      <c r="A557" s="225" t="n">
        <f aca="false">'BOD Average Salary by School'!A557</f>
        <v>34</v>
      </c>
      <c r="B557" s="206" t="str">
        <f aca="false">'BOD Average Salary by School'!B557</f>
        <v>Frederick County Public Schools</v>
      </c>
      <c r="C557" s="206" t="n">
        <f aca="false">'BOD Average Salary by School'!C557</f>
        <v>582</v>
      </c>
      <c r="D557" s="206" t="str">
        <f aca="false">'BOD Average Salary by School'!D557</f>
        <v>REDBUD RUN ELEM</v>
      </c>
      <c r="E557" s="226" t="n">
        <f aca="false">VLOOKUP(TEXT(A557,"000")&amp;" "&amp;TEXT(C557,"0000"),'BOD Average Salary by School'!F:G,2,FALSE())</f>
        <v>50556.62</v>
      </c>
    </row>
    <row r="558" customFormat="false" ht="15" hidden="false" customHeight="true" outlineLevel="0" collapsed="false">
      <c r="A558" s="225" t="n">
        <f aca="false">'BOD Average Salary by School'!A558</f>
        <v>34</v>
      </c>
      <c r="B558" s="206" t="str">
        <f aca="false">'BOD Average Salary by School'!B558</f>
        <v>Frederick County Public Schools</v>
      </c>
      <c r="C558" s="206" t="n">
        <f aca="false">'BOD Average Salary by School'!C558</f>
        <v>583</v>
      </c>
      <c r="D558" s="206" t="str">
        <f aca="false">'BOD Average Salary by School'!D558</f>
        <v>ORCHARD VIEW ELEM</v>
      </c>
      <c r="E558" s="226" t="n">
        <f aca="false">VLOOKUP(TEXT(A558,"000")&amp;" "&amp;TEXT(C558,"0000"),'BOD Average Salary by School'!F:G,2,FALSE())</f>
        <v>50572.46</v>
      </c>
    </row>
    <row r="559" customFormat="false" ht="15" hidden="false" customHeight="true" outlineLevel="0" collapsed="false">
      <c r="A559" s="225" t="n">
        <f aca="false">'BOD Average Salary by School'!A559</f>
        <v>34</v>
      </c>
      <c r="B559" s="206" t="str">
        <f aca="false">'BOD Average Salary by School'!B559</f>
        <v>Frederick County Public Schools</v>
      </c>
      <c r="C559" s="206" t="n">
        <f aca="false">'BOD Average Salary by School'!C559</f>
        <v>584</v>
      </c>
      <c r="D559" s="206" t="str">
        <f aca="false">'BOD Average Salary by School'!D559</f>
        <v>MILLBROOK HIGH</v>
      </c>
      <c r="E559" s="226" t="n">
        <f aca="false">VLOOKUP(TEXT(A559,"000")&amp;" "&amp;TEXT(C559,"0000"),'BOD Average Salary by School'!F:G,2,FALSE())</f>
        <v>54946.59</v>
      </c>
    </row>
    <row r="560" customFormat="false" ht="15" hidden="false" customHeight="true" outlineLevel="0" collapsed="false">
      <c r="A560" s="225" t="n">
        <f aca="false">'BOD Average Salary by School'!A560</f>
        <v>34</v>
      </c>
      <c r="B560" s="206" t="str">
        <f aca="false">'BOD Average Salary by School'!B560</f>
        <v>Frederick County Public Schools</v>
      </c>
      <c r="C560" s="206" t="n">
        <f aca="false">'BOD Average Salary by School'!C560</f>
        <v>586</v>
      </c>
      <c r="D560" s="206" t="str">
        <f aca="false">'BOD Average Salary by School'!D560</f>
        <v>ADMIRAL RICHARD E. BYRD MIDDLE</v>
      </c>
      <c r="E560" s="226" t="n">
        <f aca="false">VLOOKUP(TEXT(A560,"000")&amp;" "&amp;TEXT(C560,"0000"),'BOD Average Salary by School'!F:G,2,FALSE())</f>
        <v>53382.06</v>
      </c>
    </row>
    <row r="561" customFormat="false" ht="15" hidden="false" customHeight="true" outlineLevel="0" collapsed="false">
      <c r="A561" s="225" t="n">
        <f aca="false">'BOD Average Salary by School'!A561</f>
        <v>34</v>
      </c>
      <c r="B561" s="206" t="str">
        <f aca="false">'BOD Average Salary by School'!B561</f>
        <v>Frederick County Public Schools</v>
      </c>
      <c r="C561" s="206" t="n">
        <f aca="false">'BOD Average Salary by School'!C561</f>
        <v>587</v>
      </c>
      <c r="D561" s="206" t="str">
        <f aca="false">'BOD Average Salary by School'!D561</f>
        <v>EVENDALE ELEM</v>
      </c>
      <c r="E561" s="226" t="n">
        <f aca="false">VLOOKUP(TEXT(A561,"000")&amp;" "&amp;TEXT(C561,"0000"),'BOD Average Salary by School'!F:G,2,FALSE())</f>
        <v>50912.52</v>
      </c>
    </row>
    <row r="562" customFormat="false" ht="15" hidden="false" customHeight="true" outlineLevel="0" collapsed="false">
      <c r="A562" s="225" t="n">
        <f aca="false">'BOD Average Salary by School'!A562</f>
        <v>34</v>
      </c>
      <c r="B562" s="206" t="str">
        <f aca="false">'BOD Average Salary by School'!B562</f>
        <v>Frederick County Public Schools</v>
      </c>
      <c r="C562" s="206" t="n">
        <f aca="false">'BOD Average Salary by School'!C562</f>
        <v>590</v>
      </c>
      <c r="D562" s="206" t="str">
        <f aca="false">'BOD Average Salary by School'!D562</f>
        <v>GREENWOOD MILL ELEM</v>
      </c>
      <c r="E562" s="226" t="n">
        <f aca="false">VLOOKUP(TEXT(A562,"000")&amp;" "&amp;TEXT(C562,"0000"),'BOD Average Salary by School'!F:G,2,FALSE())</f>
        <v>53166.57</v>
      </c>
    </row>
    <row r="563" customFormat="false" ht="15" hidden="false" customHeight="true" outlineLevel="0" collapsed="false">
      <c r="A563" s="225" t="n">
        <f aca="false">'BOD Average Salary by School'!A563</f>
        <v>35</v>
      </c>
      <c r="B563" s="206" t="str">
        <f aca="false">'BOD Average Salary by School'!B563</f>
        <v>Giles County Public Schools</v>
      </c>
      <c r="C563" s="206" t="n">
        <f aca="false">'BOD Average Salary by School'!C563</f>
        <v>10</v>
      </c>
      <c r="D563" s="206" t="str">
        <f aca="false">'BOD Average Salary by School'!D563</f>
        <v>EASTERN COMBINED</v>
      </c>
      <c r="E563" s="226" t="n">
        <f aca="false">VLOOKUP(TEXT(A563,"000")&amp;" "&amp;TEXT(C563,"0000"),'BOD Average Salary by School'!F:G,2,FALSE())</f>
        <v>39547</v>
      </c>
    </row>
    <row r="564" customFormat="false" ht="15" hidden="false" customHeight="true" outlineLevel="0" collapsed="false">
      <c r="A564" s="225" t="n">
        <f aca="false">'BOD Average Salary by School'!A564</f>
        <v>35</v>
      </c>
      <c r="B564" s="206" t="str">
        <f aca="false">'BOD Average Salary by School'!B564</f>
        <v>Giles County Public Schools</v>
      </c>
      <c r="C564" s="206" t="n">
        <f aca="false">'BOD Average Salary by School'!C564</f>
        <v>390</v>
      </c>
      <c r="D564" s="206" t="str">
        <f aca="false">'BOD Average Salary by School'!D564</f>
        <v>MACY MCCLAUGHERTY COMBINED</v>
      </c>
      <c r="E564" s="226" t="n">
        <f aca="false">VLOOKUP(TEXT(A564,"000")&amp;" "&amp;TEXT(C564,"0000"),'BOD Average Salary by School'!F:G,2,FALSE())</f>
        <v>36159</v>
      </c>
    </row>
    <row r="565" customFormat="false" ht="15" hidden="false" customHeight="true" outlineLevel="0" collapsed="false">
      <c r="A565" s="225" t="n">
        <f aca="false">'BOD Average Salary by School'!A565</f>
        <v>35</v>
      </c>
      <c r="B565" s="206" t="str">
        <f aca="false">'BOD Average Salary by School'!B565</f>
        <v>Giles County Public Schools</v>
      </c>
      <c r="C565" s="206" t="n">
        <f aca="false">'BOD Average Salary by School'!C565</f>
        <v>400</v>
      </c>
      <c r="D565" s="206" t="str">
        <f aca="false">'BOD Average Salary by School'!D565</f>
        <v>NARROWS ELEM/MID.</v>
      </c>
      <c r="E565" s="226" t="n">
        <f aca="false">VLOOKUP(TEXT(A565,"000")&amp;" "&amp;TEXT(C565,"0000"),'BOD Average Salary by School'!F:G,2,FALSE())</f>
        <v>40883</v>
      </c>
    </row>
    <row r="566" customFormat="false" ht="15" hidden="false" customHeight="true" outlineLevel="0" collapsed="false">
      <c r="A566" s="225" t="n">
        <f aca="false">'BOD Average Salary by School'!A566</f>
        <v>35</v>
      </c>
      <c r="B566" s="206" t="str">
        <f aca="false">'BOD Average Salary by School'!B566</f>
        <v>Giles County Public Schools</v>
      </c>
      <c r="C566" s="206" t="n">
        <f aca="false">'BOD Average Salary by School'!C566</f>
        <v>461</v>
      </c>
      <c r="D566" s="206" t="str">
        <f aca="false">'BOD Average Salary by School'!D566</f>
        <v>GILES HIGH</v>
      </c>
      <c r="E566" s="226" t="n">
        <f aca="false">VLOOKUP(TEXT(A566,"000")&amp;" "&amp;TEXT(C566,"0000"),'BOD Average Salary by School'!F:G,2,FALSE())</f>
        <v>41309</v>
      </c>
    </row>
    <row r="567" customFormat="false" ht="15" hidden="false" customHeight="true" outlineLevel="0" collapsed="false">
      <c r="A567" s="225" t="n">
        <f aca="false">'BOD Average Salary by School'!A567</f>
        <v>35</v>
      </c>
      <c r="B567" s="206" t="str">
        <f aca="false">'BOD Average Salary by School'!B567</f>
        <v>Giles County Public Schools</v>
      </c>
      <c r="C567" s="206" t="n">
        <f aca="false">'BOD Average Salary by School'!C567</f>
        <v>470</v>
      </c>
      <c r="D567" s="206" t="str">
        <f aca="false">'BOD Average Salary by School'!D567</f>
        <v>NARROWS HIGH</v>
      </c>
      <c r="E567" s="226" t="n">
        <f aca="false">VLOOKUP(TEXT(A567,"000")&amp;" "&amp;TEXT(C567,"0000"),'BOD Average Salary by School'!F:G,2,FALSE())</f>
        <v>39837</v>
      </c>
    </row>
    <row r="568" customFormat="false" ht="15" hidden="false" customHeight="true" outlineLevel="0" collapsed="false">
      <c r="A568" s="225" t="n">
        <f aca="false">'BOD Average Salary by School'!A568</f>
        <v>36</v>
      </c>
      <c r="B568" s="206" t="str">
        <f aca="false">'BOD Average Salary by School'!B568</f>
        <v>Gloucester County Public Schools</v>
      </c>
      <c r="C568" s="206" t="n">
        <f aca="false">'BOD Average Salary by School'!C568</f>
        <v>100</v>
      </c>
      <c r="D568" s="206" t="str">
        <f aca="false">'BOD Average Salary by School'!D568</f>
        <v>BOTETOURT ELEM</v>
      </c>
      <c r="E568" s="226" t="n">
        <f aca="false">VLOOKUP(TEXT(A568,"000")&amp;" "&amp;TEXT(C568,"0000"),'BOD Average Salary by School'!F:G,2,FALSE())</f>
        <v>49410.73</v>
      </c>
    </row>
    <row r="569" customFormat="false" ht="15" hidden="false" customHeight="true" outlineLevel="0" collapsed="false">
      <c r="A569" s="225" t="n">
        <f aca="false">'BOD Average Salary by School'!A569</f>
        <v>36</v>
      </c>
      <c r="B569" s="206" t="str">
        <f aca="false">'BOD Average Salary by School'!B569</f>
        <v>Gloucester County Public Schools</v>
      </c>
      <c r="C569" s="206" t="n">
        <f aca="false">'BOD Average Salary by School'!C569</f>
        <v>240</v>
      </c>
      <c r="D569" s="206" t="str">
        <f aca="false">'BOD Average Salary by School'!D569</f>
        <v>ACHILLES ELEM</v>
      </c>
      <c r="E569" s="226" t="n">
        <f aca="false">VLOOKUP(TEXT(A569,"000")&amp;" "&amp;TEXT(C569,"0000"),'BOD Average Salary by School'!F:G,2,FALSE())</f>
        <v>49035.94</v>
      </c>
    </row>
    <row r="570" customFormat="false" ht="15" hidden="false" customHeight="true" outlineLevel="0" collapsed="false">
      <c r="A570" s="225" t="n">
        <f aca="false">'BOD Average Salary by School'!A570</f>
        <v>36</v>
      </c>
      <c r="B570" s="206" t="str">
        <f aca="false">'BOD Average Salary by School'!B570</f>
        <v>Gloucester County Public Schools</v>
      </c>
      <c r="C570" s="206" t="n">
        <f aca="false">'BOD Average Salary by School'!C570</f>
        <v>250</v>
      </c>
      <c r="D570" s="206" t="str">
        <f aca="false">'BOD Average Salary by School'!D570</f>
        <v>ABINGDON ELEM</v>
      </c>
      <c r="E570" s="226" t="n">
        <f aca="false">VLOOKUP(TEXT(A570,"000")&amp;" "&amp;TEXT(C570,"0000"),'BOD Average Salary by School'!F:G,2,FALSE())</f>
        <v>47325.76</v>
      </c>
    </row>
    <row r="571" customFormat="false" ht="15" hidden="false" customHeight="true" outlineLevel="0" collapsed="false">
      <c r="A571" s="225" t="n">
        <f aca="false">'BOD Average Salary by School'!A571</f>
        <v>36</v>
      </c>
      <c r="B571" s="206" t="str">
        <f aca="false">'BOD Average Salary by School'!B571</f>
        <v>Gloucester County Public Schools</v>
      </c>
      <c r="C571" s="206" t="n">
        <f aca="false">'BOD Average Salary by School'!C571</f>
        <v>260</v>
      </c>
      <c r="D571" s="206" t="str">
        <f aca="false">'BOD Average Salary by School'!D571</f>
        <v>GLOUCESTER HIGH</v>
      </c>
      <c r="E571" s="226" t="n">
        <f aca="false">VLOOKUP(TEXT(A571,"000")&amp;" "&amp;TEXT(C571,"0000"),'BOD Average Salary by School'!F:G,2,FALSE())</f>
        <v>49570.46</v>
      </c>
    </row>
    <row r="572" customFormat="false" ht="15" hidden="false" customHeight="true" outlineLevel="0" collapsed="false">
      <c r="A572" s="225" t="n">
        <f aca="false">'BOD Average Salary by School'!A572</f>
        <v>36</v>
      </c>
      <c r="B572" s="206" t="str">
        <f aca="false">'BOD Average Salary by School'!B572</f>
        <v>Gloucester County Public Schools</v>
      </c>
      <c r="C572" s="206" t="n">
        <f aca="false">'BOD Average Salary by School'!C572</f>
        <v>270</v>
      </c>
      <c r="D572" s="206" t="str">
        <f aca="false">'BOD Average Salary by School'!D572</f>
        <v>PETSWORTH ELEM</v>
      </c>
      <c r="E572" s="226" t="n">
        <f aca="false">VLOOKUP(TEXT(A572,"000")&amp;" "&amp;TEXT(C572,"0000"),'BOD Average Salary by School'!F:G,2,FALSE())</f>
        <v>48530.72</v>
      </c>
    </row>
    <row r="573" customFormat="false" ht="15" hidden="false" customHeight="true" outlineLevel="0" collapsed="false">
      <c r="A573" s="225" t="n">
        <f aca="false">'BOD Average Salary by School'!A573</f>
        <v>36</v>
      </c>
      <c r="B573" s="206" t="str">
        <f aca="false">'BOD Average Salary by School'!B573</f>
        <v>Gloucester County Public Schools</v>
      </c>
      <c r="C573" s="206" t="n">
        <f aca="false">'BOD Average Salary by School'!C573</f>
        <v>280</v>
      </c>
      <c r="D573" s="206" t="str">
        <f aca="false">'BOD Average Salary by School'!D573</f>
        <v>PEASLEY MIDDLE</v>
      </c>
      <c r="E573" s="226" t="n">
        <f aca="false">VLOOKUP(TEXT(A573,"000")&amp;" "&amp;TEXT(C573,"0000"),'BOD Average Salary by School'!F:G,2,FALSE())</f>
        <v>49583.61</v>
      </c>
    </row>
    <row r="574" customFormat="false" ht="15" hidden="false" customHeight="true" outlineLevel="0" collapsed="false">
      <c r="A574" s="225" t="n">
        <f aca="false">'BOD Average Salary by School'!A574</f>
        <v>36</v>
      </c>
      <c r="B574" s="206" t="str">
        <f aca="false">'BOD Average Salary by School'!B574</f>
        <v>Gloucester County Public Schools</v>
      </c>
      <c r="C574" s="206" t="n">
        <f aca="false">'BOD Average Salary by School'!C574</f>
        <v>381</v>
      </c>
      <c r="D574" s="206" t="str">
        <f aca="false">'BOD Average Salary by School'!D574</f>
        <v>BETHEL ELEM</v>
      </c>
      <c r="E574" s="226" t="n">
        <f aca="false">VLOOKUP(TEXT(A574,"000")&amp;" "&amp;TEXT(C574,"0000"),'BOD Average Salary by School'!F:G,2,FALSE())</f>
        <v>50557.42</v>
      </c>
    </row>
    <row r="575" customFormat="false" ht="15" hidden="false" customHeight="true" outlineLevel="0" collapsed="false">
      <c r="A575" s="225" t="n">
        <f aca="false">'BOD Average Salary by School'!A575</f>
        <v>36</v>
      </c>
      <c r="B575" s="206" t="str">
        <f aca="false">'BOD Average Salary by School'!B575</f>
        <v>Gloucester County Public Schools</v>
      </c>
      <c r="C575" s="206" t="n">
        <f aca="false">'BOD Average Salary by School'!C575</f>
        <v>802</v>
      </c>
      <c r="D575" s="206" t="str">
        <f aca="false">'BOD Average Salary by School'!D575</f>
        <v>PAGE MIDDLE</v>
      </c>
      <c r="E575" s="226" t="n">
        <f aca="false">VLOOKUP(TEXT(A575,"000")&amp;" "&amp;TEXT(C575,"0000"),'BOD Average Salary by School'!F:G,2,FALSE())</f>
        <v>47816.25</v>
      </c>
    </row>
    <row r="576" customFormat="false" ht="15" hidden="false" customHeight="true" outlineLevel="0" collapsed="false">
      <c r="A576" s="225" t="n">
        <f aca="false">'BOD Average Salary by School'!A576</f>
        <v>37</v>
      </c>
      <c r="B576" s="206" t="str">
        <f aca="false">'BOD Average Salary by School'!B576</f>
        <v>Goochland County Public Schools</v>
      </c>
      <c r="C576" s="206" t="n">
        <f aca="false">'BOD Average Salary by School'!C576</f>
        <v>120</v>
      </c>
      <c r="D576" s="206" t="str">
        <f aca="false">'BOD Average Salary by School'!D576</f>
        <v>BYRD ELEM</v>
      </c>
      <c r="E576" s="226" t="n">
        <f aca="false">VLOOKUP(TEXT(A576,"000")&amp;" "&amp;TEXT(C576,"0000"),'BOD Average Salary by School'!F:G,2,FALSE())</f>
        <v>49870</v>
      </c>
    </row>
    <row r="577" customFormat="false" ht="15" hidden="false" customHeight="true" outlineLevel="0" collapsed="false">
      <c r="A577" s="225" t="n">
        <f aca="false">'BOD Average Salary by School'!A577</f>
        <v>37</v>
      </c>
      <c r="B577" s="206" t="str">
        <f aca="false">'BOD Average Salary by School'!B577</f>
        <v>Goochland County Public Schools</v>
      </c>
      <c r="C577" s="206" t="n">
        <f aca="false">'BOD Average Salary by School'!C577</f>
        <v>220</v>
      </c>
      <c r="D577" s="206" t="str">
        <f aca="false">'BOD Average Salary by School'!D577</f>
        <v>GOOCHLAND HIGH</v>
      </c>
      <c r="E577" s="226" t="n">
        <f aca="false">VLOOKUP(TEXT(A577,"000")&amp;" "&amp;TEXT(C577,"0000"),'BOD Average Salary by School'!F:G,2,FALSE())</f>
        <v>49620</v>
      </c>
    </row>
    <row r="578" customFormat="false" ht="15" hidden="false" customHeight="true" outlineLevel="0" collapsed="false">
      <c r="A578" s="225" t="n">
        <f aca="false">'BOD Average Salary by School'!A578</f>
        <v>37</v>
      </c>
      <c r="B578" s="206" t="str">
        <f aca="false">'BOD Average Salary by School'!B578</f>
        <v>Goochland County Public Schools</v>
      </c>
      <c r="C578" s="206" t="n">
        <f aca="false">'BOD Average Salary by School'!C578</f>
        <v>260</v>
      </c>
      <c r="D578" s="206" t="str">
        <f aca="false">'BOD Average Salary by School'!D578</f>
        <v>RANDOLPH ELEM</v>
      </c>
      <c r="E578" s="226" t="n">
        <f aca="false">VLOOKUP(TEXT(A578,"000")&amp;" "&amp;TEXT(C578,"0000"),'BOD Average Salary by School'!F:G,2,FALSE())</f>
        <v>47506</v>
      </c>
    </row>
    <row r="579" customFormat="false" ht="15" hidden="false" customHeight="true" outlineLevel="0" collapsed="false">
      <c r="A579" s="225" t="n">
        <f aca="false">'BOD Average Salary by School'!A579</f>
        <v>37</v>
      </c>
      <c r="B579" s="206" t="str">
        <f aca="false">'BOD Average Salary by School'!B579</f>
        <v>Goochland County Public Schools</v>
      </c>
      <c r="C579" s="206" t="n">
        <f aca="false">'BOD Average Salary by School'!C579</f>
        <v>340</v>
      </c>
      <c r="D579" s="206" t="str">
        <f aca="false">'BOD Average Salary by School'!D579</f>
        <v>GOOCHLAND MIDDLE</v>
      </c>
      <c r="E579" s="226" t="n">
        <f aca="false">VLOOKUP(TEXT(A579,"000")&amp;" "&amp;TEXT(C579,"0000"),'BOD Average Salary by School'!F:G,2,FALSE())</f>
        <v>47534</v>
      </c>
    </row>
    <row r="580" customFormat="false" ht="15" hidden="false" customHeight="true" outlineLevel="0" collapsed="false">
      <c r="A580" s="225" t="n">
        <f aca="false">'BOD Average Salary by School'!A580</f>
        <v>37</v>
      </c>
      <c r="B580" s="206" t="str">
        <f aca="false">'BOD Average Salary by School'!B580</f>
        <v>Goochland County Public Schools</v>
      </c>
      <c r="C580" s="206" t="n">
        <f aca="false">'BOD Average Salary by School'!C580</f>
        <v>360</v>
      </c>
      <c r="D580" s="206" t="str">
        <f aca="false">'BOD Average Salary by School'!D580</f>
        <v>GOOCHLAND ELEM</v>
      </c>
      <c r="E580" s="226" t="n">
        <f aca="false">VLOOKUP(TEXT(A580,"000")&amp;" "&amp;TEXT(C580,"0000"),'BOD Average Salary by School'!F:G,2,FALSE())</f>
        <v>47035</v>
      </c>
    </row>
    <row r="581" customFormat="false" ht="15" hidden="false" customHeight="true" outlineLevel="0" collapsed="false">
      <c r="A581" s="225" t="n">
        <f aca="false">'BOD Average Salary by School'!A581</f>
        <v>38</v>
      </c>
      <c r="B581" s="206" t="str">
        <f aca="false">'BOD Average Salary by School'!B581</f>
        <v>Grayson County Public Schools</v>
      </c>
      <c r="C581" s="206" t="n">
        <f aca="false">'BOD Average Salary by School'!C581</f>
        <v>11</v>
      </c>
      <c r="D581" s="206" t="str">
        <f aca="false">'BOD Average Salary by School'!D581</f>
        <v>INDEPENDENCE MIDDLE</v>
      </c>
      <c r="E581" s="226" t="n">
        <f aca="false">VLOOKUP(TEXT(A581,"000")&amp;" "&amp;TEXT(C581,"0000"),'BOD Average Salary by School'!F:G,2,FALSE())</f>
        <v>41388</v>
      </c>
    </row>
    <row r="582" customFormat="false" ht="15" hidden="false" customHeight="true" outlineLevel="0" collapsed="false">
      <c r="A582" s="225" t="n">
        <f aca="false">'BOD Average Salary by School'!A582</f>
        <v>38</v>
      </c>
      <c r="B582" s="206" t="str">
        <f aca="false">'BOD Average Salary by School'!B582</f>
        <v>Grayson County Public Schools</v>
      </c>
      <c r="C582" s="206" t="n">
        <f aca="false">'BOD Average Salary by School'!C582</f>
        <v>421</v>
      </c>
      <c r="D582" s="206" t="str">
        <f aca="false">'BOD Average Salary by School'!D582</f>
        <v>GRAYSON COUNTY HIGH</v>
      </c>
      <c r="E582" s="226" t="n">
        <f aca="false">VLOOKUP(TEXT(A582,"000")&amp;" "&amp;TEXT(C582,"0000"),'BOD Average Salary by School'!F:G,2,FALSE())</f>
        <v>41316</v>
      </c>
    </row>
    <row r="583" customFormat="false" ht="15" hidden="false" customHeight="true" outlineLevel="0" collapsed="false">
      <c r="A583" s="225" t="n">
        <f aca="false">'BOD Average Salary by School'!A583</f>
        <v>38</v>
      </c>
      <c r="B583" s="206" t="str">
        <f aca="false">'BOD Average Salary by School'!B583</f>
        <v>Grayson County Public Schools</v>
      </c>
      <c r="C583" s="206" t="n">
        <f aca="false">'BOD Average Salary by School'!C583</f>
        <v>422</v>
      </c>
      <c r="D583" s="206" t="str">
        <f aca="false">'BOD Average Salary by School'!D583</f>
        <v>INDEPENDENCE ELEM</v>
      </c>
      <c r="E583" s="226" t="n">
        <f aca="false">VLOOKUP(TEXT(A583,"000")&amp;" "&amp;TEXT(C583,"0000"),'BOD Average Salary by School'!F:G,2,FALSE())</f>
        <v>41231</v>
      </c>
    </row>
    <row r="584" customFormat="false" ht="15" hidden="false" customHeight="true" outlineLevel="0" collapsed="false">
      <c r="A584" s="225" t="n">
        <f aca="false">'BOD Average Salary by School'!A584</f>
        <v>38</v>
      </c>
      <c r="B584" s="206" t="str">
        <f aca="false">'BOD Average Salary by School'!B584</f>
        <v>Grayson County Public Schools</v>
      </c>
      <c r="C584" s="206" t="n">
        <f aca="false">'BOD Average Salary by School'!C584</f>
        <v>430</v>
      </c>
      <c r="D584" s="206" t="str">
        <f aca="false">'BOD Average Salary by School'!D584</f>
        <v>GRAYSON HIGHLANDS</v>
      </c>
      <c r="E584" s="226" t="n">
        <f aca="false">VLOOKUP(TEXT(A584,"000")&amp;" "&amp;TEXT(C584,"0000"),'BOD Average Salary by School'!F:G,2,FALSE())</f>
        <v>41285</v>
      </c>
    </row>
    <row r="585" customFormat="false" ht="15" hidden="false" customHeight="true" outlineLevel="0" collapsed="false">
      <c r="A585" s="225" t="n">
        <f aca="false">'BOD Average Salary by School'!A585</f>
        <v>38</v>
      </c>
      <c r="B585" s="206" t="str">
        <f aca="false">'BOD Average Salary by School'!B585</f>
        <v>Grayson County Public Schools</v>
      </c>
      <c r="C585" s="206" t="n">
        <f aca="false">'BOD Average Salary by School'!C585</f>
        <v>440</v>
      </c>
      <c r="D585" s="206" t="str">
        <f aca="false">'BOD Average Salary by School'!D585</f>
        <v>BAYWOOD ELEM</v>
      </c>
      <c r="E585" s="226" t="n">
        <f aca="false">VLOOKUP(TEXT(A585,"000")&amp;" "&amp;TEXT(C585,"0000"),'BOD Average Salary by School'!F:G,2,FALSE())</f>
        <v>41300</v>
      </c>
    </row>
    <row r="586" customFormat="false" ht="15" hidden="false" customHeight="true" outlineLevel="0" collapsed="false">
      <c r="A586" s="225" t="n">
        <f aca="false">'BOD Average Salary by School'!A586</f>
        <v>38</v>
      </c>
      <c r="B586" s="206" t="str">
        <f aca="false">'BOD Average Salary by School'!B586</f>
        <v>Grayson County Public Schools</v>
      </c>
      <c r="C586" s="206" t="n">
        <f aca="false">'BOD Average Salary by School'!C586</f>
        <v>480</v>
      </c>
      <c r="D586" s="206" t="str">
        <f aca="false">'BOD Average Salary by School'!D586</f>
        <v>FAIRVIEW ELEM</v>
      </c>
      <c r="E586" s="226" t="n">
        <f aca="false">VLOOKUP(TEXT(A586,"000")&amp;" "&amp;TEXT(C586,"0000"),'BOD Average Salary by School'!F:G,2,FALSE())</f>
        <v>41504</v>
      </c>
    </row>
    <row r="587" customFormat="false" ht="15" hidden="false" customHeight="true" outlineLevel="0" collapsed="false">
      <c r="A587" s="225" t="n">
        <f aca="false">'BOD Average Salary by School'!A587</f>
        <v>38</v>
      </c>
      <c r="B587" s="206" t="str">
        <f aca="false">'BOD Average Salary by School'!B587</f>
        <v>Grayson County Public Schools</v>
      </c>
      <c r="C587" s="206" t="n">
        <f aca="false">'BOD Average Salary by School'!C587</f>
        <v>911</v>
      </c>
      <c r="D587" s="206" t="str">
        <f aca="false">'BOD Average Salary by School'!D587</f>
        <v>FRIES SCHOOL</v>
      </c>
      <c r="E587" s="226" t="n">
        <f aca="false">VLOOKUP(TEXT(A587,"000")&amp;" "&amp;TEXT(C587,"0000"),'BOD Average Salary by School'!F:G,2,FALSE())</f>
        <v>41278</v>
      </c>
    </row>
    <row r="588" customFormat="false" ht="15" hidden="false" customHeight="true" outlineLevel="0" collapsed="false">
      <c r="A588" s="225" t="n">
        <f aca="false">'BOD Average Salary by School'!A588</f>
        <v>39</v>
      </c>
      <c r="B588" s="206" t="str">
        <f aca="false">'BOD Average Salary by School'!B588</f>
        <v>Greene County Public Schools</v>
      </c>
      <c r="C588" s="206" t="n">
        <f aca="false">'BOD Average Salary by School'!C588</f>
        <v>10</v>
      </c>
      <c r="D588" s="206" t="str">
        <f aca="false">'BOD Average Salary by School'!D588</f>
        <v>NATHANAEL GREENE PRIMARY SCHOOL</v>
      </c>
      <c r="E588" s="226" t="n">
        <f aca="false">VLOOKUP(TEXT(A588,"000")&amp;" "&amp;TEXT(C588,"0000"),'BOD Average Salary by School'!F:G,2,FALSE())</f>
        <v>50006.88</v>
      </c>
    </row>
    <row r="589" customFormat="false" ht="15" hidden="false" customHeight="true" outlineLevel="0" collapsed="false">
      <c r="A589" s="225" t="n">
        <f aca="false">'BOD Average Salary by School'!A589</f>
        <v>39</v>
      </c>
      <c r="B589" s="206" t="str">
        <f aca="false">'BOD Average Salary by School'!B589</f>
        <v>Greene County Public Schools</v>
      </c>
      <c r="C589" s="206" t="n">
        <f aca="false">'BOD Average Salary by School'!C589</f>
        <v>20</v>
      </c>
      <c r="D589" s="206" t="str">
        <f aca="false">'BOD Average Salary by School'!D589</f>
        <v>NATHANAEL GREENE ELEM</v>
      </c>
      <c r="E589" s="226" t="n">
        <f aca="false">VLOOKUP(TEXT(A589,"000")&amp;" "&amp;TEXT(C589,"0000"),'BOD Average Salary by School'!F:G,2,FALSE())</f>
        <v>48572.85</v>
      </c>
    </row>
    <row r="590" customFormat="false" ht="15" hidden="false" customHeight="true" outlineLevel="0" collapsed="false">
      <c r="A590" s="225" t="n">
        <f aca="false">'BOD Average Salary by School'!A590</f>
        <v>39</v>
      </c>
      <c r="B590" s="206" t="str">
        <f aca="false">'BOD Average Salary by School'!B590</f>
        <v>Greene County Public Schools</v>
      </c>
      <c r="C590" s="206" t="n">
        <f aca="false">'BOD Average Salary by School'!C590</f>
        <v>30</v>
      </c>
      <c r="D590" s="206" t="str">
        <f aca="false">'BOD Average Salary by School'!D590</f>
        <v>RUCKERSVILLE ELEM</v>
      </c>
      <c r="E590" s="226" t="n">
        <f aca="false">VLOOKUP(TEXT(A590,"000")&amp;" "&amp;TEXT(C590,"0000"),'BOD Average Salary by School'!F:G,2,FALSE())</f>
        <v>49301.46</v>
      </c>
    </row>
    <row r="591" customFormat="false" ht="15" hidden="false" customHeight="true" outlineLevel="0" collapsed="false">
      <c r="A591" s="225" t="n">
        <f aca="false">'BOD Average Salary by School'!A591</f>
        <v>39</v>
      </c>
      <c r="B591" s="206" t="str">
        <f aca="false">'BOD Average Salary by School'!B591</f>
        <v>Greene County Public Schools</v>
      </c>
      <c r="C591" s="206" t="n">
        <f aca="false">'BOD Average Salary by School'!C591</f>
        <v>71</v>
      </c>
      <c r="D591" s="206" t="str">
        <f aca="false">'BOD Average Salary by School'!D591</f>
        <v>WILLIAM MONROE MIDDLE</v>
      </c>
      <c r="E591" s="226" t="n">
        <f aca="false">VLOOKUP(TEXT(A591,"000")&amp;" "&amp;TEXT(C591,"0000"),'BOD Average Salary by School'!F:G,2,FALSE())</f>
        <v>49128.94</v>
      </c>
    </row>
    <row r="592" customFormat="false" ht="15" hidden="false" customHeight="true" outlineLevel="0" collapsed="false">
      <c r="A592" s="225" t="n">
        <f aca="false">'BOD Average Salary by School'!A592</f>
        <v>39</v>
      </c>
      <c r="B592" s="206" t="str">
        <f aca="false">'BOD Average Salary by School'!B592</f>
        <v>Greene County Public Schools</v>
      </c>
      <c r="C592" s="206" t="n">
        <f aca="false">'BOD Average Salary by School'!C592</f>
        <v>72</v>
      </c>
      <c r="D592" s="206" t="str">
        <f aca="false">'BOD Average Salary by School'!D592</f>
        <v>WILLIAM MONROE HIGH</v>
      </c>
      <c r="E592" s="226" t="n">
        <f aca="false">VLOOKUP(TEXT(A592,"000")&amp;" "&amp;TEXT(C592,"0000"),'BOD Average Salary by School'!F:G,2,FALSE())</f>
        <v>50907.35</v>
      </c>
    </row>
    <row r="593" customFormat="false" ht="15" hidden="false" customHeight="true" outlineLevel="0" collapsed="false">
      <c r="A593" s="225" t="n">
        <f aca="false">'BOD Average Salary by School'!A593</f>
        <v>40</v>
      </c>
      <c r="B593" s="206" t="str">
        <f aca="false">'BOD Average Salary by School'!B593</f>
        <v>Greensville County Public Schools</v>
      </c>
      <c r="C593" s="206" t="n">
        <f aca="false">'BOD Average Salary by School'!C593</f>
        <v>190</v>
      </c>
      <c r="D593" s="206" t="str">
        <f aca="false">'BOD Average Salary by School'!D593</f>
        <v>EDWARD W WYATT MIDDLE</v>
      </c>
      <c r="E593" s="226" t="n">
        <f aca="false">VLOOKUP(TEXT(A593,"000")&amp;" "&amp;TEXT(C593,"0000"),'BOD Average Salary by School'!F:G,2,FALSE())</f>
        <v>44212.86</v>
      </c>
    </row>
    <row r="594" customFormat="false" ht="15" hidden="false" customHeight="true" outlineLevel="0" collapsed="false">
      <c r="A594" s="225" t="n">
        <f aca="false">'BOD Average Salary by School'!A594</f>
        <v>40</v>
      </c>
      <c r="B594" s="206" t="str">
        <f aca="false">'BOD Average Salary by School'!B594</f>
        <v>Greensville County Public Schools</v>
      </c>
      <c r="C594" s="206" t="n">
        <f aca="false">'BOD Average Salary by School'!C594</f>
        <v>200</v>
      </c>
      <c r="D594" s="206" t="str">
        <f aca="false">'BOD Average Salary by School'!D594</f>
        <v>GREENSVILLE COUNTY HIGH</v>
      </c>
      <c r="E594" s="226" t="n">
        <f aca="false">VLOOKUP(TEXT(A594,"000")&amp;" "&amp;TEXT(C594,"0000"),'BOD Average Salary by School'!F:G,2,FALSE())</f>
        <v>47726.9</v>
      </c>
    </row>
    <row r="595" customFormat="false" ht="15" hidden="false" customHeight="true" outlineLevel="0" collapsed="false">
      <c r="A595" s="225" t="n">
        <f aca="false">'BOD Average Salary by School'!A595</f>
        <v>40</v>
      </c>
      <c r="B595" s="206" t="str">
        <f aca="false">'BOD Average Salary by School'!B595</f>
        <v>Greensville County Public Schools</v>
      </c>
      <c r="C595" s="206" t="n">
        <f aca="false">'BOD Average Salary by School'!C595</f>
        <v>260</v>
      </c>
      <c r="D595" s="206" t="str">
        <f aca="false">'BOD Average Salary by School'!D595</f>
        <v>BELFIELD ELEM</v>
      </c>
      <c r="E595" s="226" t="n">
        <f aca="false">VLOOKUP(TEXT(A595,"000")&amp;" "&amp;TEXT(C595,"0000"),'BOD Average Salary by School'!F:G,2,FALSE())</f>
        <v>43638.62</v>
      </c>
    </row>
    <row r="596" customFormat="false" ht="15" hidden="false" customHeight="true" outlineLevel="0" collapsed="false">
      <c r="A596" s="225" t="n">
        <f aca="false">'BOD Average Salary by School'!A596</f>
        <v>40</v>
      </c>
      <c r="B596" s="206" t="str">
        <f aca="false">'BOD Average Salary by School'!B596</f>
        <v>Greensville County Public Schools</v>
      </c>
      <c r="C596" s="206" t="n">
        <f aca="false">'BOD Average Salary by School'!C596</f>
        <v>50</v>
      </c>
      <c r="D596" s="206" t="str">
        <f aca="false">'BOD Average Salary by School'!D596</f>
        <v>GREENSVILLE ELEM</v>
      </c>
      <c r="E596" s="226" t="n">
        <f aca="false">VLOOKUP(TEXT(A596,"000")&amp;" "&amp;TEXT(C596,"0000"),'BOD Average Salary by School'!F:G,2,FALSE())</f>
        <v>46365.16</v>
      </c>
    </row>
    <row r="597" customFormat="false" ht="15" hidden="false" customHeight="true" outlineLevel="0" collapsed="false">
      <c r="A597" s="225" t="n">
        <f aca="false">'BOD Average Salary by School'!A597</f>
        <v>41</v>
      </c>
      <c r="B597" s="206" t="str">
        <f aca="false">'BOD Average Salary by School'!B597</f>
        <v>Halifax County Public Schools</v>
      </c>
      <c r="C597" s="206" t="n">
        <f aca="false">'BOD Average Salary by School'!C597</f>
        <v>10</v>
      </c>
      <c r="D597" s="206" t="str">
        <f aca="false">'BOD Average Salary by School'!D597</f>
        <v>HALIFAX COUNTY HIGH</v>
      </c>
      <c r="E597" s="226" t="n">
        <f aca="false">VLOOKUP(TEXT(A597,"000")&amp;" "&amp;TEXT(C597,"0000"),'BOD Average Salary by School'!F:G,2,FALSE())</f>
        <v>43185</v>
      </c>
    </row>
    <row r="598" customFormat="false" ht="15" hidden="false" customHeight="true" outlineLevel="0" collapsed="false">
      <c r="A598" s="225" t="n">
        <f aca="false">'BOD Average Salary by School'!A598</f>
        <v>41</v>
      </c>
      <c r="B598" s="206" t="str">
        <f aca="false">'BOD Average Salary by School'!B598</f>
        <v>Halifax County Public Schools</v>
      </c>
      <c r="C598" s="206" t="n">
        <f aca="false">'BOD Average Salary by School'!C598</f>
        <v>1480</v>
      </c>
      <c r="D598" s="206" t="str">
        <f aca="false">'BOD Average Salary by School'!D598</f>
        <v>HALIFAX COUNTY MIDDLE</v>
      </c>
      <c r="E598" s="226" t="n">
        <f aca="false">VLOOKUP(TEXT(A598,"000")&amp;" "&amp;TEXT(C598,"0000"),'BOD Average Salary by School'!F:G,2,FALSE())</f>
        <v>43010</v>
      </c>
    </row>
    <row r="599" customFormat="false" ht="15" hidden="false" customHeight="true" outlineLevel="0" collapsed="false">
      <c r="A599" s="225" t="n">
        <f aca="false">'BOD Average Salary by School'!A599</f>
        <v>41</v>
      </c>
      <c r="B599" s="206" t="str">
        <f aca="false">'BOD Average Salary by School'!B599</f>
        <v>Halifax County Public Schools</v>
      </c>
      <c r="C599" s="206" t="n">
        <f aca="false">'BOD Average Salary by School'!C599</f>
        <v>1490</v>
      </c>
      <c r="D599" s="206" t="str">
        <f aca="false">'BOD Average Salary by School'!D599</f>
        <v>SYDNOR JENNINGS ELEM</v>
      </c>
      <c r="E599" s="226" t="n">
        <f aca="false">VLOOKUP(TEXT(A599,"000")&amp;" "&amp;TEXT(C599,"0000"),'BOD Average Salary by School'!F:G,2,FALSE())</f>
        <v>45768</v>
      </c>
    </row>
    <row r="600" customFormat="false" ht="15" hidden="false" customHeight="true" outlineLevel="0" collapsed="false">
      <c r="A600" s="225" t="n">
        <f aca="false">'BOD Average Salary by School'!A600</f>
        <v>41</v>
      </c>
      <c r="B600" s="206" t="str">
        <f aca="false">'BOD Average Salary by School'!B600</f>
        <v>Halifax County Public Schools</v>
      </c>
      <c r="C600" s="206" t="n">
        <f aca="false">'BOD Average Salary by School'!C600</f>
        <v>1501</v>
      </c>
      <c r="D600" s="206" t="str">
        <f aca="false">'BOD Average Salary by School'!D600</f>
        <v>CLUSTER SPRINGS EARLY LEARNING CTR</v>
      </c>
      <c r="E600" s="226" t="n">
        <f aca="false">VLOOKUP(TEXT(A600,"000")&amp;" "&amp;TEXT(C600,"0000"),'BOD Average Salary by School'!F:G,2,FALSE())</f>
        <v>43607</v>
      </c>
    </row>
    <row r="601" customFormat="false" ht="15" hidden="false" customHeight="true" outlineLevel="0" collapsed="false">
      <c r="A601" s="225" t="n">
        <f aca="false">'BOD Average Salary by School'!A601</f>
        <v>41</v>
      </c>
      <c r="B601" s="206" t="str">
        <f aca="false">'BOD Average Salary by School'!B601</f>
        <v>Halifax County Public Schools</v>
      </c>
      <c r="C601" s="206" t="n">
        <f aca="false">'BOD Average Salary by School'!C601</f>
        <v>1510</v>
      </c>
      <c r="D601" s="206" t="str">
        <f aca="false">'BOD Average Salary by School'!D601</f>
        <v>SCOTTSBURG ELEM</v>
      </c>
      <c r="E601" s="226" t="n">
        <f aca="false">VLOOKUP(TEXT(A601,"000")&amp;" "&amp;TEXT(C601,"0000"),'BOD Average Salary by School'!F:G,2,FALSE())</f>
        <v>41279</v>
      </c>
    </row>
    <row r="602" customFormat="false" ht="15" hidden="false" customHeight="true" outlineLevel="0" collapsed="false">
      <c r="A602" s="225" t="n">
        <f aca="false">'BOD Average Salary by School'!A602</f>
        <v>41</v>
      </c>
      <c r="B602" s="206" t="str">
        <f aca="false">'BOD Average Salary by School'!B602</f>
        <v>Halifax County Public Schools</v>
      </c>
      <c r="C602" s="206" t="n">
        <f aca="false">'BOD Average Salary by School'!C602</f>
        <v>1521</v>
      </c>
      <c r="D602" s="206" t="str">
        <f aca="false">'BOD Average Salary by School'!D602</f>
        <v>SINAI ELEM</v>
      </c>
      <c r="E602" s="226" t="n">
        <f aca="false">VLOOKUP(TEXT(A602,"000")&amp;" "&amp;TEXT(C602,"0000"),'BOD Average Salary by School'!F:G,2,FALSE())</f>
        <v>44497</v>
      </c>
    </row>
    <row r="603" customFormat="false" ht="15" hidden="false" customHeight="true" outlineLevel="0" collapsed="false">
      <c r="A603" s="225" t="n">
        <f aca="false">'BOD Average Salary by School'!A603</f>
        <v>41</v>
      </c>
      <c r="B603" s="206" t="str">
        <f aca="false">'BOD Average Salary by School'!B603</f>
        <v>Halifax County Public Schools</v>
      </c>
      <c r="C603" s="206" t="n">
        <f aca="false">'BOD Average Salary by School'!C603</f>
        <v>1550</v>
      </c>
      <c r="D603" s="206" t="str">
        <f aca="false">'BOD Average Salary by School'!D603</f>
        <v>MEADVILLE ELEM</v>
      </c>
      <c r="E603" s="226" t="n">
        <f aca="false">VLOOKUP(TEXT(A603,"000")&amp;" "&amp;TEXT(C603,"0000"),'BOD Average Salary by School'!F:G,2,FALSE())</f>
        <v>43016</v>
      </c>
    </row>
    <row r="604" customFormat="false" ht="15" hidden="false" customHeight="true" outlineLevel="0" collapsed="false">
      <c r="A604" s="225" t="n">
        <f aca="false">'BOD Average Salary by School'!A604</f>
        <v>41</v>
      </c>
      <c r="B604" s="206" t="str">
        <f aca="false">'BOD Average Salary by School'!B604</f>
        <v>Halifax County Public Schools</v>
      </c>
      <c r="C604" s="206" t="n">
        <f aca="false">'BOD Average Salary by School'!C604</f>
        <v>1560</v>
      </c>
      <c r="D604" s="206" t="str">
        <f aca="false">'BOD Average Salary by School'!D604</f>
        <v>CLAYS MILL ELEM</v>
      </c>
      <c r="E604" s="226" t="n">
        <f aca="false">VLOOKUP(TEXT(A604,"000")&amp;" "&amp;TEXT(C604,"0000"),'BOD Average Salary by School'!F:G,2,FALSE())</f>
        <v>45747</v>
      </c>
    </row>
    <row r="605" customFormat="false" ht="15" hidden="false" customHeight="true" outlineLevel="0" collapsed="false">
      <c r="A605" s="225" t="n">
        <f aca="false">'BOD Average Salary by School'!A605</f>
        <v>41</v>
      </c>
      <c r="B605" s="206" t="str">
        <f aca="false">'BOD Average Salary by School'!B605</f>
        <v>Halifax County Public Schools</v>
      </c>
      <c r="C605" s="206" t="n">
        <f aca="false">'BOD Average Salary by School'!C605</f>
        <v>20</v>
      </c>
      <c r="D605" s="206" t="str">
        <f aca="false">'BOD Average Salary by School'!D605</f>
        <v>CLUSTER SPRINGS ELEM</v>
      </c>
      <c r="E605" s="226" t="n">
        <f aca="false">VLOOKUP(TEXT(A605,"000")&amp;" "&amp;TEXT(C605,"0000"),'BOD Average Salary by School'!F:G,2,FALSE())</f>
        <v>43367</v>
      </c>
    </row>
    <row r="606" customFormat="false" ht="15" hidden="false" customHeight="true" outlineLevel="0" collapsed="false">
      <c r="A606" s="225" t="n">
        <f aca="false">'BOD Average Salary by School'!A606</f>
        <v>41</v>
      </c>
      <c r="B606" s="206" t="str">
        <f aca="false">'BOD Average Salary by School'!B606</f>
        <v>Halifax County Public Schools</v>
      </c>
      <c r="C606" s="206" t="n">
        <f aca="false">'BOD Average Salary by School'!C606</f>
        <v>30</v>
      </c>
      <c r="D606" s="206" t="str">
        <f aca="false">'BOD Average Salary by School'!D606</f>
        <v>SOUTH BOSTON ELEM</v>
      </c>
      <c r="E606" s="226" t="n">
        <f aca="false">VLOOKUP(TEXT(A606,"000")&amp;" "&amp;TEXT(C606,"0000"),'BOD Average Salary by School'!F:G,2,FALSE())</f>
        <v>42715</v>
      </c>
    </row>
    <row r="607" customFormat="false" ht="15" hidden="false" customHeight="true" outlineLevel="0" collapsed="false">
      <c r="A607" s="225" t="n">
        <f aca="false">'BOD Average Salary by School'!A607</f>
        <v>41</v>
      </c>
      <c r="B607" s="206" t="str">
        <f aca="false">'BOD Average Salary by School'!B607</f>
        <v>Halifax County Public Schools</v>
      </c>
      <c r="C607" s="206" t="n">
        <f aca="false">'BOD Average Salary by School'!C607</f>
        <v>950</v>
      </c>
      <c r="D607" s="206" t="str">
        <f aca="false">'BOD Average Salary by School'!D607</f>
        <v>SOUTH BOSTON/HALIFAX EARLY LEARNING CTR</v>
      </c>
      <c r="E607" s="226" t="n">
        <f aca="false">VLOOKUP(TEXT(A607,"000")&amp;" "&amp;TEXT(C607,"0000"),'BOD Average Salary by School'!F:G,2,FALSE())</f>
        <v>42672</v>
      </c>
    </row>
    <row r="608" customFormat="false" ht="15" hidden="false" customHeight="true" outlineLevel="0" collapsed="false">
      <c r="A608" s="225" t="n">
        <f aca="false">'BOD Average Salary by School'!A608</f>
        <v>42</v>
      </c>
      <c r="B608" s="206" t="str">
        <f aca="false">'BOD Average Salary by School'!B608</f>
        <v>Hanover County Public Schools</v>
      </c>
      <c r="C608" s="206" t="n">
        <f aca="false">'BOD Average Salary by School'!C608</f>
        <v>150</v>
      </c>
      <c r="D608" s="206" t="str">
        <f aca="false">'BOD Average Salary by School'!D608</f>
        <v>HENRY CLAY ELEM</v>
      </c>
      <c r="E608" s="226" t="n">
        <f aca="false">VLOOKUP(TEXT(A608,"000")&amp;" "&amp;TEXT(C608,"0000"),'BOD Average Salary by School'!F:G,2,FALSE())</f>
        <v>50034.68</v>
      </c>
    </row>
    <row r="609" customFormat="false" ht="15" hidden="false" customHeight="true" outlineLevel="0" collapsed="false">
      <c r="A609" s="225" t="n">
        <f aca="false">'BOD Average Salary by School'!A609</f>
        <v>42</v>
      </c>
      <c r="B609" s="206" t="str">
        <f aca="false">'BOD Average Salary by School'!B609</f>
        <v>Hanover County Public Schools</v>
      </c>
      <c r="C609" s="206" t="n">
        <f aca="false">'BOD Average Salary by School'!C609</f>
        <v>162</v>
      </c>
      <c r="D609" s="206" t="str">
        <f aca="false">'BOD Average Salary by School'!D609</f>
        <v>JOHN M. GANDY ELEM</v>
      </c>
      <c r="E609" s="226" t="n">
        <f aca="false">VLOOKUP(TEXT(A609,"000")&amp;" "&amp;TEXT(C609,"0000"),'BOD Average Salary by School'!F:G,2,FALSE())</f>
        <v>50877.69</v>
      </c>
    </row>
    <row r="610" customFormat="false" ht="15" hidden="false" customHeight="true" outlineLevel="0" collapsed="false">
      <c r="A610" s="225" t="n">
        <f aca="false">'BOD Average Salary by School'!A610</f>
        <v>42</v>
      </c>
      <c r="B610" s="206" t="str">
        <f aca="false">'BOD Average Salary by School'!B610</f>
        <v>Hanover County Public Schools</v>
      </c>
      <c r="C610" s="206" t="n">
        <f aca="false">'BOD Average Salary by School'!C610</f>
        <v>20</v>
      </c>
      <c r="D610" s="206" t="str">
        <f aca="false">'BOD Average Salary by School'!D610</f>
        <v>BEAVERDAM ELEM</v>
      </c>
      <c r="E610" s="226" t="n">
        <f aca="false">VLOOKUP(TEXT(A610,"000")&amp;" "&amp;TEXT(C610,"0000"),'BOD Average Salary by School'!F:G,2,FALSE())</f>
        <v>51013.33</v>
      </c>
    </row>
    <row r="611" customFormat="false" ht="15" hidden="false" customHeight="true" outlineLevel="0" collapsed="false">
      <c r="A611" s="225" t="n">
        <f aca="false">'BOD Average Salary by School'!A611</f>
        <v>42</v>
      </c>
      <c r="B611" s="206" t="str">
        <f aca="false">'BOD Average Salary by School'!B611</f>
        <v>Hanover County Public Schools</v>
      </c>
      <c r="C611" s="206" t="n">
        <f aca="false">'BOD Average Salary by School'!C611</f>
        <v>200</v>
      </c>
      <c r="D611" s="206" t="str">
        <f aca="false">'BOD Average Salary by School'!D611</f>
        <v>KERSEY CREEK ELEM</v>
      </c>
      <c r="E611" s="226" t="n">
        <f aca="false">VLOOKUP(TEXT(A611,"000")&amp;" "&amp;TEXT(C611,"0000"),'BOD Average Salary by School'!F:G,2,FALSE())</f>
        <v>49486.3</v>
      </c>
    </row>
    <row r="612" customFormat="false" ht="15" hidden="false" customHeight="true" outlineLevel="0" collapsed="false">
      <c r="A612" s="225" t="n">
        <f aca="false">'BOD Average Salary by School'!A612</f>
        <v>42</v>
      </c>
      <c r="B612" s="206" t="str">
        <f aca="false">'BOD Average Salary by School'!B612</f>
        <v>Hanover County Public Schools</v>
      </c>
      <c r="C612" s="206" t="n">
        <f aca="false">'BOD Average Salary by School'!C612</f>
        <v>210</v>
      </c>
      <c r="D612" s="206" t="str">
        <f aca="false">'BOD Average Salary by School'!D612</f>
        <v>LAUREL MEADOW ELEM</v>
      </c>
      <c r="E612" s="226" t="n">
        <f aca="false">VLOOKUP(TEXT(A612,"000")&amp;" "&amp;TEXT(C612,"0000"),'BOD Average Salary by School'!F:G,2,FALSE())</f>
        <v>49113.83</v>
      </c>
    </row>
    <row r="613" customFormat="false" ht="15" hidden="false" customHeight="true" outlineLevel="0" collapsed="false">
      <c r="A613" s="225" t="n">
        <f aca="false">'BOD Average Salary by School'!A613</f>
        <v>42</v>
      </c>
      <c r="B613" s="206" t="str">
        <f aca="false">'BOD Average Salary by School'!B613</f>
        <v>Hanover County Public Schools</v>
      </c>
      <c r="C613" s="206" t="n">
        <f aca="false">'BOD Average Salary by School'!C613</f>
        <v>290</v>
      </c>
      <c r="D613" s="206" t="str">
        <f aca="false">'BOD Average Salary by School'!D613</f>
        <v>WASHINGTON-HENRY ELEM</v>
      </c>
      <c r="E613" s="226" t="n">
        <f aca="false">VLOOKUP(TEXT(A613,"000")&amp;" "&amp;TEXT(C613,"0000"),'BOD Average Salary by School'!F:G,2,FALSE())</f>
        <v>51369.97</v>
      </c>
    </row>
    <row r="614" customFormat="false" ht="15" hidden="false" customHeight="true" outlineLevel="0" collapsed="false">
      <c r="A614" s="225" t="n">
        <f aca="false">'BOD Average Salary by School'!A614</f>
        <v>42</v>
      </c>
      <c r="B614" s="206" t="str">
        <f aca="false">'BOD Average Salary by School'!B614</f>
        <v>Hanover County Public Schools</v>
      </c>
      <c r="C614" s="206" t="n">
        <f aca="false">'BOD Average Salary by School'!C614</f>
        <v>30</v>
      </c>
      <c r="D614" s="206" t="str">
        <f aca="false">'BOD Average Salary by School'!D614</f>
        <v>RURAL POINT ELEM</v>
      </c>
      <c r="E614" s="226" t="n">
        <f aca="false">VLOOKUP(TEXT(A614,"000")&amp;" "&amp;TEXT(C614,"0000"),'BOD Average Salary by School'!F:G,2,FALSE())</f>
        <v>51934.54</v>
      </c>
    </row>
    <row r="615" customFormat="false" ht="15" hidden="false" customHeight="true" outlineLevel="0" collapsed="false">
      <c r="A615" s="225" t="n">
        <f aca="false">'BOD Average Salary by School'!A615</f>
        <v>42</v>
      </c>
      <c r="B615" s="206" t="str">
        <f aca="false">'BOD Average Salary by School'!B615</f>
        <v>Hanover County Public Schools</v>
      </c>
      <c r="C615" s="206" t="n">
        <f aca="false">'BOD Average Salary by School'!C615</f>
        <v>360</v>
      </c>
      <c r="D615" s="206" t="str">
        <f aca="false">'BOD Average Salary by School'!D615</f>
        <v>BATTLEFIELD PARK ELEM</v>
      </c>
      <c r="E615" s="226" t="n">
        <f aca="false">VLOOKUP(TEXT(A615,"000")&amp;" "&amp;TEXT(C615,"0000"),'BOD Average Salary by School'!F:G,2,FALSE())</f>
        <v>50760.27</v>
      </c>
    </row>
    <row r="616" customFormat="false" ht="15" hidden="false" customHeight="true" outlineLevel="0" collapsed="false">
      <c r="A616" s="225" t="n">
        <f aca="false">'BOD Average Salary by School'!A616</f>
        <v>42</v>
      </c>
      <c r="B616" s="206" t="str">
        <f aca="false">'BOD Average Salary by School'!B616</f>
        <v>Hanover County Public Schools</v>
      </c>
      <c r="C616" s="206" t="n">
        <f aca="false">'BOD Average Salary by School'!C616</f>
        <v>370</v>
      </c>
      <c r="D616" s="206" t="str">
        <f aca="false">'BOD Average Salary by School'!D616</f>
        <v>LEE DAVIS HIGH</v>
      </c>
      <c r="E616" s="226" t="n">
        <f aca="false">VLOOKUP(TEXT(A616,"000")&amp;" "&amp;TEXT(C616,"0000"),'BOD Average Salary by School'!F:G,2,FALSE())</f>
        <v>50006.59</v>
      </c>
    </row>
    <row r="617" customFormat="false" ht="15" hidden="false" customHeight="true" outlineLevel="0" collapsed="false">
      <c r="A617" s="225" t="n">
        <f aca="false">'BOD Average Salary by School'!A617</f>
        <v>42</v>
      </c>
      <c r="B617" s="206" t="str">
        <f aca="false">'BOD Average Salary by School'!B617</f>
        <v>Hanover County Public Schools</v>
      </c>
      <c r="C617" s="206" t="n">
        <f aca="false">'BOD Average Salary by School'!C617</f>
        <v>40</v>
      </c>
      <c r="D617" s="206" t="str">
        <f aca="false">'BOD Average Salary by School'!D617</f>
        <v>SOUTH ANNA ELEM</v>
      </c>
      <c r="E617" s="226" t="n">
        <f aca="false">VLOOKUP(TEXT(A617,"000")&amp;" "&amp;TEXT(C617,"0000"),'BOD Average Salary by School'!F:G,2,FALSE())</f>
        <v>49833.08</v>
      </c>
    </row>
    <row r="618" customFormat="false" ht="15" hidden="false" customHeight="true" outlineLevel="0" collapsed="false">
      <c r="A618" s="225" t="n">
        <f aca="false">'BOD Average Salary by School'!A618</f>
        <v>42</v>
      </c>
      <c r="B618" s="206" t="str">
        <f aca="false">'BOD Average Salary by School'!B618</f>
        <v>Hanover County Public Schools</v>
      </c>
      <c r="C618" s="206" t="n">
        <f aca="false">'BOD Average Salary by School'!C618</f>
        <v>400</v>
      </c>
      <c r="D618" s="206" t="str">
        <f aca="false">'BOD Average Salary by School'!D618</f>
        <v>PATRICK HENRY HIGH</v>
      </c>
      <c r="E618" s="226" t="n">
        <f aca="false">VLOOKUP(TEXT(A618,"000")&amp;" "&amp;TEXT(C618,"0000"),'BOD Average Salary by School'!F:G,2,FALSE())</f>
        <v>50186.66</v>
      </c>
    </row>
    <row r="619" customFormat="false" ht="15" hidden="false" customHeight="true" outlineLevel="0" collapsed="false">
      <c r="A619" s="225" t="n">
        <f aca="false">'BOD Average Salary by School'!A619</f>
        <v>42</v>
      </c>
      <c r="B619" s="206" t="str">
        <f aca="false">'BOD Average Salary by School'!B619</f>
        <v>Hanover County Public Schools</v>
      </c>
      <c r="C619" s="206" t="n">
        <f aca="false">'BOD Average Salary by School'!C619</f>
        <v>410</v>
      </c>
      <c r="D619" s="206" t="str">
        <f aca="false">'BOD Average Salary by School'!D619</f>
        <v>PEARSON'S CORNER ELEM</v>
      </c>
      <c r="E619" s="226" t="n">
        <f aca="false">VLOOKUP(TEXT(A619,"000")&amp;" "&amp;TEXT(C619,"0000"),'BOD Average Salary by School'!F:G,2,FALSE())</f>
        <v>50443.95</v>
      </c>
    </row>
    <row r="620" customFormat="false" ht="15" hidden="false" customHeight="true" outlineLevel="0" collapsed="false">
      <c r="A620" s="225" t="n">
        <f aca="false">'BOD Average Salary by School'!A620</f>
        <v>42</v>
      </c>
      <c r="B620" s="206" t="str">
        <f aca="false">'BOD Average Salary by School'!B620</f>
        <v>Hanover County Public Schools</v>
      </c>
      <c r="C620" s="206" t="n">
        <f aca="false">'BOD Average Salary by School'!C620</f>
        <v>420</v>
      </c>
      <c r="D620" s="206" t="str">
        <f aca="false">'BOD Average Salary by School'!D620</f>
        <v>MECHANICSVILLE ELEM</v>
      </c>
      <c r="E620" s="226" t="n">
        <f aca="false">VLOOKUP(TEXT(A620,"000")&amp;" "&amp;TEXT(C620,"0000"),'BOD Average Salary by School'!F:G,2,FALSE())</f>
        <v>50080.58</v>
      </c>
    </row>
    <row r="621" customFormat="false" ht="15" hidden="false" customHeight="true" outlineLevel="0" collapsed="false">
      <c r="A621" s="225" t="n">
        <f aca="false">'BOD Average Salary by School'!A621</f>
        <v>42</v>
      </c>
      <c r="B621" s="206" t="str">
        <f aca="false">'BOD Average Salary by School'!B621</f>
        <v>Hanover County Public Schools</v>
      </c>
      <c r="C621" s="206" t="n">
        <f aca="false">'BOD Average Salary by School'!C621</f>
        <v>430</v>
      </c>
      <c r="D621" s="206" t="str">
        <f aca="false">'BOD Average Salary by School'!D621</f>
        <v>ELMONT ELEM</v>
      </c>
      <c r="E621" s="226" t="n">
        <f aca="false">VLOOKUP(TEXT(A621,"000")&amp;" "&amp;TEXT(C621,"0000"),'BOD Average Salary by School'!F:G,2,FALSE())</f>
        <v>51043.03</v>
      </c>
    </row>
    <row r="622" customFormat="false" ht="15" hidden="false" customHeight="true" outlineLevel="0" collapsed="false">
      <c r="A622" s="225" t="n">
        <f aca="false">'BOD Average Salary by School'!A622</f>
        <v>42</v>
      </c>
      <c r="B622" s="206" t="str">
        <f aca="false">'BOD Average Salary by School'!B622</f>
        <v>Hanover County Public Schools</v>
      </c>
      <c r="C622" s="206" t="n">
        <f aca="false">'BOD Average Salary by School'!C622</f>
        <v>440</v>
      </c>
      <c r="D622" s="206" t="str">
        <f aca="false">'BOD Average Salary by School'!D622</f>
        <v>STONEWALL JACKSON MIDDLE</v>
      </c>
      <c r="E622" s="226" t="n">
        <f aca="false">VLOOKUP(TEXT(A622,"000")&amp;" "&amp;TEXT(C622,"0000"),'BOD Average Salary by School'!F:G,2,FALSE())</f>
        <v>49346</v>
      </c>
    </row>
    <row r="623" customFormat="false" ht="15" hidden="false" customHeight="true" outlineLevel="0" collapsed="false">
      <c r="A623" s="225" t="n">
        <f aca="false">'BOD Average Salary by School'!A623</f>
        <v>42</v>
      </c>
      <c r="B623" s="206" t="str">
        <f aca="false">'BOD Average Salary by School'!B623</f>
        <v>Hanover County Public Schools</v>
      </c>
      <c r="C623" s="206" t="n">
        <f aca="false">'BOD Average Salary by School'!C623</f>
        <v>450</v>
      </c>
      <c r="D623" s="206" t="str">
        <f aca="false">'BOD Average Salary by School'!D623</f>
        <v>LIBERTY MIDDLE</v>
      </c>
      <c r="E623" s="226" t="n">
        <f aca="false">VLOOKUP(TEXT(A623,"000")&amp;" "&amp;TEXT(C623,"0000"),'BOD Average Salary by School'!F:G,2,FALSE())</f>
        <v>48900.74</v>
      </c>
    </row>
    <row r="624" customFormat="false" ht="15" hidden="false" customHeight="true" outlineLevel="0" collapsed="false">
      <c r="A624" s="225" t="n">
        <f aca="false">'BOD Average Salary by School'!A624</f>
        <v>42</v>
      </c>
      <c r="B624" s="206" t="str">
        <f aca="false">'BOD Average Salary by School'!B624</f>
        <v>Hanover County Public Schools</v>
      </c>
      <c r="C624" s="206" t="n">
        <f aca="false">'BOD Average Salary by School'!C624</f>
        <v>551</v>
      </c>
      <c r="D624" s="206" t="str">
        <f aca="false">'BOD Average Salary by School'!D624</f>
        <v>COOL SPRING ELEM</v>
      </c>
      <c r="E624" s="226" t="n">
        <f aca="false">VLOOKUP(TEXT(A624,"000")&amp;" "&amp;TEXT(C624,"0000"),'BOD Average Salary by School'!F:G,2,FALSE())</f>
        <v>50686.61</v>
      </c>
    </row>
    <row r="625" customFormat="false" ht="15" hidden="false" customHeight="true" outlineLevel="0" collapsed="false">
      <c r="A625" s="225" t="n">
        <f aca="false">'BOD Average Salary by School'!A625</f>
        <v>42</v>
      </c>
      <c r="B625" s="206" t="str">
        <f aca="false">'BOD Average Salary by School'!B625</f>
        <v>Hanover County Public Schools</v>
      </c>
      <c r="C625" s="206" t="n">
        <f aca="false">'BOD Average Salary by School'!C625</f>
        <v>552</v>
      </c>
      <c r="D625" s="206" t="str">
        <f aca="false">'BOD Average Salary by School'!D625</f>
        <v>POLE GREEN ELEM</v>
      </c>
      <c r="E625" s="226" t="n">
        <f aca="false">VLOOKUP(TEXT(A625,"000")&amp;" "&amp;TEXT(C625,"0000"),'BOD Average Salary by School'!F:G,2,FALSE())</f>
        <v>49380.43</v>
      </c>
    </row>
    <row r="626" customFormat="false" ht="15" hidden="false" customHeight="true" outlineLevel="0" collapsed="false">
      <c r="A626" s="225" t="n">
        <f aca="false">'BOD Average Salary by School'!A626</f>
        <v>42</v>
      </c>
      <c r="B626" s="206" t="str">
        <f aca="false">'BOD Average Salary by School'!B626</f>
        <v>Hanover County Public Schools</v>
      </c>
      <c r="C626" s="206" t="n">
        <f aca="false">'BOD Average Salary by School'!C626</f>
        <v>553</v>
      </c>
      <c r="D626" s="206" t="str">
        <f aca="false">'BOD Average Salary by School'!D626</f>
        <v>OAK KNOLL MIDDLE</v>
      </c>
      <c r="E626" s="226" t="n">
        <f aca="false">VLOOKUP(TEXT(A626,"000")&amp;" "&amp;TEXT(C626,"0000"),'BOD Average Salary by School'!F:G,2,FALSE())</f>
        <v>49247.08</v>
      </c>
    </row>
    <row r="627" customFormat="false" ht="15" hidden="false" customHeight="true" outlineLevel="0" collapsed="false">
      <c r="A627" s="225" t="n">
        <f aca="false">'BOD Average Salary by School'!A627</f>
        <v>42</v>
      </c>
      <c r="B627" s="206" t="str">
        <f aca="false">'BOD Average Salary by School'!B627</f>
        <v>Hanover County Public Schools</v>
      </c>
      <c r="C627" s="206" t="n">
        <f aca="false">'BOD Average Salary by School'!C627</f>
        <v>554</v>
      </c>
      <c r="D627" s="206" t="str">
        <f aca="false">'BOD Average Salary by School'!D627</f>
        <v>HANOVER HIGH</v>
      </c>
      <c r="E627" s="226" t="n">
        <f aca="false">VLOOKUP(TEXT(A627,"000")&amp;" "&amp;TEXT(C627,"0000"),'BOD Average Salary by School'!F:G,2,FALSE())</f>
        <v>49438.01</v>
      </c>
    </row>
    <row r="628" customFormat="false" ht="15" hidden="false" customHeight="true" outlineLevel="0" collapsed="false">
      <c r="A628" s="225" t="n">
        <f aca="false">'BOD Average Salary by School'!A628</f>
        <v>42</v>
      </c>
      <c r="B628" s="206" t="str">
        <f aca="false">'BOD Average Salary by School'!B628</f>
        <v>Hanover County Public Schools</v>
      </c>
      <c r="C628" s="206" t="n">
        <f aca="false">'BOD Average Salary by School'!C628</f>
        <v>61</v>
      </c>
      <c r="D628" s="206" t="str">
        <f aca="false">'BOD Average Salary by School'!D628</f>
        <v>CHICKAHOMINY MIDDLE</v>
      </c>
      <c r="E628" s="226" t="n">
        <f aca="false">VLOOKUP(TEXT(A628,"000")&amp;" "&amp;TEXT(C628,"0000"),'BOD Average Salary by School'!F:G,2,FALSE())</f>
        <v>49052.85</v>
      </c>
    </row>
    <row r="629" customFormat="false" ht="15" hidden="false" customHeight="true" outlineLevel="0" collapsed="false">
      <c r="A629" s="225" t="n">
        <f aca="false">'BOD Average Salary by School'!A629</f>
        <v>42</v>
      </c>
      <c r="B629" s="206" t="str">
        <f aca="false">'BOD Average Salary by School'!B629</f>
        <v>Hanover County Public Schools</v>
      </c>
      <c r="C629" s="206" t="n">
        <f aca="false">'BOD Average Salary by School'!C629</f>
        <v>62</v>
      </c>
      <c r="D629" s="206" t="str">
        <f aca="false">'BOD Average Salary by School'!D629</f>
        <v>ATLEE HIGH</v>
      </c>
      <c r="E629" s="226" t="n">
        <f aca="false">VLOOKUP(TEXT(A629,"000")&amp;" "&amp;TEXT(C629,"0000"),'BOD Average Salary by School'!F:G,2,FALSE())</f>
        <v>50273.72</v>
      </c>
    </row>
    <row r="630" customFormat="false" ht="15" hidden="false" customHeight="true" outlineLevel="0" collapsed="false">
      <c r="A630" s="225" t="n">
        <f aca="false">'BOD Average Salary by School'!A630</f>
        <v>42</v>
      </c>
      <c r="B630" s="206" t="str">
        <f aca="false">'BOD Average Salary by School'!B630</f>
        <v>Hanover County Public Schools</v>
      </c>
      <c r="C630" s="206" t="n">
        <f aca="false">'BOD Average Salary by School'!C630</f>
        <v>70</v>
      </c>
      <c r="D630" s="206" t="str">
        <f aca="false">'BOD Average Salary by School'!D630</f>
        <v>COLD HARBOR ELEM</v>
      </c>
      <c r="E630" s="226" t="n">
        <f aca="false">VLOOKUP(TEXT(A630,"000")&amp;" "&amp;TEXT(C630,"0000"),'BOD Average Salary by School'!F:G,2,FALSE())</f>
        <v>50226.26</v>
      </c>
    </row>
    <row r="631" customFormat="false" ht="15" hidden="false" customHeight="true" outlineLevel="0" collapsed="false">
      <c r="A631" s="225" t="n">
        <f aca="false">'BOD Average Salary by School'!A631</f>
        <v>43</v>
      </c>
      <c r="B631" s="206" t="str">
        <f aca="false">'BOD Average Salary by School'!B631</f>
        <v>Henrico County Public Schools</v>
      </c>
      <c r="C631" s="206" t="n">
        <f aca="false">'BOD Average Salary by School'!C631</f>
        <v>10</v>
      </c>
      <c r="D631" s="206" t="str">
        <f aca="false">'BOD Average Salary by School'!D631</f>
        <v>THREE CHOPT ELEM</v>
      </c>
      <c r="E631" s="226" t="n">
        <f aca="false">VLOOKUP(TEXT(A631,"000")&amp;" "&amp;TEXT(C631,"0000"),'BOD Average Salary by School'!F:G,2,FALSE())</f>
        <v>47925</v>
      </c>
    </row>
    <row r="632" customFormat="false" ht="15" hidden="false" customHeight="true" outlineLevel="0" collapsed="false">
      <c r="A632" s="225" t="n">
        <f aca="false">'BOD Average Salary by School'!A632</f>
        <v>43</v>
      </c>
      <c r="B632" s="206" t="str">
        <f aca="false">'BOD Average Salary by School'!B632</f>
        <v>Henrico County Public Schools</v>
      </c>
      <c r="C632" s="206" t="n">
        <f aca="false">'BOD Average Salary by School'!C632</f>
        <v>100</v>
      </c>
      <c r="D632" s="206" t="str">
        <f aca="false">'BOD Average Salary by School'!D632</f>
        <v>HUNGARY CREEK MIDDLE</v>
      </c>
      <c r="E632" s="226" t="n">
        <f aca="false">VLOOKUP(TEXT(A632,"000")&amp;" "&amp;TEXT(C632,"0000"),'BOD Average Salary by School'!F:G,2,FALSE())</f>
        <v>49362</v>
      </c>
    </row>
    <row r="633" customFormat="false" ht="15" hidden="false" customHeight="true" outlineLevel="0" collapsed="false">
      <c r="A633" s="225" t="n">
        <f aca="false">'BOD Average Salary by School'!A633</f>
        <v>43</v>
      </c>
      <c r="B633" s="206" t="str">
        <f aca="false">'BOD Average Salary by School'!B633</f>
        <v>Henrico County Public Schools</v>
      </c>
      <c r="C633" s="206" t="n">
        <f aca="false">'BOD Average Salary by School'!C633</f>
        <v>120</v>
      </c>
      <c r="D633" s="206" t="str">
        <f aca="false">'BOD Average Salary by School'!D633</f>
        <v>DONAHOE ELEM</v>
      </c>
      <c r="E633" s="226" t="n">
        <f aca="false">VLOOKUP(TEXT(A633,"000")&amp;" "&amp;TEXT(C633,"0000"),'BOD Average Salary by School'!F:G,2,FALSE())</f>
        <v>49160</v>
      </c>
    </row>
    <row r="634" customFormat="false" ht="15" hidden="false" customHeight="true" outlineLevel="0" collapsed="false">
      <c r="A634" s="225" t="n">
        <f aca="false">'BOD Average Salary by School'!A634</f>
        <v>43</v>
      </c>
      <c r="B634" s="206" t="str">
        <f aca="false">'BOD Average Salary by School'!B634</f>
        <v>Henrico County Public Schools</v>
      </c>
      <c r="C634" s="206" t="n">
        <f aca="false">'BOD Average Salary by School'!C634</f>
        <v>130</v>
      </c>
      <c r="D634" s="206" t="str">
        <f aca="false">'BOD Average Salary by School'!D634</f>
        <v>ROLFE MIDDLE</v>
      </c>
      <c r="E634" s="226" t="n">
        <f aca="false">VLOOKUP(TEXT(A634,"000")&amp;" "&amp;TEXT(C634,"0000"),'BOD Average Salary by School'!F:G,2,FALSE())</f>
        <v>47478</v>
      </c>
    </row>
    <row r="635" customFormat="false" ht="15" hidden="false" customHeight="true" outlineLevel="0" collapsed="false">
      <c r="A635" s="225" t="n">
        <f aca="false">'BOD Average Salary by School'!A635</f>
        <v>43</v>
      </c>
      <c r="B635" s="206" t="str">
        <f aca="false">'BOD Average Salary by School'!B635</f>
        <v>Henrico County Public Schools</v>
      </c>
      <c r="C635" s="206" t="n">
        <f aca="false">'BOD Average Salary by School'!C635</f>
        <v>140</v>
      </c>
      <c r="D635" s="206" t="str">
        <f aca="false">'BOD Average Salary by School'!D635</f>
        <v>GODWIN HIGH</v>
      </c>
      <c r="E635" s="226" t="n">
        <f aca="false">VLOOKUP(TEXT(A635,"000")&amp;" "&amp;TEXT(C635,"0000"),'BOD Average Salary by School'!F:G,2,FALSE())</f>
        <v>46796</v>
      </c>
    </row>
    <row r="636" customFormat="false" ht="15" hidden="false" customHeight="true" outlineLevel="0" collapsed="false">
      <c r="A636" s="225" t="n">
        <f aca="false">'BOD Average Salary by School'!A636</f>
        <v>43</v>
      </c>
      <c r="B636" s="206" t="str">
        <f aca="false">'BOD Average Salary by School'!B636</f>
        <v>Henrico County Public Schools</v>
      </c>
      <c r="C636" s="206" t="n">
        <f aca="false">'BOD Average Salary by School'!C636</f>
        <v>150</v>
      </c>
      <c r="D636" s="206" t="str">
        <f aca="false">'BOD Average Salary by School'!D636</f>
        <v>GAYTON ELEM</v>
      </c>
      <c r="E636" s="226" t="n">
        <f aca="false">VLOOKUP(TEXT(A636,"000")&amp;" "&amp;TEXT(C636,"0000"),'BOD Average Salary by School'!F:G,2,FALSE())</f>
        <v>52919</v>
      </c>
    </row>
    <row r="637" customFormat="false" ht="15" hidden="false" customHeight="true" outlineLevel="0" collapsed="false">
      <c r="A637" s="225" t="n">
        <f aca="false">'BOD Average Salary by School'!A637</f>
        <v>43</v>
      </c>
      <c r="B637" s="206" t="str">
        <f aca="false">'BOD Average Salary by School'!B637</f>
        <v>Henrico County Public Schools</v>
      </c>
      <c r="C637" s="206" t="n">
        <f aca="false">'BOD Average Salary by School'!C637</f>
        <v>160</v>
      </c>
      <c r="D637" s="206" t="str">
        <f aca="false">'BOD Average Salary by School'!D637</f>
        <v>DEEP RUN HIGH</v>
      </c>
      <c r="E637" s="226" t="n">
        <f aca="false">VLOOKUP(TEXT(A637,"000")&amp;" "&amp;TEXT(C637,"0000"),'BOD Average Salary by School'!F:G,2,FALSE())</f>
        <v>45427</v>
      </c>
    </row>
    <row r="638" customFormat="false" ht="15" hidden="false" customHeight="true" outlineLevel="0" collapsed="false">
      <c r="A638" s="225" t="n">
        <f aca="false">'BOD Average Salary by School'!A638</f>
        <v>43</v>
      </c>
      <c r="B638" s="206" t="str">
        <f aca="false">'BOD Average Salary by School'!B638</f>
        <v>Henrico County Public Schools</v>
      </c>
      <c r="C638" s="206" t="n">
        <f aca="false">'BOD Average Salary by School'!C638</f>
        <v>190</v>
      </c>
      <c r="D638" s="206" t="str">
        <f aca="false">'BOD Average Salary by School'!D638</f>
        <v>HIGHLAND SPRINGS HIGH</v>
      </c>
      <c r="E638" s="226" t="n">
        <f aca="false">VLOOKUP(TEXT(A638,"000")&amp;" "&amp;TEXT(C638,"0000"),'BOD Average Salary by School'!F:G,2,FALSE())</f>
        <v>43329</v>
      </c>
    </row>
    <row r="639" customFormat="false" ht="15" hidden="false" customHeight="true" outlineLevel="0" collapsed="false">
      <c r="A639" s="225" t="n">
        <f aca="false">'BOD Average Salary by School'!A639</f>
        <v>43</v>
      </c>
      <c r="B639" s="206" t="str">
        <f aca="false">'BOD Average Salary by School'!B639</f>
        <v>Henrico County Public Schools</v>
      </c>
      <c r="C639" s="206" t="n">
        <f aca="false">'BOD Average Salary by School'!C639</f>
        <v>20</v>
      </c>
      <c r="D639" s="206" t="str">
        <f aca="false">'BOD Average Salary by School'!D639</f>
        <v>GLEN ALLEN ELEM</v>
      </c>
      <c r="E639" s="226" t="n">
        <f aca="false">VLOOKUP(TEXT(A639,"000")&amp;" "&amp;TEXT(C639,"0000"),'BOD Average Salary by School'!F:G,2,FALSE())</f>
        <v>48725</v>
      </c>
    </row>
    <row r="640" customFormat="false" ht="15" hidden="false" customHeight="true" outlineLevel="0" collapsed="false">
      <c r="A640" s="225" t="n">
        <f aca="false">'BOD Average Salary by School'!A640</f>
        <v>43</v>
      </c>
      <c r="B640" s="206" t="str">
        <f aca="false">'BOD Average Salary by School'!B640</f>
        <v>Henrico County Public Schools</v>
      </c>
      <c r="C640" s="206" t="n">
        <f aca="false">'BOD Average Salary by School'!C640</f>
        <v>200</v>
      </c>
      <c r="D640" s="206" t="str">
        <f aca="false">'BOD Average Salary by School'!D640</f>
        <v>FAIR OAKS ELEM</v>
      </c>
      <c r="E640" s="226" t="n">
        <f aca="false">VLOOKUP(TEXT(A640,"000")&amp;" "&amp;TEXT(C640,"0000"),'BOD Average Salary by School'!F:G,2,FALSE())</f>
        <v>49389</v>
      </c>
    </row>
    <row r="641" customFormat="false" ht="15" hidden="false" customHeight="true" outlineLevel="0" collapsed="false">
      <c r="A641" s="225" t="n">
        <f aca="false">'BOD Average Salary by School'!A641</f>
        <v>43</v>
      </c>
      <c r="B641" s="206" t="str">
        <f aca="false">'BOD Average Salary by School'!B641</f>
        <v>Henrico County Public Schools</v>
      </c>
      <c r="C641" s="206" t="n">
        <f aca="false">'BOD Average Salary by School'!C641</f>
        <v>210</v>
      </c>
      <c r="D641" s="206" t="str">
        <f aca="false">'BOD Average Salary by School'!D641</f>
        <v>MONTROSE ELEM</v>
      </c>
      <c r="E641" s="226" t="n">
        <f aca="false">VLOOKUP(TEXT(A641,"000")&amp;" "&amp;TEXT(C641,"0000"),'BOD Average Salary by School'!F:G,2,FALSE())</f>
        <v>46315</v>
      </c>
    </row>
    <row r="642" customFormat="false" ht="15" hidden="false" customHeight="true" outlineLevel="0" collapsed="false">
      <c r="A642" s="225" t="n">
        <f aca="false">'BOD Average Salary by School'!A642</f>
        <v>43</v>
      </c>
      <c r="B642" s="206" t="str">
        <f aca="false">'BOD Average Salary by School'!B642</f>
        <v>Henrico County Public Schools</v>
      </c>
      <c r="C642" s="206" t="n">
        <f aca="false">'BOD Average Salary by School'!C642</f>
        <v>220</v>
      </c>
      <c r="D642" s="206" t="str">
        <f aca="false">'BOD Average Salary by School'!D642</f>
        <v>SANDSTON ELEM</v>
      </c>
      <c r="E642" s="226" t="n">
        <f aca="false">VLOOKUP(TEXT(A642,"000")&amp;" "&amp;TEXT(C642,"0000"),'BOD Average Salary by School'!F:G,2,FALSE())</f>
        <v>49392</v>
      </c>
    </row>
    <row r="643" customFormat="false" ht="15" hidden="false" customHeight="true" outlineLevel="0" collapsed="false">
      <c r="A643" s="225" t="n">
        <f aca="false">'BOD Average Salary by School'!A643</f>
        <v>43</v>
      </c>
      <c r="B643" s="206" t="str">
        <f aca="false">'BOD Average Salary by School'!B643</f>
        <v>Henrico County Public Schools</v>
      </c>
      <c r="C643" s="206" t="n">
        <f aca="false">'BOD Average Salary by School'!C643</f>
        <v>230</v>
      </c>
      <c r="D643" s="206" t="str">
        <f aca="false">'BOD Average Salary by School'!D643</f>
        <v>SPRINGFIELD PARK ELEM</v>
      </c>
      <c r="E643" s="226" t="n">
        <f aca="false">VLOOKUP(TEXT(A643,"000")&amp;" "&amp;TEXT(C643,"0000"),'BOD Average Salary by School'!F:G,2,FALSE())</f>
        <v>53857</v>
      </c>
    </row>
    <row r="644" customFormat="false" ht="15" hidden="false" customHeight="true" outlineLevel="0" collapsed="false">
      <c r="A644" s="225" t="n">
        <f aca="false">'BOD Average Salary by School'!A644</f>
        <v>43</v>
      </c>
      <c r="B644" s="206" t="str">
        <f aca="false">'BOD Average Salary by School'!B644</f>
        <v>Henrico County Public Schools</v>
      </c>
      <c r="C644" s="206" t="n">
        <f aca="false">'BOD Average Salary by School'!C644</f>
        <v>240</v>
      </c>
      <c r="D644" s="206" t="str">
        <f aca="false">'BOD Average Salary by School'!D644</f>
        <v>RIVERS EDGE ELEM</v>
      </c>
      <c r="E644" s="226" t="n">
        <f aca="false">VLOOKUP(TEXT(A644,"000")&amp;" "&amp;TEXT(C644,"0000"),'BOD Average Salary by School'!F:G,2,FALSE())</f>
        <v>51692</v>
      </c>
    </row>
    <row r="645" customFormat="false" ht="15" hidden="false" customHeight="true" outlineLevel="0" collapsed="false">
      <c r="A645" s="225" t="n">
        <f aca="false">'BOD Average Salary by School'!A645</f>
        <v>43</v>
      </c>
      <c r="B645" s="206" t="str">
        <f aca="false">'BOD Average Salary by School'!B645</f>
        <v>Henrico County Public Schools</v>
      </c>
      <c r="C645" s="206" t="n">
        <f aca="false">'BOD Average Salary by School'!C645</f>
        <v>250</v>
      </c>
      <c r="D645" s="206" t="str">
        <f aca="false">'BOD Average Salary by School'!D645</f>
        <v>L. DOUGLAS WILDER MIDDLE</v>
      </c>
      <c r="E645" s="226" t="n">
        <f aca="false">VLOOKUP(TEXT(A645,"000")&amp;" "&amp;TEXT(C645,"0000"),'BOD Average Salary by School'!F:G,2,FALSE())</f>
        <v>49806</v>
      </c>
    </row>
    <row r="646" customFormat="false" ht="15" hidden="false" customHeight="true" outlineLevel="0" collapsed="false">
      <c r="A646" s="225" t="n">
        <f aca="false">'BOD Average Salary by School'!A646</f>
        <v>43</v>
      </c>
      <c r="B646" s="206" t="str">
        <f aca="false">'BOD Average Salary by School'!B646</f>
        <v>Henrico County Public Schools</v>
      </c>
      <c r="C646" s="206" t="n">
        <f aca="false">'BOD Average Salary by School'!C646</f>
        <v>260</v>
      </c>
      <c r="D646" s="206" t="str">
        <f aca="false">'BOD Average Salary by School'!D646</f>
        <v>GREENWOOD ELEM</v>
      </c>
      <c r="E646" s="226" t="n">
        <f aca="false">VLOOKUP(TEXT(A646,"000")&amp;" "&amp;TEXT(C646,"0000"),'BOD Average Salary by School'!F:G,2,FALSE())</f>
        <v>50989</v>
      </c>
    </row>
    <row r="647" customFormat="false" ht="15" hidden="false" customHeight="true" outlineLevel="0" collapsed="false">
      <c r="A647" s="225" t="n">
        <f aca="false">'BOD Average Salary by School'!A647</f>
        <v>43</v>
      </c>
      <c r="B647" s="206" t="str">
        <f aca="false">'BOD Average Salary by School'!B647</f>
        <v>Henrico County Public Schools</v>
      </c>
      <c r="C647" s="206" t="n">
        <f aca="false">'BOD Average Salary by School'!C647</f>
        <v>270</v>
      </c>
      <c r="D647" s="206" t="str">
        <f aca="false">'BOD Average Salary by School'!D647</f>
        <v>NUCKOLS FARM ELEM</v>
      </c>
      <c r="E647" s="226" t="n">
        <f aca="false">VLOOKUP(TEXT(A647,"000")&amp;" "&amp;TEXT(C647,"0000"),'BOD Average Salary by School'!F:G,2,FALSE())</f>
        <v>50879</v>
      </c>
    </row>
    <row r="648" customFormat="false" ht="15" hidden="false" customHeight="true" outlineLevel="0" collapsed="false">
      <c r="A648" s="225" t="n">
        <f aca="false">'BOD Average Salary by School'!A648</f>
        <v>43</v>
      </c>
      <c r="B648" s="206" t="str">
        <f aca="false">'BOD Average Salary by School'!B648</f>
        <v>Henrico County Public Schools</v>
      </c>
      <c r="C648" s="206" t="n">
        <f aca="false">'BOD Average Salary by School'!C648</f>
        <v>280</v>
      </c>
      <c r="D648" s="206" t="str">
        <f aca="false">'BOD Average Salary by School'!D648</f>
        <v>POCAHONTAS MIDDLE</v>
      </c>
      <c r="E648" s="226" t="n">
        <f aca="false">VLOOKUP(TEXT(A648,"000")&amp;" "&amp;TEXT(C648,"0000"),'BOD Average Salary by School'!F:G,2,FALSE())</f>
        <v>49327</v>
      </c>
    </row>
    <row r="649" customFormat="false" ht="15" hidden="false" customHeight="true" outlineLevel="0" collapsed="false">
      <c r="A649" s="225" t="n">
        <f aca="false">'BOD Average Salary by School'!A649</f>
        <v>43</v>
      </c>
      <c r="B649" s="206" t="str">
        <f aca="false">'BOD Average Salary by School'!B649</f>
        <v>Henrico County Public Schools</v>
      </c>
      <c r="C649" s="206" t="n">
        <f aca="false">'BOD Average Salary by School'!C649</f>
        <v>290</v>
      </c>
      <c r="D649" s="206" t="str">
        <f aca="false">'BOD Average Salary by School'!D649</f>
        <v>VARINA ELEM</v>
      </c>
      <c r="E649" s="226" t="n">
        <f aca="false">VLOOKUP(TEXT(A649,"000")&amp;" "&amp;TEXT(C649,"0000"),'BOD Average Salary by School'!F:G,2,FALSE())</f>
        <v>51656</v>
      </c>
    </row>
    <row r="650" customFormat="false" ht="15" hidden="false" customHeight="true" outlineLevel="0" collapsed="false">
      <c r="A650" s="225" t="n">
        <f aca="false">'BOD Average Salary by School'!A650</f>
        <v>43</v>
      </c>
      <c r="B650" s="206" t="str">
        <f aca="false">'BOD Average Salary by School'!B650</f>
        <v>Henrico County Public Schools</v>
      </c>
      <c r="C650" s="206" t="n">
        <f aca="false">'BOD Average Salary by School'!C650</f>
        <v>300</v>
      </c>
      <c r="D650" s="206" t="str">
        <f aca="false">'BOD Average Salary by School'!D650</f>
        <v>ECHO LAKE ELEM</v>
      </c>
      <c r="E650" s="226" t="n">
        <f aca="false">VLOOKUP(TEXT(A650,"000")&amp;" "&amp;TEXT(C650,"0000"),'BOD Average Salary by School'!F:G,2,FALSE())</f>
        <v>52622</v>
      </c>
    </row>
    <row r="651" customFormat="false" ht="15" hidden="false" customHeight="true" outlineLevel="0" collapsed="false">
      <c r="A651" s="225" t="n">
        <f aca="false">'BOD Average Salary by School'!A651</f>
        <v>43</v>
      </c>
      <c r="B651" s="206" t="str">
        <f aca="false">'BOD Average Salary by School'!B651</f>
        <v>Henrico County Public Schools</v>
      </c>
      <c r="C651" s="206" t="n">
        <f aca="false">'BOD Average Salary by School'!C651</f>
        <v>310</v>
      </c>
      <c r="D651" s="206" t="str">
        <f aca="false">'BOD Average Salary by School'!D651</f>
        <v>TWIN HICKORY ELEM</v>
      </c>
      <c r="E651" s="226" t="n">
        <f aca="false">VLOOKUP(TEXT(A651,"000")&amp;" "&amp;TEXT(C651,"0000"),'BOD Average Salary by School'!F:G,2,FALSE())</f>
        <v>49764</v>
      </c>
    </row>
    <row r="652" customFormat="false" ht="15" hidden="false" customHeight="true" outlineLevel="0" collapsed="false">
      <c r="A652" s="225" t="n">
        <f aca="false">'BOD Average Salary by School'!A652</f>
        <v>43</v>
      </c>
      <c r="B652" s="206" t="str">
        <f aca="false">'BOD Average Salary by School'!B652</f>
        <v>Henrico County Public Schools</v>
      </c>
      <c r="C652" s="206" t="n">
        <f aca="false">'BOD Average Salary by School'!C652</f>
        <v>320</v>
      </c>
      <c r="D652" s="206" t="str">
        <f aca="false">'BOD Average Salary by School'!D652</f>
        <v>ARTHUR ASHE JR. ELEM</v>
      </c>
      <c r="E652" s="226" t="n">
        <f aca="false">VLOOKUP(TEXT(A652,"000")&amp;" "&amp;TEXT(C652,"0000"),'BOD Average Salary by School'!F:G,2,FALSE())</f>
        <v>50534</v>
      </c>
    </row>
    <row r="653" customFormat="false" ht="15" hidden="false" customHeight="true" outlineLevel="0" collapsed="false">
      <c r="A653" s="225" t="n">
        <f aca="false">'BOD Average Salary by School'!A653</f>
        <v>43</v>
      </c>
      <c r="B653" s="206" t="str">
        <f aca="false">'BOD Average Salary by School'!B653</f>
        <v>Henrico County Public Schools</v>
      </c>
      <c r="C653" s="206" t="n">
        <f aca="false">'BOD Average Salary by School'!C653</f>
        <v>330</v>
      </c>
      <c r="D653" s="206" t="str">
        <f aca="false">'BOD Average Salary by School'!D653</f>
        <v>WARD ELEM</v>
      </c>
      <c r="E653" s="226" t="n">
        <f aca="false">VLOOKUP(TEXT(A653,"000")&amp;" "&amp;TEXT(C653,"0000"),'BOD Average Salary by School'!F:G,2,FALSE())</f>
        <v>48214</v>
      </c>
    </row>
    <row r="654" customFormat="false" ht="15" hidden="false" customHeight="true" outlineLevel="0" collapsed="false">
      <c r="A654" s="225" t="n">
        <f aca="false">'BOD Average Salary by School'!A654</f>
        <v>43</v>
      </c>
      <c r="B654" s="206" t="str">
        <f aca="false">'BOD Average Salary by School'!B654</f>
        <v>Henrico County Public Schools</v>
      </c>
      <c r="C654" s="206" t="n">
        <f aca="false">'BOD Average Salary by School'!C654</f>
        <v>360</v>
      </c>
      <c r="D654" s="206" t="str">
        <f aca="false">'BOD Average Salary by School'!D654</f>
        <v>TUCKAHOE ELEM</v>
      </c>
      <c r="E654" s="226" t="n">
        <f aca="false">VLOOKUP(TEXT(A654,"000")&amp;" "&amp;TEXT(C654,"0000"),'BOD Average Salary by School'!F:G,2,FALSE())</f>
        <v>50038</v>
      </c>
    </row>
    <row r="655" customFormat="false" ht="15" hidden="false" customHeight="true" outlineLevel="0" collapsed="false">
      <c r="A655" s="225" t="n">
        <f aca="false">'BOD Average Salary by School'!A655</f>
        <v>43</v>
      </c>
      <c r="B655" s="206" t="str">
        <f aca="false">'BOD Average Salary by School'!B655</f>
        <v>Henrico County Public Schools</v>
      </c>
      <c r="C655" s="206" t="n">
        <f aca="false">'BOD Average Salary by School'!C655</f>
        <v>370</v>
      </c>
      <c r="D655" s="206" t="str">
        <f aca="false">'BOD Average Salary by School'!D655</f>
        <v>LAKESIDE ELEM</v>
      </c>
      <c r="E655" s="226" t="n">
        <f aca="false">VLOOKUP(TEXT(A655,"000")&amp;" "&amp;TEXT(C655,"0000"),'BOD Average Salary by School'!F:G,2,FALSE())</f>
        <v>48577</v>
      </c>
    </row>
    <row r="656" customFormat="false" ht="15" hidden="false" customHeight="true" outlineLevel="0" collapsed="false">
      <c r="A656" s="225" t="n">
        <f aca="false">'BOD Average Salary by School'!A656</f>
        <v>43</v>
      </c>
      <c r="B656" s="206" t="str">
        <f aca="false">'BOD Average Salary by School'!B656</f>
        <v>Henrico County Public Schools</v>
      </c>
      <c r="C656" s="206" t="n">
        <f aca="false">'BOD Average Salary by School'!C656</f>
        <v>380</v>
      </c>
      <c r="D656" s="206" t="str">
        <f aca="false">'BOD Average Salary by School'!D656</f>
        <v>GLEN LEA ELEM</v>
      </c>
      <c r="E656" s="226" t="n">
        <f aca="false">VLOOKUP(TEXT(A656,"000")&amp;" "&amp;TEXT(C656,"0000"),'BOD Average Salary by School'!F:G,2,FALSE())</f>
        <v>48172</v>
      </c>
    </row>
    <row r="657" customFormat="false" ht="15" hidden="false" customHeight="true" outlineLevel="0" collapsed="false">
      <c r="A657" s="225" t="n">
        <f aca="false">'BOD Average Salary by School'!A657</f>
        <v>43</v>
      </c>
      <c r="B657" s="206" t="str">
        <f aca="false">'BOD Average Salary by School'!B657</f>
        <v>Henrico County Public Schools</v>
      </c>
      <c r="C657" s="206" t="n">
        <f aca="false">'BOD Average Salary by School'!C657</f>
        <v>390</v>
      </c>
      <c r="D657" s="206" t="str">
        <f aca="false">'BOD Average Salary by School'!D657</f>
        <v>MOODY MIDDLE</v>
      </c>
      <c r="E657" s="226" t="n">
        <f aca="false">VLOOKUP(TEXT(A657,"000")&amp;" "&amp;TEXT(C657,"0000"),'BOD Average Salary by School'!F:G,2,FALSE())</f>
        <v>49169</v>
      </c>
    </row>
    <row r="658" customFormat="false" ht="15" hidden="false" customHeight="true" outlineLevel="0" collapsed="false">
      <c r="A658" s="225" t="n">
        <f aca="false">'BOD Average Salary by School'!A658</f>
        <v>43</v>
      </c>
      <c r="B658" s="206" t="str">
        <f aca="false">'BOD Average Salary by School'!B658</f>
        <v>Henrico County Public Schools</v>
      </c>
      <c r="C658" s="206" t="n">
        <f aca="false">'BOD Average Salary by School'!C658</f>
        <v>400</v>
      </c>
      <c r="D658" s="206" t="str">
        <f aca="false">'BOD Average Salary by School'!D658</f>
        <v>CRESTVIEW ELEM</v>
      </c>
      <c r="E658" s="226" t="n">
        <f aca="false">VLOOKUP(TEXT(A658,"000")&amp;" "&amp;TEXT(C658,"0000"),'BOD Average Salary by School'!F:G,2,FALSE())</f>
        <v>51113</v>
      </c>
    </row>
    <row r="659" customFormat="false" ht="15" hidden="false" customHeight="true" outlineLevel="0" collapsed="false">
      <c r="A659" s="225" t="n">
        <f aca="false">'BOD Average Salary by School'!A659</f>
        <v>43</v>
      </c>
      <c r="B659" s="206" t="str">
        <f aca="false">'BOD Average Salary by School'!B659</f>
        <v>Henrico County Public Schools</v>
      </c>
      <c r="C659" s="206" t="n">
        <f aca="false">'BOD Average Salary by School'!C659</f>
        <v>410</v>
      </c>
      <c r="D659" s="206" t="str">
        <f aca="false">'BOD Average Salary by School'!D659</f>
        <v>FREEMAN HIGH</v>
      </c>
      <c r="E659" s="226" t="n">
        <f aca="false">VLOOKUP(TEXT(A659,"000")&amp;" "&amp;TEXT(C659,"0000"),'BOD Average Salary by School'!F:G,2,FALSE())</f>
        <v>47538</v>
      </c>
    </row>
    <row r="660" customFormat="false" ht="15" hidden="false" customHeight="true" outlineLevel="0" collapsed="false">
      <c r="A660" s="225" t="n">
        <f aca="false">'BOD Average Salary by School'!A660</f>
        <v>43</v>
      </c>
      <c r="B660" s="206" t="str">
        <f aca="false">'BOD Average Salary by School'!B660</f>
        <v>Henrico County Public Schools</v>
      </c>
      <c r="C660" s="206" t="n">
        <f aca="false">'BOD Average Salary by School'!C660</f>
        <v>420</v>
      </c>
      <c r="D660" s="206" t="str">
        <f aca="false">'BOD Average Salary by School'!D660</f>
        <v>RATCLIFFE ELEM</v>
      </c>
      <c r="E660" s="226" t="n">
        <f aca="false">VLOOKUP(TEXT(A660,"000")&amp;" "&amp;TEXT(C660,"0000"),'BOD Average Salary by School'!F:G,2,FALSE())</f>
        <v>47654</v>
      </c>
    </row>
    <row r="661" customFormat="false" ht="15" hidden="false" customHeight="true" outlineLevel="0" collapsed="false">
      <c r="A661" s="225" t="n">
        <f aca="false">'BOD Average Salary by School'!A661</f>
        <v>43</v>
      </c>
      <c r="B661" s="206" t="str">
        <f aca="false">'BOD Average Salary by School'!B661</f>
        <v>Henrico County Public Schools</v>
      </c>
      <c r="C661" s="206" t="n">
        <f aca="false">'BOD Average Salary by School'!C661</f>
        <v>430</v>
      </c>
      <c r="D661" s="206" t="str">
        <f aca="false">'BOD Average Salary by School'!D661</f>
        <v>LABURNUM ELEM</v>
      </c>
      <c r="E661" s="226" t="n">
        <f aca="false">VLOOKUP(TEXT(A661,"000")&amp;" "&amp;TEXT(C661,"0000"),'BOD Average Salary by School'!F:G,2,FALSE())</f>
        <v>49081</v>
      </c>
    </row>
    <row r="662" customFormat="false" ht="15" hidden="false" customHeight="true" outlineLevel="0" collapsed="false">
      <c r="A662" s="225" t="n">
        <f aca="false">'BOD Average Salary by School'!A662</f>
        <v>43</v>
      </c>
      <c r="B662" s="206" t="str">
        <f aca="false">'BOD Average Salary by School'!B662</f>
        <v>Henrico County Public Schools</v>
      </c>
      <c r="C662" s="206" t="n">
        <f aca="false">'BOD Average Salary by School'!C662</f>
        <v>440</v>
      </c>
      <c r="D662" s="206" t="str">
        <f aca="false">'BOD Average Salary by School'!D662</f>
        <v>PEMBERTON ELEM</v>
      </c>
      <c r="E662" s="226" t="n">
        <f aca="false">VLOOKUP(TEXT(A662,"000")&amp;" "&amp;TEXT(C662,"0000"),'BOD Average Salary by School'!F:G,2,FALSE())</f>
        <v>51676</v>
      </c>
    </row>
    <row r="663" customFormat="false" ht="15" hidden="false" customHeight="true" outlineLevel="0" collapsed="false">
      <c r="A663" s="225" t="n">
        <f aca="false">'BOD Average Salary by School'!A663</f>
        <v>43</v>
      </c>
      <c r="B663" s="206" t="str">
        <f aca="false">'BOD Average Salary by School'!B663</f>
        <v>Henrico County Public Schools</v>
      </c>
      <c r="C663" s="206" t="n">
        <f aca="false">'BOD Average Salary by School'!C663</f>
        <v>450</v>
      </c>
      <c r="D663" s="206" t="str">
        <f aca="false">'BOD Average Salary by School'!D663</f>
        <v>MEHFOUD ELEM</v>
      </c>
      <c r="E663" s="226" t="n">
        <f aca="false">VLOOKUP(TEXT(A663,"000")&amp;" "&amp;TEXT(C663,"0000"),'BOD Average Salary by School'!F:G,2,FALSE())</f>
        <v>51114</v>
      </c>
    </row>
    <row r="664" customFormat="false" ht="15" hidden="false" customHeight="true" outlineLevel="0" collapsed="false">
      <c r="A664" s="225" t="n">
        <f aca="false">'BOD Average Salary by School'!A664</f>
        <v>43</v>
      </c>
      <c r="B664" s="206" t="str">
        <f aca="false">'BOD Average Salary by School'!B664</f>
        <v>Henrico County Public Schools</v>
      </c>
      <c r="C664" s="206" t="n">
        <f aca="false">'BOD Average Salary by School'!C664</f>
        <v>470</v>
      </c>
      <c r="D664" s="206" t="str">
        <f aca="false">'BOD Average Salary by School'!D664</f>
        <v>BAKER ELEM</v>
      </c>
      <c r="E664" s="226" t="n">
        <f aca="false">VLOOKUP(TEXT(A664,"000")&amp;" "&amp;TEXT(C664,"0000"),'BOD Average Salary by School'!F:G,2,FALSE())</f>
        <v>49207</v>
      </c>
    </row>
    <row r="665" customFormat="false" ht="15" hidden="false" customHeight="true" outlineLevel="0" collapsed="false">
      <c r="A665" s="225" t="n">
        <f aca="false">'BOD Average Salary by School'!A665</f>
        <v>43</v>
      </c>
      <c r="B665" s="206" t="str">
        <f aca="false">'BOD Average Salary by School'!B665</f>
        <v>Henrico County Public Schools</v>
      </c>
      <c r="C665" s="206" t="n">
        <f aca="false">'BOD Average Salary by School'!C665</f>
        <v>480</v>
      </c>
      <c r="D665" s="206" t="str">
        <f aca="false">'BOD Average Salary by School'!D665</f>
        <v>SKIPWITH ELEM</v>
      </c>
      <c r="E665" s="226" t="n">
        <f aca="false">VLOOKUP(TEXT(A665,"000")&amp;" "&amp;TEXT(C665,"0000"),'BOD Average Salary by School'!F:G,2,FALSE())</f>
        <v>50514</v>
      </c>
    </row>
    <row r="666" customFormat="false" ht="15" hidden="false" customHeight="true" outlineLevel="0" collapsed="false">
      <c r="A666" s="225" t="n">
        <f aca="false">'BOD Average Salary by School'!A666</f>
        <v>43</v>
      </c>
      <c r="B666" s="206" t="str">
        <f aca="false">'BOD Average Salary by School'!B666</f>
        <v>Henrico County Public Schools</v>
      </c>
      <c r="C666" s="206" t="n">
        <f aca="false">'BOD Average Salary by School'!C666</f>
        <v>490</v>
      </c>
      <c r="D666" s="206" t="str">
        <f aca="false">'BOD Average Salary by School'!D666</f>
        <v>TREVVETT ELEM</v>
      </c>
      <c r="E666" s="226" t="n">
        <f aca="false">VLOOKUP(TEXT(A666,"000")&amp;" "&amp;TEXT(C666,"0000"),'BOD Average Salary by School'!F:G,2,FALSE())</f>
        <v>48837</v>
      </c>
    </row>
    <row r="667" customFormat="false" ht="15" hidden="false" customHeight="true" outlineLevel="0" collapsed="false">
      <c r="A667" s="225" t="n">
        <f aca="false">'BOD Average Salary by School'!A667</f>
        <v>43</v>
      </c>
      <c r="B667" s="206" t="str">
        <f aca="false">'BOD Average Salary by School'!B667</f>
        <v>Henrico County Public Schools</v>
      </c>
      <c r="C667" s="206" t="n">
        <f aca="false">'BOD Average Salary by School'!C667</f>
        <v>50</v>
      </c>
      <c r="D667" s="206" t="str">
        <f aca="false">'BOD Average Salary by School'!D667</f>
        <v>LONGDALE ELEM</v>
      </c>
      <c r="E667" s="226" t="n">
        <f aca="false">VLOOKUP(TEXT(A667,"000")&amp;" "&amp;TEXT(C667,"0000"),'BOD Average Salary by School'!F:G,2,FALSE())</f>
        <v>48258</v>
      </c>
    </row>
    <row r="668" customFormat="false" ht="15" hidden="false" customHeight="true" outlineLevel="0" collapsed="false">
      <c r="A668" s="225" t="n">
        <f aca="false">'BOD Average Salary by School'!A668</f>
        <v>43</v>
      </c>
      <c r="B668" s="206" t="str">
        <f aca="false">'BOD Average Salary by School'!B668</f>
        <v>Henrico County Public Schools</v>
      </c>
      <c r="C668" s="206" t="n">
        <f aca="false">'BOD Average Salary by School'!C668</f>
        <v>500</v>
      </c>
      <c r="D668" s="206" t="str">
        <f aca="false">'BOD Average Salary by School'!D668</f>
        <v>BROOKLAND MIDDLE</v>
      </c>
      <c r="E668" s="226" t="n">
        <f aca="false">VLOOKUP(TEXT(A668,"000")&amp;" "&amp;TEXT(C668,"0000"),'BOD Average Salary by School'!F:G,2,FALSE())</f>
        <v>49616</v>
      </c>
    </row>
    <row r="669" customFormat="false" ht="15" hidden="false" customHeight="true" outlineLevel="0" collapsed="false">
      <c r="A669" s="225" t="n">
        <f aca="false">'BOD Average Salary by School'!A669</f>
        <v>43</v>
      </c>
      <c r="B669" s="206" t="str">
        <f aca="false">'BOD Average Salary by School'!B669</f>
        <v>Henrico County Public Schools</v>
      </c>
      <c r="C669" s="206" t="n">
        <f aca="false">'BOD Average Salary by School'!C669</f>
        <v>510</v>
      </c>
      <c r="D669" s="206" t="str">
        <f aca="false">'BOD Average Salary by School'!D669</f>
        <v>FAIRFIELD MIDDLE</v>
      </c>
      <c r="E669" s="226" t="n">
        <f aca="false">VLOOKUP(TEXT(A669,"000")&amp;" "&amp;TEXT(C669,"0000"),'BOD Average Salary by School'!F:G,2,FALSE())</f>
        <v>48137</v>
      </c>
    </row>
    <row r="670" customFormat="false" ht="15" hidden="false" customHeight="true" outlineLevel="0" collapsed="false">
      <c r="A670" s="225" t="n">
        <f aca="false">'BOD Average Salary by School'!A670</f>
        <v>43</v>
      </c>
      <c r="B670" s="206" t="str">
        <f aca="false">'BOD Average Salary by School'!B670</f>
        <v>Henrico County Public Schools</v>
      </c>
      <c r="C670" s="206" t="n">
        <f aca="false">'BOD Average Salary by School'!C670</f>
        <v>520</v>
      </c>
      <c r="D670" s="206" t="str">
        <f aca="false">'BOD Average Salary by School'!D670</f>
        <v>TUCKAHOE MIDDLE</v>
      </c>
      <c r="E670" s="226" t="n">
        <f aca="false">VLOOKUP(TEXT(A670,"000")&amp;" "&amp;TEXT(C670,"0000"),'BOD Average Salary by School'!F:G,2,FALSE())</f>
        <v>50392</v>
      </c>
    </row>
    <row r="671" customFormat="false" ht="15" hidden="false" customHeight="true" outlineLevel="0" collapsed="false">
      <c r="A671" s="225" t="n">
        <f aca="false">'BOD Average Salary by School'!A671</f>
        <v>43</v>
      </c>
      <c r="B671" s="206" t="str">
        <f aca="false">'BOD Average Salary by School'!B671</f>
        <v>Henrico County Public Schools</v>
      </c>
      <c r="C671" s="206" t="n">
        <f aca="false">'BOD Average Salary by School'!C671</f>
        <v>530</v>
      </c>
      <c r="D671" s="206" t="str">
        <f aca="false">'BOD Average Salary by School'!D671</f>
        <v>JOHNSON ELEM</v>
      </c>
      <c r="E671" s="226" t="n">
        <f aca="false">VLOOKUP(TEXT(A671,"000")&amp;" "&amp;TEXT(C671,"0000"),'BOD Average Salary by School'!F:G,2,FALSE())</f>
        <v>48092</v>
      </c>
    </row>
    <row r="672" customFormat="false" ht="15" hidden="false" customHeight="true" outlineLevel="0" collapsed="false">
      <c r="A672" s="225" t="n">
        <f aca="false">'BOD Average Salary by School'!A672</f>
        <v>43</v>
      </c>
      <c r="B672" s="206" t="str">
        <f aca="false">'BOD Average Salary by School'!B672</f>
        <v>Henrico County Public Schools</v>
      </c>
      <c r="C672" s="206" t="n">
        <f aca="false">'BOD Average Salary by School'!C672</f>
        <v>540</v>
      </c>
      <c r="D672" s="206" t="str">
        <f aca="false">'BOD Average Salary by School'!D672</f>
        <v>MAYBEURY ELEM</v>
      </c>
      <c r="E672" s="226" t="n">
        <f aca="false">VLOOKUP(TEXT(A672,"000")&amp;" "&amp;TEXT(C672,"0000"),'BOD Average Salary by School'!F:G,2,FALSE())</f>
        <v>49022</v>
      </c>
    </row>
    <row r="673" customFormat="false" ht="15" hidden="false" customHeight="true" outlineLevel="0" collapsed="false">
      <c r="A673" s="225" t="n">
        <f aca="false">'BOD Average Salary by School'!A673</f>
        <v>43</v>
      </c>
      <c r="B673" s="206" t="str">
        <f aca="false">'BOD Average Salary by School'!B673</f>
        <v>Henrico County Public Schools</v>
      </c>
      <c r="C673" s="206" t="n">
        <f aca="false">'BOD Average Salary by School'!C673</f>
        <v>550</v>
      </c>
      <c r="D673" s="206" t="str">
        <f aca="false">'BOD Average Salary by School'!D673</f>
        <v>SEVEN PINES ELEM</v>
      </c>
      <c r="E673" s="226" t="n">
        <f aca="false">VLOOKUP(TEXT(A673,"000")&amp;" "&amp;TEXT(C673,"0000"),'BOD Average Salary by School'!F:G,2,FALSE())</f>
        <v>50098</v>
      </c>
    </row>
    <row r="674" customFormat="false" ht="15" hidden="false" customHeight="true" outlineLevel="0" collapsed="false">
      <c r="A674" s="225" t="n">
        <f aca="false">'BOD Average Salary by School'!A674</f>
        <v>43</v>
      </c>
      <c r="B674" s="206" t="str">
        <f aca="false">'BOD Average Salary by School'!B674</f>
        <v>Henrico County Public Schools</v>
      </c>
      <c r="C674" s="206" t="n">
        <f aca="false">'BOD Average Salary by School'!C674</f>
        <v>570</v>
      </c>
      <c r="D674" s="206" t="str">
        <f aca="false">'BOD Average Salary by School'!D674</f>
        <v>PINCHBECK ELEM</v>
      </c>
      <c r="E674" s="226" t="n">
        <f aca="false">VLOOKUP(TEXT(A674,"000")&amp;" "&amp;TEXT(C674,"0000"),'BOD Average Salary by School'!F:G,2,FALSE())</f>
        <v>47899</v>
      </c>
    </row>
    <row r="675" customFormat="false" ht="15" hidden="false" customHeight="true" outlineLevel="0" collapsed="false">
      <c r="A675" s="225" t="n">
        <f aca="false">'BOD Average Salary by School'!A675</f>
        <v>43</v>
      </c>
      <c r="B675" s="206" t="str">
        <f aca="false">'BOD Average Salary by School'!B675</f>
        <v>Henrico County Public Schools</v>
      </c>
      <c r="C675" s="206" t="n">
        <f aca="false">'BOD Average Salary by School'!C675</f>
        <v>580</v>
      </c>
      <c r="D675" s="206" t="str">
        <f aca="false">'BOD Average Salary by School'!D675</f>
        <v>VARINA HIGH</v>
      </c>
      <c r="E675" s="226" t="n">
        <f aca="false">VLOOKUP(TEXT(A675,"000")&amp;" "&amp;TEXT(C675,"0000"),'BOD Average Salary by School'!F:G,2,FALSE())</f>
        <v>39382</v>
      </c>
    </row>
    <row r="676" customFormat="false" ht="15" hidden="false" customHeight="true" outlineLevel="0" collapsed="false">
      <c r="A676" s="225" t="n">
        <f aca="false">'BOD Average Salary by School'!A676</f>
        <v>43</v>
      </c>
      <c r="B676" s="206" t="str">
        <f aca="false">'BOD Average Salary by School'!B676</f>
        <v>Henrico County Public Schools</v>
      </c>
      <c r="C676" s="206" t="n">
        <f aca="false">'BOD Average Salary by School'!C676</f>
        <v>590</v>
      </c>
      <c r="D676" s="206" t="str">
        <f aca="false">'BOD Average Salary by School'!D676</f>
        <v>CHAMBERLAYNE ELEM</v>
      </c>
      <c r="E676" s="226" t="n">
        <f aca="false">VLOOKUP(TEXT(A676,"000")&amp;" "&amp;TEXT(C676,"0000"),'BOD Average Salary by School'!F:G,2,FALSE())</f>
        <v>48248</v>
      </c>
    </row>
    <row r="677" customFormat="false" ht="15" hidden="false" customHeight="true" outlineLevel="0" collapsed="false">
      <c r="A677" s="225" t="n">
        <f aca="false">'BOD Average Salary by School'!A677</f>
        <v>43</v>
      </c>
      <c r="B677" s="206" t="str">
        <f aca="false">'BOD Average Salary by School'!B677</f>
        <v>Henrico County Public Schools</v>
      </c>
      <c r="C677" s="206" t="n">
        <f aca="false">'BOD Average Salary by School'!C677</f>
        <v>60</v>
      </c>
      <c r="D677" s="206" t="str">
        <f aca="false">'BOD Average Salary by School'!D677</f>
        <v>SHORT PUMP ELEM</v>
      </c>
      <c r="E677" s="226" t="n">
        <f aca="false">VLOOKUP(TEXT(A677,"000")&amp;" "&amp;TEXT(C677,"0000"),'BOD Average Salary by School'!F:G,2,FALSE())</f>
        <v>53749</v>
      </c>
    </row>
    <row r="678" customFormat="false" ht="15" hidden="false" customHeight="true" outlineLevel="0" collapsed="false">
      <c r="A678" s="225" t="n">
        <f aca="false">'BOD Average Salary by School'!A678</f>
        <v>43</v>
      </c>
      <c r="B678" s="206" t="str">
        <f aca="false">'BOD Average Salary by School'!B678</f>
        <v>Henrico County Public Schools</v>
      </c>
      <c r="C678" s="206" t="n">
        <f aca="false">'BOD Average Salary by School'!C678</f>
        <v>600</v>
      </c>
      <c r="D678" s="206" t="str">
        <f aca="false">'BOD Average Salary by School'!D678</f>
        <v>TUCKER HIGH</v>
      </c>
      <c r="E678" s="226" t="n">
        <f aca="false">VLOOKUP(TEXT(A678,"000")&amp;" "&amp;TEXT(C678,"0000"),'BOD Average Salary by School'!F:G,2,FALSE())</f>
        <v>48427</v>
      </c>
    </row>
    <row r="679" customFormat="false" ht="15" hidden="false" customHeight="true" outlineLevel="0" collapsed="false">
      <c r="A679" s="225" t="n">
        <f aca="false">'BOD Average Salary by School'!A679</f>
        <v>43</v>
      </c>
      <c r="B679" s="206" t="str">
        <f aca="false">'BOD Average Salary by School'!B679</f>
        <v>Henrico County Public Schools</v>
      </c>
      <c r="C679" s="206" t="n">
        <f aca="false">'BOD Average Salary by School'!C679</f>
        <v>610</v>
      </c>
      <c r="D679" s="206" t="str">
        <f aca="false">'BOD Average Salary by School'!D679</f>
        <v>HENRICO HIGH</v>
      </c>
      <c r="E679" s="226" t="n">
        <f aca="false">VLOOKUP(TEXT(A679,"000")&amp;" "&amp;TEXT(C679,"0000"),'BOD Average Salary by School'!F:G,2,FALSE())</f>
        <v>43273</v>
      </c>
    </row>
    <row r="680" customFormat="false" ht="15" hidden="false" customHeight="true" outlineLevel="0" collapsed="false">
      <c r="A680" s="225" t="n">
        <f aca="false">'BOD Average Salary by School'!A680</f>
        <v>43</v>
      </c>
      <c r="B680" s="206" t="str">
        <f aca="false">'BOD Average Salary by School'!B680</f>
        <v>Henrico County Public Schools</v>
      </c>
      <c r="C680" s="206" t="n">
        <f aca="false">'BOD Average Salary by School'!C680</f>
        <v>620</v>
      </c>
      <c r="D680" s="206" t="str">
        <f aca="false">'BOD Average Salary by School'!D680</f>
        <v>DAVIS ELEM</v>
      </c>
      <c r="E680" s="226" t="n">
        <f aca="false">VLOOKUP(TEXT(A680,"000")&amp;" "&amp;TEXT(C680,"0000"),'BOD Average Salary by School'!F:G,2,FALSE())</f>
        <v>50370</v>
      </c>
    </row>
    <row r="681" customFormat="false" ht="15" hidden="false" customHeight="true" outlineLevel="0" collapsed="false">
      <c r="A681" s="225" t="n">
        <f aca="false">'BOD Average Salary by School'!A681</f>
        <v>43</v>
      </c>
      <c r="B681" s="206" t="str">
        <f aca="false">'BOD Average Salary by School'!B681</f>
        <v>Henrico County Public Schools</v>
      </c>
      <c r="C681" s="206" t="n">
        <f aca="false">'BOD Average Salary by School'!C681</f>
        <v>630</v>
      </c>
      <c r="D681" s="206" t="str">
        <f aca="false">'BOD Average Salary by School'!D681</f>
        <v>LONGAN ELEM</v>
      </c>
      <c r="E681" s="226" t="n">
        <f aca="false">VLOOKUP(TEXT(A681,"000")&amp;" "&amp;TEXT(C681,"0000"),'BOD Average Salary by School'!F:G,2,FALSE())</f>
        <v>51347</v>
      </c>
    </row>
    <row r="682" customFormat="false" ht="15" hidden="false" customHeight="true" outlineLevel="0" collapsed="false">
      <c r="A682" s="225" t="n">
        <f aca="false">'BOD Average Salary by School'!A682</f>
        <v>43</v>
      </c>
      <c r="B682" s="206" t="str">
        <f aca="false">'BOD Average Salary by School'!B682</f>
        <v>Henrico County Public Schools</v>
      </c>
      <c r="C682" s="206" t="n">
        <f aca="false">'BOD Average Salary by School'!C682</f>
        <v>640</v>
      </c>
      <c r="D682" s="206" t="str">
        <f aca="false">'BOD Average Salary by School'!D682</f>
        <v>HIGHLAND SPRINGS ELEM</v>
      </c>
      <c r="E682" s="226" t="n">
        <f aca="false">VLOOKUP(TEXT(A682,"000")&amp;" "&amp;TEXT(C682,"0000"),'BOD Average Salary by School'!F:G,2,FALSE())</f>
        <v>48257</v>
      </c>
    </row>
    <row r="683" customFormat="false" ht="15" hidden="false" customHeight="true" outlineLevel="0" collapsed="false">
      <c r="A683" s="225" t="n">
        <f aca="false">'BOD Average Salary by School'!A683</f>
        <v>43</v>
      </c>
      <c r="B683" s="206" t="str">
        <f aca="false">'BOD Average Salary by School'!B683</f>
        <v>Henrico County Public Schools</v>
      </c>
      <c r="C683" s="206" t="n">
        <f aca="false">'BOD Average Salary by School'!C683</f>
        <v>650</v>
      </c>
      <c r="D683" s="206" t="str">
        <f aca="false">'BOD Average Salary by School'!D683</f>
        <v>CARVER ELEM</v>
      </c>
      <c r="E683" s="226" t="n">
        <f aca="false">VLOOKUP(TEXT(A683,"000")&amp;" "&amp;TEXT(C683,"0000"),'BOD Average Salary by School'!F:G,2,FALSE())</f>
        <v>51424</v>
      </c>
    </row>
    <row r="684" customFormat="false" ht="15" hidden="false" customHeight="true" outlineLevel="0" collapsed="false">
      <c r="A684" s="225" t="n">
        <f aca="false">'BOD Average Salary by School'!A684</f>
        <v>43</v>
      </c>
      <c r="B684" s="206" t="str">
        <f aca="false">'BOD Average Salary by School'!B684</f>
        <v>Henrico County Public Schools</v>
      </c>
      <c r="C684" s="206" t="n">
        <f aca="false">'BOD Average Salary by School'!C684</f>
        <v>660</v>
      </c>
      <c r="D684" s="206" t="str">
        <f aca="false">'BOD Average Salary by School'!D684</f>
        <v>ADAMS ELEM</v>
      </c>
      <c r="E684" s="226" t="n">
        <f aca="false">VLOOKUP(TEXT(A684,"000")&amp;" "&amp;TEXT(C684,"0000"),'BOD Average Salary by School'!F:G,2,FALSE())</f>
        <v>49357</v>
      </c>
    </row>
    <row r="685" customFormat="false" ht="15" hidden="false" customHeight="true" outlineLevel="0" collapsed="false">
      <c r="A685" s="225" t="n">
        <f aca="false">'BOD Average Salary by School'!A685</f>
        <v>43</v>
      </c>
      <c r="B685" s="206" t="str">
        <f aca="false">'BOD Average Salary by School'!B685</f>
        <v>Henrico County Public Schools</v>
      </c>
      <c r="C685" s="206" t="n">
        <f aca="false">'BOD Average Salary by School'!C685</f>
        <v>670</v>
      </c>
      <c r="D685" s="206" t="str">
        <f aca="false">'BOD Average Salary by School'!D685</f>
        <v>HERMITAGE HIGH</v>
      </c>
      <c r="E685" s="226" t="n">
        <f aca="false">VLOOKUP(TEXT(A685,"000")&amp;" "&amp;TEXT(C685,"0000"),'BOD Average Salary by School'!F:G,2,FALSE())</f>
        <v>47791</v>
      </c>
    </row>
    <row r="686" customFormat="false" ht="15" hidden="false" customHeight="true" outlineLevel="0" collapsed="false">
      <c r="A686" s="225" t="n">
        <f aca="false">'BOD Average Salary by School'!A686</f>
        <v>43</v>
      </c>
      <c r="B686" s="206" t="str">
        <f aca="false">'BOD Average Salary by School'!B686</f>
        <v>Henrico County Public Schools</v>
      </c>
      <c r="C686" s="206" t="n">
        <f aca="false">'BOD Average Salary by School'!C686</f>
        <v>680</v>
      </c>
      <c r="D686" s="206" t="str">
        <f aca="false">'BOD Average Salary by School'!D686</f>
        <v>HOLLADAY ELEM</v>
      </c>
      <c r="E686" s="226" t="n">
        <f aca="false">VLOOKUP(TEXT(A686,"000")&amp;" "&amp;TEXT(C686,"0000"),'BOD Average Salary by School'!F:G,2,FALSE())</f>
        <v>48038</v>
      </c>
    </row>
    <row r="687" customFormat="false" ht="15" hidden="false" customHeight="true" outlineLevel="0" collapsed="false">
      <c r="A687" s="225" t="n">
        <f aca="false">'BOD Average Salary by School'!A687</f>
        <v>43</v>
      </c>
      <c r="B687" s="206" t="str">
        <f aca="false">'BOD Average Salary by School'!B687</f>
        <v>Henrico County Public Schools</v>
      </c>
      <c r="C687" s="206" t="n">
        <f aca="false">'BOD Average Salary by School'!C687</f>
        <v>690</v>
      </c>
      <c r="D687" s="206" t="str">
        <f aca="false">'BOD Average Salary by School'!D687</f>
        <v>QUIOCCASIN MIDDLE SCHOOL</v>
      </c>
      <c r="E687" s="226" t="n">
        <f aca="false">VLOOKUP(TEXT(A687,"000")&amp;" "&amp;TEXT(C687,"0000"),'BOD Average Salary by School'!F:G,2,FALSE())</f>
        <v>48644</v>
      </c>
    </row>
    <row r="688" customFormat="false" ht="15" hidden="false" customHeight="true" outlineLevel="0" collapsed="false">
      <c r="A688" s="225" t="n">
        <f aca="false">'BOD Average Salary by School'!A688</f>
        <v>43</v>
      </c>
      <c r="B688" s="206" t="str">
        <f aca="false">'BOD Average Salary by School'!B688</f>
        <v>Henrico County Public Schools</v>
      </c>
      <c r="C688" s="206" t="n">
        <f aca="false">'BOD Average Salary by School'!C688</f>
        <v>700</v>
      </c>
      <c r="D688" s="206" t="str">
        <f aca="false">'BOD Average Salary by School'!D688</f>
        <v>DUMBARTON ELEM</v>
      </c>
      <c r="E688" s="226" t="n">
        <f aca="false">VLOOKUP(TEXT(A688,"000")&amp;" "&amp;TEXT(C688,"0000"),'BOD Average Salary by School'!F:G,2,FALSE())</f>
        <v>50920</v>
      </c>
    </row>
    <row r="689" customFormat="false" ht="15" hidden="false" customHeight="true" outlineLevel="0" collapsed="false">
      <c r="A689" s="225" t="n">
        <f aca="false">'BOD Average Salary by School'!A689</f>
        <v>43</v>
      </c>
      <c r="B689" s="206" t="str">
        <f aca="false">'BOD Average Salary by School'!B689</f>
        <v>Henrico County Public Schools</v>
      </c>
      <c r="C689" s="206" t="n">
        <f aca="false">'BOD Average Salary by School'!C689</f>
        <v>710</v>
      </c>
      <c r="D689" s="206" t="str">
        <f aca="false">'BOD Average Salary by School'!D689</f>
        <v>SHADY GROVE ELEM</v>
      </c>
      <c r="E689" s="226" t="n">
        <f aca="false">VLOOKUP(TEXT(A689,"000")&amp;" "&amp;TEXT(C689,"0000"),'BOD Average Salary by School'!F:G,2,FALSE())</f>
        <v>52055</v>
      </c>
    </row>
    <row r="690" customFormat="false" ht="15" hidden="false" customHeight="true" outlineLevel="0" collapsed="false">
      <c r="A690" s="225" t="n">
        <f aca="false">'BOD Average Salary by School'!A690</f>
        <v>43</v>
      </c>
      <c r="B690" s="206" t="str">
        <f aca="false">'BOD Average Salary by School'!B690</f>
        <v>Henrico County Public Schools</v>
      </c>
      <c r="C690" s="206" t="n">
        <f aca="false">'BOD Average Salary by School'!C690</f>
        <v>80</v>
      </c>
      <c r="D690" s="206" t="str">
        <f aca="false">'BOD Average Salary by School'!D690</f>
        <v>SHORT PUMP MIDDLE</v>
      </c>
      <c r="E690" s="226" t="n">
        <f aca="false">VLOOKUP(TEXT(A690,"000")&amp;" "&amp;TEXT(C690,"0000"),'BOD Average Salary by School'!F:G,2,FALSE())</f>
        <v>52495</v>
      </c>
    </row>
    <row r="691" customFormat="false" ht="15" hidden="false" customHeight="true" outlineLevel="0" collapsed="false">
      <c r="A691" s="225" t="n">
        <f aca="false">'BOD Average Salary by School'!A691</f>
        <v>43</v>
      </c>
      <c r="B691" s="206" t="str">
        <f aca="false">'BOD Average Salary by School'!B691</f>
        <v>Henrico County Public Schools</v>
      </c>
      <c r="C691" s="206" t="n">
        <f aca="false">'BOD Average Salary by School'!C691</f>
        <v>82</v>
      </c>
      <c r="D691" s="206" t="str">
        <f aca="false">'BOD Average Salary by School'!D691</f>
        <v>KAECHELE ELEM</v>
      </c>
      <c r="E691" s="226" t="n">
        <f aca="false">VLOOKUP(TEXT(A691,"000")&amp;" "&amp;TEXT(C691,"0000"),'BOD Average Salary by School'!F:G,2,FALSE())</f>
        <v>49365</v>
      </c>
    </row>
    <row r="692" customFormat="false" ht="15" hidden="false" customHeight="true" outlineLevel="0" collapsed="false">
      <c r="A692" s="225" t="n">
        <f aca="false">'BOD Average Salary by School'!A692</f>
        <v>43</v>
      </c>
      <c r="B692" s="206" t="str">
        <f aca="false">'BOD Average Salary by School'!B692</f>
        <v>Henrico County Public Schools</v>
      </c>
      <c r="C692" s="206" t="n">
        <f aca="false">'BOD Average Salary by School'!C692</f>
        <v>90</v>
      </c>
      <c r="D692" s="206" t="str">
        <f aca="false">'BOD Average Salary by School'!D692</f>
        <v>RIDGE ELEM</v>
      </c>
      <c r="E692" s="226" t="n">
        <f aca="false">VLOOKUP(TEXT(A692,"000")&amp;" "&amp;TEXT(C692,"0000"),'BOD Average Salary by School'!F:G,2,FALSE())</f>
        <v>51691</v>
      </c>
    </row>
    <row r="693" customFormat="false" ht="15" hidden="false" customHeight="true" outlineLevel="0" collapsed="false">
      <c r="A693" s="225" t="n">
        <f aca="false">'BOD Average Salary by School'!A693</f>
        <v>43</v>
      </c>
      <c r="B693" s="206" t="str">
        <f aca="false">'BOD Average Salary by School'!B693</f>
        <v>Henrico County Public Schools</v>
      </c>
      <c r="C693" s="206" t="n">
        <f aca="false">'BOD Average Salary by School'!C693</f>
        <v>92</v>
      </c>
      <c r="D693" s="206" t="str">
        <f aca="false">'BOD Average Salary by School'!D693</f>
        <v>ELKO MIDDLE</v>
      </c>
      <c r="E693" s="226" t="n">
        <f aca="false">VLOOKUP(TEXT(A693,"000")&amp;" "&amp;TEXT(C693,"0000"),'BOD Average Salary by School'!F:G,2,FALSE())</f>
        <v>48003</v>
      </c>
    </row>
    <row r="694" customFormat="false" ht="15" hidden="false" customHeight="true" outlineLevel="0" collapsed="false">
      <c r="A694" s="225" t="n">
        <f aca="false">'BOD Average Salary by School'!A694</f>
        <v>43</v>
      </c>
      <c r="B694" s="206" t="str">
        <f aca="false">'BOD Average Salary by School'!B694</f>
        <v>Henrico County Public Schools</v>
      </c>
      <c r="C694" s="206" t="n">
        <f aca="false">'BOD Average Salary by School'!C694</f>
        <v>93</v>
      </c>
      <c r="D694" s="206" t="str">
        <f aca="false">'BOD Average Salary by School'!D694</f>
        <v>COLONIAL TRAIL ELEM</v>
      </c>
      <c r="E694" s="226" t="n">
        <f aca="false">VLOOKUP(TEXT(A694,"000")&amp;" "&amp;TEXT(C694,"0000"),'BOD Average Salary by School'!F:G,2,FALSE())</f>
        <v>50525</v>
      </c>
    </row>
    <row r="695" customFormat="false" ht="15" hidden="false" customHeight="true" outlineLevel="0" collapsed="false">
      <c r="A695" s="225" t="n">
        <f aca="false">'BOD Average Salary by School'!A695</f>
        <v>43</v>
      </c>
      <c r="B695" s="206" t="str">
        <f aca="false">'BOD Average Salary by School'!B695</f>
        <v>Henrico County Public Schools</v>
      </c>
      <c r="C695" s="206" t="n">
        <f aca="false">'BOD Average Salary by School'!C695</f>
        <v>94</v>
      </c>
      <c r="D695" s="206" t="str">
        <f aca="false">'BOD Average Salary by School'!D695</f>
        <v>HARVIE ELEM</v>
      </c>
      <c r="E695" s="226" t="n">
        <f aca="false">VLOOKUP(TEXT(A695,"000")&amp;" "&amp;TEXT(C695,"0000"),'BOD Average Salary by School'!F:G,2,FALSE())</f>
        <v>48053</v>
      </c>
    </row>
    <row r="696" customFormat="false" ht="15" hidden="false" customHeight="true" outlineLevel="0" collapsed="false">
      <c r="A696" s="225" t="n">
        <f aca="false">'BOD Average Salary by School'!A696</f>
        <v>43</v>
      </c>
      <c r="B696" s="206" t="str">
        <f aca="false">'BOD Average Salary by School'!B696</f>
        <v>Henrico County Public Schools</v>
      </c>
      <c r="C696" s="206" t="n">
        <f aca="false">'BOD Average Salary by School'!C696</f>
        <v>95</v>
      </c>
      <c r="D696" s="206" t="str">
        <f aca="false">'BOD Average Salary by School'!D696</f>
        <v>HOLMAN MIDDLE </v>
      </c>
      <c r="E696" s="226" t="n">
        <f aca="false">VLOOKUP(TEXT(A696,"000")&amp;" "&amp;TEXT(C696,"0000"),'BOD Average Salary by School'!F:G,2,FALSE())</f>
        <v>47467</v>
      </c>
    </row>
    <row r="697" customFormat="false" ht="15" hidden="false" customHeight="true" outlineLevel="0" collapsed="false">
      <c r="A697" s="225" t="n">
        <f aca="false">'BOD Average Salary by School'!A697</f>
        <v>43</v>
      </c>
      <c r="B697" s="206" t="str">
        <f aca="false">'BOD Average Salary by School'!B697</f>
        <v>Henrico County Public Schools</v>
      </c>
      <c r="C697" s="206" t="n">
        <f aca="false">'BOD Average Salary by School'!C697</f>
        <v>96</v>
      </c>
      <c r="D697" s="206" t="str">
        <f aca="false">'BOD Average Salary by School'!D697</f>
        <v>GLEN ALLEN HIGH</v>
      </c>
      <c r="E697" s="226" t="n">
        <f aca="false">VLOOKUP(TEXT(A697,"000")&amp;" "&amp;TEXT(C697,"0000"),'BOD Average Salary by School'!F:G,2,FALSE())</f>
        <v>41719</v>
      </c>
    </row>
    <row r="698" customFormat="false" ht="15" hidden="false" customHeight="true" outlineLevel="0" collapsed="false">
      <c r="A698" s="225" t="n">
        <f aca="false">'BOD Average Salary by School'!A698</f>
        <v>44</v>
      </c>
      <c r="B698" s="206" t="str">
        <f aca="false">'BOD Average Salary by School'!B698</f>
        <v>Henry County Public Schools</v>
      </c>
      <c r="C698" s="206" t="n">
        <f aca="false">'BOD Average Salary by School'!C698</f>
        <v>10</v>
      </c>
      <c r="D698" s="206" t="str">
        <f aca="false">'BOD Average Salary by School'!D698</f>
        <v>BASSETT HIGH</v>
      </c>
      <c r="E698" s="226" t="n">
        <f aca="false">VLOOKUP(TEXT(A698,"000")&amp;" "&amp;TEXT(C698,"0000"),'BOD Average Salary by School'!F:G,2,FALSE())</f>
        <v>45325.08</v>
      </c>
    </row>
    <row r="699" customFormat="false" ht="15" hidden="false" customHeight="true" outlineLevel="0" collapsed="false">
      <c r="A699" s="225" t="n">
        <f aca="false">'BOD Average Salary by School'!A699</f>
        <v>44</v>
      </c>
      <c r="B699" s="206" t="str">
        <f aca="false">'BOD Average Salary by School'!B699</f>
        <v>Henry County Public Schools</v>
      </c>
      <c r="C699" s="206" t="n">
        <f aca="false">'BOD Average Salary by School'!C699</f>
        <v>20</v>
      </c>
      <c r="D699" s="206" t="str">
        <f aca="false">'BOD Average Salary by School'!D699</f>
        <v>MAGNA VISTA HIGH</v>
      </c>
      <c r="E699" s="226" t="n">
        <f aca="false">VLOOKUP(TEXT(A699,"000")&amp;" "&amp;TEXT(C699,"0000"),'BOD Average Salary by School'!F:G,2,FALSE())</f>
        <v>45581.83</v>
      </c>
    </row>
    <row r="700" customFormat="false" ht="15" hidden="false" customHeight="true" outlineLevel="0" collapsed="false">
      <c r="A700" s="225" t="n">
        <f aca="false">'BOD Average Salary by School'!A700</f>
        <v>44</v>
      </c>
      <c r="B700" s="206" t="str">
        <f aca="false">'BOD Average Salary by School'!B700</f>
        <v>Henry County Public Schools</v>
      </c>
      <c r="C700" s="206" t="n">
        <f aca="false">'BOD Average Salary by School'!C700</f>
        <v>220</v>
      </c>
      <c r="D700" s="206" t="str">
        <f aca="false">'BOD Average Salary by School'!D700</f>
        <v>SANVILLE ELEM</v>
      </c>
      <c r="E700" s="226" t="n">
        <f aca="false">VLOOKUP(TEXT(A700,"000")&amp;" "&amp;TEXT(C700,"0000"),'BOD Average Salary by School'!F:G,2,FALSE())</f>
        <v>44500.25</v>
      </c>
    </row>
    <row r="701" customFormat="false" ht="15" hidden="false" customHeight="true" outlineLevel="0" collapsed="false">
      <c r="A701" s="225" t="n">
        <f aca="false">'BOD Average Salary by School'!A701</f>
        <v>44</v>
      </c>
      <c r="B701" s="206" t="str">
        <f aca="false">'BOD Average Salary by School'!B701</f>
        <v>Henry County Public Schools</v>
      </c>
      <c r="C701" s="206" t="n">
        <f aca="false">'BOD Average Salary by School'!C701</f>
        <v>361</v>
      </c>
      <c r="D701" s="206" t="str">
        <f aca="false">'BOD Average Salary by School'!D701</f>
        <v>AXTON ELEM</v>
      </c>
      <c r="E701" s="226" t="n">
        <f aca="false">VLOOKUP(TEXT(A701,"000")&amp;" "&amp;TEXT(C701,"0000"),'BOD Average Salary by School'!F:G,2,FALSE())</f>
        <v>42522.38</v>
      </c>
    </row>
    <row r="702" customFormat="false" ht="15" hidden="false" customHeight="true" outlineLevel="0" collapsed="false">
      <c r="A702" s="225" t="n">
        <f aca="false">'BOD Average Salary by School'!A702</f>
        <v>44</v>
      </c>
      <c r="B702" s="206" t="str">
        <f aca="false">'BOD Average Salary by School'!B702</f>
        <v>Henry County Public Schools</v>
      </c>
      <c r="C702" s="206" t="n">
        <f aca="false">'BOD Average Salary by School'!C702</f>
        <v>480</v>
      </c>
      <c r="D702" s="206" t="str">
        <f aca="false">'BOD Average Salary by School'!D702</f>
        <v>G.W. CARVER ELEM</v>
      </c>
      <c r="E702" s="226" t="n">
        <f aca="false">VLOOKUP(TEXT(A702,"000")&amp;" "&amp;TEXT(C702,"0000"),'BOD Average Salary by School'!F:G,2,FALSE())</f>
        <v>44886.51</v>
      </c>
    </row>
    <row r="703" customFormat="false" ht="15" hidden="false" customHeight="true" outlineLevel="0" collapsed="false">
      <c r="A703" s="225" t="n">
        <f aca="false">'BOD Average Salary by School'!A703</f>
        <v>44</v>
      </c>
      <c r="B703" s="206" t="str">
        <f aca="false">'BOD Average Salary by School'!B703</f>
        <v>Henry County Public Schools</v>
      </c>
      <c r="C703" s="206" t="n">
        <f aca="false">'BOD Average Salary by School'!C703</f>
        <v>530</v>
      </c>
      <c r="D703" s="206" t="str">
        <f aca="false">'BOD Average Salary by School'!D703</f>
        <v>DREWRY MASON ELEM</v>
      </c>
      <c r="E703" s="226" t="n">
        <f aca="false">VLOOKUP(TEXT(A703,"000")&amp;" "&amp;TEXT(C703,"0000"),'BOD Average Salary by School'!F:G,2,FALSE())</f>
        <v>43194.09</v>
      </c>
    </row>
    <row r="704" customFormat="false" ht="15" hidden="false" customHeight="true" outlineLevel="0" collapsed="false">
      <c r="A704" s="225" t="n">
        <f aca="false">'BOD Average Salary by School'!A704</f>
        <v>44</v>
      </c>
      <c r="B704" s="206" t="str">
        <f aca="false">'BOD Average Salary by School'!B704</f>
        <v>Henry County Public Schools</v>
      </c>
      <c r="C704" s="206" t="n">
        <f aca="false">'BOD Average Salary by School'!C704</f>
        <v>590</v>
      </c>
      <c r="D704" s="206" t="str">
        <f aca="false">'BOD Average Salary by School'!D704</f>
        <v>CAMPBELL COURT ELEM</v>
      </c>
      <c r="E704" s="226" t="n">
        <f aca="false">VLOOKUP(TEXT(A704,"000")&amp;" "&amp;TEXT(C704,"0000"),'BOD Average Salary by School'!F:G,2,FALSE())</f>
        <v>43190.23</v>
      </c>
    </row>
    <row r="705" customFormat="false" ht="15" hidden="false" customHeight="true" outlineLevel="0" collapsed="false">
      <c r="A705" s="225" t="n">
        <f aca="false">'BOD Average Salary by School'!A705</f>
        <v>44</v>
      </c>
      <c r="B705" s="206" t="str">
        <f aca="false">'BOD Average Salary by School'!B705</f>
        <v>Henry County Public Schools</v>
      </c>
      <c r="C705" s="206" t="n">
        <f aca="false">'BOD Average Salary by School'!C705</f>
        <v>620</v>
      </c>
      <c r="D705" s="206" t="str">
        <f aca="false">'BOD Average Salary by School'!D705</f>
        <v>FIELDALE-COLLINSVILLE MIDDLE</v>
      </c>
      <c r="E705" s="226" t="n">
        <f aca="false">VLOOKUP(TEXT(A705,"000")&amp;" "&amp;TEXT(C705,"0000"),'BOD Average Salary by School'!F:G,2,FALSE())</f>
        <v>43935.46</v>
      </c>
    </row>
    <row r="706" customFormat="false" ht="15" hidden="false" customHeight="true" outlineLevel="0" collapsed="false">
      <c r="A706" s="225" t="n">
        <f aca="false">'BOD Average Salary by School'!A706</f>
        <v>44</v>
      </c>
      <c r="B706" s="206" t="str">
        <f aca="false">'BOD Average Salary by School'!B706</f>
        <v>Henry County Public Schools</v>
      </c>
      <c r="C706" s="206" t="n">
        <f aca="false">'BOD Average Salary by School'!C706</f>
        <v>661</v>
      </c>
      <c r="D706" s="206" t="str">
        <f aca="false">'BOD Average Salary by School'!D706</f>
        <v>JOHN REDD SMITH ELEM</v>
      </c>
      <c r="E706" s="226" t="n">
        <f aca="false">VLOOKUP(TEXT(A706,"000")&amp;" "&amp;TEXT(C706,"0000"),'BOD Average Salary by School'!F:G,2,FALSE())</f>
        <v>43849.35</v>
      </c>
    </row>
    <row r="707" customFormat="false" ht="15" hidden="false" customHeight="true" outlineLevel="0" collapsed="false">
      <c r="A707" s="225" t="n">
        <f aca="false">'BOD Average Salary by School'!A707</f>
        <v>44</v>
      </c>
      <c r="B707" s="206" t="str">
        <f aca="false">'BOD Average Salary by School'!B707</f>
        <v>Henry County Public Schools</v>
      </c>
      <c r="C707" s="206" t="n">
        <f aca="false">'BOD Average Salary by School'!C707</f>
        <v>662</v>
      </c>
      <c r="D707" s="206" t="str">
        <f aca="false">'BOD Average Salary by School'!D707</f>
        <v>COLLINSVILLE PRIMARY</v>
      </c>
      <c r="E707" s="226" t="n">
        <f aca="false">VLOOKUP(TEXT(A707,"000")&amp;" "&amp;TEXT(C707,"0000"),'BOD Average Salary by School'!F:G,2,FALSE())</f>
        <v>43395.47</v>
      </c>
    </row>
    <row r="708" customFormat="false" ht="15" hidden="false" customHeight="true" outlineLevel="0" collapsed="false">
      <c r="A708" s="225" t="n">
        <f aca="false">'BOD Average Salary by School'!A708</f>
        <v>44</v>
      </c>
      <c r="B708" s="206" t="str">
        <f aca="false">'BOD Average Salary by School'!B708</f>
        <v>Henry County Public Schools</v>
      </c>
      <c r="C708" s="206" t="n">
        <f aca="false">'BOD Average Salary by School'!C708</f>
        <v>670</v>
      </c>
      <c r="D708" s="206" t="str">
        <f aca="false">'BOD Average Salary by School'!D708</f>
        <v>LAUREL PARK MIDDLE</v>
      </c>
      <c r="E708" s="226" t="n">
        <f aca="false">VLOOKUP(TEXT(A708,"000")&amp;" "&amp;TEXT(C708,"0000"),'BOD Average Salary by School'!F:G,2,FALSE())</f>
        <v>43881.8</v>
      </c>
    </row>
    <row r="709" customFormat="false" ht="15" hidden="false" customHeight="true" outlineLevel="0" collapsed="false">
      <c r="A709" s="225" t="n">
        <f aca="false">'BOD Average Salary by School'!A709</f>
        <v>44</v>
      </c>
      <c r="B709" s="206" t="str">
        <f aca="false">'BOD Average Salary by School'!B709</f>
        <v>Henry County Public Schools</v>
      </c>
      <c r="C709" s="206" t="n">
        <f aca="false">'BOD Average Salary by School'!C709</f>
        <v>740</v>
      </c>
      <c r="D709" s="206" t="str">
        <f aca="false">'BOD Average Salary by School'!D709</f>
        <v>RICH ACRES ELEM</v>
      </c>
      <c r="E709" s="226" t="n">
        <f aca="false">VLOOKUP(TEXT(A709,"000")&amp;" "&amp;TEXT(C709,"0000"),'BOD Average Salary by School'!F:G,2,FALSE())</f>
        <v>41545.15</v>
      </c>
    </row>
    <row r="710" customFormat="false" ht="15" hidden="false" customHeight="true" outlineLevel="0" collapsed="false">
      <c r="A710" s="225" t="n">
        <f aca="false">'BOD Average Salary by School'!A710</f>
        <v>44</v>
      </c>
      <c r="B710" s="206" t="str">
        <f aca="false">'BOD Average Salary by School'!B710</f>
        <v>Henry County Public Schools</v>
      </c>
      <c r="C710" s="206" t="n">
        <f aca="false">'BOD Average Salary by School'!C710</f>
        <v>760</v>
      </c>
      <c r="D710" s="206" t="str">
        <f aca="false">'BOD Average Salary by School'!D710</f>
        <v>STANLEYTOWN ELEM</v>
      </c>
      <c r="E710" s="226" t="n">
        <f aca="false">VLOOKUP(TEXT(A710,"000")&amp;" "&amp;TEXT(C710,"0000"),'BOD Average Salary by School'!F:G,2,FALSE())</f>
        <v>43921.43</v>
      </c>
    </row>
    <row r="711" customFormat="false" ht="15" hidden="false" customHeight="true" outlineLevel="0" collapsed="false">
      <c r="A711" s="225" t="n">
        <f aca="false">'BOD Average Salary by School'!A711</f>
        <v>44</v>
      </c>
      <c r="B711" s="206" t="str">
        <f aca="false">'BOD Average Salary by School'!B711</f>
        <v>Henry County Public Schools</v>
      </c>
      <c r="C711" s="206" t="n">
        <f aca="false">'BOD Average Salary by School'!C711</f>
        <v>872</v>
      </c>
      <c r="D711" s="206" t="str">
        <f aca="false">'BOD Average Salary by School'!D711</f>
        <v>MOUNT OLIVET ELEM</v>
      </c>
      <c r="E711" s="226" t="n">
        <f aca="false">VLOOKUP(TEXT(A711,"000")&amp;" "&amp;TEXT(C711,"0000"),'BOD Average Salary by School'!F:G,2,FALSE())</f>
        <v>44257.93</v>
      </c>
    </row>
    <row r="712" customFormat="false" ht="15" hidden="false" customHeight="true" outlineLevel="0" collapsed="false">
      <c r="A712" s="225" t="n">
        <f aca="false">'BOD Average Salary by School'!A712</f>
        <v>45</v>
      </c>
      <c r="B712" s="206" t="str">
        <f aca="false">'BOD Average Salary by School'!B712</f>
        <v>Highland County Public Schools</v>
      </c>
      <c r="C712" s="206" t="n">
        <f aca="false">'BOD Average Salary by School'!C712</f>
        <v>110</v>
      </c>
      <c r="D712" s="206" t="str">
        <f aca="false">'BOD Average Salary by School'!D712</f>
        <v>HIGHLAND ELEM</v>
      </c>
      <c r="E712" s="226" t="n">
        <f aca="false">VLOOKUP(TEXT(A712,"000")&amp;" "&amp;TEXT(C712,"0000"),'BOD Average Salary by School'!F:G,2,FALSE())</f>
        <v>51857.3</v>
      </c>
    </row>
    <row r="713" customFormat="false" ht="15" hidden="false" customHeight="true" outlineLevel="0" collapsed="false">
      <c r="A713" s="225" t="n">
        <f aca="false">'BOD Average Salary by School'!A713</f>
        <v>45</v>
      </c>
      <c r="B713" s="206" t="str">
        <f aca="false">'BOD Average Salary by School'!B713</f>
        <v>Highland County Public Schools</v>
      </c>
      <c r="C713" s="206" t="n">
        <f aca="false">'BOD Average Salary by School'!C713</f>
        <v>220</v>
      </c>
      <c r="D713" s="206" t="str">
        <f aca="false">'BOD Average Salary by School'!D713</f>
        <v>HIGHLAND HIGH</v>
      </c>
      <c r="E713" s="226" t="n">
        <f aca="false">VLOOKUP(TEXT(A713,"000")&amp;" "&amp;TEXT(C713,"0000"),'BOD Average Salary by School'!F:G,2,FALSE())</f>
        <v>52266.92</v>
      </c>
    </row>
    <row r="714" customFormat="false" ht="15" hidden="false" customHeight="true" outlineLevel="0" collapsed="false">
      <c r="A714" s="225" t="n">
        <f aca="false">'BOD Average Salary by School'!A714</f>
        <v>46</v>
      </c>
      <c r="B714" s="206" t="str">
        <f aca="false">'BOD Average Salary by School'!B714</f>
        <v>Isle of Wight County Public Schools</v>
      </c>
      <c r="C714" s="206" t="n">
        <f aca="false">'BOD Average Salary by School'!C714</f>
        <v>240</v>
      </c>
      <c r="D714" s="206" t="str">
        <f aca="false">'BOD Average Salary by School'!D714</f>
        <v>WINDSOR ELEM</v>
      </c>
      <c r="E714" s="226" t="n">
        <f aca="false">VLOOKUP(TEXT(A714,"000")&amp;" "&amp;TEXT(C714,"0000"),'BOD Average Salary by School'!F:G,2,FALSE())</f>
        <v>53173</v>
      </c>
    </row>
    <row r="715" customFormat="false" ht="15" hidden="false" customHeight="true" outlineLevel="0" collapsed="false">
      <c r="A715" s="225" t="n">
        <f aca="false">'BOD Average Salary by School'!A715</f>
        <v>46</v>
      </c>
      <c r="B715" s="206" t="str">
        <f aca="false">'BOD Average Salary by School'!B715</f>
        <v>Isle of Wight County Public Schools</v>
      </c>
      <c r="C715" s="206" t="n">
        <f aca="false">'BOD Average Salary by School'!C715</f>
        <v>250</v>
      </c>
      <c r="D715" s="206" t="str">
        <f aca="false">'BOD Average Salary by School'!D715</f>
        <v>WINDSOR HIGH</v>
      </c>
      <c r="E715" s="226" t="n">
        <f aca="false">VLOOKUP(TEXT(A715,"000")&amp;" "&amp;TEXT(C715,"0000"),'BOD Average Salary by School'!F:G,2,FALSE())</f>
        <v>56037</v>
      </c>
    </row>
    <row r="716" customFormat="false" ht="15" hidden="false" customHeight="true" outlineLevel="0" collapsed="false">
      <c r="A716" s="225" t="n">
        <f aca="false">'BOD Average Salary by School'!A716</f>
        <v>46</v>
      </c>
      <c r="B716" s="206" t="str">
        <f aca="false">'BOD Average Salary by School'!B716</f>
        <v>Isle of Wight County Public Schools</v>
      </c>
      <c r="C716" s="206" t="n">
        <f aca="false">'BOD Average Salary by School'!C716</f>
        <v>280</v>
      </c>
      <c r="D716" s="206" t="str">
        <f aca="false">'BOD Average Salary by School'!D716</f>
        <v>CARRSVILLE ELEM</v>
      </c>
      <c r="E716" s="226" t="n">
        <f aca="false">VLOOKUP(TEXT(A716,"000")&amp;" "&amp;TEXT(C716,"0000"),'BOD Average Salary by School'!F:G,2,FALSE())</f>
        <v>52991</v>
      </c>
    </row>
    <row r="717" customFormat="false" ht="15" hidden="false" customHeight="true" outlineLevel="0" collapsed="false">
      <c r="A717" s="225" t="n">
        <f aca="false">'BOD Average Salary by School'!A717</f>
        <v>46</v>
      </c>
      <c r="B717" s="206" t="str">
        <f aca="false">'BOD Average Salary by School'!B717</f>
        <v>Isle of Wight County Public Schools</v>
      </c>
      <c r="C717" s="206" t="n">
        <f aca="false">'BOD Average Salary by School'!C717</f>
        <v>320</v>
      </c>
      <c r="D717" s="206" t="str">
        <f aca="false">'BOD Average Salary by School'!D717</f>
        <v>HARDY ELEM</v>
      </c>
      <c r="E717" s="226" t="n">
        <f aca="false">VLOOKUP(TEXT(A717,"000")&amp;" "&amp;TEXT(C717,"0000"),'BOD Average Salary by School'!F:G,2,FALSE())</f>
        <v>55287</v>
      </c>
    </row>
    <row r="718" customFormat="false" ht="15" hidden="false" customHeight="true" outlineLevel="0" collapsed="false">
      <c r="A718" s="225" t="n">
        <f aca="false">'BOD Average Salary by School'!A718</f>
        <v>46</v>
      </c>
      <c r="B718" s="206" t="str">
        <f aca="false">'BOD Average Salary by School'!B718</f>
        <v>Isle of Wight County Public Schools</v>
      </c>
      <c r="C718" s="206" t="n">
        <f aca="false">'BOD Average Salary by School'!C718</f>
        <v>40</v>
      </c>
      <c r="D718" s="206" t="str">
        <f aca="false">'BOD Average Salary by School'!D718</f>
        <v>SMITHFIELD HIGH</v>
      </c>
      <c r="E718" s="226" t="n">
        <f aca="false">VLOOKUP(TEXT(A718,"000")&amp;" "&amp;TEXT(C718,"0000"),'BOD Average Salary by School'!F:G,2,FALSE())</f>
        <v>55580</v>
      </c>
    </row>
    <row r="719" customFormat="false" ht="15" hidden="false" customHeight="true" outlineLevel="0" collapsed="false">
      <c r="A719" s="225" t="n">
        <f aca="false">'BOD Average Salary by School'!A719</f>
        <v>46</v>
      </c>
      <c r="B719" s="206" t="str">
        <f aca="false">'BOD Average Salary by School'!B719</f>
        <v>Isle of Wight County Public Schools</v>
      </c>
      <c r="C719" s="206" t="n">
        <f aca="false">'BOD Average Salary by School'!C719</f>
        <v>421</v>
      </c>
      <c r="D719" s="206" t="str">
        <f aca="false">'BOD Average Salary by School'!D719</f>
        <v>CARROLLTON ELEM</v>
      </c>
      <c r="E719" s="226" t="n">
        <f aca="false">VLOOKUP(TEXT(A719,"000")&amp;" "&amp;TEXT(C719,"0000"),'BOD Average Salary by School'!F:G,2,FALSE())</f>
        <v>53401</v>
      </c>
    </row>
    <row r="720" customFormat="false" ht="15" hidden="false" customHeight="true" outlineLevel="0" collapsed="false">
      <c r="A720" s="225" t="n">
        <f aca="false">'BOD Average Salary by School'!A720</f>
        <v>46</v>
      </c>
      <c r="B720" s="206" t="str">
        <f aca="false">'BOD Average Salary by School'!B720</f>
        <v>Isle of Wight County Public Schools</v>
      </c>
      <c r="C720" s="206" t="n">
        <f aca="false">'BOD Average Salary by School'!C720</f>
        <v>422</v>
      </c>
      <c r="D720" s="206" t="str">
        <f aca="false">'BOD Average Salary by School'!D720</f>
        <v>GEORGIE D. TYLER MIDDLE</v>
      </c>
      <c r="E720" s="226" t="n">
        <f aca="false">VLOOKUP(TEXT(A720,"000")&amp;" "&amp;TEXT(C720,"0000"),'BOD Average Salary by School'!F:G,2,FALSE())</f>
        <v>52657</v>
      </c>
    </row>
    <row r="721" customFormat="false" ht="15" hidden="false" customHeight="true" outlineLevel="0" collapsed="false">
      <c r="A721" s="225" t="n">
        <f aca="false">'BOD Average Salary by School'!A721</f>
        <v>46</v>
      </c>
      <c r="B721" s="206" t="str">
        <f aca="false">'BOD Average Salary by School'!B721</f>
        <v>Isle of Wight County Public Schools</v>
      </c>
      <c r="C721" s="206" t="n">
        <f aca="false">'BOD Average Salary by School'!C721</f>
        <v>424</v>
      </c>
      <c r="D721" s="206" t="str">
        <f aca="false">'BOD Average Salary by School'!D721</f>
        <v>WESTSIDE ELEM</v>
      </c>
      <c r="E721" s="226" t="n">
        <f aca="false">VLOOKUP(TEXT(A721,"000")&amp;" "&amp;TEXT(C721,"0000"),'BOD Average Salary by School'!F:G,2,FALSE())</f>
        <v>55221</v>
      </c>
    </row>
    <row r="722" customFormat="false" ht="15" hidden="false" customHeight="true" outlineLevel="0" collapsed="false">
      <c r="A722" s="225" t="n">
        <f aca="false">'BOD Average Salary by School'!A722</f>
        <v>46</v>
      </c>
      <c r="B722" s="206" t="str">
        <f aca="false">'BOD Average Salary by School'!B722</f>
        <v>Isle of Wight County Public Schools</v>
      </c>
      <c r="C722" s="206" t="n">
        <f aca="false">'BOD Average Salary by School'!C722</f>
        <v>50</v>
      </c>
      <c r="D722" s="206" t="str">
        <f aca="false">'BOD Average Salary by School'!D722</f>
        <v>SMITHFIELD MIDDLE</v>
      </c>
      <c r="E722" s="226" t="n">
        <f aca="false">VLOOKUP(TEXT(A722,"000")&amp;" "&amp;TEXT(C722,"0000"),'BOD Average Salary by School'!F:G,2,FALSE())</f>
        <v>54837</v>
      </c>
    </row>
    <row r="723" customFormat="false" ht="15" hidden="false" customHeight="true" outlineLevel="0" collapsed="false">
      <c r="A723" s="225" t="n">
        <f aca="false">'BOD Average Salary by School'!A723</f>
        <v>48</v>
      </c>
      <c r="B723" s="206" t="str">
        <f aca="false">'BOD Average Salary by School'!B723</f>
        <v>King George County Public Schools</v>
      </c>
      <c r="C723" s="206" t="n">
        <f aca="false">'BOD Average Salary by School'!C723</f>
        <v>10</v>
      </c>
      <c r="D723" s="206" t="str">
        <f aca="false">'BOD Average Salary by School'!D723</f>
        <v>KING GEORGE MIDDLE</v>
      </c>
      <c r="E723" s="226" t="n">
        <f aca="false">VLOOKUP(TEXT(A723,"000")&amp;" "&amp;TEXT(C723,"0000"),'BOD Average Salary by School'!F:G,2,FALSE())</f>
        <v>47285</v>
      </c>
    </row>
    <row r="724" customFormat="false" ht="15" hidden="false" customHeight="true" outlineLevel="0" collapsed="false">
      <c r="A724" s="225" t="n">
        <f aca="false">'BOD Average Salary by School'!A724</f>
        <v>48</v>
      </c>
      <c r="B724" s="206" t="str">
        <f aca="false">'BOD Average Salary by School'!B724</f>
        <v>King George County Public Schools</v>
      </c>
      <c r="C724" s="206" t="n">
        <f aca="false">'BOD Average Salary by School'!C724</f>
        <v>100</v>
      </c>
      <c r="D724" s="206" t="str">
        <f aca="false">'BOD Average Salary by School'!D724</f>
        <v>KING GEORGE ELEM</v>
      </c>
      <c r="E724" s="226" t="n">
        <f aca="false">VLOOKUP(TEXT(A724,"000")&amp;" "&amp;TEXT(C724,"0000"),'BOD Average Salary by School'!F:G,2,FALSE())</f>
        <v>53992</v>
      </c>
    </row>
    <row r="725" customFormat="false" ht="15" hidden="false" customHeight="true" outlineLevel="0" collapsed="false">
      <c r="A725" s="225" t="n">
        <f aca="false">'BOD Average Salary by School'!A725</f>
        <v>48</v>
      </c>
      <c r="B725" s="206" t="str">
        <f aca="false">'BOD Average Salary by School'!B725</f>
        <v>King George County Public Schools</v>
      </c>
      <c r="C725" s="206" t="n">
        <f aca="false">'BOD Average Salary by School'!C725</f>
        <v>120</v>
      </c>
      <c r="D725" s="206" t="str">
        <f aca="false">'BOD Average Salary by School'!D725</f>
        <v>KING GEORGE HIGH</v>
      </c>
      <c r="E725" s="226" t="n">
        <f aca="false">VLOOKUP(TEXT(A725,"000")&amp;" "&amp;TEXT(C725,"0000"),'BOD Average Salary by School'!F:G,2,FALSE())</f>
        <v>50430</v>
      </c>
    </row>
    <row r="726" customFormat="false" ht="15" hidden="false" customHeight="true" outlineLevel="0" collapsed="false">
      <c r="A726" s="225" t="n">
        <f aca="false">'BOD Average Salary by School'!A726</f>
        <v>48</v>
      </c>
      <c r="B726" s="206" t="str">
        <f aca="false">'BOD Average Salary by School'!B726</f>
        <v>King George County Public Schools</v>
      </c>
      <c r="C726" s="206" t="n">
        <f aca="false">'BOD Average Salary by School'!C726</f>
        <v>221</v>
      </c>
      <c r="D726" s="206" t="str">
        <f aca="false">'BOD Average Salary by School'!D726</f>
        <v>SEALSTON ELEM</v>
      </c>
      <c r="E726" s="226" t="n">
        <f aca="false">VLOOKUP(TEXT(A726,"000")&amp;" "&amp;TEXT(C726,"0000"),'BOD Average Salary by School'!F:G,2,FALSE())</f>
        <v>48754</v>
      </c>
    </row>
    <row r="727" customFormat="false" ht="15" hidden="false" customHeight="true" outlineLevel="0" collapsed="false">
      <c r="A727" s="225" t="n">
        <f aca="false">'BOD Average Salary by School'!A727</f>
        <v>48</v>
      </c>
      <c r="B727" s="206" t="str">
        <f aca="false">'BOD Average Salary by School'!B727</f>
        <v>King George County Public Schools</v>
      </c>
      <c r="C727" s="206" t="n">
        <f aca="false">'BOD Average Salary by School'!C727</f>
        <v>50</v>
      </c>
      <c r="D727" s="206" t="str">
        <f aca="false">'BOD Average Salary by School'!D727</f>
        <v>POTOMAC ELEM</v>
      </c>
      <c r="E727" s="226" t="n">
        <f aca="false">VLOOKUP(TEXT(A727,"000")&amp;" "&amp;TEXT(C727,"0000"),'BOD Average Salary by School'!F:G,2,FALSE())</f>
        <v>51226</v>
      </c>
    </row>
    <row r="728" customFormat="false" ht="15" hidden="false" customHeight="true" outlineLevel="0" collapsed="false">
      <c r="A728" s="225" t="n">
        <f aca="false">'BOD Average Salary by School'!A728</f>
        <v>49</v>
      </c>
      <c r="B728" s="206" t="str">
        <f aca="false">'BOD Average Salary by School'!B728</f>
        <v>King and Queen County Public Schools</v>
      </c>
      <c r="C728" s="206" t="n">
        <f aca="false">'BOD Average Salary by School'!C728</f>
        <v>200</v>
      </c>
      <c r="D728" s="206" t="str">
        <f aca="false">'BOD Average Salary by School'!D728</f>
        <v>KING &amp; QUEEN ELEM</v>
      </c>
      <c r="E728" s="226" t="n">
        <f aca="false">VLOOKUP(TEXT(A728,"000")&amp;" "&amp;TEXT(C728,"0000"),'BOD Average Salary by School'!F:G,2,FALSE())</f>
        <v>45276.73</v>
      </c>
    </row>
    <row r="729" customFormat="false" ht="15" hidden="false" customHeight="true" outlineLevel="0" collapsed="false">
      <c r="A729" s="225" t="n">
        <f aca="false">'BOD Average Salary by School'!A729</f>
        <v>49</v>
      </c>
      <c r="B729" s="206" t="str">
        <f aca="false">'BOD Average Salary by School'!B729</f>
        <v>King and Queen County Public Schools</v>
      </c>
      <c r="C729" s="206" t="n">
        <f aca="false">'BOD Average Salary by School'!C729</f>
        <v>280</v>
      </c>
      <c r="D729" s="206" t="str">
        <f aca="false">'BOD Average Salary by School'!D729</f>
        <v>CENTRAL HIGH</v>
      </c>
      <c r="E729" s="226" t="n">
        <f aca="false">VLOOKUP(TEXT(A729,"000")&amp;" "&amp;TEXT(C729,"0000"),'BOD Average Salary by School'!F:G,2,FALSE())</f>
        <v>48036.3</v>
      </c>
    </row>
    <row r="730" customFormat="false" ht="15" hidden="false" customHeight="true" outlineLevel="0" collapsed="false">
      <c r="A730" s="225" t="n">
        <f aca="false">'BOD Average Salary by School'!A730</f>
        <v>49</v>
      </c>
      <c r="B730" s="206" t="str">
        <f aca="false">'BOD Average Salary by School'!B730</f>
        <v>King and Queen County Public Schools</v>
      </c>
      <c r="C730" s="206" t="n">
        <f aca="false">'BOD Average Salary by School'!C730</f>
        <v>290</v>
      </c>
      <c r="D730" s="206" t="str">
        <f aca="false">'BOD Average Salary by School'!D730</f>
        <v>LAWSON-MARRIOTT ELEM</v>
      </c>
      <c r="E730" s="226" t="n">
        <f aca="false">VLOOKUP(TEXT(A730,"000")&amp;" "&amp;TEXT(C730,"0000"),'BOD Average Salary by School'!F:G,2,FALSE())</f>
        <v>48649.08</v>
      </c>
    </row>
    <row r="731" customFormat="false" ht="15" hidden="false" customHeight="true" outlineLevel="0" collapsed="false">
      <c r="A731" s="225" t="n">
        <f aca="false">'BOD Average Salary by School'!A731</f>
        <v>50</v>
      </c>
      <c r="B731" s="206" t="str">
        <f aca="false">'BOD Average Salary by School'!B731</f>
        <v>King William County Public Schools</v>
      </c>
      <c r="C731" s="206" t="n">
        <f aca="false">'BOD Average Salary by School'!C731</f>
        <v>130</v>
      </c>
      <c r="D731" s="206" t="str">
        <f aca="false">'BOD Average Salary by School'!D731</f>
        <v>KING WILLIAM HIGH</v>
      </c>
      <c r="E731" s="226" t="n">
        <f aca="false">VLOOKUP(TEXT(A731,"000")&amp;" "&amp;TEXT(C731,"0000"),'BOD Average Salary by School'!F:G,2,FALSE())</f>
        <v>52632</v>
      </c>
    </row>
    <row r="732" customFormat="false" ht="15" hidden="false" customHeight="true" outlineLevel="0" collapsed="false">
      <c r="A732" s="225" t="n">
        <f aca="false">'BOD Average Salary by School'!A732</f>
        <v>50</v>
      </c>
      <c r="B732" s="206" t="str">
        <f aca="false">'BOD Average Salary by School'!B732</f>
        <v>King William County Public Schools</v>
      </c>
      <c r="C732" s="206" t="n">
        <f aca="false">'BOD Average Salary by School'!C732</f>
        <v>160</v>
      </c>
      <c r="D732" s="206" t="str">
        <f aca="false">'BOD Average Salary by School'!D732</f>
        <v>HAMILTON HOLMES MIDDLE</v>
      </c>
      <c r="E732" s="226" t="n">
        <f aca="false">VLOOKUP(TEXT(A732,"000")&amp;" "&amp;TEXT(C732,"0000"),'BOD Average Salary by School'!F:G,2,FALSE())</f>
        <v>48629</v>
      </c>
    </row>
    <row r="733" customFormat="false" ht="15" hidden="false" customHeight="true" outlineLevel="0" collapsed="false">
      <c r="A733" s="225" t="n">
        <f aca="false">'BOD Average Salary by School'!A733</f>
        <v>50</v>
      </c>
      <c r="B733" s="206" t="str">
        <f aca="false">'BOD Average Salary by School'!B733</f>
        <v>King William County Public Schools</v>
      </c>
      <c r="C733" s="206" t="n">
        <f aca="false">'BOD Average Salary by School'!C733</f>
        <v>180</v>
      </c>
      <c r="D733" s="206" t="str">
        <f aca="false">'BOD Average Salary by School'!D733</f>
        <v>ACQUINTON ELEM</v>
      </c>
      <c r="E733" s="226" t="n">
        <f aca="false">VLOOKUP(TEXT(A733,"000")&amp;" "&amp;TEXT(C733,"0000"),'BOD Average Salary by School'!F:G,2,FALSE())</f>
        <v>49237</v>
      </c>
    </row>
    <row r="734" customFormat="false" ht="15" hidden="false" customHeight="true" outlineLevel="0" collapsed="false">
      <c r="A734" s="225" t="n">
        <f aca="false">'BOD Average Salary by School'!A734</f>
        <v>50</v>
      </c>
      <c r="B734" s="206" t="str">
        <f aca="false">'BOD Average Salary by School'!B734</f>
        <v>King William County Public Schools</v>
      </c>
      <c r="C734" s="206" t="n">
        <f aca="false">'BOD Average Salary by School'!C734</f>
        <v>190</v>
      </c>
      <c r="D734" s="206" t="str">
        <f aca="false">'BOD Average Salary by School'!D734</f>
        <v>COOL SPRING PRIMARY</v>
      </c>
      <c r="E734" s="226" t="n">
        <f aca="false">VLOOKUP(TEXT(A734,"000")&amp;" "&amp;TEXT(C734,"0000"),'BOD Average Salary by School'!F:G,2,FALSE())</f>
        <v>48985</v>
      </c>
    </row>
    <row r="735" customFormat="false" ht="15" hidden="false" customHeight="true" outlineLevel="0" collapsed="false">
      <c r="A735" s="225" t="n">
        <f aca="false">'BOD Average Salary by School'!A735</f>
        <v>51</v>
      </c>
      <c r="B735" s="206" t="str">
        <f aca="false">'BOD Average Salary by School'!B735</f>
        <v>Lancaster County Public Schools</v>
      </c>
      <c r="C735" s="206" t="n">
        <f aca="false">'BOD Average Salary by School'!C735</f>
        <v>10</v>
      </c>
      <c r="D735" s="206" t="str">
        <f aca="false">'BOD Average Salary by School'!D735</f>
        <v>LANCASTER HIGH</v>
      </c>
      <c r="E735" s="226" t="n">
        <f aca="false">VLOOKUP(TEXT(A735,"000")&amp;" "&amp;TEXT(C735,"0000"),'BOD Average Salary by School'!F:G,2,FALSE())</f>
        <v>46778</v>
      </c>
    </row>
    <row r="736" customFormat="false" ht="15" hidden="false" customHeight="true" outlineLevel="0" collapsed="false">
      <c r="A736" s="225" t="n">
        <f aca="false">'BOD Average Salary by School'!A736</f>
        <v>51</v>
      </c>
      <c r="B736" s="206" t="str">
        <f aca="false">'BOD Average Salary by School'!B736</f>
        <v>Lancaster County Public Schools</v>
      </c>
      <c r="C736" s="206" t="n">
        <f aca="false">'BOD Average Salary by School'!C736</f>
        <v>110</v>
      </c>
      <c r="D736" s="206" t="str">
        <f aca="false">'BOD Average Salary by School'!D736</f>
        <v>LANCASTER MIDDLE</v>
      </c>
      <c r="E736" s="226" t="n">
        <f aca="false">VLOOKUP(TEXT(A736,"000")&amp;" "&amp;TEXT(C736,"0000"),'BOD Average Salary by School'!F:G,2,FALSE())</f>
        <v>43216</v>
      </c>
    </row>
    <row r="737" customFormat="false" ht="15" hidden="false" customHeight="true" outlineLevel="0" collapsed="false">
      <c r="A737" s="225" t="n">
        <f aca="false">'BOD Average Salary by School'!A737</f>
        <v>51</v>
      </c>
      <c r="B737" s="206" t="str">
        <f aca="false">'BOD Average Salary by School'!B737</f>
        <v>Lancaster County Public Schools</v>
      </c>
      <c r="C737" s="206" t="n">
        <f aca="false">'BOD Average Salary by School'!C737</f>
        <v>210</v>
      </c>
      <c r="D737" s="206" t="str">
        <f aca="false">'BOD Average Salary by School'!D737</f>
        <v>LANCASTER PRIMARY</v>
      </c>
      <c r="E737" s="226" t="n">
        <f aca="false">VLOOKUP(TEXT(A737,"000")&amp;" "&amp;TEXT(C737,"0000"),'BOD Average Salary by School'!F:G,2,FALSE())</f>
        <v>43689</v>
      </c>
    </row>
    <row r="738" customFormat="false" ht="15" hidden="false" customHeight="true" outlineLevel="0" collapsed="false">
      <c r="A738" s="225" t="n">
        <f aca="false">'BOD Average Salary by School'!A738</f>
        <v>52</v>
      </c>
      <c r="B738" s="206" t="str">
        <f aca="false">'BOD Average Salary by School'!B738</f>
        <v>Lee County Public Schools</v>
      </c>
      <c r="C738" s="206" t="n">
        <f aca="false">'BOD Average Salary by School'!C738</f>
        <v>160</v>
      </c>
      <c r="D738" s="206" t="str">
        <f aca="false">'BOD Average Salary by School'!D738</f>
        <v>DRYDEN ELEM</v>
      </c>
      <c r="E738" s="226" t="n">
        <f aca="false">VLOOKUP(TEXT(A738,"000")&amp;" "&amp;TEXT(C738,"0000"),'BOD Average Salary by School'!F:G,2,FALSE())</f>
        <v>41138</v>
      </c>
    </row>
    <row r="739" customFormat="false" ht="15" hidden="false" customHeight="true" outlineLevel="0" collapsed="false">
      <c r="A739" s="225" t="n">
        <f aca="false">'BOD Average Salary by School'!A739</f>
        <v>52</v>
      </c>
      <c r="B739" s="206" t="str">
        <f aca="false">'BOD Average Salary by School'!B739</f>
        <v>Lee County Public Schools</v>
      </c>
      <c r="C739" s="206" t="n">
        <f aca="false">'BOD Average Salary by School'!C739</f>
        <v>200</v>
      </c>
      <c r="D739" s="206" t="str">
        <f aca="false">'BOD Average Salary by School'!D739</f>
        <v>ST. CHARLES ELEM</v>
      </c>
      <c r="E739" s="226" t="n">
        <f aca="false">VLOOKUP(TEXT(A739,"000")&amp;" "&amp;TEXT(C739,"0000"),'BOD Average Salary by School'!F:G,2,FALSE())</f>
        <v>41800</v>
      </c>
    </row>
    <row r="740" customFormat="false" ht="15" hidden="false" customHeight="true" outlineLevel="0" collapsed="false">
      <c r="A740" s="225" t="n">
        <f aca="false">'BOD Average Salary by School'!A740</f>
        <v>52</v>
      </c>
      <c r="B740" s="206" t="str">
        <f aca="false">'BOD Average Salary by School'!B740</f>
        <v>Lee County Public Schools</v>
      </c>
      <c r="C740" s="206" t="n">
        <f aca="false">'BOD Average Salary by School'!C740</f>
        <v>290</v>
      </c>
      <c r="D740" s="206" t="str">
        <f aca="false">'BOD Average Salary by School'!D740</f>
        <v>PENNINGTON MIDDLE</v>
      </c>
      <c r="E740" s="226" t="n">
        <f aca="false">VLOOKUP(TEXT(A740,"000")&amp;" "&amp;TEXT(C740,"0000"),'BOD Average Salary by School'!F:G,2,FALSE())</f>
        <v>44708</v>
      </c>
    </row>
    <row r="741" customFormat="false" ht="15" hidden="false" customHeight="true" outlineLevel="0" collapsed="false">
      <c r="A741" s="225" t="n">
        <f aca="false">'BOD Average Salary by School'!A741</f>
        <v>52</v>
      </c>
      <c r="B741" s="206" t="str">
        <f aca="false">'BOD Average Salary by School'!B741</f>
        <v>Lee County Public Schools</v>
      </c>
      <c r="C741" s="206" t="n">
        <f aca="false">'BOD Average Salary by School'!C741</f>
        <v>300</v>
      </c>
      <c r="D741" s="206" t="str">
        <f aca="false">'BOD Average Salary by School'!D741</f>
        <v>LEE HIGH</v>
      </c>
      <c r="E741" s="226" t="n">
        <f aca="false">VLOOKUP(TEXT(A741,"000")&amp;" "&amp;TEXT(C741,"0000"),'BOD Average Salary by School'!F:G,2,FALSE())</f>
        <v>43710</v>
      </c>
    </row>
    <row r="742" customFormat="false" ht="15" hidden="false" customHeight="true" outlineLevel="0" collapsed="false">
      <c r="A742" s="225" t="n">
        <f aca="false">'BOD Average Salary by School'!A742</f>
        <v>52</v>
      </c>
      <c r="B742" s="206" t="str">
        <f aca="false">'BOD Average Salary by School'!B742</f>
        <v>Lee County Public Schools</v>
      </c>
      <c r="C742" s="206" t="n">
        <f aca="false">'BOD Average Salary by School'!C742</f>
        <v>330</v>
      </c>
      <c r="D742" s="206" t="str">
        <f aca="false">'BOD Average Salary by School'!D742</f>
        <v>ELK KNOB ELEM</v>
      </c>
      <c r="E742" s="226" t="n">
        <f aca="false">VLOOKUP(TEXT(A742,"000")&amp;" "&amp;TEXT(C742,"0000"),'BOD Average Salary by School'!F:G,2,FALSE())</f>
        <v>41207</v>
      </c>
    </row>
    <row r="743" customFormat="false" ht="15" hidden="false" customHeight="true" outlineLevel="0" collapsed="false">
      <c r="A743" s="225" t="n">
        <f aca="false">'BOD Average Salary by School'!A743</f>
        <v>52</v>
      </c>
      <c r="B743" s="206" t="str">
        <f aca="false">'BOD Average Salary by School'!B743</f>
        <v>Lee County Public Schools</v>
      </c>
      <c r="C743" s="206" t="n">
        <f aca="false">'BOD Average Salary by School'!C743</f>
        <v>470</v>
      </c>
      <c r="D743" s="206" t="str">
        <f aca="false">'BOD Average Salary by School'!D743</f>
        <v>JONESVILLE MIDDLE</v>
      </c>
      <c r="E743" s="226" t="n">
        <f aca="false">VLOOKUP(TEXT(A743,"000")&amp;" "&amp;TEXT(C743,"0000"),'BOD Average Salary by School'!F:G,2,FALSE())</f>
        <v>40088</v>
      </c>
    </row>
    <row r="744" customFormat="false" ht="15" hidden="false" customHeight="true" outlineLevel="0" collapsed="false">
      <c r="A744" s="225" t="n">
        <f aca="false">'BOD Average Salary by School'!A744</f>
        <v>52</v>
      </c>
      <c r="B744" s="206" t="str">
        <f aca="false">'BOD Average Salary by School'!B744</f>
        <v>Lee County Public Schools</v>
      </c>
      <c r="C744" s="206" t="n">
        <f aca="false">'BOD Average Salary by School'!C744</f>
        <v>630</v>
      </c>
      <c r="D744" s="206" t="str">
        <f aca="false">'BOD Average Salary by School'!D744</f>
        <v>FLATWOODS ELEM</v>
      </c>
      <c r="E744" s="226" t="n">
        <f aca="false">VLOOKUP(TEXT(A744,"000")&amp;" "&amp;TEXT(C744,"0000"),'BOD Average Salary by School'!F:G,2,FALSE())</f>
        <v>40081</v>
      </c>
    </row>
    <row r="745" customFormat="false" ht="15" hidden="false" customHeight="true" outlineLevel="0" collapsed="false">
      <c r="A745" s="225" t="n">
        <f aca="false">'BOD Average Salary by School'!A745</f>
        <v>52</v>
      </c>
      <c r="B745" s="206" t="str">
        <f aca="false">'BOD Average Salary by School'!B745</f>
        <v>Lee County Public Schools</v>
      </c>
      <c r="C745" s="206" t="n">
        <f aca="false">'BOD Average Salary by School'!C745</f>
        <v>670</v>
      </c>
      <c r="D745" s="206" t="str">
        <f aca="false">'BOD Average Salary by School'!D745</f>
        <v>ROSE HILL ELEM</v>
      </c>
      <c r="E745" s="226" t="n">
        <f aca="false">VLOOKUP(TEXT(A745,"000")&amp;" "&amp;TEXT(C745,"0000"),'BOD Average Salary by School'!F:G,2,FALSE())</f>
        <v>39297</v>
      </c>
    </row>
    <row r="746" customFormat="false" ht="15" hidden="false" customHeight="true" outlineLevel="0" collapsed="false">
      <c r="A746" s="225" t="n">
        <f aca="false">'BOD Average Salary by School'!A746</f>
        <v>52</v>
      </c>
      <c r="B746" s="206" t="str">
        <f aca="false">'BOD Average Salary by School'!B746</f>
        <v>Lee County Public Schools</v>
      </c>
      <c r="C746" s="206" t="n">
        <f aca="false">'BOD Average Salary by School'!C746</f>
        <v>820</v>
      </c>
      <c r="D746" s="206" t="str">
        <f aca="false">'BOD Average Salary by School'!D746</f>
        <v>ELYDALE ELEM</v>
      </c>
      <c r="E746" s="226" t="n">
        <f aca="false">VLOOKUP(TEXT(A746,"000")&amp;" "&amp;TEXT(C746,"0000"),'BOD Average Salary by School'!F:G,2,FALSE())</f>
        <v>40833</v>
      </c>
    </row>
    <row r="747" customFormat="false" ht="15" hidden="false" customHeight="true" outlineLevel="0" collapsed="false">
      <c r="A747" s="225" t="n">
        <f aca="false">'BOD Average Salary by School'!A747</f>
        <v>52</v>
      </c>
      <c r="B747" s="206" t="str">
        <f aca="false">'BOD Average Salary by School'!B747</f>
        <v>Lee County Public Schools</v>
      </c>
      <c r="C747" s="206" t="n">
        <f aca="false">'BOD Average Salary by School'!C747</f>
        <v>880</v>
      </c>
      <c r="D747" s="206" t="str">
        <f aca="false">'BOD Average Salary by School'!D747</f>
        <v>THOMAS WALKER HIGH</v>
      </c>
      <c r="E747" s="226" t="n">
        <f aca="false">VLOOKUP(TEXT(A747,"000")&amp;" "&amp;TEXT(C747,"0000"),'BOD Average Salary by School'!F:G,2,FALSE())</f>
        <v>38700</v>
      </c>
    </row>
    <row r="748" customFormat="false" ht="15" hidden="false" customHeight="true" outlineLevel="0" collapsed="false">
      <c r="A748" s="225" t="n">
        <f aca="false">'BOD Average Salary by School'!A748</f>
        <v>53</v>
      </c>
      <c r="B748" s="206" t="str">
        <f aca="false">'BOD Average Salary by School'!B748</f>
        <v>Loudoun County Public Schools</v>
      </c>
      <c r="C748" s="206" t="n">
        <f aca="false">'BOD Average Salary by School'!C748</f>
        <v>10</v>
      </c>
      <c r="D748" s="206" t="str">
        <f aca="false">'BOD Average Salary by School'!D748</f>
        <v>SUGARLAND ELEM</v>
      </c>
      <c r="E748" s="226" t="n">
        <f aca="false">VLOOKUP(TEXT(A748,"000")&amp;" "&amp;TEXT(C748,"0000"),'BOD Average Salary by School'!F:G,2,FALSE())</f>
        <v>62093.45</v>
      </c>
    </row>
    <row r="749" customFormat="false" ht="15" hidden="false" customHeight="true" outlineLevel="0" collapsed="false">
      <c r="A749" s="225" t="n">
        <f aca="false">'BOD Average Salary by School'!A749</f>
        <v>53</v>
      </c>
      <c r="B749" s="206" t="str">
        <f aca="false">'BOD Average Salary by School'!B749</f>
        <v>Loudoun County Public Schools</v>
      </c>
      <c r="C749" s="206" t="n">
        <f aca="false">'BOD Average Salary by School'!C749</f>
        <v>1000</v>
      </c>
      <c r="D749" s="206" t="str">
        <f aca="false">'BOD Average Salary by School'!D749</f>
        <v>DISCOVERY ELEM</v>
      </c>
      <c r="E749" s="226" t="n">
        <f aca="false">VLOOKUP(TEXT(A749,"000")&amp;" "&amp;TEXT(C749,"0000"),'BOD Average Salary by School'!F:G,2,FALSE())</f>
        <v>59696.28</v>
      </c>
    </row>
    <row r="750" customFormat="false" ht="15" hidden="false" customHeight="true" outlineLevel="0" collapsed="false">
      <c r="A750" s="225" t="n">
        <f aca="false">'BOD Average Salary by School'!A750</f>
        <v>53</v>
      </c>
      <c r="B750" s="206" t="str">
        <f aca="false">'BOD Average Salary by School'!B750</f>
        <v>Loudoun County Public Schools</v>
      </c>
      <c r="C750" s="206" t="n">
        <f aca="false">'BOD Average Salary by School'!C750</f>
        <v>1030</v>
      </c>
      <c r="D750" s="206" t="str">
        <f aca="false">'BOD Average Salary by School'!D750</f>
        <v>MADISON'S TRUST ELEM</v>
      </c>
      <c r="E750" s="226" t="n">
        <f aca="false">VLOOKUP(TEXT(A750,"000")&amp;" "&amp;TEXT(C750,"0000"),'BOD Average Salary by School'!F:G,2,FALSE())</f>
        <v>62273.33</v>
      </c>
    </row>
    <row r="751" customFormat="false" ht="15" hidden="false" customHeight="true" outlineLevel="0" collapsed="false">
      <c r="A751" s="225" t="n">
        <f aca="false">'BOD Average Salary by School'!A751</f>
        <v>53</v>
      </c>
      <c r="B751" s="206" t="str">
        <f aca="false">'BOD Average Salary by School'!B751</f>
        <v>Loudoun County Public Schools</v>
      </c>
      <c r="C751" s="206" t="n">
        <f aca="false">'BOD Average Salary by School'!C751</f>
        <v>1040</v>
      </c>
      <c r="D751" s="206" t="str">
        <f aca="false">'BOD Average Salary by School'!D751</f>
        <v>TRAILSIDE MIDDLE</v>
      </c>
      <c r="E751" s="226" t="n">
        <f aca="false">VLOOKUP(TEXT(A751,"000")&amp;" "&amp;TEXT(C751,"0000"),'BOD Average Salary by School'!F:G,2,FALSE())</f>
        <v>62504.1</v>
      </c>
    </row>
    <row r="752" customFormat="false" ht="15" hidden="false" customHeight="true" outlineLevel="0" collapsed="false">
      <c r="A752" s="225" t="n">
        <f aca="false">'BOD Average Salary by School'!A752</f>
        <v>53</v>
      </c>
      <c r="B752" s="206" t="str">
        <f aca="false">'BOD Average Salary by School'!B752</f>
        <v>Loudoun County Public Schools</v>
      </c>
      <c r="C752" s="206" t="n">
        <f aca="false">'BOD Average Salary by School'!C752</f>
        <v>1050</v>
      </c>
      <c r="D752" s="206" t="str">
        <f aca="false">'BOD Average Salary by School'!D752</f>
        <v>RIVERSIDE HIGH</v>
      </c>
      <c r="E752" s="226" t="n">
        <f aca="false">VLOOKUP(TEXT(A752,"000")&amp;" "&amp;TEXT(C752,"0000"),'BOD Average Salary by School'!F:G,2,FALSE())</f>
        <v>67914.86</v>
      </c>
    </row>
    <row r="753" customFormat="false" ht="15" hidden="false" customHeight="true" outlineLevel="0" collapsed="false">
      <c r="A753" s="225" t="n">
        <f aca="false">'BOD Average Salary by School'!A753</f>
        <v>53</v>
      </c>
      <c r="B753" s="206" t="str">
        <f aca="false">'BOD Average Salary by School'!B753</f>
        <v>Loudoun County Public Schools</v>
      </c>
      <c r="C753" s="206" t="n">
        <f aca="false">'BOD Average Salary by School'!C753</f>
        <v>1060</v>
      </c>
      <c r="D753" s="206" t="str">
        <f aca="false">'BOD Average Salary by School'!D753</f>
        <v>ROCK RIDGE HIGH</v>
      </c>
      <c r="E753" s="226" t="n">
        <f aca="false">VLOOKUP(TEXT(A753,"000")&amp;" "&amp;TEXT(C753,"0000"),'BOD Average Salary by School'!F:G,2,FALSE())</f>
        <v>61734.83</v>
      </c>
    </row>
    <row r="754" customFormat="false" ht="15" hidden="false" customHeight="true" outlineLevel="0" collapsed="false">
      <c r="A754" s="225" t="n">
        <f aca="false">'BOD Average Salary by School'!A754</f>
        <v>53</v>
      </c>
      <c r="B754" s="206" t="str">
        <f aca="false">'BOD Average Salary by School'!B754</f>
        <v>Loudoun County Public Schools</v>
      </c>
      <c r="C754" s="206" t="n">
        <f aca="false">'BOD Average Salary by School'!C754</f>
        <v>111</v>
      </c>
      <c r="D754" s="206" t="str">
        <f aca="false">'BOD Average Salary by School'!D754</f>
        <v>HILLSBORO CHARTER ACADEMY</v>
      </c>
      <c r="E754" s="226" t="n">
        <f aca="false">VLOOKUP(TEXT(A754,"000")&amp;" "&amp;TEXT(C754,"0000"),'BOD Average Salary by School'!F:G,2,FALSE())</f>
        <v>52037.53</v>
      </c>
    </row>
    <row r="755" customFormat="false" ht="15" hidden="false" customHeight="true" outlineLevel="0" collapsed="false">
      <c r="A755" s="225" t="n">
        <f aca="false">'BOD Average Salary by School'!A755</f>
        <v>53</v>
      </c>
      <c r="B755" s="206" t="str">
        <f aca="false">'BOD Average Salary by School'!B755</f>
        <v>Loudoun County Public Schools</v>
      </c>
      <c r="C755" s="206" t="n">
        <f aca="false">'BOD Average Salary by School'!C755</f>
        <v>120</v>
      </c>
      <c r="D755" s="206" t="str">
        <f aca="false">'BOD Average Salary by School'!D755</f>
        <v>FREEDOM HIGH</v>
      </c>
      <c r="E755" s="226" t="n">
        <f aca="false">VLOOKUP(TEXT(A755,"000")&amp;" "&amp;TEXT(C755,"0000"),'BOD Average Salary by School'!F:G,2,FALSE())</f>
        <v>62500</v>
      </c>
    </row>
    <row r="756" customFormat="false" ht="15" hidden="false" customHeight="true" outlineLevel="0" collapsed="false">
      <c r="A756" s="225" t="n">
        <f aca="false">'BOD Average Salary by School'!A756</f>
        <v>53</v>
      </c>
      <c r="B756" s="206" t="str">
        <f aca="false">'BOD Average Salary by School'!B756</f>
        <v>Loudoun County Public Schools</v>
      </c>
      <c r="C756" s="206" t="n">
        <f aca="false">'BOD Average Salary by School'!C756</f>
        <v>1200</v>
      </c>
      <c r="D756" s="206" t="str">
        <f aca="false">'BOD Average Salary by School'!D756</f>
        <v>MIDDLEBURG COMMUNITY CHARTER</v>
      </c>
      <c r="E756" s="226" t="n">
        <f aca="false">VLOOKUP(TEXT(A756,"000")&amp;" "&amp;TEXT(C756,"0000"),'BOD Average Salary by School'!F:G,2,FALSE())</f>
        <v>52885.23</v>
      </c>
    </row>
    <row r="757" customFormat="false" ht="15" hidden="false" customHeight="true" outlineLevel="0" collapsed="false">
      <c r="A757" s="225" t="n">
        <f aca="false">'BOD Average Salary by School'!A757</f>
        <v>53</v>
      </c>
      <c r="B757" s="206" t="str">
        <f aca="false">'BOD Average Salary by School'!B757</f>
        <v>Loudoun County Public Schools</v>
      </c>
      <c r="C757" s="206" t="n">
        <f aca="false">'BOD Average Salary by School'!C757</f>
        <v>130</v>
      </c>
      <c r="D757" s="206" t="str">
        <f aca="false">'BOD Average Salary by School'!D757</f>
        <v>LUCKETTS ELEM</v>
      </c>
      <c r="E757" s="226" t="n">
        <f aca="false">VLOOKUP(TEXT(A757,"000")&amp;" "&amp;TEXT(C757,"0000"),'BOD Average Salary by School'!F:G,2,FALSE())</f>
        <v>69108.12</v>
      </c>
    </row>
    <row r="758" customFormat="false" ht="15" hidden="false" customHeight="true" outlineLevel="0" collapsed="false">
      <c r="A758" s="225" t="n">
        <f aca="false">'BOD Average Salary by School'!A758</f>
        <v>53</v>
      </c>
      <c r="B758" s="206" t="str">
        <f aca="false">'BOD Average Salary by School'!B758</f>
        <v>Loudoun County Public Schools</v>
      </c>
      <c r="C758" s="206" t="n">
        <f aca="false">'BOD Average Salary by School'!C758</f>
        <v>140</v>
      </c>
      <c r="D758" s="206" t="str">
        <f aca="false">'BOD Average Salary by School'!D758</f>
        <v>POTOMAC FALLS HIGH</v>
      </c>
      <c r="E758" s="226" t="n">
        <f aca="false">VLOOKUP(TEXT(A758,"000")&amp;" "&amp;TEXT(C758,"0000"),'BOD Average Salary by School'!F:G,2,FALSE())</f>
        <v>67112.64</v>
      </c>
    </row>
    <row r="759" customFormat="false" ht="15" hidden="false" customHeight="true" outlineLevel="0" collapsed="false">
      <c r="A759" s="225" t="n">
        <f aca="false">'BOD Average Salary by School'!A759</f>
        <v>53</v>
      </c>
      <c r="B759" s="206" t="str">
        <f aca="false">'BOD Average Salary by School'!B759</f>
        <v>Loudoun County Public Schools</v>
      </c>
      <c r="C759" s="206" t="n">
        <f aca="false">'BOD Average Salary by School'!C759</f>
        <v>150</v>
      </c>
      <c r="D759" s="206" t="str">
        <f aca="false">'BOD Average Salary by School'!D759</f>
        <v>ALGONKIAN ELEM</v>
      </c>
      <c r="E759" s="226" t="n">
        <f aca="false">VLOOKUP(TEXT(A759,"000")&amp;" "&amp;TEXT(C759,"0000"),'BOD Average Salary by School'!F:G,2,FALSE())</f>
        <v>64065.13</v>
      </c>
    </row>
    <row r="760" customFormat="false" ht="15" hidden="false" customHeight="true" outlineLevel="0" collapsed="false">
      <c r="A760" s="225" t="n">
        <f aca="false">'BOD Average Salary by School'!A760</f>
        <v>53</v>
      </c>
      <c r="B760" s="206" t="str">
        <f aca="false">'BOD Average Salary by School'!B760</f>
        <v>Loudoun County Public Schools</v>
      </c>
      <c r="C760" s="206" t="n">
        <f aca="false">'BOD Average Salary by School'!C760</f>
        <v>160</v>
      </c>
      <c r="D760" s="206" t="str">
        <f aca="false">'BOD Average Salary by School'!D760</f>
        <v>COOL SPRING ELEM</v>
      </c>
      <c r="E760" s="226" t="n">
        <f aca="false">VLOOKUP(TEXT(A760,"000")&amp;" "&amp;TEXT(C760,"0000"),'BOD Average Salary by School'!F:G,2,FALSE())</f>
        <v>65215.55</v>
      </c>
    </row>
    <row r="761" customFormat="false" ht="15" hidden="false" customHeight="true" outlineLevel="0" collapsed="false">
      <c r="A761" s="225" t="n">
        <f aca="false">'BOD Average Salary by School'!A761</f>
        <v>53</v>
      </c>
      <c r="B761" s="206" t="str">
        <f aca="false">'BOD Average Salary by School'!B761</f>
        <v>Loudoun County Public Schools</v>
      </c>
      <c r="C761" s="206" t="n">
        <f aca="false">'BOD Average Salary by School'!C761</f>
        <v>170</v>
      </c>
      <c r="D761" s="206" t="str">
        <f aca="false">'BOD Average Salary by School'!D761</f>
        <v>ASHBURN ELEM</v>
      </c>
      <c r="E761" s="226" t="n">
        <f aca="false">VLOOKUP(TEXT(A761,"000")&amp;" "&amp;TEXT(C761,"0000"),'BOD Average Salary by School'!F:G,2,FALSE())</f>
        <v>65744.47</v>
      </c>
    </row>
    <row r="762" customFormat="false" ht="15" hidden="false" customHeight="true" outlineLevel="0" collapsed="false">
      <c r="A762" s="225" t="n">
        <f aca="false">'BOD Average Salary by School'!A762</f>
        <v>53</v>
      </c>
      <c r="B762" s="206" t="str">
        <f aca="false">'BOD Average Salary by School'!B762</f>
        <v>Loudoun County Public Schools</v>
      </c>
      <c r="C762" s="206" t="n">
        <f aca="false">'BOD Average Salary by School'!C762</f>
        <v>180</v>
      </c>
      <c r="D762" s="206" t="str">
        <f aca="false">'BOD Average Salary by School'!D762</f>
        <v>ROUND HILL ELEM</v>
      </c>
      <c r="E762" s="226" t="n">
        <f aca="false">VLOOKUP(TEXT(A762,"000")&amp;" "&amp;TEXT(C762,"0000"),'BOD Average Salary by School'!F:G,2,FALSE())</f>
        <v>75031.47</v>
      </c>
    </row>
    <row r="763" customFormat="false" ht="15" hidden="false" customHeight="true" outlineLevel="0" collapsed="false">
      <c r="A763" s="225" t="n">
        <f aca="false">'BOD Average Salary by School'!A763</f>
        <v>53</v>
      </c>
      <c r="B763" s="206" t="str">
        <f aca="false">'BOD Average Salary by School'!B763</f>
        <v>Loudoun County Public Schools</v>
      </c>
      <c r="C763" s="206" t="n">
        <f aca="false">'BOD Average Salary by School'!C763</f>
        <v>190</v>
      </c>
      <c r="D763" s="206" t="str">
        <f aca="false">'BOD Average Salary by School'!D763</f>
        <v>EVERGREEN MILL ELEM</v>
      </c>
      <c r="E763" s="226" t="n">
        <f aca="false">VLOOKUP(TEXT(A763,"000")&amp;" "&amp;TEXT(C763,"0000"),'BOD Average Salary by School'!F:G,2,FALSE())</f>
        <v>69040.09</v>
      </c>
    </row>
    <row r="764" customFormat="false" ht="15" hidden="false" customHeight="true" outlineLevel="0" collapsed="false">
      <c r="A764" s="225" t="n">
        <f aca="false">'BOD Average Salary by School'!A764</f>
        <v>53</v>
      </c>
      <c r="B764" s="206" t="str">
        <f aca="false">'BOD Average Salary by School'!B764</f>
        <v>Loudoun County Public Schools</v>
      </c>
      <c r="C764" s="206" t="n">
        <f aca="false">'BOD Average Salary by School'!C764</f>
        <v>20</v>
      </c>
      <c r="D764" s="206" t="str">
        <f aca="false">'BOD Average Salary by School'!D764</f>
        <v>J. LUPTON SIMPSON MIDDLE</v>
      </c>
      <c r="E764" s="226" t="n">
        <f aca="false">VLOOKUP(TEXT(A764,"000")&amp;" "&amp;TEXT(C764,"0000"),'BOD Average Salary by School'!F:G,2,FALSE())</f>
        <v>66929.85</v>
      </c>
    </row>
    <row r="765" customFormat="false" ht="15" hidden="false" customHeight="true" outlineLevel="0" collapsed="false">
      <c r="A765" s="225" t="n">
        <f aca="false">'BOD Average Salary by School'!A765</f>
        <v>53</v>
      </c>
      <c r="B765" s="206" t="str">
        <f aca="false">'BOD Average Salary by School'!B765</f>
        <v>Loudoun County Public Schools</v>
      </c>
      <c r="C765" s="206" t="n">
        <f aca="false">'BOD Average Salary by School'!C765</f>
        <v>200</v>
      </c>
      <c r="D765" s="206" t="str">
        <f aca="false">'BOD Average Salary by School'!D765</f>
        <v>TUSCARORA HIGH</v>
      </c>
      <c r="E765" s="226" t="n">
        <f aca="false">VLOOKUP(TEXT(A765,"000")&amp;" "&amp;TEXT(C765,"0000"),'BOD Average Salary by School'!F:G,2,FALSE())</f>
        <v>66314.79</v>
      </c>
    </row>
    <row r="766" customFormat="false" ht="15" hidden="false" customHeight="true" outlineLevel="0" collapsed="false">
      <c r="A766" s="225" t="n">
        <f aca="false">'BOD Average Salary by School'!A766</f>
        <v>53</v>
      </c>
      <c r="B766" s="206" t="str">
        <f aca="false">'BOD Average Salary by School'!B766</f>
        <v>Loudoun County Public Schools</v>
      </c>
      <c r="C766" s="206" t="n">
        <f aca="false">'BOD Average Salary by School'!C766</f>
        <v>210</v>
      </c>
      <c r="D766" s="206" t="str">
        <f aca="false">'BOD Average Salary by School'!D766</f>
        <v>FARMWELL STATION MIDDLE</v>
      </c>
      <c r="E766" s="226" t="n">
        <f aca="false">VLOOKUP(TEXT(A766,"000")&amp;" "&amp;TEXT(C766,"0000"),'BOD Average Salary by School'!F:G,2,FALSE())</f>
        <v>67435.5</v>
      </c>
    </row>
    <row r="767" customFormat="false" ht="15" hidden="false" customHeight="true" outlineLevel="0" collapsed="false">
      <c r="A767" s="225" t="n">
        <f aca="false">'BOD Average Salary by School'!A767</f>
        <v>53</v>
      </c>
      <c r="B767" s="206" t="str">
        <f aca="false">'BOD Average Salary by School'!B767</f>
        <v>Loudoun County Public Schools</v>
      </c>
      <c r="C767" s="206" t="n">
        <f aca="false">'BOD Average Salary by School'!C767</f>
        <v>220</v>
      </c>
      <c r="D767" s="206" t="str">
        <f aca="false">'BOD Average Salary by School'!D767</f>
        <v>BALL'S BLUFF ELEM</v>
      </c>
      <c r="E767" s="226" t="n">
        <f aca="false">VLOOKUP(TEXT(A767,"000")&amp;" "&amp;TEXT(C767,"0000"),'BOD Average Salary by School'!F:G,2,FALSE())</f>
        <v>70558.57</v>
      </c>
    </row>
    <row r="768" customFormat="false" ht="15" hidden="false" customHeight="true" outlineLevel="0" collapsed="false">
      <c r="A768" s="225" t="n">
        <f aca="false">'BOD Average Salary by School'!A768</f>
        <v>53</v>
      </c>
      <c r="B768" s="206" t="str">
        <f aca="false">'BOD Average Salary by School'!B768</f>
        <v>Loudoun County Public Schools</v>
      </c>
      <c r="C768" s="206" t="n">
        <f aca="false">'BOD Average Salary by School'!C768</f>
        <v>230</v>
      </c>
      <c r="D768" s="206" t="str">
        <f aca="false">'BOD Average Salary by School'!D768</f>
        <v>HAMILTON ELEM</v>
      </c>
      <c r="E768" s="226" t="n">
        <f aca="false">VLOOKUP(TEXT(A768,"000")&amp;" "&amp;TEXT(C768,"0000"),'BOD Average Salary by School'!F:G,2,FALSE())</f>
        <v>68328.09</v>
      </c>
    </row>
    <row r="769" customFormat="false" ht="15" hidden="false" customHeight="true" outlineLevel="0" collapsed="false">
      <c r="A769" s="225" t="n">
        <f aca="false">'BOD Average Salary by School'!A769</f>
        <v>53</v>
      </c>
      <c r="B769" s="206" t="str">
        <f aca="false">'BOD Average Salary by School'!B769</f>
        <v>Loudoun County Public Schools</v>
      </c>
      <c r="C769" s="206" t="n">
        <f aca="false">'BOD Average Salary by School'!C769</f>
        <v>240</v>
      </c>
      <c r="D769" s="206" t="str">
        <f aca="false">'BOD Average Salary by School'!D769</f>
        <v>SANDERS CORNER ELEM</v>
      </c>
      <c r="E769" s="226" t="n">
        <f aca="false">VLOOKUP(TEXT(A769,"000")&amp;" "&amp;TEXT(C769,"0000"),'BOD Average Salary by School'!F:G,2,FALSE())</f>
        <v>66500.82</v>
      </c>
    </row>
    <row r="770" customFormat="false" ht="15" hidden="false" customHeight="true" outlineLevel="0" collapsed="false">
      <c r="A770" s="225" t="n">
        <f aca="false">'BOD Average Salary by School'!A770</f>
        <v>53</v>
      </c>
      <c r="B770" s="206" t="str">
        <f aca="false">'BOD Average Salary by School'!B770</f>
        <v>Loudoun County Public Schools</v>
      </c>
      <c r="C770" s="206" t="n">
        <f aca="false">'BOD Average Salary by School'!C770</f>
        <v>250</v>
      </c>
      <c r="D770" s="206" t="str">
        <f aca="false">'BOD Average Salary by School'!D770</f>
        <v>POTOWMACK ELEM</v>
      </c>
      <c r="E770" s="226" t="n">
        <f aca="false">VLOOKUP(TEXT(A770,"000")&amp;" "&amp;TEXT(C770,"0000"),'BOD Average Salary by School'!F:G,2,FALSE())</f>
        <v>63448.94</v>
      </c>
    </row>
    <row r="771" customFormat="false" ht="15" hidden="false" customHeight="true" outlineLevel="0" collapsed="false">
      <c r="A771" s="225" t="n">
        <f aca="false">'BOD Average Salary by School'!A771</f>
        <v>53</v>
      </c>
      <c r="B771" s="206" t="str">
        <f aca="false">'BOD Average Salary by School'!B771</f>
        <v>Loudoun County Public Schools</v>
      </c>
      <c r="C771" s="206" t="n">
        <f aca="false">'BOD Average Salary by School'!C771</f>
        <v>270</v>
      </c>
      <c r="D771" s="206" t="str">
        <f aca="false">'BOD Average Salary by School'!D771</f>
        <v>NEWTON-LEE ELEM</v>
      </c>
      <c r="E771" s="226" t="n">
        <f aca="false">VLOOKUP(TEXT(A771,"000")&amp;" "&amp;TEXT(C771,"0000"),'BOD Average Salary by School'!F:G,2,FALSE())</f>
        <v>63810.24</v>
      </c>
    </row>
    <row r="772" customFormat="false" ht="15" hidden="false" customHeight="true" outlineLevel="0" collapsed="false">
      <c r="A772" s="225" t="n">
        <f aca="false">'BOD Average Salary by School'!A772</f>
        <v>53</v>
      </c>
      <c r="B772" s="206" t="str">
        <f aca="false">'BOD Average Salary by School'!B772</f>
        <v>Loudoun County Public Schools</v>
      </c>
      <c r="C772" s="206" t="n">
        <f aca="false">'BOD Average Salary by School'!C772</f>
        <v>280</v>
      </c>
      <c r="D772" s="206" t="str">
        <f aca="false">'BOD Average Salary by School'!D772</f>
        <v>SYCOLIN CREEK ELEM</v>
      </c>
      <c r="E772" s="226" t="n">
        <f aca="false">VLOOKUP(TEXT(A772,"000")&amp;" "&amp;TEXT(C772,"0000"),'BOD Average Salary by School'!F:G,2,FALSE())</f>
        <v>65218.67</v>
      </c>
    </row>
    <row r="773" customFormat="false" ht="15" hidden="false" customHeight="true" outlineLevel="0" collapsed="false">
      <c r="A773" s="225" t="n">
        <f aca="false">'BOD Average Salary by School'!A773</f>
        <v>53</v>
      </c>
      <c r="B773" s="206" t="str">
        <f aca="false">'BOD Average Salary by School'!B773</f>
        <v>Loudoun County Public Schools</v>
      </c>
      <c r="C773" s="206" t="n">
        <f aca="false">'BOD Average Salary by School'!C773</f>
        <v>290</v>
      </c>
      <c r="D773" s="206" t="str">
        <f aca="false">'BOD Average Salary by School'!D773</f>
        <v>LINCOLN ELEM</v>
      </c>
      <c r="E773" s="226" t="n">
        <f aca="false">VLOOKUP(TEXT(A773,"000")&amp;" "&amp;TEXT(C773,"0000"),'BOD Average Salary by School'!F:G,2,FALSE())</f>
        <v>72450.77</v>
      </c>
    </row>
    <row r="774" customFormat="false" ht="15" hidden="false" customHeight="true" outlineLevel="0" collapsed="false">
      <c r="A774" s="225" t="n">
        <f aca="false">'BOD Average Salary by School'!A774</f>
        <v>53</v>
      </c>
      <c r="B774" s="206" t="str">
        <f aca="false">'BOD Average Salary by School'!B774</f>
        <v>Loudoun County Public Schools</v>
      </c>
      <c r="C774" s="206" t="n">
        <f aca="false">'BOD Average Salary by School'!C774</f>
        <v>30</v>
      </c>
      <c r="D774" s="206" t="str">
        <f aca="false">'BOD Average Salary by School'!D774</f>
        <v>SENECA RIDGE MIDDLE</v>
      </c>
      <c r="E774" s="226" t="n">
        <f aca="false">VLOOKUP(TEXT(A774,"000")&amp;" "&amp;TEXT(C774,"0000"),'BOD Average Salary by School'!F:G,2,FALSE())</f>
        <v>65694.53</v>
      </c>
    </row>
    <row r="775" customFormat="false" ht="15" hidden="false" customHeight="true" outlineLevel="0" collapsed="false">
      <c r="A775" s="225" t="n">
        <f aca="false">'BOD Average Salary by School'!A775</f>
        <v>53</v>
      </c>
      <c r="B775" s="206" t="str">
        <f aca="false">'BOD Average Salary by School'!B775</f>
        <v>Loudoun County Public Schools</v>
      </c>
      <c r="C775" s="206" t="n">
        <f aca="false">'BOD Average Salary by School'!C775</f>
        <v>300</v>
      </c>
      <c r="D775" s="206" t="str">
        <f aca="false">'BOD Average Salary by School'!D775</f>
        <v>BELMONT STATION ELEM</v>
      </c>
      <c r="E775" s="226" t="n">
        <f aca="false">VLOOKUP(TEXT(A775,"000")&amp;" "&amp;TEXT(C775,"0000"),'BOD Average Salary by School'!F:G,2,FALSE())</f>
        <v>65199.09</v>
      </c>
    </row>
    <row r="776" customFormat="false" ht="15" hidden="false" customHeight="true" outlineLevel="0" collapsed="false">
      <c r="A776" s="225" t="n">
        <f aca="false">'BOD Average Salary by School'!A776</f>
        <v>53</v>
      </c>
      <c r="B776" s="206" t="str">
        <f aca="false">'BOD Average Salary by School'!B776</f>
        <v>Loudoun County Public Schools</v>
      </c>
      <c r="C776" s="206" t="n">
        <f aca="false">'BOD Average Salary by School'!C776</f>
        <v>31</v>
      </c>
      <c r="D776" s="206" t="str">
        <f aca="false">'BOD Average Salary by School'!D776</f>
        <v>DOMINION HIGH</v>
      </c>
      <c r="E776" s="226" t="n">
        <f aca="false">VLOOKUP(TEXT(A776,"000")&amp;" "&amp;TEXT(C776,"0000"),'BOD Average Salary by School'!F:G,2,FALSE())</f>
        <v>67640.81</v>
      </c>
    </row>
    <row r="777" customFormat="false" ht="15" hidden="false" customHeight="true" outlineLevel="0" collapsed="false">
      <c r="A777" s="225" t="n">
        <f aca="false">'BOD Average Salary by School'!A777</f>
        <v>53</v>
      </c>
      <c r="B777" s="206" t="str">
        <f aca="false">'BOD Average Salary by School'!B777</f>
        <v>Loudoun County Public Schools</v>
      </c>
      <c r="C777" s="206" t="n">
        <f aca="false">'BOD Average Salary by School'!C777</f>
        <v>320</v>
      </c>
      <c r="D777" s="206" t="str">
        <f aca="false">'BOD Average Salary by School'!D777</f>
        <v>MERCER MIDDLE</v>
      </c>
      <c r="E777" s="226" t="n">
        <f aca="false">VLOOKUP(TEXT(A777,"000")&amp;" "&amp;TEXT(C777,"0000"),'BOD Average Salary by School'!F:G,2,FALSE())</f>
        <v>63321.44</v>
      </c>
    </row>
    <row r="778" customFormat="false" ht="15" hidden="false" customHeight="true" outlineLevel="0" collapsed="false">
      <c r="A778" s="225" t="n">
        <f aca="false">'BOD Average Salary by School'!A778</f>
        <v>53</v>
      </c>
      <c r="B778" s="206" t="str">
        <f aca="false">'BOD Average Salary by School'!B778</f>
        <v>Loudoun County Public Schools</v>
      </c>
      <c r="C778" s="206" t="n">
        <f aca="false">'BOD Average Salary by School'!C778</f>
        <v>340</v>
      </c>
      <c r="D778" s="206" t="str">
        <f aca="false">'BOD Average Salary by School'!D778</f>
        <v>PINEBROOK ELEM</v>
      </c>
      <c r="E778" s="226" t="n">
        <f aca="false">VLOOKUP(TEXT(A778,"000")&amp;" "&amp;TEXT(C778,"0000"),'BOD Average Salary by School'!F:G,2,FALSE())</f>
        <v>64450.59</v>
      </c>
    </row>
    <row r="779" customFormat="false" ht="15" hidden="false" customHeight="true" outlineLevel="0" collapsed="false">
      <c r="A779" s="225" t="n">
        <f aca="false">'BOD Average Salary by School'!A779</f>
        <v>53</v>
      </c>
      <c r="B779" s="206" t="str">
        <f aca="false">'BOD Average Salary by School'!B779</f>
        <v>Loudoun County Public Schools</v>
      </c>
      <c r="C779" s="206" t="n">
        <f aca="false">'BOD Average Salary by School'!C779</f>
        <v>350</v>
      </c>
      <c r="D779" s="206" t="str">
        <f aca="false">'BOD Average Salary by School'!D779</f>
        <v>STEUART W. WELLER ELEM</v>
      </c>
      <c r="E779" s="226" t="n">
        <f aca="false">VLOOKUP(TEXT(A779,"000")&amp;" "&amp;TEXT(C779,"0000"),'BOD Average Salary by School'!F:G,2,FALSE())</f>
        <v>61967.17</v>
      </c>
    </row>
    <row r="780" customFormat="false" ht="15" hidden="false" customHeight="true" outlineLevel="0" collapsed="false">
      <c r="A780" s="225" t="n">
        <f aca="false">'BOD Average Salary by School'!A780</f>
        <v>53</v>
      </c>
      <c r="B780" s="206" t="str">
        <f aca="false">'BOD Average Salary by School'!B780</f>
        <v>Loudoun County Public Schools</v>
      </c>
      <c r="C780" s="206" t="n">
        <f aca="false">'BOD Average Salary by School'!C780</f>
        <v>370</v>
      </c>
      <c r="D780" s="206" t="str">
        <f aca="false">'BOD Average Salary by School'!D780</f>
        <v>JOHN CHAMPE HS</v>
      </c>
      <c r="E780" s="226" t="n">
        <f aca="false">VLOOKUP(TEXT(A780,"000")&amp;" "&amp;TEXT(C780,"0000"),'BOD Average Salary by School'!F:G,2,FALSE())</f>
        <v>62868.58</v>
      </c>
    </row>
    <row r="781" customFormat="false" ht="15" hidden="false" customHeight="true" outlineLevel="0" collapsed="false">
      <c r="A781" s="225" t="n">
        <f aca="false">'BOD Average Salary by School'!A781</f>
        <v>53</v>
      </c>
      <c r="B781" s="206" t="str">
        <f aca="false">'BOD Average Salary by School'!B781</f>
        <v>Loudoun County Public Schools</v>
      </c>
      <c r="C781" s="206" t="n">
        <f aca="false">'BOD Average Salary by School'!C781</f>
        <v>380</v>
      </c>
      <c r="D781" s="206" t="str">
        <f aca="false">'BOD Average Salary by School'!D781</f>
        <v>MOOREFIELD STATION ELEM</v>
      </c>
      <c r="E781" s="226" t="n">
        <f aca="false">VLOOKUP(TEXT(A781,"000")&amp;" "&amp;TEXT(C781,"0000"),'BOD Average Salary by School'!F:G,2,FALSE())</f>
        <v>64518.08</v>
      </c>
    </row>
    <row r="782" customFormat="false" ht="15" hidden="false" customHeight="true" outlineLevel="0" collapsed="false">
      <c r="A782" s="225" t="n">
        <f aca="false">'BOD Average Salary by School'!A782</f>
        <v>53</v>
      </c>
      <c r="B782" s="206" t="str">
        <f aca="false">'BOD Average Salary by School'!B782</f>
        <v>Loudoun County Public Schools</v>
      </c>
      <c r="C782" s="206" t="n">
        <f aca="false">'BOD Average Salary by School'!C782</f>
        <v>40</v>
      </c>
      <c r="D782" s="206" t="str">
        <f aca="false">'BOD Average Salary by School'!D782</f>
        <v>ROLLING RIDGE ELEM</v>
      </c>
      <c r="E782" s="226" t="n">
        <f aca="false">VLOOKUP(TEXT(A782,"000")&amp;" "&amp;TEXT(C782,"0000"),'BOD Average Salary by School'!F:G,2,FALSE())</f>
        <v>60502.56</v>
      </c>
    </row>
    <row r="783" customFormat="false" ht="15" hidden="false" customHeight="true" outlineLevel="0" collapsed="false">
      <c r="A783" s="225" t="n">
        <f aca="false">'BOD Average Salary by School'!A783</f>
        <v>53</v>
      </c>
      <c r="B783" s="206" t="str">
        <f aca="false">'BOD Average Salary by School'!B783</f>
        <v>Loudoun County Public Schools</v>
      </c>
      <c r="C783" s="206" t="n">
        <f aca="false">'BOD Average Salary by School'!C783</f>
        <v>400</v>
      </c>
      <c r="D783" s="206" t="str">
        <f aca="false">'BOD Average Salary by School'!D783</f>
        <v>HILLSIDE ELEM</v>
      </c>
      <c r="E783" s="226" t="n">
        <f aca="false">VLOOKUP(TEXT(A783,"000")&amp;" "&amp;TEXT(C783,"0000"),'BOD Average Salary by School'!F:G,2,FALSE())</f>
        <v>65611.41</v>
      </c>
    </row>
    <row r="784" customFormat="false" ht="15" hidden="false" customHeight="true" outlineLevel="0" collapsed="false">
      <c r="A784" s="225" t="n">
        <f aca="false">'BOD Average Salary by School'!A784</f>
        <v>53</v>
      </c>
      <c r="B784" s="206" t="str">
        <f aca="false">'BOD Average Salary by School'!B784</f>
        <v>Loudoun County Public Schools</v>
      </c>
      <c r="C784" s="206" t="n">
        <f aca="false">'BOD Average Salary by School'!C784</f>
        <v>420</v>
      </c>
      <c r="D784" s="206" t="str">
        <f aca="false">'BOD Average Salary by School'!D784</f>
        <v>BRIAR WOODS HIGH</v>
      </c>
      <c r="E784" s="226" t="n">
        <f aca="false">VLOOKUP(TEXT(A784,"000")&amp;" "&amp;TEXT(C784,"0000"),'BOD Average Salary by School'!F:G,2,FALSE())</f>
        <v>72309.51</v>
      </c>
    </row>
    <row r="785" customFormat="false" ht="15" hidden="false" customHeight="true" outlineLevel="0" collapsed="false">
      <c r="A785" s="225" t="n">
        <f aca="false">'BOD Average Salary by School'!A785</f>
        <v>53</v>
      </c>
      <c r="B785" s="206" t="str">
        <f aca="false">'BOD Average Salary by School'!B785</f>
        <v>Loudoun County Public Schools</v>
      </c>
      <c r="C785" s="206" t="n">
        <f aca="false">'BOD Average Salary by School'!C785</f>
        <v>430</v>
      </c>
      <c r="D785" s="206" t="str">
        <f aca="false">'BOD Average Salary by School'!D785</f>
        <v>LEGACY ELEM</v>
      </c>
      <c r="E785" s="226" t="n">
        <f aca="false">VLOOKUP(TEXT(A785,"000")&amp;" "&amp;TEXT(C785,"0000"),'BOD Average Salary by School'!F:G,2,FALSE())</f>
        <v>66691.58</v>
      </c>
    </row>
    <row r="786" customFormat="false" ht="15" hidden="false" customHeight="true" outlineLevel="0" collapsed="false">
      <c r="A786" s="225" t="n">
        <f aca="false">'BOD Average Salary by School'!A786</f>
        <v>53</v>
      </c>
      <c r="B786" s="206" t="str">
        <f aca="false">'BOD Average Salary by School'!B786</f>
        <v>Loudoun County Public Schools</v>
      </c>
      <c r="C786" s="206" t="n">
        <f aca="false">'BOD Average Salary by School'!C786</f>
        <v>450</v>
      </c>
      <c r="D786" s="206" t="str">
        <f aca="false">'BOD Average Salary by School'!D786</f>
        <v>BUFFALO TRAIL ELEM</v>
      </c>
      <c r="E786" s="226" t="n">
        <f aca="false">VLOOKUP(TEXT(A786,"000")&amp;" "&amp;TEXT(C786,"0000"),'BOD Average Salary by School'!F:G,2,FALSE())</f>
        <v>61077.42</v>
      </c>
    </row>
    <row r="787" customFormat="false" ht="15" hidden="false" customHeight="true" outlineLevel="0" collapsed="false">
      <c r="A787" s="225" t="n">
        <f aca="false">'BOD Average Salary by School'!A787</f>
        <v>53</v>
      </c>
      <c r="B787" s="206" t="str">
        <f aca="false">'BOD Average Salary by School'!B787</f>
        <v>Loudoun County Public Schools</v>
      </c>
      <c r="C787" s="206" t="n">
        <f aca="false">'BOD Average Salary by School'!C787</f>
        <v>460</v>
      </c>
      <c r="D787" s="206" t="str">
        <f aca="false">'BOD Average Salary by School'!D787</f>
        <v>CARDINAL RIDGE ELEM</v>
      </c>
      <c r="E787" s="226" t="n">
        <f aca="false">VLOOKUP(TEXT(A787,"000")&amp;" "&amp;TEXT(C787,"0000"),'BOD Average Salary by School'!F:G,2,FALSE())</f>
        <v>58615.15</v>
      </c>
    </row>
    <row r="788" customFormat="false" ht="15" hidden="false" customHeight="true" outlineLevel="0" collapsed="false">
      <c r="A788" s="225" t="n">
        <f aca="false">'BOD Average Salary by School'!A788</f>
        <v>53</v>
      </c>
      <c r="B788" s="206" t="str">
        <f aca="false">'BOD Average Salary by School'!B788</f>
        <v>Loudoun County Public Schools</v>
      </c>
      <c r="C788" s="206" t="n">
        <f aca="false">'BOD Average Salary by School'!C788</f>
        <v>470</v>
      </c>
      <c r="D788" s="206" t="str">
        <f aca="false">'BOD Average Salary by School'!D788</f>
        <v>DOMINION TRAIL ELEM</v>
      </c>
      <c r="E788" s="226" t="n">
        <f aca="false">VLOOKUP(TEXT(A788,"000")&amp;" "&amp;TEXT(C788,"0000"),'BOD Average Salary by School'!F:G,2,FALSE())</f>
        <v>65585.74</v>
      </c>
    </row>
    <row r="789" customFormat="false" ht="15" hidden="false" customHeight="true" outlineLevel="0" collapsed="false">
      <c r="A789" s="225" t="n">
        <f aca="false">'BOD Average Salary by School'!A789</f>
        <v>53</v>
      </c>
      <c r="B789" s="206" t="str">
        <f aca="false">'BOD Average Salary by School'!B789</f>
        <v>Loudoun County Public Schools</v>
      </c>
      <c r="C789" s="206" t="n">
        <f aca="false">'BOD Average Salary by School'!C789</f>
        <v>500</v>
      </c>
      <c r="D789" s="206" t="str">
        <f aca="false">'BOD Average Salary by School'!D789</f>
        <v>LOWES ISLAND ELEM</v>
      </c>
      <c r="E789" s="226" t="n">
        <f aca="false">VLOOKUP(TEXT(A789,"000")&amp;" "&amp;TEXT(C789,"0000"),'BOD Average Salary by School'!F:G,2,FALSE())</f>
        <v>59004.01</v>
      </c>
    </row>
    <row r="790" customFormat="false" ht="15" hidden="false" customHeight="true" outlineLevel="0" collapsed="false">
      <c r="A790" s="225" t="n">
        <f aca="false">'BOD Average Salary by School'!A790</f>
        <v>53</v>
      </c>
      <c r="B790" s="206" t="str">
        <f aca="false">'BOD Average Salary by School'!B790</f>
        <v>Loudoun County Public Schools</v>
      </c>
      <c r="C790" s="206" t="n">
        <f aca="false">'BOD Average Salary by School'!C790</f>
        <v>510</v>
      </c>
      <c r="D790" s="206" t="str">
        <f aca="false">'BOD Average Salary by School'!D790</f>
        <v>ALDIE ELEM</v>
      </c>
      <c r="E790" s="226" t="n">
        <f aca="false">VLOOKUP(TEXT(A790,"000")&amp;" "&amp;TEXT(C790,"0000"),'BOD Average Salary by School'!F:G,2,FALSE())</f>
        <v>66864.08</v>
      </c>
    </row>
    <row r="791" customFormat="false" ht="15" hidden="false" customHeight="true" outlineLevel="0" collapsed="false">
      <c r="A791" s="225" t="n">
        <f aca="false">'BOD Average Salary by School'!A791</f>
        <v>53</v>
      </c>
      <c r="B791" s="206" t="str">
        <f aca="false">'BOD Average Salary by School'!B791</f>
        <v>Loudoun County Public Schools</v>
      </c>
      <c r="C791" s="206" t="n">
        <f aca="false">'BOD Average Salary by School'!C791</f>
        <v>520</v>
      </c>
      <c r="D791" s="206" t="str">
        <f aca="false">'BOD Average Salary by School'!D791</f>
        <v>HARPER PARK MIDDLE</v>
      </c>
      <c r="E791" s="226" t="n">
        <f aca="false">VLOOKUP(TEXT(A791,"000")&amp;" "&amp;TEXT(C791,"0000"),'BOD Average Salary by School'!F:G,2,FALSE())</f>
        <v>70515.98</v>
      </c>
    </row>
    <row r="792" customFormat="false" ht="15" hidden="false" customHeight="true" outlineLevel="0" collapsed="false">
      <c r="A792" s="225" t="n">
        <f aca="false">'BOD Average Salary by School'!A792</f>
        <v>53</v>
      </c>
      <c r="B792" s="206" t="str">
        <f aca="false">'BOD Average Salary by School'!B792</f>
        <v>Loudoun County Public Schools</v>
      </c>
      <c r="C792" s="206" t="n">
        <f aca="false">'BOD Average Salary by School'!C792</f>
        <v>530</v>
      </c>
      <c r="D792" s="206" t="str">
        <f aca="false">'BOD Average Salary by School'!D792</f>
        <v>FREDERICK DOUGLASS ELEM</v>
      </c>
      <c r="E792" s="226" t="n">
        <f aca="false">VLOOKUP(TEXT(A792,"000")&amp;" "&amp;TEXT(C792,"0000"),'BOD Average Salary by School'!F:G,2,FALSE())</f>
        <v>64722.66</v>
      </c>
    </row>
    <row r="793" customFormat="false" ht="15" hidden="false" customHeight="true" outlineLevel="0" collapsed="false">
      <c r="A793" s="225" t="n">
        <f aca="false">'BOD Average Salary by School'!A793</f>
        <v>53</v>
      </c>
      <c r="B793" s="206" t="str">
        <f aca="false">'BOD Average Salary by School'!B793</f>
        <v>Loudoun County Public Schools</v>
      </c>
      <c r="C793" s="206" t="n">
        <f aca="false">'BOD Average Salary by School'!C793</f>
        <v>540</v>
      </c>
      <c r="D793" s="206" t="str">
        <f aca="false">'BOD Average Salary by School'!D793</f>
        <v>CREIGHTON'S CORNER ELEM</v>
      </c>
      <c r="E793" s="226" t="n">
        <f aca="false">VLOOKUP(TEXT(A793,"000")&amp;" "&amp;TEXT(C793,"0000"),'BOD Average Salary by School'!F:G,2,FALSE())</f>
        <v>62038.07</v>
      </c>
    </row>
    <row r="794" customFormat="false" ht="15" hidden="false" customHeight="true" outlineLevel="0" collapsed="false">
      <c r="A794" s="225" t="n">
        <f aca="false">'BOD Average Salary by School'!A794</f>
        <v>53</v>
      </c>
      <c r="B794" s="206" t="str">
        <f aca="false">'BOD Average Salary by School'!B794</f>
        <v>Loudoun County Public Schools</v>
      </c>
      <c r="C794" s="206" t="n">
        <f aca="false">'BOD Average Salary by School'!C794</f>
        <v>550</v>
      </c>
      <c r="D794" s="206" t="str">
        <f aca="false">'BOD Average Salary by School'!D794</f>
        <v>ROSA LEE CARTER ELEM</v>
      </c>
      <c r="E794" s="226" t="n">
        <f aca="false">VLOOKUP(TEXT(A794,"000")&amp;" "&amp;TEXT(C794,"0000"),'BOD Average Salary by School'!F:G,2,FALSE())</f>
        <v>61903.54</v>
      </c>
    </row>
    <row r="795" customFormat="false" ht="15" hidden="false" customHeight="true" outlineLevel="0" collapsed="false">
      <c r="A795" s="225" t="n">
        <f aca="false">'BOD Average Salary by School'!A795</f>
        <v>53</v>
      </c>
      <c r="B795" s="206" t="str">
        <f aca="false">'BOD Average Salary by School'!B795</f>
        <v>Loudoun County Public Schools</v>
      </c>
      <c r="C795" s="206" t="n">
        <f aca="false">'BOD Average Salary by School'!C795</f>
        <v>560</v>
      </c>
      <c r="D795" s="206" t="str">
        <f aca="false">'BOD Average Salary by School'!D795</f>
        <v>LIBERTY ELEM</v>
      </c>
      <c r="E795" s="226" t="n">
        <f aca="false">VLOOKUP(TEXT(A795,"000")&amp;" "&amp;TEXT(C795,"0000"),'BOD Average Salary by School'!F:G,2,FALSE())</f>
        <v>62005.1</v>
      </c>
    </row>
    <row r="796" customFormat="false" ht="15" hidden="false" customHeight="true" outlineLevel="0" collapsed="false">
      <c r="A796" s="225" t="n">
        <f aca="false">'BOD Average Salary by School'!A796</f>
        <v>53</v>
      </c>
      <c r="B796" s="206" t="str">
        <f aca="false">'BOD Average Salary by School'!B796</f>
        <v>Loudoun County Public Schools</v>
      </c>
      <c r="C796" s="206" t="n">
        <f aca="false">'BOD Average Salary by School'!C796</f>
        <v>570</v>
      </c>
      <c r="D796" s="206" t="str">
        <f aca="false">'BOD Average Salary by School'!D796</f>
        <v>STONE HILL MIDDLE</v>
      </c>
      <c r="E796" s="226" t="n">
        <f aca="false">VLOOKUP(TEXT(A796,"000")&amp;" "&amp;TEXT(C796,"0000"),'BOD Average Salary by School'!F:G,2,FALSE())</f>
        <v>62380.77</v>
      </c>
    </row>
    <row r="797" customFormat="false" ht="15" hidden="false" customHeight="true" outlineLevel="0" collapsed="false">
      <c r="A797" s="225" t="n">
        <f aca="false">'BOD Average Salary by School'!A797</f>
        <v>53</v>
      </c>
      <c r="B797" s="206" t="str">
        <f aca="false">'BOD Average Salary by School'!B797</f>
        <v>Loudoun County Public Schools</v>
      </c>
      <c r="C797" s="206" t="n">
        <f aca="false">'BOD Average Salary by School'!C797</f>
        <v>580</v>
      </c>
      <c r="D797" s="206" t="str">
        <f aca="false">'BOD Average Salary by School'!D797</f>
        <v>J MICHAEL LUNSFORD MIDDLE</v>
      </c>
      <c r="E797" s="226" t="n">
        <f aca="false">VLOOKUP(TEXT(A797,"000")&amp;" "&amp;TEXT(C797,"0000"),'BOD Average Salary by School'!F:G,2,FALSE())</f>
        <v>61518.99</v>
      </c>
    </row>
    <row r="798" customFormat="false" ht="15" hidden="false" customHeight="true" outlineLevel="0" collapsed="false">
      <c r="A798" s="225" t="n">
        <f aca="false">'BOD Average Salary by School'!A798</f>
        <v>53</v>
      </c>
      <c r="B798" s="206" t="str">
        <f aca="false">'BOD Average Salary by School'!B798</f>
        <v>Loudoun County Public Schools</v>
      </c>
      <c r="C798" s="206" t="n">
        <f aca="false">'BOD Average Salary by School'!C798</f>
        <v>590</v>
      </c>
      <c r="D798" s="206" t="str">
        <f aca="false">'BOD Average Salary by School'!D798</f>
        <v>WOODGROVE HIGH</v>
      </c>
      <c r="E798" s="226" t="n">
        <f aca="false">VLOOKUP(TEXT(A798,"000")&amp;" "&amp;TEXT(C798,"0000"),'BOD Average Salary by School'!F:G,2,FALSE())</f>
        <v>75402.7</v>
      </c>
    </row>
    <row r="799" customFormat="false" ht="15" hidden="false" customHeight="true" outlineLevel="0" collapsed="false">
      <c r="A799" s="225" t="n">
        <f aca="false">'BOD Average Salary by School'!A799</f>
        <v>53</v>
      </c>
      <c r="B799" s="206" t="str">
        <f aca="false">'BOD Average Salary by School'!B799</f>
        <v>Loudoun County Public Schools</v>
      </c>
      <c r="C799" s="206" t="n">
        <f aca="false">'BOD Average Salary by School'!C799</f>
        <v>60</v>
      </c>
      <c r="D799" s="206" t="str">
        <f aca="false">'BOD Average Salary by School'!D799</f>
        <v>PARK VIEW HIGH</v>
      </c>
      <c r="E799" s="226" t="n">
        <f aca="false">VLOOKUP(TEXT(A799,"000")&amp;" "&amp;TEXT(C799,"0000"),'BOD Average Salary by School'!F:G,2,FALSE())</f>
        <v>65133</v>
      </c>
    </row>
    <row r="800" customFormat="false" ht="15" hidden="false" customHeight="true" outlineLevel="0" collapsed="false">
      <c r="A800" s="225" t="n">
        <f aca="false">'BOD Average Salary by School'!A800</f>
        <v>53</v>
      </c>
      <c r="B800" s="206" t="str">
        <f aca="false">'BOD Average Salary by School'!B800</f>
        <v>Loudoun County Public Schools</v>
      </c>
      <c r="C800" s="206" t="n">
        <f aca="false">'BOD Average Salary by School'!C800</f>
        <v>600</v>
      </c>
      <c r="D800" s="206" t="str">
        <f aca="false">'BOD Average Salary by School'!D800</f>
        <v>KENNETH W CULBERT ELEM</v>
      </c>
      <c r="E800" s="226" t="n">
        <f aca="false">VLOOKUP(TEXT(A800,"000")&amp;" "&amp;TEXT(C800,"0000"),'BOD Average Salary by School'!F:G,2,FALSE())</f>
        <v>72517.7</v>
      </c>
    </row>
    <row r="801" customFormat="false" ht="15" hidden="false" customHeight="true" outlineLevel="0" collapsed="false">
      <c r="A801" s="225" t="n">
        <f aca="false">'BOD Average Salary by School'!A801</f>
        <v>53</v>
      </c>
      <c r="B801" s="206" t="str">
        <f aca="false">'BOD Average Salary by School'!B801</f>
        <v>Loudoun County Public Schools</v>
      </c>
      <c r="C801" s="206" t="n">
        <f aca="false">'BOD Average Salary by School'!C801</f>
        <v>610</v>
      </c>
      <c r="D801" s="206" t="str">
        <f aca="false">'BOD Average Salary by School'!D801</f>
        <v>ARCOLA ELEM</v>
      </c>
      <c r="E801" s="226" t="n">
        <f aca="false">VLOOKUP(TEXT(A801,"000")&amp;" "&amp;TEXT(C801,"0000"),'BOD Average Salary by School'!F:G,2,FALSE())</f>
        <v>65076.95</v>
      </c>
    </row>
    <row r="802" customFormat="false" ht="15" hidden="false" customHeight="true" outlineLevel="0" collapsed="false">
      <c r="A802" s="225" t="n">
        <f aca="false">'BOD Average Salary by School'!A802</f>
        <v>53</v>
      </c>
      <c r="B802" s="206" t="str">
        <f aca="false">'BOD Average Salary by School'!B802</f>
        <v>Loudoun County Public Schools</v>
      </c>
      <c r="C802" s="206" t="n">
        <f aca="false">'BOD Average Salary by School'!C802</f>
        <v>650</v>
      </c>
      <c r="D802" s="206" t="str">
        <f aca="false">'BOD Average Salary by School'!D802</f>
        <v>BANNEKER ELEM</v>
      </c>
      <c r="E802" s="226" t="n">
        <f aca="false">VLOOKUP(TEXT(A802,"000")&amp;" "&amp;TEXT(C802,"0000"),'BOD Average Salary by School'!F:G,2,FALSE())</f>
        <v>67326.58</v>
      </c>
    </row>
    <row r="803" customFormat="false" ht="15" hidden="false" customHeight="true" outlineLevel="0" collapsed="false">
      <c r="A803" s="225" t="n">
        <f aca="false">'BOD Average Salary by School'!A803</f>
        <v>53</v>
      </c>
      <c r="B803" s="206" t="str">
        <f aca="false">'BOD Average Salary by School'!B803</f>
        <v>Loudoun County Public Schools</v>
      </c>
      <c r="C803" s="206" t="n">
        <f aca="false">'BOD Average Salary by School'!C803</f>
        <v>660</v>
      </c>
      <c r="D803" s="206" t="str">
        <f aca="false">'BOD Average Salary by School'!D803</f>
        <v>LOUDOUN COUNTY HIGH</v>
      </c>
      <c r="E803" s="226" t="n">
        <f aca="false">VLOOKUP(TEXT(A803,"000")&amp;" "&amp;TEXT(C803,"0000"),'BOD Average Salary by School'!F:G,2,FALSE())</f>
        <v>72079.66</v>
      </c>
    </row>
    <row r="804" customFormat="false" ht="15" hidden="false" customHeight="true" outlineLevel="0" collapsed="false">
      <c r="A804" s="225" t="n">
        <f aca="false">'BOD Average Salary by School'!A804</f>
        <v>53</v>
      </c>
      <c r="B804" s="206" t="str">
        <f aca="false">'BOD Average Salary by School'!B804</f>
        <v>Loudoun County Public Schools</v>
      </c>
      <c r="C804" s="206" t="n">
        <f aca="false">'BOD Average Salary by School'!C804</f>
        <v>680</v>
      </c>
      <c r="D804" s="206" t="str">
        <f aca="false">'BOD Average Salary by School'!D804</f>
        <v>LOUDOUN VALLEY HIGH</v>
      </c>
      <c r="E804" s="226" t="n">
        <f aca="false">VLOOKUP(TEXT(A804,"000")&amp;" "&amp;TEXT(C804,"0000"),'BOD Average Salary by School'!F:G,2,FALSE())</f>
        <v>73093.9</v>
      </c>
    </row>
    <row r="805" customFormat="false" ht="15" hidden="false" customHeight="true" outlineLevel="0" collapsed="false">
      <c r="A805" s="225" t="n">
        <f aca="false">'BOD Average Salary by School'!A805</f>
        <v>53</v>
      </c>
      <c r="B805" s="206" t="str">
        <f aca="false">'BOD Average Salary by School'!B805</f>
        <v>Loudoun County Public Schools</v>
      </c>
      <c r="C805" s="206" t="n">
        <f aca="false">'BOD Average Salary by School'!C805</f>
        <v>690</v>
      </c>
      <c r="D805" s="206" t="str">
        <f aca="false">'BOD Average Salary by School'!D805</f>
        <v>STERLING ELEM</v>
      </c>
      <c r="E805" s="226" t="n">
        <f aca="false">VLOOKUP(TEXT(A805,"000")&amp;" "&amp;TEXT(C805,"0000"),'BOD Average Salary by School'!F:G,2,FALSE())</f>
        <v>60587.1</v>
      </c>
    </row>
    <row r="806" customFormat="false" ht="15" hidden="false" customHeight="true" outlineLevel="0" collapsed="false">
      <c r="A806" s="225" t="n">
        <f aca="false">'BOD Average Salary by School'!A806</f>
        <v>53</v>
      </c>
      <c r="B806" s="206" t="str">
        <f aca="false">'BOD Average Salary by School'!B806</f>
        <v>Loudoun County Public Schools</v>
      </c>
      <c r="C806" s="206" t="n">
        <f aca="false">'BOD Average Salary by School'!C806</f>
        <v>70</v>
      </c>
      <c r="D806" s="206" t="str">
        <f aca="false">'BOD Average Salary by School'!D806</f>
        <v>MEADOWLAND ELEM</v>
      </c>
      <c r="E806" s="226" t="n">
        <f aca="false">VLOOKUP(TEXT(A806,"000")&amp;" "&amp;TEXT(C806,"0000"),'BOD Average Salary by School'!F:G,2,FALSE())</f>
        <v>66695.37</v>
      </c>
    </row>
    <row r="807" customFormat="false" ht="15" hidden="false" customHeight="true" outlineLevel="0" collapsed="false">
      <c r="A807" s="225" t="n">
        <f aca="false">'BOD Average Salary by School'!A807</f>
        <v>53</v>
      </c>
      <c r="B807" s="206" t="str">
        <f aca="false">'BOD Average Salary by School'!B807</f>
        <v>Loudoun County Public Schools</v>
      </c>
      <c r="C807" s="206" t="n">
        <f aca="false">'BOD Average Salary by School'!C807</f>
        <v>700</v>
      </c>
      <c r="D807" s="206" t="str">
        <f aca="false">'BOD Average Salary by School'!D807</f>
        <v>WATERFORD ELEM</v>
      </c>
      <c r="E807" s="226" t="n">
        <f aca="false">VLOOKUP(TEXT(A807,"000")&amp;" "&amp;TEXT(C807,"0000"),'BOD Average Salary by School'!F:G,2,FALSE())</f>
        <v>73355.82</v>
      </c>
    </row>
    <row r="808" customFormat="false" ht="15" hidden="false" customHeight="true" outlineLevel="0" collapsed="false">
      <c r="A808" s="225" t="n">
        <f aca="false">'BOD Average Salary by School'!A808</f>
        <v>53</v>
      </c>
      <c r="B808" s="206" t="str">
        <f aca="false">'BOD Average Salary by School'!B808</f>
        <v>Loudoun County Public Schools</v>
      </c>
      <c r="C808" s="206" t="n">
        <f aca="false">'BOD Average Salary by School'!C808</f>
        <v>710</v>
      </c>
      <c r="D808" s="206" t="str">
        <f aca="false">'BOD Average Salary by School'!D808</f>
        <v>CATOCTIN ELEM</v>
      </c>
      <c r="E808" s="226" t="n">
        <f aca="false">VLOOKUP(TEXT(A808,"000")&amp;" "&amp;TEXT(C808,"0000"),'BOD Average Salary by School'!F:G,2,FALSE())</f>
        <v>65999.89</v>
      </c>
    </row>
    <row r="809" customFormat="false" ht="15" hidden="false" customHeight="true" outlineLevel="0" collapsed="false">
      <c r="A809" s="225" t="n">
        <f aca="false">'BOD Average Salary by School'!A809</f>
        <v>53</v>
      </c>
      <c r="B809" s="206" t="str">
        <f aca="false">'BOD Average Salary by School'!B809</f>
        <v>Loudoun County Public Schools</v>
      </c>
      <c r="C809" s="206" t="n">
        <f aca="false">'BOD Average Salary by School'!C809</f>
        <v>720</v>
      </c>
      <c r="D809" s="206" t="str">
        <f aca="false">'BOD Average Salary by School'!D809</f>
        <v>GUILFORD ELEM</v>
      </c>
      <c r="E809" s="226" t="n">
        <f aca="false">VLOOKUP(TEXT(A809,"000")&amp;" "&amp;TEXT(C809,"0000"),'BOD Average Salary by School'!F:G,2,FALSE())</f>
        <v>61309.21</v>
      </c>
    </row>
    <row r="810" customFormat="false" ht="15" hidden="false" customHeight="true" outlineLevel="0" collapsed="false">
      <c r="A810" s="225" t="n">
        <f aca="false">'BOD Average Salary by School'!A810</f>
        <v>53</v>
      </c>
      <c r="B810" s="206" t="str">
        <f aca="false">'BOD Average Salary by School'!B810</f>
        <v>Loudoun County Public Schools</v>
      </c>
      <c r="C810" s="206" t="n">
        <f aca="false">'BOD Average Salary by School'!C810</f>
        <v>730</v>
      </c>
      <c r="D810" s="206" t="str">
        <f aca="false">'BOD Average Salary by School'!D810</f>
        <v>EMERICK ELEM</v>
      </c>
      <c r="E810" s="226" t="n">
        <f aca="false">VLOOKUP(TEXT(A810,"000")&amp;" "&amp;TEXT(C810,"0000"),'BOD Average Salary by School'!F:G,2,FALSE())</f>
        <v>70358.05</v>
      </c>
    </row>
    <row r="811" customFormat="false" ht="15" hidden="false" customHeight="true" outlineLevel="0" collapsed="false">
      <c r="A811" s="225" t="n">
        <f aca="false">'BOD Average Salary by School'!A811</f>
        <v>53</v>
      </c>
      <c r="B811" s="206" t="str">
        <f aca="false">'BOD Average Salary by School'!B811</f>
        <v>Loudoun County Public Schools</v>
      </c>
      <c r="C811" s="206" t="n">
        <f aca="false">'BOD Average Salary by School'!C811</f>
        <v>740</v>
      </c>
      <c r="D811" s="206" t="str">
        <f aca="false">'BOD Average Salary by School'!D811</f>
        <v>BROAD RUN HIGH</v>
      </c>
      <c r="E811" s="226" t="n">
        <f aca="false">VLOOKUP(TEXT(A811,"000")&amp;" "&amp;TEXT(C811,"0000"),'BOD Average Salary by School'!F:G,2,FALSE())</f>
        <v>69172.01</v>
      </c>
    </row>
    <row r="812" customFormat="false" ht="15" hidden="false" customHeight="true" outlineLevel="0" collapsed="false">
      <c r="A812" s="225" t="n">
        <f aca="false">'BOD Average Salary by School'!A812</f>
        <v>53</v>
      </c>
      <c r="B812" s="206" t="str">
        <f aca="false">'BOD Average Salary by School'!B812</f>
        <v>Loudoun County Public Schools</v>
      </c>
      <c r="C812" s="206" t="n">
        <f aca="false">'BOD Average Salary by School'!C812</f>
        <v>750</v>
      </c>
      <c r="D812" s="206" t="str">
        <f aca="false">'BOD Average Salary by School'!D812</f>
        <v>SULLY ELEM</v>
      </c>
      <c r="E812" s="226" t="n">
        <f aca="false">VLOOKUP(TEXT(A812,"000")&amp;" "&amp;TEXT(C812,"0000"),'BOD Average Salary by School'!F:G,2,FALSE())</f>
        <v>63720.76</v>
      </c>
    </row>
    <row r="813" customFormat="false" ht="15" hidden="false" customHeight="true" outlineLevel="0" collapsed="false">
      <c r="A813" s="225" t="n">
        <f aca="false">'BOD Average Salary by School'!A813</f>
        <v>53</v>
      </c>
      <c r="B813" s="206" t="str">
        <f aca="false">'BOD Average Salary by School'!B813</f>
        <v>Loudoun County Public Schools</v>
      </c>
      <c r="C813" s="206" t="n">
        <f aca="false">'BOD Average Salary by School'!C813</f>
        <v>760</v>
      </c>
      <c r="D813" s="206" t="str">
        <f aca="false">'BOD Average Salary by School'!D813</f>
        <v>STERLING MIDDLE</v>
      </c>
      <c r="E813" s="226" t="n">
        <f aca="false">VLOOKUP(TEXT(A813,"000")&amp;" "&amp;TEXT(C813,"0000"),'BOD Average Salary by School'!F:G,2,FALSE())</f>
        <v>65287.3</v>
      </c>
    </row>
    <row r="814" customFormat="false" ht="15" hidden="false" customHeight="true" outlineLevel="0" collapsed="false">
      <c r="A814" s="225" t="n">
        <f aca="false">'BOD Average Salary by School'!A814</f>
        <v>53</v>
      </c>
      <c r="B814" s="206" t="str">
        <f aca="false">'BOD Average Salary by School'!B814</f>
        <v>Loudoun County Public Schools</v>
      </c>
      <c r="C814" s="206" t="n">
        <f aca="false">'BOD Average Salary by School'!C814</f>
        <v>780</v>
      </c>
      <c r="D814" s="206" t="str">
        <f aca="false">'BOD Average Salary by School'!D814</f>
        <v>LOVETTSVILLE ELEM</v>
      </c>
      <c r="E814" s="226" t="n">
        <f aca="false">VLOOKUP(TEXT(A814,"000")&amp;" "&amp;TEXT(C814,"0000"),'BOD Average Salary by School'!F:G,2,FALSE())</f>
        <v>71503.39</v>
      </c>
    </row>
    <row r="815" customFormat="false" ht="15" hidden="false" customHeight="true" outlineLevel="0" collapsed="false">
      <c r="A815" s="225" t="n">
        <f aca="false">'BOD Average Salary by School'!A815</f>
        <v>53</v>
      </c>
      <c r="B815" s="206" t="str">
        <f aca="false">'BOD Average Salary by School'!B815</f>
        <v>Loudoun County Public Schools</v>
      </c>
      <c r="C815" s="206" t="n">
        <f aca="false">'BOD Average Salary by School'!C815</f>
        <v>790</v>
      </c>
      <c r="D815" s="206" t="str">
        <f aca="false">'BOD Average Salary by School'!D815</f>
        <v>BLUE RIDGE MIDDLE</v>
      </c>
      <c r="E815" s="226" t="n">
        <f aca="false">VLOOKUP(TEXT(A815,"000")&amp;" "&amp;TEXT(C815,"0000"),'BOD Average Salary by School'!F:G,2,FALSE())</f>
        <v>71590.22</v>
      </c>
    </row>
    <row r="816" customFormat="false" ht="15" hidden="false" customHeight="true" outlineLevel="0" collapsed="false">
      <c r="A816" s="225" t="n">
        <f aca="false">'BOD Average Salary by School'!A816</f>
        <v>53</v>
      </c>
      <c r="B816" s="206" t="str">
        <f aca="false">'BOD Average Salary by School'!B816</f>
        <v>Loudoun County Public Schools</v>
      </c>
      <c r="C816" s="206" t="n">
        <f aca="false">'BOD Average Salary by School'!C816</f>
        <v>80</v>
      </c>
      <c r="D816" s="206" t="str">
        <f aca="false">'BOD Average Salary by School'!D816</f>
        <v>LEESBURG ELEM</v>
      </c>
      <c r="E816" s="226" t="n">
        <f aca="false">VLOOKUP(TEXT(A816,"000")&amp;" "&amp;TEXT(C816,"0000"),'BOD Average Salary by School'!F:G,2,FALSE())</f>
        <v>66792.71</v>
      </c>
    </row>
    <row r="817" customFormat="false" ht="15" hidden="false" customHeight="true" outlineLevel="0" collapsed="false">
      <c r="A817" s="225" t="n">
        <f aca="false">'BOD Average Salary by School'!A817</f>
        <v>53</v>
      </c>
      <c r="B817" s="206" t="str">
        <f aca="false">'BOD Average Salary by School'!B817</f>
        <v>Loudoun County Public Schools</v>
      </c>
      <c r="C817" s="206" t="n">
        <f aca="false">'BOD Average Salary by School'!C817</f>
        <v>820</v>
      </c>
      <c r="D817" s="206" t="str">
        <f aca="false">'BOD Average Salary by School'!D817</f>
        <v>HORIZON ELEM</v>
      </c>
      <c r="E817" s="226" t="n">
        <f aca="false">VLOOKUP(TEXT(A817,"000")&amp;" "&amp;TEXT(C817,"0000"),'BOD Average Salary by School'!F:G,2,FALSE())</f>
        <v>62321.45</v>
      </c>
    </row>
    <row r="818" customFormat="false" ht="15" hidden="false" customHeight="true" outlineLevel="0" collapsed="false">
      <c r="A818" s="225" t="n">
        <f aca="false">'BOD Average Salary by School'!A818</f>
        <v>53</v>
      </c>
      <c r="B818" s="206" t="str">
        <f aca="false">'BOD Average Salary by School'!B818</f>
        <v>Loudoun County Public Schools</v>
      </c>
      <c r="C818" s="206" t="n">
        <f aca="false">'BOD Average Salary by School'!C818</f>
        <v>840</v>
      </c>
      <c r="D818" s="206" t="str">
        <f aca="false">'BOD Average Salary by School'!D818</f>
        <v>CEDAR LANE ELEM</v>
      </c>
      <c r="E818" s="226" t="n">
        <f aca="false">VLOOKUP(TEXT(A818,"000")&amp;" "&amp;TEXT(C818,"0000"),'BOD Average Salary by School'!F:G,2,FALSE())</f>
        <v>67687.65</v>
      </c>
    </row>
    <row r="819" customFormat="false" ht="15" hidden="false" customHeight="true" outlineLevel="0" collapsed="false">
      <c r="A819" s="225" t="n">
        <f aca="false">'BOD Average Salary by School'!A819</f>
        <v>53</v>
      </c>
      <c r="B819" s="206" t="str">
        <f aca="false">'BOD Average Salary by School'!B819</f>
        <v>Loudoun County Public Schools</v>
      </c>
      <c r="C819" s="206" t="n">
        <f aca="false">'BOD Average Salary by School'!C819</f>
        <v>850</v>
      </c>
      <c r="D819" s="206" t="str">
        <f aca="false">'BOD Average Salary by School'!D819</f>
        <v>STONE BRIDGE HIGH</v>
      </c>
      <c r="E819" s="226" t="n">
        <f aca="false">VLOOKUP(TEXT(A819,"000")&amp;" "&amp;TEXT(C819,"0000"),'BOD Average Salary by School'!F:G,2,FALSE())</f>
        <v>68664.22</v>
      </c>
    </row>
    <row r="820" customFormat="false" ht="15" hidden="false" customHeight="true" outlineLevel="0" collapsed="false">
      <c r="A820" s="225" t="n">
        <f aca="false">'BOD Average Salary by School'!A820</f>
        <v>53</v>
      </c>
      <c r="B820" s="206" t="str">
        <f aca="false">'BOD Average Salary by School'!B820</f>
        <v>Loudoun County Public Schools</v>
      </c>
      <c r="C820" s="206" t="n">
        <f aca="false">'BOD Average Salary by School'!C820</f>
        <v>860</v>
      </c>
      <c r="D820" s="206" t="str">
        <f aca="false">'BOD Average Salary by School'!D820</f>
        <v>LITTLE RIVER ELEM</v>
      </c>
      <c r="E820" s="226" t="n">
        <f aca="false">VLOOKUP(TEXT(A820,"000")&amp;" "&amp;TEXT(C820,"0000"),'BOD Average Salary by School'!F:G,2,FALSE())</f>
        <v>62267.07</v>
      </c>
    </row>
    <row r="821" customFormat="false" ht="15" hidden="false" customHeight="true" outlineLevel="0" collapsed="false">
      <c r="A821" s="225" t="n">
        <f aca="false">'BOD Average Salary by School'!A821</f>
        <v>53</v>
      </c>
      <c r="B821" s="206" t="str">
        <f aca="false">'BOD Average Salary by School'!B821</f>
        <v>Loudoun County Public Schools</v>
      </c>
      <c r="C821" s="206" t="n">
        <f aca="false">'BOD Average Salary by School'!C821</f>
        <v>870</v>
      </c>
      <c r="D821" s="206" t="str">
        <f aca="false">'BOD Average Salary by School'!D821</f>
        <v>SELDENS LANDING ELEM</v>
      </c>
      <c r="E821" s="226" t="n">
        <f aca="false">VLOOKUP(TEXT(A821,"000")&amp;" "&amp;TEXT(C821,"0000"),'BOD Average Salary by School'!F:G,2,FALSE())</f>
        <v>64990.61</v>
      </c>
    </row>
    <row r="822" customFormat="false" ht="15" hidden="false" customHeight="true" outlineLevel="0" collapsed="false">
      <c r="A822" s="225" t="n">
        <f aca="false">'BOD Average Salary by School'!A822</f>
        <v>53</v>
      </c>
      <c r="B822" s="206" t="str">
        <f aca="false">'BOD Average Salary by School'!B822</f>
        <v>Loudoun County Public Schools</v>
      </c>
      <c r="C822" s="206" t="n">
        <f aca="false">'BOD Average Salary by School'!C822</f>
        <v>880</v>
      </c>
      <c r="D822" s="206" t="str">
        <f aca="false">'BOD Average Salary by School'!D822</f>
        <v>EAGLE RIDGE MIDDLE</v>
      </c>
      <c r="E822" s="226" t="n">
        <f aca="false">VLOOKUP(TEXT(A822,"000")&amp;" "&amp;TEXT(C822,"0000"),'BOD Average Salary by School'!F:G,2,FALSE())</f>
        <v>67318.13</v>
      </c>
    </row>
    <row r="823" customFormat="false" ht="15" hidden="false" customHeight="true" outlineLevel="0" collapsed="false">
      <c r="A823" s="225" t="n">
        <f aca="false">'BOD Average Salary by School'!A823</f>
        <v>53</v>
      </c>
      <c r="B823" s="206" t="str">
        <f aca="false">'BOD Average Salary by School'!B823</f>
        <v>Loudoun County Public Schools</v>
      </c>
      <c r="C823" s="206" t="n">
        <f aca="false">'BOD Average Salary by School'!C823</f>
        <v>890</v>
      </c>
      <c r="D823" s="206" t="str">
        <f aca="false">'BOD Average Salary by School'!D823</f>
        <v>COUNTRYSIDE ELEM</v>
      </c>
      <c r="E823" s="226" t="n">
        <f aca="false">VLOOKUP(TEXT(A823,"000")&amp;" "&amp;TEXT(C823,"0000"),'BOD Average Salary by School'!F:G,2,FALSE())</f>
        <v>64687.67</v>
      </c>
    </row>
    <row r="824" customFormat="false" ht="15" hidden="false" customHeight="true" outlineLevel="0" collapsed="false">
      <c r="A824" s="225" t="n">
        <f aca="false">'BOD Average Salary by School'!A824</f>
        <v>53</v>
      </c>
      <c r="B824" s="206" t="str">
        <f aca="false">'BOD Average Salary by School'!B824</f>
        <v>Loudoun County Public Schools</v>
      </c>
      <c r="C824" s="206" t="n">
        <f aca="false">'BOD Average Salary by School'!C824</f>
        <v>90</v>
      </c>
      <c r="D824" s="206" t="str">
        <f aca="false">'BOD Average Salary by School'!D824</f>
        <v>SMART'S MILL MIDDLE</v>
      </c>
      <c r="E824" s="226" t="n">
        <f aca="false">VLOOKUP(TEXT(A824,"000")&amp;" "&amp;TEXT(C824,"0000"),'BOD Average Salary by School'!F:G,2,FALSE())</f>
        <v>66376.07</v>
      </c>
    </row>
    <row r="825" customFormat="false" ht="15" hidden="false" customHeight="true" outlineLevel="0" collapsed="false">
      <c r="A825" s="225" t="n">
        <f aca="false">'BOD Average Salary by School'!A825</f>
        <v>53</v>
      </c>
      <c r="B825" s="206" t="str">
        <f aca="false">'BOD Average Salary by School'!B825</f>
        <v>Loudoun County Public Schools</v>
      </c>
      <c r="C825" s="206" t="n">
        <f aca="false">'BOD Average Salary by School'!C825</f>
        <v>900</v>
      </c>
      <c r="D825" s="206" t="str">
        <f aca="false">'BOD Average Salary by School'!D825</f>
        <v>HERITAGE HIGH</v>
      </c>
      <c r="E825" s="226" t="n">
        <f aca="false">VLOOKUP(TEXT(A825,"000")&amp;" "&amp;TEXT(C825,"0000"),'BOD Average Salary by School'!F:G,2,FALSE())</f>
        <v>70223.72</v>
      </c>
    </row>
    <row r="826" customFormat="false" ht="15" hidden="false" customHeight="true" outlineLevel="0" collapsed="false">
      <c r="A826" s="225" t="n">
        <f aca="false">'BOD Average Salary by School'!A826</f>
        <v>53</v>
      </c>
      <c r="B826" s="206" t="str">
        <f aca="false">'BOD Average Salary by School'!B826</f>
        <v>Loudoun County Public Schools</v>
      </c>
      <c r="C826" s="206" t="n">
        <f aca="false">'BOD Average Salary by School'!C826</f>
        <v>91</v>
      </c>
      <c r="D826" s="206" t="str">
        <f aca="false">'BOD Average Salary by School'!D826</f>
        <v>FRANCES HAZEL REID ELEM</v>
      </c>
      <c r="E826" s="226" t="n">
        <f aca="false">VLOOKUP(TEXT(A826,"000")&amp;" "&amp;TEXT(C826,"0000"),'BOD Average Salary by School'!F:G,2,FALSE())</f>
        <v>65414.8</v>
      </c>
    </row>
    <row r="827" customFormat="false" ht="15" hidden="false" customHeight="true" outlineLevel="0" collapsed="false">
      <c r="A827" s="225" t="n">
        <f aca="false">'BOD Average Salary by School'!A827</f>
        <v>53</v>
      </c>
      <c r="B827" s="206" t="str">
        <f aca="false">'BOD Average Salary by School'!B827</f>
        <v>Loudoun County Public Schools</v>
      </c>
      <c r="C827" s="206" t="n">
        <f aca="false">'BOD Average Salary by School'!C827</f>
        <v>910</v>
      </c>
      <c r="D827" s="206" t="str">
        <f aca="false">'BOD Average Salary by School'!D827</f>
        <v>MILL RUN ELEM</v>
      </c>
      <c r="E827" s="226" t="n">
        <f aca="false">VLOOKUP(TEXT(A827,"000")&amp;" "&amp;TEXT(C827,"0000"),'BOD Average Salary by School'!F:G,2,FALSE())</f>
        <v>65695.04</v>
      </c>
    </row>
    <row r="828" customFormat="false" ht="15" hidden="false" customHeight="true" outlineLevel="0" collapsed="false">
      <c r="A828" s="225" t="n">
        <f aca="false">'BOD Average Salary by School'!A828</f>
        <v>53</v>
      </c>
      <c r="B828" s="206" t="str">
        <f aca="false">'BOD Average Salary by School'!B828</f>
        <v>Loudoun County Public Schools</v>
      </c>
      <c r="C828" s="206" t="n">
        <f aca="false">'BOD Average Salary by School'!C828</f>
        <v>921</v>
      </c>
      <c r="D828" s="206" t="str">
        <f aca="false">'BOD Average Salary by School'!D828</f>
        <v>HARMONY MIDDLE</v>
      </c>
      <c r="E828" s="226" t="n">
        <f aca="false">VLOOKUP(TEXT(A828,"000")&amp;" "&amp;TEXT(C828,"0000"),'BOD Average Salary by School'!F:G,2,FALSE())</f>
        <v>71827.01</v>
      </c>
    </row>
    <row r="829" customFormat="false" ht="15" hidden="false" customHeight="true" outlineLevel="0" collapsed="false">
      <c r="A829" s="225" t="n">
        <f aca="false">'BOD Average Salary by School'!A829</f>
        <v>53</v>
      </c>
      <c r="B829" s="206" t="str">
        <f aca="false">'BOD Average Salary by School'!B829</f>
        <v>Loudoun County Public Schools</v>
      </c>
      <c r="C829" s="206" t="n">
        <f aca="false">'BOD Average Salary by School'!C829</f>
        <v>930</v>
      </c>
      <c r="D829" s="206" t="str">
        <f aca="false">'BOD Average Salary by School'!D829</f>
        <v>RIVER BEND MIDDLE</v>
      </c>
      <c r="E829" s="226" t="n">
        <f aca="false">VLOOKUP(TEXT(A829,"000")&amp;" "&amp;TEXT(C829,"0000"),'BOD Average Salary by School'!F:G,2,FALSE())</f>
        <v>65384.91</v>
      </c>
    </row>
    <row r="830" customFormat="false" ht="15" hidden="false" customHeight="true" outlineLevel="0" collapsed="false">
      <c r="A830" s="225" t="n">
        <f aca="false">'BOD Average Salary by School'!A830</f>
        <v>53</v>
      </c>
      <c r="B830" s="206" t="str">
        <f aca="false">'BOD Average Salary by School'!B830</f>
        <v>Loudoun County Public Schools</v>
      </c>
      <c r="C830" s="206" t="n">
        <f aca="false">'BOD Average Salary by School'!C830</f>
        <v>940</v>
      </c>
      <c r="D830" s="206" t="str">
        <f aca="false">'BOD Average Salary by School'!D830</f>
        <v>BELMONT RIDGE MIDDLE</v>
      </c>
      <c r="E830" s="226" t="n">
        <f aca="false">VLOOKUP(TEXT(A830,"000")&amp;" "&amp;TEXT(C830,"0000"),'BOD Average Salary by School'!F:G,2,FALSE())</f>
        <v>64310.1</v>
      </c>
    </row>
    <row r="831" customFormat="false" ht="15" hidden="false" customHeight="true" outlineLevel="0" collapsed="false">
      <c r="A831" s="225" t="n">
        <f aca="false">'BOD Average Salary by School'!A831</f>
        <v>53</v>
      </c>
      <c r="B831" s="206" t="str">
        <f aca="false">'BOD Average Salary by School'!B831</f>
        <v>Loudoun County Public Schools</v>
      </c>
      <c r="C831" s="206" t="n">
        <f aca="false">'BOD Average Salary by School'!C831</f>
        <v>950</v>
      </c>
      <c r="D831" s="206" t="str">
        <f aca="false">'BOD Average Salary by School'!D831</f>
        <v>JOHN W. TOLBERT JR. ELEM</v>
      </c>
      <c r="E831" s="226" t="n">
        <f aca="false">VLOOKUP(TEXT(A831,"000")&amp;" "&amp;TEXT(C831,"0000"),'BOD Average Salary by School'!F:G,2,FALSE())</f>
        <v>65090.54</v>
      </c>
    </row>
    <row r="832" customFormat="false" ht="15" hidden="false" customHeight="true" outlineLevel="0" collapsed="false">
      <c r="A832" s="225" t="n">
        <f aca="false">'BOD Average Salary by School'!A832</f>
        <v>53</v>
      </c>
      <c r="B832" s="206" t="str">
        <f aca="false">'BOD Average Salary by School'!B832</f>
        <v>Loudoun County Public Schools</v>
      </c>
      <c r="C832" s="206" t="n">
        <f aca="false">'BOD Average Salary by School'!C832</f>
        <v>960</v>
      </c>
      <c r="D832" s="206" t="str">
        <f aca="false">'BOD Average Salary by School'!D832</f>
        <v>HUTCHISON FARM ELEM</v>
      </c>
      <c r="E832" s="226" t="n">
        <f aca="false">VLOOKUP(TEXT(A832,"000")&amp;" "&amp;TEXT(C832,"0000"),'BOD Average Salary by School'!F:G,2,FALSE())</f>
        <v>64543.54</v>
      </c>
    </row>
    <row r="833" customFormat="false" ht="15" hidden="false" customHeight="true" outlineLevel="0" collapsed="false">
      <c r="A833" s="225" t="n">
        <f aca="false">'BOD Average Salary by School'!A833</f>
        <v>53</v>
      </c>
      <c r="B833" s="206" t="str">
        <f aca="false">'BOD Average Salary by School'!B833</f>
        <v>Loudoun County Public Schools</v>
      </c>
      <c r="C833" s="206" t="n">
        <f aca="false">'BOD Average Salary by School'!C833</f>
        <v>970</v>
      </c>
      <c r="D833" s="206" t="str">
        <f aca="false">'BOD Average Salary by School'!D833</f>
        <v>FOREST GROVE ELEM</v>
      </c>
      <c r="E833" s="226" t="n">
        <f aca="false">VLOOKUP(TEXT(A833,"000")&amp;" "&amp;TEXT(C833,"0000"),'BOD Average Salary by School'!F:G,2,FALSE())</f>
        <v>60463.71</v>
      </c>
    </row>
    <row r="834" customFormat="false" ht="15" hidden="false" customHeight="true" outlineLevel="0" collapsed="false">
      <c r="A834" s="225" t="n">
        <f aca="false">'BOD Average Salary by School'!A834</f>
        <v>53</v>
      </c>
      <c r="B834" s="206" t="str">
        <f aca="false">'BOD Average Salary by School'!B834</f>
        <v>Loudoun County Public Schools</v>
      </c>
      <c r="C834" s="206" t="n">
        <f aca="false">'BOD Average Salary by School'!C834</f>
        <v>980</v>
      </c>
      <c r="D834" s="206" t="str">
        <f aca="false">'BOD Average Salary by School'!D834</f>
        <v>MOUNTAIN VIEW ELEM</v>
      </c>
      <c r="E834" s="226" t="n">
        <f aca="false">VLOOKUP(TEXT(A834,"000")&amp;" "&amp;TEXT(C834,"0000"),'BOD Average Salary by School'!F:G,2,FALSE())</f>
        <v>73644.02</v>
      </c>
    </row>
    <row r="835" customFormat="false" ht="15" hidden="false" customHeight="true" outlineLevel="0" collapsed="false">
      <c r="A835" s="225" t="n">
        <f aca="false">'BOD Average Salary by School'!A835</f>
        <v>54</v>
      </c>
      <c r="B835" s="206" t="str">
        <f aca="false">'BOD Average Salary by School'!B835</f>
        <v>Louisa County Public Schools</v>
      </c>
      <c r="C835" s="206" t="n">
        <f aca="false">'BOD Average Salary by School'!C835</f>
        <v>601</v>
      </c>
      <c r="D835" s="206" t="str">
        <f aca="false">'BOD Average Salary by School'!D835</f>
        <v>LOUISA COUNTY MIDDLE</v>
      </c>
      <c r="E835" s="226" t="n">
        <f aca="false">VLOOKUP(TEXT(A835,"000")&amp;" "&amp;TEXT(C835,"0000"),'BOD Average Salary by School'!F:G,2,FALSE())</f>
        <v>50795</v>
      </c>
    </row>
    <row r="836" customFormat="false" ht="15" hidden="false" customHeight="true" outlineLevel="0" collapsed="false">
      <c r="A836" s="225" t="n">
        <f aca="false">'BOD Average Salary by School'!A836</f>
        <v>54</v>
      </c>
      <c r="B836" s="206" t="str">
        <f aca="false">'BOD Average Salary by School'!B836</f>
        <v>Louisa County Public Schools</v>
      </c>
      <c r="C836" s="206" t="n">
        <f aca="false">'BOD Average Salary by School'!C836</f>
        <v>602</v>
      </c>
      <c r="D836" s="206" t="str">
        <f aca="false">'BOD Average Salary by School'!D836</f>
        <v>LOUISA COUNTY HIGH</v>
      </c>
      <c r="E836" s="226" t="n">
        <f aca="false">VLOOKUP(TEXT(A836,"000")&amp;" "&amp;TEXT(C836,"0000"),'BOD Average Salary by School'!F:G,2,FALSE())</f>
        <v>52687</v>
      </c>
    </row>
    <row r="837" customFormat="false" ht="15" hidden="false" customHeight="true" outlineLevel="0" collapsed="false">
      <c r="A837" s="225" t="n">
        <f aca="false">'BOD Average Salary by School'!A837</f>
        <v>54</v>
      </c>
      <c r="B837" s="206" t="str">
        <f aca="false">'BOD Average Salary by School'!B837</f>
        <v>Louisa County Public Schools</v>
      </c>
      <c r="C837" s="206" t="n">
        <f aca="false">'BOD Average Salary by School'!C837</f>
        <v>610</v>
      </c>
      <c r="D837" s="206" t="str">
        <f aca="false">'BOD Average Salary by School'!D837</f>
        <v>THOMAS JEFFERSON ELEM</v>
      </c>
      <c r="E837" s="226" t="n">
        <f aca="false">VLOOKUP(TEXT(A837,"000")&amp;" "&amp;TEXT(C837,"0000"),'BOD Average Salary by School'!F:G,2,FALSE())</f>
        <v>52544</v>
      </c>
    </row>
    <row r="838" customFormat="false" ht="15" hidden="false" customHeight="true" outlineLevel="0" collapsed="false">
      <c r="A838" s="225" t="n">
        <f aca="false">'BOD Average Salary by School'!A838</f>
        <v>54</v>
      </c>
      <c r="B838" s="206" t="str">
        <f aca="false">'BOD Average Salary by School'!B838</f>
        <v>Louisa County Public Schools</v>
      </c>
      <c r="C838" s="206" t="n">
        <f aca="false">'BOD Average Salary by School'!C838</f>
        <v>641</v>
      </c>
      <c r="D838" s="206" t="str">
        <f aca="false">'BOD Average Salary by School'!D838</f>
        <v>TREVILIANS ELEM</v>
      </c>
      <c r="E838" s="226" t="n">
        <f aca="false">VLOOKUP(TEXT(A838,"000")&amp;" "&amp;TEXT(C838,"0000"),'BOD Average Salary by School'!F:G,2,FALSE())</f>
        <v>50076</v>
      </c>
    </row>
    <row r="839" customFormat="false" ht="15" hidden="false" customHeight="true" outlineLevel="0" collapsed="false">
      <c r="A839" s="225" t="n">
        <f aca="false">'BOD Average Salary by School'!A839</f>
        <v>54</v>
      </c>
      <c r="B839" s="206" t="str">
        <f aca="false">'BOD Average Salary by School'!B839</f>
        <v>Louisa County Public Schools</v>
      </c>
      <c r="C839" s="206" t="n">
        <f aca="false">'BOD Average Salary by School'!C839</f>
        <v>660</v>
      </c>
      <c r="D839" s="206" t="str">
        <f aca="false">'BOD Average Salary by School'!D839</f>
        <v>JOUETT ELEM</v>
      </c>
      <c r="E839" s="226" t="n">
        <f aca="false">VLOOKUP(TEXT(A839,"000")&amp;" "&amp;TEXT(C839,"0000"),'BOD Average Salary by School'!F:G,2,FALSE())</f>
        <v>49154</v>
      </c>
    </row>
    <row r="840" customFormat="false" ht="15" hidden="false" customHeight="true" outlineLevel="0" collapsed="false">
      <c r="A840" s="225" t="n">
        <f aca="false">'BOD Average Salary by School'!A840</f>
        <v>54</v>
      </c>
      <c r="B840" s="206" t="str">
        <f aca="false">'BOD Average Salary by School'!B840</f>
        <v>Louisa County Public Schools</v>
      </c>
      <c r="C840" s="206" t="n">
        <f aca="false">'BOD Average Salary by School'!C840</f>
        <v>80</v>
      </c>
      <c r="D840" s="206" t="str">
        <f aca="false">'BOD Average Salary by School'!D840</f>
        <v>MOSS-NUCKOLS ELEM</v>
      </c>
      <c r="E840" s="226" t="n">
        <f aca="false">VLOOKUP(TEXT(A840,"000")&amp;" "&amp;TEXT(C840,"0000"),'BOD Average Salary by School'!F:G,2,FALSE())</f>
        <v>48275</v>
      </c>
    </row>
    <row r="841" customFormat="false" ht="15" hidden="false" customHeight="true" outlineLevel="0" collapsed="false">
      <c r="A841" s="225" t="n">
        <f aca="false">'BOD Average Salary by School'!A841</f>
        <v>55</v>
      </c>
      <c r="B841" s="206" t="str">
        <f aca="false">'BOD Average Salary by School'!B841</f>
        <v>Lunenburg County Public Schools</v>
      </c>
      <c r="C841" s="206" t="n">
        <f aca="false">'BOD Average Salary by School'!C841</f>
        <v>140</v>
      </c>
      <c r="D841" s="206" t="str">
        <f aca="false">'BOD Average Salary by School'!D841</f>
        <v>VICTORIA ELEM</v>
      </c>
      <c r="E841" s="226" t="n">
        <f aca="false">VLOOKUP(TEXT(A841,"000")&amp;" "&amp;TEXT(C841,"0000"),'BOD Average Salary by School'!F:G,2,FALSE())</f>
        <v>43361.24</v>
      </c>
    </row>
    <row r="842" customFormat="false" ht="15" hidden="false" customHeight="true" outlineLevel="0" collapsed="false">
      <c r="A842" s="225" t="n">
        <f aca="false">'BOD Average Salary by School'!A842</f>
        <v>55</v>
      </c>
      <c r="B842" s="206" t="str">
        <f aca="false">'BOD Average Salary by School'!B842</f>
        <v>Lunenburg County Public Schools</v>
      </c>
      <c r="C842" s="206" t="n">
        <f aca="false">'BOD Average Salary by School'!C842</f>
        <v>171</v>
      </c>
      <c r="D842" s="206" t="str">
        <f aca="false">'BOD Average Salary by School'!D842</f>
        <v>LUNENBURG MIDDLE</v>
      </c>
      <c r="E842" s="226" t="n">
        <f aca="false">VLOOKUP(TEXT(A842,"000")&amp;" "&amp;TEXT(C842,"0000"),'BOD Average Salary by School'!F:G,2,FALSE())</f>
        <v>46743.53</v>
      </c>
    </row>
    <row r="843" customFormat="false" ht="15" hidden="false" customHeight="true" outlineLevel="0" collapsed="false">
      <c r="A843" s="225" t="n">
        <f aca="false">'BOD Average Salary by School'!A843</f>
        <v>55</v>
      </c>
      <c r="B843" s="206" t="str">
        <f aca="false">'BOD Average Salary by School'!B843</f>
        <v>Lunenburg County Public Schools</v>
      </c>
      <c r="C843" s="206" t="n">
        <f aca="false">'BOD Average Salary by School'!C843</f>
        <v>240</v>
      </c>
      <c r="D843" s="206" t="str">
        <f aca="false">'BOD Average Salary by School'!D843</f>
        <v>KENBRIDGE ELEM</v>
      </c>
      <c r="E843" s="226" t="n">
        <f aca="false">VLOOKUP(TEXT(A843,"000")&amp;" "&amp;TEXT(C843,"0000"),'BOD Average Salary by School'!F:G,2,FALSE())</f>
        <v>45283.65</v>
      </c>
    </row>
    <row r="844" customFormat="false" ht="15" hidden="false" customHeight="true" outlineLevel="0" collapsed="false">
      <c r="A844" s="225" t="n">
        <f aca="false">'BOD Average Salary by School'!A844</f>
        <v>55</v>
      </c>
      <c r="B844" s="206" t="str">
        <f aca="false">'BOD Average Salary by School'!B844</f>
        <v>Lunenburg County Public Schools</v>
      </c>
      <c r="C844" s="206" t="n">
        <f aca="false">'BOD Average Salary by School'!C844</f>
        <v>560</v>
      </c>
      <c r="D844" s="206" t="str">
        <f aca="false">'BOD Average Salary by School'!D844</f>
        <v>CENTRAL HIGH</v>
      </c>
      <c r="E844" s="226" t="n">
        <f aca="false">VLOOKUP(TEXT(A844,"000")&amp;" "&amp;TEXT(C844,"0000"),'BOD Average Salary by School'!F:G,2,FALSE())</f>
        <v>44171.01</v>
      </c>
    </row>
    <row r="845" customFormat="false" ht="15" hidden="false" customHeight="true" outlineLevel="0" collapsed="false">
      <c r="A845" s="225" t="n">
        <f aca="false">'BOD Average Salary by School'!A845</f>
        <v>56</v>
      </c>
      <c r="B845" s="206" t="str">
        <f aca="false">'BOD Average Salary by School'!B845</f>
        <v>Madison County Public Schools</v>
      </c>
      <c r="C845" s="206" t="n">
        <f aca="false">'BOD Average Salary by School'!C845</f>
        <v>200</v>
      </c>
      <c r="D845" s="206" t="str">
        <f aca="false">'BOD Average Salary by School'!D845</f>
        <v>WAVERLY YOWELL ELEM</v>
      </c>
      <c r="E845" s="226" t="n">
        <f aca="false">VLOOKUP(TEXT(A845,"000")&amp;" "&amp;TEXT(C845,"0000"),'BOD Average Salary by School'!F:G,2,FALSE())</f>
        <v>45465</v>
      </c>
    </row>
    <row r="846" customFormat="false" ht="15" hidden="false" customHeight="true" outlineLevel="0" collapsed="false">
      <c r="A846" s="225" t="n">
        <f aca="false">'BOD Average Salary by School'!A846</f>
        <v>56</v>
      </c>
      <c r="B846" s="206" t="str">
        <f aca="false">'BOD Average Salary by School'!B846</f>
        <v>Madison County Public Schools</v>
      </c>
      <c r="C846" s="206" t="n">
        <f aca="false">'BOD Average Salary by School'!C846</f>
        <v>221</v>
      </c>
      <c r="D846" s="206" t="str">
        <f aca="false">'BOD Average Salary by School'!D846</f>
        <v>MADISON COUNTY HIGH</v>
      </c>
      <c r="E846" s="226" t="n">
        <f aca="false">VLOOKUP(TEXT(A846,"000")&amp;" "&amp;TEXT(C846,"0000"),'BOD Average Salary by School'!F:G,2,FALSE())</f>
        <v>48737</v>
      </c>
    </row>
    <row r="847" customFormat="false" ht="15" hidden="false" customHeight="true" outlineLevel="0" collapsed="false">
      <c r="A847" s="225" t="n">
        <f aca="false">'BOD Average Salary by School'!A847</f>
        <v>56</v>
      </c>
      <c r="B847" s="206" t="str">
        <f aca="false">'BOD Average Salary by School'!B847</f>
        <v>Madison County Public Schools</v>
      </c>
      <c r="C847" s="206" t="n">
        <f aca="false">'BOD Average Salary by School'!C847</f>
        <v>222</v>
      </c>
      <c r="D847" s="206" t="str">
        <f aca="false">'BOD Average Salary by School'!D847</f>
        <v>WILLIAM H. WETSEL MIDDLE</v>
      </c>
      <c r="E847" s="226" t="n">
        <f aca="false">VLOOKUP(TEXT(A847,"000")&amp;" "&amp;TEXT(C847,"0000"),'BOD Average Salary by School'!F:G,2,FALSE())</f>
        <v>45502</v>
      </c>
    </row>
    <row r="848" customFormat="false" ht="15" hidden="false" customHeight="true" outlineLevel="0" collapsed="false">
      <c r="A848" s="225" t="n">
        <f aca="false">'BOD Average Salary by School'!A848</f>
        <v>56</v>
      </c>
      <c r="B848" s="206" t="str">
        <f aca="false">'BOD Average Salary by School'!B848</f>
        <v>Madison County Public Schools</v>
      </c>
      <c r="C848" s="206" t="n">
        <f aca="false">'BOD Average Salary by School'!C848</f>
        <v>230</v>
      </c>
      <c r="D848" s="206" t="str">
        <f aca="false">'BOD Average Salary by School'!D848</f>
        <v>MADISON PRIMARY</v>
      </c>
      <c r="E848" s="226" t="n">
        <f aca="false">VLOOKUP(TEXT(A848,"000")&amp;" "&amp;TEXT(C848,"0000"),'BOD Average Salary by School'!F:G,2,FALSE())</f>
        <v>48179</v>
      </c>
    </row>
    <row r="849" customFormat="false" ht="15" hidden="false" customHeight="true" outlineLevel="0" collapsed="false">
      <c r="A849" s="225" t="n">
        <f aca="false">'BOD Average Salary by School'!A849</f>
        <v>57</v>
      </c>
      <c r="B849" s="206" t="str">
        <f aca="false">'BOD Average Salary by School'!B849</f>
        <v>Mathews County Public Schools</v>
      </c>
      <c r="C849" s="206" t="n">
        <f aca="false">'BOD Average Salary by School'!C849</f>
        <v>100</v>
      </c>
      <c r="D849" s="206" t="str">
        <f aca="false">'BOD Average Salary by School'!D849</f>
        <v>THOMAS HUNTER MIDDLE</v>
      </c>
      <c r="E849" s="226" t="n">
        <f aca="false">VLOOKUP(TEXT(A849,"000")&amp;" "&amp;TEXT(C849,"0000"),'BOD Average Salary by School'!F:G,2,FALSE())</f>
        <v>46721.18</v>
      </c>
    </row>
    <row r="850" customFormat="false" ht="15" hidden="false" customHeight="true" outlineLevel="0" collapsed="false">
      <c r="A850" s="225" t="n">
        <f aca="false">'BOD Average Salary by School'!A850</f>
        <v>57</v>
      </c>
      <c r="B850" s="206" t="str">
        <f aca="false">'BOD Average Salary by School'!B850</f>
        <v>Mathews County Public Schools</v>
      </c>
      <c r="C850" s="206" t="n">
        <f aca="false">'BOD Average Salary by School'!C850</f>
        <v>190</v>
      </c>
      <c r="D850" s="206" t="str">
        <f aca="false">'BOD Average Salary by School'!D850</f>
        <v>MATHEWS HIGH</v>
      </c>
      <c r="E850" s="226" t="n">
        <f aca="false">VLOOKUP(TEXT(A850,"000")&amp;" "&amp;TEXT(C850,"0000"),'BOD Average Salary by School'!F:G,2,FALSE())</f>
        <v>44898.75</v>
      </c>
    </row>
    <row r="851" customFormat="false" ht="15" hidden="false" customHeight="true" outlineLevel="0" collapsed="false">
      <c r="A851" s="225" t="n">
        <f aca="false">'BOD Average Salary by School'!A851</f>
        <v>57</v>
      </c>
      <c r="B851" s="206" t="str">
        <f aca="false">'BOD Average Salary by School'!B851</f>
        <v>Mathews County Public Schools</v>
      </c>
      <c r="C851" s="206" t="n">
        <f aca="false">'BOD Average Salary by School'!C851</f>
        <v>291</v>
      </c>
      <c r="D851" s="206" t="str">
        <f aca="false">'BOD Average Salary by School'!D851</f>
        <v>LEE-JACKSON ELEM</v>
      </c>
      <c r="E851" s="226" t="n">
        <f aca="false">VLOOKUP(TEXT(A851,"000")&amp;" "&amp;TEXT(C851,"0000"),'BOD Average Salary by School'!F:G,2,FALSE())</f>
        <v>47718.55</v>
      </c>
    </row>
    <row r="852" customFormat="false" ht="15" hidden="false" customHeight="true" outlineLevel="0" collapsed="false">
      <c r="A852" s="225" t="n">
        <f aca="false">'BOD Average Salary by School'!A852</f>
        <v>58</v>
      </c>
      <c r="B852" s="206" t="str">
        <f aca="false">'BOD Average Salary by School'!B852</f>
        <v>Mecklenburg County Public Schools</v>
      </c>
      <c r="C852" s="206" t="n">
        <f aca="false">'BOD Average Salary by School'!C852</f>
        <v>1000</v>
      </c>
      <c r="D852" s="206" t="str">
        <f aca="false">'BOD Average Salary by School'!D852</f>
        <v>CLARKSVILLE ELEM</v>
      </c>
      <c r="E852" s="226" t="n">
        <f aca="false">VLOOKUP(TEXT(A852,"000")&amp;" "&amp;TEXT(C852,"0000"),'BOD Average Salary by School'!F:G,2,FALSE())</f>
        <v>44480</v>
      </c>
    </row>
    <row r="853" customFormat="false" ht="15" hidden="false" customHeight="true" outlineLevel="0" collapsed="false">
      <c r="A853" s="225" t="n">
        <f aca="false">'BOD Average Salary by School'!A853</f>
        <v>58</v>
      </c>
      <c r="B853" s="206" t="str">
        <f aca="false">'BOD Average Salary by School'!B853</f>
        <v>Mecklenburg County Public Schools</v>
      </c>
      <c r="C853" s="206" t="n">
        <f aca="false">'BOD Average Salary by School'!C853</f>
        <v>1020</v>
      </c>
      <c r="D853" s="206" t="str">
        <f aca="false">'BOD Average Salary by School'!D853</f>
        <v>LACROSSE ELEM</v>
      </c>
      <c r="E853" s="226" t="n">
        <f aca="false">VLOOKUP(TEXT(A853,"000")&amp;" "&amp;TEXT(C853,"0000"),'BOD Average Salary by School'!F:G,2,FALSE())</f>
        <v>44638</v>
      </c>
    </row>
    <row r="854" customFormat="false" ht="15" hidden="false" customHeight="true" outlineLevel="0" collapsed="false">
      <c r="A854" s="225" t="n">
        <f aca="false">'BOD Average Salary by School'!A854</f>
        <v>58</v>
      </c>
      <c r="B854" s="206" t="str">
        <f aca="false">'BOD Average Salary by School'!B854</f>
        <v>Mecklenburg County Public Schools</v>
      </c>
      <c r="C854" s="206" t="n">
        <f aca="false">'BOD Average Salary by School'!C854</f>
        <v>190</v>
      </c>
      <c r="D854" s="206" t="str">
        <f aca="false">'BOD Average Salary by School'!D854</f>
        <v>SOUTH HILL ELEM</v>
      </c>
      <c r="E854" s="226" t="n">
        <f aca="false">VLOOKUP(TEXT(A854,"000")&amp;" "&amp;TEXT(C854,"0000"),'BOD Average Salary by School'!F:G,2,FALSE())</f>
        <v>44651</v>
      </c>
    </row>
    <row r="855" customFormat="false" ht="15" hidden="false" customHeight="true" outlineLevel="0" collapsed="false">
      <c r="A855" s="225" t="n">
        <f aca="false">'BOD Average Salary by School'!A855</f>
        <v>58</v>
      </c>
      <c r="B855" s="206" t="str">
        <f aca="false">'BOD Average Salary by School'!B855</f>
        <v>Mecklenburg County Public Schools</v>
      </c>
      <c r="C855" s="206" t="n">
        <f aca="false">'BOD Average Salary by School'!C855</f>
        <v>910</v>
      </c>
      <c r="D855" s="206" t="str">
        <f aca="false">'BOD Average Salary by School'!D855</f>
        <v>CHASE CITY ELEM</v>
      </c>
      <c r="E855" s="226" t="n">
        <f aca="false">VLOOKUP(TEXT(A855,"000")&amp;" "&amp;TEXT(C855,"0000"),'BOD Average Salary by School'!F:G,2,FALSE())</f>
        <v>44770</v>
      </c>
    </row>
    <row r="856" customFormat="false" ht="15" hidden="false" customHeight="true" outlineLevel="0" collapsed="false">
      <c r="A856" s="225" t="n">
        <f aca="false">'BOD Average Salary by School'!A856</f>
        <v>58</v>
      </c>
      <c r="B856" s="206" t="str">
        <f aca="false">'BOD Average Salary by School'!B856</f>
        <v>Mecklenburg County Public Schools</v>
      </c>
      <c r="C856" s="206" t="n">
        <f aca="false">'BOD Average Salary by School'!C856</f>
        <v>950</v>
      </c>
      <c r="D856" s="206" t="str">
        <f aca="false">'BOD Average Salary by School'!D856</f>
        <v>PARK VIEW MIDDLE</v>
      </c>
      <c r="E856" s="226" t="n">
        <f aca="false">VLOOKUP(TEXT(A856,"000")&amp;" "&amp;TEXT(C856,"0000"),'BOD Average Salary by School'!F:G,2,FALSE())</f>
        <v>42887</v>
      </c>
    </row>
    <row r="857" customFormat="false" ht="15" hidden="false" customHeight="true" outlineLevel="0" collapsed="false">
      <c r="A857" s="225" t="n">
        <f aca="false">'BOD Average Salary by School'!A857</f>
        <v>58</v>
      </c>
      <c r="B857" s="206" t="str">
        <f aca="false">'BOD Average Salary by School'!B857</f>
        <v>Mecklenburg County Public Schools</v>
      </c>
      <c r="C857" s="206" t="n">
        <f aca="false">'BOD Average Salary by School'!C857</f>
        <v>960</v>
      </c>
      <c r="D857" s="206" t="str">
        <f aca="false">'BOD Average Salary by School'!D857</f>
        <v>BLUESTONE MIDDLE</v>
      </c>
      <c r="E857" s="226" t="n">
        <f aca="false">VLOOKUP(TEXT(A857,"000")&amp;" "&amp;TEXT(C857,"0000"),'BOD Average Salary by School'!F:G,2,FALSE())</f>
        <v>41740</v>
      </c>
    </row>
    <row r="858" customFormat="false" ht="15" hidden="false" customHeight="true" outlineLevel="0" collapsed="false">
      <c r="A858" s="225" t="n">
        <f aca="false">'BOD Average Salary by School'!A858</f>
        <v>58</v>
      </c>
      <c r="B858" s="206" t="str">
        <f aca="false">'BOD Average Salary by School'!B858</f>
        <v>Mecklenburg County Public Schools</v>
      </c>
      <c r="C858" s="206" t="n">
        <f aca="false">'BOD Average Salary by School'!C858</f>
        <v>980</v>
      </c>
      <c r="D858" s="206" t="str">
        <f aca="false">'BOD Average Salary by School'!D858</f>
        <v>BLUESTONE  HIGH</v>
      </c>
      <c r="E858" s="226" t="n">
        <f aca="false">VLOOKUP(TEXT(A858,"000")&amp;" "&amp;TEXT(C858,"0000"),'BOD Average Salary by School'!F:G,2,FALSE())</f>
        <v>43227</v>
      </c>
    </row>
    <row r="859" customFormat="false" ht="15" hidden="false" customHeight="true" outlineLevel="0" collapsed="false">
      <c r="A859" s="225" t="n">
        <f aca="false">'BOD Average Salary by School'!A859</f>
        <v>58</v>
      </c>
      <c r="B859" s="206" t="str">
        <f aca="false">'BOD Average Salary by School'!B859</f>
        <v>Mecklenburg County Public Schools</v>
      </c>
      <c r="C859" s="206" t="n">
        <f aca="false">'BOD Average Salary by School'!C859</f>
        <v>990</v>
      </c>
      <c r="D859" s="206" t="str">
        <f aca="false">'BOD Average Salary by School'!D859</f>
        <v>PARK VIEW HIGH</v>
      </c>
      <c r="E859" s="226" t="n">
        <f aca="false">VLOOKUP(TEXT(A859,"000")&amp;" "&amp;TEXT(C859,"0000"),'BOD Average Salary by School'!F:G,2,FALSE())</f>
        <v>42704</v>
      </c>
    </row>
    <row r="860" customFormat="false" ht="15" hidden="false" customHeight="true" outlineLevel="0" collapsed="false">
      <c r="A860" s="225" t="n">
        <f aca="false">'BOD Average Salary by School'!A860</f>
        <v>59</v>
      </c>
      <c r="B860" s="206" t="str">
        <f aca="false">'BOD Average Salary by School'!B860</f>
        <v>Middlesex County Public Schools</v>
      </c>
      <c r="C860" s="206" t="n">
        <f aca="false">'BOD Average Salary by School'!C860</f>
        <v>140</v>
      </c>
      <c r="D860" s="206" t="str">
        <f aca="false">'BOD Average Salary by School'!D860</f>
        <v>ST. CLARE WALKER MIDDLE</v>
      </c>
      <c r="E860" s="226" t="n">
        <f aca="false">VLOOKUP(TEXT(A860,"000")&amp;" "&amp;TEXT(C860,"0000"),'BOD Average Salary by School'!F:G,2,FALSE())</f>
        <v>47286</v>
      </c>
    </row>
    <row r="861" customFormat="false" ht="15" hidden="false" customHeight="true" outlineLevel="0" collapsed="false">
      <c r="A861" s="225" t="n">
        <f aca="false">'BOD Average Salary by School'!A861</f>
        <v>59</v>
      </c>
      <c r="B861" s="206" t="str">
        <f aca="false">'BOD Average Salary by School'!B861</f>
        <v>Middlesex County Public Schools</v>
      </c>
      <c r="C861" s="206" t="n">
        <f aca="false">'BOD Average Salary by School'!C861</f>
        <v>291</v>
      </c>
      <c r="D861" s="206" t="str">
        <f aca="false">'BOD Average Salary by School'!D861</f>
        <v>MIDDLESEX ELEM</v>
      </c>
      <c r="E861" s="226" t="n">
        <f aca="false">VLOOKUP(TEXT(A861,"000")&amp;" "&amp;TEXT(C861,"0000"),'BOD Average Salary by School'!F:G,2,FALSE())</f>
        <v>45416</v>
      </c>
    </row>
    <row r="862" customFormat="false" ht="15" hidden="false" customHeight="true" outlineLevel="0" collapsed="false">
      <c r="A862" s="225" t="n">
        <f aca="false">'BOD Average Salary by School'!A862</f>
        <v>59</v>
      </c>
      <c r="B862" s="206" t="str">
        <f aca="false">'BOD Average Salary by School'!B862</f>
        <v>Middlesex County Public Schools</v>
      </c>
      <c r="C862" s="206" t="n">
        <f aca="false">'BOD Average Salary by School'!C862</f>
        <v>90</v>
      </c>
      <c r="D862" s="206" t="str">
        <f aca="false">'BOD Average Salary by School'!D862</f>
        <v>MIDDLESEX HIGH</v>
      </c>
      <c r="E862" s="226" t="n">
        <f aca="false">VLOOKUP(TEXT(A862,"000")&amp;" "&amp;TEXT(C862,"0000"),'BOD Average Salary by School'!F:G,2,FALSE())</f>
        <v>44767</v>
      </c>
    </row>
    <row r="863" customFormat="false" ht="15" hidden="false" customHeight="true" outlineLevel="0" collapsed="false">
      <c r="A863" s="225" t="n">
        <f aca="false">'BOD Average Salary by School'!A863</f>
        <v>60</v>
      </c>
      <c r="B863" s="206" t="str">
        <f aca="false">'BOD Average Salary by School'!B863</f>
        <v>Montgomery County Public Schools</v>
      </c>
      <c r="C863" s="206" t="n">
        <f aca="false">'BOD Average Salary by School'!C863</f>
        <v>10</v>
      </c>
      <c r="D863" s="206" t="str">
        <f aca="false">'BOD Average Salary by School'!D863</f>
        <v>HARDING AVENUE ELEM</v>
      </c>
      <c r="E863" s="226" t="n">
        <f aca="false">VLOOKUP(TEXT(A863,"000")&amp;" "&amp;TEXT(C863,"0000"),'BOD Average Salary by School'!F:G,2,FALSE())</f>
        <v>46369.84</v>
      </c>
    </row>
    <row r="864" customFormat="false" ht="15" hidden="false" customHeight="true" outlineLevel="0" collapsed="false">
      <c r="A864" s="225" t="n">
        <f aca="false">'BOD Average Salary by School'!A864</f>
        <v>60</v>
      </c>
      <c r="B864" s="206" t="str">
        <f aca="false">'BOD Average Salary by School'!B864</f>
        <v>Montgomery County Public Schools</v>
      </c>
      <c r="C864" s="206" t="n">
        <f aca="false">'BOD Average Salary by School'!C864</f>
        <v>210</v>
      </c>
      <c r="D864" s="206" t="str">
        <f aca="false">'BOD Average Salary by School'!D864</f>
        <v>PRICES FORK ELEM</v>
      </c>
      <c r="E864" s="226" t="n">
        <f aca="false">VLOOKUP(TEXT(A864,"000")&amp;" "&amp;TEXT(C864,"0000"),'BOD Average Salary by School'!F:G,2,FALSE())</f>
        <v>45290.09</v>
      </c>
    </row>
    <row r="865" customFormat="false" ht="15" hidden="false" customHeight="true" outlineLevel="0" collapsed="false">
      <c r="A865" s="225" t="n">
        <f aca="false">'BOD Average Salary by School'!A865</f>
        <v>60</v>
      </c>
      <c r="B865" s="206" t="str">
        <f aca="false">'BOD Average Salary by School'!B865</f>
        <v>Montgomery County Public Schools</v>
      </c>
      <c r="C865" s="206" t="n">
        <f aca="false">'BOD Average Salary by School'!C865</f>
        <v>290</v>
      </c>
      <c r="D865" s="206" t="str">
        <f aca="false">'BOD Average Salary by School'!D865</f>
        <v>SHAWSVILLE MIDDLE</v>
      </c>
      <c r="E865" s="226" t="n">
        <f aca="false">VLOOKUP(TEXT(A865,"000")&amp;" "&amp;TEXT(C865,"0000"),'BOD Average Salary by School'!F:G,2,FALSE())</f>
        <v>44194.81</v>
      </c>
    </row>
    <row r="866" customFormat="false" ht="15" hidden="false" customHeight="true" outlineLevel="0" collapsed="false">
      <c r="A866" s="225" t="n">
        <f aca="false">'BOD Average Salary by School'!A866</f>
        <v>60</v>
      </c>
      <c r="B866" s="206" t="str">
        <f aca="false">'BOD Average Salary by School'!B866</f>
        <v>Montgomery County Public Schools</v>
      </c>
      <c r="C866" s="206" t="n">
        <f aca="false">'BOD Average Salary by School'!C866</f>
        <v>30</v>
      </c>
      <c r="D866" s="206" t="str">
        <f aca="false">'BOD Average Salary by School'!D866</f>
        <v>EASTERN MONTGOMERY ELEM</v>
      </c>
      <c r="E866" s="226" t="n">
        <f aca="false">VLOOKUP(TEXT(A866,"000")&amp;" "&amp;TEXT(C866,"0000"),'BOD Average Salary by School'!F:G,2,FALSE())</f>
        <v>46112.37</v>
      </c>
    </row>
    <row r="867" customFormat="false" ht="15" hidden="false" customHeight="true" outlineLevel="0" collapsed="false">
      <c r="A867" s="225" t="n">
        <f aca="false">'BOD Average Salary by School'!A867</f>
        <v>60</v>
      </c>
      <c r="B867" s="206" t="str">
        <f aca="false">'BOD Average Salary by School'!B867</f>
        <v>Montgomery County Public Schools</v>
      </c>
      <c r="C867" s="206" t="n">
        <f aca="false">'BOD Average Salary by School'!C867</f>
        <v>600</v>
      </c>
      <c r="D867" s="206" t="str">
        <f aca="false">'BOD Average Salary by School'!D867</f>
        <v>FALLING BRANCH ELEM</v>
      </c>
      <c r="E867" s="226" t="n">
        <f aca="false">VLOOKUP(TEXT(A867,"000")&amp;" "&amp;TEXT(C867,"0000"),'BOD Average Salary by School'!F:G,2,FALSE())</f>
        <v>47626.67</v>
      </c>
    </row>
    <row r="868" customFormat="false" ht="15" hidden="false" customHeight="true" outlineLevel="0" collapsed="false">
      <c r="A868" s="225" t="n">
        <f aca="false">'BOD Average Salary by School'!A868</f>
        <v>60</v>
      </c>
      <c r="B868" s="206" t="str">
        <f aca="false">'BOD Average Salary by School'!B868</f>
        <v>Montgomery County Public Schools</v>
      </c>
      <c r="C868" s="206" t="n">
        <f aca="false">'BOD Average Salary by School'!C868</f>
        <v>650</v>
      </c>
      <c r="D868" s="206" t="str">
        <f aca="false">'BOD Average Salary by School'!D868</f>
        <v>AUBURN HIGH</v>
      </c>
      <c r="E868" s="226" t="n">
        <f aca="false">VLOOKUP(TEXT(A868,"000")&amp;" "&amp;TEXT(C868,"0000"),'BOD Average Salary by School'!F:G,2,FALSE())</f>
        <v>47413.97</v>
      </c>
    </row>
    <row r="869" customFormat="false" ht="15" hidden="false" customHeight="true" outlineLevel="0" collapsed="false">
      <c r="A869" s="225" t="n">
        <f aca="false">'BOD Average Salary by School'!A869</f>
        <v>60</v>
      </c>
      <c r="B869" s="206" t="str">
        <f aca="false">'BOD Average Salary by School'!B869</f>
        <v>Montgomery County Public Schools</v>
      </c>
      <c r="C869" s="206" t="n">
        <f aca="false">'BOD Average Salary by School'!C869</f>
        <v>671</v>
      </c>
      <c r="D869" s="206" t="str">
        <f aca="false">'BOD Average Salary by School'!D869</f>
        <v>CHRISTIANSBURG MIDDLE</v>
      </c>
      <c r="E869" s="226" t="n">
        <f aca="false">VLOOKUP(TEXT(A869,"000")&amp;" "&amp;TEXT(C869,"0000"),'BOD Average Salary by School'!F:G,2,FALSE())</f>
        <v>46310.06</v>
      </c>
    </row>
    <row r="870" customFormat="false" ht="15" hidden="false" customHeight="true" outlineLevel="0" collapsed="false">
      <c r="A870" s="225" t="n">
        <f aca="false">'BOD Average Salary by School'!A870</f>
        <v>60</v>
      </c>
      <c r="B870" s="206" t="str">
        <f aca="false">'BOD Average Salary by School'!B870</f>
        <v>Montgomery County Public Schools</v>
      </c>
      <c r="C870" s="206" t="n">
        <f aca="false">'BOD Average Salary by School'!C870</f>
        <v>700</v>
      </c>
      <c r="D870" s="206" t="str">
        <f aca="false">'BOD Average Salary by School'!D870</f>
        <v>BELVIEW ELEM</v>
      </c>
      <c r="E870" s="226" t="n">
        <f aca="false">VLOOKUP(TEXT(A870,"000")&amp;" "&amp;TEXT(C870,"0000"),'BOD Average Salary by School'!F:G,2,FALSE())</f>
        <v>49148.52</v>
      </c>
    </row>
    <row r="871" customFormat="false" ht="15" hidden="false" customHeight="true" outlineLevel="0" collapsed="false">
      <c r="A871" s="225" t="n">
        <f aca="false">'BOD Average Salary by School'!A871</f>
        <v>60</v>
      </c>
      <c r="B871" s="206" t="str">
        <f aca="false">'BOD Average Salary by School'!B871</f>
        <v>Montgomery County Public Schools</v>
      </c>
      <c r="C871" s="206" t="n">
        <f aca="false">'BOD Average Salary by School'!C871</f>
        <v>710</v>
      </c>
      <c r="D871" s="206" t="str">
        <f aca="false">'BOD Average Salary by School'!D871</f>
        <v>BLACKSBURG MIDDLE</v>
      </c>
      <c r="E871" s="226" t="n">
        <f aca="false">VLOOKUP(TEXT(A871,"000")&amp;" "&amp;TEXT(C871,"0000"),'BOD Average Salary by School'!F:G,2,FALSE())</f>
        <v>49864.15</v>
      </c>
    </row>
    <row r="872" customFormat="false" ht="15" hidden="false" customHeight="true" outlineLevel="0" collapsed="false">
      <c r="A872" s="225" t="n">
        <f aca="false">'BOD Average Salary by School'!A872</f>
        <v>60</v>
      </c>
      <c r="B872" s="206" t="str">
        <f aca="false">'BOD Average Salary by School'!B872</f>
        <v>Montgomery County Public Schools</v>
      </c>
      <c r="C872" s="206" t="n">
        <f aca="false">'BOD Average Salary by School'!C872</f>
        <v>730</v>
      </c>
      <c r="D872" s="206" t="str">
        <f aca="false">'BOD Average Salary by School'!D872</f>
        <v>MARGARET BEEKS ELEM</v>
      </c>
      <c r="E872" s="226" t="n">
        <f aca="false">VLOOKUP(TEXT(A872,"000")&amp;" "&amp;TEXT(C872,"0000"),'BOD Average Salary by School'!F:G,2,FALSE())</f>
        <v>46234.01</v>
      </c>
    </row>
    <row r="873" customFormat="false" ht="15" hidden="false" customHeight="true" outlineLevel="0" collapsed="false">
      <c r="A873" s="225" t="n">
        <f aca="false">'BOD Average Salary by School'!A873</f>
        <v>60</v>
      </c>
      <c r="B873" s="206" t="str">
        <f aca="false">'BOD Average Salary by School'!B873</f>
        <v>Montgomery County Public Schools</v>
      </c>
      <c r="C873" s="206" t="n">
        <f aca="false">'BOD Average Salary by School'!C873</f>
        <v>740</v>
      </c>
      <c r="D873" s="206" t="str">
        <f aca="false">'BOD Average Salary by School'!D873</f>
        <v>CHRISTIANSBURG ELEM</v>
      </c>
      <c r="E873" s="226" t="n">
        <f aca="false">VLOOKUP(TEXT(A873,"000")&amp;" "&amp;TEXT(C873,"0000"),'BOD Average Salary by School'!F:G,2,FALSE())</f>
        <v>45670.98</v>
      </c>
    </row>
    <row r="874" customFormat="false" ht="15" hidden="false" customHeight="true" outlineLevel="0" collapsed="false">
      <c r="A874" s="225" t="n">
        <f aca="false">'BOD Average Salary by School'!A874</f>
        <v>60</v>
      </c>
      <c r="B874" s="206" t="str">
        <f aca="false">'BOD Average Salary by School'!B874</f>
        <v>Montgomery County Public Schools</v>
      </c>
      <c r="C874" s="206" t="n">
        <f aca="false">'BOD Average Salary by School'!C874</f>
        <v>750</v>
      </c>
      <c r="D874" s="206" t="str">
        <f aca="false">'BOD Average Salary by School'!D874</f>
        <v>GILBERT LINKOUS ELEM</v>
      </c>
      <c r="E874" s="226" t="n">
        <f aca="false">VLOOKUP(TEXT(A874,"000")&amp;" "&amp;TEXT(C874,"0000"),'BOD Average Salary by School'!F:G,2,FALSE())</f>
        <v>45661.45</v>
      </c>
    </row>
    <row r="875" customFormat="false" ht="15" hidden="false" customHeight="true" outlineLevel="0" collapsed="false">
      <c r="A875" s="225" t="n">
        <f aca="false">'BOD Average Salary by School'!A875</f>
        <v>60</v>
      </c>
      <c r="B875" s="206" t="str">
        <f aca="false">'BOD Average Salary by School'!B875</f>
        <v>Montgomery County Public Schools</v>
      </c>
      <c r="C875" s="206" t="n">
        <f aca="false">'BOD Average Salary by School'!C875</f>
        <v>760</v>
      </c>
      <c r="D875" s="206" t="str">
        <f aca="false">'BOD Average Salary by School'!D875</f>
        <v>BLACKSBURG HIGH</v>
      </c>
      <c r="E875" s="226" t="n">
        <f aca="false">VLOOKUP(TEXT(A875,"000")&amp;" "&amp;TEXT(C875,"0000"),'BOD Average Salary by School'!F:G,2,FALSE())</f>
        <v>49283.35</v>
      </c>
    </row>
    <row r="876" customFormat="false" ht="15" hidden="false" customHeight="true" outlineLevel="0" collapsed="false">
      <c r="A876" s="225" t="n">
        <f aca="false">'BOD Average Salary by School'!A876</f>
        <v>60</v>
      </c>
      <c r="B876" s="206" t="str">
        <f aca="false">'BOD Average Salary by School'!B876</f>
        <v>Montgomery County Public Schools</v>
      </c>
      <c r="C876" s="206" t="n">
        <f aca="false">'BOD Average Salary by School'!C876</f>
        <v>770</v>
      </c>
      <c r="D876" s="206" t="str">
        <f aca="false">'BOD Average Salary by School'!D876</f>
        <v>CHRISTIANSBURG HIGH</v>
      </c>
      <c r="E876" s="226" t="n">
        <f aca="false">VLOOKUP(TEXT(A876,"000")&amp;" "&amp;TEXT(C876,"0000"),'BOD Average Salary by School'!F:G,2,FALSE())</f>
        <v>47896.08</v>
      </c>
    </row>
    <row r="877" customFormat="false" ht="15" hidden="false" customHeight="true" outlineLevel="0" collapsed="false">
      <c r="A877" s="225" t="n">
        <f aca="false">'BOD Average Salary by School'!A877</f>
        <v>60</v>
      </c>
      <c r="B877" s="206" t="str">
        <f aca="false">'BOD Average Salary by School'!B877</f>
        <v>Montgomery County Public Schools</v>
      </c>
      <c r="C877" s="206" t="n">
        <f aca="false">'BOD Average Salary by School'!C877</f>
        <v>780</v>
      </c>
      <c r="D877" s="206" t="str">
        <f aca="false">'BOD Average Salary by School'!D877</f>
        <v>CHRISTIANSBURG PRIMARY</v>
      </c>
      <c r="E877" s="226" t="n">
        <f aca="false">VLOOKUP(TEXT(A877,"000")&amp;" "&amp;TEXT(C877,"0000"),'BOD Average Salary by School'!F:G,2,FALSE())</f>
        <v>49256.09</v>
      </c>
    </row>
    <row r="878" customFormat="false" ht="15" hidden="false" customHeight="true" outlineLevel="0" collapsed="false">
      <c r="A878" s="225" t="n">
        <f aca="false">'BOD Average Salary by School'!A878</f>
        <v>60</v>
      </c>
      <c r="B878" s="206" t="str">
        <f aca="false">'BOD Average Salary by School'!B878</f>
        <v>Montgomery County Public Schools</v>
      </c>
      <c r="C878" s="206" t="n">
        <f aca="false">'BOD Average Salary by School'!C878</f>
        <v>901</v>
      </c>
      <c r="D878" s="206" t="str">
        <f aca="false">'BOD Average Salary by School'!D878</f>
        <v>KIPPS ELEM</v>
      </c>
      <c r="E878" s="226" t="n">
        <f aca="false">VLOOKUP(TEXT(A878,"000")&amp;" "&amp;TEXT(C878,"0000"),'BOD Average Salary by School'!F:G,2,FALSE())</f>
        <v>46857.77</v>
      </c>
    </row>
    <row r="879" customFormat="false" ht="15" hidden="false" customHeight="true" outlineLevel="0" collapsed="false">
      <c r="A879" s="225" t="n">
        <f aca="false">'BOD Average Salary by School'!A879</f>
        <v>60</v>
      </c>
      <c r="B879" s="206" t="str">
        <f aca="false">'BOD Average Salary by School'!B879</f>
        <v>Montgomery County Public Schools</v>
      </c>
      <c r="C879" s="206" t="n">
        <f aca="false">'BOD Average Salary by School'!C879</f>
        <v>902</v>
      </c>
      <c r="D879" s="206" t="str">
        <f aca="false">'BOD Average Salary by School'!D879</f>
        <v>AUBURN ELEM</v>
      </c>
      <c r="E879" s="226" t="n">
        <f aca="false">VLOOKUP(TEXT(A879,"000")&amp;" "&amp;TEXT(C879,"0000"),'BOD Average Salary by School'!F:G,2,FALSE())</f>
        <v>45859.14</v>
      </c>
    </row>
    <row r="880" customFormat="false" ht="15" hidden="false" customHeight="true" outlineLevel="0" collapsed="false">
      <c r="A880" s="225" t="n">
        <f aca="false">'BOD Average Salary by School'!A880</f>
        <v>60</v>
      </c>
      <c r="B880" s="206" t="str">
        <f aca="false">'BOD Average Salary by School'!B880</f>
        <v>Montgomery County Public Schools</v>
      </c>
      <c r="C880" s="206" t="n">
        <f aca="false">'BOD Average Salary by School'!C880</f>
        <v>903</v>
      </c>
      <c r="D880" s="206" t="str">
        <f aca="false">'BOD Average Salary by School'!D880</f>
        <v>AUBURN MIDDLE</v>
      </c>
      <c r="E880" s="226" t="n">
        <f aca="false">VLOOKUP(TEXT(A880,"000")&amp;" "&amp;TEXT(C880,"0000"),'BOD Average Salary by School'!F:G,2,FALSE())</f>
        <v>48710.31</v>
      </c>
    </row>
    <row r="881" customFormat="false" ht="15" hidden="false" customHeight="true" outlineLevel="0" collapsed="false">
      <c r="A881" s="225" t="n">
        <f aca="false">'BOD Average Salary by School'!A881</f>
        <v>60</v>
      </c>
      <c r="B881" s="206" t="str">
        <f aca="false">'BOD Average Salary by School'!B881</f>
        <v>Montgomery County Public Schools</v>
      </c>
      <c r="C881" s="206" t="n">
        <f aca="false">'BOD Average Salary by School'!C881</f>
        <v>904</v>
      </c>
      <c r="D881" s="206" t="str">
        <f aca="false">'BOD Average Salary by School'!D881</f>
        <v>EASTERN MONTGOMERY HIGH</v>
      </c>
      <c r="E881" s="226" t="n">
        <f aca="false">VLOOKUP(TEXT(A881,"000")&amp;" "&amp;TEXT(C881,"0000"),'BOD Average Salary by School'!F:G,2,FALSE())</f>
        <v>46467.04</v>
      </c>
    </row>
    <row r="882" customFormat="false" ht="15" hidden="false" customHeight="true" outlineLevel="0" collapsed="false">
      <c r="A882" s="225" t="n">
        <f aca="false">'BOD Average Salary by School'!A882</f>
        <v>62</v>
      </c>
      <c r="B882" s="206" t="str">
        <f aca="false">'BOD Average Salary by School'!B882</f>
        <v>Nelson County Public Schools</v>
      </c>
      <c r="C882" s="206" t="n">
        <f aca="false">'BOD Average Salary by School'!C882</f>
        <v>10</v>
      </c>
      <c r="D882" s="206" t="str">
        <f aca="false">'BOD Average Salary by School'!D882</f>
        <v>ROCKFISH RIVER ELEM</v>
      </c>
      <c r="E882" s="226" t="n">
        <f aca="false">VLOOKUP(TEXT(A882,"000")&amp;" "&amp;TEXT(C882,"0000"),'BOD Average Salary by School'!F:G,2,FALSE())</f>
        <v>51064</v>
      </c>
    </row>
    <row r="883" customFormat="false" ht="15" hidden="false" customHeight="true" outlineLevel="0" collapsed="false">
      <c r="A883" s="225" t="n">
        <f aca="false">'BOD Average Salary by School'!A883</f>
        <v>62</v>
      </c>
      <c r="B883" s="206" t="str">
        <f aca="false">'BOD Average Salary by School'!B883</f>
        <v>Nelson County Public Schools</v>
      </c>
      <c r="C883" s="206" t="n">
        <f aca="false">'BOD Average Salary by School'!C883</f>
        <v>20</v>
      </c>
      <c r="D883" s="206" t="str">
        <f aca="false">'BOD Average Salary by School'!D883</f>
        <v>TYE RIVER ELEM</v>
      </c>
      <c r="E883" s="226" t="n">
        <f aca="false">VLOOKUP(TEXT(A883,"000")&amp;" "&amp;TEXT(C883,"0000"),'BOD Average Salary by School'!F:G,2,FALSE())</f>
        <v>50668</v>
      </c>
    </row>
    <row r="884" customFormat="false" ht="15" hidden="false" customHeight="true" outlineLevel="0" collapsed="false">
      <c r="A884" s="225" t="n">
        <f aca="false">'BOD Average Salary by School'!A884</f>
        <v>62</v>
      </c>
      <c r="B884" s="206" t="str">
        <f aca="false">'BOD Average Salary by School'!B884</f>
        <v>Nelson County Public Schools</v>
      </c>
      <c r="C884" s="206" t="n">
        <f aca="false">'BOD Average Salary by School'!C884</f>
        <v>710</v>
      </c>
      <c r="D884" s="206" t="str">
        <f aca="false">'BOD Average Salary by School'!D884</f>
        <v>NELSON COUNTY HIGH</v>
      </c>
      <c r="E884" s="226" t="n">
        <f aca="false">VLOOKUP(TEXT(A884,"000")&amp;" "&amp;TEXT(C884,"0000"),'BOD Average Salary by School'!F:G,2,FALSE())</f>
        <v>52694</v>
      </c>
    </row>
    <row r="885" customFormat="false" ht="15" hidden="false" customHeight="true" outlineLevel="0" collapsed="false">
      <c r="A885" s="225" t="n">
        <f aca="false">'BOD Average Salary by School'!A885</f>
        <v>62</v>
      </c>
      <c r="B885" s="206" t="str">
        <f aca="false">'BOD Average Salary by School'!B885</f>
        <v>Nelson County Public Schools</v>
      </c>
      <c r="C885" s="206" t="n">
        <f aca="false">'BOD Average Salary by School'!C885</f>
        <v>730</v>
      </c>
      <c r="D885" s="206" t="str">
        <f aca="false">'BOD Average Salary by School'!D885</f>
        <v>NELSON MIDDLE</v>
      </c>
      <c r="E885" s="226" t="n">
        <f aca="false">VLOOKUP(TEXT(A885,"000")&amp;" "&amp;TEXT(C885,"0000"),'BOD Average Salary by School'!F:G,2,FALSE())</f>
        <v>49642</v>
      </c>
    </row>
    <row r="886" customFormat="false" ht="15" hidden="false" customHeight="true" outlineLevel="0" collapsed="false">
      <c r="A886" s="225" t="n">
        <f aca="false">'BOD Average Salary by School'!A886</f>
        <v>63</v>
      </c>
      <c r="B886" s="206" t="str">
        <f aca="false">'BOD Average Salary by School'!B886</f>
        <v>New Kent County Public Schools</v>
      </c>
      <c r="C886" s="206" t="n">
        <f aca="false">'BOD Average Salary by School'!C886</f>
        <v>10</v>
      </c>
      <c r="D886" s="206" t="str">
        <f aca="false">'BOD Average Salary by School'!D886</f>
        <v>NEW KENT ELEM</v>
      </c>
      <c r="E886" s="226" t="n">
        <f aca="false">VLOOKUP(TEXT(A886,"000")&amp;" "&amp;TEXT(C886,"0000"),'BOD Average Salary by School'!F:G,2,FALSE())</f>
        <v>48289</v>
      </c>
    </row>
    <row r="887" customFormat="false" ht="15" hidden="false" customHeight="true" outlineLevel="0" collapsed="false">
      <c r="A887" s="225" t="n">
        <f aca="false">'BOD Average Salary by School'!A887</f>
        <v>63</v>
      </c>
      <c r="B887" s="206" t="str">
        <f aca="false">'BOD Average Salary by School'!B887</f>
        <v>New Kent County Public Schools</v>
      </c>
      <c r="C887" s="206" t="n">
        <f aca="false">'BOD Average Salary by School'!C887</f>
        <v>100</v>
      </c>
      <c r="D887" s="206" t="str">
        <f aca="false">'BOD Average Salary by School'!D887</f>
        <v>NEW KENT MIDDLE</v>
      </c>
      <c r="E887" s="226" t="n">
        <f aca="false">VLOOKUP(TEXT(A887,"000")&amp;" "&amp;TEXT(C887,"0000"),'BOD Average Salary by School'!F:G,2,FALSE())</f>
        <v>47887</v>
      </c>
    </row>
    <row r="888" customFormat="false" ht="15" hidden="false" customHeight="true" outlineLevel="0" collapsed="false">
      <c r="A888" s="225" t="n">
        <f aca="false">'BOD Average Salary by School'!A888</f>
        <v>63</v>
      </c>
      <c r="B888" s="206" t="str">
        <f aca="false">'BOD Average Salary by School'!B888</f>
        <v>New Kent County Public Schools</v>
      </c>
      <c r="C888" s="206" t="n">
        <f aca="false">'BOD Average Salary by School'!C888</f>
        <v>180</v>
      </c>
      <c r="D888" s="206" t="str">
        <f aca="false">'BOD Average Salary by School'!D888</f>
        <v>GEORGE W. WATKINS ELEM</v>
      </c>
      <c r="E888" s="226" t="n">
        <f aca="false">VLOOKUP(TEXT(A888,"000")&amp;" "&amp;TEXT(C888,"0000"),'BOD Average Salary by School'!F:G,2,FALSE())</f>
        <v>48653</v>
      </c>
    </row>
    <row r="889" customFormat="false" ht="15" hidden="false" customHeight="true" outlineLevel="0" collapsed="false">
      <c r="A889" s="225" t="n">
        <f aca="false">'BOD Average Salary by School'!A889</f>
        <v>63</v>
      </c>
      <c r="B889" s="206" t="str">
        <f aca="false">'BOD Average Salary by School'!B889</f>
        <v>New Kent County Public Schools</v>
      </c>
      <c r="C889" s="206" t="n">
        <f aca="false">'BOD Average Salary by School'!C889</f>
        <v>20</v>
      </c>
      <c r="D889" s="206" t="str">
        <f aca="false">'BOD Average Salary by School'!D889</f>
        <v>NEW KENT  HIGH</v>
      </c>
      <c r="E889" s="226" t="n">
        <f aca="false">VLOOKUP(TEXT(A889,"000")&amp;" "&amp;TEXT(C889,"0000"),'BOD Average Salary by School'!F:G,2,FALSE())</f>
        <v>48644</v>
      </c>
    </row>
    <row r="890" customFormat="false" ht="15" hidden="false" customHeight="true" outlineLevel="0" collapsed="false">
      <c r="A890" s="225" t="n">
        <f aca="false">'BOD Average Salary by School'!A890</f>
        <v>65</v>
      </c>
      <c r="B890" s="206" t="str">
        <f aca="false">'BOD Average Salary by School'!B890</f>
        <v>Northampton County Public Schools</v>
      </c>
      <c r="C890" s="206" t="n">
        <f aca="false">'BOD Average Salary by School'!C890</f>
        <v>350</v>
      </c>
      <c r="D890" s="206" t="str">
        <f aca="false">'BOD Average Salary by School'!D890</f>
        <v>NORTHAMPTON HIGH</v>
      </c>
      <c r="E890" s="226" t="n">
        <f aca="false">VLOOKUP(TEXT(A890,"000")&amp;" "&amp;TEXT(C890,"0000"),'BOD Average Salary by School'!F:G,2,FALSE())</f>
        <v>42626</v>
      </c>
    </row>
    <row r="891" customFormat="false" ht="15" hidden="false" customHeight="true" outlineLevel="0" collapsed="false">
      <c r="A891" s="225" t="n">
        <f aca="false">'BOD Average Salary by School'!A891</f>
        <v>65</v>
      </c>
      <c r="B891" s="206" t="str">
        <f aca="false">'BOD Average Salary by School'!B891</f>
        <v>Northampton County Public Schools</v>
      </c>
      <c r="C891" s="206" t="n">
        <f aca="false">'BOD Average Salary by School'!C891</f>
        <v>360</v>
      </c>
      <c r="D891" s="206" t="str">
        <f aca="false">'BOD Average Salary by School'!D891</f>
        <v>NORTHAMPTON MIDDLE </v>
      </c>
      <c r="E891" s="226" t="n">
        <f aca="false">VLOOKUP(TEXT(A891,"000")&amp;" "&amp;TEXT(C891,"0000"),'BOD Average Salary by School'!F:G,2,FALSE())</f>
        <v>39258</v>
      </c>
    </row>
    <row r="892" customFormat="false" ht="15" hidden="false" customHeight="true" outlineLevel="0" collapsed="false">
      <c r="A892" s="225" t="n">
        <f aca="false">'BOD Average Salary by School'!A892</f>
        <v>65</v>
      </c>
      <c r="B892" s="206" t="str">
        <f aca="false">'BOD Average Salary by School'!B892</f>
        <v>Northampton County Public Schools</v>
      </c>
      <c r="C892" s="206" t="n">
        <f aca="false">'BOD Average Salary by School'!C892</f>
        <v>451</v>
      </c>
      <c r="D892" s="206" t="str">
        <f aca="false">'BOD Average Salary by School'!D892</f>
        <v>OCCOHANNOCK ELEM</v>
      </c>
      <c r="E892" s="226" t="n">
        <f aca="false">VLOOKUP(TEXT(A892,"000")&amp;" "&amp;TEXT(C892,"0000"),'BOD Average Salary by School'!F:G,2,FALSE())</f>
        <v>42533</v>
      </c>
    </row>
    <row r="893" customFormat="false" ht="15" hidden="false" customHeight="true" outlineLevel="0" collapsed="false">
      <c r="A893" s="225" t="n">
        <f aca="false">'BOD Average Salary by School'!A893</f>
        <v>65</v>
      </c>
      <c r="B893" s="206" t="str">
        <f aca="false">'BOD Average Salary by School'!B893</f>
        <v>Northampton County Public Schools</v>
      </c>
      <c r="C893" s="206" t="n">
        <f aca="false">'BOD Average Salary by School'!C893</f>
        <v>452</v>
      </c>
      <c r="D893" s="206" t="str">
        <f aca="false">'BOD Average Salary by School'!D893</f>
        <v>KIPTOPEKE ELEM</v>
      </c>
      <c r="E893" s="226" t="n">
        <f aca="false">VLOOKUP(TEXT(A893,"000")&amp;" "&amp;TEXT(C893,"0000"),'BOD Average Salary by School'!F:G,2,FALSE())</f>
        <v>42193</v>
      </c>
    </row>
    <row r="894" customFormat="false" ht="15" hidden="false" customHeight="true" outlineLevel="0" collapsed="false">
      <c r="A894" s="225" t="n">
        <f aca="false">'BOD Average Salary by School'!A894</f>
        <v>66</v>
      </c>
      <c r="B894" s="206" t="str">
        <f aca="false">'BOD Average Salary by School'!B894</f>
        <v>Northumberland County Public Schools</v>
      </c>
      <c r="C894" s="206" t="n">
        <f aca="false">'BOD Average Salary by School'!C894</f>
        <v>210</v>
      </c>
      <c r="D894" s="206" t="str">
        <f aca="false">'BOD Average Salary by School'!D894</f>
        <v>NORTHUMBERLAND MIDDLE</v>
      </c>
      <c r="E894" s="226" t="n">
        <f aca="false">VLOOKUP(TEXT(A894,"000")&amp;" "&amp;TEXT(C894,"0000"),'BOD Average Salary by School'!F:G,2,FALSE())</f>
        <v>47892</v>
      </c>
    </row>
    <row r="895" customFormat="false" ht="15" hidden="false" customHeight="true" outlineLevel="0" collapsed="false">
      <c r="A895" s="225" t="n">
        <f aca="false">'BOD Average Salary by School'!A895</f>
        <v>66</v>
      </c>
      <c r="B895" s="206" t="str">
        <f aca="false">'BOD Average Salary by School'!B895</f>
        <v>Northumberland County Public Schools</v>
      </c>
      <c r="C895" s="206" t="n">
        <f aca="false">'BOD Average Salary by School'!C895</f>
        <v>331</v>
      </c>
      <c r="D895" s="206" t="str">
        <f aca="false">'BOD Average Salary by School'!D895</f>
        <v>NORTHUMBERLAND ELEM</v>
      </c>
      <c r="E895" s="226" t="n">
        <f aca="false">VLOOKUP(TEXT(A895,"000")&amp;" "&amp;TEXT(C895,"0000"),'BOD Average Salary by School'!F:G,2,FALSE())</f>
        <v>48804</v>
      </c>
    </row>
    <row r="896" customFormat="false" ht="15" hidden="false" customHeight="true" outlineLevel="0" collapsed="false">
      <c r="A896" s="225" t="n">
        <f aca="false">'BOD Average Salary by School'!A896</f>
        <v>66</v>
      </c>
      <c r="B896" s="206" t="str">
        <f aca="false">'BOD Average Salary by School'!B896</f>
        <v>Northumberland County Public Schools</v>
      </c>
      <c r="C896" s="206" t="n">
        <f aca="false">'BOD Average Salary by School'!C896</f>
        <v>40</v>
      </c>
      <c r="D896" s="206" t="str">
        <f aca="false">'BOD Average Salary by School'!D896</f>
        <v>NORTHUMBERLAND HIGH</v>
      </c>
      <c r="E896" s="226" t="n">
        <f aca="false">VLOOKUP(TEXT(A896,"000")&amp;" "&amp;TEXT(C896,"0000"),'BOD Average Salary by School'!F:G,2,FALSE())</f>
        <v>48695</v>
      </c>
    </row>
    <row r="897" customFormat="false" ht="15" hidden="false" customHeight="true" outlineLevel="0" collapsed="false">
      <c r="A897" s="225" t="n">
        <f aca="false">'BOD Average Salary by School'!A897</f>
        <v>67</v>
      </c>
      <c r="B897" s="206" t="str">
        <f aca="false">'BOD Average Salary by School'!B897</f>
        <v>Nottoway County Public Schools</v>
      </c>
      <c r="C897" s="206" t="n">
        <f aca="false">'BOD Average Salary by School'!C897</f>
        <v>300</v>
      </c>
      <c r="D897" s="206" t="str">
        <f aca="false">'BOD Average Salary by School'!D897</f>
        <v>NOTTOWAY INTERMEDIATE</v>
      </c>
      <c r="E897" s="226" t="n">
        <f aca="false">VLOOKUP(TEXT(A897,"000")&amp;" "&amp;TEXT(C897,"0000"),'BOD Average Salary by School'!F:G,2,FALSE())</f>
        <v>46763.69</v>
      </c>
    </row>
    <row r="898" customFormat="false" ht="15" hidden="false" customHeight="true" outlineLevel="0" collapsed="false">
      <c r="A898" s="225" t="n">
        <f aca="false">'BOD Average Salary by School'!A898</f>
        <v>67</v>
      </c>
      <c r="B898" s="206" t="str">
        <f aca="false">'BOD Average Salary by School'!B898</f>
        <v>Nottoway County Public Schools</v>
      </c>
      <c r="C898" s="206" t="n">
        <f aca="false">'BOD Average Salary by School'!C898</f>
        <v>301</v>
      </c>
      <c r="D898" s="206" t="str">
        <f aca="false">'BOD Average Salary by School'!D898</f>
        <v>NOTTOWAY HIGH</v>
      </c>
      <c r="E898" s="226" t="n">
        <f aca="false">VLOOKUP(TEXT(A898,"000")&amp;" "&amp;TEXT(C898,"0000"),'BOD Average Salary by School'!F:G,2,FALSE())</f>
        <v>48971.97</v>
      </c>
    </row>
    <row r="899" customFormat="false" ht="15" hidden="false" customHeight="true" outlineLevel="0" collapsed="false">
      <c r="A899" s="225" t="n">
        <f aca="false">'BOD Average Salary by School'!A899</f>
        <v>67</v>
      </c>
      <c r="B899" s="206" t="str">
        <f aca="false">'BOD Average Salary by School'!B899</f>
        <v>Nottoway County Public Schools</v>
      </c>
      <c r="C899" s="206" t="n">
        <f aca="false">'BOD Average Salary by School'!C899</f>
        <v>302</v>
      </c>
      <c r="D899" s="206" t="str">
        <f aca="false">'BOD Average Salary by School'!D899</f>
        <v>NOTTOWAY MIDDLE</v>
      </c>
      <c r="E899" s="226" t="n">
        <f aca="false">VLOOKUP(TEXT(A899,"000")&amp;" "&amp;TEXT(C899,"0000"),'BOD Average Salary by School'!F:G,2,FALSE())</f>
        <v>48148.29</v>
      </c>
    </row>
    <row r="900" customFormat="false" ht="15" hidden="false" customHeight="true" outlineLevel="0" collapsed="false">
      <c r="A900" s="225" t="n">
        <f aca="false">'BOD Average Salary by School'!A900</f>
        <v>67</v>
      </c>
      <c r="B900" s="206" t="str">
        <f aca="false">'BOD Average Salary by School'!B900</f>
        <v>Nottoway County Public Schools</v>
      </c>
      <c r="C900" s="206" t="n">
        <f aca="false">'BOD Average Salary by School'!C900</f>
        <v>310</v>
      </c>
      <c r="D900" s="206" t="str">
        <f aca="false">'BOD Average Salary by School'!D900</f>
        <v>BURKEVILLE ELEM</v>
      </c>
      <c r="E900" s="226" t="n">
        <f aca="false">VLOOKUP(TEXT(A900,"000")&amp;" "&amp;TEXT(C900,"0000"),'BOD Average Salary by School'!F:G,2,FALSE())</f>
        <v>49429.77</v>
      </c>
    </row>
    <row r="901" customFormat="false" ht="15" hidden="false" customHeight="true" outlineLevel="0" collapsed="false">
      <c r="A901" s="225" t="n">
        <f aca="false">'BOD Average Salary by School'!A901</f>
        <v>67</v>
      </c>
      <c r="B901" s="206" t="str">
        <f aca="false">'BOD Average Salary by School'!B901</f>
        <v>Nottoway County Public Schools</v>
      </c>
      <c r="C901" s="206" t="n">
        <f aca="false">'BOD Average Salary by School'!C901</f>
        <v>330</v>
      </c>
      <c r="D901" s="206" t="str">
        <f aca="false">'BOD Average Salary by School'!D901</f>
        <v>CREWE PRIMARY</v>
      </c>
      <c r="E901" s="226" t="n">
        <f aca="false">VLOOKUP(TEXT(A901,"000")&amp;" "&amp;TEXT(C901,"0000"),'BOD Average Salary by School'!F:G,2,FALSE())</f>
        <v>50727.27</v>
      </c>
    </row>
    <row r="902" customFormat="false" ht="15" hidden="false" customHeight="true" outlineLevel="0" collapsed="false">
      <c r="A902" s="225" t="n">
        <f aca="false">'BOD Average Salary by School'!A902</f>
        <v>67</v>
      </c>
      <c r="B902" s="206" t="str">
        <f aca="false">'BOD Average Salary by School'!B902</f>
        <v>Nottoway County Public Schools</v>
      </c>
      <c r="C902" s="206" t="n">
        <f aca="false">'BOD Average Salary by School'!C902</f>
        <v>340</v>
      </c>
      <c r="D902" s="206" t="str">
        <f aca="false">'BOD Average Salary by School'!D902</f>
        <v>BLACKSTONE PRIMARY</v>
      </c>
      <c r="E902" s="226" t="n">
        <f aca="false">VLOOKUP(TEXT(A902,"000")&amp;" "&amp;TEXT(C902,"0000"),'BOD Average Salary by School'!F:G,2,FALSE())</f>
        <v>47767.43</v>
      </c>
    </row>
    <row r="903" customFormat="false" ht="15" hidden="false" customHeight="true" outlineLevel="0" collapsed="false">
      <c r="A903" s="225" t="n">
        <f aca="false">'BOD Average Salary by School'!A903</f>
        <v>68</v>
      </c>
      <c r="B903" s="206" t="str">
        <f aca="false">'BOD Average Salary by School'!B903</f>
        <v>Orange County Public Schools</v>
      </c>
      <c r="C903" s="206" t="n">
        <f aca="false">'BOD Average Salary by School'!C903</f>
        <v>330</v>
      </c>
      <c r="D903" s="206" t="str">
        <f aca="false">'BOD Average Salary by School'!D903</f>
        <v>ORANGE CO. HIGH</v>
      </c>
      <c r="E903" s="226" t="n">
        <f aca="false">VLOOKUP(TEXT(A903,"000")&amp;" "&amp;TEXT(C903,"0000"),'BOD Average Salary by School'!F:G,2,FALSE())</f>
        <v>47037.24</v>
      </c>
    </row>
    <row r="904" customFormat="false" ht="15" hidden="false" customHeight="true" outlineLevel="0" collapsed="false">
      <c r="A904" s="225" t="n">
        <f aca="false">'BOD Average Salary by School'!A904</f>
        <v>68</v>
      </c>
      <c r="B904" s="206" t="str">
        <f aca="false">'BOD Average Salary by School'!B904</f>
        <v>Orange County Public Schools</v>
      </c>
      <c r="C904" s="206" t="n">
        <f aca="false">'BOD Average Salary by School'!C904</f>
        <v>340</v>
      </c>
      <c r="D904" s="206" t="str">
        <f aca="false">'BOD Average Salary by School'!D904</f>
        <v>PROSPECT HEIGHTS MIDDLE</v>
      </c>
      <c r="E904" s="226" t="n">
        <f aca="false">VLOOKUP(TEXT(A904,"000")&amp;" "&amp;TEXT(C904,"0000"),'BOD Average Salary by School'!F:G,2,FALSE())</f>
        <v>48473.53</v>
      </c>
    </row>
    <row r="905" customFormat="false" ht="15" hidden="false" customHeight="true" outlineLevel="0" collapsed="false">
      <c r="A905" s="225" t="n">
        <f aca="false">'BOD Average Salary by School'!A905</f>
        <v>68</v>
      </c>
      <c r="B905" s="206" t="str">
        <f aca="false">'BOD Average Salary by School'!B905</f>
        <v>Orange County Public Schools</v>
      </c>
      <c r="C905" s="206" t="n">
        <f aca="false">'BOD Average Salary by School'!C905</f>
        <v>350</v>
      </c>
      <c r="D905" s="206" t="str">
        <f aca="false">'BOD Average Salary by School'!D905</f>
        <v>UNIONVILLE ELEM</v>
      </c>
      <c r="E905" s="226" t="n">
        <f aca="false">VLOOKUP(TEXT(A905,"000")&amp;" "&amp;TEXT(C905,"0000"),'BOD Average Salary by School'!F:G,2,FALSE())</f>
        <v>51282.17</v>
      </c>
    </row>
    <row r="906" customFormat="false" ht="15" hidden="false" customHeight="true" outlineLevel="0" collapsed="false">
      <c r="A906" s="225" t="n">
        <f aca="false">'BOD Average Salary by School'!A906</f>
        <v>68</v>
      </c>
      <c r="B906" s="206" t="str">
        <f aca="false">'BOD Average Salary by School'!B906</f>
        <v>Orange County Public Schools</v>
      </c>
      <c r="C906" s="206" t="n">
        <f aca="false">'BOD Average Salary by School'!C906</f>
        <v>360</v>
      </c>
      <c r="D906" s="206" t="str">
        <f aca="false">'BOD Average Salary by School'!D906</f>
        <v>GORDON-BARBOUR ELEM</v>
      </c>
      <c r="E906" s="226" t="n">
        <f aca="false">VLOOKUP(TEXT(A906,"000")&amp;" "&amp;TEXT(C906,"0000"),'BOD Average Salary by School'!F:G,2,FALSE())</f>
        <v>48088.35</v>
      </c>
    </row>
    <row r="907" customFormat="false" ht="15" hidden="false" customHeight="true" outlineLevel="0" collapsed="false">
      <c r="A907" s="225" t="n">
        <f aca="false">'BOD Average Salary by School'!A907</f>
        <v>68</v>
      </c>
      <c r="B907" s="206" t="str">
        <f aca="false">'BOD Average Salary by School'!B907</f>
        <v>Orange County Public Schools</v>
      </c>
      <c r="C907" s="206" t="n">
        <f aca="false">'BOD Average Salary by School'!C907</f>
        <v>370</v>
      </c>
      <c r="D907" s="206" t="str">
        <f aca="false">'BOD Average Salary by School'!D907</f>
        <v>ORANGE ELEM</v>
      </c>
      <c r="E907" s="226" t="n">
        <f aca="false">VLOOKUP(TEXT(A907,"000")&amp;" "&amp;TEXT(C907,"0000"),'BOD Average Salary by School'!F:G,2,FALSE())</f>
        <v>47995.89</v>
      </c>
    </row>
    <row r="908" customFormat="false" ht="15" hidden="false" customHeight="true" outlineLevel="0" collapsed="false">
      <c r="A908" s="225" t="n">
        <f aca="false">'BOD Average Salary by School'!A908</f>
        <v>68</v>
      </c>
      <c r="B908" s="206" t="str">
        <f aca="false">'BOD Average Salary by School'!B908</f>
        <v>Orange County Public Schools</v>
      </c>
      <c r="C908" s="206" t="n">
        <f aca="false">'BOD Average Salary by School'!C908</f>
        <v>471</v>
      </c>
      <c r="D908" s="206" t="str">
        <f aca="false">'BOD Average Salary by School'!D908</f>
        <v>LOCUST GROVE MIDDLE</v>
      </c>
      <c r="E908" s="226" t="n">
        <f aca="false">VLOOKUP(TEXT(A908,"000")&amp;" "&amp;TEXT(C908,"0000"),'BOD Average Salary by School'!F:G,2,FALSE())</f>
        <v>47107.38</v>
      </c>
    </row>
    <row r="909" customFormat="false" ht="15" hidden="false" customHeight="true" outlineLevel="0" collapsed="false">
      <c r="A909" s="225" t="n">
        <f aca="false">'BOD Average Salary by School'!A909</f>
        <v>68</v>
      </c>
      <c r="B909" s="206" t="str">
        <f aca="false">'BOD Average Salary by School'!B909</f>
        <v>Orange County Public Schools</v>
      </c>
      <c r="C909" s="206" t="n">
        <f aca="false">'BOD Average Salary by School'!C909</f>
        <v>50</v>
      </c>
      <c r="D909" s="206" t="str">
        <f aca="false">'BOD Average Salary by School'!D909</f>
        <v>LOCUST GROVE ELEM</v>
      </c>
      <c r="E909" s="226" t="n">
        <f aca="false">VLOOKUP(TEXT(A909,"000")&amp;" "&amp;TEXT(C909,"0000"),'BOD Average Salary by School'!F:G,2,FALSE())</f>
        <v>48423</v>
      </c>
    </row>
    <row r="910" customFormat="false" ht="15" hidden="false" customHeight="true" outlineLevel="0" collapsed="false">
      <c r="A910" s="225" t="n">
        <f aca="false">'BOD Average Salary by School'!A910</f>
        <v>68</v>
      </c>
      <c r="B910" s="206" t="str">
        <f aca="false">'BOD Average Salary by School'!B910</f>
        <v>Orange County Public Schools</v>
      </c>
      <c r="C910" s="206" t="n">
        <f aca="false">'BOD Average Salary by School'!C910</f>
        <v>51</v>
      </c>
      <c r="D910" s="206" t="str">
        <f aca="false">'BOD Average Salary by School'!D910</f>
        <v>LOCUST GROVE PRIMARY SCHOOL</v>
      </c>
      <c r="E910" s="226" t="n">
        <f aca="false">VLOOKUP(TEXT(A910,"000")&amp;" "&amp;TEXT(C910,"0000"),'BOD Average Salary by School'!F:G,2,FALSE())</f>
        <v>47608.38</v>
      </c>
    </row>
    <row r="911" customFormat="false" ht="15" hidden="false" customHeight="true" outlineLevel="0" collapsed="false">
      <c r="A911" s="225" t="n">
        <f aca="false">'BOD Average Salary by School'!A911</f>
        <v>68</v>
      </c>
      <c r="B911" s="206" t="str">
        <f aca="false">'BOD Average Salary by School'!B911</f>
        <v>Orange County Public Schools</v>
      </c>
      <c r="C911" s="206" t="n">
        <f aca="false">'BOD Average Salary by School'!C911</f>
        <v>70</v>
      </c>
      <c r="D911" s="206" t="str">
        <f aca="false">'BOD Average Salary by School'!D911</f>
        <v>LIGHTFOOT ELEM</v>
      </c>
      <c r="E911" s="226" t="n">
        <f aca="false">VLOOKUP(TEXT(A911,"000")&amp;" "&amp;TEXT(C911,"0000"),'BOD Average Salary by School'!F:G,2,FALSE())</f>
        <v>50398.29</v>
      </c>
    </row>
    <row r="912" customFormat="false" ht="15" hidden="false" customHeight="true" outlineLevel="0" collapsed="false">
      <c r="A912" s="225" t="n">
        <f aca="false">'BOD Average Salary by School'!A912</f>
        <v>69</v>
      </c>
      <c r="B912" s="206" t="str">
        <f aca="false">'BOD Average Salary by School'!B912</f>
        <v>Page County Public Schools</v>
      </c>
      <c r="C912" s="206" t="n">
        <f aca="false">'BOD Average Salary by School'!C912</f>
        <v>110</v>
      </c>
      <c r="D912" s="206" t="str">
        <f aca="false">'BOD Average Salary by School'!D912</f>
        <v>LURAY HIGH</v>
      </c>
      <c r="E912" s="226" t="n">
        <f aca="false">VLOOKUP(TEXT(A912,"000")&amp;" "&amp;TEXT(C912,"0000"),'BOD Average Salary by School'!F:G,2,FALSE())</f>
        <v>47940.62</v>
      </c>
    </row>
    <row r="913" customFormat="false" ht="15" hidden="false" customHeight="true" outlineLevel="0" collapsed="false">
      <c r="A913" s="225" t="n">
        <f aca="false">'BOD Average Salary by School'!A913</f>
        <v>69</v>
      </c>
      <c r="B913" s="206" t="str">
        <f aca="false">'BOD Average Salary by School'!B913</f>
        <v>Page County Public Schools</v>
      </c>
      <c r="C913" s="206" t="n">
        <f aca="false">'BOD Average Salary by School'!C913</f>
        <v>210</v>
      </c>
      <c r="D913" s="206" t="str">
        <f aca="false">'BOD Average Salary by School'!D913</f>
        <v>STANLEY ELEM</v>
      </c>
      <c r="E913" s="226" t="n">
        <f aca="false">VLOOKUP(TEXT(A913,"000")&amp;" "&amp;TEXT(C913,"0000"),'BOD Average Salary by School'!F:G,2,FALSE())</f>
        <v>46626.52</v>
      </c>
    </row>
    <row r="914" customFormat="false" ht="15" hidden="false" customHeight="true" outlineLevel="0" collapsed="false">
      <c r="A914" s="225" t="n">
        <f aca="false">'BOD Average Salary by School'!A914</f>
        <v>69</v>
      </c>
      <c r="B914" s="206" t="str">
        <f aca="false">'BOD Average Salary by School'!B914</f>
        <v>Page County Public Schools</v>
      </c>
      <c r="C914" s="206" t="n">
        <f aca="false">'BOD Average Salary by School'!C914</f>
        <v>310</v>
      </c>
      <c r="D914" s="206" t="str">
        <f aca="false">'BOD Average Salary by School'!D914</f>
        <v>SHENANDOAH ELEM</v>
      </c>
      <c r="E914" s="226" t="n">
        <f aca="false">VLOOKUP(TEXT(A914,"000")&amp;" "&amp;TEXT(C914,"0000"),'BOD Average Salary by School'!F:G,2,FALSE())</f>
        <v>45955.73</v>
      </c>
    </row>
    <row r="915" customFormat="false" ht="15" hidden="false" customHeight="true" outlineLevel="0" collapsed="false">
      <c r="A915" s="225" t="n">
        <f aca="false">'BOD Average Salary by School'!A915</f>
        <v>69</v>
      </c>
      <c r="B915" s="206" t="str">
        <f aca="false">'BOD Average Salary by School'!B915</f>
        <v>Page County Public Schools</v>
      </c>
      <c r="C915" s="206" t="n">
        <f aca="false">'BOD Average Salary by School'!C915</f>
        <v>340</v>
      </c>
      <c r="D915" s="206" t="str">
        <f aca="false">'BOD Average Salary by School'!D915</f>
        <v>GROVE HILL PRESCHOOL ACADEMY</v>
      </c>
      <c r="E915" s="226" t="n">
        <f aca="false">VLOOKUP(TEXT(A915,"000")&amp;" "&amp;TEXT(C915,"0000"),'BOD Average Salary by School'!F:G,2,FALSE())</f>
        <v>52400.33</v>
      </c>
    </row>
    <row r="916" customFormat="false" ht="15" hidden="false" customHeight="true" outlineLevel="0" collapsed="false">
      <c r="A916" s="225" t="n">
        <f aca="false">'BOD Average Salary by School'!A916</f>
        <v>69</v>
      </c>
      <c r="B916" s="206" t="str">
        <f aca="false">'BOD Average Salary by School'!B916</f>
        <v>Page County Public Schools</v>
      </c>
      <c r="C916" s="206" t="n">
        <f aca="false">'BOD Average Salary by School'!C916</f>
        <v>350</v>
      </c>
      <c r="D916" s="206" t="str">
        <f aca="false">'BOD Average Salary by School'!D916</f>
        <v>LURAY ELEM</v>
      </c>
      <c r="E916" s="226" t="n">
        <f aca="false">VLOOKUP(TEXT(A916,"000")&amp;" "&amp;TEXT(C916,"0000"),'BOD Average Salary by School'!F:G,2,FALSE())</f>
        <v>46812.85</v>
      </c>
    </row>
    <row r="917" customFormat="false" ht="15" hidden="false" customHeight="true" outlineLevel="0" collapsed="false">
      <c r="A917" s="225" t="n">
        <f aca="false">'BOD Average Salary by School'!A917</f>
        <v>69</v>
      </c>
      <c r="B917" s="206" t="str">
        <f aca="false">'BOD Average Salary by School'!B917</f>
        <v>Page County Public Schools</v>
      </c>
      <c r="C917" s="206" t="n">
        <f aca="false">'BOD Average Salary by School'!C917</f>
        <v>380</v>
      </c>
      <c r="D917" s="206" t="str">
        <f aca="false">'BOD Average Salary by School'!D917</f>
        <v>PAGE COUNTY HIGH</v>
      </c>
      <c r="E917" s="226" t="n">
        <f aca="false">VLOOKUP(TEXT(A917,"000")&amp;" "&amp;TEXT(C917,"0000"),'BOD Average Salary by School'!F:G,2,FALSE())</f>
        <v>48834.88</v>
      </c>
    </row>
    <row r="918" customFormat="false" ht="15" hidden="false" customHeight="true" outlineLevel="0" collapsed="false">
      <c r="A918" s="225" t="n">
        <f aca="false">'BOD Average Salary by School'!A918</f>
        <v>69</v>
      </c>
      <c r="B918" s="206" t="str">
        <f aca="false">'BOD Average Salary by School'!B918</f>
        <v>Page County Public Schools</v>
      </c>
      <c r="C918" s="206" t="n">
        <f aca="false">'BOD Average Salary by School'!C918</f>
        <v>390</v>
      </c>
      <c r="D918" s="206" t="str">
        <f aca="false">'BOD Average Salary by School'!D918</f>
        <v>PAGE COUNTY MIDDLE</v>
      </c>
      <c r="E918" s="226" t="n">
        <f aca="false">VLOOKUP(TEXT(A918,"000")&amp;" "&amp;TEXT(C918,"0000"),'BOD Average Salary by School'!F:G,2,FALSE())</f>
        <v>45346.18</v>
      </c>
    </row>
    <row r="919" customFormat="false" ht="15" hidden="false" customHeight="true" outlineLevel="0" collapsed="false">
      <c r="A919" s="225" t="n">
        <f aca="false">'BOD Average Salary by School'!A919</f>
        <v>69</v>
      </c>
      <c r="B919" s="206" t="str">
        <f aca="false">'BOD Average Salary by School'!B919</f>
        <v>Page County Public Schools</v>
      </c>
      <c r="C919" s="206" t="n">
        <f aca="false">'BOD Average Salary by School'!C919</f>
        <v>400</v>
      </c>
      <c r="D919" s="206" t="str">
        <f aca="false">'BOD Average Salary by School'!D919</f>
        <v>LURAY MIDDLE</v>
      </c>
      <c r="E919" s="226" t="n">
        <f aca="false">VLOOKUP(TEXT(A919,"000")&amp;" "&amp;TEXT(C919,"0000"),'BOD Average Salary by School'!F:G,2,FALSE())</f>
        <v>47236.06</v>
      </c>
    </row>
    <row r="920" customFormat="false" ht="15" hidden="false" customHeight="true" outlineLevel="0" collapsed="false">
      <c r="A920" s="225" t="n">
        <f aca="false">'BOD Average Salary by School'!A920</f>
        <v>69</v>
      </c>
      <c r="B920" s="206" t="str">
        <f aca="false">'BOD Average Salary by School'!B920</f>
        <v>Page County Public Schools</v>
      </c>
      <c r="C920" s="206" t="n">
        <f aca="false">'BOD Average Salary by School'!C920</f>
        <v>50</v>
      </c>
      <c r="D920" s="206" t="str">
        <f aca="false">'BOD Average Salary by School'!D920</f>
        <v>SPRINGFIELD ELEM</v>
      </c>
      <c r="E920" s="226" t="n">
        <f aca="false">VLOOKUP(TEXT(A920,"000")&amp;" "&amp;TEXT(C920,"0000"),'BOD Average Salary by School'!F:G,2,FALSE())</f>
        <v>44515.35</v>
      </c>
    </row>
    <row r="921" customFormat="false" ht="15" hidden="false" customHeight="true" outlineLevel="0" collapsed="false">
      <c r="A921" s="225" t="n">
        <f aca="false">'BOD Average Salary by School'!A921</f>
        <v>70</v>
      </c>
      <c r="B921" s="206" t="str">
        <f aca="false">'BOD Average Salary by School'!B921</f>
        <v>Patrick County Public Schools</v>
      </c>
      <c r="C921" s="206" t="n">
        <f aca="false">'BOD Average Salary by School'!C921</f>
        <v>150</v>
      </c>
      <c r="D921" s="206" t="str">
        <f aca="false">'BOD Average Salary by School'!D921</f>
        <v>MEADOWS OF DAN ELEM</v>
      </c>
      <c r="E921" s="226" t="n">
        <f aca="false">VLOOKUP(TEXT(A921,"000")&amp;" "&amp;TEXT(C921,"0000"),'BOD Average Salary by School'!F:G,2,FALSE())</f>
        <v>41031.5</v>
      </c>
    </row>
    <row r="922" customFormat="false" ht="15" hidden="false" customHeight="true" outlineLevel="0" collapsed="false">
      <c r="A922" s="225" t="n">
        <f aca="false">'BOD Average Salary by School'!A922</f>
        <v>70</v>
      </c>
      <c r="B922" s="206" t="str">
        <f aca="false">'BOD Average Salary by School'!B922</f>
        <v>Patrick County Public Schools</v>
      </c>
      <c r="C922" s="206" t="n">
        <f aca="false">'BOD Average Salary by School'!C922</f>
        <v>320</v>
      </c>
      <c r="D922" s="206" t="str">
        <f aca="false">'BOD Average Salary by School'!D922</f>
        <v>STUART ELEM</v>
      </c>
      <c r="E922" s="226" t="n">
        <f aca="false">VLOOKUP(TEXT(A922,"000")&amp;" "&amp;TEXT(C922,"0000"),'BOD Average Salary by School'!F:G,2,FALSE())</f>
        <v>42617.12</v>
      </c>
    </row>
    <row r="923" customFormat="false" ht="15" hidden="false" customHeight="true" outlineLevel="0" collapsed="false">
      <c r="A923" s="225" t="n">
        <f aca="false">'BOD Average Salary by School'!A923</f>
        <v>70</v>
      </c>
      <c r="B923" s="206" t="str">
        <f aca="false">'BOD Average Salary by School'!B923</f>
        <v>Patrick County Public Schools</v>
      </c>
      <c r="C923" s="206" t="n">
        <f aca="false">'BOD Average Salary by School'!C923</f>
        <v>350</v>
      </c>
      <c r="D923" s="206" t="str">
        <f aca="false">'BOD Average Salary by School'!D923</f>
        <v>HARDIN REYNOLDS ELEM</v>
      </c>
      <c r="E923" s="226" t="n">
        <f aca="false">VLOOKUP(TEXT(A923,"000")&amp;" "&amp;TEXT(C923,"0000"),'BOD Average Salary by School'!F:G,2,FALSE())</f>
        <v>40939.22</v>
      </c>
    </row>
    <row r="924" customFormat="false" ht="15" hidden="false" customHeight="true" outlineLevel="0" collapsed="false">
      <c r="A924" s="225" t="n">
        <f aca="false">'BOD Average Salary by School'!A924</f>
        <v>70</v>
      </c>
      <c r="B924" s="206" t="str">
        <f aca="false">'BOD Average Salary by School'!B924</f>
        <v>Patrick County Public Schools</v>
      </c>
      <c r="C924" s="206" t="n">
        <f aca="false">'BOD Average Salary by School'!C924</f>
        <v>440</v>
      </c>
      <c r="D924" s="206" t="str">
        <f aca="false">'BOD Average Salary by School'!D924</f>
        <v>BLUE RIDGE ELEM</v>
      </c>
      <c r="E924" s="226" t="n">
        <f aca="false">VLOOKUP(TEXT(A924,"000")&amp;" "&amp;TEXT(C924,"0000"),'BOD Average Salary by School'!F:G,2,FALSE())</f>
        <v>41733.3</v>
      </c>
    </row>
    <row r="925" customFormat="false" ht="15" hidden="false" customHeight="true" outlineLevel="0" collapsed="false">
      <c r="A925" s="225" t="n">
        <f aca="false">'BOD Average Salary by School'!A925</f>
        <v>70</v>
      </c>
      <c r="B925" s="206" t="str">
        <f aca="false">'BOD Average Salary by School'!B925</f>
        <v>Patrick County Public Schools</v>
      </c>
      <c r="C925" s="206" t="n">
        <f aca="false">'BOD Average Salary by School'!C925</f>
        <v>680</v>
      </c>
      <c r="D925" s="206" t="str">
        <f aca="false">'BOD Average Salary by School'!D925</f>
        <v>PATRICK SPRINGS ELEM</v>
      </c>
      <c r="E925" s="226" t="n">
        <f aca="false">VLOOKUP(TEXT(A925,"000")&amp;" "&amp;TEXT(C925,"0000"),'BOD Average Salary by School'!F:G,2,FALSE())</f>
        <v>44198.61</v>
      </c>
    </row>
    <row r="926" customFormat="false" ht="15" hidden="false" customHeight="true" outlineLevel="0" collapsed="false">
      <c r="A926" s="225" t="n">
        <f aca="false">'BOD Average Salary by School'!A926</f>
        <v>70</v>
      </c>
      <c r="B926" s="206" t="str">
        <f aca="false">'BOD Average Salary by School'!B926</f>
        <v>Patrick County Public Schools</v>
      </c>
      <c r="C926" s="206" t="n">
        <f aca="false">'BOD Average Salary by School'!C926</f>
        <v>700</v>
      </c>
      <c r="D926" s="206" t="str">
        <f aca="false">'BOD Average Salary by School'!D926</f>
        <v>PATRICK COUNTY HIGH</v>
      </c>
      <c r="E926" s="226" t="n">
        <f aca="false">VLOOKUP(TEXT(A926,"000")&amp;" "&amp;TEXT(C926,"0000"),'BOD Average Salary by School'!F:G,2,FALSE())</f>
        <v>43988.37</v>
      </c>
    </row>
    <row r="927" customFormat="false" ht="15" hidden="false" customHeight="true" outlineLevel="0" collapsed="false">
      <c r="A927" s="225" t="n">
        <f aca="false">'BOD Average Salary by School'!A927</f>
        <v>70</v>
      </c>
      <c r="B927" s="206" t="str">
        <f aca="false">'BOD Average Salary by School'!B927</f>
        <v>Patrick County Public Schools</v>
      </c>
      <c r="C927" s="206" t="n">
        <f aca="false">'BOD Average Salary by School'!C927</f>
        <v>80</v>
      </c>
      <c r="D927" s="206" t="str">
        <f aca="false">'BOD Average Salary by School'!D927</f>
        <v>WOOLWINE ELEM</v>
      </c>
      <c r="E927" s="226" t="n">
        <f aca="false">VLOOKUP(TEXT(A927,"000")&amp;" "&amp;TEXT(C927,"0000"),'BOD Average Salary by School'!F:G,2,FALSE())</f>
        <v>43386.1</v>
      </c>
    </row>
    <row r="928" customFormat="false" ht="15" hidden="false" customHeight="true" outlineLevel="0" collapsed="false">
      <c r="A928" s="225" t="n">
        <f aca="false">'BOD Average Salary by School'!A928</f>
        <v>71</v>
      </c>
      <c r="B928" s="206" t="str">
        <f aca="false">'BOD Average Salary by School'!B928</f>
        <v>Pittsylvania County Public Schools</v>
      </c>
      <c r="C928" s="206" t="n">
        <f aca="false">'BOD Average Salary by School'!C928</f>
        <v>1090</v>
      </c>
      <c r="D928" s="206" t="str">
        <f aca="false">'BOD Average Salary by School'!D928</f>
        <v>DAN RIVER MIDDLE</v>
      </c>
      <c r="E928" s="226" t="n">
        <f aca="false">VLOOKUP(TEXT(A928,"000")&amp;" "&amp;TEXT(C928,"0000"),'BOD Average Salary by School'!F:G,2,FALSE())</f>
        <v>43066</v>
      </c>
    </row>
    <row r="929" customFormat="false" ht="15" hidden="false" customHeight="true" outlineLevel="0" collapsed="false">
      <c r="A929" s="225" t="n">
        <f aca="false">'BOD Average Salary by School'!A929</f>
        <v>71</v>
      </c>
      <c r="B929" s="206" t="str">
        <f aca="false">'BOD Average Salary by School'!B929</f>
        <v>Pittsylvania County Public Schools</v>
      </c>
      <c r="C929" s="206" t="n">
        <f aca="false">'BOD Average Salary by School'!C929</f>
        <v>1130</v>
      </c>
      <c r="D929" s="206" t="str">
        <f aca="false">'BOD Average Salary by School'!D929</f>
        <v>TUNSTALL MIDDLE</v>
      </c>
      <c r="E929" s="226" t="n">
        <f aca="false">VLOOKUP(TEXT(A929,"000")&amp;" "&amp;TEXT(C929,"0000"),'BOD Average Salary by School'!F:G,2,FALSE())</f>
        <v>44636</v>
      </c>
    </row>
    <row r="930" customFormat="false" ht="15" hidden="false" customHeight="true" outlineLevel="0" collapsed="false">
      <c r="A930" s="225" t="n">
        <f aca="false">'BOD Average Salary by School'!A930</f>
        <v>71</v>
      </c>
      <c r="B930" s="206" t="str">
        <f aca="false">'BOD Average Salary by School'!B930</f>
        <v>Pittsylvania County Public Schools</v>
      </c>
      <c r="C930" s="206" t="n">
        <f aca="false">'BOD Average Salary by School'!C930</f>
        <v>1460</v>
      </c>
      <c r="D930" s="206" t="str">
        <f aca="false">'BOD Average Salary by School'!D930</f>
        <v>SOUTHSIDE ELEM</v>
      </c>
      <c r="E930" s="226" t="n">
        <f aca="false">VLOOKUP(TEXT(A930,"000")&amp;" "&amp;TEXT(C930,"0000"),'BOD Average Salary by School'!F:G,2,FALSE())</f>
        <v>42076</v>
      </c>
    </row>
    <row r="931" customFormat="false" ht="15" hidden="false" customHeight="true" outlineLevel="0" collapsed="false">
      <c r="A931" s="225" t="n">
        <f aca="false">'BOD Average Salary by School'!A931</f>
        <v>71</v>
      </c>
      <c r="B931" s="206" t="str">
        <f aca="false">'BOD Average Salary by School'!B931</f>
        <v>Pittsylvania County Public Schools</v>
      </c>
      <c r="C931" s="206" t="n">
        <f aca="false">'BOD Average Salary by School'!C931</f>
        <v>1660</v>
      </c>
      <c r="D931" s="206" t="str">
        <f aca="false">'BOD Average Salary by School'!D931</f>
        <v>CHATHAM MIDDLE</v>
      </c>
      <c r="E931" s="226" t="n">
        <f aca="false">VLOOKUP(TEXT(A931,"000")&amp;" "&amp;TEXT(C931,"0000"),'BOD Average Salary by School'!F:G,2,FALSE())</f>
        <v>44080</v>
      </c>
    </row>
    <row r="932" customFormat="false" ht="15" hidden="false" customHeight="true" outlineLevel="0" collapsed="false">
      <c r="A932" s="225" t="n">
        <f aca="false">'BOD Average Salary by School'!A932</f>
        <v>71</v>
      </c>
      <c r="B932" s="206" t="str">
        <f aca="false">'BOD Average Salary by School'!B932</f>
        <v>Pittsylvania County Public Schools</v>
      </c>
      <c r="C932" s="206" t="n">
        <f aca="false">'BOD Average Salary by School'!C932</f>
        <v>1680</v>
      </c>
      <c r="D932" s="206" t="str">
        <f aca="false">'BOD Average Salary by School'!D932</f>
        <v>DAN RIVER HIGH</v>
      </c>
      <c r="E932" s="226" t="n">
        <f aca="false">VLOOKUP(TEXT(A932,"000")&amp;" "&amp;TEXT(C932,"0000"),'BOD Average Salary by School'!F:G,2,FALSE())</f>
        <v>43462</v>
      </c>
    </row>
    <row r="933" customFormat="false" ht="15" hidden="false" customHeight="true" outlineLevel="0" collapsed="false">
      <c r="A933" s="225" t="n">
        <f aca="false">'BOD Average Salary by School'!A933</f>
        <v>71</v>
      </c>
      <c r="B933" s="206" t="str">
        <f aca="false">'BOD Average Salary by School'!B933</f>
        <v>Pittsylvania County Public Schools</v>
      </c>
      <c r="C933" s="206" t="n">
        <f aca="false">'BOD Average Salary by School'!C933</f>
        <v>1690</v>
      </c>
      <c r="D933" s="206" t="str">
        <f aca="false">'BOD Average Salary by School'!D933</f>
        <v>KENTUCK ELEM</v>
      </c>
      <c r="E933" s="226" t="n">
        <f aca="false">VLOOKUP(TEXT(A933,"000")&amp;" "&amp;TEXT(C933,"0000"),'BOD Average Salary by School'!F:G,2,FALSE())</f>
        <v>42563</v>
      </c>
    </row>
    <row r="934" customFormat="false" ht="15" hidden="false" customHeight="true" outlineLevel="0" collapsed="false">
      <c r="A934" s="225" t="n">
        <f aca="false">'BOD Average Salary by School'!A934</f>
        <v>71</v>
      </c>
      <c r="B934" s="206" t="str">
        <f aca="false">'BOD Average Salary by School'!B934</f>
        <v>Pittsylvania County Public Schools</v>
      </c>
      <c r="C934" s="206" t="n">
        <f aca="false">'BOD Average Salary by School'!C934</f>
        <v>1700</v>
      </c>
      <c r="D934" s="206" t="str">
        <f aca="false">'BOD Average Salary by School'!D934</f>
        <v>GRETNA HIGH</v>
      </c>
      <c r="E934" s="226" t="n">
        <f aca="false">VLOOKUP(TEXT(A934,"000")&amp;" "&amp;TEXT(C934,"0000"),'BOD Average Salary by School'!F:G,2,FALSE())</f>
        <v>45082</v>
      </c>
    </row>
    <row r="935" customFormat="false" ht="15" hidden="false" customHeight="true" outlineLevel="0" collapsed="false">
      <c r="A935" s="225" t="n">
        <f aca="false">'BOD Average Salary by School'!A935</f>
        <v>71</v>
      </c>
      <c r="B935" s="206" t="str">
        <f aca="false">'BOD Average Salary by School'!B935</f>
        <v>Pittsylvania County Public Schools</v>
      </c>
      <c r="C935" s="206" t="n">
        <f aca="false">'BOD Average Salary by School'!C935</f>
        <v>1710</v>
      </c>
      <c r="D935" s="206" t="str">
        <f aca="false">'BOD Average Salary by School'!D935</f>
        <v>STONY MILL ELEM</v>
      </c>
      <c r="E935" s="226" t="n">
        <f aca="false">VLOOKUP(TEXT(A935,"000")&amp;" "&amp;TEXT(C935,"0000"),'BOD Average Salary by School'!F:G,2,FALSE())</f>
        <v>42825</v>
      </c>
    </row>
    <row r="936" customFormat="false" ht="15" hidden="false" customHeight="true" outlineLevel="0" collapsed="false">
      <c r="A936" s="225" t="n">
        <f aca="false">'BOD Average Salary by School'!A936</f>
        <v>71</v>
      </c>
      <c r="B936" s="206" t="str">
        <f aca="false">'BOD Average Salary by School'!B936</f>
        <v>Pittsylvania County Public Schools</v>
      </c>
      <c r="C936" s="206" t="n">
        <f aca="false">'BOD Average Salary by School'!C936</f>
        <v>1720</v>
      </c>
      <c r="D936" s="206" t="str">
        <f aca="false">'BOD Average Salary by School'!D936</f>
        <v>CHATHAM HIGH</v>
      </c>
      <c r="E936" s="226" t="n">
        <f aca="false">VLOOKUP(TEXT(A936,"000")&amp;" "&amp;TEXT(C936,"0000"),'BOD Average Salary by School'!F:G,2,FALSE())</f>
        <v>43017</v>
      </c>
    </row>
    <row r="937" customFormat="false" ht="15" hidden="false" customHeight="true" outlineLevel="0" collapsed="false">
      <c r="A937" s="225" t="n">
        <f aca="false">'BOD Average Salary by School'!A937</f>
        <v>71</v>
      </c>
      <c r="B937" s="206" t="str">
        <f aca="false">'BOD Average Salary by School'!B937</f>
        <v>Pittsylvania County Public Schools</v>
      </c>
      <c r="C937" s="206" t="n">
        <f aca="false">'BOD Average Salary by School'!C937</f>
        <v>1730</v>
      </c>
      <c r="D937" s="206" t="str">
        <f aca="false">'BOD Average Salary by School'!D937</f>
        <v>TUNSTALL HIGH</v>
      </c>
      <c r="E937" s="226" t="n">
        <f aca="false">VLOOKUP(TEXT(A937,"000")&amp;" "&amp;TEXT(C937,"0000"),'BOD Average Salary by School'!F:G,2,FALSE())</f>
        <v>45672</v>
      </c>
    </row>
    <row r="938" customFormat="false" ht="15" hidden="false" customHeight="true" outlineLevel="0" collapsed="false">
      <c r="A938" s="225" t="n">
        <f aca="false">'BOD Average Salary by School'!A938</f>
        <v>71</v>
      </c>
      <c r="B938" s="206" t="str">
        <f aca="false">'BOD Average Salary by School'!B938</f>
        <v>Pittsylvania County Public Schools</v>
      </c>
      <c r="C938" s="206" t="n">
        <f aca="false">'BOD Average Salary by School'!C938</f>
        <v>1740</v>
      </c>
      <c r="D938" s="206" t="str">
        <f aca="false">'BOD Average Salary by School'!D938</f>
        <v>UNION HALL ELEM</v>
      </c>
      <c r="E938" s="226" t="n">
        <f aca="false">VLOOKUP(TEXT(A938,"000")&amp;" "&amp;TEXT(C938,"0000"),'BOD Average Salary by School'!F:G,2,FALSE())</f>
        <v>44944</v>
      </c>
    </row>
    <row r="939" customFormat="false" ht="15" hidden="false" customHeight="true" outlineLevel="0" collapsed="false">
      <c r="A939" s="225" t="n">
        <f aca="false">'BOD Average Salary by School'!A939</f>
        <v>71</v>
      </c>
      <c r="B939" s="206" t="str">
        <f aca="false">'BOD Average Salary by School'!B939</f>
        <v>Pittsylvania County Public Schools</v>
      </c>
      <c r="C939" s="206" t="n">
        <f aca="false">'BOD Average Salary by School'!C939</f>
        <v>1750</v>
      </c>
      <c r="D939" s="206" t="str">
        <f aca="false">'BOD Average Salary by School'!D939</f>
        <v>MT. AIRY ELEM</v>
      </c>
      <c r="E939" s="226" t="n">
        <f aca="false">VLOOKUP(TEXT(A939,"000")&amp;" "&amp;TEXT(C939,"0000"),'BOD Average Salary by School'!F:G,2,FALSE())</f>
        <v>43194</v>
      </c>
    </row>
    <row r="940" customFormat="false" ht="15" hidden="false" customHeight="true" outlineLevel="0" collapsed="false">
      <c r="A940" s="225" t="n">
        <f aca="false">'BOD Average Salary by School'!A940</f>
        <v>71</v>
      </c>
      <c r="B940" s="206" t="str">
        <f aca="false">'BOD Average Salary by School'!B940</f>
        <v>Pittsylvania County Public Schools</v>
      </c>
      <c r="C940" s="206" t="n">
        <f aca="false">'BOD Average Salary by School'!C940</f>
        <v>1851</v>
      </c>
      <c r="D940" s="206" t="str">
        <f aca="false">'BOD Average Salary by School'!D940</f>
        <v>TWIN SPRINGS ELEM</v>
      </c>
      <c r="E940" s="226" t="n">
        <f aca="false">VLOOKUP(TEXT(A940,"000")&amp;" "&amp;TEXT(C940,"0000"),'BOD Average Salary by School'!F:G,2,FALSE())</f>
        <v>43576</v>
      </c>
    </row>
    <row r="941" customFormat="false" ht="15" hidden="false" customHeight="true" outlineLevel="0" collapsed="false">
      <c r="A941" s="225" t="n">
        <f aca="false">'BOD Average Salary by School'!A941</f>
        <v>71</v>
      </c>
      <c r="B941" s="206" t="str">
        <f aca="false">'BOD Average Salary by School'!B941</f>
        <v>Pittsylvania County Public Schools</v>
      </c>
      <c r="C941" s="206" t="n">
        <f aca="false">'BOD Average Salary by School'!C941</f>
        <v>1853</v>
      </c>
      <c r="D941" s="206" t="str">
        <f aca="false">'BOD Average Salary by School'!D941</f>
        <v>BROSVILLE ELEM</v>
      </c>
      <c r="E941" s="226" t="n">
        <f aca="false">VLOOKUP(TEXT(A941,"000")&amp;" "&amp;TEXT(C941,"0000"),'BOD Average Salary by School'!F:G,2,FALSE())</f>
        <v>42635</v>
      </c>
    </row>
    <row r="942" customFormat="false" ht="15" hidden="false" customHeight="true" outlineLevel="0" collapsed="false">
      <c r="A942" s="225" t="n">
        <f aca="false">'BOD Average Salary by School'!A942</f>
        <v>71</v>
      </c>
      <c r="B942" s="206" t="str">
        <f aca="false">'BOD Average Salary by School'!B942</f>
        <v>Pittsylvania County Public Schools</v>
      </c>
      <c r="C942" s="206" t="n">
        <f aca="false">'BOD Average Salary by School'!C942</f>
        <v>280</v>
      </c>
      <c r="D942" s="206" t="str">
        <f aca="false">'BOD Average Salary by School'!D942</f>
        <v>GRETNA ELEM</v>
      </c>
      <c r="E942" s="226" t="n">
        <f aca="false">VLOOKUP(TEXT(A942,"000")&amp;" "&amp;TEXT(C942,"0000"),'BOD Average Salary by School'!F:G,2,FALSE())</f>
        <v>43480</v>
      </c>
    </row>
    <row r="943" customFormat="false" ht="15" hidden="false" customHeight="true" outlineLevel="0" collapsed="false">
      <c r="A943" s="225" t="n">
        <f aca="false">'BOD Average Salary by School'!A943</f>
        <v>71</v>
      </c>
      <c r="B943" s="206" t="str">
        <f aca="false">'BOD Average Salary by School'!B943</f>
        <v>Pittsylvania County Public Schools</v>
      </c>
      <c r="C943" s="206" t="n">
        <f aca="false">'BOD Average Salary by School'!C943</f>
        <v>290</v>
      </c>
      <c r="D943" s="206" t="str">
        <f aca="false">'BOD Average Salary by School'!D943</f>
        <v>GRETNA MIDDLE</v>
      </c>
      <c r="E943" s="226" t="n">
        <f aca="false">VLOOKUP(TEXT(A943,"000")&amp;" "&amp;TEXT(C943,"0000"),'BOD Average Salary by School'!F:G,2,FALSE())</f>
        <v>43320</v>
      </c>
    </row>
    <row r="944" customFormat="false" ht="15" hidden="false" customHeight="true" outlineLevel="0" collapsed="false">
      <c r="A944" s="225" t="n">
        <f aca="false">'BOD Average Salary by School'!A944</f>
        <v>71</v>
      </c>
      <c r="B944" s="206" t="str">
        <f aca="false">'BOD Average Salary by School'!B944</f>
        <v>Pittsylvania County Public Schools</v>
      </c>
      <c r="C944" s="206" t="n">
        <f aca="false">'BOD Average Salary by School'!C944</f>
        <v>30</v>
      </c>
      <c r="D944" s="206" t="str">
        <f aca="false">'BOD Average Salary by School'!D944</f>
        <v>JOHN L. HURT ELEM</v>
      </c>
      <c r="E944" s="226" t="n">
        <f aca="false">VLOOKUP(TEXT(A944,"000")&amp;" "&amp;TEXT(C944,"0000"),'BOD Average Salary by School'!F:G,2,FALSE())</f>
        <v>43775</v>
      </c>
    </row>
    <row r="945" customFormat="false" ht="15" hidden="false" customHeight="true" outlineLevel="0" collapsed="false">
      <c r="A945" s="225" t="n">
        <f aca="false">'BOD Average Salary by School'!A945</f>
        <v>71</v>
      </c>
      <c r="B945" s="206" t="str">
        <f aca="false">'BOD Average Salary by School'!B945</f>
        <v>Pittsylvania County Public Schools</v>
      </c>
      <c r="C945" s="206" t="n">
        <f aca="false">'BOD Average Salary by School'!C945</f>
        <v>640</v>
      </c>
      <c r="D945" s="206" t="str">
        <f aca="false">'BOD Average Salary by School'!D945</f>
        <v>CHATHAM ELEM</v>
      </c>
      <c r="E945" s="226" t="n">
        <f aca="false">VLOOKUP(TEXT(A945,"000")&amp;" "&amp;TEXT(C945,"0000"),'BOD Average Salary by School'!F:G,2,FALSE())</f>
        <v>43550</v>
      </c>
    </row>
    <row r="946" customFormat="false" ht="15" hidden="false" customHeight="true" outlineLevel="0" collapsed="false">
      <c r="A946" s="225" t="n">
        <f aca="false">'BOD Average Salary by School'!A946</f>
        <v>72</v>
      </c>
      <c r="B946" s="206" t="str">
        <f aca="false">'BOD Average Salary by School'!B946</f>
        <v>Powhatan County Public Schools</v>
      </c>
      <c r="C946" s="206" t="n">
        <f aca="false">'BOD Average Salary by School'!C946</f>
        <v>11</v>
      </c>
      <c r="D946" s="206" t="str">
        <f aca="false">'BOD Average Salary by School'!D946</f>
        <v>POWHATAN HIGH</v>
      </c>
      <c r="E946" s="226" t="n">
        <f aca="false">VLOOKUP(TEXT(A946,"000")&amp;" "&amp;TEXT(C946,"0000"),'BOD Average Salary by School'!F:G,2,FALSE())</f>
        <v>49691.36</v>
      </c>
    </row>
    <row r="947" customFormat="false" ht="15" hidden="false" customHeight="true" outlineLevel="0" collapsed="false">
      <c r="A947" s="225" t="n">
        <f aca="false">'BOD Average Salary by School'!A947</f>
        <v>72</v>
      </c>
      <c r="B947" s="206" t="str">
        <f aca="false">'BOD Average Salary by School'!B947</f>
        <v>Powhatan County Public Schools</v>
      </c>
      <c r="C947" s="206" t="n">
        <f aca="false">'BOD Average Salary by School'!C947</f>
        <v>13</v>
      </c>
      <c r="D947" s="206" t="str">
        <f aca="false">'BOD Average Salary by School'!D947</f>
        <v>POWHATAN ELEM</v>
      </c>
      <c r="E947" s="226" t="n">
        <f aca="false">VLOOKUP(TEXT(A947,"000")&amp;" "&amp;TEXT(C947,"0000"),'BOD Average Salary by School'!F:G,2,FALSE())</f>
        <v>49817.5</v>
      </c>
    </row>
    <row r="948" customFormat="false" ht="15" hidden="false" customHeight="true" outlineLevel="0" collapsed="false">
      <c r="A948" s="225" t="n">
        <f aca="false">'BOD Average Salary by School'!A948</f>
        <v>72</v>
      </c>
      <c r="B948" s="206" t="str">
        <f aca="false">'BOD Average Salary by School'!B948</f>
        <v>Powhatan County Public Schools</v>
      </c>
      <c r="C948" s="206" t="n">
        <f aca="false">'BOD Average Salary by School'!C948</f>
        <v>130</v>
      </c>
      <c r="D948" s="206" t="str">
        <f aca="false">'BOD Average Salary by School'!D948</f>
        <v>POWHATAN JR. HIGH</v>
      </c>
      <c r="E948" s="226" t="n">
        <f aca="false">VLOOKUP(TEXT(A948,"000")&amp;" "&amp;TEXT(C948,"0000"),'BOD Average Salary by School'!F:G,2,FALSE())</f>
        <v>49068.5</v>
      </c>
    </row>
    <row r="949" customFormat="false" ht="15" hidden="false" customHeight="true" outlineLevel="0" collapsed="false">
      <c r="A949" s="225" t="n">
        <f aca="false">'BOD Average Salary by School'!A949</f>
        <v>72</v>
      </c>
      <c r="B949" s="206" t="str">
        <f aca="false">'BOD Average Salary by School'!B949</f>
        <v>Powhatan County Public Schools</v>
      </c>
      <c r="C949" s="206" t="n">
        <f aca="false">'BOD Average Salary by School'!C949</f>
        <v>21</v>
      </c>
      <c r="D949" s="206" t="str">
        <f aca="false">'BOD Average Salary by School'!D949</f>
        <v>FLAT ROCK ELEM</v>
      </c>
      <c r="E949" s="226" t="n">
        <f aca="false">VLOOKUP(TEXT(A949,"000")&amp;" "&amp;TEXT(C949,"0000"),'BOD Average Salary by School'!F:G,2,FALSE())</f>
        <v>50025.32</v>
      </c>
    </row>
    <row r="950" customFormat="false" ht="15" hidden="false" customHeight="true" outlineLevel="0" collapsed="false">
      <c r="A950" s="225" t="n">
        <f aca="false">'BOD Average Salary by School'!A950</f>
        <v>72</v>
      </c>
      <c r="B950" s="206" t="str">
        <f aca="false">'BOD Average Salary by School'!B950</f>
        <v>Powhatan County Public Schools</v>
      </c>
      <c r="C950" s="206" t="n">
        <f aca="false">'BOD Average Salary by School'!C950</f>
        <v>231</v>
      </c>
      <c r="D950" s="206" t="str">
        <f aca="false">'BOD Average Salary by School'!D950</f>
        <v>POCAHONTAS ELEM</v>
      </c>
      <c r="E950" s="226" t="n">
        <f aca="false">VLOOKUP(TEXT(A950,"000")&amp;" "&amp;TEXT(C950,"0000"),'BOD Average Salary by School'!F:G,2,FALSE())</f>
        <v>50743.92</v>
      </c>
    </row>
    <row r="951" customFormat="false" ht="15" hidden="false" customHeight="true" outlineLevel="0" collapsed="false">
      <c r="A951" s="225" t="n">
        <f aca="false">'BOD Average Salary by School'!A951</f>
        <v>72</v>
      </c>
      <c r="B951" s="206" t="str">
        <f aca="false">'BOD Average Salary by School'!B951</f>
        <v>Powhatan County Public Schools</v>
      </c>
      <c r="C951" s="206" t="n">
        <f aca="false">'BOD Average Salary by School'!C951</f>
        <v>232</v>
      </c>
      <c r="D951" s="206" t="str">
        <f aca="false">'BOD Average Salary by School'!D951</f>
        <v>POCAHONTAS MIDDLE</v>
      </c>
      <c r="E951" s="226" t="n">
        <f aca="false">VLOOKUP(TEXT(A951,"000")&amp;" "&amp;TEXT(C951,"0000"),'BOD Average Salary by School'!F:G,2,FALSE())</f>
        <v>47335.15</v>
      </c>
    </row>
    <row r="952" customFormat="false" ht="15" hidden="false" customHeight="true" outlineLevel="0" collapsed="false">
      <c r="A952" s="225" t="n">
        <f aca="false">'BOD Average Salary by School'!A952</f>
        <v>73</v>
      </c>
      <c r="B952" s="206" t="str">
        <f aca="false">'BOD Average Salary by School'!B952</f>
        <v>Prince Edward County Public Schools</v>
      </c>
      <c r="C952" s="206" t="n">
        <f aca="false">'BOD Average Salary by School'!C952</f>
        <v>10</v>
      </c>
      <c r="D952" s="206" t="str">
        <f aca="false">'BOD Average Salary by School'!D952</f>
        <v>PRINCE EDWARD ELEM</v>
      </c>
      <c r="E952" s="226" t="n">
        <f aca="false">VLOOKUP(TEXT(A952,"000")&amp;" "&amp;TEXT(C952,"0000"),'BOD Average Salary by School'!F:G,2,FALSE())</f>
        <v>46185</v>
      </c>
    </row>
    <row r="953" customFormat="false" ht="15" hidden="false" customHeight="true" outlineLevel="0" collapsed="false">
      <c r="A953" s="225" t="n">
        <f aca="false">'BOD Average Salary by School'!A953</f>
        <v>73</v>
      </c>
      <c r="B953" s="206" t="str">
        <f aca="false">'BOD Average Salary by School'!B953</f>
        <v>Prince Edward County Public Schools</v>
      </c>
      <c r="C953" s="206" t="n">
        <f aca="false">'BOD Average Salary by School'!C953</f>
        <v>20</v>
      </c>
      <c r="D953" s="206" t="str">
        <f aca="false">'BOD Average Salary by School'!D953</f>
        <v>PRINCE EDWARD MIDDLE</v>
      </c>
      <c r="E953" s="226" t="n">
        <f aca="false">VLOOKUP(TEXT(A953,"000")&amp;" "&amp;TEXT(C953,"0000"),'BOD Average Salary by School'!F:G,2,FALSE())</f>
        <v>41742</v>
      </c>
    </row>
    <row r="954" customFormat="false" ht="15" hidden="false" customHeight="true" outlineLevel="0" collapsed="false">
      <c r="A954" s="225" t="n">
        <f aca="false">'BOD Average Salary by School'!A954</f>
        <v>73</v>
      </c>
      <c r="B954" s="206" t="str">
        <f aca="false">'BOD Average Salary by School'!B954</f>
        <v>Prince Edward County Public Schools</v>
      </c>
      <c r="C954" s="206" t="n">
        <f aca="false">'BOD Average Salary by School'!C954</f>
        <v>400</v>
      </c>
      <c r="D954" s="206" t="str">
        <f aca="false">'BOD Average Salary by School'!D954</f>
        <v>PRINCE EDWARD COUNTY HIGH</v>
      </c>
      <c r="E954" s="226" t="n">
        <f aca="false">VLOOKUP(TEXT(A954,"000")&amp;" "&amp;TEXT(C954,"0000"),'BOD Average Salary by School'!F:G,2,FALSE())</f>
        <v>43101</v>
      </c>
    </row>
    <row r="955" customFormat="false" ht="15" hidden="false" customHeight="true" outlineLevel="0" collapsed="false">
      <c r="A955" s="225" t="n">
        <f aca="false">'BOD Average Salary by School'!A955</f>
        <v>74</v>
      </c>
      <c r="B955" s="206" t="str">
        <f aca="false">'BOD Average Salary by School'!B955</f>
        <v>Prince George County Public Schools</v>
      </c>
      <c r="C955" s="206" t="n">
        <f aca="false">'BOD Average Salary by School'!C955</f>
        <v>20</v>
      </c>
      <c r="D955" s="206" t="str">
        <f aca="false">'BOD Average Salary by School'!D955</f>
        <v>PRINCE GEORGE HIGH</v>
      </c>
      <c r="E955" s="226" t="n">
        <f aca="false">VLOOKUP(TEXT(A955,"000")&amp;" "&amp;TEXT(C955,"0000"),'BOD Average Salary by School'!F:G,2,FALSE())</f>
        <v>50480</v>
      </c>
    </row>
    <row r="956" customFormat="false" ht="15" hidden="false" customHeight="true" outlineLevel="0" collapsed="false">
      <c r="A956" s="225" t="n">
        <f aca="false">'BOD Average Salary by School'!A956</f>
        <v>74</v>
      </c>
      <c r="B956" s="206" t="str">
        <f aca="false">'BOD Average Salary by School'!B956</f>
        <v>Prince George County Public Schools</v>
      </c>
      <c r="C956" s="206" t="n">
        <f aca="false">'BOD Average Salary by School'!C956</f>
        <v>270</v>
      </c>
      <c r="D956" s="206" t="str">
        <f aca="false">'BOD Average Salary by School'!D956</f>
        <v>N.B. CLEMENTS JUNIOR HIGH</v>
      </c>
      <c r="E956" s="226" t="n">
        <f aca="false">VLOOKUP(TEXT(A956,"000")&amp;" "&amp;TEXT(C956,"0000"),'BOD Average Salary by School'!F:G,2,FALSE())</f>
        <v>49880</v>
      </c>
    </row>
    <row r="957" customFormat="false" ht="15" hidden="false" customHeight="true" outlineLevel="0" collapsed="false">
      <c r="A957" s="225" t="n">
        <f aca="false">'BOD Average Salary by School'!A957</f>
        <v>74</v>
      </c>
      <c r="B957" s="206" t="str">
        <f aca="false">'BOD Average Salary by School'!B957</f>
        <v>Prince George County Public Schools</v>
      </c>
      <c r="C957" s="206" t="n">
        <f aca="false">'BOD Average Salary by School'!C957</f>
        <v>280</v>
      </c>
      <c r="D957" s="206" t="str">
        <f aca="false">'BOD Average Salary by School'!D957</f>
        <v>WILLIAM A. WALTON ELEM</v>
      </c>
      <c r="E957" s="226" t="n">
        <f aca="false">VLOOKUP(TEXT(A957,"000")&amp;" "&amp;TEXT(C957,"0000"),'BOD Average Salary by School'!F:G,2,FALSE())</f>
        <v>47105</v>
      </c>
    </row>
    <row r="958" customFormat="false" ht="15" hidden="false" customHeight="true" outlineLevel="0" collapsed="false">
      <c r="A958" s="225" t="n">
        <f aca="false">'BOD Average Salary by School'!A958</f>
        <v>74</v>
      </c>
      <c r="B958" s="206" t="str">
        <f aca="false">'BOD Average Salary by School'!B958</f>
        <v>Prince George County Public Schools</v>
      </c>
      <c r="C958" s="206" t="n">
        <f aca="false">'BOD Average Salary by School'!C958</f>
        <v>290</v>
      </c>
      <c r="D958" s="206" t="str">
        <f aca="false">'BOD Average Salary by School'!D958</f>
        <v>NORTH ELEM</v>
      </c>
      <c r="E958" s="226" t="n">
        <f aca="false">VLOOKUP(TEXT(A958,"000")&amp;" "&amp;TEXT(C958,"0000"),'BOD Average Salary by School'!F:G,2,FALSE())</f>
        <v>46331</v>
      </c>
    </row>
    <row r="959" customFormat="false" ht="15" hidden="false" customHeight="true" outlineLevel="0" collapsed="false">
      <c r="A959" s="225" t="n">
        <f aca="false">'BOD Average Salary by School'!A959</f>
        <v>74</v>
      </c>
      <c r="B959" s="206" t="str">
        <f aca="false">'BOD Average Salary by School'!B959</f>
        <v>Prince George County Public Schools</v>
      </c>
      <c r="C959" s="206" t="n">
        <f aca="false">'BOD Average Salary by School'!C959</f>
        <v>300</v>
      </c>
      <c r="D959" s="206" t="str">
        <f aca="false">'BOD Average Salary by School'!D959</f>
        <v>SOUTH ELEM</v>
      </c>
      <c r="E959" s="226" t="n">
        <f aca="false">VLOOKUP(TEXT(A959,"000")&amp;" "&amp;TEXT(C959,"0000"),'BOD Average Salary by School'!F:G,2,FALSE())</f>
        <v>50719</v>
      </c>
    </row>
    <row r="960" customFormat="false" ht="15" hidden="false" customHeight="true" outlineLevel="0" collapsed="false">
      <c r="A960" s="225" t="n">
        <f aca="false">'BOD Average Salary by School'!A960</f>
        <v>74</v>
      </c>
      <c r="B960" s="206" t="str">
        <f aca="false">'BOD Average Salary by School'!B960</f>
        <v>Prince George County Public Schools</v>
      </c>
      <c r="C960" s="206" t="n">
        <f aca="false">'BOD Average Salary by School'!C960</f>
        <v>310</v>
      </c>
      <c r="D960" s="206" t="str">
        <f aca="false">'BOD Average Salary by School'!D960</f>
        <v>L.L. BEAZLEY ELEM</v>
      </c>
      <c r="E960" s="226" t="n">
        <f aca="false">VLOOKUP(TEXT(A960,"000")&amp;" "&amp;TEXT(C960,"0000"),'BOD Average Salary by School'!F:G,2,FALSE())</f>
        <v>49932</v>
      </c>
    </row>
    <row r="961" customFormat="false" ht="15" hidden="false" customHeight="true" outlineLevel="0" collapsed="false">
      <c r="A961" s="225" t="n">
        <f aca="false">'BOD Average Salary by School'!A961</f>
        <v>74</v>
      </c>
      <c r="B961" s="206" t="str">
        <f aca="false">'BOD Average Salary by School'!B961</f>
        <v>Prince George County Public Schools</v>
      </c>
      <c r="C961" s="206" t="n">
        <f aca="false">'BOD Average Salary by School'!C961</f>
        <v>320</v>
      </c>
      <c r="D961" s="206" t="str">
        <f aca="false">'BOD Average Salary by School'!D961</f>
        <v>J.E.J. MOORE MIDDLE</v>
      </c>
      <c r="E961" s="226" t="n">
        <f aca="false">VLOOKUP(TEXT(A961,"000")&amp;" "&amp;TEXT(C961,"0000"),'BOD Average Salary by School'!F:G,2,FALSE())</f>
        <v>50685</v>
      </c>
    </row>
    <row r="962" customFormat="false" ht="15" hidden="false" customHeight="true" outlineLevel="0" collapsed="false">
      <c r="A962" s="225" t="n">
        <f aca="false">'BOD Average Salary by School'!A962</f>
        <v>74</v>
      </c>
      <c r="B962" s="206" t="str">
        <f aca="false">'BOD Average Salary by School'!B962</f>
        <v>Prince George County Public Schools</v>
      </c>
      <c r="C962" s="206" t="n">
        <f aca="false">'BOD Average Salary by School'!C962</f>
        <v>340</v>
      </c>
      <c r="D962" s="206" t="str">
        <f aca="false">'BOD Average Salary by School'!D962</f>
        <v>DAVID A. HARRISON ELEM</v>
      </c>
      <c r="E962" s="226" t="n">
        <f aca="false">VLOOKUP(TEXT(A962,"000")&amp;" "&amp;TEXT(C962,"0000"),'BOD Average Salary by School'!F:G,2,FALSE())</f>
        <v>52098</v>
      </c>
    </row>
    <row r="963" customFormat="false" ht="15" hidden="false" customHeight="true" outlineLevel="0" collapsed="false">
      <c r="A963" s="225" t="n">
        <f aca="false">'BOD Average Salary by School'!A963</f>
        <v>75</v>
      </c>
      <c r="B963" s="206" t="str">
        <f aca="false">'BOD Average Salary by School'!B963</f>
        <v>Prince William County Public Schools</v>
      </c>
      <c r="C963" s="206" t="n">
        <f aca="false">'BOD Average Salary by School'!C963</f>
        <v>1060</v>
      </c>
      <c r="D963" s="206" t="str">
        <f aca="false">'BOD Average Salary by School'!D963</f>
        <v>PATRIOT HIGH</v>
      </c>
      <c r="E963" s="226" t="n">
        <f aca="false">VLOOKUP(TEXT(A963,"000")&amp;" "&amp;TEXT(C963,"0000"),'BOD Average Salary by School'!F:G,2,FALSE())</f>
        <v>65165.84</v>
      </c>
    </row>
    <row r="964" customFormat="false" ht="15" hidden="false" customHeight="true" outlineLevel="0" collapsed="false">
      <c r="A964" s="225" t="n">
        <f aca="false">'BOD Average Salary by School'!A964</f>
        <v>75</v>
      </c>
      <c r="B964" s="206" t="str">
        <f aca="false">'BOD Average Salary by School'!B964</f>
        <v>Prince William County Public Schools</v>
      </c>
      <c r="C964" s="206" t="n">
        <f aca="false">'BOD Average Salary by School'!C964</f>
        <v>110</v>
      </c>
      <c r="D964" s="206" t="str">
        <f aca="false">'BOD Average Salary by School'!D964</f>
        <v>PINEY BRANCH ELEM</v>
      </c>
      <c r="E964" s="226" t="n">
        <f aca="false">VLOOKUP(TEXT(A964,"000")&amp;" "&amp;TEXT(C964,"0000"),'BOD Average Salary by School'!F:G,2,FALSE())</f>
        <v>60751.57</v>
      </c>
    </row>
    <row r="965" customFormat="false" ht="15" hidden="false" customHeight="true" outlineLevel="0" collapsed="false">
      <c r="A965" s="225" t="n">
        <f aca="false">'BOD Average Salary by School'!A965</f>
        <v>75</v>
      </c>
      <c r="B965" s="206" t="str">
        <f aca="false">'BOD Average Salary by School'!B965</f>
        <v>Prince William County Public Schools</v>
      </c>
      <c r="C965" s="206" t="n">
        <f aca="false">'BOD Average Salary by School'!C965</f>
        <v>120</v>
      </c>
      <c r="D965" s="206" t="str">
        <f aca="false">'BOD Average Salary by School'!D965</f>
        <v>ENTERPRISE ELEM</v>
      </c>
      <c r="E965" s="226" t="n">
        <f aca="false">VLOOKUP(TEXT(A965,"000")&amp;" "&amp;TEXT(C965,"0000"),'BOD Average Salary by School'!F:G,2,FALSE())</f>
        <v>62205.74</v>
      </c>
    </row>
    <row r="966" customFormat="false" ht="15" hidden="false" customHeight="true" outlineLevel="0" collapsed="false">
      <c r="A966" s="225" t="n">
        <f aca="false">'BOD Average Salary by School'!A966</f>
        <v>75</v>
      </c>
      <c r="B966" s="206" t="str">
        <f aca="false">'BOD Average Salary by School'!B966</f>
        <v>Prince William County Public Schools</v>
      </c>
      <c r="C966" s="206" t="n">
        <f aca="false">'BOD Average Salary by School'!C966</f>
        <v>130</v>
      </c>
      <c r="D966" s="206" t="str">
        <f aca="false">'BOD Average Salary by School'!D966</f>
        <v>JOHN F. PATTIE SR. ELEM</v>
      </c>
      <c r="E966" s="226" t="n">
        <f aca="false">VLOOKUP(TEXT(A966,"000")&amp;" "&amp;TEXT(C966,"0000"),'BOD Average Salary by School'!F:G,2,FALSE())</f>
        <v>62959.33</v>
      </c>
    </row>
    <row r="967" customFormat="false" ht="15" hidden="false" customHeight="true" outlineLevel="0" collapsed="false">
      <c r="A967" s="225" t="n">
        <f aca="false">'BOD Average Salary by School'!A967</f>
        <v>75</v>
      </c>
      <c r="B967" s="206" t="str">
        <f aca="false">'BOD Average Salary by School'!B967</f>
        <v>Prince William County Public Schools</v>
      </c>
      <c r="C967" s="206" t="n">
        <f aca="false">'BOD Average Salary by School'!C967</f>
        <v>140</v>
      </c>
      <c r="D967" s="206" t="str">
        <f aca="false">'BOD Average Salary by School'!D967</f>
        <v>POTOMAC HIGH</v>
      </c>
      <c r="E967" s="226" t="n">
        <f aca="false">VLOOKUP(TEXT(A967,"000")&amp;" "&amp;TEXT(C967,"0000"),'BOD Average Salary by School'!F:G,2,FALSE())</f>
        <v>63504.96</v>
      </c>
    </row>
    <row r="968" customFormat="false" ht="15" hidden="false" customHeight="true" outlineLevel="0" collapsed="false">
      <c r="A968" s="225" t="n">
        <f aca="false">'BOD Average Salary by School'!A968</f>
        <v>75</v>
      </c>
      <c r="B968" s="206" t="str">
        <f aca="false">'BOD Average Salary by School'!B968</f>
        <v>Prince William County Public Schools</v>
      </c>
      <c r="C968" s="206" t="n">
        <f aca="false">'BOD Average Salary by School'!C968</f>
        <v>150</v>
      </c>
      <c r="D968" s="206" t="str">
        <f aca="false">'BOD Average Salary by School'!D968</f>
        <v>THE NOKESVILLE SCHOOL</v>
      </c>
      <c r="E968" s="226" t="n">
        <f aca="false">VLOOKUP(TEXT(A968,"000")&amp;" "&amp;TEXT(C968,"0000"),'BOD Average Salary by School'!F:G,2,FALSE())</f>
        <v>70091.99</v>
      </c>
    </row>
    <row r="969" customFormat="false" ht="15" hidden="false" customHeight="true" outlineLevel="0" collapsed="false">
      <c r="A969" s="225" t="n">
        <f aca="false">'BOD Average Salary by School'!A969</f>
        <v>75</v>
      </c>
      <c r="B969" s="206" t="str">
        <f aca="false">'BOD Average Salary by School'!B969</f>
        <v>Prince William County Public Schools</v>
      </c>
      <c r="C969" s="206" t="n">
        <f aca="false">'BOD Average Salary by School'!C969</f>
        <v>160</v>
      </c>
      <c r="D969" s="206" t="str">
        <f aca="false">'BOD Average Salary by School'!D969</f>
        <v>MARTIN LUTHER KING JR. ELEM</v>
      </c>
      <c r="E969" s="226" t="n">
        <f aca="false">VLOOKUP(TEXT(A969,"000")&amp;" "&amp;TEXT(C969,"0000"),'BOD Average Salary by School'!F:G,2,FALSE())</f>
        <v>61239.16</v>
      </c>
    </row>
    <row r="970" customFormat="false" ht="15" hidden="false" customHeight="true" outlineLevel="0" collapsed="false">
      <c r="A970" s="225" t="n">
        <f aca="false">'BOD Average Salary by School'!A970</f>
        <v>75</v>
      </c>
      <c r="B970" s="206" t="str">
        <f aca="false">'BOD Average Salary by School'!B970</f>
        <v>Prince William County Public Schools</v>
      </c>
      <c r="C970" s="206" t="n">
        <f aca="false">'BOD Average Salary by School'!C970</f>
        <v>170</v>
      </c>
      <c r="D970" s="206" t="str">
        <f aca="false">'BOD Average Salary by School'!D970</f>
        <v>POTOMAC MIDDLE</v>
      </c>
      <c r="E970" s="226" t="n">
        <f aca="false">VLOOKUP(TEXT(A970,"000")&amp;" "&amp;TEXT(C970,"0000"),'BOD Average Salary by School'!F:G,2,FALSE())</f>
        <v>62720.12</v>
      </c>
    </row>
    <row r="971" customFormat="false" ht="15" hidden="false" customHeight="true" outlineLevel="0" collapsed="false">
      <c r="A971" s="225" t="n">
        <f aca="false">'BOD Average Salary by School'!A971</f>
        <v>75</v>
      </c>
      <c r="B971" s="206" t="str">
        <f aca="false">'BOD Average Salary by School'!B971</f>
        <v>Prince William County Public Schools</v>
      </c>
      <c r="C971" s="206" t="n">
        <f aca="false">'BOD Average Salary by School'!C971</f>
        <v>180</v>
      </c>
      <c r="D971" s="206" t="str">
        <f aca="false">'BOD Average Salary by School'!D971</f>
        <v>LAKE RIDGE ELEM</v>
      </c>
      <c r="E971" s="226" t="n">
        <f aca="false">VLOOKUP(TEXT(A971,"000")&amp;" "&amp;TEXT(C971,"0000"),'BOD Average Salary by School'!F:G,2,FALSE())</f>
        <v>59206.31</v>
      </c>
    </row>
    <row r="972" customFormat="false" ht="15" hidden="false" customHeight="true" outlineLevel="0" collapsed="false">
      <c r="A972" s="225" t="n">
        <f aca="false">'BOD Average Salary by School'!A972</f>
        <v>75</v>
      </c>
      <c r="B972" s="206" t="str">
        <f aca="false">'BOD Average Salary by School'!B972</f>
        <v>Prince William County Public Schools</v>
      </c>
      <c r="C972" s="206" t="n">
        <f aca="false">'BOD Average Salary by School'!C972</f>
        <v>190</v>
      </c>
      <c r="D972" s="206" t="str">
        <f aca="false">'BOD Average Salary by School'!D972</f>
        <v>WOODBINE PRE-SCHOOL CENTER</v>
      </c>
      <c r="E972" s="226" t="n">
        <f aca="false">VLOOKUP(TEXT(A972,"000")&amp;" "&amp;TEXT(C972,"0000"),'BOD Average Salary by School'!F:G,2,FALSE())</f>
        <v>71511.5</v>
      </c>
    </row>
    <row r="973" customFormat="false" ht="15" hidden="false" customHeight="true" outlineLevel="0" collapsed="false">
      <c r="A973" s="225" t="n">
        <f aca="false">'BOD Average Salary by School'!A973</f>
        <v>75</v>
      </c>
      <c r="B973" s="206" t="str">
        <f aca="false">'BOD Average Salary by School'!B973</f>
        <v>Prince William County Public Schools</v>
      </c>
      <c r="C973" s="206" t="n">
        <f aca="false">'BOD Average Salary by School'!C973</f>
        <v>20</v>
      </c>
      <c r="D973" s="206" t="str">
        <f aca="false">'BOD Average Salary by School'!D973</f>
        <v>SUDLEY ELEM</v>
      </c>
      <c r="E973" s="226" t="n">
        <f aca="false">VLOOKUP(TEXT(A973,"000")&amp;" "&amp;TEXT(C973,"0000"),'BOD Average Salary by School'!F:G,2,FALSE())</f>
        <v>65789.81</v>
      </c>
    </row>
    <row r="974" customFormat="false" ht="15" hidden="false" customHeight="true" outlineLevel="0" collapsed="false">
      <c r="A974" s="225" t="n">
        <f aca="false">'BOD Average Salary by School'!A974</f>
        <v>75</v>
      </c>
      <c r="B974" s="206" t="str">
        <f aca="false">'BOD Average Salary by School'!B974</f>
        <v>Prince William County Public Schools</v>
      </c>
      <c r="C974" s="206" t="n">
        <f aca="false">'BOD Average Salary by School'!C974</f>
        <v>200</v>
      </c>
      <c r="D974" s="206" t="str">
        <f aca="false">'BOD Average Salary by School'!D974</f>
        <v>ASHLAND ELEM</v>
      </c>
      <c r="E974" s="226" t="n">
        <f aca="false">VLOOKUP(TEXT(A974,"000")&amp;" "&amp;TEXT(C974,"0000"),'BOD Average Salary by School'!F:G,2,FALSE())</f>
        <v>61541.5</v>
      </c>
    </row>
    <row r="975" customFormat="false" ht="15" hidden="false" customHeight="true" outlineLevel="0" collapsed="false">
      <c r="A975" s="225" t="n">
        <f aca="false">'BOD Average Salary by School'!A975</f>
        <v>75</v>
      </c>
      <c r="B975" s="206" t="str">
        <f aca="false">'BOD Average Salary by School'!B975</f>
        <v>Prince William County Public Schools</v>
      </c>
      <c r="C975" s="206" t="n">
        <f aca="false">'BOD Average Salary by School'!C975</f>
        <v>220</v>
      </c>
      <c r="D975" s="206" t="str">
        <f aca="false">'BOD Average Salary by School'!D975</f>
        <v>J.W. ALVEY ELEM</v>
      </c>
      <c r="E975" s="226" t="n">
        <f aca="false">VLOOKUP(TEXT(A975,"000")&amp;" "&amp;TEXT(C975,"0000"),'BOD Average Salary by School'!F:G,2,FALSE())</f>
        <v>65036.05</v>
      </c>
    </row>
    <row r="976" customFormat="false" ht="15" hidden="false" customHeight="true" outlineLevel="0" collapsed="false">
      <c r="A976" s="225" t="n">
        <f aca="false">'BOD Average Salary by School'!A976</f>
        <v>75</v>
      </c>
      <c r="B976" s="206" t="str">
        <f aca="false">'BOD Average Salary by School'!B976</f>
        <v>Prince William County Public Schools</v>
      </c>
      <c r="C976" s="206" t="n">
        <f aca="false">'BOD Average Salary by School'!C976</f>
        <v>231</v>
      </c>
      <c r="D976" s="206" t="str">
        <f aca="false">'BOD Average Salary by School'!D976</f>
        <v>MARY G. PORTER TRADITIONAL</v>
      </c>
      <c r="E976" s="226" t="n">
        <f aca="false">VLOOKUP(TEXT(A976,"000")&amp;" "&amp;TEXT(C976,"0000"),'BOD Average Salary by School'!F:G,2,FALSE())</f>
        <v>69895.92</v>
      </c>
    </row>
    <row r="977" customFormat="false" ht="15" hidden="false" customHeight="true" outlineLevel="0" collapsed="false">
      <c r="A977" s="225" t="n">
        <f aca="false">'BOD Average Salary by School'!A977</f>
        <v>75</v>
      </c>
      <c r="B977" s="206" t="str">
        <f aca="false">'BOD Average Salary by School'!B977</f>
        <v>Prince William County Public Schools</v>
      </c>
      <c r="C977" s="206" t="n">
        <f aca="false">'BOD Average Salary by School'!C977</f>
        <v>240</v>
      </c>
      <c r="D977" s="206" t="str">
        <f aca="false">'BOD Average Salary by School'!D977</f>
        <v>MARY WILLIAMS ELEM</v>
      </c>
      <c r="E977" s="226" t="n">
        <f aca="false">VLOOKUP(TEXT(A977,"000")&amp;" "&amp;TEXT(C977,"0000"),'BOD Average Salary by School'!F:G,2,FALSE())</f>
        <v>60321.45</v>
      </c>
    </row>
    <row r="978" customFormat="false" ht="15" hidden="false" customHeight="true" outlineLevel="0" collapsed="false">
      <c r="A978" s="225" t="n">
        <f aca="false">'BOD Average Salary by School'!A978</f>
        <v>75</v>
      </c>
      <c r="B978" s="206" t="str">
        <f aca="false">'BOD Average Salary by School'!B978</f>
        <v>Prince William County Public Schools</v>
      </c>
      <c r="C978" s="206" t="n">
        <f aca="false">'BOD Average Salary by School'!C978</f>
        <v>250</v>
      </c>
      <c r="D978" s="206" t="str">
        <f aca="false">'BOD Average Salary by School'!D978</f>
        <v>HAYMARKET ELEM</v>
      </c>
      <c r="E978" s="226" t="n">
        <f aca="false">VLOOKUP(TEXT(A978,"000")&amp;" "&amp;TEXT(C978,"0000"),'BOD Average Salary by School'!F:G,2,FALSE())</f>
        <v>60490.14</v>
      </c>
    </row>
    <row r="979" customFormat="false" ht="15" hidden="false" customHeight="true" outlineLevel="0" collapsed="false">
      <c r="A979" s="225" t="n">
        <f aca="false">'BOD Average Salary by School'!A979</f>
        <v>75</v>
      </c>
      <c r="B979" s="206" t="str">
        <f aca="false">'BOD Average Salary by School'!B979</f>
        <v>Prince William County Public Schools</v>
      </c>
      <c r="C979" s="206" t="n">
        <f aca="false">'BOD Average Salary by School'!C979</f>
        <v>260</v>
      </c>
      <c r="D979" s="206" t="str">
        <f aca="false">'BOD Average Salary by School'!D979</f>
        <v>OCCOQUAN ELEM</v>
      </c>
      <c r="E979" s="226" t="n">
        <f aca="false">VLOOKUP(TEXT(A979,"000")&amp;" "&amp;TEXT(C979,"0000"),'BOD Average Salary by School'!F:G,2,FALSE())</f>
        <v>61303.47</v>
      </c>
    </row>
    <row r="980" customFormat="false" ht="15" hidden="false" customHeight="true" outlineLevel="0" collapsed="false">
      <c r="A980" s="225" t="n">
        <f aca="false">'BOD Average Salary by School'!A980</f>
        <v>75</v>
      </c>
      <c r="B980" s="206" t="str">
        <f aca="false">'BOD Average Salary by School'!B980</f>
        <v>Prince William County Public Schools</v>
      </c>
      <c r="C980" s="206" t="n">
        <f aca="false">'BOD Average Salary by School'!C980</f>
        <v>270</v>
      </c>
      <c r="D980" s="206" t="str">
        <f aca="false">'BOD Average Salary by School'!D980</f>
        <v>SUELLA G. ELLIS ELEM</v>
      </c>
      <c r="E980" s="226" t="n">
        <f aca="false">VLOOKUP(TEXT(A980,"000")&amp;" "&amp;TEXT(C980,"0000"),'BOD Average Salary by School'!F:G,2,FALSE())</f>
        <v>58014.48</v>
      </c>
    </row>
    <row r="981" customFormat="false" ht="15" hidden="false" customHeight="true" outlineLevel="0" collapsed="false">
      <c r="A981" s="225" t="n">
        <f aca="false">'BOD Average Salary by School'!A981</f>
        <v>75</v>
      </c>
      <c r="B981" s="206" t="str">
        <f aca="false">'BOD Average Salary by School'!B981</f>
        <v>Prince William County Public Schools</v>
      </c>
      <c r="C981" s="206" t="n">
        <f aca="false">'BOD Average Salary by School'!C981</f>
        <v>280</v>
      </c>
      <c r="D981" s="206" t="str">
        <f aca="false">'BOD Average Salary by School'!D981</f>
        <v>DUMFRIES ELEM</v>
      </c>
      <c r="E981" s="226" t="n">
        <f aca="false">VLOOKUP(TEXT(A981,"000")&amp;" "&amp;TEXT(C981,"0000"),'BOD Average Salary by School'!F:G,2,FALSE())</f>
        <v>60196.44</v>
      </c>
    </row>
    <row r="982" customFormat="false" ht="15" hidden="false" customHeight="true" outlineLevel="0" collapsed="false">
      <c r="A982" s="225" t="n">
        <f aca="false">'BOD Average Salary by School'!A982</f>
        <v>75</v>
      </c>
      <c r="B982" s="206" t="str">
        <f aca="false">'BOD Average Salary by School'!B982</f>
        <v>Prince William County Public Schools</v>
      </c>
      <c r="C982" s="206" t="n">
        <f aca="false">'BOD Average Salary by School'!C982</f>
        <v>290</v>
      </c>
      <c r="D982" s="206" t="str">
        <f aca="false">'BOD Average Salary by School'!D982</f>
        <v>BATTLEFIELD HIGH</v>
      </c>
      <c r="E982" s="226" t="n">
        <f aca="false">VLOOKUP(TEXT(A982,"000")&amp;" "&amp;TEXT(C982,"0000"),'BOD Average Salary by School'!F:G,2,FALSE())</f>
        <v>66732.62</v>
      </c>
    </row>
    <row r="983" customFormat="false" ht="15" hidden="false" customHeight="true" outlineLevel="0" collapsed="false">
      <c r="A983" s="225" t="n">
        <f aca="false">'BOD Average Salary by School'!A983</f>
        <v>75</v>
      </c>
      <c r="B983" s="206" t="str">
        <f aca="false">'BOD Average Salary by School'!B983</f>
        <v>Prince William County Public Schools</v>
      </c>
      <c r="C983" s="206" t="n">
        <f aca="false">'BOD Average Salary by School'!C983</f>
        <v>30</v>
      </c>
      <c r="D983" s="206" t="str">
        <f aca="false">'BOD Average Salary by School'!D983</f>
        <v>MINNIEVILLE ELEM</v>
      </c>
      <c r="E983" s="226" t="n">
        <f aca="false">VLOOKUP(TEXT(A983,"000")&amp;" "&amp;TEXT(C983,"0000"),'BOD Average Salary by School'!F:G,2,FALSE())</f>
        <v>63954.61</v>
      </c>
    </row>
    <row r="984" customFormat="false" ht="15" hidden="false" customHeight="true" outlineLevel="0" collapsed="false">
      <c r="A984" s="225" t="n">
        <f aca="false">'BOD Average Salary by School'!A984</f>
        <v>75</v>
      </c>
      <c r="B984" s="206" t="str">
        <f aca="false">'BOD Average Salary by School'!B984</f>
        <v>Prince William County Public Schools</v>
      </c>
      <c r="C984" s="206" t="n">
        <f aca="false">'BOD Average Salary by School'!C984</f>
        <v>300</v>
      </c>
      <c r="D984" s="206" t="str">
        <f aca="false">'BOD Average Salary by School'!D984</f>
        <v>FREEDOM HIGH</v>
      </c>
      <c r="E984" s="226" t="n">
        <f aca="false">VLOOKUP(TEXT(A984,"000")&amp;" "&amp;TEXT(C984,"0000"),'BOD Average Salary by School'!F:G,2,FALSE())</f>
        <v>66572.52</v>
      </c>
    </row>
    <row r="985" customFormat="false" ht="15" hidden="false" customHeight="true" outlineLevel="0" collapsed="false">
      <c r="A985" s="225" t="n">
        <f aca="false">'BOD Average Salary by School'!A985</f>
        <v>75</v>
      </c>
      <c r="B985" s="206" t="str">
        <f aca="false">'BOD Average Salary by School'!B985</f>
        <v>Prince William County Public Schools</v>
      </c>
      <c r="C985" s="206" t="n">
        <f aca="false">'BOD Average Salary by School'!C985</f>
        <v>306</v>
      </c>
      <c r="D985" s="206" t="str">
        <f aca="false">'BOD Average Salary by School'!D985</f>
        <v>KYLE R. WILSON ELEMENTARY SCHOOL</v>
      </c>
      <c r="E985" s="226" t="n">
        <f aca="false">VLOOKUP(TEXT(A985,"000")&amp;" "&amp;TEXT(C985,"0000"),'BOD Average Salary by School'!F:G,2,FALSE())</f>
        <v>59023.88</v>
      </c>
    </row>
    <row r="986" customFormat="false" ht="15" hidden="false" customHeight="true" outlineLevel="0" collapsed="false">
      <c r="A986" s="225" t="n">
        <f aca="false">'BOD Average Salary by School'!A986</f>
        <v>75</v>
      </c>
      <c r="B986" s="206" t="str">
        <f aca="false">'BOD Average Salary by School'!B986</f>
        <v>Prince William County Public Schools</v>
      </c>
      <c r="C986" s="206" t="n">
        <f aca="false">'BOD Average Salary by School'!C986</f>
        <v>310</v>
      </c>
      <c r="D986" s="206" t="str">
        <f aca="false">'BOD Average Salary by School'!D986</f>
        <v>RONALD WILSON REAGAN MIDDLE</v>
      </c>
      <c r="E986" s="226" t="n">
        <f aca="false">VLOOKUP(TEXT(A986,"000")&amp;" "&amp;TEXT(C986,"0000"),'BOD Average Salary by School'!F:G,2,FALSE())</f>
        <v>62157.07</v>
      </c>
    </row>
    <row r="987" customFormat="false" ht="15" hidden="false" customHeight="true" outlineLevel="0" collapsed="false">
      <c r="A987" s="225" t="n">
        <f aca="false">'BOD Average Salary by School'!A987</f>
        <v>75</v>
      </c>
      <c r="B987" s="206" t="str">
        <f aca="false">'BOD Average Salary by School'!B987</f>
        <v>Prince William County Public Schools</v>
      </c>
      <c r="C987" s="206" t="n">
        <f aca="false">'BOD Average Salary by School'!C987</f>
        <v>320</v>
      </c>
      <c r="D987" s="206" t="str">
        <f aca="false">'BOD Average Salary by School'!D987</f>
        <v>SPRINGWOODS ELEM</v>
      </c>
      <c r="E987" s="226" t="n">
        <f aca="false">VLOOKUP(TEXT(A987,"000")&amp;" "&amp;TEXT(C987,"0000"),'BOD Average Salary by School'!F:G,2,FALSE())</f>
        <v>66572.07</v>
      </c>
    </row>
    <row r="988" customFormat="false" ht="15" hidden="false" customHeight="true" outlineLevel="0" collapsed="false">
      <c r="A988" s="225" t="n">
        <f aca="false">'BOD Average Salary by School'!A988</f>
        <v>75</v>
      </c>
      <c r="B988" s="206" t="str">
        <f aca="false">'BOD Average Salary by School'!B988</f>
        <v>Prince William County Public Schools</v>
      </c>
      <c r="C988" s="206" t="n">
        <f aca="false">'BOD Average Salary by School'!C988</f>
        <v>330</v>
      </c>
      <c r="D988" s="206" t="str">
        <f aca="false">'BOD Average Salary by School'!D988</f>
        <v>A. HENDERSON ELEM</v>
      </c>
      <c r="E988" s="226" t="n">
        <f aca="false">VLOOKUP(TEXT(A988,"000")&amp;" "&amp;TEXT(C988,"0000"),'BOD Average Salary by School'!F:G,2,FALSE())</f>
        <v>61944.17</v>
      </c>
    </row>
    <row r="989" customFormat="false" ht="15" hidden="false" customHeight="true" outlineLevel="0" collapsed="false">
      <c r="A989" s="225" t="n">
        <f aca="false">'BOD Average Salary by School'!A989</f>
        <v>75</v>
      </c>
      <c r="B989" s="206" t="str">
        <f aca="false">'BOD Average Salary by School'!B989</f>
        <v>Prince William County Public Schools</v>
      </c>
      <c r="C989" s="206" t="n">
        <f aca="false">'BOD Average Salary by School'!C989</f>
        <v>340</v>
      </c>
      <c r="D989" s="206" t="str">
        <f aca="false">'BOD Average Salary by School'!D989</f>
        <v>GLENKIRK ELEM</v>
      </c>
      <c r="E989" s="226" t="n">
        <f aca="false">VLOOKUP(TEXT(A989,"000")&amp;" "&amp;TEXT(C989,"0000"),'BOD Average Salary by School'!F:G,2,FALSE())</f>
        <v>66222.98</v>
      </c>
    </row>
    <row r="990" customFormat="false" ht="15" hidden="false" customHeight="true" outlineLevel="0" collapsed="false">
      <c r="A990" s="225" t="n">
        <f aca="false">'BOD Average Salary by School'!A990</f>
        <v>75</v>
      </c>
      <c r="B990" s="206" t="str">
        <f aca="false">'BOD Average Salary by School'!B990</f>
        <v>Prince William County Public Schools</v>
      </c>
      <c r="C990" s="206" t="n">
        <f aca="false">'BOD Average Salary by School'!C990</f>
        <v>350</v>
      </c>
      <c r="D990" s="206" t="str">
        <f aca="false">'BOD Average Salary by School'!D990</f>
        <v>YORKSHIRE ELEM</v>
      </c>
      <c r="E990" s="226" t="n">
        <f aca="false">VLOOKUP(TEXT(A990,"000")&amp;" "&amp;TEXT(C990,"0000"),'BOD Average Salary by School'!F:G,2,FALSE())</f>
        <v>57216.86</v>
      </c>
    </row>
    <row r="991" customFormat="false" ht="15" hidden="false" customHeight="true" outlineLevel="0" collapsed="false">
      <c r="A991" s="225" t="n">
        <f aca="false">'BOD Average Salary by School'!A991</f>
        <v>75</v>
      </c>
      <c r="B991" s="206" t="str">
        <f aca="false">'BOD Average Salary by School'!B991</f>
        <v>Prince William County Public Schools</v>
      </c>
      <c r="C991" s="206" t="n">
        <f aca="false">'BOD Average Salary by School'!C991</f>
        <v>360</v>
      </c>
      <c r="D991" s="206" t="str">
        <f aca="false">'BOD Average Salary by School'!D991</f>
        <v>SAMUEL L. GRAVELY JR. ELEM SCH</v>
      </c>
      <c r="E991" s="226" t="n">
        <f aca="false">VLOOKUP(TEXT(A991,"000")&amp;" "&amp;TEXT(C991,"0000"),'BOD Average Salary by School'!F:G,2,FALSE())</f>
        <v>60940.4</v>
      </c>
    </row>
    <row r="992" customFormat="false" ht="15" hidden="false" customHeight="true" outlineLevel="0" collapsed="false">
      <c r="A992" s="225" t="n">
        <f aca="false">'BOD Average Salary by School'!A992</f>
        <v>75</v>
      </c>
      <c r="B992" s="206" t="str">
        <f aca="false">'BOD Average Salary by School'!B992</f>
        <v>Prince William County Public Schools</v>
      </c>
      <c r="C992" s="206" t="n">
        <f aca="false">'BOD Average Salary by School'!C992</f>
        <v>370</v>
      </c>
      <c r="D992" s="206" t="str">
        <f aca="false">'BOD Average Salary by School'!D992</f>
        <v>FANNIE W. FITZGERALD ELEM</v>
      </c>
      <c r="E992" s="226" t="n">
        <f aca="false">VLOOKUP(TEXT(A992,"000")&amp;" "&amp;TEXT(C992,"0000"),'BOD Average Salary by School'!F:G,2,FALSE())</f>
        <v>59079.12</v>
      </c>
    </row>
    <row r="993" customFormat="false" ht="15" hidden="false" customHeight="true" outlineLevel="0" collapsed="false">
      <c r="A993" s="225" t="n">
        <f aca="false">'BOD Average Salary by School'!A993</f>
        <v>75</v>
      </c>
      <c r="B993" s="206" t="str">
        <f aca="false">'BOD Average Salary by School'!B993</f>
        <v>Prince William County Public Schools</v>
      </c>
      <c r="C993" s="206" t="n">
        <f aca="false">'BOD Average Salary by School'!C993</f>
        <v>380</v>
      </c>
      <c r="D993" s="206" t="str">
        <f aca="false">'BOD Average Salary by School'!D993</f>
        <v>HERBERT J. SAUNDERS MIDDLE</v>
      </c>
      <c r="E993" s="226" t="n">
        <f aca="false">VLOOKUP(TEXT(A993,"000")&amp;" "&amp;TEXT(C993,"0000"),'BOD Average Salary by School'!F:G,2,FALSE())</f>
        <v>68704.77</v>
      </c>
    </row>
    <row r="994" customFormat="false" ht="15" hidden="false" customHeight="true" outlineLevel="0" collapsed="false">
      <c r="A994" s="225" t="n">
        <f aca="false">'BOD Average Salary by School'!A994</f>
        <v>75</v>
      </c>
      <c r="B994" s="206" t="str">
        <f aca="false">'BOD Average Salary by School'!B994</f>
        <v>Prince William County Public Schools</v>
      </c>
      <c r="C994" s="206" t="n">
        <f aca="false">'BOD Average Salary by School'!C994</f>
        <v>390</v>
      </c>
      <c r="D994" s="206" t="str">
        <f aca="false">'BOD Average Salary by School'!D994</f>
        <v>VICTORY ELEM</v>
      </c>
      <c r="E994" s="226" t="n">
        <f aca="false">VLOOKUP(TEXT(A994,"000")&amp;" "&amp;TEXT(C994,"0000"),'BOD Average Salary by School'!F:G,2,FALSE())</f>
        <v>58597.98</v>
      </c>
    </row>
    <row r="995" customFormat="false" ht="15" hidden="false" customHeight="true" outlineLevel="0" collapsed="false">
      <c r="A995" s="225" t="n">
        <f aca="false">'BOD Average Salary by School'!A995</f>
        <v>75</v>
      </c>
      <c r="B995" s="206" t="str">
        <f aca="false">'BOD Average Salary by School'!B995</f>
        <v>Prince William County Public Schools</v>
      </c>
      <c r="C995" s="206" t="n">
        <f aca="false">'BOD Average Salary by School'!C995</f>
        <v>40</v>
      </c>
      <c r="D995" s="206" t="str">
        <f aca="false">'BOD Average Salary by School'!D995</f>
        <v>ROCKLEDGE ELEM</v>
      </c>
      <c r="E995" s="226" t="n">
        <f aca="false">VLOOKUP(TEXT(A995,"000")&amp;" "&amp;TEXT(C995,"0000"),'BOD Average Salary by School'!F:G,2,FALSE())</f>
        <v>58027.76</v>
      </c>
    </row>
    <row r="996" customFormat="false" ht="15" hidden="false" customHeight="true" outlineLevel="0" collapsed="false">
      <c r="A996" s="225" t="n">
        <f aca="false">'BOD Average Salary by School'!A996</f>
        <v>75</v>
      </c>
      <c r="B996" s="206" t="str">
        <f aca="false">'BOD Average Salary by School'!B996</f>
        <v>Prince William County Public Schools</v>
      </c>
      <c r="C996" s="206" t="n">
        <f aca="false">'BOD Average Salary by School'!C996</f>
        <v>430</v>
      </c>
      <c r="D996" s="206" t="str">
        <f aca="false">'BOD Average Salary by School'!D996</f>
        <v>TRIANGLE ELEM</v>
      </c>
      <c r="E996" s="226" t="n">
        <f aca="false">VLOOKUP(TEXT(A996,"000")&amp;" "&amp;TEXT(C996,"0000"),'BOD Average Salary by School'!F:G,2,FALSE())</f>
        <v>63210.72</v>
      </c>
    </row>
    <row r="997" customFormat="false" ht="15" hidden="false" customHeight="true" outlineLevel="0" collapsed="false">
      <c r="A997" s="225" t="n">
        <f aca="false">'BOD Average Salary by School'!A997</f>
        <v>75</v>
      </c>
      <c r="B997" s="206" t="str">
        <f aca="false">'BOD Average Salary by School'!B997</f>
        <v>Prince William County Public Schools</v>
      </c>
      <c r="C997" s="206" t="n">
        <f aca="false">'BOD Average Salary by School'!C997</f>
        <v>440</v>
      </c>
      <c r="D997" s="206" t="str">
        <f aca="false">'BOD Average Salary by School'!D997</f>
        <v>R. DEAN KILBY ELEM</v>
      </c>
      <c r="E997" s="226" t="n">
        <f aca="false">VLOOKUP(TEXT(A997,"000")&amp;" "&amp;TEXT(C997,"0000"),'BOD Average Salary by School'!F:G,2,FALSE())</f>
        <v>64243.49</v>
      </c>
    </row>
    <row r="998" customFormat="false" ht="15" hidden="false" customHeight="true" outlineLevel="0" collapsed="false">
      <c r="A998" s="225" t="n">
        <f aca="false">'BOD Average Salary by School'!A998</f>
        <v>75</v>
      </c>
      <c r="B998" s="206" t="str">
        <f aca="false">'BOD Average Salary by School'!B998</f>
        <v>Prince William County Public Schools</v>
      </c>
      <c r="C998" s="206" t="n">
        <f aca="false">'BOD Average Salary by School'!C998</f>
        <v>450</v>
      </c>
      <c r="D998" s="206" t="str">
        <f aca="false">'BOD Average Salary by School'!D998</f>
        <v>FEATHERSTONE ELEM</v>
      </c>
      <c r="E998" s="226" t="n">
        <f aca="false">VLOOKUP(TEXT(A998,"000")&amp;" "&amp;TEXT(C998,"0000"),'BOD Average Salary by School'!F:G,2,FALSE())</f>
        <v>62578.15</v>
      </c>
    </row>
    <row r="999" customFormat="false" ht="15" hidden="false" customHeight="true" outlineLevel="0" collapsed="false">
      <c r="A999" s="225" t="n">
        <f aca="false">'BOD Average Salary by School'!A999</f>
        <v>75</v>
      </c>
      <c r="B999" s="206" t="str">
        <f aca="false">'BOD Average Salary by School'!B999</f>
        <v>Prince William County Public Schools</v>
      </c>
      <c r="C999" s="206" t="n">
        <f aca="false">'BOD Average Salary by School'!C999</f>
        <v>460</v>
      </c>
      <c r="D999" s="206" t="str">
        <f aca="false">'BOD Average Salary by School'!D999</f>
        <v>LOCH LOMOND ELEM</v>
      </c>
      <c r="E999" s="226" t="n">
        <f aca="false">VLOOKUP(TEXT(A999,"000")&amp;" "&amp;TEXT(C999,"0000"),'BOD Average Salary by School'!F:G,2,FALSE())</f>
        <v>60774.25</v>
      </c>
    </row>
    <row r="1000" customFormat="false" ht="15" hidden="false" customHeight="true" outlineLevel="0" collapsed="false">
      <c r="A1000" s="225" t="n">
        <f aca="false">'BOD Average Salary by School'!A1000</f>
        <v>75</v>
      </c>
      <c r="B1000" s="206" t="str">
        <f aca="false">'BOD Average Salary by School'!B1000</f>
        <v>Prince William County Public Schools</v>
      </c>
      <c r="C1000" s="206" t="n">
        <f aca="false">'BOD Average Salary by School'!C1000</f>
        <v>470</v>
      </c>
      <c r="D1000" s="206" t="str">
        <f aca="false">'BOD Average Salary by School'!D1000</f>
        <v>T CLAY WOOD ELEM</v>
      </c>
      <c r="E1000" s="226" t="n">
        <f aca="false">VLOOKUP(TEXT(A1000,"000")&amp;" "&amp;TEXT(C1000,"0000"),'BOD Average Salary by School'!F:G,2,FALSE())</f>
        <v>63048.92</v>
      </c>
    </row>
    <row r="1001" customFormat="false" ht="15" hidden="false" customHeight="true" outlineLevel="0" collapsed="false">
      <c r="A1001" s="225" t="n">
        <f aca="false">'BOD Average Salary by School'!A1001</f>
        <v>75</v>
      </c>
      <c r="B1001" s="206" t="str">
        <f aca="false">'BOD Average Salary by School'!B1001</f>
        <v>Prince William County Public Schools</v>
      </c>
      <c r="C1001" s="206" t="n">
        <f aca="false">'BOD Average Salary by School'!C1001</f>
        <v>480</v>
      </c>
      <c r="D1001" s="206" t="str">
        <f aca="false">'BOD Average Salary by School'!D1001</f>
        <v>STONEWALL MIDDLE</v>
      </c>
      <c r="E1001" s="226" t="n">
        <f aca="false">VLOOKUP(TEXT(A1001,"000")&amp;" "&amp;TEXT(C1001,"0000"),'BOD Average Salary by School'!F:G,2,FALSE())</f>
        <v>65250.49</v>
      </c>
    </row>
    <row r="1002" customFormat="false" ht="15" hidden="false" customHeight="true" outlineLevel="0" collapsed="false">
      <c r="A1002" s="225" t="n">
        <f aca="false">'BOD Average Salary by School'!A1002</f>
        <v>75</v>
      </c>
      <c r="B1002" s="206" t="str">
        <f aca="false">'BOD Average Salary by School'!B1002</f>
        <v>Prince William County Public Schools</v>
      </c>
      <c r="C1002" s="206" t="n">
        <f aca="false">'BOD Average Salary by School'!C1002</f>
        <v>490</v>
      </c>
      <c r="D1002" s="206" t="str">
        <f aca="false">'BOD Average Salary by School'!D1002</f>
        <v>E.H. MARSTELLER MIDDLE</v>
      </c>
      <c r="E1002" s="226" t="n">
        <f aca="false">VLOOKUP(TEXT(A1002,"000")&amp;" "&amp;TEXT(C1002,"0000"),'BOD Average Salary by School'!F:G,2,FALSE())</f>
        <v>71782.46</v>
      </c>
    </row>
    <row r="1003" customFormat="false" ht="15" hidden="false" customHeight="true" outlineLevel="0" collapsed="false">
      <c r="A1003" s="225" t="n">
        <f aca="false">'BOD Average Salary by School'!A1003</f>
        <v>75</v>
      </c>
      <c r="B1003" s="206" t="str">
        <f aca="false">'BOD Average Salary by School'!B1003</f>
        <v>Prince William County Public Schools</v>
      </c>
      <c r="C1003" s="206" t="n">
        <f aca="false">'BOD Average Salary by School'!C1003</f>
        <v>500</v>
      </c>
      <c r="D1003" s="206" t="str">
        <f aca="false">'BOD Average Salary by School'!D1003</f>
        <v>SIGNAL HILL ELEM</v>
      </c>
      <c r="E1003" s="226" t="n">
        <f aca="false">VLOOKUP(TEXT(A1003,"000")&amp;" "&amp;TEXT(C1003,"0000"),'BOD Average Salary by School'!F:G,2,FALSE())</f>
        <v>63344.91</v>
      </c>
    </row>
    <row r="1004" customFormat="false" ht="15" hidden="false" customHeight="true" outlineLevel="0" collapsed="false">
      <c r="A1004" s="225" t="n">
        <f aca="false">'BOD Average Salary by School'!A1004</f>
        <v>75</v>
      </c>
      <c r="B1004" s="206" t="str">
        <f aca="false">'BOD Average Salary by School'!B1004</f>
        <v>Prince William County Public Schools</v>
      </c>
      <c r="C1004" s="206" t="n">
        <f aca="false">'BOD Average Salary by School'!C1004</f>
        <v>501</v>
      </c>
      <c r="D1004" s="206" t="str">
        <f aca="false">'BOD Average Salary by School'!D1004</f>
        <v>PARKSIDE MIDDLE</v>
      </c>
      <c r="E1004" s="226" t="n">
        <f aca="false">VLOOKUP(TEXT(A1004,"000")&amp;" "&amp;TEXT(C1004,"0000"),'BOD Average Salary by School'!F:G,2,FALSE())</f>
        <v>69004.92</v>
      </c>
    </row>
    <row r="1005" customFormat="false" ht="15" hidden="false" customHeight="true" outlineLevel="0" collapsed="false">
      <c r="A1005" s="225" t="n">
        <f aca="false">'BOD Average Salary by School'!A1005</f>
        <v>75</v>
      </c>
      <c r="B1005" s="206" t="str">
        <f aca="false">'BOD Average Salary by School'!B1005</f>
        <v>Prince William County Public Schools</v>
      </c>
      <c r="C1005" s="206" t="n">
        <f aca="false">'BOD Average Salary by School'!C1005</f>
        <v>5010</v>
      </c>
      <c r="D1005" s="206" t="str">
        <f aca="false">'BOD Average Salary by School'!D1005</f>
        <v>CHARLES J COLGAN SR HIGH</v>
      </c>
      <c r="E1005" s="226" t="n">
        <f aca="false">VLOOKUP(TEXT(A1005,"000")&amp;" "&amp;TEXT(C1005,"0000"),'BOD Average Salary by School'!F:G,2,FALSE())</f>
        <v>64171.27</v>
      </c>
    </row>
    <row r="1006" customFormat="false" ht="15" hidden="false" customHeight="true" outlineLevel="0" collapsed="false">
      <c r="A1006" s="225" t="n">
        <f aca="false">'BOD Average Salary by School'!A1006</f>
        <v>75</v>
      </c>
      <c r="B1006" s="206" t="str">
        <f aca="false">'BOD Average Salary by School'!B1006</f>
        <v>Prince William County Public Schools</v>
      </c>
      <c r="C1006" s="206" t="n">
        <f aca="false">'BOD Average Salary by School'!C1006</f>
        <v>510</v>
      </c>
      <c r="D1006" s="206" t="str">
        <f aca="false">'BOD Average Salary by School'!D1006</f>
        <v>GRAHAM PARK MIDDLE</v>
      </c>
      <c r="E1006" s="226" t="n">
        <f aca="false">VLOOKUP(TEXT(A1006,"000")&amp;" "&amp;TEXT(C1006,"0000"),'BOD Average Salary by School'!F:G,2,FALSE())</f>
        <v>65393.92</v>
      </c>
    </row>
    <row r="1007" customFormat="false" ht="15" hidden="false" customHeight="true" outlineLevel="0" collapsed="false">
      <c r="A1007" s="225" t="n">
        <f aca="false">'BOD Average Salary by School'!A1007</f>
        <v>75</v>
      </c>
      <c r="B1007" s="206" t="str">
        <f aca="false">'BOD Average Salary by School'!B1007</f>
        <v>Prince William County Public Schools</v>
      </c>
      <c r="C1007" s="206" t="n">
        <f aca="false">'BOD Average Salary by School'!C1007</f>
        <v>520</v>
      </c>
      <c r="D1007" s="206" t="str">
        <f aca="false">'BOD Average Salary by School'!D1007</f>
        <v>FRED M. LYNN MIDDLE</v>
      </c>
      <c r="E1007" s="226" t="n">
        <f aca="false">VLOOKUP(TEXT(A1007,"000")&amp;" "&amp;TEXT(C1007,"0000"),'BOD Average Salary by School'!F:G,2,FALSE())</f>
        <v>61104.65</v>
      </c>
    </row>
    <row r="1008" customFormat="false" ht="15" hidden="false" customHeight="true" outlineLevel="0" collapsed="false">
      <c r="A1008" s="225" t="n">
        <f aca="false">'BOD Average Salary by School'!A1008</f>
        <v>75</v>
      </c>
      <c r="B1008" s="206" t="str">
        <f aca="false">'BOD Average Salary by School'!B1008</f>
        <v>Prince William County Public Schools</v>
      </c>
      <c r="C1008" s="206" t="n">
        <f aca="false">'BOD Average Salary by School'!C1008</f>
        <v>530</v>
      </c>
      <c r="D1008" s="206" t="str">
        <f aca="false">'BOD Average Salary by School'!D1008</f>
        <v>BRENTSVILLE DISTRICT HIGH</v>
      </c>
      <c r="E1008" s="226" t="n">
        <f aca="false">VLOOKUP(TEXT(A1008,"000")&amp;" "&amp;TEXT(C1008,"0000"),'BOD Average Salary by School'!F:G,2,FALSE())</f>
        <v>66103.86</v>
      </c>
    </row>
    <row r="1009" customFormat="false" ht="15" hidden="false" customHeight="true" outlineLevel="0" collapsed="false">
      <c r="A1009" s="225" t="n">
        <f aca="false">'BOD Average Salary by School'!A1009</f>
        <v>75</v>
      </c>
      <c r="B1009" s="206" t="str">
        <f aca="false">'BOD Average Salary by School'!B1009</f>
        <v>Prince William County Public Schools</v>
      </c>
      <c r="C1009" s="206" t="n">
        <f aca="false">'BOD Average Salary by School'!C1009</f>
        <v>540</v>
      </c>
      <c r="D1009" s="206" t="str">
        <f aca="false">'BOD Average Salary by School'!D1009</f>
        <v>WEST GATE ELEM</v>
      </c>
      <c r="E1009" s="226" t="n">
        <f aca="false">VLOOKUP(TEXT(A1009,"000")&amp;" "&amp;TEXT(C1009,"0000"),'BOD Average Salary by School'!F:G,2,FALSE())</f>
        <v>58429.37</v>
      </c>
    </row>
    <row r="1010" customFormat="false" ht="15" hidden="false" customHeight="true" outlineLevel="0" collapsed="false">
      <c r="A1010" s="225" t="n">
        <f aca="false">'BOD Average Salary by School'!A1010</f>
        <v>75</v>
      </c>
      <c r="B1010" s="206" t="str">
        <f aca="false">'BOD Average Salary by School'!B1010</f>
        <v>Prince William County Public Schools</v>
      </c>
      <c r="C1010" s="206" t="n">
        <f aca="false">'BOD Average Salary by School'!C1010</f>
        <v>550</v>
      </c>
      <c r="D1010" s="206" t="str">
        <f aca="false">'BOD Average Salary by School'!D1010</f>
        <v>POTOMAC VIEW ELEM</v>
      </c>
      <c r="E1010" s="226" t="n">
        <f aca="false">VLOOKUP(TEXT(A1010,"000")&amp;" "&amp;TEXT(C1010,"0000"),'BOD Average Salary by School'!F:G,2,FALSE())</f>
        <v>58157.43</v>
      </c>
    </row>
    <row r="1011" customFormat="false" ht="15" hidden="false" customHeight="true" outlineLevel="0" collapsed="false">
      <c r="A1011" s="225" t="n">
        <f aca="false">'BOD Average Salary by School'!A1011</f>
        <v>75</v>
      </c>
      <c r="B1011" s="206" t="str">
        <f aca="false">'BOD Average Salary by School'!B1011</f>
        <v>Prince William County Public Schools</v>
      </c>
      <c r="C1011" s="206" t="n">
        <f aca="false">'BOD Average Salary by School'!C1011</f>
        <v>560</v>
      </c>
      <c r="D1011" s="206" t="str">
        <f aca="false">'BOD Average Salary by School'!D1011</f>
        <v>WOODBRIDGE MIDDLE</v>
      </c>
      <c r="E1011" s="226" t="n">
        <f aca="false">VLOOKUP(TEXT(A1011,"000")&amp;" "&amp;TEXT(C1011,"0000"),'BOD Average Salary by School'!F:G,2,FALSE())</f>
        <v>67189.23</v>
      </c>
    </row>
    <row r="1012" customFormat="false" ht="15" hidden="false" customHeight="true" outlineLevel="0" collapsed="false">
      <c r="A1012" s="225" t="n">
        <f aca="false">'BOD Average Salary by School'!A1012</f>
        <v>75</v>
      </c>
      <c r="B1012" s="206" t="str">
        <f aca="false">'BOD Average Salary by School'!B1012</f>
        <v>Prince William County Public Schools</v>
      </c>
      <c r="C1012" s="206" t="n">
        <f aca="false">'BOD Average Salary by School'!C1012</f>
        <v>570</v>
      </c>
      <c r="D1012" s="206" t="str">
        <f aca="false">'BOD Average Salary by School'!D1012</f>
        <v>MARUMSCO HILLS ELEM</v>
      </c>
      <c r="E1012" s="226" t="n">
        <f aca="false">VLOOKUP(TEXT(A1012,"000")&amp;" "&amp;TEXT(C1012,"0000"),'BOD Average Salary by School'!F:G,2,FALSE())</f>
        <v>62632.56</v>
      </c>
    </row>
    <row r="1013" customFormat="false" ht="15" hidden="false" customHeight="true" outlineLevel="0" collapsed="false">
      <c r="A1013" s="225" t="n">
        <f aca="false">'BOD Average Salary by School'!A1013</f>
        <v>75</v>
      </c>
      <c r="B1013" s="206" t="str">
        <f aca="false">'BOD Average Salary by School'!B1013</f>
        <v>Prince William County Public Schools</v>
      </c>
      <c r="C1013" s="206" t="n">
        <f aca="false">'BOD Average Salary by School'!C1013</f>
        <v>580</v>
      </c>
      <c r="D1013" s="206" t="str">
        <f aca="false">'BOD Average Salary by School'!D1013</f>
        <v>ELIZABETH VAUGHAN ELEM</v>
      </c>
      <c r="E1013" s="226" t="n">
        <f aca="false">VLOOKUP(TEXT(A1013,"000")&amp;" "&amp;TEXT(C1013,"0000"),'BOD Average Salary by School'!F:G,2,FALSE())</f>
        <v>59757.93</v>
      </c>
    </row>
    <row r="1014" customFormat="false" ht="15" hidden="false" customHeight="true" outlineLevel="0" collapsed="false">
      <c r="A1014" s="225" t="n">
        <f aca="false">'BOD Average Salary by School'!A1014</f>
        <v>75</v>
      </c>
      <c r="B1014" s="206" t="str">
        <f aca="false">'BOD Average Salary by School'!B1014</f>
        <v>Prince William County Public Schools</v>
      </c>
      <c r="C1014" s="206" t="n">
        <f aca="false">'BOD Average Salary by School'!C1014</f>
        <v>591</v>
      </c>
      <c r="D1014" s="206" t="str">
        <f aca="false">'BOD Average Salary by School'!D1014</f>
        <v>RIPPON MIDDLE</v>
      </c>
      <c r="E1014" s="226" t="n">
        <f aca="false">VLOOKUP(TEXT(A1014,"000")&amp;" "&amp;TEXT(C1014,"0000"),'BOD Average Salary by School'!F:G,2,FALSE())</f>
        <v>66245.45</v>
      </c>
    </row>
    <row r="1015" customFormat="false" ht="15" hidden="false" customHeight="true" outlineLevel="0" collapsed="false">
      <c r="A1015" s="225" t="n">
        <f aca="false">'BOD Average Salary by School'!A1015</f>
        <v>75</v>
      </c>
      <c r="B1015" s="206" t="str">
        <f aca="false">'BOD Average Salary by School'!B1015</f>
        <v>Prince William County Public Schools</v>
      </c>
      <c r="C1015" s="206" t="n">
        <f aca="false">'BOD Average Salary by School'!C1015</f>
        <v>60</v>
      </c>
      <c r="D1015" s="206" t="str">
        <f aca="false">'BOD Average Salary by School'!D1015</f>
        <v>WOODBRIDGE HIGH</v>
      </c>
      <c r="E1015" s="226" t="n">
        <f aca="false">VLOOKUP(TEXT(A1015,"000")&amp;" "&amp;TEXT(C1015,"0000"),'BOD Average Salary by School'!F:G,2,FALSE())</f>
        <v>65800.65</v>
      </c>
    </row>
    <row r="1016" customFormat="false" ht="15" hidden="false" customHeight="true" outlineLevel="0" collapsed="false">
      <c r="A1016" s="225" t="n">
        <f aca="false">'BOD Average Salary by School'!A1016</f>
        <v>75</v>
      </c>
      <c r="B1016" s="206" t="str">
        <f aca="false">'BOD Average Salary by School'!B1016</f>
        <v>Prince William County Public Schools</v>
      </c>
      <c r="C1016" s="206" t="n">
        <f aca="false">'BOD Average Salary by School'!C1016</f>
        <v>600</v>
      </c>
      <c r="D1016" s="206" t="str">
        <f aca="false">'BOD Average Salary by School'!D1016</f>
        <v>BELMONT ELEM</v>
      </c>
      <c r="E1016" s="226" t="n">
        <f aca="false">VLOOKUP(TEXT(A1016,"000")&amp;" "&amp;TEXT(C1016,"0000"),'BOD Average Salary by School'!F:G,2,FALSE())</f>
        <v>56326.23</v>
      </c>
    </row>
    <row r="1017" customFormat="false" ht="15" hidden="false" customHeight="true" outlineLevel="0" collapsed="false">
      <c r="A1017" s="225" t="n">
        <f aca="false">'BOD Average Salary by School'!A1017</f>
        <v>75</v>
      </c>
      <c r="B1017" s="206" t="str">
        <f aca="false">'BOD Average Salary by School'!B1017</f>
        <v>Prince William County Public Schools</v>
      </c>
      <c r="C1017" s="206" t="n">
        <f aca="false">'BOD Average Salary by School'!C1017</f>
        <v>610</v>
      </c>
      <c r="D1017" s="206" t="str">
        <f aca="false">'BOD Average Salary by School'!D1017</f>
        <v>DALE CITY ELEM</v>
      </c>
      <c r="E1017" s="226" t="n">
        <f aca="false">VLOOKUP(TEXT(A1017,"000")&amp;" "&amp;TEXT(C1017,"0000"),'BOD Average Salary by School'!F:G,2,FALSE())</f>
        <v>62153.82</v>
      </c>
    </row>
    <row r="1018" customFormat="false" ht="15" hidden="false" customHeight="true" outlineLevel="0" collapsed="false">
      <c r="A1018" s="225" t="n">
        <f aca="false">'BOD Average Salary by School'!A1018</f>
        <v>75</v>
      </c>
      <c r="B1018" s="206" t="str">
        <f aca="false">'BOD Average Salary by School'!B1018</f>
        <v>Prince William County Public Schools</v>
      </c>
      <c r="C1018" s="206" t="n">
        <f aca="false">'BOD Average Salary by School'!C1018</f>
        <v>620</v>
      </c>
      <c r="D1018" s="206" t="str">
        <f aca="false">'BOD Average Salary by School'!D1018</f>
        <v>C.A. SINCLAIR ELEM</v>
      </c>
      <c r="E1018" s="226" t="n">
        <f aca="false">VLOOKUP(TEXT(A1018,"000")&amp;" "&amp;TEXT(C1018,"0000"),'BOD Average Salary by School'!F:G,2,FALSE())</f>
        <v>61696.95</v>
      </c>
    </row>
    <row r="1019" customFormat="false" ht="15" hidden="false" customHeight="true" outlineLevel="0" collapsed="false">
      <c r="A1019" s="225" t="n">
        <f aca="false">'BOD Average Salary by School'!A1019</f>
        <v>75</v>
      </c>
      <c r="B1019" s="206" t="str">
        <f aca="false">'BOD Average Salary by School'!B1019</f>
        <v>Prince William County Public Schools</v>
      </c>
      <c r="C1019" s="206" t="n">
        <f aca="false">'BOD Average Salary by School'!C1019</f>
        <v>630</v>
      </c>
      <c r="D1019" s="206" t="str">
        <f aca="false">'BOD Average Salary by School'!D1019</f>
        <v>GEORGE G. TYLER ELEM</v>
      </c>
      <c r="E1019" s="226" t="n">
        <f aca="false">VLOOKUP(TEXT(A1019,"000")&amp;" "&amp;TEXT(C1019,"0000"),'BOD Average Salary by School'!F:G,2,FALSE())</f>
        <v>63657.75</v>
      </c>
    </row>
    <row r="1020" customFormat="false" ht="15" hidden="false" customHeight="true" outlineLevel="0" collapsed="false">
      <c r="A1020" s="225" t="n">
        <f aca="false">'BOD Average Salary by School'!A1020</f>
        <v>75</v>
      </c>
      <c r="B1020" s="206" t="str">
        <f aca="false">'BOD Average Salary by School'!B1020</f>
        <v>Prince William County Public Schools</v>
      </c>
      <c r="C1020" s="206" t="n">
        <f aca="false">'BOD Average Salary by School'!C1020</f>
        <v>640</v>
      </c>
      <c r="D1020" s="206" t="str">
        <f aca="false">'BOD Average Salary by School'!D1020</f>
        <v>GEORGE M. HAMPTON MIDDLE</v>
      </c>
      <c r="E1020" s="226" t="n">
        <f aca="false">VLOOKUP(TEXT(A1020,"000")&amp;" "&amp;TEXT(C1020,"0000"),'BOD Average Salary by School'!F:G,2,FALSE())</f>
        <v>64337.37</v>
      </c>
    </row>
    <row r="1021" customFormat="false" ht="15" hidden="false" customHeight="true" outlineLevel="0" collapsed="false">
      <c r="A1021" s="225" t="n">
        <f aca="false">'BOD Average Salary by School'!A1021</f>
        <v>75</v>
      </c>
      <c r="B1021" s="206" t="str">
        <f aca="false">'BOD Average Salary by School'!B1021</f>
        <v>Prince William County Public Schools</v>
      </c>
      <c r="C1021" s="206" t="n">
        <f aca="false">'BOD Average Salary by School'!C1021</f>
        <v>660</v>
      </c>
      <c r="D1021" s="206" t="str">
        <f aca="false">'BOD Average Salary by School'!D1021</f>
        <v>COLES ELEM</v>
      </c>
      <c r="E1021" s="226" t="n">
        <f aca="false">VLOOKUP(TEXT(A1021,"000")&amp;" "&amp;TEXT(C1021,"0000"),'BOD Average Salary by School'!F:G,2,FALSE())</f>
        <v>63994.2</v>
      </c>
    </row>
    <row r="1022" customFormat="false" ht="15" hidden="false" customHeight="true" outlineLevel="0" collapsed="false">
      <c r="A1022" s="225" t="n">
        <f aca="false">'BOD Average Salary by School'!A1022</f>
        <v>75</v>
      </c>
      <c r="B1022" s="206" t="str">
        <f aca="false">'BOD Average Salary by School'!B1022</f>
        <v>Prince William County Public Schools</v>
      </c>
      <c r="C1022" s="206" t="n">
        <f aca="false">'BOD Average Salary by School'!C1022</f>
        <v>670</v>
      </c>
      <c r="D1022" s="206" t="str">
        <f aca="false">'BOD Average Salary by School'!D1022</f>
        <v>BEL AIR ELEM</v>
      </c>
      <c r="E1022" s="226" t="n">
        <f aca="false">VLOOKUP(TEXT(A1022,"000")&amp;" "&amp;TEXT(C1022,"0000"),'BOD Average Salary by School'!F:G,2,FALSE())</f>
        <v>64780.4</v>
      </c>
    </row>
    <row r="1023" customFormat="false" ht="15" hidden="false" customHeight="true" outlineLevel="0" collapsed="false">
      <c r="A1023" s="225" t="n">
        <f aca="false">'BOD Average Salary by School'!A1023</f>
        <v>75</v>
      </c>
      <c r="B1023" s="206" t="str">
        <f aca="false">'BOD Average Salary by School'!B1023</f>
        <v>Prince William County Public Schools</v>
      </c>
      <c r="C1023" s="206" t="n">
        <f aca="false">'BOD Average Salary by School'!C1023</f>
        <v>680</v>
      </c>
      <c r="D1023" s="206" t="str">
        <f aca="false">'BOD Average Salary by School'!D1023</f>
        <v>STONEWALL JACKSON HIGH</v>
      </c>
      <c r="E1023" s="226" t="n">
        <f aca="false">VLOOKUP(TEXT(A1023,"000")&amp;" "&amp;TEXT(C1023,"0000"),'BOD Average Salary by School'!F:G,2,FALSE())</f>
        <v>66599.11</v>
      </c>
    </row>
    <row r="1024" customFormat="false" ht="15" hidden="false" customHeight="true" outlineLevel="0" collapsed="false">
      <c r="A1024" s="225" t="n">
        <f aca="false">'BOD Average Salary by School'!A1024</f>
        <v>75</v>
      </c>
      <c r="B1024" s="206" t="str">
        <f aca="false">'BOD Average Salary by School'!B1024</f>
        <v>Prince William County Public Schools</v>
      </c>
      <c r="C1024" s="206" t="n">
        <f aca="false">'BOD Average Salary by School'!C1024</f>
        <v>690</v>
      </c>
      <c r="D1024" s="206" t="str">
        <f aca="false">'BOD Average Salary by School'!D1024</f>
        <v>GAR-FIELD HIGH</v>
      </c>
      <c r="E1024" s="226" t="n">
        <f aca="false">VLOOKUP(TEXT(A1024,"000")&amp;" "&amp;TEXT(C1024,"0000"),'BOD Average Salary by School'!F:G,2,FALSE())</f>
        <v>68053.27</v>
      </c>
    </row>
    <row r="1025" customFormat="false" ht="15" hidden="false" customHeight="true" outlineLevel="0" collapsed="false">
      <c r="A1025" s="225" t="n">
        <f aca="false">'BOD Average Salary by School'!A1025</f>
        <v>75</v>
      </c>
      <c r="B1025" s="206" t="str">
        <f aca="false">'BOD Average Salary by School'!B1025</f>
        <v>Prince William County Public Schools</v>
      </c>
      <c r="C1025" s="206" t="n">
        <f aca="false">'BOD Average Salary by School'!C1025</f>
        <v>70</v>
      </c>
      <c r="D1025" s="206" t="str">
        <f aca="false">'BOD Average Salary by School'!D1025</f>
        <v>KERRYDALE ELEM</v>
      </c>
      <c r="E1025" s="226" t="n">
        <f aca="false">VLOOKUP(TEXT(A1025,"000")&amp;" "&amp;TEXT(C1025,"0000"),'BOD Average Salary by School'!F:G,2,FALSE())</f>
        <v>61925.93</v>
      </c>
    </row>
    <row r="1026" customFormat="false" ht="15" hidden="false" customHeight="true" outlineLevel="0" collapsed="false">
      <c r="A1026" s="225" t="n">
        <f aca="false">'BOD Average Salary by School'!A1026</f>
        <v>75</v>
      </c>
      <c r="B1026" s="206" t="str">
        <f aca="false">'BOD Average Salary by School'!B1026</f>
        <v>Prince William County Public Schools</v>
      </c>
      <c r="C1026" s="206" t="n">
        <f aca="false">'BOD Average Salary by School'!C1026</f>
        <v>700</v>
      </c>
      <c r="D1026" s="206" t="str">
        <f aca="false">'BOD Average Salary by School'!D1026</f>
        <v>NEABSCO ELEM</v>
      </c>
      <c r="E1026" s="226" t="n">
        <f aca="false">VLOOKUP(TEXT(A1026,"000")&amp;" "&amp;TEXT(C1026,"0000"),'BOD Average Salary by School'!F:G,2,FALSE())</f>
        <v>60219.93</v>
      </c>
    </row>
    <row r="1027" customFormat="false" ht="15" hidden="false" customHeight="true" outlineLevel="0" collapsed="false">
      <c r="A1027" s="225" t="n">
        <f aca="false">'BOD Average Salary by School'!A1027</f>
        <v>75</v>
      </c>
      <c r="B1027" s="206" t="str">
        <f aca="false">'BOD Average Salary by School'!B1027</f>
        <v>Prince William County Public Schools</v>
      </c>
      <c r="C1027" s="206" t="n">
        <f aca="false">'BOD Average Salary by School'!C1027</f>
        <v>710</v>
      </c>
      <c r="D1027" s="206" t="str">
        <f aca="false">'BOD Average Salary by School'!D1027</f>
        <v>C.D. HYLTON HIGH</v>
      </c>
      <c r="E1027" s="226" t="n">
        <f aca="false">VLOOKUP(TEXT(A1027,"000")&amp;" "&amp;TEXT(C1027,"0000"),'BOD Average Salary by School'!F:G,2,FALSE())</f>
        <v>70866.65</v>
      </c>
    </row>
    <row r="1028" customFormat="false" ht="15" hidden="false" customHeight="true" outlineLevel="0" collapsed="false">
      <c r="A1028" s="225" t="n">
        <f aca="false">'BOD Average Salary by School'!A1028</f>
        <v>75</v>
      </c>
      <c r="B1028" s="206" t="str">
        <f aca="false">'BOD Average Salary by School'!B1028</f>
        <v>Prince William County Public Schools</v>
      </c>
      <c r="C1028" s="206" t="n">
        <f aca="false">'BOD Average Salary by School'!C1028</f>
        <v>720</v>
      </c>
      <c r="D1028" s="206" t="str">
        <f aca="false">'BOD Average Salary by School'!D1028</f>
        <v>LAKE RIDGE MIDDLE</v>
      </c>
      <c r="E1028" s="226" t="n">
        <f aca="false">VLOOKUP(TEXT(A1028,"000")&amp;" "&amp;TEXT(C1028,"0000"),'BOD Average Salary by School'!F:G,2,FALSE())</f>
        <v>64591.21</v>
      </c>
    </row>
    <row r="1029" customFormat="false" ht="15" hidden="false" customHeight="true" outlineLevel="0" collapsed="false">
      <c r="A1029" s="225" t="n">
        <f aca="false">'BOD Average Salary by School'!A1029</f>
        <v>75</v>
      </c>
      <c r="B1029" s="206" t="str">
        <f aca="false">'BOD Average Salary by School'!B1029</f>
        <v>Prince William County Public Schools</v>
      </c>
      <c r="C1029" s="206" t="n">
        <f aca="false">'BOD Average Salary by School'!C1029</f>
        <v>730</v>
      </c>
      <c r="D1029" s="206" t="str">
        <f aca="false">'BOD Average Salary by School'!D1029</f>
        <v>SHARON C. MCAULIFFE ELEM</v>
      </c>
      <c r="E1029" s="226" t="n">
        <f aca="false">VLOOKUP(TEXT(A1029,"000")&amp;" "&amp;TEXT(C1029,"0000"),'BOD Average Salary by School'!F:G,2,FALSE())</f>
        <v>64177.64</v>
      </c>
    </row>
    <row r="1030" customFormat="false" ht="15" hidden="false" customHeight="true" outlineLevel="0" collapsed="false">
      <c r="A1030" s="225" t="n">
        <f aca="false">'BOD Average Salary by School'!A1030</f>
        <v>75</v>
      </c>
      <c r="B1030" s="206" t="str">
        <f aca="false">'BOD Average Salary by School'!B1030</f>
        <v>Prince William County Public Schools</v>
      </c>
      <c r="C1030" s="206" t="n">
        <f aca="false">'BOD Average Salary by School'!C1030</f>
        <v>740</v>
      </c>
      <c r="D1030" s="206" t="str">
        <f aca="false">'BOD Average Salary by School'!D1030</f>
        <v>WESTRIDGE ELEM</v>
      </c>
      <c r="E1030" s="226" t="n">
        <f aca="false">VLOOKUP(TEXT(A1030,"000")&amp;" "&amp;TEXT(C1030,"0000"),'BOD Average Salary by School'!F:G,2,FALSE())</f>
        <v>60697.91</v>
      </c>
    </row>
    <row r="1031" customFormat="false" ht="15" hidden="false" customHeight="true" outlineLevel="0" collapsed="false">
      <c r="A1031" s="225" t="n">
        <f aca="false">'BOD Average Salary by School'!A1031</f>
        <v>75</v>
      </c>
      <c r="B1031" s="206" t="str">
        <f aca="false">'BOD Average Salary by School'!B1031</f>
        <v>Prince William County Public Schools</v>
      </c>
      <c r="C1031" s="206" t="n">
        <f aca="false">'BOD Average Salary by School'!C1031</f>
        <v>750</v>
      </c>
      <c r="D1031" s="206" t="str">
        <f aca="false">'BOD Average Salary by School'!D1031</f>
        <v>RIVER OAKS ELEM</v>
      </c>
      <c r="E1031" s="226" t="n">
        <f aca="false">VLOOKUP(TEXT(A1031,"000")&amp;" "&amp;TEXT(C1031,"0000"),'BOD Average Salary by School'!F:G,2,FALSE())</f>
        <v>63036.55</v>
      </c>
    </row>
    <row r="1032" customFormat="false" ht="15" hidden="false" customHeight="true" outlineLevel="0" collapsed="false">
      <c r="A1032" s="225" t="n">
        <f aca="false">'BOD Average Salary by School'!A1032</f>
        <v>75</v>
      </c>
      <c r="B1032" s="206" t="str">
        <f aca="false">'BOD Average Salary by School'!B1032</f>
        <v>Prince William County Public Schools</v>
      </c>
      <c r="C1032" s="206" t="n">
        <f aca="false">'BOD Average Salary by School'!C1032</f>
        <v>760</v>
      </c>
      <c r="D1032" s="206" t="str">
        <f aca="false">'BOD Average Salary by School'!D1032</f>
        <v>ANTIETAM ELEM</v>
      </c>
      <c r="E1032" s="226" t="n">
        <f aca="false">VLOOKUP(TEXT(A1032,"000")&amp;" "&amp;TEXT(C1032,"0000"),'BOD Average Salary by School'!F:G,2,FALSE())</f>
        <v>62671.64</v>
      </c>
    </row>
    <row r="1033" customFormat="false" ht="15" hidden="false" customHeight="true" outlineLevel="0" collapsed="false">
      <c r="A1033" s="225" t="n">
        <f aca="false">'BOD Average Salary by School'!A1033</f>
        <v>75</v>
      </c>
      <c r="B1033" s="206" t="str">
        <f aca="false">'BOD Average Salary by School'!B1033</f>
        <v>Prince William County Public Schools</v>
      </c>
      <c r="C1033" s="206" t="n">
        <f aca="false">'BOD Average Salary by School'!C1033</f>
        <v>770</v>
      </c>
      <c r="D1033" s="206" t="str">
        <f aca="false">'BOD Average Salary by School'!D1033</f>
        <v>GEORGE P. MULLEN ELEM</v>
      </c>
      <c r="E1033" s="226" t="n">
        <f aca="false">VLOOKUP(TEXT(A1033,"000")&amp;" "&amp;TEXT(C1033,"0000"),'BOD Average Salary by School'!F:G,2,FALSE())</f>
        <v>63151.61</v>
      </c>
    </row>
    <row r="1034" customFormat="false" ht="15" hidden="false" customHeight="true" outlineLevel="0" collapsed="false">
      <c r="A1034" s="225" t="n">
        <f aca="false">'BOD Average Salary by School'!A1034</f>
        <v>75</v>
      </c>
      <c r="B1034" s="206" t="str">
        <f aca="false">'BOD Average Salary by School'!B1034</f>
        <v>Prince William County Public Schools</v>
      </c>
      <c r="C1034" s="206" t="n">
        <f aca="false">'BOD Average Salary by School'!C1034</f>
        <v>780</v>
      </c>
      <c r="D1034" s="206" t="str">
        <f aca="false">'BOD Average Salary by School'!D1034</f>
        <v>STUART M. BEVILLE MIDDLE</v>
      </c>
      <c r="E1034" s="226" t="n">
        <f aca="false">VLOOKUP(TEXT(A1034,"000")&amp;" "&amp;TEXT(C1034,"0000"),'BOD Average Salary by School'!F:G,2,FALSE())</f>
        <v>70069.12</v>
      </c>
    </row>
    <row r="1035" customFormat="false" ht="15" hidden="false" customHeight="true" outlineLevel="0" collapsed="false">
      <c r="A1035" s="225" t="n">
        <f aca="false">'BOD Average Salary by School'!A1035</f>
        <v>75</v>
      </c>
      <c r="B1035" s="206" t="str">
        <f aca="false">'BOD Average Salary by School'!B1035</f>
        <v>Prince William County Public Schools</v>
      </c>
      <c r="C1035" s="206" t="n">
        <f aca="false">'BOD Average Salary by School'!C1035</f>
        <v>790</v>
      </c>
      <c r="D1035" s="206" t="str">
        <f aca="false">'BOD Average Salary by School'!D1035</f>
        <v>THURGOOD MARSHALL ELEM</v>
      </c>
      <c r="E1035" s="226" t="n">
        <f aca="false">VLOOKUP(TEXT(A1035,"000")&amp;" "&amp;TEXT(C1035,"0000"),'BOD Average Salary by School'!F:G,2,FALSE())</f>
        <v>59492.09</v>
      </c>
    </row>
    <row r="1036" customFormat="false" ht="15" hidden="false" customHeight="true" outlineLevel="0" collapsed="false">
      <c r="A1036" s="225" t="n">
        <f aca="false">'BOD Average Salary by School'!A1036</f>
        <v>75</v>
      </c>
      <c r="B1036" s="206" t="str">
        <f aca="false">'BOD Average Salary by School'!B1036</f>
        <v>Prince William County Public Schools</v>
      </c>
      <c r="C1036" s="206" t="n">
        <f aca="false">'BOD Average Salary by School'!C1036</f>
        <v>80</v>
      </c>
      <c r="D1036" s="206" t="str">
        <f aca="false">'BOD Average Salary by School'!D1036</f>
        <v>OSBOURN PARK HIGH</v>
      </c>
      <c r="E1036" s="226" t="n">
        <f aca="false">VLOOKUP(TEXT(A1036,"000")&amp;" "&amp;TEXT(C1036,"0000"),'BOD Average Salary by School'!F:G,2,FALSE())</f>
        <v>67746.76</v>
      </c>
    </row>
    <row r="1037" customFormat="false" ht="15" hidden="false" customHeight="true" outlineLevel="0" collapsed="false">
      <c r="A1037" s="225" t="n">
        <f aca="false">'BOD Average Salary by School'!A1037</f>
        <v>75</v>
      </c>
      <c r="B1037" s="206" t="str">
        <f aca="false">'BOD Average Salary by School'!B1037</f>
        <v>Prince William County Public Schools</v>
      </c>
      <c r="C1037" s="206" t="n">
        <f aca="false">'BOD Average Salary by School'!C1037</f>
        <v>800</v>
      </c>
      <c r="D1037" s="206" t="str">
        <f aca="false">'BOD Average Salary by School'!D1037</f>
        <v>MONTCLAIR ELEM</v>
      </c>
      <c r="E1037" s="226" t="n">
        <f aca="false">VLOOKUP(TEXT(A1037,"000")&amp;" "&amp;TEXT(C1037,"0000"),'BOD Average Salary by School'!F:G,2,FALSE())</f>
        <v>60954.69</v>
      </c>
    </row>
    <row r="1038" customFormat="false" ht="15" hidden="false" customHeight="true" outlineLevel="0" collapsed="false">
      <c r="A1038" s="225" t="n">
        <f aca="false">'BOD Average Salary by School'!A1038</f>
        <v>75</v>
      </c>
      <c r="B1038" s="206" t="str">
        <f aca="false">'BOD Average Salary by School'!B1038</f>
        <v>Prince William County Public Schools</v>
      </c>
      <c r="C1038" s="206" t="n">
        <f aca="false">'BOD Average Salary by School'!C1038</f>
        <v>810</v>
      </c>
      <c r="D1038" s="206" t="str">
        <f aca="false">'BOD Average Salary by School'!D1038</f>
        <v>MOUNTAIN VIEW ELEM</v>
      </c>
      <c r="E1038" s="226" t="n">
        <f aca="false">VLOOKUP(TEXT(A1038,"000")&amp;" "&amp;TEXT(C1038,"0000"),'BOD Average Salary by School'!F:G,2,FALSE())</f>
        <v>68654.34</v>
      </c>
    </row>
    <row r="1039" customFormat="false" ht="15" hidden="false" customHeight="true" outlineLevel="0" collapsed="false">
      <c r="A1039" s="225" t="n">
        <f aca="false">'BOD Average Salary by School'!A1039</f>
        <v>75</v>
      </c>
      <c r="B1039" s="206" t="str">
        <f aca="false">'BOD Average Salary by School'!B1039</f>
        <v>Prince William County Public Schools</v>
      </c>
      <c r="C1039" s="206" t="n">
        <f aca="false">'BOD Average Salary by School'!C1039</f>
        <v>820</v>
      </c>
      <c r="D1039" s="206" t="str">
        <f aca="false">'BOD Average Salary by School'!D1039</f>
        <v>OLD BRIDGE ELEM</v>
      </c>
      <c r="E1039" s="226" t="n">
        <f aca="false">VLOOKUP(TEXT(A1039,"000")&amp;" "&amp;TEXT(C1039,"0000"),'BOD Average Salary by School'!F:G,2,FALSE())</f>
        <v>65813.26</v>
      </c>
    </row>
    <row r="1040" customFormat="false" ht="15" hidden="false" customHeight="true" outlineLevel="0" collapsed="false">
      <c r="A1040" s="225" t="n">
        <f aca="false">'BOD Average Salary by School'!A1040</f>
        <v>75</v>
      </c>
      <c r="B1040" s="206" t="str">
        <f aca="false">'BOD Average Salary by School'!B1040</f>
        <v>Prince William County Public Schools</v>
      </c>
      <c r="C1040" s="206" t="n">
        <f aca="false">'BOD Average Salary by School'!C1040</f>
        <v>830</v>
      </c>
      <c r="D1040" s="206" t="str">
        <f aca="false">'BOD Average Salary by School'!D1040</f>
        <v>LEESYLVANIA ELEM</v>
      </c>
      <c r="E1040" s="226" t="n">
        <f aca="false">VLOOKUP(TEXT(A1040,"000")&amp;" "&amp;TEXT(C1040,"0000"),'BOD Average Salary by School'!F:G,2,FALSE())</f>
        <v>62193.72</v>
      </c>
    </row>
    <row r="1041" customFormat="false" ht="15" hidden="false" customHeight="true" outlineLevel="0" collapsed="false">
      <c r="A1041" s="225" t="n">
        <f aca="false">'BOD Average Salary by School'!A1041</f>
        <v>75</v>
      </c>
      <c r="B1041" s="206" t="str">
        <f aca="false">'BOD Average Salary by School'!B1041</f>
        <v>Prince William County Public Schools</v>
      </c>
      <c r="C1041" s="206" t="n">
        <f aca="false">'BOD Average Salary by School'!C1041</f>
        <v>840</v>
      </c>
      <c r="D1041" s="206" t="str">
        <f aca="false">'BOD Average Salary by School'!D1041</f>
        <v>BENNETT ELEM</v>
      </c>
      <c r="E1041" s="226" t="n">
        <f aca="false">VLOOKUP(TEXT(A1041,"000")&amp;" "&amp;TEXT(C1041,"0000"),'BOD Average Salary by School'!F:G,2,FALSE())</f>
        <v>65478.21</v>
      </c>
    </row>
    <row r="1042" customFormat="false" ht="15" hidden="false" customHeight="true" outlineLevel="0" collapsed="false">
      <c r="A1042" s="225" t="n">
        <f aca="false">'BOD Average Salary by School'!A1042</f>
        <v>75</v>
      </c>
      <c r="B1042" s="206" t="str">
        <f aca="false">'BOD Average Salary by School'!B1042</f>
        <v>Prince William County Public Schools</v>
      </c>
      <c r="C1042" s="206" t="n">
        <f aca="false">'BOD Average Salary by School'!C1042</f>
        <v>850</v>
      </c>
      <c r="D1042" s="206" t="str">
        <f aca="false">'BOD Average Salary by School'!D1042</f>
        <v>SONNIE PENN ELEM</v>
      </c>
      <c r="E1042" s="226" t="n">
        <f aca="false">VLOOKUP(TEXT(A1042,"000")&amp;" "&amp;TEXT(C1042,"0000"),'BOD Average Salary by School'!F:G,2,FALSE())</f>
        <v>69276.5</v>
      </c>
    </row>
    <row r="1043" customFormat="false" ht="15" hidden="false" customHeight="true" outlineLevel="0" collapsed="false">
      <c r="A1043" s="225" t="n">
        <f aca="false">'BOD Average Salary by School'!A1043</f>
        <v>75</v>
      </c>
      <c r="B1043" s="206" t="str">
        <f aca="false">'BOD Average Salary by School'!B1043</f>
        <v>Prince William County Public Schools</v>
      </c>
      <c r="C1043" s="206" t="n">
        <f aca="false">'BOD Average Salary by School'!C1043</f>
        <v>860</v>
      </c>
      <c r="D1043" s="206" t="str">
        <f aca="false">'BOD Average Salary by School'!D1043</f>
        <v>BRISTOW RUN ELEM</v>
      </c>
      <c r="E1043" s="226" t="n">
        <f aca="false">VLOOKUP(TEXT(A1043,"000")&amp;" "&amp;TEXT(C1043,"0000"),'BOD Average Salary by School'!F:G,2,FALSE())</f>
        <v>66654.53</v>
      </c>
    </row>
    <row r="1044" customFormat="false" ht="15" hidden="false" customHeight="true" outlineLevel="0" collapsed="false">
      <c r="A1044" s="225" t="n">
        <f aca="false">'BOD Average Salary by School'!A1044</f>
        <v>75</v>
      </c>
      <c r="B1044" s="206" t="str">
        <f aca="false">'BOD Average Salary by School'!B1044</f>
        <v>Prince William County Public Schools</v>
      </c>
      <c r="C1044" s="206" t="n">
        <f aca="false">'BOD Average Salary by School'!C1044</f>
        <v>870</v>
      </c>
      <c r="D1044" s="206" t="str">
        <f aca="false">'BOD Average Salary by School'!D1044</f>
        <v>FOREST PARK HIGH</v>
      </c>
      <c r="E1044" s="226" t="n">
        <f aca="false">VLOOKUP(TEXT(A1044,"000")&amp;" "&amp;TEXT(C1044,"0000"),'BOD Average Salary by School'!F:G,2,FALSE())</f>
        <v>66014.67</v>
      </c>
    </row>
    <row r="1045" customFormat="false" ht="15" hidden="false" customHeight="true" outlineLevel="0" collapsed="false">
      <c r="A1045" s="225" t="n">
        <f aca="false">'BOD Average Salary by School'!A1045</f>
        <v>75</v>
      </c>
      <c r="B1045" s="206" t="str">
        <f aca="false">'BOD Average Salary by School'!B1045</f>
        <v>Prince William County Public Schools</v>
      </c>
      <c r="C1045" s="206" t="n">
        <f aca="false">'BOD Average Salary by School'!C1045</f>
        <v>880</v>
      </c>
      <c r="D1045" s="206" t="str">
        <f aca="false">'BOD Average Salary by School'!D1045</f>
        <v>LOUISE A. BENTON MIDDLE</v>
      </c>
      <c r="E1045" s="226" t="n">
        <f aca="false">VLOOKUP(TEXT(A1045,"000")&amp;" "&amp;TEXT(C1045,"0000"),'BOD Average Salary by School'!F:G,2,FALSE())</f>
        <v>67760.29</v>
      </c>
    </row>
    <row r="1046" customFormat="false" ht="15" hidden="false" customHeight="true" outlineLevel="0" collapsed="false">
      <c r="A1046" s="225" t="n">
        <f aca="false">'BOD Average Salary by School'!A1046</f>
        <v>75</v>
      </c>
      <c r="B1046" s="206" t="str">
        <f aca="false">'BOD Average Salary by School'!B1046</f>
        <v>Prince William County Public Schools</v>
      </c>
      <c r="C1046" s="206" t="n">
        <f aca="false">'BOD Average Salary by School'!C1046</f>
        <v>890</v>
      </c>
      <c r="D1046" s="206" t="str">
        <f aca="false">'BOD Average Salary by School'!D1046</f>
        <v>SWANS CREEK ELEM</v>
      </c>
      <c r="E1046" s="226" t="n">
        <f aca="false">VLOOKUP(TEXT(A1046,"000")&amp;" "&amp;TEXT(C1046,"0000"),'BOD Average Salary by School'!F:G,2,FALSE())</f>
        <v>62508.13</v>
      </c>
    </row>
    <row r="1047" customFormat="false" ht="15" hidden="false" customHeight="true" outlineLevel="0" collapsed="false">
      <c r="A1047" s="225" t="n">
        <f aca="false">'BOD Average Salary by School'!A1047</f>
        <v>75</v>
      </c>
      <c r="B1047" s="206" t="str">
        <f aca="false">'BOD Average Salary by School'!B1047</f>
        <v>Prince William County Public Schools</v>
      </c>
      <c r="C1047" s="206" t="n">
        <f aca="false">'BOD Average Salary by School'!C1047</f>
        <v>900</v>
      </c>
      <c r="D1047" s="206" t="str">
        <f aca="false">'BOD Average Salary by School'!D1047</f>
        <v>CEDAR POINT ELEM</v>
      </c>
      <c r="E1047" s="226" t="n">
        <f aca="false">VLOOKUP(TEXT(A1047,"000")&amp;" "&amp;TEXT(C1047,"0000"),'BOD Average Salary by School'!F:G,2,FALSE())</f>
        <v>68274.59</v>
      </c>
    </row>
    <row r="1048" customFormat="false" ht="15" hidden="false" customHeight="true" outlineLevel="0" collapsed="false">
      <c r="A1048" s="225" t="n">
        <f aca="false">'BOD Average Salary by School'!A1048</f>
        <v>75</v>
      </c>
      <c r="B1048" s="206" t="str">
        <f aca="false">'BOD Average Salary by School'!B1048</f>
        <v>Prince William County Public Schools</v>
      </c>
      <c r="C1048" s="206" t="n">
        <f aca="false">'BOD Average Salary by School'!C1048</f>
        <v>920</v>
      </c>
      <c r="D1048" s="206" t="str">
        <f aca="false">'BOD Average Salary by School'!D1048</f>
        <v>BULL RUN MIDDLE</v>
      </c>
      <c r="E1048" s="226" t="n">
        <f aca="false">VLOOKUP(TEXT(A1048,"000")&amp;" "&amp;TEXT(C1048,"0000"),'BOD Average Salary by School'!F:G,2,FALSE())</f>
        <v>70666.47</v>
      </c>
    </row>
    <row r="1049" customFormat="false" ht="15" hidden="false" customHeight="true" outlineLevel="0" collapsed="false">
      <c r="A1049" s="225" t="n">
        <f aca="false">'BOD Average Salary by School'!A1049</f>
        <v>75</v>
      </c>
      <c r="B1049" s="206" t="str">
        <f aca="false">'BOD Average Salary by School'!B1049</f>
        <v>Prince William County Public Schools</v>
      </c>
      <c r="C1049" s="206" t="n">
        <f aca="false">'BOD Average Salary by School'!C1049</f>
        <v>941</v>
      </c>
      <c r="D1049" s="206" t="str">
        <f aca="false">'BOD Average Salary by School'!D1049</f>
        <v>ROSA PARKS ELEM</v>
      </c>
      <c r="E1049" s="226" t="n">
        <f aca="false">VLOOKUP(TEXT(A1049,"000")&amp;" "&amp;TEXT(C1049,"0000"),'BOD Average Salary by School'!F:G,2,FALSE())</f>
        <v>62805.94</v>
      </c>
    </row>
    <row r="1050" customFormat="false" ht="15" hidden="false" customHeight="true" outlineLevel="0" collapsed="false">
      <c r="A1050" s="225" t="n">
        <f aca="false">'BOD Average Salary by School'!A1050</f>
        <v>75</v>
      </c>
      <c r="B1050" s="206" t="str">
        <f aca="false">'BOD Average Salary by School'!B1050</f>
        <v>Prince William County Public Schools</v>
      </c>
      <c r="C1050" s="206" t="n">
        <f aca="false">'BOD Average Salary by School'!C1050</f>
        <v>945</v>
      </c>
      <c r="D1050" s="206" t="str">
        <f aca="false">'BOD Average Salary by School'!D1050</f>
        <v>PENNINGTON SCHOOL</v>
      </c>
      <c r="E1050" s="226" t="n">
        <f aca="false">VLOOKUP(TEXT(A1050,"000")&amp;" "&amp;TEXT(C1050,"0000"),'BOD Average Salary by School'!F:G,2,FALSE())</f>
        <v>67406.55</v>
      </c>
    </row>
    <row r="1051" customFormat="false" ht="15" hidden="false" customHeight="true" outlineLevel="0" collapsed="false">
      <c r="A1051" s="225" t="n">
        <f aca="false">'BOD Average Salary by School'!A1051</f>
        <v>75</v>
      </c>
      <c r="B1051" s="206" t="str">
        <f aca="false">'BOD Average Salary by School'!B1051</f>
        <v>Prince William County Public Schools</v>
      </c>
      <c r="C1051" s="206" t="n">
        <f aca="false">'BOD Average Salary by School'!C1051</f>
        <v>950</v>
      </c>
      <c r="D1051" s="206" t="str">
        <f aca="false">'BOD Average Salary by School'!D1051</f>
        <v>BUCKLAND MILLS ELEM</v>
      </c>
      <c r="E1051" s="226" t="n">
        <f aca="false">VLOOKUP(TEXT(A1051,"000")&amp;" "&amp;TEXT(C1051,"0000"),'BOD Average Salary by School'!F:G,2,FALSE())</f>
        <v>64936.34</v>
      </c>
    </row>
    <row r="1052" customFormat="false" ht="15" hidden="false" customHeight="true" outlineLevel="0" collapsed="false">
      <c r="A1052" s="225" t="n">
        <f aca="false">'BOD Average Salary by School'!A1052</f>
        <v>75</v>
      </c>
      <c r="B1052" s="206" t="str">
        <f aca="false">'BOD Average Salary by School'!B1052</f>
        <v>Prince William County Public Schools</v>
      </c>
      <c r="C1052" s="206" t="n">
        <f aca="false">'BOD Average Salary by School'!C1052</f>
        <v>960</v>
      </c>
      <c r="D1052" s="206" t="str">
        <f aca="false">'BOD Average Salary by School'!D1052</f>
        <v>GAINESVILLE MIDDLE</v>
      </c>
      <c r="E1052" s="226" t="n">
        <f aca="false">VLOOKUP(TEXT(A1052,"000")&amp;" "&amp;TEXT(C1052,"0000"),'BOD Average Salary by School'!F:G,2,FALSE())</f>
        <v>66289.61</v>
      </c>
    </row>
    <row r="1053" customFormat="false" ht="15" hidden="false" customHeight="true" outlineLevel="0" collapsed="false">
      <c r="A1053" s="225" t="n">
        <f aca="false">'BOD Average Salary by School'!A1053</f>
        <v>75</v>
      </c>
      <c r="B1053" s="206" t="str">
        <f aca="false">'BOD Average Salary by School'!B1053</f>
        <v>Prince William County Public Schools</v>
      </c>
      <c r="C1053" s="206" t="n">
        <f aca="false">'BOD Average Salary by School'!C1053</f>
        <v>970</v>
      </c>
      <c r="D1053" s="206" t="str">
        <f aca="false">'BOD Average Salary by School'!D1053</f>
        <v>CHRIS YUNG ELEM</v>
      </c>
      <c r="E1053" s="226" t="n">
        <f aca="false">VLOOKUP(TEXT(A1053,"000")&amp;" "&amp;TEXT(C1053,"0000"),'BOD Average Salary by School'!F:G,2,FALSE())</f>
        <v>60467.72</v>
      </c>
    </row>
    <row r="1054" customFormat="false" ht="15" hidden="false" customHeight="true" outlineLevel="0" collapsed="false">
      <c r="A1054" s="225" t="n">
        <f aca="false">'BOD Average Salary by School'!A1054</f>
        <v>77</v>
      </c>
      <c r="B1054" s="206" t="str">
        <f aca="false">'BOD Average Salary by School'!B1054</f>
        <v>Pulaski County Public Schools</v>
      </c>
      <c r="C1054" s="206" t="n">
        <f aca="false">'BOD Average Salary by School'!C1054</f>
        <v>10</v>
      </c>
      <c r="D1054" s="206" t="str">
        <f aca="false">'BOD Average Salary by School'!D1054</f>
        <v>PULASKI COUNTY SR. HIGH</v>
      </c>
      <c r="E1054" s="226" t="n">
        <f aca="false">VLOOKUP(TEXT(A1054,"000")&amp;" "&amp;TEXT(C1054,"0000"),'BOD Average Salary by School'!F:G,2,FALSE())</f>
        <v>44814</v>
      </c>
    </row>
    <row r="1055" customFormat="false" ht="15" hidden="false" customHeight="true" outlineLevel="0" collapsed="false">
      <c r="A1055" s="225" t="n">
        <f aca="false">'BOD Average Salary by School'!A1055</f>
        <v>77</v>
      </c>
      <c r="B1055" s="206" t="str">
        <f aca="false">'BOD Average Salary by School'!B1055</f>
        <v>Pulaski County Public Schools</v>
      </c>
      <c r="C1055" s="206" t="n">
        <f aca="false">'BOD Average Salary by School'!C1055</f>
        <v>20</v>
      </c>
      <c r="D1055" s="206" t="str">
        <f aca="false">'BOD Average Salary by School'!D1055</f>
        <v>CRITZER ELEM</v>
      </c>
      <c r="E1055" s="226" t="n">
        <f aca="false">VLOOKUP(TEXT(A1055,"000")&amp;" "&amp;TEXT(C1055,"0000"),'BOD Average Salary by School'!F:G,2,FALSE())</f>
        <v>45573</v>
      </c>
    </row>
    <row r="1056" customFormat="false" ht="15" hidden="false" customHeight="true" outlineLevel="0" collapsed="false">
      <c r="A1056" s="225" t="n">
        <f aca="false">'BOD Average Salary by School'!A1056</f>
        <v>77</v>
      </c>
      <c r="B1056" s="206" t="str">
        <f aca="false">'BOD Average Salary by School'!B1056</f>
        <v>Pulaski County Public Schools</v>
      </c>
      <c r="C1056" s="206" t="n">
        <f aca="false">'BOD Average Salary by School'!C1056</f>
        <v>230</v>
      </c>
      <c r="D1056" s="206" t="str">
        <f aca="false">'BOD Average Salary by School'!D1056</f>
        <v>PULASKI ELEM</v>
      </c>
      <c r="E1056" s="226" t="n">
        <f aca="false">VLOOKUP(TEXT(A1056,"000")&amp;" "&amp;TEXT(C1056,"0000"),'BOD Average Salary by School'!F:G,2,FALSE())</f>
        <v>45263</v>
      </c>
    </row>
    <row r="1057" customFormat="false" ht="15" hidden="false" customHeight="true" outlineLevel="0" collapsed="false">
      <c r="A1057" s="225" t="n">
        <f aca="false">'BOD Average Salary by School'!A1057</f>
        <v>77</v>
      </c>
      <c r="B1057" s="206" t="str">
        <f aca="false">'BOD Average Salary by School'!B1057</f>
        <v>Pulaski County Public Schools</v>
      </c>
      <c r="C1057" s="206" t="n">
        <f aca="false">'BOD Average Salary by School'!C1057</f>
        <v>430</v>
      </c>
      <c r="D1057" s="206" t="str">
        <f aca="false">'BOD Average Salary by School'!D1057</f>
        <v>SNOWVILLE ELEM</v>
      </c>
      <c r="E1057" s="226" t="n">
        <f aca="false">VLOOKUP(TEXT(A1057,"000")&amp;" "&amp;TEXT(C1057,"0000"),'BOD Average Salary by School'!F:G,2,FALSE())</f>
        <v>47675</v>
      </c>
    </row>
    <row r="1058" customFormat="false" ht="15" hidden="false" customHeight="true" outlineLevel="0" collapsed="false">
      <c r="A1058" s="225" t="n">
        <f aca="false">'BOD Average Salary by School'!A1058</f>
        <v>77</v>
      </c>
      <c r="B1058" s="206" t="str">
        <f aca="false">'BOD Average Salary by School'!B1058</f>
        <v>Pulaski County Public Schools</v>
      </c>
      <c r="C1058" s="206" t="n">
        <f aca="false">'BOD Average Salary by School'!C1058</f>
        <v>460</v>
      </c>
      <c r="D1058" s="206" t="str">
        <f aca="false">'BOD Average Salary by School'!D1058</f>
        <v>PULASKI MIDDLE</v>
      </c>
      <c r="E1058" s="226" t="n">
        <f aca="false">VLOOKUP(TEXT(A1058,"000")&amp;" "&amp;TEXT(C1058,"0000"),'BOD Average Salary by School'!F:G,2,FALSE())</f>
        <v>42235</v>
      </c>
    </row>
    <row r="1059" customFormat="false" ht="15" hidden="false" customHeight="true" outlineLevel="0" collapsed="false">
      <c r="A1059" s="225" t="n">
        <f aca="false">'BOD Average Salary by School'!A1059</f>
        <v>77</v>
      </c>
      <c r="B1059" s="206" t="str">
        <f aca="false">'BOD Average Salary by School'!B1059</f>
        <v>Pulaski County Public Schools</v>
      </c>
      <c r="C1059" s="206" t="n">
        <f aca="false">'BOD Average Salary by School'!C1059</f>
        <v>500</v>
      </c>
      <c r="D1059" s="206" t="str">
        <f aca="false">'BOD Average Salary by School'!D1059</f>
        <v>RIVERLAWN ELEM</v>
      </c>
      <c r="E1059" s="226" t="n">
        <f aca="false">VLOOKUP(TEXT(A1059,"000")&amp;" "&amp;TEXT(C1059,"0000"),'BOD Average Salary by School'!F:G,2,FALSE())</f>
        <v>44521</v>
      </c>
    </row>
    <row r="1060" customFormat="false" ht="15" hidden="false" customHeight="true" outlineLevel="0" collapsed="false">
      <c r="A1060" s="225" t="n">
        <f aca="false">'BOD Average Salary by School'!A1060</f>
        <v>77</v>
      </c>
      <c r="B1060" s="206" t="str">
        <f aca="false">'BOD Average Salary by School'!B1060</f>
        <v>Pulaski County Public Schools</v>
      </c>
      <c r="C1060" s="206" t="n">
        <f aca="false">'BOD Average Salary by School'!C1060</f>
        <v>530</v>
      </c>
      <c r="D1060" s="206" t="str">
        <f aca="false">'BOD Average Salary by School'!D1060</f>
        <v>DUBLIN MIDDLE</v>
      </c>
      <c r="E1060" s="226" t="n">
        <f aca="false">VLOOKUP(TEXT(A1060,"000")&amp;" "&amp;TEXT(C1060,"0000"),'BOD Average Salary by School'!F:G,2,FALSE())</f>
        <v>43254</v>
      </c>
    </row>
    <row r="1061" customFormat="false" ht="15" hidden="false" customHeight="true" outlineLevel="0" collapsed="false">
      <c r="A1061" s="225" t="n">
        <f aca="false">'BOD Average Salary by School'!A1061</f>
        <v>77</v>
      </c>
      <c r="B1061" s="206" t="str">
        <f aca="false">'BOD Average Salary by School'!B1061</f>
        <v>Pulaski County Public Schools</v>
      </c>
      <c r="C1061" s="206" t="n">
        <f aca="false">'BOD Average Salary by School'!C1061</f>
        <v>540</v>
      </c>
      <c r="D1061" s="206" t="str">
        <f aca="false">'BOD Average Salary by School'!D1061</f>
        <v>DUBLIN ELEM</v>
      </c>
      <c r="E1061" s="226" t="n">
        <f aca="false">VLOOKUP(TEXT(A1061,"000")&amp;" "&amp;TEXT(C1061,"0000"),'BOD Average Salary by School'!F:G,2,FALSE())</f>
        <v>49138</v>
      </c>
    </row>
    <row r="1062" customFormat="false" ht="15" hidden="false" customHeight="true" outlineLevel="0" collapsed="false">
      <c r="A1062" s="225" t="n">
        <f aca="false">'BOD Average Salary by School'!A1062</f>
        <v>78</v>
      </c>
      <c r="B1062" s="206" t="str">
        <f aca="false">'BOD Average Salary by School'!B1062</f>
        <v>Rappahannock County Public Schools</v>
      </c>
      <c r="C1062" s="206" t="n">
        <f aca="false">'BOD Average Salary by School'!C1062</f>
        <v>230</v>
      </c>
      <c r="D1062" s="206" t="str">
        <f aca="false">'BOD Average Salary by School'!D1062</f>
        <v>RAPPAHANNOCK CO. HIGH</v>
      </c>
      <c r="E1062" s="226" t="n">
        <f aca="false">VLOOKUP(TEXT(A1062,"000")&amp;" "&amp;TEXT(C1062,"0000"),'BOD Average Salary by School'!F:G,2,FALSE())</f>
        <v>56601</v>
      </c>
    </row>
    <row r="1063" customFormat="false" ht="15" hidden="false" customHeight="true" outlineLevel="0" collapsed="false">
      <c r="A1063" s="225" t="n">
        <f aca="false">'BOD Average Salary by School'!A1063</f>
        <v>78</v>
      </c>
      <c r="B1063" s="206" t="str">
        <f aca="false">'BOD Average Salary by School'!B1063</f>
        <v>Rappahannock County Public Schools</v>
      </c>
      <c r="C1063" s="206" t="n">
        <f aca="false">'BOD Average Salary by School'!C1063</f>
        <v>240</v>
      </c>
      <c r="D1063" s="206" t="str">
        <f aca="false">'BOD Average Salary by School'!D1063</f>
        <v>RAPPAHANNOCK COUNTY ELEM</v>
      </c>
      <c r="E1063" s="226" t="n">
        <f aca="false">VLOOKUP(TEXT(A1063,"000")&amp;" "&amp;TEXT(C1063,"0000"),'BOD Average Salary by School'!F:G,2,FALSE())</f>
        <v>50432</v>
      </c>
    </row>
    <row r="1064" customFormat="false" ht="15" hidden="false" customHeight="true" outlineLevel="0" collapsed="false">
      <c r="A1064" s="225" t="n">
        <f aca="false">'BOD Average Salary by School'!A1064</f>
        <v>79</v>
      </c>
      <c r="B1064" s="206" t="str">
        <f aca="false">'BOD Average Salary by School'!B1064</f>
        <v>Richmond County Public Schools</v>
      </c>
      <c r="C1064" s="206" t="n">
        <f aca="false">'BOD Average Salary by School'!C1064</f>
        <v>20</v>
      </c>
      <c r="D1064" s="206" t="str">
        <f aca="false">'BOD Average Salary by School'!D1064</f>
        <v>RICHMOND COUNTY ELEM</v>
      </c>
      <c r="E1064" s="226" t="n">
        <f aca="false">VLOOKUP(TEXT(A1064,"000")&amp;" "&amp;TEXT(C1064,"0000"),'BOD Average Salary by School'!F:G,2,FALSE())</f>
        <v>45572</v>
      </c>
    </row>
    <row r="1065" customFormat="false" ht="15" hidden="false" customHeight="true" outlineLevel="0" collapsed="false">
      <c r="A1065" s="225" t="n">
        <f aca="false">'BOD Average Salary by School'!A1065</f>
        <v>79</v>
      </c>
      <c r="B1065" s="206" t="str">
        <f aca="false">'BOD Average Salary by School'!B1065</f>
        <v>Richmond County Public Schools</v>
      </c>
      <c r="C1065" s="206" t="n">
        <f aca="false">'BOD Average Salary by School'!C1065</f>
        <v>210</v>
      </c>
      <c r="D1065" s="206" t="str">
        <f aca="false">'BOD Average Salary by School'!D1065</f>
        <v>RAPPAHANNOCK HIGH</v>
      </c>
      <c r="E1065" s="226" t="n">
        <f aca="false">VLOOKUP(TEXT(A1065,"000")&amp;" "&amp;TEXT(C1065,"0000"),'BOD Average Salary by School'!F:G,2,FALSE())</f>
        <v>50546</v>
      </c>
    </row>
    <row r="1066" customFormat="false" ht="15" hidden="false" customHeight="true" outlineLevel="0" collapsed="false">
      <c r="A1066" s="225" t="n">
        <f aca="false">'BOD Average Salary by School'!A1066</f>
        <v>80</v>
      </c>
      <c r="B1066" s="206" t="str">
        <f aca="false">'BOD Average Salary by School'!B1066</f>
        <v>Roanoke County Public Schools</v>
      </c>
      <c r="C1066" s="206" t="n">
        <f aca="false">'BOD Average Salary by School'!C1066</f>
        <v>10</v>
      </c>
      <c r="D1066" s="206" t="str">
        <f aca="false">'BOD Average Salary by School'!D1066</f>
        <v>HIDDEN VALLEY MIDDLE</v>
      </c>
      <c r="E1066" s="226" t="n">
        <f aca="false">VLOOKUP(TEXT(A1066,"000")&amp;" "&amp;TEXT(C1066,"0000"),'BOD Average Salary by School'!F:G,2,FALSE())</f>
        <v>50873.75</v>
      </c>
    </row>
    <row r="1067" customFormat="false" ht="15" hidden="false" customHeight="true" outlineLevel="0" collapsed="false">
      <c r="A1067" s="225" t="n">
        <f aca="false">'BOD Average Salary by School'!A1067</f>
        <v>80</v>
      </c>
      <c r="B1067" s="206" t="str">
        <f aca="false">'BOD Average Salary by School'!B1067</f>
        <v>Roanoke County Public Schools</v>
      </c>
      <c r="C1067" s="206" t="n">
        <f aca="false">'BOD Average Salary by School'!C1067</f>
        <v>180</v>
      </c>
      <c r="D1067" s="206" t="str">
        <f aca="false">'BOD Average Salary by School'!D1067</f>
        <v>BURLINGTON ELEM</v>
      </c>
      <c r="E1067" s="226" t="n">
        <f aca="false">VLOOKUP(TEXT(A1067,"000")&amp;" "&amp;TEXT(C1067,"0000"),'BOD Average Salary by School'!F:G,2,FALSE())</f>
        <v>48690.65</v>
      </c>
    </row>
    <row r="1068" customFormat="false" ht="15" hidden="false" customHeight="true" outlineLevel="0" collapsed="false">
      <c r="A1068" s="225" t="n">
        <f aca="false">'BOD Average Salary by School'!A1068</f>
        <v>80</v>
      </c>
      <c r="B1068" s="206" t="str">
        <f aca="false">'BOD Average Salary by School'!B1068</f>
        <v>Roanoke County Public Schools</v>
      </c>
      <c r="C1068" s="206" t="n">
        <f aca="false">'BOD Average Salary by School'!C1068</f>
        <v>232</v>
      </c>
      <c r="D1068" s="206" t="str">
        <f aca="false">'BOD Average Salary by School'!D1068</f>
        <v>WILLIAM BYRD MIDDLE</v>
      </c>
      <c r="E1068" s="226" t="n">
        <f aca="false">VLOOKUP(TEXT(A1068,"000")&amp;" "&amp;TEXT(C1068,"0000"),'BOD Average Salary by School'!F:G,2,FALSE())</f>
        <v>48584.21</v>
      </c>
    </row>
    <row r="1069" customFormat="false" ht="15" hidden="false" customHeight="true" outlineLevel="0" collapsed="false">
      <c r="A1069" s="225" t="n">
        <f aca="false">'BOD Average Salary by School'!A1069</f>
        <v>80</v>
      </c>
      <c r="B1069" s="206" t="str">
        <f aca="false">'BOD Average Salary by School'!B1069</f>
        <v>Roanoke County Public Schools</v>
      </c>
      <c r="C1069" s="206" t="n">
        <f aca="false">'BOD Average Salary by School'!C1069</f>
        <v>290</v>
      </c>
      <c r="D1069" s="206" t="str">
        <f aca="false">'BOD Average Salary by School'!D1069</f>
        <v>MT. PLEASANT ELEM</v>
      </c>
      <c r="E1069" s="226" t="n">
        <f aca="false">VLOOKUP(TEXT(A1069,"000")&amp;" "&amp;TEXT(C1069,"0000"),'BOD Average Salary by School'!F:G,2,FALSE())</f>
        <v>48407.53</v>
      </c>
    </row>
    <row r="1070" customFormat="false" ht="15" hidden="false" customHeight="true" outlineLevel="0" collapsed="false">
      <c r="A1070" s="225" t="n">
        <f aca="false">'BOD Average Salary by School'!A1070</f>
        <v>80</v>
      </c>
      <c r="B1070" s="206" t="str">
        <f aca="false">'BOD Average Salary by School'!B1070</f>
        <v>Roanoke County Public Schools</v>
      </c>
      <c r="C1070" s="206" t="n">
        <f aca="false">'BOD Average Salary by School'!C1070</f>
        <v>330</v>
      </c>
      <c r="D1070" s="206" t="str">
        <f aca="false">'BOD Average Salary by School'!D1070</f>
        <v>CLEARBROOK ELEM</v>
      </c>
      <c r="E1070" s="226" t="n">
        <f aca="false">VLOOKUP(TEXT(A1070,"000")&amp;" "&amp;TEXT(C1070,"0000"),'BOD Average Salary by School'!F:G,2,FALSE())</f>
        <v>49149.01</v>
      </c>
    </row>
    <row r="1071" customFormat="false" ht="15" hidden="false" customHeight="true" outlineLevel="0" collapsed="false">
      <c r="A1071" s="225" t="n">
        <f aca="false">'BOD Average Salary by School'!A1071</f>
        <v>80</v>
      </c>
      <c r="B1071" s="206" t="str">
        <f aca="false">'BOD Average Salary by School'!B1071</f>
        <v>Roanoke County Public Schools</v>
      </c>
      <c r="C1071" s="206" t="n">
        <f aca="false">'BOD Average Salary by School'!C1071</f>
        <v>40</v>
      </c>
      <c r="D1071" s="206" t="str">
        <f aca="false">'BOD Average Salary by School'!D1071</f>
        <v>FORT LEWIS ELEM</v>
      </c>
      <c r="E1071" s="226" t="n">
        <f aca="false">VLOOKUP(TEXT(A1071,"000")&amp;" "&amp;TEXT(C1071,"0000"),'BOD Average Salary by School'!F:G,2,FALSE())</f>
        <v>47275.13</v>
      </c>
    </row>
    <row r="1072" customFormat="false" ht="15" hidden="false" customHeight="true" outlineLevel="0" collapsed="false">
      <c r="A1072" s="225" t="n">
        <f aca="false">'BOD Average Salary by School'!A1072</f>
        <v>80</v>
      </c>
      <c r="B1072" s="206" t="str">
        <f aca="false">'BOD Average Salary by School'!B1072</f>
        <v>Roanoke County Public Schools</v>
      </c>
      <c r="C1072" s="206" t="n">
        <f aca="false">'BOD Average Salary by School'!C1072</f>
        <v>420</v>
      </c>
      <c r="D1072" s="206" t="str">
        <f aca="false">'BOD Average Salary by School'!D1072</f>
        <v>BACK CREEK ELEM</v>
      </c>
      <c r="E1072" s="226" t="n">
        <f aca="false">VLOOKUP(TEXT(A1072,"000")&amp;" "&amp;TEXT(C1072,"0000"),'BOD Average Salary by School'!F:G,2,FALSE())</f>
        <v>49783.63</v>
      </c>
    </row>
    <row r="1073" customFormat="false" ht="15" hidden="false" customHeight="true" outlineLevel="0" collapsed="false">
      <c r="A1073" s="225" t="n">
        <f aca="false">'BOD Average Salary by School'!A1073</f>
        <v>80</v>
      </c>
      <c r="B1073" s="206" t="str">
        <f aca="false">'BOD Average Salary by School'!B1073</f>
        <v>Roanoke County Public Schools</v>
      </c>
      <c r="C1073" s="206" t="n">
        <f aca="false">'BOD Average Salary by School'!C1073</f>
        <v>470</v>
      </c>
      <c r="D1073" s="206" t="str">
        <f aca="false">'BOD Average Salary by School'!D1073</f>
        <v>CAVE SPRING HIGH</v>
      </c>
      <c r="E1073" s="226" t="n">
        <f aca="false">VLOOKUP(TEXT(A1073,"000")&amp;" "&amp;TEXT(C1073,"0000"),'BOD Average Salary by School'!F:G,2,FALSE())</f>
        <v>49070.24</v>
      </c>
    </row>
    <row r="1074" customFormat="false" ht="15" hidden="false" customHeight="true" outlineLevel="0" collapsed="false">
      <c r="A1074" s="225" t="n">
        <f aca="false">'BOD Average Salary by School'!A1074</f>
        <v>80</v>
      </c>
      <c r="B1074" s="206" t="str">
        <f aca="false">'BOD Average Salary by School'!B1074</f>
        <v>Roanoke County Public Schools</v>
      </c>
      <c r="C1074" s="206" t="n">
        <f aca="false">'BOD Average Salary by School'!C1074</f>
        <v>480</v>
      </c>
      <c r="D1074" s="206" t="str">
        <f aca="false">'BOD Average Salary by School'!D1074</f>
        <v>OAK GROVE ELEM</v>
      </c>
      <c r="E1074" s="226" t="n">
        <f aca="false">VLOOKUP(TEXT(A1074,"000")&amp;" "&amp;TEXT(C1074,"0000"),'BOD Average Salary by School'!F:G,2,FALSE())</f>
        <v>49167.24</v>
      </c>
    </row>
    <row r="1075" customFormat="false" ht="15" hidden="false" customHeight="true" outlineLevel="0" collapsed="false">
      <c r="A1075" s="225" t="n">
        <f aca="false">'BOD Average Salary by School'!A1075</f>
        <v>80</v>
      </c>
      <c r="B1075" s="206" t="str">
        <f aca="false">'BOD Average Salary by School'!B1075</f>
        <v>Roanoke County Public Schools</v>
      </c>
      <c r="C1075" s="206" t="n">
        <f aca="false">'BOD Average Salary by School'!C1075</f>
        <v>490</v>
      </c>
      <c r="D1075" s="206" t="str">
        <f aca="false">'BOD Average Salary by School'!D1075</f>
        <v>GLENVAR ELEM</v>
      </c>
      <c r="E1075" s="226" t="n">
        <f aca="false">VLOOKUP(TEXT(A1075,"000")&amp;" "&amp;TEXT(C1075,"0000"),'BOD Average Salary by School'!F:G,2,FALSE())</f>
        <v>48350</v>
      </c>
    </row>
    <row r="1076" customFormat="false" ht="15" hidden="false" customHeight="true" outlineLevel="0" collapsed="false">
      <c r="A1076" s="225" t="n">
        <f aca="false">'BOD Average Salary by School'!A1076</f>
        <v>80</v>
      </c>
      <c r="B1076" s="206" t="str">
        <f aca="false">'BOD Average Salary by School'!B1076</f>
        <v>Roanoke County Public Schools</v>
      </c>
      <c r="C1076" s="206" t="n">
        <f aca="false">'BOD Average Salary by School'!C1076</f>
        <v>50</v>
      </c>
      <c r="D1076" s="206" t="str">
        <f aca="false">'BOD Average Salary by School'!D1076</f>
        <v>PENN FOREST ELEM</v>
      </c>
      <c r="E1076" s="226" t="n">
        <f aca="false">VLOOKUP(TEXT(A1076,"000")&amp;" "&amp;TEXT(C1076,"0000"),'BOD Average Salary by School'!F:G,2,FALSE())</f>
        <v>50479.58</v>
      </c>
    </row>
    <row r="1077" customFormat="false" ht="15" hidden="false" customHeight="true" outlineLevel="0" collapsed="false">
      <c r="A1077" s="225" t="n">
        <f aca="false">'BOD Average Salary by School'!A1077</f>
        <v>80</v>
      </c>
      <c r="B1077" s="206" t="str">
        <f aca="false">'BOD Average Salary by School'!B1077</f>
        <v>Roanoke County Public Schools</v>
      </c>
      <c r="C1077" s="206" t="n">
        <f aca="false">'BOD Average Salary by School'!C1077</f>
        <v>500</v>
      </c>
      <c r="D1077" s="206" t="str">
        <f aca="false">'BOD Average Salary by School'!D1077</f>
        <v>MOUNTAIN VIEW ELEM</v>
      </c>
      <c r="E1077" s="226" t="n">
        <f aca="false">VLOOKUP(TEXT(A1077,"000")&amp;" "&amp;TEXT(C1077,"0000"),'BOD Average Salary by School'!F:G,2,FALSE())</f>
        <v>52141.17</v>
      </c>
    </row>
    <row r="1078" customFormat="false" ht="15" hidden="false" customHeight="true" outlineLevel="0" collapsed="false">
      <c r="A1078" s="225" t="n">
        <f aca="false">'BOD Average Salary by School'!A1078</f>
        <v>80</v>
      </c>
      <c r="B1078" s="206" t="str">
        <f aca="false">'BOD Average Salary by School'!B1078</f>
        <v>Roanoke County Public Schools</v>
      </c>
      <c r="C1078" s="206" t="n">
        <f aca="false">'BOD Average Salary by School'!C1078</f>
        <v>520</v>
      </c>
      <c r="D1078" s="206" t="str">
        <f aca="false">'BOD Average Salary by School'!D1078</f>
        <v>NORTHSIDE HIGH</v>
      </c>
      <c r="E1078" s="226" t="n">
        <f aca="false">VLOOKUP(TEXT(A1078,"000")&amp;" "&amp;TEXT(C1078,"0000"),'BOD Average Salary by School'!F:G,2,FALSE())</f>
        <v>49356.85</v>
      </c>
    </row>
    <row r="1079" customFormat="false" ht="15" hidden="false" customHeight="true" outlineLevel="0" collapsed="false">
      <c r="A1079" s="225" t="n">
        <f aca="false">'BOD Average Salary by School'!A1079</f>
        <v>80</v>
      </c>
      <c r="B1079" s="206" t="str">
        <f aca="false">'BOD Average Salary by School'!B1079</f>
        <v>Roanoke County Public Schools</v>
      </c>
      <c r="C1079" s="206" t="n">
        <f aca="false">'BOD Average Salary by School'!C1079</f>
        <v>530</v>
      </c>
      <c r="D1079" s="206" t="str">
        <f aca="false">'BOD Average Salary by School'!D1079</f>
        <v>MASON'S COVE ELEM</v>
      </c>
      <c r="E1079" s="226" t="n">
        <f aca="false">VLOOKUP(TEXT(A1079,"000")&amp;" "&amp;TEXT(C1079,"0000"),'BOD Average Salary by School'!F:G,2,FALSE())</f>
        <v>47468.04</v>
      </c>
    </row>
    <row r="1080" customFormat="false" ht="15" hidden="false" customHeight="true" outlineLevel="0" collapsed="false">
      <c r="A1080" s="225" t="n">
        <f aca="false">'BOD Average Salary by School'!A1080</f>
        <v>80</v>
      </c>
      <c r="B1080" s="206" t="str">
        <f aca="false">'BOD Average Salary by School'!B1080</f>
        <v>Roanoke County Public Schools</v>
      </c>
      <c r="C1080" s="206" t="n">
        <f aca="false">'BOD Average Salary by School'!C1080</f>
        <v>540</v>
      </c>
      <c r="D1080" s="206" t="str">
        <f aca="false">'BOD Average Salary by School'!D1080</f>
        <v>HERMAN L. HORN ELEM</v>
      </c>
      <c r="E1080" s="226" t="n">
        <f aca="false">VLOOKUP(TEXT(A1080,"000")&amp;" "&amp;TEXT(C1080,"0000"),'BOD Average Salary by School'!F:G,2,FALSE())</f>
        <v>47726.43</v>
      </c>
    </row>
    <row r="1081" customFormat="false" ht="15" hidden="false" customHeight="true" outlineLevel="0" collapsed="false">
      <c r="A1081" s="225" t="n">
        <f aca="false">'BOD Average Salary by School'!A1081</f>
        <v>80</v>
      </c>
      <c r="B1081" s="206" t="str">
        <f aca="false">'BOD Average Salary by School'!B1081</f>
        <v>Roanoke County Public Schools</v>
      </c>
      <c r="C1081" s="206" t="n">
        <f aca="false">'BOD Average Salary by School'!C1081</f>
        <v>560</v>
      </c>
      <c r="D1081" s="206" t="str">
        <f aca="false">'BOD Average Salary by School'!D1081</f>
        <v>CAVE SPRING ELEM</v>
      </c>
      <c r="E1081" s="226" t="n">
        <f aca="false">VLOOKUP(TEXT(A1081,"000")&amp;" "&amp;TEXT(C1081,"0000"),'BOD Average Salary by School'!F:G,2,FALSE())</f>
        <v>53389.18</v>
      </c>
    </row>
    <row r="1082" customFormat="false" ht="15" hidden="false" customHeight="true" outlineLevel="0" collapsed="false">
      <c r="A1082" s="225" t="n">
        <f aca="false">'BOD Average Salary by School'!A1082</f>
        <v>80</v>
      </c>
      <c r="B1082" s="206" t="str">
        <f aca="false">'BOD Average Salary by School'!B1082</f>
        <v>Roanoke County Public Schools</v>
      </c>
      <c r="C1082" s="206" t="n">
        <f aca="false">'BOD Average Salary by School'!C1082</f>
        <v>60</v>
      </c>
      <c r="D1082" s="206" t="str">
        <f aca="false">'BOD Average Salary by School'!D1082</f>
        <v>W.E. CUNDIFF ELEM</v>
      </c>
      <c r="E1082" s="226" t="n">
        <f aca="false">VLOOKUP(TEXT(A1082,"000")&amp;" "&amp;TEXT(C1082,"0000"),'BOD Average Salary by School'!F:G,2,FALSE())</f>
        <v>46818.88</v>
      </c>
    </row>
    <row r="1083" customFormat="false" ht="15" hidden="false" customHeight="true" outlineLevel="0" collapsed="false">
      <c r="A1083" s="225" t="n">
        <f aca="false">'BOD Average Salary by School'!A1083</f>
        <v>80</v>
      </c>
      <c r="B1083" s="206" t="str">
        <f aca="false">'BOD Average Salary by School'!B1083</f>
        <v>Roanoke County Public Schools</v>
      </c>
      <c r="C1083" s="206" t="n">
        <f aca="false">'BOD Average Salary by School'!C1083</f>
        <v>600</v>
      </c>
      <c r="D1083" s="206" t="str">
        <f aca="false">'BOD Average Salary by School'!D1083</f>
        <v>GREEN VALLEY ELEM</v>
      </c>
      <c r="E1083" s="226" t="n">
        <f aca="false">VLOOKUP(TEXT(A1083,"000")&amp;" "&amp;TEXT(C1083,"0000"),'BOD Average Salary by School'!F:G,2,FALSE())</f>
        <v>49765.99</v>
      </c>
    </row>
    <row r="1084" customFormat="false" ht="15" hidden="false" customHeight="true" outlineLevel="0" collapsed="false">
      <c r="A1084" s="225" t="n">
        <f aca="false">'BOD Average Salary by School'!A1084</f>
        <v>80</v>
      </c>
      <c r="B1084" s="206" t="str">
        <f aca="false">'BOD Average Salary by School'!B1084</f>
        <v>Roanoke County Public Schools</v>
      </c>
      <c r="C1084" s="206" t="n">
        <f aca="false">'BOD Average Salary by School'!C1084</f>
        <v>610</v>
      </c>
      <c r="D1084" s="206" t="str">
        <f aca="false">'BOD Average Salary by School'!D1084</f>
        <v>GLENVAR HIGH</v>
      </c>
      <c r="E1084" s="226" t="n">
        <f aca="false">VLOOKUP(TEXT(A1084,"000")&amp;" "&amp;TEXT(C1084,"0000"),'BOD Average Salary by School'!F:G,2,FALSE())</f>
        <v>48203.48</v>
      </c>
    </row>
    <row r="1085" customFormat="false" ht="15" hidden="false" customHeight="true" outlineLevel="0" collapsed="false">
      <c r="A1085" s="225" t="n">
        <f aca="false">'BOD Average Salary by School'!A1085</f>
        <v>80</v>
      </c>
      <c r="B1085" s="206" t="str">
        <f aca="false">'BOD Average Salary by School'!B1085</f>
        <v>Roanoke County Public Schools</v>
      </c>
      <c r="C1085" s="206" t="n">
        <f aca="false">'BOD Average Salary by School'!C1085</f>
        <v>620</v>
      </c>
      <c r="D1085" s="206" t="str">
        <f aca="false">'BOD Average Salary by School'!D1085</f>
        <v>CAVE SPRING MIDDLE</v>
      </c>
      <c r="E1085" s="226" t="n">
        <f aca="false">VLOOKUP(TEXT(A1085,"000")&amp;" "&amp;TEXT(C1085,"0000"),'BOD Average Salary by School'!F:G,2,FALSE())</f>
        <v>48945.6</v>
      </c>
    </row>
    <row r="1086" customFormat="false" ht="15" hidden="false" customHeight="true" outlineLevel="0" collapsed="false">
      <c r="A1086" s="225" t="n">
        <f aca="false">'BOD Average Salary by School'!A1086</f>
        <v>80</v>
      </c>
      <c r="B1086" s="206" t="str">
        <f aca="false">'BOD Average Salary by School'!B1086</f>
        <v>Roanoke County Public Schools</v>
      </c>
      <c r="C1086" s="206" t="n">
        <f aca="false">'BOD Average Salary by School'!C1086</f>
        <v>630</v>
      </c>
      <c r="D1086" s="206" t="str">
        <f aca="false">'BOD Average Salary by School'!D1086</f>
        <v>WILLIAM BYRD HIGH</v>
      </c>
      <c r="E1086" s="226" t="n">
        <f aca="false">VLOOKUP(TEXT(A1086,"000")&amp;" "&amp;TEXT(C1086,"0000"),'BOD Average Salary by School'!F:G,2,FALSE())</f>
        <v>49476.46</v>
      </c>
    </row>
    <row r="1087" customFormat="false" ht="15" hidden="false" customHeight="true" outlineLevel="0" collapsed="false">
      <c r="A1087" s="225" t="n">
        <f aca="false">'BOD Average Salary by School'!A1087</f>
        <v>80</v>
      </c>
      <c r="B1087" s="206" t="str">
        <f aca="false">'BOD Average Salary by School'!B1087</f>
        <v>Roanoke County Public Schools</v>
      </c>
      <c r="C1087" s="206" t="n">
        <f aca="false">'BOD Average Salary by School'!C1087</f>
        <v>640</v>
      </c>
      <c r="D1087" s="206" t="str">
        <f aca="false">'BOD Average Salary by School'!D1087</f>
        <v>NORTHSIDE MIDDLE</v>
      </c>
      <c r="E1087" s="226" t="n">
        <f aca="false">VLOOKUP(TEXT(A1087,"000")&amp;" "&amp;TEXT(C1087,"0000"),'BOD Average Salary by School'!F:G,2,FALSE())</f>
        <v>48787.68</v>
      </c>
    </row>
    <row r="1088" customFormat="false" ht="15" hidden="false" customHeight="true" outlineLevel="0" collapsed="false">
      <c r="A1088" s="225" t="n">
        <f aca="false">'BOD Average Salary by School'!A1088</f>
        <v>80</v>
      </c>
      <c r="B1088" s="206" t="str">
        <f aca="false">'BOD Average Salary by School'!B1088</f>
        <v>Roanoke County Public Schools</v>
      </c>
      <c r="C1088" s="206" t="n">
        <f aca="false">'BOD Average Salary by School'!C1088</f>
        <v>650</v>
      </c>
      <c r="D1088" s="206" t="str">
        <f aca="false">'BOD Average Salary by School'!D1088</f>
        <v>GLEN COVE ELEM</v>
      </c>
      <c r="E1088" s="226" t="n">
        <f aca="false">VLOOKUP(TEXT(A1088,"000")&amp;" "&amp;TEXT(C1088,"0000"),'BOD Average Salary by School'!F:G,2,FALSE())</f>
        <v>49220.57</v>
      </c>
    </row>
    <row r="1089" customFormat="false" ht="15" hidden="false" customHeight="true" outlineLevel="0" collapsed="false">
      <c r="A1089" s="225" t="n">
        <f aca="false">'BOD Average Salary by School'!A1089</f>
        <v>80</v>
      </c>
      <c r="B1089" s="206" t="str">
        <f aca="false">'BOD Average Salary by School'!B1089</f>
        <v>Roanoke County Public Schools</v>
      </c>
      <c r="C1089" s="206" t="n">
        <f aca="false">'BOD Average Salary by School'!C1089</f>
        <v>751</v>
      </c>
      <c r="D1089" s="206" t="str">
        <f aca="false">'BOD Average Salary by School'!D1089</f>
        <v>GLENVAR MIDDLE</v>
      </c>
      <c r="E1089" s="226" t="n">
        <f aca="false">VLOOKUP(TEXT(A1089,"000")&amp;" "&amp;TEXT(C1089,"0000"),'BOD Average Salary by School'!F:G,2,FALSE())</f>
        <v>47077.83</v>
      </c>
    </row>
    <row r="1090" customFormat="false" ht="15" hidden="false" customHeight="true" outlineLevel="0" collapsed="false">
      <c r="A1090" s="225" t="n">
        <f aca="false">'BOD Average Salary by School'!A1090</f>
        <v>80</v>
      </c>
      <c r="B1090" s="206" t="str">
        <f aca="false">'BOD Average Salary by School'!B1090</f>
        <v>Roanoke County Public Schools</v>
      </c>
      <c r="C1090" s="206" t="n">
        <f aca="false">'BOD Average Salary by School'!C1090</f>
        <v>752</v>
      </c>
      <c r="D1090" s="206" t="str">
        <f aca="false">'BOD Average Salary by School'!D1090</f>
        <v>BONSACK ELEM</v>
      </c>
      <c r="E1090" s="226" t="n">
        <f aca="false">VLOOKUP(TEXT(A1090,"000")&amp;" "&amp;TEXT(C1090,"0000"),'BOD Average Salary by School'!F:G,2,FALSE())</f>
        <v>50172.95</v>
      </c>
    </row>
    <row r="1091" customFormat="false" ht="15" hidden="false" customHeight="true" outlineLevel="0" collapsed="false">
      <c r="A1091" s="225" t="n">
        <f aca="false">'BOD Average Salary by School'!A1091</f>
        <v>80</v>
      </c>
      <c r="B1091" s="206" t="str">
        <f aca="false">'BOD Average Salary by School'!B1091</f>
        <v>Roanoke County Public Schools</v>
      </c>
      <c r="C1091" s="206" t="n">
        <f aca="false">'BOD Average Salary by School'!C1091</f>
        <v>754</v>
      </c>
      <c r="D1091" s="206" t="str">
        <f aca="false">'BOD Average Salary by School'!D1091</f>
        <v>HIDDEN VALLEY HIGH</v>
      </c>
      <c r="E1091" s="226" t="n">
        <f aca="false">VLOOKUP(TEXT(A1091,"000")&amp;" "&amp;TEXT(C1091,"0000"),'BOD Average Salary by School'!F:G,2,FALSE())</f>
        <v>49898.34</v>
      </c>
    </row>
    <row r="1092" customFormat="false" ht="15" hidden="false" customHeight="true" outlineLevel="0" collapsed="false">
      <c r="A1092" s="225" t="n">
        <f aca="false">'BOD Average Salary by School'!A1092</f>
        <v>81</v>
      </c>
      <c r="B1092" s="206" t="str">
        <f aca="false">'BOD Average Salary by School'!B1092</f>
        <v>Rockbridge County Public Schools</v>
      </c>
      <c r="C1092" s="206" t="n">
        <f aca="false">'BOD Average Salary by School'!C1092</f>
        <v>150</v>
      </c>
      <c r="D1092" s="206" t="str">
        <f aca="false">'BOD Average Salary by School'!D1092</f>
        <v>FAIRFIELD ELEM</v>
      </c>
      <c r="E1092" s="226" t="n">
        <f aca="false">VLOOKUP(TEXT(A1092,"000")&amp;" "&amp;TEXT(C1092,"0000"),'BOD Average Salary by School'!F:G,2,FALSE())</f>
        <v>45656</v>
      </c>
    </row>
    <row r="1093" customFormat="false" ht="15" hidden="false" customHeight="true" outlineLevel="0" collapsed="false">
      <c r="A1093" s="225" t="n">
        <f aca="false">'BOD Average Salary by School'!A1093</f>
        <v>81</v>
      </c>
      <c r="B1093" s="206" t="str">
        <f aca="false">'BOD Average Salary by School'!B1093</f>
        <v>Rockbridge County Public Schools</v>
      </c>
      <c r="C1093" s="206" t="n">
        <f aca="false">'BOD Average Salary by School'!C1093</f>
        <v>22</v>
      </c>
      <c r="D1093" s="206" t="str">
        <f aca="false">'BOD Average Salary by School'!D1093</f>
        <v>ROCKBRIDGE COUNTY HIGH</v>
      </c>
      <c r="E1093" s="226" t="n">
        <f aca="false">VLOOKUP(TEXT(A1093,"000")&amp;" "&amp;TEXT(C1093,"0000"),'BOD Average Salary by School'!F:G,2,FALSE())</f>
        <v>45733</v>
      </c>
    </row>
    <row r="1094" customFormat="false" ht="15" hidden="false" customHeight="true" outlineLevel="0" collapsed="false">
      <c r="A1094" s="225" t="n">
        <f aca="false">'BOD Average Salary by School'!A1094</f>
        <v>81</v>
      </c>
      <c r="B1094" s="206" t="str">
        <f aca="false">'BOD Average Salary by School'!B1094</f>
        <v>Rockbridge County Public Schools</v>
      </c>
      <c r="C1094" s="206" t="n">
        <f aca="false">'BOD Average Salary by School'!C1094</f>
        <v>340</v>
      </c>
      <c r="D1094" s="206" t="str">
        <f aca="false">'BOD Average Salary by School'!D1094</f>
        <v>MOUNTAIN VIEW ELEM</v>
      </c>
      <c r="E1094" s="226" t="n">
        <f aca="false">VLOOKUP(TEXT(A1094,"000")&amp;" "&amp;TEXT(C1094,"0000"),'BOD Average Salary by School'!F:G,2,FALSE())</f>
        <v>45845</v>
      </c>
    </row>
    <row r="1095" customFormat="false" ht="15" hidden="false" customHeight="true" outlineLevel="0" collapsed="false">
      <c r="A1095" s="225" t="n">
        <f aca="false">'BOD Average Salary by School'!A1095</f>
        <v>81</v>
      </c>
      <c r="B1095" s="206" t="str">
        <f aca="false">'BOD Average Salary by School'!B1095</f>
        <v>Rockbridge County Public Schools</v>
      </c>
      <c r="C1095" s="206" t="n">
        <f aca="false">'BOD Average Salary by School'!C1095</f>
        <v>641</v>
      </c>
      <c r="D1095" s="206" t="str">
        <f aca="false">'BOD Average Salary by School'!D1095</f>
        <v>NATURAL BRIDGE ELEM</v>
      </c>
      <c r="E1095" s="226" t="n">
        <f aca="false">VLOOKUP(TEXT(A1095,"000")&amp;" "&amp;TEXT(C1095,"0000"),'BOD Average Salary by School'!F:G,2,FALSE())</f>
        <v>44963</v>
      </c>
    </row>
    <row r="1096" customFormat="false" ht="15" hidden="false" customHeight="true" outlineLevel="0" collapsed="false">
      <c r="A1096" s="225" t="n">
        <f aca="false">'BOD Average Salary by School'!A1096</f>
        <v>81</v>
      </c>
      <c r="B1096" s="206" t="str">
        <f aca="false">'BOD Average Salary by School'!B1096</f>
        <v>Rockbridge County Public Schools</v>
      </c>
      <c r="C1096" s="206" t="n">
        <f aca="false">'BOD Average Salary by School'!C1096</f>
        <v>650</v>
      </c>
      <c r="D1096" s="206" t="str">
        <f aca="false">'BOD Average Salary by School'!D1096</f>
        <v>CENTRAL ELEM</v>
      </c>
      <c r="E1096" s="226" t="n">
        <f aca="false">VLOOKUP(TEXT(A1096,"000")&amp;" "&amp;TEXT(C1096,"0000"),'BOD Average Salary by School'!F:G,2,FALSE())</f>
        <v>46518</v>
      </c>
    </row>
    <row r="1097" customFormat="false" ht="15" hidden="false" customHeight="true" outlineLevel="0" collapsed="false">
      <c r="A1097" s="225" t="n">
        <f aca="false">'BOD Average Salary by School'!A1097</f>
        <v>81</v>
      </c>
      <c r="B1097" s="206" t="str">
        <f aca="false">'BOD Average Salary by School'!B1097</f>
        <v>Rockbridge County Public Schools</v>
      </c>
      <c r="C1097" s="206" t="n">
        <f aca="false">'BOD Average Salary by School'!C1097</f>
        <v>678</v>
      </c>
      <c r="D1097" s="206" t="str">
        <f aca="false">'BOD Average Salary by School'!D1097</f>
        <v>MAURY RIVER MIDDLE</v>
      </c>
      <c r="E1097" s="226" t="n">
        <f aca="false">VLOOKUP(TEXT(A1097,"000")&amp;" "&amp;TEXT(C1097,"0000"),'BOD Average Salary by School'!F:G,2,FALSE())</f>
        <v>45618</v>
      </c>
    </row>
    <row r="1098" customFormat="false" ht="15" hidden="false" customHeight="true" outlineLevel="0" collapsed="false">
      <c r="A1098" s="225" t="n">
        <f aca="false">'BOD Average Salary by School'!A1098</f>
        <v>82</v>
      </c>
      <c r="B1098" s="206" t="str">
        <f aca="false">'BOD Average Salary by School'!B1098</f>
        <v>Rockingham County Public Schools</v>
      </c>
      <c r="C1098" s="206" t="n">
        <f aca="false">'BOD Average Salary by School'!C1098</f>
        <v>10</v>
      </c>
      <c r="D1098" s="206" t="str">
        <f aca="false">'BOD Average Salary by School'!D1098</f>
        <v>PLAINS ELEM</v>
      </c>
      <c r="E1098" s="226" t="n">
        <f aca="false">VLOOKUP(TEXT(A1098,"000")&amp;" "&amp;TEXT(C1098,"0000"),'BOD Average Salary by School'!F:G,2,FALSE())</f>
        <v>47500.03</v>
      </c>
    </row>
    <row r="1099" customFormat="false" ht="15" hidden="false" customHeight="true" outlineLevel="0" collapsed="false">
      <c r="A1099" s="225" t="n">
        <f aca="false">'BOD Average Salary by School'!A1099</f>
        <v>82</v>
      </c>
      <c r="B1099" s="206" t="str">
        <f aca="false">'BOD Average Salary by School'!B1099</f>
        <v>Rockingham County Public Schools</v>
      </c>
      <c r="C1099" s="206" t="n">
        <f aca="false">'BOD Average Salary by School'!C1099</f>
        <v>1071</v>
      </c>
      <c r="D1099" s="206" t="str">
        <f aca="false">'BOD Average Salary by School'!D1099</f>
        <v>JOHN C. MYERS ELEM</v>
      </c>
      <c r="E1099" s="226" t="n">
        <f aca="false">VLOOKUP(TEXT(A1099,"000")&amp;" "&amp;TEXT(C1099,"0000"),'BOD Average Salary by School'!F:G,2,FALSE())</f>
        <v>46094.39</v>
      </c>
    </row>
    <row r="1100" customFormat="false" ht="15" hidden="false" customHeight="true" outlineLevel="0" collapsed="false">
      <c r="A1100" s="225" t="n">
        <f aca="false">'BOD Average Salary by School'!A1100</f>
        <v>82</v>
      </c>
      <c r="B1100" s="206" t="str">
        <f aca="false">'BOD Average Salary by School'!B1100</f>
        <v>Rockingham County Public Schools</v>
      </c>
      <c r="C1100" s="206" t="n">
        <f aca="false">'BOD Average Salary by School'!C1100</f>
        <v>1073</v>
      </c>
      <c r="D1100" s="206" t="str">
        <f aca="false">'BOD Average Salary by School'!D1100</f>
        <v>PEAK VIEW ELEM</v>
      </c>
      <c r="E1100" s="226" t="n">
        <f aca="false">VLOOKUP(TEXT(A1100,"000")&amp;" "&amp;TEXT(C1100,"0000"),'BOD Average Salary by School'!F:G,2,FALSE())</f>
        <v>46517.72</v>
      </c>
    </row>
    <row r="1101" customFormat="false" ht="15" hidden="false" customHeight="true" outlineLevel="0" collapsed="false">
      <c r="A1101" s="225" t="n">
        <f aca="false">'BOD Average Salary by School'!A1101</f>
        <v>82</v>
      </c>
      <c r="B1101" s="206" t="str">
        <f aca="false">'BOD Average Salary by School'!B1101</f>
        <v>Rockingham County Public Schools</v>
      </c>
      <c r="C1101" s="206" t="n">
        <f aca="false">'BOD Average Salary by School'!C1101</f>
        <v>20</v>
      </c>
      <c r="D1101" s="206" t="str">
        <f aca="false">'BOD Average Salary by School'!D1101</f>
        <v>SPOTSWOOD HIGH</v>
      </c>
      <c r="E1101" s="226" t="n">
        <f aca="false">VLOOKUP(TEXT(A1101,"000")&amp;" "&amp;TEXT(C1101,"0000"),'BOD Average Salary by School'!F:G,2,FALSE())</f>
        <v>44588.89</v>
      </c>
    </row>
    <row r="1102" customFormat="false" ht="15" hidden="false" customHeight="true" outlineLevel="0" collapsed="false">
      <c r="A1102" s="225" t="n">
        <f aca="false">'BOD Average Salary by School'!A1102</f>
        <v>82</v>
      </c>
      <c r="B1102" s="206" t="str">
        <f aca="false">'BOD Average Salary by School'!B1102</f>
        <v>Rockingham County Public Schools</v>
      </c>
      <c r="C1102" s="206" t="n">
        <f aca="false">'BOD Average Salary by School'!C1102</f>
        <v>360</v>
      </c>
      <c r="D1102" s="206" t="str">
        <f aca="false">'BOD Average Salary by School'!D1102</f>
        <v>LINVILLE-EDOM ELEM</v>
      </c>
      <c r="E1102" s="226" t="n">
        <f aca="false">VLOOKUP(TEXT(A1102,"000")&amp;" "&amp;TEXT(C1102,"0000"),'BOD Average Salary by School'!F:G,2,FALSE())</f>
        <v>47759.93</v>
      </c>
    </row>
    <row r="1103" customFormat="false" ht="15" hidden="false" customHeight="true" outlineLevel="0" collapsed="false">
      <c r="A1103" s="225" t="n">
        <f aca="false">'BOD Average Salary by School'!A1103</f>
        <v>82</v>
      </c>
      <c r="B1103" s="206" t="str">
        <f aca="false">'BOD Average Salary by School'!B1103</f>
        <v>Rockingham County Public Schools</v>
      </c>
      <c r="C1103" s="206" t="n">
        <f aca="false">'BOD Average Salary by School'!C1103</f>
        <v>390</v>
      </c>
      <c r="D1103" s="206" t="str">
        <f aca="false">'BOD Average Salary by School'!D1103</f>
        <v>RIVER BEND ELEM</v>
      </c>
      <c r="E1103" s="226" t="n">
        <f aca="false">VLOOKUP(TEXT(A1103,"000")&amp;" "&amp;TEXT(C1103,"0000"),'BOD Average Salary by School'!F:G,2,FALSE())</f>
        <v>48236.89</v>
      </c>
    </row>
    <row r="1104" customFormat="false" ht="15" hidden="false" customHeight="true" outlineLevel="0" collapsed="false">
      <c r="A1104" s="225" t="n">
        <f aca="false">'BOD Average Salary by School'!A1104</f>
        <v>82</v>
      </c>
      <c r="B1104" s="206" t="str">
        <f aca="false">'BOD Average Salary by School'!B1104</f>
        <v>Rockingham County Public Schools</v>
      </c>
      <c r="C1104" s="206" t="n">
        <f aca="false">'BOD Average Salary by School'!C1104</f>
        <v>391</v>
      </c>
      <c r="D1104" s="206" t="str">
        <f aca="false">'BOD Average Salary by School'!D1104</f>
        <v>EAST ROCKINGHAM HIGH</v>
      </c>
      <c r="E1104" s="226" t="n">
        <f aca="false">VLOOKUP(TEXT(A1104,"000")&amp;" "&amp;TEXT(C1104,"0000"),'BOD Average Salary by School'!F:G,2,FALSE())</f>
        <v>45156.63</v>
      </c>
    </row>
    <row r="1105" customFormat="false" ht="15" hidden="false" customHeight="true" outlineLevel="0" collapsed="false">
      <c r="A1105" s="225" t="n">
        <f aca="false">'BOD Average Salary by School'!A1105</f>
        <v>82</v>
      </c>
      <c r="B1105" s="206" t="str">
        <f aca="false">'BOD Average Salary by School'!B1105</f>
        <v>Rockingham County Public Schools</v>
      </c>
      <c r="C1105" s="206" t="n">
        <f aca="false">'BOD Average Salary by School'!C1105</f>
        <v>400</v>
      </c>
      <c r="D1105" s="206" t="str">
        <f aca="false">'BOD Average Salary by School'!D1105</f>
        <v>ELKTON ELEM</v>
      </c>
      <c r="E1105" s="226" t="n">
        <f aca="false">VLOOKUP(TEXT(A1105,"000")&amp;" "&amp;TEXT(C1105,"0000"),'BOD Average Salary by School'!F:G,2,FALSE())</f>
        <v>47519.4</v>
      </c>
    </row>
    <row r="1106" customFormat="false" ht="15" hidden="false" customHeight="true" outlineLevel="0" collapsed="false">
      <c r="A1106" s="225" t="n">
        <f aca="false">'BOD Average Salary by School'!A1106</f>
        <v>82</v>
      </c>
      <c r="B1106" s="206" t="str">
        <f aca="false">'BOD Average Salary by School'!B1106</f>
        <v>Rockingham County Public Schools</v>
      </c>
      <c r="C1106" s="206" t="n">
        <f aca="false">'BOD Average Salary by School'!C1106</f>
        <v>500</v>
      </c>
      <c r="D1106" s="206" t="str">
        <f aca="false">'BOD Average Salary by School'!D1106</f>
        <v>LACEY SPRING ELEM</v>
      </c>
      <c r="E1106" s="226" t="n">
        <f aca="false">VLOOKUP(TEXT(A1106,"000")&amp;" "&amp;TEXT(C1106,"0000"),'BOD Average Salary by School'!F:G,2,FALSE())</f>
        <v>47854.05</v>
      </c>
    </row>
    <row r="1107" customFormat="false" ht="15" hidden="false" customHeight="true" outlineLevel="0" collapsed="false">
      <c r="A1107" s="225" t="n">
        <f aca="false">'BOD Average Salary by School'!A1107</f>
        <v>82</v>
      </c>
      <c r="B1107" s="206" t="str">
        <f aca="false">'BOD Average Salary by School'!B1107</f>
        <v>Rockingham County Public Schools</v>
      </c>
      <c r="C1107" s="206" t="n">
        <f aca="false">'BOD Average Salary by School'!C1107</f>
        <v>520</v>
      </c>
      <c r="D1107" s="206" t="str">
        <f aca="false">'BOD Average Salary by School'!D1107</f>
        <v>MOUNTAIN VIEW ELEM</v>
      </c>
      <c r="E1107" s="226" t="n">
        <f aca="false">VLOOKUP(TEXT(A1107,"000")&amp;" "&amp;TEXT(C1107,"0000"),'BOD Average Salary by School'!F:G,2,FALSE())</f>
        <v>46239.28</v>
      </c>
    </row>
    <row r="1108" customFormat="false" ht="15" hidden="false" customHeight="true" outlineLevel="0" collapsed="false">
      <c r="A1108" s="225" t="n">
        <f aca="false">'BOD Average Salary by School'!A1108</f>
        <v>82</v>
      </c>
      <c r="B1108" s="206" t="str">
        <f aca="false">'BOD Average Salary by School'!B1108</f>
        <v>Rockingham County Public Schools</v>
      </c>
      <c r="C1108" s="206" t="n">
        <f aca="false">'BOD Average Salary by School'!C1108</f>
        <v>600</v>
      </c>
      <c r="D1108" s="206" t="str">
        <f aca="false">'BOD Average Salary by School'!D1108</f>
        <v>MCGAHEYSVILLE ELEM</v>
      </c>
      <c r="E1108" s="226" t="n">
        <f aca="false">VLOOKUP(TEXT(A1108,"000")&amp;" "&amp;TEXT(C1108,"0000"),'BOD Average Salary by School'!F:G,2,FALSE())</f>
        <v>48595.1</v>
      </c>
    </row>
    <row r="1109" customFormat="false" ht="15" hidden="false" customHeight="true" outlineLevel="0" collapsed="false">
      <c r="A1109" s="225" t="n">
        <f aca="false">'BOD Average Salary by School'!A1109</f>
        <v>82</v>
      </c>
      <c r="B1109" s="206" t="str">
        <f aca="false">'BOD Average Salary by School'!B1109</f>
        <v>Rockingham County Public Schools</v>
      </c>
      <c r="C1109" s="206" t="n">
        <f aca="false">'BOD Average Salary by School'!C1109</f>
        <v>830</v>
      </c>
      <c r="D1109" s="206" t="str">
        <f aca="false">'BOD Average Salary by School'!D1109</f>
        <v>SOUTH RIVER ELEM</v>
      </c>
      <c r="E1109" s="226" t="n">
        <f aca="false">VLOOKUP(TEXT(A1109,"000")&amp;" "&amp;TEXT(C1109,"0000"),'BOD Average Salary by School'!F:G,2,FALSE())</f>
        <v>46116.18</v>
      </c>
    </row>
    <row r="1110" customFormat="false" ht="15" hidden="false" customHeight="true" outlineLevel="0" collapsed="false">
      <c r="A1110" s="225" t="n">
        <f aca="false">'BOD Average Salary by School'!A1110</f>
        <v>82</v>
      </c>
      <c r="B1110" s="206" t="str">
        <f aca="false">'BOD Average Salary by School'!B1110</f>
        <v>Rockingham County Public Schools</v>
      </c>
      <c r="C1110" s="206" t="n">
        <f aca="false">'BOD Average Salary by School'!C1110</f>
        <v>850</v>
      </c>
      <c r="D1110" s="206" t="str">
        <f aca="false">'BOD Average Salary by School'!D1110</f>
        <v>TURNER ASHBY HIGH</v>
      </c>
      <c r="E1110" s="226" t="n">
        <f aca="false">VLOOKUP(TEXT(A1110,"000")&amp;" "&amp;TEXT(C1110,"0000"),'BOD Average Salary by School'!F:G,2,FALSE())</f>
        <v>44155.07</v>
      </c>
    </row>
    <row r="1111" customFormat="false" ht="15" hidden="false" customHeight="true" outlineLevel="0" collapsed="false">
      <c r="A1111" s="225" t="n">
        <f aca="false">'BOD Average Salary by School'!A1111</f>
        <v>82</v>
      </c>
      <c r="B1111" s="206" t="str">
        <f aca="false">'BOD Average Salary by School'!B1111</f>
        <v>Rockingham County Public Schools</v>
      </c>
      <c r="C1111" s="206" t="n">
        <f aca="false">'BOD Average Salary by School'!C1111</f>
        <v>860</v>
      </c>
      <c r="D1111" s="206" t="str">
        <f aca="false">'BOD Average Salary by School'!D1111</f>
        <v>MONTEVIDEO MIDDLE</v>
      </c>
      <c r="E1111" s="226" t="n">
        <f aca="false">VLOOKUP(TEXT(A1111,"000")&amp;" "&amp;TEXT(C1111,"0000"),'BOD Average Salary by School'!F:G,2,FALSE())</f>
        <v>45763.39</v>
      </c>
    </row>
    <row r="1112" customFormat="false" ht="15" hidden="false" customHeight="true" outlineLevel="0" collapsed="false">
      <c r="A1112" s="225" t="n">
        <f aca="false">'BOD Average Salary by School'!A1112</f>
        <v>82</v>
      </c>
      <c r="B1112" s="206" t="str">
        <f aca="false">'BOD Average Salary by School'!B1112</f>
        <v>Rockingham County Public Schools</v>
      </c>
      <c r="C1112" s="206" t="n">
        <f aca="false">'BOD Average Salary by School'!C1112</f>
        <v>861</v>
      </c>
      <c r="D1112" s="206" t="str">
        <f aca="false">'BOD Average Salary by School'!D1112</f>
        <v>CUB RUN ELEM</v>
      </c>
      <c r="E1112" s="226" t="n">
        <f aca="false">VLOOKUP(TEXT(A1112,"000")&amp;" "&amp;TEXT(C1112,"0000"),'BOD Average Salary by School'!F:G,2,FALSE())</f>
        <v>46982.26</v>
      </c>
    </row>
    <row r="1113" customFormat="false" ht="15" hidden="false" customHeight="true" outlineLevel="0" collapsed="false">
      <c r="A1113" s="225" t="n">
        <f aca="false">'BOD Average Salary by School'!A1113</f>
        <v>82</v>
      </c>
      <c r="B1113" s="206" t="str">
        <f aca="false">'BOD Average Salary by School'!B1113</f>
        <v>Rockingham County Public Schools</v>
      </c>
      <c r="C1113" s="206" t="n">
        <f aca="false">'BOD Average Salary by School'!C1113</f>
        <v>870</v>
      </c>
      <c r="D1113" s="206" t="str">
        <f aca="false">'BOD Average Salary by School'!D1113</f>
        <v>BROADWAY HIGH</v>
      </c>
      <c r="E1113" s="226" t="n">
        <f aca="false">VLOOKUP(TEXT(A1113,"000")&amp;" "&amp;TEXT(C1113,"0000"),'BOD Average Salary by School'!F:G,2,FALSE())</f>
        <v>45979.18</v>
      </c>
    </row>
    <row r="1114" customFormat="false" ht="15" hidden="false" customHeight="true" outlineLevel="0" collapsed="false">
      <c r="A1114" s="225" t="n">
        <f aca="false">'BOD Average Salary by School'!A1114</f>
        <v>82</v>
      </c>
      <c r="B1114" s="206" t="str">
        <f aca="false">'BOD Average Salary by School'!B1114</f>
        <v>Rockingham County Public Schools</v>
      </c>
      <c r="C1114" s="206" t="n">
        <f aca="false">'BOD Average Salary by School'!C1114</f>
        <v>890</v>
      </c>
      <c r="D1114" s="206" t="str">
        <f aca="false">'BOD Average Salary by School'!D1114</f>
        <v>WILBUR S. PENCE MIDDLE</v>
      </c>
      <c r="E1114" s="226" t="n">
        <f aca="false">VLOOKUP(TEXT(A1114,"000")&amp;" "&amp;TEXT(C1114,"0000"),'BOD Average Salary by School'!F:G,2,FALSE())</f>
        <v>46770.42</v>
      </c>
    </row>
    <row r="1115" customFormat="false" ht="15" hidden="false" customHeight="true" outlineLevel="0" collapsed="false">
      <c r="A1115" s="225" t="n">
        <f aca="false">'BOD Average Salary by School'!A1115</f>
        <v>82</v>
      </c>
      <c r="B1115" s="206" t="str">
        <f aca="false">'BOD Average Salary by School'!B1115</f>
        <v>Rockingham County Public Schools</v>
      </c>
      <c r="C1115" s="206" t="n">
        <f aca="false">'BOD Average Salary by School'!C1115</f>
        <v>900</v>
      </c>
      <c r="D1115" s="206" t="str">
        <f aca="false">'BOD Average Salary by School'!D1115</f>
        <v>ELKTON MIDDLE</v>
      </c>
      <c r="E1115" s="226" t="n">
        <f aca="false">VLOOKUP(TEXT(A1115,"000")&amp;" "&amp;TEXT(C1115,"0000"),'BOD Average Salary by School'!F:G,2,FALSE())</f>
        <v>46094.83</v>
      </c>
    </row>
    <row r="1116" customFormat="false" ht="15" hidden="false" customHeight="true" outlineLevel="0" collapsed="false">
      <c r="A1116" s="225" t="n">
        <f aca="false">'BOD Average Salary by School'!A1116</f>
        <v>82</v>
      </c>
      <c r="B1116" s="206" t="str">
        <f aca="false">'BOD Average Salary by School'!B1116</f>
        <v>Rockingham County Public Schools</v>
      </c>
      <c r="C1116" s="206" t="n">
        <f aca="false">'BOD Average Salary by School'!C1116</f>
        <v>920</v>
      </c>
      <c r="D1116" s="206" t="str">
        <f aca="false">'BOD Average Salary by School'!D1116</f>
        <v>OTTOBINE ELEM</v>
      </c>
      <c r="E1116" s="226" t="n">
        <f aca="false">VLOOKUP(TEXT(A1116,"000")&amp;" "&amp;TEXT(C1116,"0000"),'BOD Average Salary by School'!F:G,2,FALSE())</f>
        <v>48000.48</v>
      </c>
    </row>
    <row r="1117" customFormat="false" ht="15" hidden="false" customHeight="true" outlineLevel="0" collapsed="false">
      <c r="A1117" s="225" t="n">
        <f aca="false">'BOD Average Salary by School'!A1117</f>
        <v>82</v>
      </c>
      <c r="B1117" s="206" t="str">
        <f aca="false">'BOD Average Salary by School'!B1117</f>
        <v>Rockingham County Public Schools</v>
      </c>
      <c r="C1117" s="206" t="n">
        <f aca="false">'BOD Average Salary by School'!C1117</f>
        <v>940</v>
      </c>
      <c r="D1117" s="206" t="str">
        <f aca="false">'BOD Average Salary by School'!D1117</f>
        <v>FULKS RUN ELEM</v>
      </c>
      <c r="E1117" s="226" t="n">
        <f aca="false">VLOOKUP(TEXT(A1117,"000")&amp;" "&amp;TEXT(C1117,"0000"),'BOD Average Salary by School'!F:G,2,FALSE())</f>
        <v>49499.27</v>
      </c>
    </row>
    <row r="1118" customFormat="false" ht="15" hidden="false" customHeight="true" outlineLevel="0" collapsed="false">
      <c r="A1118" s="225" t="n">
        <f aca="false">'BOD Average Salary by School'!A1118</f>
        <v>82</v>
      </c>
      <c r="B1118" s="206" t="str">
        <f aca="false">'BOD Average Salary by School'!B1118</f>
        <v>Rockingham County Public Schools</v>
      </c>
      <c r="C1118" s="206" t="n">
        <f aca="false">'BOD Average Salary by School'!C1118</f>
        <v>950</v>
      </c>
      <c r="D1118" s="206" t="str">
        <f aca="false">'BOD Average Salary by School'!D1118</f>
        <v>PLEASANT VALLEY ELEM</v>
      </c>
      <c r="E1118" s="226" t="n">
        <f aca="false">VLOOKUP(TEXT(A1118,"000")&amp;" "&amp;TEXT(C1118,"0000"),'BOD Average Salary by School'!F:G,2,FALSE())</f>
        <v>48029.38</v>
      </c>
    </row>
    <row r="1119" customFormat="false" ht="15" hidden="false" customHeight="true" outlineLevel="0" collapsed="false">
      <c r="A1119" s="225" t="n">
        <f aca="false">'BOD Average Salary by School'!A1119</f>
        <v>82</v>
      </c>
      <c r="B1119" s="206" t="str">
        <f aca="false">'BOD Average Salary by School'!B1119</f>
        <v>Rockingham County Public Schools</v>
      </c>
      <c r="C1119" s="206" t="n">
        <f aca="false">'BOD Average Salary by School'!C1119</f>
        <v>960</v>
      </c>
      <c r="D1119" s="206" t="str">
        <f aca="false">'BOD Average Salary by School'!D1119</f>
        <v>J. FRANK HILLYARD MIDDLE</v>
      </c>
      <c r="E1119" s="226" t="n">
        <f aca="false">VLOOKUP(TEXT(A1119,"000")&amp;" "&amp;TEXT(C1119,"0000"),'BOD Average Salary by School'!F:G,2,FALSE())</f>
        <v>45863.75</v>
      </c>
    </row>
    <row r="1120" customFormat="false" ht="15" hidden="false" customHeight="true" outlineLevel="0" collapsed="false">
      <c r="A1120" s="225" t="n">
        <f aca="false">'BOD Average Salary by School'!A1120</f>
        <v>82</v>
      </c>
      <c r="B1120" s="206" t="str">
        <f aca="false">'BOD Average Salary by School'!B1120</f>
        <v>Rockingham County Public Schools</v>
      </c>
      <c r="C1120" s="206" t="n">
        <f aca="false">'BOD Average Salary by School'!C1120</f>
        <v>970</v>
      </c>
      <c r="D1120" s="206" t="str">
        <f aca="false">'BOD Average Salary by School'!D1120</f>
        <v>JOHN W. WAYLAND ELEM</v>
      </c>
      <c r="E1120" s="226" t="n">
        <f aca="false">VLOOKUP(TEXT(A1120,"000")&amp;" "&amp;TEXT(C1120,"0000"),'BOD Average Salary by School'!F:G,2,FALSE())</f>
        <v>48888.52</v>
      </c>
    </row>
    <row r="1121" customFormat="false" ht="15" hidden="false" customHeight="true" outlineLevel="0" collapsed="false">
      <c r="A1121" s="225" t="n">
        <f aca="false">'BOD Average Salary by School'!A1121</f>
        <v>83</v>
      </c>
      <c r="B1121" s="206" t="str">
        <f aca="false">'BOD Average Salary by School'!B1121</f>
        <v>Russell County Public Schools</v>
      </c>
      <c r="C1121" s="206" t="n">
        <f aca="false">'BOD Average Salary by School'!C1121</f>
        <v>140</v>
      </c>
      <c r="D1121" s="206" t="str">
        <f aca="false">'BOD Average Salary by School'!D1121</f>
        <v>LEBANON HIGH</v>
      </c>
      <c r="E1121" s="226" t="n">
        <f aca="false">VLOOKUP(TEXT(A1121,"000")&amp;" "&amp;TEXT(C1121,"0000"),'BOD Average Salary by School'!F:G,2,FALSE())</f>
        <v>42803.03</v>
      </c>
    </row>
    <row r="1122" customFormat="false" ht="15" hidden="false" customHeight="true" outlineLevel="0" collapsed="false">
      <c r="A1122" s="225" t="n">
        <f aca="false">'BOD Average Salary by School'!A1122</f>
        <v>83</v>
      </c>
      <c r="B1122" s="206" t="str">
        <f aca="false">'BOD Average Salary by School'!B1122</f>
        <v>Russell County Public Schools</v>
      </c>
      <c r="C1122" s="206" t="n">
        <f aca="false">'BOD Average Salary by School'!C1122</f>
        <v>390</v>
      </c>
      <c r="D1122" s="206" t="str">
        <f aca="false">'BOD Average Salary by School'!D1122</f>
        <v>LEBANON PRIMARY</v>
      </c>
      <c r="E1122" s="226" t="n">
        <f aca="false">VLOOKUP(TEXT(A1122,"000")&amp;" "&amp;TEXT(C1122,"0000"),'BOD Average Salary by School'!F:G,2,FALSE())</f>
        <v>39653.47</v>
      </c>
    </row>
    <row r="1123" customFormat="false" ht="15" hidden="false" customHeight="true" outlineLevel="0" collapsed="false">
      <c r="A1123" s="225" t="n">
        <f aca="false">'BOD Average Salary by School'!A1123</f>
        <v>83</v>
      </c>
      <c r="B1123" s="206" t="str">
        <f aca="false">'BOD Average Salary by School'!B1123</f>
        <v>Russell County Public Schools</v>
      </c>
      <c r="C1123" s="206" t="n">
        <f aca="false">'BOD Average Salary by School'!C1123</f>
        <v>410</v>
      </c>
      <c r="D1123" s="206" t="str">
        <f aca="false">'BOD Average Salary by School'!D1123</f>
        <v>LEBANON ELEM</v>
      </c>
      <c r="E1123" s="226" t="n">
        <f aca="false">VLOOKUP(TEXT(A1123,"000")&amp;" "&amp;TEXT(C1123,"0000"),'BOD Average Salary by School'!F:G,2,FALSE())</f>
        <v>39508.67</v>
      </c>
    </row>
    <row r="1124" customFormat="false" ht="15" hidden="false" customHeight="true" outlineLevel="0" collapsed="false">
      <c r="A1124" s="225" t="n">
        <f aca="false">'BOD Average Salary by School'!A1124</f>
        <v>83</v>
      </c>
      <c r="B1124" s="206" t="str">
        <f aca="false">'BOD Average Salary by School'!B1124</f>
        <v>Russell County Public Schools</v>
      </c>
      <c r="C1124" s="206" t="n">
        <f aca="false">'BOD Average Salary by School'!C1124</f>
        <v>540</v>
      </c>
      <c r="D1124" s="206" t="str">
        <f aca="false">'BOD Average Salary by School'!D1124</f>
        <v>HONAKER HIGH</v>
      </c>
      <c r="E1124" s="226" t="n">
        <f aca="false">VLOOKUP(TEXT(A1124,"000")&amp;" "&amp;TEXT(C1124,"0000"),'BOD Average Salary by School'!F:G,2,FALSE())</f>
        <v>42656.27</v>
      </c>
    </row>
    <row r="1125" customFormat="false" ht="15" hidden="false" customHeight="true" outlineLevel="0" collapsed="false">
      <c r="A1125" s="225" t="n">
        <f aca="false">'BOD Average Salary by School'!A1125</f>
        <v>83</v>
      </c>
      <c r="B1125" s="206" t="str">
        <f aca="false">'BOD Average Salary by School'!B1125</f>
        <v>Russell County Public Schools</v>
      </c>
      <c r="C1125" s="206" t="n">
        <f aca="false">'BOD Average Salary by School'!C1125</f>
        <v>580</v>
      </c>
      <c r="D1125" s="206" t="str">
        <f aca="false">'BOD Average Salary by School'!D1125</f>
        <v>BELFAST ELK GARDEN ELEM</v>
      </c>
      <c r="E1125" s="226" t="n">
        <f aca="false">VLOOKUP(TEXT(A1125,"000")&amp;" "&amp;TEXT(C1125,"0000"),'BOD Average Salary by School'!F:G,2,FALSE())</f>
        <v>42295.14</v>
      </c>
    </row>
    <row r="1126" customFormat="false" ht="15" hidden="false" customHeight="true" outlineLevel="0" collapsed="false">
      <c r="A1126" s="225" t="n">
        <f aca="false">'BOD Average Salary by School'!A1126</f>
        <v>83</v>
      </c>
      <c r="B1126" s="206" t="str">
        <f aca="false">'BOD Average Salary by School'!B1126</f>
        <v>Russell County Public Schools</v>
      </c>
      <c r="C1126" s="206" t="n">
        <f aca="false">'BOD Average Salary by School'!C1126</f>
        <v>710</v>
      </c>
      <c r="D1126" s="206" t="str">
        <f aca="false">'BOD Average Salary by School'!D1126</f>
        <v>SWORDS CREEK ELEM</v>
      </c>
      <c r="E1126" s="226" t="n">
        <f aca="false">VLOOKUP(TEXT(A1126,"000")&amp;" "&amp;TEXT(C1126,"0000"),'BOD Average Salary by School'!F:G,2,FALSE())</f>
        <v>33222.69</v>
      </c>
    </row>
    <row r="1127" customFormat="false" ht="15" hidden="false" customHeight="true" outlineLevel="0" collapsed="false">
      <c r="A1127" s="225" t="n">
        <f aca="false">'BOD Average Salary by School'!A1127</f>
        <v>83</v>
      </c>
      <c r="B1127" s="206" t="str">
        <f aca="false">'BOD Average Salary by School'!B1127</f>
        <v>Russell County Public Schools</v>
      </c>
      <c r="C1127" s="206" t="n">
        <f aca="false">'BOD Average Salary by School'!C1127</f>
        <v>791</v>
      </c>
      <c r="D1127" s="206" t="str">
        <f aca="false">'BOD Average Salary by School'!D1127</f>
        <v>CASTLEWOOD HIGH</v>
      </c>
      <c r="E1127" s="226" t="n">
        <f aca="false">VLOOKUP(TEXT(A1127,"000")&amp;" "&amp;TEXT(C1127,"0000"),'BOD Average Salary by School'!F:G,2,FALSE())</f>
        <v>42064.85</v>
      </c>
    </row>
    <row r="1128" customFormat="false" ht="15" hidden="false" customHeight="true" outlineLevel="0" collapsed="false">
      <c r="A1128" s="225" t="n">
        <f aca="false">'BOD Average Salary by School'!A1128</f>
        <v>83</v>
      </c>
      <c r="B1128" s="206" t="str">
        <f aca="false">'BOD Average Salary by School'!B1128</f>
        <v>Russell County Public Schools</v>
      </c>
      <c r="C1128" s="206" t="n">
        <f aca="false">'BOD Average Salary by School'!C1128</f>
        <v>792</v>
      </c>
      <c r="D1128" s="206" t="str">
        <f aca="false">'BOD Average Salary by School'!D1128</f>
        <v>CASTLEWOOD ELEM</v>
      </c>
      <c r="E1128" s="226" t="n">
        <f aca="false">VLOOKUP(TEXT(A1128,"000")&amp;" "&amp;TEXT(C1128,"0000"),'BOD Average Salary by School'!F:G,2,FALSE())</f>
        <v>36561.92</v>
      </c>
    </row>
    <row r="1129" customFormat="false" ht="15" hidden="false" customHeight="true" outlineLevel="0" collapsed="false">
      <c r="A1129" s="225" t="n">
        <f aca="false">'BOD Average Salary by School'!A1129</f>
        <v>83</v>
      </c>
      <c r="B1129" s="206" t="str">
        <f aca="false">'BOD Average Salary by School'!B1129</f>
        <v>Russell County Public Schools</v>
      </c>
      <c r="C1129" s="206" t="n">
        <f aca="false">'BOD Average Salary by School'!C1129</f>
        <v>800</v>
      </c>
      <c r="D1129" s="206" t="str">
        <f aca="false">'BOD Average Salary by School'!D1129</f>
        <v>GIVENS ELEM</v>
      </c>
      <c r="E1129" s="226" t="n">
        <f aca="false">VLOOKUP(TEXT(A1129,"000")&amp;" "&amp;TEXT(C1129,"0000"),'BOD Average Salary by School'!F:G,2,FALSE())</f>
        <v>40960.94</v>
      </c>
    </row>
    <row r="1130" customFormat="false" ht="15" hidden="false" customHeight="true" outlineLevel="0" collapsed="false">
      <c r="A1130" s="225" t="n">
        <f aca="false">'BOD Average Salary by School'!A1130</f>
        <v>83</v>
      </c>
      <c r="B1130" s="206" t="str">
        <f aca="false">'BOD Average Salary by School'!B1130</f>
        <v>Russell County Public Schools</v>
      </c>
      <c r="C1130" s="206" t="n">
        <f aca="false">'BOD Average Salary by School'!C1130</f>
        <v>820</v>
      </c>
      <c r="D1130" s="206" t="str">
        <f aca="false">'BOD Average Salary by School'!D1130</f>
        <v>COPPER CREEK ELEM</v>
      </c>
      <c r="E1130" s="226" t="n">
        <f aca="false">VLOOKUP(TEXT(A1130,"000")&amp;" "&amp;TEXT(C1130,"0000"),'BOD Average Salary by School'!F:G,2,FALSE())</f>
        <v>39040.47</v>
      </c>
    </row>
    <row r="1131" customFormat="false" ht="15" hidden="false" customHeight="true" outlineLevel="0" collapsed="false">
      <c r="A1131" s="225" t="n">
        <f aca="false">'BOD Average Salary by School'!A1131</f>
        <v>83</v>
      </c>
      <c r="B1131" s="206" t="str">
        <f aca="false">'BOD Average Salary by School'!B1131</f>
        <v>Russell County Public Schools</v>
      </c>
      <c r="C1131" s="206" t="n">
        <f aca="false">'BOD Average Salary by School'!C1131</f>
        <v>890</v>
      </c>
      <c r="D1131" s="206" t="str">
        <f aca="false">'BOD Average Salary by School'!D1131</f>
        <v>HONAKER ELEM</v>
      </c>
      <c r="E1131" s="226" t="n">
        <f aca="false">VLOOKUP(TEXT(A1131,"000")&amp;" "&amp;TEXT(C1131,"0000"),'BOD Average Salary by School'!F:G,2,FALSE())</f>
        <v>41801.04</v>
      </c>
    </row>
    <row r="1132" customFormat="false" ht="15" hidden="false" customHeight="true" outlineLevel="0" collapsed="false">
      <c r="A1132" s="225" t="n">
        <f aca="false">'BOD Average Salary by School'!A1132</f>
        <v>83</v>
      </c>
      <c r="B1132" s="206" t="str">
        <f aca="false">'BOD Average Salary by School'!B1132</f>
        <v>Russell County Public Schools</v>
      </c>
      <c r="C1132" s="206" t="n">
        <f aca="false">'BOD Average Salary by School'!C1132</f>
        <v>902</v>
      </c>
      <c r="D1132" s="206" t="str">
        <f aca="false">'BOD Average Salary by School'!D1132</f>
        <v>LEBANON MIDDLE</v>
      </c>
      <c r="E1132" s="226" t="n">
        <f aca="false">VLOOKUP(TEXT(A1132,"000")&amp;" "&amp;TEXT(C1132,"0000"),'BOD Average Salary by School'!F:G,2,FALSE())</f>
        <v>42890.82</v>
      </c>
    </row>
    <row r="1133" customFormat="false" ht="15" hidden="false" customHeight="true" outlineLevel="0" collapsed="false">
      <c r="A1133" s="225" t="n">
        <f aca="false">'BOD Average Salary by School'!A1133</f>
        <v>84</v>
      </c>
      <c r="B1133" s="206" t="str">
        <f aca="false">'BOD Average Salary by School'!B1133</f>
        <v>Scott County Public Schools</v>
      </c>
      <c r="C1133" s="206" t="n">
        <f aca="false">'BOD Average Salary by School'!C1133</f>
        <v>102</v>
      </c>
      <c r="D1133" s="206" t="str">
        <f aca="false">'BOD Average Salary by School'!D1133</f>
        <v>FORT BLACKMORE PRIMARY</v>
      </c>
      <c r="E1133" s="226" t="n">
        <f aca="false">VLOOKUP(TEXT(A1133,"000")&amp;" "&amp;TEXT(C1133,"0000"),'BOD Average Salary by School'!F:G,2,FALSE())</f>
        <v>42161</v>
      </c>
    </row>
    <row r="1134" customFormat="false" ht="15" hidden="false" customHeight="true" outlineLevel="0" collapsed="false">
      <c r="A1134" s="225" t="n">
        <f aca="false">'BOD Average Salary by School'!A1134</f>
        <v>84</v>
      </c>
      <c r="B1134" s="206" t="str">
        <f aca="false">'BOD Average Salary by School'!B1134</f>
        <v>Scott County Public Schools</v>
      </c>
      <c r="C1134" s="206" t="n">
        <f aca="false">'BOD Average Salary by School'!C1134</f>
        <v>20</v>
      </c>
      <c r="D1134" s="206" t="str">
        <f aca="false">'BOD Average Salary by School'!D1134</f>
        <v>RYE COVE INTERMEDIATE</v>
      </c>
      <c r="E1134" s="226" t="n">
        <f aca="false">VLOOKUP(TEXT(A1134,"000")&amp;" "&amp;TEXT(C1134,"0000"),'BOD Average Salary by School'!F:G,2,FALSE())</f>
        <v>42071</v>
      </c>
    </row>
    <row r="1135" customFormat="false" ht="15" hidden="false" customHeight="true" outlineLevel="0" collapsed="false">
      <c r="A1135" s="225" t="n">
        <f aca="false">'BOD Average Salary by School'!A1135</f>
        <v>84</v>
      </c>
      <c r="B1135" s="206" t="str">
        <f aca="false">'BOD Average Salary by School'!B1135</f>
        <v>Scott County Public Schools</v>
      </c>
      <c r="C1135" s="206" t="n">
        <f aca="false">'BOD Average Salary by School'!C1135</f>
        <v>220</v>
      </c>
      <c r="D1135" s="206" t="str">
        <f aca="false">'BOD Average Salary by School'!D1135</f>
        <v>NICKELSVILLE ELEM</v>
      </c>
      <c r="E1135" s="226" t="n">
        <f aca="false">VLOOKUP(TEXT(A1135,"000")&amp;" "&amp;TEXT(C1135,"0000"),'BOD Average Salary by School'!F:G,2,FALSE())</f>
        <v>44257</v>
      </c>
    </row>
    <row r="1136" customFormat="false" ht="15" hidden="false" customHeight="true" outlineLevel="0" collapsed="false">
      <c r="A1136" s="225" t="n">
        <f aca="false">'BOD Average Salary by School'!A1136</f>
        <v>84</v>
      </c>
      <c r="B1136" s="206" t="str">
        <f aca="false">'BOD Average Salary by School'!B1136</f>
        <v>Scott County Public Schools</v>
      </c>
      <c r="C1136" s="206" t="n">
        <f aca="false">'BOD Average Salary by School'!C1136</f>
        <v>260</v>
      </c>
      <c r="D1136" s="206" t="str">
        <f aca="false">'BOD Average Salary by School'!D1136</f>
        <v>RYE COVE HIGH</v>
      </c>
      <c r="E1136" s="226" t="n">
        <f aca="false">VLOOKUP(TEXT(A1136,"000")&amp;" "&amp;TEXT(C1136,"0000"),'BOD Average Salary by School'!F:G,2,FALSE())</f>
        <v>46115</v>
      </c>
    </row>
    <row r="1137" customFormat="false" ht="15" hidden="false" customHeight="true" outlineLevel="0" collapsed="false">
      <c r="A1137" s="225" t="n">
        <f aca="false">'BOD Average Salary by School'!A1137</f>
        <v>84</v>
      </c>
      <c r="B1137" s="206" t="str">
        <f aca="false">'BOD Average Salary by School'!B1137</f>
        <v>Scott County Public Schools</v>
      </c>
      <c r="C1137" s="206" t="n">
        <f aca="false">'BOD Average Salary by School'!C1137</f>
        <v>42</v>
      </c>
      <c r="D1137" s="206" t="str">
        <f aca="false">'BOD Average Salary by School'!D1137</f>
        <v>DUNGANNON INTERMEDIATE</v>
      </c>
      <c r="E1137" s="226" t="n">
        <f aca="false">VLOOKUP(TEXT(A1137,"000")&amp;" "&amp;TEXT(C1137,"0000"),'BOD Average Salary by School'!F:G,2,FALSE())</f>
        <v>44447</v>
      </c>
    </row>
    <row r="1138" customFormat="false" ht="15" hidden="false" customHeight="true" outlineLevel="0" collapsed="false">
      <c r="A1138" s="225" t="n">
        <f aca="false">'BOD Average Salary by School'!A1138</f>
        <v>84</v>
      </c>
      <c r="B1138" s="206" t="str">
        <f aca="false">'BOD Average Salary by School'!B1138</f>
        <v>Scott County Public Schools</v>
      </c>
      <c r="C1138" s="206" t="n">
        <f aca="false">'BOD Average Salary by School'!C1138</f>
        <v>641</v>
      </c>
      <c r="D1138" s="206" t="str">
        <f aca="false">'BOD Average Salary by School'!D1138</f>
        <v>SHOEMAKER ELEM</v>
      </c>
      <c r="E1138" s="226" t="n">
        <f aca="false">VLOOKUP(TEXT(A1138,"000")&amp;" "&amp;TEXT(C1138,"0000"),'BOD Average Salary by School'!F:G,2,FALSE())</f>
        <v>44917</v>
      </c>
    </row>
    <row r="1139" customFormat="false" ht="15" hidden="false" customHeight="true" outlineLevel="0" collapsed="false">
      <c r="A1139" s="225" t="n">
        <f aca="false">'BOD Average Salary by School'!A1139</f>
        <v>84</v>
      </c>
      <c r="B1139" s="206" t="str">
        <f aca="false">'BOD Average Salary by School'!B1139</f>
        <v>Scott County Public Schools</v>
      </c>
      <c r="C1139" s="206" t="n">
        <f aca="false">'BOD Average Salary by School'!C1139</f>
        <v>670</v>
      </c>
      <c r="D1139" s="206" t="str">
        <f aca="false">'BOD Average Salary by School'!D1139</f>
        <v>HILTON ELEM</v>
      </c>
      <c r="E1139" s="226" t="n">
        <f aca="false">VLOOKUP(TEXT(A1139,"000")&amp;" "&amp;TEXT(C1139,"0000"),'BOD Average Salary by School'!F:G,2,FALSE())</f>
        <v>42047</v>
      </c>
    </row>
    <row r="1140" customFormat="false" ht="15" hidden="false" customHeight="true" outlineLevel="0" collapsed="false">
      <c r="A1140" s="225" t="n">
        <f aca="false">'BOD Average Salary by School'!A1140</f>
        <v>84</v>
      </c>
      <c r="B1140" s="206" t="str">
        <f aca="false">'BOD Average Salary by School'!B1140</f>
        <v>Scott County Public Schools</v>
      </c>
      <c r="C1140" s="206" t="n">
        <f aca="false">'BOD Average Salary by School'!C1140</f>
        <v>740</v>
      </c>
      <c r="D1140" s="206" t="str">
        <f aca="false">'BOD Average Salary by School'!D1140</f>
        <v>WEBER CITY ELEM</v>
      </c>
      <c r="E1140" s="226" t="n">
        <f aca="false">VLOOKUP(TEXT(A1140,"000")&amp;" "&amp;TEXT(C1140,"0000"),'BOD Average Salary by School'!F:G,2,FALSE())</f>
        <v>42797</v>
      </c>
    </row>
    <row r="1141" customFormat="false" ht="15" hidden="false" customHeight="true" outlineLevel="0" collapsed="false">
      <c r="A1141" s="225" t="n">
        <f aca="false">'BOD Average Salary by School'!A1141</f>
        <v>84</v>
      </c>
      <c r="B1141" s="206" t="str">
        <f aca="false">'BOD Average Salary by School'!B1141</f>
        <v>Scott County Public Schools</v>
      </c>
      <c r="C1141" s="206" t="n">
        <f aca="false">'BOD Average Salary by School'!C1141</f>
        <v>750</v>
      </c>
      <c r="D1141" s="206" t="str">
        <f aca="false">'BOD Average Salary by School'!D1141</f>
        <v>DUFFIELD-PATTONSVILLE PRIMARY</v>
      </c>
      <c r="E1141" s="226" t="n">
        <f aca="false">VLOOKUP(TEXT(A1141,"000")&amp;" "&amp;TEXT(C1141,"0000"),'BOD Average Salary by School'!F:G,2,FALSE())</f>
        <v>42111</v>
      </c>
    </row>
    <row r="1142" customFormat="false" ht="15" hidden="false" customHeight="true" outlineLevel="0" collapsed="false">
      <c r="A1142" s="225" t="n">
        <f aca="false">'BOD Average Salary by School'!A1142</f>
        <v>84</v>
      </c>
      <c r="B1142" s="206" t="str">
        <f aca="false">'BOD Average Salary by School'!B1142</f>
        <v>Scott County Public Schools</v>
      </c>
      <c r="C1142" s="206" t="n">
        <f aca="false">'BOD Average Salary by School'!C1142</f>
        <v>770</v>
      </c>
      <c r="D1142" s="206" t="str">
        <f aca="false">'BOD Average Salary by School'!D1142</f>
        <v>GATE CITY HIGH</v>
      </c>
      <c r="E1142" s="226" t="n">
        <f aca="false">VLOOKUP(TEXT(A1142,"000")&amp;" "&amp;TEXT(C1142,"0000"),'BOD Average Salary by School'!F:G,2,FALSE())</f>
        <v>44880</v>
      </c>
    </row>
    <row r="1143" customFormat="false" ht="15" hidden="false" customHeight="true" outlineLevel="0" collapsed="false">
      <c r="A1143" s="225" t="n">
        <f aca="false">'BOD Average Salary by School'!A1143</f>
        <v>84</v>
      </c>
      <c r="B1143" s="206" t="str">
        <f aca="false">'BOD Average Salary by School'!B1143</f>
        <v>Scott County Public Schools</v>
      </c>
      <c r="C1143" s="206" t="n">
        <f aca="false">'BOD Average Salary by School'!C1143</f>
        <v>771</v>
      </c>
      <c r="D1143" s="206" t="str">
        <f aca="false">'BOD Average Salary by School'!D1143</f>
        <v>GATE CITY MIDDLE</v>
      </c>
      <c r="E1143" s="226" t="n">
        <f aca="false">VLOOKUP(TEXT(A1143,"000")&amp;" "&amp;TEXT(C1143,"0000"),'BOD Average Salary by School'!F:G,2,FALSE())</f>
        <v>44196</v>
      </c>
    </row>
    <row r="1144" customFormat="false" ht="15" hidden="false" customHeight="true" outlineLevel="0" collapsed="false">
      <c r="A1144" s="225" t="n">
        <f aca="false">'BOD Average Salary by School'!A1144</f>
        <v>84</v>
      </c>
      <c r="B1144" s="206" t="str">
        <f aca="false">'BOD Average Salary by School'!B1144</f>
        <v>Scott County Public Schools</v>
      </c>
      <c r="C1144" s="206" t="n">
        <f aca="false">'BOD Average Salary by School'!C1144</f>
        <v>780</v>
      </c>
      <c r="D1144" s="206" t="str">
        <f aca="false">'BOD Average Salary by School'!D1144</f>
        <v>TWIN SPRINGS HIGH</v>
      </c>
      <c r="E1144" s="226" t="n">
        <f aca="false">VLOOKUP(TEXT(A1144,"000")&amp;" "&amp;TEXT(C1144,"0000"),'BOD Average Salary by School'!F:G,2,FALSE())</f>
        <v>47263</v>
      </c>
    </row>
    <row r="1145" customFormat="false" ht="15" hidden="false" customHeight="true" outlineLevel="0" collapsed="false">
      <c r="A1145" s="225" t="n">
        <f aca="false">'BOD Average Salary by School'!A1145</f>
        <v>84</v>
      </c>
      <c r="B1145" s="206" t="str">
        <f aca="false">'BOD Average Salary by School'!B1145</f>
        <v>Scott County Public Schools</v>
      </c>
      <c r="C1145" s="206" t="n">
        <f aca="false">'BOD Average Salary by School'!C1145</f>
        <v>790</v>
      </c>
      <c r="D1145" s="206" t="str">
        <f aca="false">'BOD Average Salary by School'!D1145</f>
        <v>YUMA ELEM</v>
      </c>
      <c r="E1145" s="226" t="n">
        <f aca="false">VLOOKUP(TEXT(A1145,"000")&amp;" "&amp;TEXT(C1145,"0000"),'BOD Average Salary by School'!F:G,2,FALSE())</f>
        <v>40124</v>
      </c>
    </row>
    <row r="1146" customFormat="false" ht="15" hidden="false" customHeight="true" outlineLevel="0" collapsed="false">
      <c r="A1146" s="225" t="n">
        <f aca="false">'BOD Average Salary by School'!A1146</f>
        <v>85</v>
      </c>
      <c r="B1146" s="206" t="str">
        <f aca="false">'BOD Average Salary by School'!B1146</f>
        <v>Shenandoah County Public Schools</v>
      </c>
      <c r="C1146" s="206" t="n">
        <f aca="false">'BOD Average Salary by School'!C1146</f>
        <v>20</v>
      </c>
      <c r="D1146" s="206" t="str">
        <f aca="false">'BOD Average Salary by School'!D1146</f>
        <v>W.W. ROBINSON ELEM</v>
      </c>
      <c r="E1146" s="226" t="n">
        <f aca="false">VLOOKUP(TEXT(A1146,"000")&amp;" "&amp;TEXT(C1146,"0000"),'BOD Average Salary by School'!F:G,2,FALSE())</f>
        <v>47821</v>
      </c>
    </row>
    <row r="1147" customFormat="false" ht="15" hidden="false" customHeight="true" outlineLevel="0" collapsed="false">
      <c r="A1147" s="225" t="n">
        <f aca="false">'BOD Average Salary by School'!A1147</f>
        <v>85</v>
      </c>
      <c r="B1147" s="206" t="str">
        <f aca="false">'BOD Average Salary by School'!B1147</f>
        <v>Shenandoah County Public Schools</v>
      </c>
      <c r="C1147" s="206" t="n">
        <f aca="false">'BOD Average Salary by School'!C1147</f>
        <v>30</v>
      </c>
      <c r="D1147" s="206" t="str">
        <f aca="false">'BOD Average Salary by School'!D1147</f>
        <v>PETER MUHLENBERG MIDDLE</v>
      </c>
      <c r="E1147" s="226" t="n">
        <f aca="false">VLOOKUP(TEXT(A1147,"000")&amp;" "&amp;TEXT(C1147,"0000"),'BOD Average Salary by School'!F:G,2,FALSE())</f>
        <v>48336</v>
      </c>
    </row>
    <row r="1148" customFormat="false" ht="15" hidden="false" customHeight="true" outlineLevel="0" collapsed="false">
      <c r="A1148" s="225" t="n">
        <f aca="false">'BOD Average Salary by School'!A1148</f>
        <v>85</v>
      </c>
      <c r="B1148" s="206" t="str">
        <f aca="false">'BOD Average Salary by School'!B1148</f>
        <v>Shenandoah County Public Schools</v>
      </c>
      <c r="C1148" s="206" t="n">
        <f aca="false">'BOD Average Salary by School'!C1148</f>
        <v>40</v>
      </c>
      <c r="D1148" s="206" t="str">
        <f aca="false">'BOD Average Salary by School'!D1148</f>
        <v>NORTH FORK MIDDLE</v>
      </c>
      <c r="E1148" s="226" t="n">
        <f aca="false">VLOOKUP(TEXT(A1148,"000")&amp;" "&amp;TEXT(C1148,"0000"),'BOD Average Salary by School'!F:G,2,FALSE())</f>
        <v>48557</v>
      </c>
    </row>
    <row r="1149" customFormat="false" ht="15" hidden="false" customHeight="true" outlineLevel="0" collapsed="false">
      <c r="A1149" s="225" t="n">
        <f aca="false">'BOD Average Salary by School'!A1149</f>
        <v>85</v>
      </c>
      <c r="B1149" s="206" t="str">
        <f aca="false">'BOD Average Salary by School'!B1149</f>
        <v>Shenandoah County Public Schools</v>
      </c>
      <c r="C1149" s="206" t="n">
        <f aca="false">'BOD Average Salary by School'!C1149</f>
        <v>50</v>
      </c>
      <c r="D1149" s="206" t="str">
        <f aca="false">'BOD Average Salary by School'!D1149</f>
        <v>SIGNAL KNOB MIDDLE</v>
      </c>
      <c r="E1149" s="226" t="n">
        <f aca="false">VLOOKUP(TEXT(A1149,"000")&amp;" "&amp;TEXT(C1149,"0000"),'BOD Average Salary by School'!F:G,2,FALSE())</f>
        <v>46504</v>
      </c>
    </row>
    <row r="1150" customFormat="false" ht="15" hidden="false" customHeight="true" outlineLevel="0" collapsed="false">
      <c r="A1150" s="225" t="n">
        <f aca="false">'BOD Average Salary by School'!A1150</f>
        <v>85</v>
      </c>
      <c r="B1150" s="206" t="str">
        <f aca="false">'BOD Average Salary by School'!B1150</f>
        <v>Shenandoah County Public Schools</v>
      </c>
      <c r="C1150" s="206" t="n">
        <f aca="false">'BOD Average Salary by School'!C1150</f>
        <v>770</v>
      </c>
      <c r="D1150" s="206" t="str">
        <f aca="false">'BOD Average Salary by School'!D1150</f>
        <v>STRASBURG HIGH</v>
      </c>
      <c r="E1150" s="226" t="n">
        <f aca="false">VLOOKUP(TEXT(A1150,"000")&amp;" "&amp;TEXT(C1150,"0000"),'BOD Average Salary by School'!F:G,2,FALSE())</f>
        <v>46631</v>
      </c>
    </row>
    <row r="1151" customFormat="false" ht="15" hidden="false" customHeight="true" outlineLevel="0" collapsed="false">
      <c r="A1151" s="225" t="n">
        <f aca="false">'BOD Average Salary by School'!A1151</f>
        <v>85</v>
      </c>
      <c r="B1151" s="206" t="str">
        <f aca="false">'BOD Average Salary by School'!B1151</f>
        <v>Shenandoah County Public Schools</v>
      </c>
      <c r="C1151" s="206" t="n">
        <f aca="false">'BOD Average Salary by School'!C1151</f>
        <v>780</v>
      </c>
      <c r="D1151" s="206" t="str">
        <f aca="false">'BOD Average Salary by School'!D1151</f>
        <v>CENTRAL HIGH</v>
      </c>
      <c r="E1151" s="226" t="n">
        <f aca="false">VLOOKUP(TEXT(A1151,"000")&amp;" "&amp;TEXT(C1151,"0000"),'BOD Average Salary by School'!F:G,2,FALSE())</f>
        <v>49831</v>
      </c>
    </row>
    <row r="1152" customFormat="false" ht="15" hidden="false" customHeight="true" outlineLevel="0" collapsed="false">
      <c r="A1152" s="225" t="n">
        <f aca="false">'BOD Average Salary by School'!A1152</f>
        <v>85</v>
      </c>
      <c r="B1152" s="206" t="str">
        <f aca="false">'BOD Average Salary by School'!B1152</f>
        <v>Shenandoah County Public Schools</v>
      </c>
      <c r="C1152" s="206" t="n">
        <f aca="false">'BOD Average Salary by School'!C1152</f>
        <v>790</v>
      </c>
      <c r="D1152" s="206" t="str">
        <f aca="false">'BOD Average Salary by School'!D1152</f>
        <v>STONEWALL JACKSON HIGH</v>
      </c>
      <c r="E1152" s="226" t="n">
        <f aca="false">VLOOKUP(TEXT(A1152,"000")&amp;" "&amp;TEXT(C1152,"0000"),'BOD Average Salary by School'!F:G,2,FALSE())</f>
        <v>51253</v>
      </c>
    </row>
    <row r="1153" customFormat="false" ht="15" hidden="false" customHeight="true" outlineLevel="0" collapsed="false">
      <c r="A1153" s="225" t="n">
        <f aca="false">'BOD Average Salary by School'!A1153</f>
        <v>85</v>
      </c>
      <c r="B1153" s="206" t="str">
        <f aca="false">'BOD Average Salary by School'!B1153</f>
        <v>Shenandoah County Public Schools</v>
      </c>
      <c r="C1153" s="206" t="n">
        <f aca="false">'BOD Average Salary by School'!C1153</f>
        <v>810</v>
      </c>
      <c r="D1153" s="206" t="str">
        <f aca="false">'BOD Average Salary by School'!D1153</f>
        <v>SANDY HOOK ELEM</v>
      </c>
      <c r="E1153" s="226" t="n">
        <f aca="false">VLOOKUP(TEXT(A1153,"000")&amp;" "&amp;TEXT(C1153,"0000"),'BOD Average Salary by School'!F:G,2,FALSE())</f>
        <v>47141</v>
      </c>
    </row>
    <row r="1154" customFormat="false" ht="15" hidden="false" customHeight="true" outlineLevel="0" collapsed="false">
      <c r="A1154" s="225" t="n">
        <f aca="false">'BOD Average Salary by School'!A1154</f>
        <v>85</v>
      </c>
      <c r="B1154" s="206" t="str">
        <f aca="false">'BOD Average Salary by School'!B1154</f>
        <v>Shenandoah County Public Schools</v>
      </c>
      <c r="C1154" s="206" t="n">
        <f aca="false">'BOD Average Salary by School'!C1154</f>
        <v>820</v>
      </c>
      <c r="D1154" s="206" t="str">
        <f aca="false">'BOD Average Salary by School'!D1154</f>
        <v>ASHBY LEE ELEM</v>
      </c>
      <c r="E1154" s="226" t="n">
        <f aca="false">VLOOKUP(TEXT(A1154,"000")&amp;" "&amp;TEXT(C1154,"0000"),'BOD Average Salary by School'!F:G,2,FALSE())</f>
        <v>46820</v>
      </c>
    </row>
    <row r="1155" customFormat="false" ht="15" hidden="false" customHeight="true" outlineLevel="0" collapsed="false">
      <c r="A1155" s="225" t="n">
        <f aca="false">'BOD Average Salary by School'!A1155</f>
        <v>86</v>
      </c>
      <c r="B1155" s="206" t="str">
        <f aca="false">'BOD Average Salary by School'!B1155</f>
        <v>Smyth County Public Schools</v>
      </c>
      <c r="C1155" s="206" t="n">
        <f aca="false">'BOD Average Salary by School'!C1155</f>
        <v>120</v>
      </c>
      <c r="D1155" s="206" t="str">
        <f aca="false">'BOD Average Salary by School'!D1155</f>
        <v>NORTHWOOD MIDDLE</v>
      </c>
      <c r="E1155" s="226" t="n">
        <f aca="false">VLOOKUP(TEXT(A1155,"000")&amp;" "&amp;TEXT(C1155,"0000"),'BOD Average Salary by School'!F:G,2,FALSE())</f>
        <v>48262.82</v>
      </c>
    </row>
    <row r="1156" customFormat="false" ht="15" hidden="false" customHeight="true" outlineLevel="0" collapsed="false">
      <c r="A1156" s="225" t="n">
        <f aca="false">'BOD Average Salary by School'!A1156</f>
        <v>86</v>
      </c>
      <c r="B1156" s="206" t="str">
        <f aca="false">'BOD Average Salary by School'!B1156</f>
        <v>Smyth County Public Schools</v>
      </c>
      <c r="C1156" s="206" t="n">
        <f aca="false">'BOD Average Salary by School'!C1156</f>
        <v>250</v>
      </c>
      <c r="D1156" s="206" t="str">
        <f aca="false">'BOD Average Salary by School'!D1156</f>
        <v>NORTHWOOD HIGH</v>
      </c>
      <c r="E1156" s="226" t="n">
        <f aca="false">VLOOKUP(TEXT(A1156,"000")&amp;" "&amp;TEXT(C1156,"0000"),'BOD Average Salary by School'!F:G,2,FALSE())</f>
        <v>44000.88</v>
      </c>
    </row>
    <row r="1157" customFormat="false" ht="15" hidden="false" customHeight="true" outlineLevel="0" collapsed="false">
      <c r="A1157" s="225" t="n">
        <f aca="false">'BOD Average Salary by School'!A1157</f>
        <v>86</v>
      </c>
      <c r="B1157" s="206" t="str">
        <f aca="false">'BOD Average Salary by School'!B1157</f>
        <v>Smyth County Public Schools</v>
      </c>
      <c r="C1157" s="206" t="n">
        <f aca="false">'BOD Average Salary by School'!C1157</f>
        <v>290</v>
      </c>
      <c r="D1157" s="206" t="str">
        <f aca="false">'BOD Average Salary by School'!D1157</f>
        <v>ATKINS ELEM</v>
      </c>
      <c r="E1157" s="226" t="n">
        <f aca="false">VLOOKUP(TEXT(A1157,"000")&amp;" "&amp;TEXT(C1157,"0000"),'BOD Average Salary by School'!F:G,2,FALSE())</f>
        <v>44298.56</v>
      </c>
    </row>
    <row r="1158" customFormat="false" ht="15" hidden="false" customHeight="true" outlineLevel="0" collapsed="false">
      <c r="A1158" s="225" t="n">
        <f aca="false">'BOD Average Salary by School'!A1158</f>
        <v>86</v>
      </c>
      <c r="B1158" s="206" t="str">
        <f aca="false">'BOD Average Salary by School'!B1158</f>
        <v>Smyth County Public Schools</v>
      </c>
      <c r="C1158" s="206" t="n">
        <f aca="false">'BOD Average Salary by School'!C1158</f>
        <v>460</v>
      </c>
      <c r="D1158" s="206" t="str">
        <f aca="false">'BOD Average Salary by School'!D1158</f>
        <v>CHILHOWIE HIGH</v>
      </c>
      <c r="E1158" s="226" t="n">
        <f aca="false">VLOOKUP(TEXT(A1158,"000")&amp;" "&amp;TEXT(C1158,"0000"),'BOD Average Salary by School'!F:G,2,FALSE())</f>
        <v>43913.78</v>
      </c>
    </row>
    <row r="1159" customFormat="false" ht="15" hidden="false" customHeight="true" outlineLevel="0" collapsed="false">
      <c r="A1159" s="225" t="n">
        <f aca="false">'BOD Average Salary by School'!A1159</f>
        <v>86</v>
      </c>
      <c r="B1159" s="206" t="str">
        <f aca="false">'BOD Average Salary by School'!B1159</f>
        <v>Smyth County Public Schools</v>
      </c>
      <c r="C1159" s="206" t="n">
        <f aca="false">'BOD Average Salary by School'!C1159</f>
        <v>555</v>
      </c>
      <c r="D1159" s="206" t="str">
        <f aca="false">'BOD Average Salary by School'!D1159</f>
        <v>SUGAR GROVE ELEM</v>
      </c>
      <c r="E1159" s="226" t="n">
        <f aca="false">VLOOKUP(TEXT(A1159,"000")&amp;" "&amp;TEXT(C1159,"0000"),'BOD Average Salary by School'!F:G,2,FALSE())</f>
        <v>42226.31</v>
      </c>
    </row>
    <row r="1160" customFormat="false" ht="15" hidden="false" customHeight="true" outlineLevel="0" collapsed="false">
      <c r="A1160" s="225" t="n">
        <f aca="false">'BOD Average Salary by School'!A1160</f>
        <v>86</v>
      </c>
      <c r="B1160" s="206" t="str">
        <f aca="false">'BOD Average Salary by School'!B1160</f>
        <v>Smyth County Public Schools</v>
      </c>
      <c r="C1160" s="206" t="n">
        <f aca="false">'BOD Average Salary by School'!C1160</f>
        <v>680</v>
      </c>
      <c r="D1160" s="206" t="str">
        <f aca="false">'BOD Average Salary by School'!D1160</f>
        <v>MARION MIDDLE</v>
      </c>
      <c r="E1160" s="226" t="n">
        <f aca="false">VLOOKUP(TEXT(A1160,"000")&amp;" "&amp;TEXT(C1160,"0000"),'BOD Average Salary by School'!F:G,2,FALSE())</f>
        <v>40218.92</v>
      </c>
    </row>
    <row r="1161" customFormat="false" ht="15" hidden="false" customHeight="true" outlineLevel="0" collapsed="false">
      <c r="A1161" s="225" t="n">
        <f aca="false">'BOD Average Salary by School'!A1161</f>
        <v>86</v>
      </c>
      <c r="B1161" s="206" t="str">
        <f aca="false">'BOD Average Salary by School'!B1161</f>
        <v>Smyth County Public Schools</v>
      </c>
      <c r="C1161" s="206" t="n">
        <f aca="false">'BOD Average Salary by School'!C1161</f>
        <v>690</v>
      </c>
      <c r="D1161" s="206" t="str">
        <f aca="false">'BOD Average Salary by School'!D1161</f>
        <v>OAK POINT ELEM</v>
      </c>
      <c r="E1161" s="226" t="n">
        <f aca="false">VLOOKUP(TEXT(A1161,"000")&amp;" "&amp;TEXT(C1161,"0000"),'BOD Average Salary by School'!F:G,2,FALSE())</f>
        <v>42945.92</v>
      </c>
    </row>
    <row r="1162" customFormat="false" ht="15" hidden="false" customHeight="true" outlineLevel="0" collapsed="false">
      <c r="A1162" s="225" t="n">
        <f aca="false">'BOD Average Salary by School'!A1162</f>
        <v>86</v>
      </c>
      <c r="B1162" s="206" t="str">
        <f aca="false">'BOD Average Salary by School'!B1162</f>
        <v>Smyth County Public Schools</v>
      </c>
      <c r="C1162" s="206" t="n">
        <f aca="false">'BOD Average Salary by School'!C1162</f>
        <v>700</v>
      </c>
      <c r="D1162" s="206" t="str">
        <f aca="false">'BOD Average Salary by School'!D1162</f>
        <v>MARION SENIOR HIGH</v>
      </c>
      <c r="E1162" s="226" t="n">
        <f aca="false">VLOOKUP(TEXT(A1162,"000")&amp;" "&amp;TEXT(C1162,"0000"),'BOD Average Salary by School'!F:G,2,FALSE())</f>
        <v>39820.85</v>
      </c>
    </row>
    <row r="1163" customFormat="false" ht="15" hidden="false" customHeight="true" outlineLevel="0" collapsed="false">
      <c r="A1163" s="225" t="n">
        <f aca="false">'BOD Average Salary by School'!A1163</f>
        <v>86</v>
      </c>
      <c r="B1163" s="206" t="str">
        <f aca="false">'BOD Average Salary by School'!B1163</f>
        <v>Smyth County Public Schools</v>
      </c>
      <c r="C1163" s="206" t="n">
        <f aca="false">'BOD Average Salary by School'!C1163</f>
        <v>710</v>
      </c>
      <c r="D1163" s="206" t="str">
        <f aca="false">'BOD Average Salary by School'!D1163</f>
        <v>MARION ELEM</v>
      </c>
      <c r="E1163" s="226" t="n">
        <f aca="false">VLOOKUP(TEXT(A1163,"000")&amp;" "&amp;TEXT(C1163,"0000"),'BOD Average Salary by School'!F:G,2,FALSE())</f>
        <v>43643.77</v>
      </c>
    </row>
    <row r="1164" customFormat="false" ht="15" hidden="false" customHeight="true" outlineLevel="0" collapsed="false">
      <c r="A1164" s="225" t="n">
        <f aca="false">'BOD Average Salary by School'!A1164</f>
        <v>86</v>
      </c>
      <c r="B1164" s="206" t="str">
        <f aca="false">'BOD Average Salary by School'!B1164</f>
        <v>Smyth County Public Schools</v>
      </c>
      <c r="C1164" s="206" t="n">
        <f aca="false">'BOD Average Salary by School'!C1164</f>
        <v>720</v>
      </c>
      <c r="D1164" s="206" t="str">
        <f aca="false">'BOD Average Salary by School'!D1164</f>
        <v>RICH VALLEY ELEM</v>
      </c>
      <c r="E1164" s="226" t="n">
        <f aca="false">VLOOKUP(TEXT(A1164,"000")&amp;" "&amp;TEXT(C1164,"0000"),'BOD Average Salary by School'!F:G,2,FALSE())</f>
        <v>46860.79</v>
      </c>
    </row>
    <row r="1165" customFormat="false" ht="15" hidden="false" customHeight="true" outlineLevel="0" collapsed="false">
      <c r="A1165" s="225" t="n">
        <f aca="false">'BOD Average Salary by School'!A1165</f>
        <v>86</v>
      </c>
      <c r="B1165" s="206" t="str">
        <f aca="false">'BOD Average Salary by School'!B1165</f>
        <v>Smyth County Public Schools</v>
      </c>
      <c r="C1165" s="206" t="n">
        <f aca="false">'BOD Average Salary by School'!C1165</f>
        <v>730</v>
      </c>
      <c r="D1165" s="206" t="str">
        <f aca="false">'BOD Average Salary by School'!D1165</f>
        <v>CHILHOWIE ELEM</v>
      </c>
      <c r="E1165" s="226" t="n">
        <f aca="false">VLOOKUP(TEXT(A1165,"000")&amp;" "&amp;TEXT(C1165,"0000"),'BOD Average Salary by School'!F:G,2,FALSE())</f>
        <v>43736.64</v>
      </c>
    </row>
    <row r="1166" customFormat="false" ht="15" hidden="false" customHeight="true" outlineLevel="0" collapsed="false">
      <c r="A1166" s="225" t="n">
        <f aca="false">'BOD Average Salary by School'!A1166</f>
        <v>86</v>
      </c>
      <c r="B1166" s="206" t="str">
        <f aca="false">'BOD Average Salary by School'!B1166</f>
        <v>Smyth County Public Schools</v>
      </c>
      <c r="C1166" s="206" t="n">
        <f aca="false">'BOD Average Salary by School'!C1166</f>
        <v>740</v>
      </c>
      <c r="D1166" s="206" t="str">
        <f aca="false">'BOD Average Salary by School'!D1166</f>
        <v>SALTVILLE ELEM</v>
      </c>
      <c r="E1166" s="226" t="n">
        <f aca="false">VLOOKUP(TEXT(A1166,"000")&amp;" "&amp;TEXT(C1166,"0000"),'BOD Average Salary by School'!F:G,2,FALSE())</f>
        <v>48057.67</v>
      </c>
    </row>
    <row r="1167" customFormat="false" ht="15" hidden="false" customHeight="true" outlineLevel="0" collapsed="false">
      <c r="A1167" s="225" t="n">
        <f aca="false">'BOD Average Salary by School'!A1167</f>
        <v>86</v>
      </c>
      <c r="B1167" s="206" t="str">
        <f aca="false">'BOD Average Salary by School'!B1167</f>
        <v>Smyth County Public Schools</v>
      </c>
      <c r="C1167" s="206" t="n">
        <f aca="false">'BOD Average Salary by School'!C1167</f>
        <v>851</v>
      </c>
      <c r="D1167" s="206" t="str">
        <f aca="false">'BOD Average Salary by School'!D1167</f>
        <v>CHILHOWIE MIDDLE</v>
      </c>
      <c r="E1167" s="226" t="n">
        <f aca="false">VLOOKUP(TEXT(A1167,"000")&amp;" "&amp;TEXT(C1167,"0000"),'BOD Average Salary by School'!F:G,2,FALSE())</f>
        <v>43503.78</v>
      </c>
    </row>
    <row r="1168" customFormat="false" ht="15" hidden="false" customHeight="true" outlineLevel="0" collapsed="false">
      <c r="A1168" s="225" t="n">
        <f aca="false">'BOD Average Salary by School'!A1168</f>
        <v>87</v>
      </c>
      <c r="B1168" s="206" t="str">
        <f aca="false">'BOD Average Salary by School'!B1168</f>
        <v>Southampton County Public Schools</v>
      </c>
      <c r="C1168" s="206" t="n">
        <f aca="false">'BOD Average Salary by School'!C1168</f>
        <v>10</v>
      </c>
      <c r="D1168" s="206" t="str">
        <f aca="false">'BOD Average Salary by School'!D1168</f>
        <v>NOTTOWAY ELEM</v>
      </c>
      <c r="E1168" s="226" t="n">
        <f aca="false">VLOOKUP(TEXT(A1168,"000")&amp;" "&amp;TEXT(C1168,"0000"),'BOD Average Salary by School'!F:G,2,FALSE())</f>
        <v>44974</v>
      </c>
    </row>
    <row r="1169" customFormat="false" ht="15" hidden="false" customHeight="true" outlineLevel="0" collapsed="false">
      <c r="A1169" s="225" t="n">
        <f aca="false">'BOD Average Salary by School'!A1169</f>
        <v>87</v>
      </c>
      <c r="B1169" s="206" t="str">
        <f aca="false">'BOD Average Salary by School'!B1169</f>
        <v>Southampton County Public Schools</v>
      </c>
      <c r="C1169" s="206" t="n">
        <f aca="false">'BOD Average Salary by School'!C1169</f>
        <v>20</v>
      </c>
      <c r="D1169" s="206" t="str">
        <f aca="false">'BOD Average Salary by School'!D1169</f>
        <v>MEHERRIN ELEM</v>
      </c>
      <c r="E1169" s="226" t="n">
        <f aca="false">VLOOKUP(TEXT(A1169,"000")&amp;" "&amp;TEXT(C1169,"0000"),'BOD Average Salary by School'!F:G,2,FALSE())</f>
        <v>44652</v>
      </c>
    </row>
    <row r="1170" customFormat="false" ht="15" hidden="false" customHeight="true" outlineLevel="0" collapsed="false">
      <c r="A1170" s="225" t="n">
        <f aca="false">'BOD Average Salary by School'!A1170</f>
        <v>87</v>
      </c>
      <c r="B1170" s="206" t="str">
        <f aca="false">'BOD Average Salary by School'!B1170</f>
        <v>Southampton County Public Schools</v>
      </c>
      <c r="C1170" s="206" t="n">
        <f aca="false">'BOD Average Salary by School'!C1170</f>
        <v>690</v>
      </c>
      <c r="D1170" s="206" t="str">
        <f aca="false">'BOD Average Salary by School'!D1170</f>
        <v>SOUTHAMPTON HIGH</v>
      </c>
      <c r="E1170" s="226" t="n">
        <f aca="false">VLOOKUP(TEXT(A1170,"000")&amp;" "&amp;TEXT(C1170,"0000"),'BOD Average Salary by School'!F:G,2,FALSE())</f>
        <v>48997</v>
      </c>
    </row>
    <row r="1171" customFormat="false" ht="15" hidden="false" customHeight="true" outlineLevel="0" collapsed="false">
      <c r="A1171" s="225" t="n">
        <f aca="false">'BOD Average Salary by School'!A1171</f>
        <v>87</v>
      </c>
      <c r="B1171" s="206" t="str">
        <f aca="false">'BOD Average Salary by School'!B1171</f>
        <v>Southampton County Public Schools</v>
      </c>
      <c r="C1171" s="206" t="n">
        <f aca="false">'BOD Average Salary by School'!C1171</f>
        <v>700</v>
      </c>
      <c r="D1171" s="206" t="str">
        <f aca="false">'BOD Average Salary by School'!D1171</f>
        <v>SOUTHAMPTON MIDDLE</v>
      </c>
      <c r="E1171" s="226" t="n">
        <f aca="false">VLOOKUP(TEXT(A1171,"000")&amp;" "&amp;TEXT(C1171,"0000"),'BOD Average Salary by School'!F:G,2,FALSE())</f>
        <v>45617</v>
      </c>
    </row>
    <row r="1172" customFormat="false" ht="15" hidden="false" customHeight="true" outlineLevel="0" collapsed="false">
      <c r="A1172" s="225" t="n">
        <f aca="false">'BOD Average Salary by School'!A1172</f>
        <v>87</v>
      </c>
      <c r="B1172" s="206" t="str">
        <f aca="false">'BOD Average Salary by School'!B1172</f>
        <v>Southampton County Public Schools</v>
      </c>
      <c r="C1172" s="206" t="n">
        <f aca="false">'BOD Average Salary by School'!C1172</f>
        <v>710</v>
      </c>
      <c r="D1172" s="206" t="str">
        <f aca="false">'BOD Average Salary by School'!D1172</f>
        <v>CAPRON ELEM</v>
      </c>
      <c r="E1172" s="226" t="n">
        <f aca="false">VLOOKUP(TEXT(A1172,"000")&amp;" "&amp;TEXT(C1172,"0000"),'BOD Average Salary by School'!F:G,2,FALSE())</f>
        <v>46391</v>
      </c>
    </row>
    <row r="1173" customFormat="false" ht="15" hidden="false" customHeight="true" outlineLevel="0" collapsed="false">
      <c r="A1173" s="225" t="n">
        <f aca="false">'BOD Average Salary by School'!A1173</f>
        <v>87</v>
      </c>
      <c r="B1173" s="206" t="str">
        <f aca="false">'BOD Average Salary by School'!B1173</f>
        <v>Southampton County Public Schools</v>
      </c>
      <c r="C1173" s="206" t="n">
        <f aca="false">'BOD Average Salary by School'!C1173</f>
        <v>780</v>
      </c>
      <c r="D1173" s="206" t="str">
        <f aca="false">'BOD Average Salary by School'!D1173</f>
        <v>RIVERDALE ELEM</v>
      </c>
      <c r="E1173" s="226" t="n">
        <f aca="false">VLOOKUP(TEXT(A1173,"000")&amp;" "&amp;TEXT(C1173,"0000"),'BOD Average Salary by School'!F:G,2,FALSE())</f>
        <v>46309</v>
      </c>
    </row>
    <row r="1174" customFormat="false" ht="15" hidden="false" customHeight="true" outlineLevel="0" collapsed="false">
      <c r="A1174" s="225" t="n">
        <f aca="false">'BOD Average Salary by School'!A1174</f>
        <v>88</v>
      </c>
      <c r="B1174" s="206" t="str">
        <f aca="false">'BOD Average Salary by School'!B1174</f>
        <v>Spotsylvania County Public Schools</v>
      </c>
      <c r="C1174" s="206" t="n">
        <f aca="false">'BOD Average Salary by School'!C1174</f>
        <v>10</v>
      </c>
      <c r="D1174" s="206" t="str">
        <f aca="false">'BOD Average Salary by School'!D1174</f>
        <v>BATTLEFIELD ELEM</v>
      </c>
      <c r="E1174" s="226" t="n">
        <f aca="false">VLOOKUP(TEXT(A1174,"000")&amp;" "&amp;TEXT(C1174,"0000"),'BOD Average Salary by School'!F:G,2,FALSE())</f>
        <v>56848.2</v>
      </c>
    </row>
    <row r="1175" customFormat="false" ht="15" hidden="false" customHeight="true" outlineLevel="0" collapsed="false">
      <c r="A1175" s="225" t="n">
        <f aca="false">'BOD Average Salary by School'!A1175</f>
        <v>88</v>
      </c>
      <c r="B1175" s="206" t="str">
        <f aca="false">'BOD Average Salary by School'!B1175</f>
        <v>Spotsylvania County Public Schools</v>
      </c>
      <c r="C1175" s="206" t="n">
        <f aca="false">'BOD Average Salary by School'!C1175</f>
        <v>130</v>
      </c>
      <c r="D1175" s="206" t="str">
        <f aca="false">'BOD Average Salary by School'!D1175</f>
        <v>ROBERT E. LEE ELEM</v>
      </c>
      <c r="E1175" s="226" t="n">
        <f aca="false">VLOOKUP(TEXT(A1175,"000")&amp;" "&amp;TEXT(C1175,"0000"),'BOD Average Salary by School'!F:G,2,FALSE())</f>
        <v>52544.31</v>
      </c>
    </row>
    <row r="1176" customFormat="false" ht="15" hidden="false" customHeight="true" outlineLevel="0" collapsed="false">
      <c r="A1176" s="225" t="n">
        <f aca="false">'BOD Average Salary by School'!A1176</f>
        <v>88</v>
      </c>
      <c r="B1176" s="206" t="str">
        <f aca="false">'BOD Average Salary by School'!B1176</f>
        <v>Spotsylvania County Public Schools</v>
      </c>
      <c r="C1176" s="206" t="n">
        <f aca="false">'BOD Average Salary by School'!C1176</f>
        <v>20</v>
      </c>
      <c r="D1176" s="206" t="str">
        <f aca="false">'BOD Average Salary by School'!D1176</f>
        <v>COURTLAND HIGH</v>
      </c>
      <c r="E1176" s="226" t="n">
        <f aca="false">VLOOKUP(TEXT(A1176,"000")&amp;" "&amp;TEXT(C1176,"0000"),'BOD Average Salary by School'!F:G,2,FALSE())</f>
        <v>53473.94</v>
      </c>
    </row>
    <row r="1177" customFormat="false" ht="15" hidden="false" customHeight="true" outlineLevel="0" collapsed="false">
      <c r="A1177" s="225" t="n">
        <f aca="false">'BOD Average Salary by School'!A1177</f>
        <v>88</v>
      </c>
      <c r="B1177" s="206" t="str">
        <f aca="false">'BOD Average Salary by School'!B1177</f>
        <v>Spotsylvania County Public Schools</v>
      </c>
      <c r="C1177" s="206" t="n">
        <f aca="false">'BOD Average Salary by School'!C1177</f>
        <v>22</v>
      </c>
      <c r="D1177" s="206" t="str">
        <f aca="false">'BOD Average Salary by School'!D1177</f>
        <v>COURTLAND ELEM</v>
      </c>
      <c r="E1177" s="226" t="n">
        <f aca="false">VLOOKUP(TEXT(A1177,"000")&amp;" "&amp;TEXT(C1177,"0000"),'BOD Average Salary by School'!F:G,2,FALSE())</f>
        <v>55305.76</v>
      </c>
    </row>
    <row r="1178" customFormat="false" ht="15" hidden="false" customHeight="true" outlineLevel="0" collapsed="false">
      <c r="A1178" s="225" t="n">
        <f aca="false">'BOD Average Salary by School'!A1178</f>
        <v>88</v>
      </c>
      <c r="B1178" s="206" t="str">
        <f aca="false">'BOD Average Salary by School'!B1178</f>
        <v>Spotsylvania County Public Schools</v>
      </c>
      <c r="C1178" s="206" t="n">
        <f aca="false">'BOD Average Salary by School'!C1178</f>
        <v>220</v>
      </c>
      <c r="D1178" s="206" t="str">
        <f aca="false">'BOD Average Salary by School'!D1178</f>
        <v>POST OAK MIDDLE</v>
      </c>
      <c r="E1178" s="226" t="n">
        <f aca="false">VLOOKUP(TEXT(A1178,"000")&amp;" "&amp;TEXT(C1178,"0000"),'BOD Average Salary by School'!F:G,2,FALSE())</f>
        <v>51562.93</v>
      </c>
    </row>
    <row r="1179" customFormat="false" ht="15" hidden="false" customHeight="true" outlineLevel="0" collapsed="false">
      <c r="A1179" s="225" t="n">
        <f aca="false">'BOD Average Salary by School'!A1179</f>
        <v>88</v>
      </c>
      <c r="B1179" s="206" t="str">
        <f aca="false">'BOD Average Salary by School'!B1179</f>
        <v>Spotsylvania County Public Schools</v>
      </c>
      <c r="C1179" s="206" t="n">
        <f aca="false">'BOD Average Salary by School'!C1179</f>
        <v>30</v>
      </c>
      <c r="D1179" s="206" t="str">
        <f aca="false">'BOD Average Salary by School'!D1179</f>
        <v>LEE HILL ELEM</v>
      </c>
      <c r="E1179" s="226" t="n">
        <f aca="false">VLOOKUP(TEXT(A1179,"000")&amp;" "&amp;TEXT(C1179,"0000"),'BOD Average Salary by School'!F:G,2,FALSE())</f>
        <v>49397.11</v>
      </c>
    </row>
    <row r="1180" customFormat="false" ht="15" hidden="false" customHeight="true" outlineLevel="0" collapsed="false">
      <c r="A1180" s="225" t="n">
        <f aca="false">'BOD Average Salary by School'!A1180</f>
        <v>88</v>
      </c>
      <c r="B1180" s="206" t="str">
        <f aca="false">'BOD Average Salary by School'!B1180</f>
        <v>Spotsylvania County Public Schools</v>
      </c>
      <c r="C1180" s="206" t="n">
        <f aca="false">'BOD Average Salary by School'!C1180</f>
        <v>330</v>
      </c>
      <c r="D1180" s="206" t="str">
        <f aca="false">'BOD Average Salary by School'!D1180</f>
        <v>SPOTSYLVANIA MIDDLE</v>
      </c>
      <c r="E1180" s="226" t="n">
        <f aca="false">VLOOKUP(TEXT(A1180,"000")&amp;" "&amp;TEXT(C1180,"0000"),'BOD Average Salary by School'!F:G,2,FALSE())</f>
        <v>55153.56</v>
      </c>
    </row>
    <row r="1181" customFormat="false" ht="15" hidden="false" customHeight="true" outlineLevel="0" collapsed="false">
      <c r="A1181" s="225" t="n">
        <f aca="false">'BOD Average Salary by School'!A1181</f>
        <v>88</v>
      </c>
      <c r="B1181" s="206" t="str">
        <f aca="false">'BOD Average Salary by School'!B1181</f>
        <v>Spotsylvania County Public Schools</v>
      </c>
      <c r="C1181" s="206" t="n">
        <f aca="false">'BOD Average Salary by School'!C1181</f>
        <v>340</v>
      </c>
      <c r="D1181" s="206" t="str">
        <f aca="false">'BOD Average Salary by School'!D1181</f>
        <v>BERKELEY ELEM</v>
      </c>
      <c r="E1181" s="226" t="n">
        <f aca="false">VLOOKUP(TEXT(A1181,"000")&amp;" "&amp;TEXT(C1181,"0000"),'BOD Average Salary by School'!F:G,2,FALSE())</f>
        <v>56206.94</v>
      </c>
    </row>
    <row r="1182" customFormat="false" ht="15" hidden="false" customHeight="true" outlineLevel="0" collapsed="false">
      <c r="A1182" s="225" t="n">
        <f aca="false">'BOD Average Salary by School'!A1182</f>
        <v>88</v>
      </c>
      <c r="B1182" s="206" t="str">
        <f aca="false">'BOD Average Salary by School'!B1182</f>
        <v>Spotsylvania County Public Schools</v>
      </c>
      <c r="C1182" s="206" t="n">
        <f aca="false">'BOD Average Salary by School'!C1182</f>
        <v>350</v>
      </c>
      <c r="D1182" s="206" t="str">
        <f aca="false">'BOD Average Salary by School'!D1182</f>
        <v>LIVINGSTON ELEM</v>
      </c>
      <c r="E1182" s="226" t="n">
        <f aca="false">VLOOKUP(TEXT(A1182,"000")&amp;" "&amp;TEXT(C1182,"0000"),'BOD Average Salary by School'!F:G,2,FALSE())</f>
        <v>53304.26</v>
      </c>
    </row>
    <row r="1183" customFormat="false" ht="15" hidden="false" customHeight="true" outlineLevel="0" collapsed="false">
      <c r="A1183" s="225" t="n">
        <f aca="false">'BOD Average Salary by School'!A1183</f>
        <v>88</v>
      </c>
      <c r="B1183" s="206" t="str">
        <f aca="false">'BOD Average Salary by School'!B1183</f>
        <v>Spotsylvania County Public Schools</v>
      </c>
      <c r="C1183" s="206" t="n">
        <f aca="false">'BOD Average Salary by School'!C1183</f>
        <v>360</v>
      </c>
      <c r="D1183" s="206" t="str">
        <f aca="false">'BOD Average Salary by School'!D1183</f>
        <v>SPOTSWOOD ELEM</v>
      </c>
      <c r="E1183" s="226" t="n">
        <f aca="false">VLOOKUP(TEXT(A1183,"000")&amp;" "&amp;TEXT(C1183,"0000"),'BOD Average Salary by School'!F:G,2,FALSE())</f>
        <v>51987.29</v>
      </c>
    </row>
    <row r="1184" customFormat="false" ht="15" hidden="false" customHeight="true" outlineLevel="0" collapsed="false">
      <c r="A1184" s="225" t="n">
        <f aca="false">'BOD Average Salary by School'!A1184</f>
        <v>88</v>
      </c>
      <c r="B1184" s="206" t="str">
        <f aca="false">'BOD Average Salary by School'!B1184</f>
        <v>Spotsylvania County Public Schools</v>
      </c>
      <c r="C1184" s="206" t="n">
        <f aca="false">'BOD Average Salary by School'!C1184</f>
        <v>370</v>
      </c>
      <c r="D1184" s="206" t="str">
        <f aca="false">'BOD Average Salary by School'!D1184</f>
        <v>SPOTSYLVANIA HIGH</v>
      </c>
      <c r="E1184" s="226" t="n">
        <f aca="false">VLOOKUP(TEXT(A1184,"000")&amp;" "&amp;TEXT(C1184,"0000"),'BOD Average Salary by School'!F:G,2,FALSE())</f>
        <v>55027.43</v>
      </c>
    </row>
    <row r="1185" customFormat="false" ht="15" hidden="false" customHeight="true" outlineLevel="0" collapsed="false">
      <c r="A1185" s="225" t="n">
        <f aca="false">'BOD Average Salary by School'!A1185</f>
        <v>88</v>
      </c>
      <c r="B1185" s="206" t="str">
        <f aca="false">'BOD Average Salary by School'!B1185</f>
        <v>Spotsylvania County Public Schools</v>
      </c>
      <c r="C1185" s="206" t="n">
        <f aca="false">'BOD Average Salary by School'!C1185</f>
        <v>381</v>
      </c>
      <c r="D1185" s="206" t="str">
        <f aca="false">'BOD Average Salary by School'!D1185</f>
        <v>CHANCELLOR HIGH</v>
      </c>
      <c r="E1185" s="226" t="n">
        <f aca="false">VLOOKUP(TEXT(A1185,"000")&amp;" "&amp;TEXT(C1185,"0000"),'BOD Average Salary by School'!F:G,2,FALSE())</f>
        <v>53617.15</v>
      </c>
    </row>
    <row r="1186" customFormat="false" ht="15" hidden="false" customHeight="true" outlineLevel="0" collapsed="false">
      <c r="A1186" s="225" t="n">
        <f aca="false">'BOD Average Salary by School'!A1186</f>
        <v>88</v>
      </c>
      <c r="B1186" s="206" t="str">
        <f aca="false">'BOD Average Salary by School'!B1186</f>
        <v>Spotsylvania County Public Schools</v>
      </c>
      <c r="C1186" s="206" t="n">
        <f aca="false">'BOD Average Salary by School'!C1186</f>
        <v>382</v>
      </c>
      <c r="D1186" s="206" t="str">
        <f aca="false">'BOD Average Salary by School'!D1186</f>
        <v>CHANCELLOR MIDDLE</v>
      </c>
      <c r="E1186" s="226" t="n">
        <f aca="false">VLOOKUP(TEXT(A1186,"000")&amp;" "&amp;TEXT(C1186,"0000"),'BOD Average Salary by School'!F:G,2,FALSE())</f>
        <v>51583.81</v>
      </c>
    </row>
    <row r="1187" customFormat="false" ht="15" hidden="false" customHeight="true" outlineLevel="0" collapsed="false">
      <c r="A1187" s="225" t="n">
        <f aca="false">'BOD Average Salary by School'!A1187</f>
        <v>88</v>
      </c>
      <c r="B1187" s="206" t="str">
        <f aca="false">'BOD Average Salary by School'!B1187</f>
        <v>Spotsylvania County Public Schools</v>
      </c>
      <c r="C1187" s="206" t="n">
        <f aca="false">'BOD Average Salary by School'!C1187</f>
        <v>390</v>
      </c>
      <c r="D1187" s="206" t="str">
        <f aca="false">'BOD Average Salary by School'!D1187</f>
        <v>SMITH STATION ELEM</v>
      </c>
      <c r="E1187" s="226" t="n">
        <f aca="false">VLOOKUP(TEXT(A1187,"000")&amp;" "&amp;TEXT(C1187,"0000"),'BOD Average Salary by School'!F:G,2,FALSE())</f>
        <v>54548.27</v>
      </c>
    </row>
    <row r="1188" customFormat="false" ht="15" hidden="false" customHeight="true" outlineLevel="0" collapsed="false">
      <c r="A1188" s="225" t="n">
        <f aca="false">'BOD Average Salary by School'!A1188</f>
        <v>88</v>
      </c>
      <c r="B1188" s="206" t="str">
        <f aca="false">'BOD Average Salary by School'!B1188</f>
        <v>Spotsylvania County Public Schools</v>
      </c>
      <c r="C1188" s="206" t="n">
        <f aca="false">'BOD Average Salary by School'!C1188</f>
        <v>40</v>
      </c>
      <c r="D1188" s="206" t="str">
        <f aca="false">'BOD Average Salary by School'!D1188</f>
        <v>CHANCELLOR ELEM</v>
      </c>
      <c r="E1188" s="226" t="n">
        <f aca="false">VLOOKUP(TEXT(A1188,"000")&amp;" "&amp;TEXT(C1188,"0000"),'BOD Average Salary by School'!F:G,2,FALSE())</f>
        <v>55526.74</v>
      </c>
    </row>
    <row r="1189" customFormat="false" ht="15" hidden="false" customHeight="true" outlineLevel="0" collapsed="false">
      <c r="A1189" s="225" t="n">
        <f aca="false">'BOD Average Salary by School'!A1189</f>
        <v>88</v>
      </c>
      <c r="B1189" s="206" t="str">
        <f aca="false">'BOD Average Salary by School'!B1189</f>
        <v>Spotsylvania County Public Schools</v>
      </c>
      <c r="C1189" s="206" t="n">
        <f aca="false">'BOD Average Salary by School'!C1189</f>
        <v>400</v>
      </c>
      <c r="D1189" s="206" t="str">
        <f aca="false">'BOD Average Salary by School'!D1189</f>
        <v>BROCK ROAD ELEM</v>
      </c>
      <c r="E1189" s="226" t="n">
        <f aca="false">VLOOKUP(TEXT(A1189,"000")&amp;" "&amp;TEXT(C1189,"0000"),'BOD Average Salary by School'!F:G,2,FALSE())</f>
        <v>54181.75</v>
      </c>
    </row>
    <row r="1190" customFormat="false" ht="15" hidden="false" customHeight="true" outlineLevel="0" collapsed="false">
      <c r="A1190" s="225" t="n">
        <f aca="false">'BOD Average Salary by School'!A1190</f>
        <v>88</v>
      </c>
      <c r="B1190" s="206" t="str">
        <f aca="false">'BOD Average Salary by School'!B1190</f>
        <v>Spotsylvania County Public Schools</v>
      </c>
      <c r="C1190" s="206" t="n">
        <f aca="false">'BOD Average Salary by School'!C1190</f>
        <v>50</v>
      </c>
      <c r="D1190" s="206" t="str">
        <f aca="false">'BOD Average Salary by School'!D1190</f>
        <v>BATTLEFIELD MIDDLE</v>
      </c>
      <c r="E1190" s="226" t="n">
        <f aca="false">VLOOKUP(TEXT(A1190,"000")&amp;" "&amp;TEXT(C1190,"0000"),'BOD Average Salary by School'!F:G,2,FALSE())</f>
        <v>50318.55</v>
      </c>
    </row>
    <row r="1191" customFormat="false" ht="15" hidden="false" customHeight="true" outlineLevel="0" collapsed="false">
      <c r="A1191" s="225" t="n">
        <f aca="false">'BOD Average Salary by School'!A1191</f>
        <v>88</v>
      </c>
      <c r="B1191" s="206" t="str">
        <f aca="false">'BOD Average Salary by School'!B1191</f>
        <v>Spotsylvania County Public Schools</v>
      </c>
      <c r="C1191" s="206" t="n">
        <f aca="false">'BOD Average Salary by School'!C1191</f>
        <v>501</v>
      </c>
      <c r="D1191" s="206" t="str">
        <f aca="false">'BOD Average Salary by School'!D1191</f>
        <v>COURTHOUSE RD ELEM</v>
      </c>
      <c r="E1191" s="226" t="n">
        <f aca="false">VLOOKUP(TEXT(A1191,"000")&amp;" "&amp;TEXT(C1191,"0000"),'BOD Average Salary by School'!F:G,2,FALSE())</f>
        <v>49141.6</v>
      </c>
    </row>
    <row r="1192" customFormat="false" ht="15" hidden="false" customHeight="true" outlineLevel="0" collapsed="false">
      <c r="A1192" s="225" t="n">
        <f aca="false">'BOD Average Salary by School'!A1192</f>
        <v>88</v>
      </c>
      <c r="B1192" s="206" t="str">
        <f aca="false">'BOD Average Salary by School'!B1192</f>
        <v>Spotsylvania County Public Schools</v>
      </c>
      <c r="C1192" s="206" t="n">
        <f aca="false">'BOD Average Salary by School'!C1192</f>
        <v>502</v>
      </c>
      <c r="D1192" s="206" t="str">
        <f aca="false">'BOD Average Salary by School'!D1192</f>
        <v>THORNBURG MIDDLE</v>
      </c>
      <c r="E1192" s="226" t="n">
        <f aca="false">VLOOKUP(TEXT(A1192,"000")&amp;" "&amp;TEXT(C1192,"0000"),'BOD Average Salary by School'!F:G,2,FALSE())</f>
        <v>52184.65</v>
      </c>
    </row>
    <row r="1193" customFormat="false" ht="15" hidden="false" customHeight="true" outlineLevel="0" collapsed="false">
      <c r="A1193" s="225" t="n">
        <f aca="false">'BOD Average Salary by School'!A1193</f>
        <v>88</v>
      </c>
      <c r="B1193" s="206" t="str">
        <f aca="false">'BOD Average Salary by School'!B1193</f>
        <v>Spotsylvania County Public Schools</v>
      </c>
      <c r="C1193" s="206" t="n">
        <f aca="false">'BOD Average Salary by School'!C1193</f>
        <v>503</v>
      </c>
      <c r="D1193" s="206" t="str">
        <f aca="false">'BOD Average Salary by School'!D1193</f>
        <v>RIVERVIEW ELEM</v>
      </c>
      <c r="E1193" s="226" t="n">
        <f aca="false">VLOOKUP(TEXT(A1193,"000")&amp;" "&amp;TEXT(C1193,"0000"),'BOD Average Salary by School'!F:G,2,FALSE())</f>
        <v>52101.47</v>
      </c>
    </row>
    <row r="1194" customFormat="false" ht="15" hidden="false" customHeight="true" outlineLevel="0" collapsed="false">
      <c r="A1194" s="225" t="n">
        <f aca="false">'BOD Average Salary by School'!A1194</f>
        <v>88</v>
      </c>
      <c r="B1194" s="206" t="str">
        <f aca="false">'BOD Average Salary by School'!B1194</f>
        <v>Spotsylvania County Public Schools</v>
      </c>
      <c r="C1194" s="206" t="n">
        <f aca="false">'BOD Average Salary by School'!C1194</f>
        <v>504</v>
      </c>
      <c r="D1194" s="206" t="str">
        <f aca="false">'BOD Average Salary by School'!D1194</f>
        <v>WILDERNESS ELEM</v>
      </c>
      <c r="E1194" s="226" t="n">
        <f aca="false">VLOOKUP(TEXT(A1194,"000")&amp;" "&amp;TEXT(C1194,"0000"),'BOD Average Salary by School'!F:G,2,FALSE())</f>
        <v>54743.37</v>
      </c>
    </row>
    <row r="1195" customFormat="false" ht="15" hidden="false" customHeight="true" outlineLevel="0" collapsed="false">
      <c r="A1195" s="225" t="n">
        <f aca="false">'BOD Average Salary by School'!A1195</f>
        <v>88</v>
      </c>
      <c r="B1195" s="206" t="str">
        <f aca="false">'BOD Average Salary by School'!B1195</f>
        <v>Spotsylvania County Public Schools</v>
      </c>
      <c r="C1195" s="206" t="n">
        <f aca="false">'BOD Average Salary by School'!C1195</f>
        <v>505</v>
      </c>
      <c r="D1195" s="206" t="str">
        <f aca="false">'BOD Average Salary by School'!D1195</f>
        <v>NI RIVER MIDDLE</v>
      </c>
      <c r="E1195" s="226" t="n">
        <f aca="false">VLOOKUP(TEXT(A1195,"000")&amp;" "&amp;TEXT(C1195,"0000"),'BOD Average Salary by School'!F:G,2,FALSE())</f>
        <v>55537.3</v>
      </c>
    </row>
    <row r="1196" customFormat="false" ht="15" hidden="false" customHeight="true" outlineLevel="0" collapsed="false">
      <c r="A1196" s="225" t="n">
        <f aca="false">'BOD Average Salary by School'!A1196</f>
        <v>88</v>
      </c>
      <c r="B1196" s="206" t="str">
        <f aca="false">'BOD Average Salary by School'!B1196</f>
        <v>Spotsylvania County Public Schools</v>
      </c>
      <c r="C1196" s="206" t="n">
        <f aca="false">'BOD Average Salary by School'!C1196</f>
        <v>506</v>
      </c>
      <c r="D1196" s="206" t="str">
        <f aca="false">'BOD Average Salary by School'!D1196</f>
        <v>MASSAPONAX HIGH</v>
      </c>
      <c r="E1196" s="226" t="n">
        <f aca="false">VLOOKUP(TEXT(A1196,"000")&amp;" "&amp;TEXT(C1196,"0000"),'BOD Average Salary by School'!F:G,2,FALSE())</f>
        <v>52884.48</v>
      </c>
    </row>
    <row r="1197" customFormat="false" ht="15" hidden="false" customHeight="true" outlineLevel="0" collapsed="false">
      <c r="A1197" s="225" t="n">
        <f aca="false">'BOD Average Salary by School'!A1197</f>
        <v>88</v>
      </c>
      <c r="B1197" s="206" t="str">
        <f aca="false">'BOD Average Salary by School'!B1197</f>
        <v>Spotsylvania County Public Schools</v>
      </c>
      <c r="C1197" s="206" t="n">
        <f aca="false">'BOD Average Salary by School'!C1197</f>
        <v>507</v>
      </c>
      <c r="D1197" s="206" t="str">
        <f aca="false">'BOD Average Salary by School'!D1197</f>
        <v>HARRISON ROAD ELEM</v>
      </c>
      <c r="E1197" s="226" t="n">
        <f aca="false">VLOOKUP(TEXT(A1197,"000")&amp;" "&amp;TEXT(C1197,"0000"),'BOD Average Salary by School'!F:G,2,FALSE())</f>
        <v>48332.34</v>
      </c>
    </row>
    <row r="1198" customFormat="false" ht="15" hidden="false" customHeight="true" outlineLevel="0" collapsed="false">
      <c r="A1198" s="225" t="n">
        <f aca="false">'BOD Average Salary by School'!A1198</f>
        <v>88</v>
      </c>
      <c r="B1198" s="206" t="str">
        <f aca="false">'BOD Average Salary by School'!B1198</f>
        <v>Spotsylvania County Public Schools</v>
      </c>
      <c r="C1198" s="206" t="n">
        <f aca="false">'BOD Average Salary by School'!C1198</f>
        <v>508</v>
      </c>
      <c r="D1198" s="206" t="str">
        <f aca="false">'BOD Average Salary by School'!D1198</f>
        <v>PARKSIDE ELEM</v>
      </c>
      <c r="E1198" s="226" t="n">
        <f aca="false">VLOOKUP(TEXT(A1198,"000")&amp;" "&amp;TEXT(C1198,"0000"),'BOD Average Salary by School'!F:G,2,FALSE())</f>
        <v>52242.16</v>
      </c>
    </row>
    <row r="1199" customFormat="false" ht="15" hidden="false" customHeight="true" outlineLevel="0" collapsed="false">
      <c r="A1199" s="225" t="n">
        <f aca="false">'BOD Average Salary by School'!A1199</f>
        <v>88</v>
      </c>
      <c r="B1199" s="206" t="str">
        <f aca="false">'BOD Average Salary by School'!B1199</f>
        <v>Spotsylvania County Public Schools</v>
      </c>
      <c r="C1199" s="206" t="n">
        <f aca="false">'BOD Average Salary by School'!C1199</f>
        <v>509</v>
      </c>
      <c r="D1199" s="206" t="str">
        <f aca="false">'BOD Average Salary by School'!D1199</f>
        <v>FREEDOM MIDDLE</v>
      </c>
      <c r="E1199" s="226" t="n">
        <f aca="false">VLOOKUP(TEXT(A1199,"000")&amp;" "&amp;TEXT(C1199,"0000"),'BOD Average Salary by School'!F:G,2,FALSE())</f>
        <v>50701.98</v>
      </c>
    </row>
    <row r="1200" customFormat="false" ht="15" hidden="false" customHeight="true" outlineLevel="0" collapsed="false">
      <c r="A1200" s="225" t="n">
        <f aca="false">'BOD Average Salary by School'!A1200</f>
        <v>88</v>
      </c>
      <c r="B1200" s="206" t="str">
        <f aca="false">'BOD Average Salary by School'!B1200</f>
        <v>Spotsylvania County Public Schools</v>
      </c>
      <c r="C1200" s="206" t="n">
        <f aca="false">'BOD Average Salary by School'!C1200</f>
        <v>510</v>
      </c>
      <c r="D1200" s="206" t="str">
        <f aca="false">'BOD Average Salary by School'!D1200</f>
        <v>RIVERBEND HIGH</v>
      </c>
      <c r="E1200" s="226" t="n">
        <f aca="false">VLOOKUP(TEXT(A1200,"000")&amp;" "&amp;TEXT(C1200,"0000"),'BOD Average Salary by School'!F:G,2,FALSE())</f>
        <v>52415.41</v>
      </c>
    </row>
    <row r="1201" customFormat="false" ht="15" hidden="false" customHeight="true" outlineLevel="0" collapsed="false">
      <c r="A1201" s="225" t="n">
        <f aca="false">'BOD Average Salary by School'!A1201</f>
        <v>88</v>
      </c>
      <c r="B1201" s="206" t="str">
        <f aca="false">'BOD Average Salary by School'!B1201</f>
        <v>Spotsylvania County Public Schools</v>
      </c>
      <c r="C1201" s="206" t="n">
        <f aca="false">'BOD Average Salary by School'!C1201</f>
        <v>511</v>
      </c>
      <c r="D1201" s="206" t="str">
        <f aca="false">'BOD Average Salary by School'!D1201</f>
        <v>CEDAR FOREST ELEM</v>
      </c>
      <c r="E1201" s="226" t="n">
        <f aca="false">VLOOKUP(TEXT(A1201,"000")&amp;" "&amp;TEXT(C1201,"0000"),'BOD Average Salary by School'!F:G,2,FALSE())</f>
        <v>50238.65</v>
      </c>
    </row>
    <row r="1202" customFormat="false" ht="15" hidden="false" customHeight="true" outlineLevel="0" collapsed="false">
      <c r="A1202" s="225" t="n">
        <f aca="false">'BOD Average Salary by School'!A1202</f>
        <v>88</v>
      </c>
      <c r="B1202" s="206" t="str">
        <f aca="false">'BOD Average Salary by School'!B1202</f>
        <v>Spotsylvania County Public Schools</v>
      </c>
      <c r="C1202" s="206" t="n">
        <f aca="false">'BOD Average Salary by School'!C1202</f>
        <v>60</v>
      </c>
      <c r="D1202" s="206" t="str">
        <f aca="false">'BOD Average Salary by School'!D1202</f>
        <v>SALEM ELEM</v>
      </c>
      <c r="E1202" s="226" t="n">
        <f aca="false">VLOOKUP(TEXT(A1202,"000")&amp;" "&amp;TEXT(C1202,"0000"),'BOD Average Salary by School'!F:G,2,FALSE())</f>
        <v>50779.92</v>
      </c>
    </row>
    <row r="1203" customFormat="false" ht="15" hidden="false" customHeight="true" outlineLevel="0" collapsed="false">
      <c r="A1203" s="225" t="n">
        <f aca="false">'BOD Average Salary by School'!A1203</f>
        <v>89</v>
      </c>
      <c r="B1203" s="206" t="str">
        <f aca="false">'BOD Average Salary by School'!B1203</f>
        <v>Stafford County Public Schools</v>
      </c>
      <c r="C1203" s="206" t="n">
        <f aca="false">'BOD Average Salary by School'!C1203</f>
        <v>10</v>
      </c>
      <c r="D1203" s="206" t="str">
        <f aca="false">'BOD Average Salary by School'!D1203</f>
        <v>EDWARD E. DREW JR. MIDDLE</v>
      </c>
      <c r="E1203" s="226" t="n">
        <f aca="false">VLOOKUP(TEXT(A1203,"000")&amp;" "&amp;TEXT(C1203,"0000"),'BOD Average Salary by School'!F:G,2,FALSE())</f>
        <v>58231</v>
      </c>
    </row>
    <row r="1204" customFormat="false" ht="15" hidden="false" customHeight="true" outlineLevel="0" collapsed="false">
      <c r="A1204" s="225" t="n">
        <f aca="false">'BOD Average Salary by School'!A1204</f>
        <v>89</v>
      </c>
      <c r="B1204" s="206" t="str">
        <f aca="false">'BOD Average Salary by School'!B1204</f>
        <v>Stafford County Public Schools</v>
      </c>
      <c r="C1204" s="206" t="n">
        <f aca="false">'BOD Average Salary by School'!C1204</f>
        <v>111</v>
      </c>
      <c r="D1204" s="206" t="str">
        <f aca="false">'BOD Average Salary by School'!D1204</f>
        <v>STAFFORD ELEM</v>
      </c>
      <c r="E1204" s="226" t="n">
        <f aca="false">VLOOKUP(TEXT(A1204,"000")&amp;" "&amp;TEXT(C1204,"0000"),'BOD Average Salary by School'!F:G,2,FALSE())</f>
        <v>52342</v>
      </c>
    </row>
    <row r="1205" customFormat="false" ht="15" hidden="false" customHeight="true" outlineLevel="0" collapsed="false">
      <c r="A1205" s="225" t="n">
        <f aca="false">'BOD Average Salary by School'!A1205</f>
        <v>89</v>
      </c>
      <c r="B1205" s="206" t="str">
        <f aca="false">'BOD Average Salary by School'!B1205</f>
        <v>Stafford County Public Schools</v>
      </c>
      <c r="C1205" s="206" t="n">
        <f aca="false">'BOD Average Salary by School'!C1205</f>
        <v>112</v>
      </c>
      <c r="D1205" s="206" t="str">
        <f aca="false">'BOD Average Salary by School'!D1205</f>
        <v>STAFFORD MIDDLE</v>
      </c>
      <c r="E1205" s="226" t="n">
        <f aca="false">VLOOKUP(TEXT(A1205,"000")&amp;" "&amp;TEXT(C1205,"0000"),'BOD Average Salary by School'!F:G,2,FALSE())</f>
        <v>54168</v>
      </c>
    </row>
    <row r="1206" customFormat="false" ht="15" hidden="false" customHeight="true" outlineLevel="0" collapsed="false">
      <c r="A1206" s="225" t="n">
        <f aca="false">'BOD Average Salary by School'!A1206</f>
        <v>89</v>
      </c>
      <c r="B1206" s="206" t="str">
        <f aca="false">'BOD Average Salary by School'!B1206</f>
        <v>Stafford County Public Schools</v>
      </c>
      <c r="C1206" s="206" t="n">
        <f aca="false">'BOD Average Salary by School'!C1206</f>
        <v>162</v>
      </c>
      <c r="D1206" s="206" t="str">
        <f aca="false">'BOD Average Salary by School'!D1206</f>
        <v>T. BENTON GAYLE MIDDLE</v>
      </c>
      <c r="E1206" s="226" t="n">
        <f aca="false">VLOOKUP(TEXT(A1206,"000")&amp;" "&amp;TEXT(C1206,"0000"),'BOD Average Salary by School'!F:G,2,FALSE())</f>
        <v>57537</v>
      </c>
    </row>
    <row r="1207" customFormat="false" ht="15" hidden="false" customHeight="true" outlineLevel="0" collapsed="false">
      <c r="A1207" s="225" t="n">
        <f aca="false">'BOD Average Salary by School'!A1207</f>
        <v>89</v>
      </c>
      <c r="B1207" s="206" t="str">
        <f aca="false">'BOD Average Salary by School'!B1207</f>
        <v>Stafford County Public Schools</v>
      </c>
      <c r="C1207" s="206" t="n">
        <f aca="false">'BOD Average Salary by School'!C1207</f>
        <v>20</v>
      </c>
      <c r="D1207" s="206" t="str">
        <f aca="false">'BOD Average Salary by School'!D1207</f>
        <v>STAFFORD SR. HIGH</v>
      </c>
      <c r="E1207" s="226" t="n">
        <f aca="false">VLOOKUP(TEXT(A1207,"000")&amp;" "&amp;TEXT(C1207,"0000"),'BOD Average Salary by School'!F:G,2,FALSE())</f>
        <v>57889</v>
      </c>
    </row>
    <row r="1208" customFormat="false" ht="15" hidden="false" customHeight="true" outlineLevel="0" collapsed="false">
      <c r="A1208" s="225" t="n">
        <f aca="false">'BOD Average Salary by School'!A1208</f>
        <v>89</v>
      </c>
      <c r="B1208" s="206" t="str">
        <f aca="false">'BOD Average Salary by School'!B1208</f>
        <v>Stafford County Public Schools</v>
      </c>
      <c r="C1208" s="206" t="n">
        <f aca="false">'BOD Average Salary by School'!C1208</f>
        <v>230</v>
      </c>
      <c r="D1208" s="206" t="str">
        <f aca="false">'BOD Average Salary by School'!D1208</f>
        <v>FERRY FARM ELEM</v>
      </c>
      <c r="E1208" s="226" t="n">
        <f aca="false">VLOOKUP(TEXT(A1208,"000")&amp;" "&amp;TEXT(C1208,"0000"),'BOD Average Salary by School'!F:G,2,FALSE())</f>
        <v>58300</v>
      </c>
    </row>
    <row r="1209" customFormat="false" ht="15" hidden="false" customHeight="true" outlineLevel="0" collapsed="false">
      <c r="A1209" s="225" t="n">
        <f aca="false">'BOD Average Salary by School'!A1209</f>
        <v>89</v>
      </c>
      <c r="B1209" s="206" t="str">
        <f aca="false">'BOD Average Salary by School'!B1209</f>
        <v>Stafford County Public Schools</v>
      </c>
      <c r="C1209" s="206" t="n">
        <f aca="false">'BOD Average Salary by School'!C1209</f>
        <v>250</v>
      </c>
      <c r="D1209" s="206" t="str">
        <f aca="false">'BOD Average Salary by School'!D1209</f>
        <v>HARTWOOD ELEM</v>
      </c>
      <c r="E1209" s="226" t="n">
        <f aca="false">VLOOKUP(TEXT(A1209,"000")&amp;" "&amp;TEXT(C1209,"0000"),'BOD Average Salary by School'!F:G,2,FALSE())</f>
        <v>54859</v>
      </c>
    </row>
    <row r="1210" customFormat="false" ht="15" hidden="false" customHeight="true" outlineLevel="0" collapsed="false">
      <c r="A1210" s="225" t="n">
        <f aca="false">'BOD Average Salary by School'!A1210</f>
        <v>89</v>
      </c>
      <c r="B1210" s="206" t="str">
        <f aca="false">'BOD Average Salary by School'!B1210</f>
        <v>Stafford County Public Schools</v>
      </c>
      <c r="C1210" s="206" t="n">
        <f aca="false">'BOD Average Salary by School'!C1210</f>
        <v>260</v>
      </c>
      <c r="D1210" s="206" t="str">
        <f aca="false">'BOD Average Salary by School'!D1210</f>
        <v>ANNE E. MONCURE ELEM</v>
      </c>
      <c r="E1210" s="226" t="n">
        <f aca="false">VLOOKUP(TEXT(A1210,"000")&amp;" "&amp;TEXT(C1210,"0000"),'BOD Average Salary by School'!F:G,2,FALSE())</f>
        <v>55059</v>
      </c>
    </row>
    <row r="1211" customFormat="false" ht="15" hidden="false" customHeight="true" outlineLevel="0" collapsed="false">
      <c r="A1211" s="225" t="n">
        <f aca="false">'BOD Average Salary by School'!A1211</f>
        <v>89</v>
      </c>
      <c r="B1211" s="206" t="str">
        <f aca="false">'BOD Average Salary by School'!B1211</f>
        <v>Stafford County Public Schools</v>
      </c>
      <c r="C1211" s="206" t="n">
        <f aca="false">'BOD Average Salary by School'!C1211</f>
        <v>270</v>
      </c>
      <c r="D1211" s="206" t="str">
        <f aca="false">'BOD Average Salary by School'!D1211</f>
        <v>GRAFTON VILLAGE ELEM</v>
      </c>
      <c r="E1211" s="226" t="n">
        <f aca="false">VLOOKUP(TEXT(A1211,"000")&amp;" "&amp;TEXT(C1211,"0000"),'BOD Average Salary by School'!F:G,2,FALSE())</f>
        <v>56765</v>
      </c>
    </row>
    <row r="1212" customFormat="false" ht="15" hidden="false" customHeight="true" outlineLevel="0" collapsed="false">
      <c r="A1212" s="225" t="n">
        <f aca="false">'BOD Average Salary by School'!A1212</f>
        <v>89</v>
      </c>
      <c r="B1212" s="206" t="str">
        <f aca="false">'BOD Average Salary by School'!B1212</f>
        <v>Stafford County Public Schools</v>
      </c>
      <c r="C1212" s="206" t="n">
        <f aca="false">'BOD Average Salary by School'!C1212</f>
        <v>280</v>
      </c>
      <c r="D1212" s="206" t="str">
        <f aca="false">'BOD Average Salary by School'!D1212</f>
        <v>FALMOUTH ELEM</v>
      </c>
      <c r="E1212" s="226" t="n">
        <f aca="false">VLOOKUP(TEXT(A1212,"000")&amp;" "&amp;TEXT(C1212,"0000"),'BOD Average Salary by School'!F:G,2,FALSE())</f>
        <v>53088</v>
      </c>
    </row>
    <row r="1213" customFormat="false" ht="15" hidden="false" customHeight="true" outlineLevel="0" collapsed="false">
      <c r="A1213" s="225" t="n">
        <f aca="false">'BOD Average Salary by School'!A1213</f>
        <v>89</v>
      </c>
      <c r="B1213" s="206" t="str">
        <f aca="false">'BOD Average Salary by School'!B1213</f>
        <v>Stafford County Public Schools</v>
      </c>
      <c r="C1213" s="206" t="n">
        <f aca="false">'BOD Average Salary by School'!C1213</f>
        <v>30</v>
      </c>
      <c r="D1213" s="206" t="str">
        <f aca="false">'BOD Average Salary by School'!D1213</f>
        <v>NORTH STAFFORD HIGH</v>
      </c>
      <c r="E1213" s="226" t="n">
        <f aca="false">VLOOKUP(TEXT(A1213,"000")&amp;" "&amp;TEXT(C1213,"0000"),'BOD Average Salary by School'!F:G,2,FALSE())</f>
        <v>55387</v>
      </c>
    </row>
    <row r="1214" customFormat="false" ht="15" hidden="false" customHeight="true" outlineLevel="0" collapsed="false">
      <c r="A1214" s="225" t="n">
        <f aca="false">'BOD Average Salary by School'!A1214</f>
        <v>89</v>
      </c>
      <c r="B1214" s="206" t="str">
        <f aca="false">'BOD Average Salary by School'!B1214</f>
        <v>Stafford County Public Schools</v>
      </c>
      <c r="C1214" s="206" t="n">
        <f aca="false">'BOD Average Salary by School'!C1214</f>
        <v>300</v>
      </c>
      <c r="D1214" s="206" t="str">
        <f aca="false">'BOD Average Salary by School'!D1214</f>
        <v>PARK RIDGE ELEM</v>
      </c>
      <c r="E1214" s="226" t="n">
        <f aca="false">VLOOKUP(TEXT(A1214,"000")&amp;" "&amp;TEXT(C1214,"0000"),'BOD Average Salary by School'!F:G,2,FALSE())</f>
        <v>53476</v>
      </c>
    </row>
    <row r="1215" customFormat="false" ht="15" hidden="false" customHeight="true" outlineLevel="0" collapsed="false">
      <c r="A1215" s="225" t="n">
        <f aca="false">'BOD Average Salary by School'!A1215</f>
        <v>89</v>
      </c>
      <c r="B1215" s="206" t="str">
        <f aca="false">'BOD Average Salary by School'!B1215</f>
        <v>Stafford County Public Schools</v>
      </c>
      <c r="C1215" s="206" t="n">
        <f aca="false">'BOD Average Salary by School'!C1215</f>
        <v>320</v>
      </c>
      <c r="D1215" s="206" t="str">
        <f aca="false">'BOD Average Salary by School'!D1215</f>
        <v>HAMPTON OAKS ELEM</v>
      </c>
      <c r="E1215" s="226" t="n">
        <f aca="false">VLOOKUP(TEXT(A1215,"000")&amp;" "&amp;TEXT(C1215,"0000"),'BOD Average Salary by School'!F:G,2,FALSE())</f>
        <v>52237</v>
      </c>
    </row>
    <row r="1216" customFormat="false" ht="15" hidden="false" customHeight="true" outlineLevel="0" collapsed="false">
      <c r="A1216" s="225" t="n">
        <f aca="false">'BOD Average Salary by School'!A1216</f>
        <v>89</v>
      </c>
      <c r="B1216" s="206" t="str">
        <f aca="false">'BOD Average Salary by School'!B1216</f>
        <v>Stafford County Public Schools</v>
      </c>
      <c r="C1216" s="206" t="n">
        <f aca="false">'BOD Average Salary by School'!C1216</f>
        <v>40</v>
      </c>
      <c r="D1216" s="206" t="str">
        <f aca="false">'BOD Average Salary by School'!D1216</f>
        <v>ANDREW G. WRIGHT MIDDLE</v>
      </c>
      <c r="E1216" s="226" t="n">
        <f aca="false">VLOOKUP(TEXT(A1216,"000")&amp;" "&amp;TEXT(C1216,"0000"),'BOD Average Salary by School'!F:G,2,FALSE())</f>
        <v>54981</v>
      </c>
    </row>
    <row r="1217" customFormat="false" ht="15" hidden="false" customHeight="true" outlineLevel="0" collapsed="false">
      <c r="A1217" s="225" t="n">
        <f aca="false">'BOD Average Salary by School'!A1217</f>
        <v>89</v>
      </c>
      <c r="B1217" s="206" t="str">
        <f aca="false">'BOD Average Salary by School'!B1217</f>
        <v>Stafford County Public Schools</v>
      </c>
      <c r="C1217" s="206" t="n">
        <f aca="false">'BOD Average Salary by School'!C1217</f>
        <v>41</v>
      </c>
      <c r="D1217" s="206" t="str">
        <f aca="false">'BOD Average Salary by School'!D1217</f>
        <v>GARRISONVILLE ELEM</v>
      </c>
      <c r="E1217" s="226" t="n">
        <f aca="false">VLOOKUP(TEXT(A1217,"000")&amp;" "&amp;TEXT(C1217,"0000"),'BOD Average Salary by School'!F:G,2,FALSE())</f>
        <v>56606</v>
      </c>
    </row>
    <row r="1218" customFormat="false" ht="15" hidden="false" customHeight="true" outlineLevel="0" collapsed="false">
      <c r="A1218" s="225" t="n">
        <f aca="false">'BOD Average Salary by School'!A1218</f>
        <v>89</v>
      </c>
      <c r="B1218" s="206" t="str">
        <f aca="false">'BOD Average Salary by School'!B1218</f>
        <v>Stafford County Public Schools</v>
      </c>
      <c r="C1218" s="206" t="n">
        <f aca="false">'BOD Average Salary by School'!C1218</f>
        <v>421</v>
      </c>
      <c r="D1218" s="206" t="str">
        <f aca="false">'BOD Average Salary by School'!D1218</f>
        <v>BROOKE POINT HIGH</v>
      </c>
      <c r="E1218" s="226" t="n">
        <f aca="false">VLOOKUP(TEXT(A1218,"000")&amp;" "&amp;TEXT(C1218,"0000"),'BOD Average Salary by School'!F:G,2,FALSE())</f>
        <v>57422</v>
      </c>
    </row>
    <row r="1219" customFormat="false" ht="15" hidden="false" customHeight="true" outlineLevel="0" collapsed="false">
      <c r="A1219" s="225" t="n">
        <f aca="false">'BOD Average Salary by School'!A1219</f>
        <v>89</v>
      </c>
      <c r="B1219" s="206" t="str">
        <f aca="false">'BOD Average Salary by School'!B1219</f>
        <v>Stafford County Public Schools</v>
      </c>
      <c r="C1219" s="206" t="n">
        <f aca="false">'BOD Average Salary by School'!C1219</f>
        <v>422</v>
      </c>
      <c r="D1219" s="206" t="str">
        <f aca="false">'BOD Average Salary by School'!D1219</f>
        <v>H.H. POOLE MIDDLE</v>
      </c>
      <c r="E1219" s="226" t="n">
        <f aca="false">VLOOKUP(TEXT(A1219,"000")&amp;" "&amp;TEXT(C1219,"0000"),'BOD Average Salary by School'!F:G,2,FALSE())</f>
        <v>55181</v>
      </c>
    </row>
    <row r="1220" customFormat="false" ht="15" hidden="false" customHeight="true" outlineLevel="0" collapsed="false">
      <c r="A1220" s="225" t="n">
        <f aca="false">'BOD Average Salary by School'!A1220</f>
        <v>89</v>
      </c>
      <c r="B1220" s="206" t="str">
        <f aca="false">'BOD Average Salary by School'!B1220</f>
        <v>Stafford County Public Schools</v>
      </c>
      <c r="C1220" s="206" t="n">
        <f aca="false">'BOD Average Salary by School'!C1220</f>
        <v>423</v>
      </c>
      <c r="D1220" s="206" t="str">
        <f aca="false">'BOD Average Salary by School'!D1220</f>
        <v>WINDING CREEK ELEM</v>
      </c>
      <c r="E1220" s="226" t="n">
        <f aca="false">VLOOKUP(TEXT(A1220,"000")&amp;" "&amp;TEXT(C1220,"0000"),'BOD Average Salary by School'!F:G,2,FALSE())</f>
        <v>51954</v>
      </c>
    </row>
    <row r="1221" customFormat="false" ht="15" hidden="false" customHeight="true" outlineLevel="0" collapsed="false">
      <c r="A1221" s="225" t="n">
        <f aca="false">'BOD Average Salary by School'!A1221</f>
        <v>89</v>
      </c>
      <c r="B1221" s="206" t="str">
        <f aca="false">'BOD Average Salary by School'!B1221</f>
        <v>Stafford County Public Schools</v>
      </c>
      <c r="C1221" s="206" t="n">
        <f aca="false">'BOD Average Salary by School'!C1221</f>
        <v>424</v>
      </c>
      <c r="D1221" s="206" t="str">
        <f aca="false">'BOD Average Salary by School'!D1221</f>
        <v>COLONIAL FORGE HIGH</v>
      </c>
      <c r="E1221" s="226" t="n">
        <f aca="false">VLOOKUP(TEXT(A1221,"000")&amp;" "&amp;TEXT(C1221,"0000"),'BOD Average Salary by School'!F:G,2,FALSE())</f>
        <v>55994</v>
      </c>
    </row>
    <row r="1222" customFormat="false" ht="15" hidden="false" customHeight="true" outlineLevel="0" collapsed="false">
      <c r="A1222" s="225" t="n">
        <f aca="false">'BOD Average Salary by School'!A1222</f>
        <v>89</v>
      </c>
      <c r="B1222" s="206" t="str">
        <f aca="false">'BOD Average Salary by School'!B1222</f>
        <v>Stafford County Public Schools</v>
      </c>
      <c r="C1222" s="206" t="n">
        <f aca="false">'BOD Average Salary by School'!C1222</f>
        <v>425</v>
      </c>
      <c r="D1222" s="206" t="str">
        <f aca="false">'BOD Average Salary by School'!D1222</f>
        <v>ROCKY RUN ELEM</v>
      </c>
      <c r="E1222" s="226" t="n">
        <f aca="false">VLOOKUP(TEXT(A1222,"000")&amp;" "&amp;TEXT(C1222,"0000"),'BOD Average Salary by School'!F:G,2,FALSE())</f>
        <v>54225</v>
      </c>
    </row>
    <row r="1223" customFormat="false" ht="15" hidden="false" customHeight="true" outlineLevel="0" collapsed="false">
      <c r="A1223" s="225" t="n">
        <f aca="false">'BOD Average Salary by School'!A1223</f>
        <v>89</v>
      </c>
      <c r="B1223" s="206" t="str">
        <f aca="false">'BOD Average Salary by School'!B1223</f>
        <v>Stafford County Public Schools</v>
      </c>
      <c r="C1223" s="206" t="n">
        <f aca="false">'BOD Average Salary by School'!C1223</f>
        <v>426</v>
      </c>
      <c r="D1223" s="206" t="str">
        <f aca="false">'BOD Average Salary by School'!D1223</f>
        <v>RODNEY E. THOMPSON MIDDLE</v>
      </c>
      <c r="E1223" s="226" t="n">
        <f aca="false">VLOOKUP(TEXT(A1223,"000")&amp;" "&amp;TEXT(C1223,"0000"),'BOD Average Salary by School'!F:G,2,FALSE())</f>
        <v>54251</v>
      </c>
    </row>
    <row r="1224" customFormat="false" ht="15" hidden="false" customHeight="true" outlineLevel="0" collapsed="false">
      <c r="A1224" s="225" t="n">
        <f aca="false">'BOD Average Salary by School'!A1224</f>
        <v>89</v>
      </c>
      <c r="B1224" s="206" t="str">
        <f aca="false">'BOD Average Salary by School'!B1224</f>
        <v>Stafford County Public Schools</v>
      </c>
      <c r="C1224" s="206" t="n">
        <f aca="false">'BOD Average Salary by School'!C1224</f>
        <v>427</v>
      </c>
      <c r="D1224" s="206" t="str">
        <f aca="false">'BOD Average Salary by School'!D1224</f>
        <v>KATE WALLER BARRETT ELEM</v>
      </c>
      <c r="E1224" s="226" t="n">
        <f aca="false">VLOOKUP(TEXT(A1224,"000")&amp;" "&amp;TEXT(C1224,"0000"),'BOD Average Salary by School'!F:G,2,FALSE())</f>
        <v>49540</v>
      </c>
    </row>
    <row r="1225" customFormat="false" ht="15" hidden="false" customHeight="true" outlineLevel="0" collapsed="false">
      <c r="A1225" s="225" t="n">
        <f aca="false">'BOD Average Salary by School'!A1225</f>
        <v>89</v>
      </c>
      <c r="B1225" s="206" t="str">
        <f aca="false">'BOD Average Salary by School'!B1225</f>
        <v>Stafford County Public Schools</v>
      </c>
      <c r="C1225" s="206" t="n">
        <f aca="false">'BOD Average Salary by School'!C1225</f>
        <v>429</v>
      </c>
      <c r="D1225" s="206" t="str">
        <f aca="false">'BOD Average Salary by School'!D1225</f>
        <v>MARGARET BRENT ELEM</v>
      </c>
      <c r="E1225" s="226" t="n">
        <f aca="false">VLOOKUP(TEXT(A1225,"000")&amp;" "&amp;TEXT(C1225,"0000"),'BOD Average Salary by School'!F:G,2,FALSE())</f>
        <v>53457</v>
      </c>
    </row>
    <row r="1226" customFormat="false" ht="15" hidden="false" customHeight="true" outlineLevel="0" collapsed="false">
      <c r="A1226" s="225" t="n">
        <f aca="false">'BOD Average Salary by School'!A1226</f>
        <v>89</v>
      </c>
      <c r="B1226" s="206" t="str">
        <f aca="false">'BOD Average Salary by School'!B1226</f>
        <v>Stafford County Public Schools</v>
      </c>
      <c r="C1226" s="206" t="n">
        <f aca="false">'BOD Average Salary by School'!C1226</f>
        <v>430</v>
      </c>
      <c r="D1226" s="206" t="str">
        <f aca="false">'BOD Average Salary by School'!D1226</f>
        <v>MOUNTAIN VIEW HIGH</v>
      </c>
      <c r="E1226" s="226" t="n">
        <f aca="false">VLOOKUP(TEXT(A1226,"000")&amp;" "&amp;TEXT(C1226,"0000"),'BOD Average Salary by School'!F:G,2,FALSE())</f>
        <v>54584</v>
      </c>
    </row>
    <row r="1227" customFormat="false" ht="15" hidden="false" customHeight="true" outlineLevel="0" collapsed="false">
      <c r="A1227" s="225" t="n">
        <f aca="false">'BOD Average Salary by School'!A1227</f>
        <v>89</v>
      </c>
      <c r="B1227" s="206" t="str">
        <f aca="false">'BOD Average Salary by School'!B1227</f>
        <v>Stafford County Public Schools</v>
      </c>
      <c r="C1227" s="206" t="n">
        <f aca="false">'BOD Average Salary by School'!C1227</f>
        <v>431</v>
      </c>
      <c r="D1227" s="206" t="str">
        <f aca="false">'BOD Average Salary by School'!D1227</f>
        <v>CONWAY ELEM</v>
      </c>
      <c r="E1227" s="226" t="n">
        <f aca="false">VLOOKUP(TEXT(A1227,"000")&amp;" "&amp;TEXT(C1227,"0000"),'BOD Average Salary by School'!F:G,2,FALSE())</f>
        <v>53775</v>
      </c>
    </row>
    <row r="1228" customFormat="false" ht="15" hidden="false" customHeight="true" outlineLevel="0" collapsed="false">
      <c r="A1228" s="225" t="n">
        <f aca="false">'BOD Average Salary by School'!A1228</f>
        <v>89</v>
      </c>
      <c r="B1228" s="206" t="str">
        <f aca="false">'BOD Average Salary by School'!B1228</f>
        <v>Stafford County Public Schools</v>
      </c>
      <c r="C1228" s="206" t="n">
        <f aca="false">'BOD Average Salary by School'!C1228</f>
        <v>432</v>
      </c>
      <c r="D1228" s="206" t="str">
        <f aca="false">'BOD Average Salary by School'!D1228</f>
        <v>DONALD B. DIXON-LYLE R. SMITH MIDDLE</v>
      </c>
      <c r="E1228" s="226" t="n">
        <f aca="false">VLOOKUP(TEXT(A1228,"000")&amp;" "&amp;TEXT(C1228,"0000"),'BOD Average Salary by School'!F:G,2,FALSE())</f>
        <v>58469</v>
      </c>
    </row>
    <row r="1229" customFormat="false" ht="15" hidden="false" customHeight="true" outlineLevel="0" collapsed="false">
      <c r="A1229" s="225" t="n">
        <f aca="false">'BOD Average Salary by School'!A1229</f>
        <v>89</v>
      </c>
      <c r="B1229" s="206" t="str">
        <f aca="false">'BOD Average Salary by School'!B1229</f>
        <v>Stafford County Public Schools</v>
      </c>
      <c r="C1229" s="206" t="n">
        <f aca="false">'BOD Average Salary by School'!C1229</f>
        <v>433</v>
      </c>
      <c r="D1229" s="206" t="str">
        <f aca="false">'BOD Average Salary by School'!D1229</f>
        <v>ANTHONY BURNS ELEM</v>
      </c>
      <c r="E1229" s="226" t="n">
        <f aca="false">VLOOKUP(TEXT(A1229,"000")&amp;" "&amp;TEXT(C1229,"0000"),'BOD Average Salary by School'!F:G,2,FALSE())</f>
        <v>51446</v>
      </c>
    </row>
    <row r="1230" customFormat="false" ht="15" hidden="false" customHeight="true" outlineLevel="0" collapsed="false">
      <c r="A1230" s="225" t="n">
        <f aca="false">'BOD Average Salary by School'!A1230</f>
        <v>89</v>
      </c>
      <c r="B1230" s="206" t="str">
        <f aca="false">'BOD Average Salary by School'!B1230</f>
        <v>Stafford County Public Schools</v>
      </c>
      <c r="C1230" s="206" t="n">
        <f aca="false">'BOD Average Salary by School'!C1230</f>
        <v>440</v>
      </c>
      <c r="D1230" s="206" t="str">
        <f aca="false">'BOD Average Salary by School'!D1230</f>
        <v>SHIRLEY C. HEIM MIDDLE</v>
      </c>
      <c r="E1230" s="226" t="n">
        <f aca="false">VLOOKUP(TEXT(A1230,"000")&amp;" "&amp;TEXT(C1230,"0000"),'BOD Average Salary by School'!F:G,2,FALSE())</f>
        <v>50309</v>
      </c>
    </row>
    <row r="1231" customFormat="false" ht="15" hidden="false" customHeight="true" outlineLevel="0" collapsed="false">
      <c r="A1231" s="225" t="n">
        <f aca="false">'BOD Average Salary by School'!A1231</f>
        <v>89</v>
      </c>
      <c r="B1231" s="206" t="str">
        <f aca="false">'BOD Average Salary by School'!B1231</f>
        <v>Stafford County Public Schools</v>
      </c>
      <c r="C1231" s="206" t="n">
        <f aca="false">'BOD Average Salary by School'!C1231</f>
        <v>50</v>
      </c>
      <c r="D1231" s="206" t="str">
        <f aca="false">'BOD Average Salary by School'!D1231</f>
        <v>WIDEWATER ELEM</v>
      </c>
      <c r="E1231" s="226" t="n">
        <f aca="false">VLOOKUP(TEXT(A1231,"000")&amp;" "&amp;TEXT(C1231,"0000"),'BOD Average Salary by School'!F:G,2,FALSE())</f>
        <v>51290</v>
      </c>
    </row>
    <row r="1232" customFormat="false" ht="15" hidden="false" customHeight="true" outlineLevel="0" collapsed="false">
      <c r="A1232" s="225" t="n">
        <f aca="false">'BOD Average Salary by School'!A1232</f>
        <v>89</v>
      </c>
      <c r="B1232" s="206" t="str">
        <f aca="false">'BOD Average Salary by School'!B1232</f>
        <v>Stafford County Public Schools</v>
      </c>
      <c r="C1232" s="206" t="n">
        <f aca="false">'BOD Average Salary by School'!C1232</f>
        <v>60</v>
      </c>
      <c r="D1232" s="206" t="str">
        <f aca="false">'BOD Average Salary by School'!D1232</f>
        <v>ROCKHILL ELEM</v>
      </c>
      <c r="E1232" s="226" t="n">
        <f aca="false">VLOOKUP(TEXT(A1232,"000")&amp;" "&amp;TEXT(C1232,"0000"),'BOD Average Salary by School'!F:G,2,FALSE())</f>
        <v>55823</v>
      </c>
    </row>
    <row r="1233" customFormat="false" ht="15" hidden="false" customHeight="true" outlineLevel="0" collapsed="false">
      <c r="A1233" s="225" t="n">
        <f aca="false">'BOD Average Salary by School'!A1233</f>
        <v>90</v>
      </c>
      <c r="B1233" s="206" t="str">
        <f aca="false">'BOD Average Salary by School'!B1233</f>
        <v>Surry County Public Schools</v>
      </c>
      <c r="C1233" s="206" t="n">
        <f aca="false">'BOD Average Salary by School'!C1233</f>
        <v>10</v>
      </c>
      <c r="D1233" s="206" t="str">
        <f aca="false">'BOD Average Salary by School'!D1233</f>
        <v>SURRY COUNTY HIGH</v>
      </c>
      <c r="E1233" s="226" t="n">
        <f aca="false">VLOOKUP(TEXT(A1233,"000")&amp;" "&amp;TEXT(C1233,"0000"),'BOD Average Salary by School'!F:G,2,FALSE())</f>
        <v>53680</v>
      </c>
    </row>
    <row r="1234" customFormat="false" ht="15" hidden="false" customHeight="true" outlineLevel="0" collapsed="false">
      <c r="A1234" s="225" t="n">
        <f aca="false">'BOD Average Salary by School'!A1234</f>
        <v>90</v>
      </c>
      <c r="B1234" s="206" t="str">
        <f aca="false">'BOD Average Salary by School'!B1234</f>
        <v>Surry County Public Schools</v>
      </c>
      <c r="C1234" s="206" t="n">
        <f aca="false">'BOD Average Salary by School'!C1234</f>
        <v>20</v>
      </c>
      <c r="D1234" s="206" t="str">
        <f aca="false">'BOD Average Salary by School'!D1234</f>
        <v>SURRY ELEM</v>
      </c>
      <c r="E1234" s="226" t="n">
        <f aca="false">VLOOKUP(TEXT(A1234,"000")&amp;" "&amp;TEXT(C1234,"0000"),'BOD Average Salary by School'!F:G,2,FALSE())</f>
        <v>50509</v>
      </c>
    </row>
    <row r="1235" customFormat="false" ht="15" hidden="false" customHeight="true" outlineLevel="0" collapsed="false">
      <c r="A1235" s="225" t="n">
        <f aca="false">'BOD Average Salary by School'!A1235</f>
        <v>90</v>
      </c>
      <c r="B1235" s="206" t="str">
        <f aca="false">'BOD Average Salary by School'!B1235</f>
        <v>Surry County Public Schools</v>
      </c>
      <c r="C1235" s="206" t="n">
        <f aca="false">'BOD Average Salary by School'!C1235</f>
        <v>30</v>
      </c>
      <c r="D1235" s="206" t="str">
        <f aca="false">'BOD Average Salary by School'!D1235</f>
        <v>LUTHER P. JACKSON MIDDLE</v>
      </c>
      <c r="E1235" s="226" t="n">
        <f aca="false">VLOOKUP(TEXT(A1235,"000")&amp;" "&amp;TEXT(C1235,"0000"),'BOD Average Salary by School'!F:G,2,FALSE())</f>
        <v>53416</v>
      </c>
    </row>
    <row r="1236" customFormat="false" ht="15" hidden="false" customHeight="true" outlineLevel="0" collapsed="false">
      <c r="A1236" s="225" t="n">
        <f aca="false">'BOD Average Salary by School'!A1236</f>
        <v>91</v>
      </c>
      <c r="B1236" s="206" t="str">
        <f aca="false">'BOD Average Salary by School'!B1236</f>
        <v>Sussex County Public Schools</v>
      </c>
      <c r="C1236" s="206" t="n">
        <f aca="false">'BOD Average Salary by School'!C1236</f>
        <v>340</v>
      </c>
      <c r="D1236" s="206" t="str">
        <f aca="false">'BOD Average Salary by School'!D1236</f>
        <v>SUSSEX CENTRAL HIGH</v>
      </c>
      <c r="E1236" s="226" t="n">
        <f aca="false">VLOOKUP(TEXT(A1236,"000")&amp;" "&amp;TEXT(C1236,"0000"),'BOD Average Salary by School'!F:G,2,FALSE())</f>
        <v>54563</v>
      </c>
    </row>
    <row r="1237" customFormat="false" ht="15" hidden="false" customHeight="true" outlineLevel="0" collapsed="false">
      <c r="A1237" s="225" t="n">
        <f aca="false">'BOD Average Salary by School'!A1237</f>
        <v>91</v>
      </c>
      <c r="B1237" s="206" t="str">
        <f aca="false">'BOD Average Salary by School'!B1237</f>
        <v>Sussex County Public Schools</v>
      </c>
      <c r="C1237" s="206" t="n">
        <f aca="false">'BOD Average Salary by School'!C1237</f>
        <v>482</v>
      </c>
      <c r="D1237" s="206" t="str">
        <f aca="false">'BOD Average Salary by School'!D1237</f>
        <v>SUSSEX CENTRAL MIDDLE</v>
      </c>
      <c r="E1237" s="226" t="n">
        <f aca="false">VLOOKUP(TEXT(A1237,"000")&amp;" "&amp;TEXT(C1237,"0000"),'BOD Average Salary by School'!F:G,2,FALSE())</f>
        <v>50319</v>
      </c>
    </row>
    <row r="1238" customFormat="false" ht="15" hidden="false" customHeight="true" outlineLevel="0" collapsed="false">
      <c r="A1238" s="225" t="n">
        <f aca="false">'BOD Average Salary by School'!A1238</f>
        <v>91</v>
      </c>
      <c r="B1238" s="206" t="str">
        <f aca="false">'BOD Average Salary by School'!B1238</f>
        <v>Sussex County Public Schools</v>
      </c>
      <c r="C1238" s="206" t="n">
        <f aca="false">'BOD Average Salary by School'!C1238</f>
        <v>483</v>
      </c>
      <c r="D1238" s="206" t="str">
        <f aca="false">'BOD Average Salary by School'!D1238</f>
        <v>SUSSEX CENTRAL ELEM</v>
      </c>
      <c r="E1238" s="226" t="n">
        <f aca="false">VLOOKUP(TEXT(A1238,"000")&amp;" "&amp;TEXT(C1238,"0000"),'BOD Average Salary by School'!F:G,2,FALSE())</f>
        <v>43095</v>
      </c>
    </row>
    <row r="1239" customFormat="false" ht="15" hidden="false" customHeight="true" outlineLevel="0" collapsed="false">
      <c r="A1239" s="225" t="n">
        <f aca="false">'BOD Average Salary by School'!A1239</f>
        <v>92</v>
      </c>
      <c r="B1239" s="206" t="str">
        <f aca="false">'BOD Average Salary by School'!B1239</f>
        <v>Tazewell County Public Schools</v>
      </c>
      <c r="C1239" s="206" t="n">
        <f aca="false">'BOD Average Salary by School'!C1239</f>
        <v>10</v>
      </c>
      <c r="D1239" s="206" t="str">
        <f aca="false">'BOD Average Salary by School'!D1239</f>
        <v>GRAHAM MIDDLE</v>
      </c>
      <c r="E1239" s="226" t="n">
        <f aca="false">VLOOKUP(TEXT(A1239,"000")&amp;" "&amp;TEXT(C1239,"0000"),'BOD Average Salary by School'!F:G,2,FALSE())</f>
        <v>41641.52</v>
      </c>
    </row>
    <row r="1240" customFormat="false" ht="15" hidden="false" customHeight="true" outlineLevel="0" collapsed="false">
      <c r="A1240" s="225" t="n">
        <f aca="false">'BOD Average Salary by School'!A1240</f>
        <v>92</v>
      </c>
      <c r="B1240" s="206" t="str">
        <f aca="false">'BOD Average Salary by School'!B1240</f>
        <v>Tazewell County Public Schools</v>
      </c>
      <c r="C1240" s="206" t="n">
        <f aca="false">'BOD Average Salary by School'!C1240</f>
        <v>100</v>
      </c>
      <c r="D1240" s="206" t="str">
        <f aca="false">'BOD Average Salary by School'!D1240</f>
        <v>TAZEWELL MIDDLE</v>
      </c>
      <c r="E1240" s="226" t="n">
        <f aca="false">VLOOKUP(TEXT(A1240,"000")&amp;" "&amp;TEXT(C1240,"0000"),'BOD Average Salary by School'!F:G,2,FALSE())</f>
        <v>41175.02</v>
      </c>
    </row>
    <row r="1241" customFormat="false" ht="15" hidden="false" customHeight="true" outlineLevel="0" collapsed="false">
      <c r="A1241" s="225" t="n">
        <f aca="false">'BOD Average Salary by School'!A1241</f>
        <v>92</v>
      </c>
      <c r="B1241" s="206" t="str">
        <f aca="false">'BOD Average Salary by School'!B1241</f>
        <v>Tazewell County Public Schools</v>
      </c>
      <c r="C1241" s="206" t="n">
        <f aca="false">'BOD Average Salary by School'!C1241</f>
        <v>1020</v>
      </c>
      <c r="D1241" s="206" t="str">
        <f aca="false">'BOD Average Salary by School'!D1241</f>
        <v>ABBS VALLEY-BOISSEVAIN ELEM</v>
      </c>
      <c r="E1241" s="226" t="n">
        <f aca="false">VLOOKUP(TEXT(A1241,"000")&amp;" "&amp;TEXT(C1241,"0000"),'BOD Average Salary by School'!F:G,2,FALSE())</f>
        <v>42442.57</v>
      </c>
    </row>
    <row r="1242" customFormat="false" ht="15" hidden="false" customHeight="true" outlineLevel="0" collapsed="false">
      <c r="A1242" s="225" t="n">
        <f aca="false">'BOD Average Salary by School'!A1242</f>
        <v>92</v>
      </c>
      <c r="B1242" s="206" t="str">
        <f aca="false">'BOD Average Salary by School'!B1242</f>
        <v>Tazewell County Public Schools</v>
      </c>
      <c r="C1242" s="206" t="n">
        <f aca="false">'BOD Average Salary by School'!C1242</f>
        <v>1030</v>
      </c>
      <c r="D1242" s="206" t="str">
        <f aca="false">'BOD Average Salary by School'!D1242</f>
        <v>TAZEWELL ELEM</v>
      </c>
      <c r="E1242" s="226" t="n">
        <f aca="false">VLOOKUP(TEXT(A1242,"000")&amp;" "&amp;TEXT(C1242,"0000"),'BOD Average Salary by School'!F:G,2,FALSE())</f>
        <v>39234.05</v>
      </c>
    </row>
    <row r="1243" customFormat="false" ht="15" hidden="false" customHeight="true" outlineLevel="0" collapsed="false">
      <c r="A1243" s="225" t="n">
        <f aca="false">'BOD Average Salary by School'!A1243</f>
        <v>92</v>
      </c>
      <c r="B1243" s="206" t="str">
        <f aca="false">'BOD Average Salary by School'!B1243</f>
        <v>Tazewell County Public Schools</v>
      </c>
      <c r="C1243" s="206" t="n">
        <f aca="false">'BOD Average Salary by School'!C1243</f>
        <v>450</v>
      </c>
      <c r="D1243" s="206" t="str">
        <f aca="false">'BOD Average Salary by School'!D1243</f>
        <v>NORTH TAZEWELL ELEM</v>
      </c>
      <c r="E1243" s="226" t="n">
        <f aca="false">VLOOKUP(TEXT(A1243,"000")&amp;" "&amp;TEXT(C1243,"0000"),'BOD Average Salary by School'!F:G,2,FALSE())</f>
        <v>39710.53</v>
      </c>
    </row>
    <row r="1244" customFormat="false" ht="15" hidden="false" customHeight="true" outlineLevel="0" collapsed="false">
      <c r="A1244" s="225" t="n">
        <f aca="false">'BOD Average Salary by School'!A1244</f>
        <v>92</v>
      </c>
      <c r="B1244" s="206" t="str">
        <f aca="false">'BOD Average Salary by School'!B1244</f>
        <v>Tazewell County Public Schools</v>
      </c>
      <c r="C1244" s="206" t="n">
        <f aca="false">'BOD Average Salary by School'!C1244</f>
        <v>750</v>
      </c>
      <c r="D1244" s="206" t="str">
        <f aca="false">'BOD Average Salary by School'!D1244</f>
        <v>DUDLEY PRIMARY</v>
      </c>
      <c r="E1244" s="226" t="n">
        <f aca="false">VLOOKUP(TEXT(A1244,"000")&amp;" "&amp;TEXT(C1244,"0000"),'BOD Average Salary by School'!F:G,2,FALSE())</f>
        <v>45925.9</v>
      </c>
    </row>
    <row r="1245" customFormat="false" ht="15" hidden="false" customHeight="true" outlineLevel="0" collapsed="false">
      <c r="A1245" s="225" t="n">
        <f aca="false">'BOD Average Salary by School'!A1245</f>
        <v>92</v>
      </c>
      <c r="B1245" s="206" t="str">
        <f aca="false">'BOD Average Salary by School'!B1245</f>
        <v>Tazewell County Public Schools</v>
      </c>
      <c r="C1245" s="206" t="n">
        <f aca="false">'BOD Average Salary by School'!C1245</f>
        <v>821</v>
      </c>
      <c r="D1245" s="206" t="str">
        <f aca="false">'BOD Average Salary by School'!D1245</f>
        <v>RICHLANDS HIGH</v>
      </c>
      <c r="E1245" s="226" t="n">
        <f aca="false">VLOOKUP(TEXT(A1245,"000")&amp;" "&amp;TEXT(C1245,"0000"),'BOD Average Salary by School'!F:G,2,FALSE())</f>
        <v>46411.46</v>
      </c>
    </row>
    <row r="1246" customFormat="false" ht="15" hidden="false" customHeight="true" outlineLevel="0" collapsed="false">
      <c r="A1246" s="225" t="n">
        <f aca="false">'BOD Average Salary by School'!A1246</f>
        <v>92</v>
      </c>
      <c r="B1246" s="206" t="str">
        <f aca="false">'BOD Average Salary by School'!B1246</f>
        <v>Tazewell County Public Schools</v>
      </c>
      <c r="C1246" s="206" t="n">
        <f aca="false">'BOD Average Salary by School'!C1246</f>
        <v>822</v>
      </c>
      <c r="D1246" s="206" t="str">
        <f aca="false">'BOD Average Salary by School'!D1246</f>
        <v>RICHLANDS ELEM</v>
      </c>
      <c r="E1246" s="226" t="n">
        <f aca="false">VLOOKUP(TEXT(A1246,"000")&amp;" "&amp;TEXT(C1246,"0000"),'BOD Average Salary by School'!F:G,2,FALSE())</f>
        <v>42730.58</v>
      </c>
    </row>
    <row r="1247" customFormat="false" ht="15" hidden="false" customHeight="true" outlineLevel="0" collapsed="false">
      <c r="A1247" s="225" t="n">
        <f aca="false">'BOD Average Salary by School'!A1247</f>
        <v>92</v>
      </c>
      <c r="B1247" s="206" t="str">
        <f aca="false">'BOD Average Salary by School'!B1247</f>
        <v>Tazewell County Public Schools</v>
      </c>
      <c r="C1247" s="206" t="n">
        <f aca="false">'BOD Average Salary by School'!C1247</f>
        <v>823</v>
      </c>
      <c r="D1247" s="206" t="str">
        <f aca="false">'BOD Average Salary by School'!D1247</f>
        <v>RICHLANDS MIDDLE</v>
      </c>
      <c r="E1247" s="226" t="n">
        <f aca="false">VLOOKUP(TEXT(A1247,"000")&amp;" "&amp;TEXT(C1247,"0000"),'BOD Average Salary by School'!F:G,2,FALSE())</f>
        <v>46518.32</v>
      </c>
    </row>
    <row r="1248" customFormat="false" ht="15" hidden="false" customHeight="true" outlineLevel="0" collapsed="false">
      <c r="A1248" s="225" t="n">
        <f aca="false">'BOD Average Salary by School'!A1248</f>
        <v>92</v>
      </c>
      <c r="B1248" s="206" t="str">
        <f aca="false">'BOD Average Salary by School'!B1248</f>
        <v>Tazewell County Public Schools</v>
      </c>
      <c r="C1248" s="206" t="n">
        <f aca="false">'BOD Average Salary by School'!C1248</f>
        <v>830</v>
      </c>
      <c r="D1248" s="206" t="str">
        <f aca="false">'BOD Average Salary by School'!D1248</f>
        <v>CEDAR BLUFF ELEM</v>
      </c>
      <c r="E1248" s="226" t="n">
        <f aca="false">VLOOKUP(TEXT(A1248,"000")&amp;" "&amp;TEXT(C1248,"0000"),'BOD Average Salary by School'!F:G,2,FALSE())</f>
        <v>41875.71</v>
      </c>
    </row>
    <row r="1249" customFormat="false" ht="15" hidden="false" customHeight="true" outlineLevel="0" collapsed="false">
      <c r="A1249" s="225" t="n">
        <f aca="false">'BOD Average Salary by School'!A1249</f>
        <v>92</v>
      </c>
      <c r="B1249" s="206" t="str">
        <f aca="false">'BOD Average Salary by School'!B1249</f>
        <v>Tazewell County Public Schools</v>
      </c>
      <c r="C1249" s="206" t="n">
        <f aca="false">'BOD Average Salary by School'!C1249</f>
        <v>890</v>
      </c>
      <c r="D1249" s="206" t="str">
        <f aca="false">'BOD Average Salary by School'!D1249</f>
        <v>TAZEWELL HIGH</v>
      </c>
      <c r="E1249" s="226" t="n">
        <f aca="false">VLOOKUP(TEXT(A1249,"000")&amp;" "&amp;TEXT(C1249,"0000"),'BOD Average Salary by School'!F:G,2,FALSE())</f>
        <v>44242.95</v>
      </c>
    </row>
    <row r="1250" customFormat="false" ht="15" hidden="false" customHeight="true" outlineLevel="0" collapsed="false">
      <c r="A1250" s="225" t="n">
        <f aca="false">'BOD Average Salary by School'!A1250</f>
        <v>92</v>
      </c>
      <c r="B1250" s="206" t="str">
        <f aca="false">'BOD Average Salary by School'!B1250</f>
        <v>Tazewell County Public Schools</v>
      </c>
      <c r="C1250" s="206" t="n">
        <f aca="false">'BOD Average Salary by School'!C1250</f>
        <v>920</v>
      </c>
      <c r="D1250" s="206" t="str">
        <f aca="false">'BOD Average Salary by School'!D1250</f>
        <v>RAVEN ELEM</v>
      </c>
      <c r="E1250" s="226" t="n">
        <f aca="false">VLOOKUP(TEXT(A1250,"000")&amp;" "&amp;TEXT(C1250,"0000"),'BOD Average Salary by School'!F:G,2,FALSE())</f>
        <v>45348.46</v>
      </c>
    </row>
    <row r="1251" customFormat="false" ht="15" hidden="false" customHeight="true" outlineLevel="0" collapsed="false">
      <c r="A1251" s="225" t="n">
        <f aca="false">'BOD Average Salary by School'!A1251</f>
        <v>92</v>
      </c>
      <c r="B1251" s="206" t="str">
        <f aca="false">'BOD Average Salary by School'!B1251</f>
        <v>Tazewell County Public Schools</v>
      </c>
      <c r="C1251" s="206" t="n">
        <f aca="false">'BOD Average Salary by School'!C1251</f>
        <v>940</v>
      </c>
      <c r="D1251" s="206" t="str">
        <f aca="false">'BOD Average Salary by School'!D1251</f>
        <v>GRAHAM HIGH</v>
      </c>
      <c r="E1251" s="226" t="n">
        <f aca="false">VLOOKUP(TEXT(A1251,"000")&amp;" "&amp;TEXT(C1251,"0000"),'BOD Average Salary by School'!F:G,2,FALSE())</f>
        <v>41215.76</v>
      </c>
    </row>
    <row r="1252" customFormat="false" ht="15" hidden="false" customHeight="true" outlineLevel="0" collapsed="false">
      <c r="A1252" s="225" t="n">
        <f aca="false">'BOD Average Salary by School'!A1252</f>
        <v>92</v>
      </c>
      <c r="B1252" s="206" t="str">
        <f aca="false">'BOD Average Salary by School'!B1252</f>
        <v>Tazewell County Public Schools</v>
      </c>
      <c r="C1252" s="206" t="n">
        <f aca="false">'BOD Average Salary by School'!C1252</f>
        <v>960</v>
      </c>
      <c r="D1252" s="206" t="str">
        <f aca="false">'BOD Average Salary by School'!D1252</f>
        <v>GRAHAM INTERMEDIATE</v>
      </c>
      <c r="E1252" s="226" t="n">
        <f aca="false">VLOOKUP(TEXT(A1252,"000")&amp;" "&amp;TEXT(C1252,"0000"),'BOD Average Salary by School'!F:G,2,FALSE())</f>
        <v>42942.49</v>
      </c>
    </row>
    <row r="1253" customFormat="false" ht="15" hidden="false" customHeight="true" outlineLevel="0" collapsed="false">
      <c r="A1253" s="225" t="n">
        <f aca="false">'BOD Average Salary by School'!A1253</f>
        <v>92</v>
      </c>
      <c r="B1253" s="206" t="str">
        <f aca="false">'BOD Average Salary by School'!B1253</f>
        <v>Tazewell County Public Schools</v>
      </c>
      <c r="C1253" s="206" t="n">
        <f aca="false">'BOD Average Salary by School'!C1253</f>
        <v>980</v>
      </c>
      <c r="D1253" s="206" t="str">
        <f aca="false">'BOD Average Salary by School'!D1253</f>
        <v>SPRINGVILLE ELEM</v>
      </c>
      <c r="E1253" s="226" t="n">
        <f aca="false">VLOOKUP(TEXT(A1253,"000")&amp;" "&amp;TEXT(C1253,"0000"),'BOD Average Salary by School'!F:G,2,FALSE())</f>
        <v>44098.14</v>
      </c>
    </row>
    <row r="1254" customFormat="false" ht="15" hidden="false" customHeight="true" outlineLevel="0" collapsed="false">
      <c r="A1254" s="225" t="n">
        <f aca="false">'BOD Average Salary by School'!A1254</f>
        <v>93</v>
      </c>
      <c r="B1254" s="206" t="str">
        <f aca="false">'BOD Average Salary by School'!B1254</f>
        <v>Warren County Public Schools</v>
      </c>
      <c r="C1254" s="206" t="n">
        <f aca="false">'BOD Average Salary by School'!C1254</f>
        <v>140</v>
      </c>
      <c r="D1254" s="206" t="str">
        <f aca="false">'BOD Average Salary by School'!D1254</f>
        <v>E. WILSON MORRISON ELEM</v>
      </c>
      <c r="E1254" s="226" t="n">
        <f aca="false">VLOOKUP(TEXT(A1254,"000")&amp;" "&amp;TEXT(C1254,"0000"),'BOD Average Salary by School'!F:G,2,FALSE())</f>
        <v>47274</v>
      </c>
    </row>
    <row r="1255" customFormat="false" ht="15" hidden="false" customHeight="true" outlineLevel="0" collapsed="false">
      <c r="A1255" s="225" t="n">
        <f aca="false">'BOD Average Salary by School'!A1255</f>
        <v>93</v>
      </c>
      <c r="B1255" s="206" t="str">
        <f aca="false">'BOD Average Salary by School'!B1255</f>
        <v>Warren County Public Schools</v>
      </c>
      <c r="C1255" s="206" t="n">
        <f aca="false">'BOD Average Salary by School'!C1255</f>
        <v>20</v>
      </c>
      <c r="D1255" s="206" t="str">
        <f aca="false">'BOD Average Salary by School'!D1255</f>
        <v>LESLIE FOX KEYSER ELEM</v>
      </c>
      <c r="E1255" s="226" t="n">
        <f aca="false">VLOOKUP(TEXT(A1255,"000")&amp;" "&amp;TEXT(C1255,"0000"),'BOD Average Salary by School'!F:G,2,FALSE())</f>
        <v>46959</v>
      </c>
    </row>
    <row r="1256" customFormat="false" ht="15" hidden="false" customHeight="true" outlineLevel="0" collapsed="false">
      <c r="A1256" s="225" t="n">
        <f aca="false">'BOD Average Salary by School'!A1256</f>
        <v>93</v>
      </c>
      <c r="B1256" s="206" t="str">
        <f aca="false">'BOD Average Salary by School'!B1256</f>
        <v>Warren County Public Schools</v>
      </c>
      <c r="C1256" s="206" t="n">
        <f aca="false">'BOD Average Salary by School'!C1256</f>
        <v>230</v>
      </c>
      <c r="D1256" s="206" t="str">
        <f aca="false">'BOD Average Salary by School'!D1256</f>
        <v>WARREN COUNTY HIGH</v>
      </c>
      <c r="E1256" s="226" t="n">
        <f aca="false">VLOOKUP(TEXT(A1256,"000")&amp;" "&amp;TEXT(C1256,"0000"),'BOD Average Salary by School'!F:G,2,FALSE())</f>
        <v>47803</v>
      </c>
    </row>
    <row r="1257" customFormat="false" ht="15" hidden="false" customHeight="true" outlineLevel="0" collapsed="false">
      <c r="A1257" s="225" t="n">
        <f aca="false">'BOD Average Salary by School'!A1257</f>
        <v>93</v>
      </c>
      <c r="B1257" s="206" t="str">
        <f aca="false">'BOD Average Salary by School'!B1257</f>
        <v>Warren County Public Schools</v>
      </c>
      <c r="C1257" s="206" t="n">
        <f aca="false">'BOD Average Salary by School'!C1257</f>
        <v>240</v>
      </c>
      <c r="D1257" s="206" t="str">
        <f aca="false">'BOD Average Salary by School'!D1257</f>
        <v>RESSIE JEFFRIES ELEM</v>
      </c>
      <c r="E1257" s="226" t="n">
        <f aca="false">VLOOKUP(TEXT(A1257,"000")&amp;" "&amp;TEXT(C1257,"0000"),'BOD Average Salary by School'!F:G,2,FALSE())</f>
        <v>47341</v>
      </c>
    </row>
    <row r="1258" customFormat="false" ht="15" hidden="false" customHeight="true" outlineLevel="0" collapsed="false">
      <c r="A1258" s="225" t="n">
        <f aca="false">'BOD Average Salary by School'!A1258</f>
        <v>93</v>
      </c>
      <c r="B1258" s="206" t="str">
        <f aca="false">'BOD Average Salary by School'!B1258</f>
        <v>Warren County Public Schools</v>
      </c>
      <c r="C1258" s="206" t="n">
        <f aca="false">'BOD Average Salary by School'!C1258</f>
        <v>250</v>
      </c>
      <c r="D1258" s="206" t="str">
        <f aca="false">'BOD Average Salary by School'!D1258</f>
        <v>SKYLINE HIGH</v>
      </c>
      <c r="E1258" s="226" t="n">
        <f aca="false">VLOOKUP(TEXT(A1258,"000")&amp;" "&amp;TEXT(C1258,"0000"),'BOD Average Salary by School'!F:G,2,FALSE())</f>
        <v>48334</v>
      </c>
    </row>
    <row r="1259" customFormat="false" ht="15" hidden="false" customHeight="true" outlineLevel="0" collapsed="false">
      <c r="A1259" s="225" t="n">
        <f aca="false">'BOD Average Salary by School'!A1259</f>
        <v>93</v>
      </c>
      <c r="B1259" s="206" t="str">
        <f aca="false">'BOD Average Salary by School'!B1259</f>
        <v>Warren County Public Schools</v>
      </c>
      <c r="C1259" s="206" t="n">
        <f aca="false">'BOD Average Salary by School'!C1259</f>
        <v>270</v>
      </c>
      <c r="D1259" s="206" t="str">
        <f aca="false">'BOD Average Salary by School'!D1259</f>
        <v>WARREN COUNTY MIDDLE</v>
      </c>
      <c r="E1259" s="226" t="n">
        <f aca="false">VLOOKUP(TEXT(A1259,"000")&amp;" "&amp;TEXT(C1259,"0000"),'BOD Average Salary by School'!F:G,2,FALSE())</f>
        <v>46922</v>
      </c>
    </row>
    <row r="1260" customFormat="false" ht="15" hidden="false" customHeight="true" outlineLevel="0" collapsed="false">
      <c r="A1260" s="225" t="n">
        <f aca="false">'BOD Average Salary by School'!A1260</f>
        <v>93</v>
      </c>
      <c r="B1260" s="206" t="str">
        <f aca="false">'BOD Average Salary by School'!B1260</f>
        <v>Warren County Public Schools</v>
      </c>
      <c r="C1260" s="206" t="n">
        <f aca="false">'BOD Average Salary by School'!C1260</f>
        <v>371</v>
      </c>
      <c r="D1260" s="206" t="str">
        <f aca="false">'BOD Average Salary by School'!D1260</f>
        <v>HILDA J. BARBOUR ELEM</v>
      </c>
      <c r="E1260" s="226" t="n">
        <f aca="false">VLOOKUP(TEXT(A1260,"000")&amp;" "&amp;TEXT(C1260,"0000"),'BOD Average Salary by School'!F:G,2,FALSE())</f>
        <v>47363</v>
      </c>
    </row>
    <row r="1261" customFormat="false" ht="15" hidden="false" customHeight="true" outlineLevel="0" collapsed="false">
      <c r="A1261" s="225" t="n">
        <f aca="false">'BOD Average Salary by School'!A1261</f>
        <v>93</v>
      </c>
      <c r="B1261" s="206" t="str">
        <f aca="false">'BOD Average Salary by School'!B1261</f>
        <v>Warren County Public Schools</v>
      </c>
      <c r="C1261" s="206" t="n">
        <f aca="false">'BOD Average Salary by School'!C1261</f>
        <v>90</v>
      </c>
      <c r="D1261" s="206" t="str">
        <f aca="false">'BOD Average Salary by School'!D1261</f>
        <v>A.S. RHODES ELEM</v>
      </c>
      <c r="E1261" s="226" t="n">
        <f aca="false">VLOOKUP(TEXT(A1261,"000")&amp;" "&amp;TEXT(C1261,"0000"),'BOD Average Salary by School'!F:G,2,FALSE())</f>
        <v>46974</v>
      </c>
    </row>
    <row r="1262" customFormat="false" ht="15" hidden="false" customHeight="true" outlineLevel="0" collapsed="false">
      <c r="A1262" s="225" t="n">
        <f aca="false">'BOD Average Salary by School'!A1262</f>
        <v>94</v>
      </c>
      <c r="B1262" s="206" t="str">
        <f aca="false">'BOD Average Salary by School'!B1262</f>
        <v>Washington County Public Schools</v>
      </c>
      <c r="C1262" s="206" t="n">
        <f aca="false">'BOD Average Salary by School'!C1262</f>
        <v>1020</v>
      </c>
      <c r="D1262" s="206" t="str">
        <f aca="false">'BOD Average Salary by School'!D1262</f>
        <v>VALLEY INSTITUTE ELEM</v>
      </c>
      <c r="E1262" s="226" t="n">
        <f aca="false">VLOOKUP(TEXT(A1262,"000")&amp;" "&amp;TEXT(C1262,"0000"),'BOD Average Salary by School'!F:G,2,FALSE())</f>
        <v>45226</v>
      </c>
    </row>
    <row r="1263" customFormat="false" ht="15" hidden="false" customHeight="true" outlineLevel="0" collapsed="false">
      <c r="A1263" s="225" t="n">
        <f aca="false">'BOD Average Salary by School'!A1263</f>
        <v>94</v>
      </c>
      <c r="B1263" s="206" t="str">
        <f aca="false">'BOD Average Salary by School'!B1263</f>
        <v>Washington County Public Schools</v>
      </c>
      <c r="C1263" s="206" t="n">
        <f aca="false">'BOD Average Salary by School'!C1263</f>
        <v>1030</v>
      </c>
      <c r="D1263" s="206" t="str">
        <f aca="false">'BOD Average Salary by School'!D1263</f>
        <v>ABINGDON HIGH</v>
      </c>
      <c r="E1263" s="226" t="n">
        <f aca="false">VLOOKUP(TEXT(A1263,"000")&amp;" "&amp;TEXT(C1263,"0000"),'BOD Average Salary by School'!F:G,2,FALSE())</f>
        <v>46738</v>
      </c>
    </row>
    <row r="1264" customFormat="false" ht="15" hidden="false" customHeight="true" outlineLevel="0" collapsed="false">
      <c r="A1264" s="225" t="n">
        <f aca="false">'BOD Average Salary by School'!A1264</f>
        <v>94</v>
      </c>
      <c r="B1264" s="206" t="str">
        <f aca="false">'BOD Average Salary by School'!B1264</f>
        <v>Washington County Public Schools</v>
      </c>
      <c r="C1264" s="206" t="n">
        <f aca="false">'BOD Average Salary by School'!C1264</f>
        <v>1040</v>
      </c>
      <c r="D1264" s="206" t="str">
        <f aca="false">'BOD Average Salary by School'!D1264</f>
        <v>JOHN S. BATTLE HIGH</v>
      </c>
      <c r="E1264" s="226" t="n">
        <f aca="false">VLOOKUP(TEXT(A1264,"000")&amp;" "&amp;TEXT(C1264,"0000"),'BOD Average Salary by School'!F:G,2,FALSE())</f>
        <v>46417</v>
      </c>
    </row>
    <row r="1265" customFormat="false" ht="15" hidden="false" customHeight="true" outlineLevel="0" collapsed="false">
      <c r="A1265" s="225" t="n">
        <f aca="false">'BOD Average Salary by School'!A1265</f>
        <v>94</v>
      </c>
      <c r="B1265" s="206" t="str">
        <f aca="false">'BOD Average Salary by School'!B1265</f>
        <v>Washington County Public Schools</v>
      </c>
      <c r="C1265" s="206" t="n">
        <f aca="false">'BOD Average Salary by School'!C1265</f>
        <v>1050</v>
      </c>
      <c r="D1265" s="206" t="str">
        <f aca="false">'BOD Average Salary by School'!D1265</f>
        <v>PATRICK HENRY HIGH</v>
      </c>
      <c r="E1265" s="226" t="n">
        <f aca="false">VLOOKUP(TEXT(A1265,"000")&amp;" "&amp;TEXT(C1265,"0000"),'BOD Average Salary by School'!F:G,2,FALSE())</f>
        <v>48168</v>
      </c>
    </row>
    <row r="1266" customFormat="false" ht="15" hidden="false" customHeight="true" outlineLevel="0" collapsed="false">
      <c r="A1266" s="225" t="n">
        <f aca="false">'BOD Average Salary by School'!A1266</f>
        <v>94</v>
      </c>
      <c r="B1266" s="206" t="str">
        <f aca="false">'BOD Average Salary by School'!B1266</f>
        <v>Washington County Public Schools</v>
      </c>
      <c r="C1266" s="206" t="n">
        <f aca="false">'BOD Average Salary by School'!C1266</f>
        <v>1060</v>
      </c>
      <c r="D1266" s="206" t="str">
        <f aca="false">'BOD Average Salary by School'!D1266</f>
        <v>HOLSTON HIGH</v>
      </c>
      <c r="E1266" s="226" t="n">
        <f aca="false">VLOOKUP(TEXT(A1266,"000")&amp;" "&amp;TEXT(C1266,"0000"),'BOD Average Salary by School'!F:G,2,FALSE())</f>
        <v>44418</v>
      </c>
    </row>
    <row r="1267" customFormat="false" ht="15" hidden="false" customHeight="true" outlineLevel="0" collapsed="false">
      <c r="A1267" s="225" t="n">
        <f aca="false">'BOD Average Salary by School'!A1267</f>
        <v>94</v>
      </c>
      <c r="B1267" s="206" t="str">
        <f aca="false">'BOD Average Salary by School'!B1267</f>
        <v>Washington County Public Schools</v>
      </c>
      <c r="C1267" s="206" t="n">
        <f aca="false">'BOD Average Salary by School'!C1267</f>
        <v>1070</v>
      </c>
      <c r="D1267" s="206" t="str">
        <f aca="false">'BOD Average Salary by School'!D1267</f>
        <v>HIGH POINT ELEM</v>
      </c>
      <c r="E1267" s="226" t="n">
        <f aca="false">VLOOKUP(TEXT(A1267,"000")&amp;" "&amp;TEXT(C1267,"0000"),'BOD Average Salary by School'!F:G,2,FALSE())</f>
        <v>42975</v>
      </c>
    </row>
    <row r="1268" customFormat="false" ht="15" hidden="false" customHeight="true" outlineLevel="0" collapsed="false">
      <c r="A1268" s="225" t="n">
        <f aca="false">'BOD Average Salary by School'!A1268</f>
        <v>94</v>
      </c>
      <c r="B1268" s="206" t="str">
        <f aca="false">'BOD Average Salary by School'!B1268</f>
        <v>Washington County Public Schools</v>
      </c>
      <c r="C1268" s="206" t="n">
        <f aca="false">'BOD Average Salary by School'!C1268</f>
        <v>1080</v>
      </c>
      <c r="D1268" s="206" t="str">
        <f aca="false">'BOD Average Salary by School'!D1268</f>
        <v>ABINGDON ELEM</v>
      </c>
      <c r="E1268" s="226" t="n">
        <f aca="false">VLOOKUP(TEXT(A1268,"000")&amp;" "&amp;TEXT(C1268,"0000"),'BOD Average Salary by School'!F:G,2,FALSE())</f>
        <v>45813</v>
      </c>
    </row>
    <row r="1269" customFormat="false" ht="15" hidden="false" customHeight="true" outlineLevel="0" collapsed="false">
      <c r="A1269" s="225" t="n">
        <f aca="false">'BOD Average Salary by School'!A1269</f>
        <v>94</v>
      </c>
      <c r="B1269" s="206" t="str">
        <f aca="false">'BOD Average Salary by School'!B1269</f>
        <v>Washington County Public Schools</v>
      </c>
      <c r="C1269" s="206" t="n">
        <f aca="false">'BOD Average Salary by School'!C1269</f>
        <v>1090</v>
      </c>
      <c r="D1269" s="206" t="str">
        <f aca="false">'BOD Average Salary by School'!D1269</f>
        <v>GLADE SPRING MIDDLE</v>
      </c>
      <c r="E1269" s="226" t="n">
        <f aca="false">VLOOKUP(TEXT(A1269,"000")&amp;" "&amp;TEXT(C1269,"0000"),'BOD Average Salary by School'!F:G,2,FALSE())</f>
        <v>48166</v>
      </c>
    </row>
    <row r="1270" customFormat="false" ht="15" hidden="false" customHeight="true" outlineLevel="0" collapsed="false">
      <c r="A1270" s="225" t="n">
        <f aca="false">'BOD Average Salary by School'!A1270</f>
        <v>94</v>
      </c>
      <c r="B1270" s="206" t="str">
        <f aca="false">'BOD Average Salary by School'!B1270</f>
        <v>Washington County Public Schools</v>
      </c>
      <c r="C1270" s="206" t="n">
        <f aca="false">'BOD Average Salary by School'!C1270</f>
        <v>1110</v>
      </c>
      <c r="D1270" s="206" t="str">
        <f aca="false">'BOD Average Salary by School'!D1270</f>
        <v>E.B. STANLEY MIDDLE</v>
      </c>
      <c r="E1270" s="226" t="n">
        <f aca="false">VLOOKUP(TEXT(A1270,"000")&amp;" "&amp;TEXT(C1270,"0000"),'BOD Average Salary by School'!F:G,2,FALSE())</f>
        <v>46476</v>
      </c>
    </row>
    <row r="1271" customFormat="false" ht="15" hidden="false" customHeight="true" outlineLevel="0" collapsed="false">
      <c r="A1271" s="225" t="n">
        <f aca="false">'BOD Average Salary by School'!A1271</f>
        <v>94</v>
      </c>
      <c r="B1271" s="206" t="str">
        <f aca="false">'BOD Average Salary by School'!B1271</f>
        <v>Washington County Public Schools</v>
      </c>
      <c r="C1271" s="206" t="n">
        <f aca="false">'BOD Average Salary by School'!C1271</f>
        <v>20</v>
      </c>
      <c r="D1271" s="206" t="str">
        <f aca="false">'BOD Average Salary by School'!D1271</f>
        <v>MEADOWVIEW ELEM</v>
      </c>
      <c r="E1271" s="226" t="n">
        <f aca="false">VLOOKUP(TEXT(A1271,"000")&amp;" "&amp;TEXT(C1271,"0000"),'BOD Average Salary by School'!F:G,2,FALSE())</f>
        <v>43986</v>
      </c>
    </row>
    <row r="1272" customFormat="false" ht="15" hidden="false" customHeight="true" outlineLevel="0" collapsed="false">
      <c r="A1272" s="225" t="n">
        <f aca="false">'BOD Average Salary by School'!A1272</f>
        <v>94</v>
      </c>
      <c r="B1272" s="206" t="str">
        <f aca="false">'BOD Average Salary by School'!B1272</f>
        <v>Washington County Public Schools</v>
      </c>
      <c r="C1272" s="206" t="n">
        <f aca="false">'BOD Average Salary by School'!C1272</f>
        <v>260</v>
      </c>
      <c r="D1272" s="206" t="str">
        <f aca="false">'BOD Average Salary by School'!D1272</f>
        <v>GREENDALE ELEM</v>
      </c>
      <c r="E1272" s="226" t="n">
        <f aca="false">VLOOKUP(TEXT(A1272,"000")&amp;" "&amp;TEXT(C1272,"0000"),'BOD Average Salary by School'!F:G,2,FALSE())</f>
        <v>42355</v>
      </c>
    </row>
    <row r="1273" customFormat="false" ht="15" hidden="false" customHeight="true" outlineLevel="0" collapsed="false">
      <c r="A1273" s="225" t="n">
        <f aca="false">'BOD Average Salary by School'!A1273</f>
        <v>94</v>
      </c>
      <c r="B1273" s="206" t="str">
        <f aca="false">'BOD Average Salary by School'!B1273</f>
        <v>Washington County Public Schools</v>
      </c>
      <c r="C1273" s="206" t="n">
        <f aca="false">'BOD Average Salary by School'!C1273</f>
        <v>40</v>
      </c>
      <c r="D1273" s="206" t="str">
        <f aca="false">'BOD Average Salary by School'!D1273</f>
        <v>DAMASCUS MIDDLE</v>
      </c>
      <c r="E1273" s="226" t="n">
        <f aca="false">VLOOKUP(TEXT(A1273,"000")&amp;" "&amp;TEXT(C1273,"0000"),'BOD Average Salary by School'!F:G,2,FALSE())</f>
        <v>45459</v>
      </c>
    </row>
    <row r="1274" customFormat="false" ht="15" hidden="false" customHeight="true" outlineLevel="0" collapsed="false">
      <c r="A1274" s="225" t="n">
        <f aca="false">'BOD Average Salary by School'!A1274</f>
        <v>94</v>
      </c>
      <c r="B1274" s="206" t="str">
        <f aca="false">'BOD Average Salary by School'!B1274</f>
        <v>Washington County Public Schools</v>
      </c>
      <c r="C1274" s="206" t="n">
        <f aca="false">'BOD Average Salary by School'!C1274</f>
        <v>50</v>
      </c>
      <c r="D1274" s="206" t="str">
        <f aca="false">'BOD Average Salary by School'!D1274</f>
        <v>RHEA VALLEY ELEM</v>
      </c>
      <c r="E1274" s="226" t="n">
        <f aca="false">VLOOKUP(TEXT(A1274,"000")&amp;" "&amp;TEXT(C1274,"0000"),'BOD Average Salary by School'!F:G,2,FALSE())</f>
        <v>44649</v>
      </c>
    </row>
    <row r="1275" customFormat="false" ht="15" hidden="false" customHeight="true" outlineLevel="0" collapsed="false">
      <c r="A1275" s="225" t="n">
        <f aca="false">'BOD Average Salary by School'!A1275</f>
        <v>94</v>
      </c>
      <c r="B1275" s="206" t="str">
        <f aca="false">'BOD Average Salary by School'!B1275</f>
        <v>Washington County Public Schools</v>
      </c>
      <c r="C1275" s="206" t="n">
        <f aca="false">'BOD Average Salary by School'!C1275</f>
        <v>620</v>
      </c>
      <c r="D1275" s="206" t="str">
        <f aca="false">'BOD Average Salary by School'!D1275</f>
        <v>WALLACE MIDDLE</v>
      </c>
      <c r="E1275" s="226" t="n">
        <f aca="false">VLOOKUP(TEXT(A1275,"000")&amp;" "&amp;TEXT(C1275,"0000"),'BOD Average Salary by School'!F:G,2,FALSE())</f>
        <v>46204</v>
      </c>
    </row>
    <row r="1276" customFormat="false" ht="15" hidden="false" customHeight="true" outlineLevel="0" collapsed="false">
      <c r="A1276" s="225" t="n">
        <f aca="false">'BOD Average Salary by School'!A1276</f>
        <v>94</v>
      </c>
      <c r="B1276" s="206" t="str">
        <f aca="false">'BOD Average Salary by School'!B1276</f>
        <v>Washington County Public Schools</v>
      </c>
      <c r="C1276" s="206" t="n">
        <f aca="false">'BOD Average Salary by School'!C1276</f>
        <v>70</v>
      </c>
      <c r="D1276" s="206" t="str">
        <f aca="false">'BOD Average Salary by School'!D1276</f>
        <v>WATAUGA ELEM</v>
      </c>
      <c r="E1276" s="226" t="n">
        <f aca="false">VLOOKUP(TEXT(A1276,"000")&amp;" "&amp;TEXT(C1276,"0000"),'BOD Average Salary by School'!F:G,2,FALSE())</f>
        <v>45901</v>
      </c>
    </row>
    <row r="1277" customFormat="false" ht="15" hidden="false" customHeight="true" outlineLevel="0" collapsed="false">
      <c r="A1277" s="225" t="n">
        <f aca="false">'BOD Average Salary by School'!A1277</f>
        <v>95</v>
      </c>
      <c r="B1277" s="206" t="str">
        <f aca="false">'BOD Average Salary by School'!B1277</f>
        <v>Westmoreland County Public Schools</v>
      </c>
      <c r="C1277" s="206" t="n">
        <f aca="false">'BOD Average Salary by School'!C1277</f>
        <v>120</v>
      </c>
      <c r="D1277" s="206" t="str">
        <f aca="false">'BOD Average Salary by School'!D1277</f>
        <v>WASHINGTON &amp; LEE HIGH</v>
      </c>
      <c r="E1277" s="226" t="n">
        <f aca="false">VLOOKUP(TEXT(A1277,"000")&amp;" "&amp;TEXT(C1277,"0000"),'BOD Average Salary by School'!F:G,2,FALSE())</f>
        <v>47702</v>
      </c>
    </row>
    <row r="1278" customFormat="false" ht="15" hidden="false" customHeight="true" outlineLevel="0" collapsed="false">
      <c r="A1278" s="225" t="n">
        <f aca="false">'BOD Average Salary by School'!A1278</f>
        <v>95</v>
      </c>
      <c r="B1278" s="206" t="str">
        <f aca="false">'BOD Average Salary by School'!B1278</f>
        <v>Westmoreland County Public Schools</v>
      </c>
      <c r="C1278" s="206" t="n">
        <f aca="false">'BOD Average Salary by School'!C1278</f>
        <v>210</v>
      </c>
      <c r="D1278" s="206" t="str">
        <f aca="false">'BOD Average Salary by School'!D1278</f>
        <v>COPLE ELEM</v>
      </c>
      <c r="E1278" s="226" t="n">
        <f aca="false">VLOOKUP(TEXT(A1278,"000")&amp;" "&amp;TEXT(C1278,"0000"),'BOD Average Salary by School'!F:G,2,FALSE())</f>
        <v>49711</v>
      </c>
    </row>
    <row r="1279" customFormat="false" ht="15" hidden="false" customHeight="true" outlineLevel="0" collapsed="false">
      <c r="A1279" s="225" t="n">
        <f aca="false">'BOD Average Salary by School'!A1279</f>
        <v>95</v>
      </c>
      <c r="B1279" s="206" t="str">
        <f aca="false">'BOD Average Salary by School'!B1279</f>
        <v>Westmoreland County Public Schools</v>
      </c>
      <c r="C1279" s="206" t="n">
        <f aca="false">'BOD Average Salary by School'!C1279</f>
        <v>300</v>
      </c>
      <c r="D1279" s="206" t="str">
        <f aca="false">'BOD Average Salary by School'!D1279</f>
        <v>MONTROSS MIDDLE</v>
      </c>
      <c r="E1279" s="226" t="n">
        <f aca="false">VLOOKUP(TEXT(A1279,"000")&amp;" "&amp;TEXT(C1279,"0000"),'BOD Average Salary by School'!F:G,2,FALSE())</f>
        <v>45974</v>
      </c>
    </row>
    <row r="1280" customFormat="false" ht="15" hidden="false" customHeight="true" outlineLevel="0" collapsed="false">
      <c r="A1280" s="225" t="n">
        <f aca="false">'BOD Average Salary by School'!A1280</f>
        <v>95</v>
      </c>
      <c r="B1280" s="206" t="str">
        <f aca="false">'BOD Average Salary by School'!B1280</f>
        <v>Westmoreland County Public Schools</v>
      </c>
      <c r="C1280" s="206" t="n">
        <f aca="false">'BOD Average Salary by School'!C1280</f>
        <v>310</v>
      </c>
      <c r="D1280" s="206" t="str">
        <f aca="false">'BOD Average Salary by School'!D1280</f>
        <v>WASHINGTON DISTRICT ELEM</v>
      </c>
      <c r="E1280" s="226" t="n">
        <f aca="false">VLOOKUP(TEXT(A1280,"000")&amp;" "&amp;TEXT(C1280,"0000"),'BOD Average Salary by School'!F:G,2,FALSE())</f>
        <v>45729</v>
      </c>
    </row>
    <row r="1281" customFormat="false" ht="15" hidden="false" customHeight="true" outlineLevel="0" collapsed="false">
      <c r="A1281" s="225" t="n">
        <f aca="false">'BOD Average Salary by School'!A1281</f>
        <v>96</v>
      </c>
      <c r="B1281" s="206" t="str">
        <f aca="false">'BOD Average Salary by School'!B1281</f>
        <v>Wise County Public Schools</v>
      </c>
      <c r="C1281" s="206" t="n">
        <f aca="false">'BOD Average Salary by School'!C1281</f>
        <v>1000</v>
      </c>
      <c r="D1281" s="206" t="str">
        <f aca="false">'BOD Average Salary by School'!D1281</f>
        <v>CENTRAL HIGH</v>
      </c>
      <c r="E1281" s="226" t="n">
        <f aca="false">VLOOKUP(TEXT(A1281,"000")&amp;" "&amp;TEXT(C1281,"0000"),'BOD Average Salary by School'!F:G,2,FALSE())</f>
        <v>46647.78</v>
      </c>
    </row>
    <row r="1282" customFormat="false" ht="15" hidden="false" customHeight="true" outlineLevel="0" collapsed="false">
      <c r="A1282" s="225" t="n">
        <f aca="false">'BOD Average Salary by School'!A1282</f>
        <v>96</v>
      </c>
      <c r="B1282" s="206" t="str">
        <f aca="false">'BOD Average Salary by School'!B1282</f>
        <v>Wise County Public Schools</v>
      </c>
      <c r="C1282" s="206" t="n">
        <f aca="false">'BOD Average Salary by School'!C1282</f>
        <v>1010</v>
      </c>
      <c r="D1282" s="206" t="str">
        <f aca="false">'BOD Average Salary by School'!D1282</f>
        <v>UNION HIGH</v>
      </c>
      <c r="E1282" s="226" t="n">
        <f aca="false">VLOOKUP(TEXT(A1282,"000")&amp;" "&amp;TEXT(C1282,"0000"),'BOD Average Salary by School'!F:G,2,FALSE())</f>
        <v>49100.06</v>
      </c>
    </row>
    <row r="1283" customFormat="false" ht="15" hidden="false" customHeight="true" outlineLevel="0" collapsed="false">
      <c r="A1283" s="225" t="n">
        <f aca="false">'BOD Average Salary by School'!A1283</f>
        <v>96</v>
      </c>
      <c r="B1283" s="206" t="str">
        <f aca="false">'BOD Average Salary by School'!B1283</f>
        <v>Wise County Public Schools</v>
      </c>
      <c r="C1283" s="206" t="n">
        <f aca="false">'BOD Average Salary by School'!C1283</f>
        <v>1012</v>
      </c>
      <c r="D1283" s="206" t="str">
        <f aca="false">'BOD Average Salary by School'!D1283</f>
        <v>POWELL VALLEY PRIMARY</v>
      </c>
      <c r="E1283" s="226" t="n">
        <f aca="false">VLOOKUP(TEXT(A1283,"000")&amp;" "&amp;TEXT(C1283,"0000"),'BOD Average Salary by School'!F:G,2,FALSE())</f>
        <v>46364.15</v>
      </c>
    </row>
    <row r="1284" customFormat="false" ht="15" hidden="false" customHeight="true" outlineLevel="0" collapsed="false">
      <c r="A1284" s="225" t="n">
        <f aca="false">'BOD Average Salary by School'!A1284</f>
        <v>96</v>
      </c>
      <c r="B1284" s="206" t="str">
        <f aca="false">'BOD Average Salary by School'!B1284</f>
        <v>Wise County Public Schools</v>
      </c>
      <c r="C1284" s="206" t="n">
        <f aca="false">'BOD Average Salary by School'!C1284</f>
        <v>1013</v>
      </c>
      <c r="D1284" s="206" t="str">
        <f aca="false">'BOD Average Salary by School'!D1284</f>
        <v>POWELL VALLEY MIDDLE</v>
      </c>
      <c r="E1284" s="226" t="n">
        <f aca="false">VLOOKUP(TEXT(A1284,"000")&amp;" "&amp;TEXT(C1284,"0000"),'BOD Average Salary by School'!F:G,2,FALSE())</f>
        <v>46022.54</v>
      </c>
    </row>
    <row r="1285" customFormat="false" ht="15" hidden="false" customHeight="true" outlineLevel="0" collapsed="false">
      <c r="A1285" s="225" t="n">
        <f aca="false">'BOD Average Salary by School'!A1285</f>
        <v>96</v>
      </c>
      <c r="B1285" s="206" t="str">
        <f aca="false">'BOD Average Salary by School'!B1285</f>
        <v>Wise County Public Schools</v>
      </c>
      <c r="C1285" s="206" t="n">
        <f aca="false">'BOD Average Salary by School'!C1285</f>
        <v>1020</v>
      </c>
      <c r="D1285" s="206" t="str">
        <f aca="false">'BOD Average Salary by School'!D1285</f>
        <v>WISE PRIMARY</v>
      </c>
      <c r="E1285" s="226" t="n">
        <f aca="false">VLOOKUP(TEXT(A1285,"000")&amp;" "&amp;TEXT(C1285,"0000"),'BOD Average Salary by School'!F:G,2,FALSE())</f>
        <v>43558.33</v>
      </c>
    </row>
    <row r="1286" customFormat="false" ht="15" hidden="false" customHeight="true" outlineLevel="0" collapsed="false">
      <c r="A1286" s="225" t="n">
        <f aca="false">'BOD Average Salary by School'!A1286</f>
        <v>96</v>
      </c>
      <c r="B1286" s="206" t="str">
        <f aca="false">'BOD Average Salary by School'!B1286</f>
        <v>Wise County Public Schools</v>
      </c>
      <c r="C1286" s="206" t="n">
        <f aca="false">'BOD Average Salary by School'!C1286</f>
        <v>20</v>
      </c>
      <c r="D1286" s="206" t="str">
        <f aca="false">'BOD Average Salary by School'!D1286</f>
        <v>APPALACHIA ELEM</v>
      </c>
      <c r="E1286" s="226" t="n">
        <f aca="false">VLOOKUP(TEXT(A1286,"000")&amp;" "&amp;TEXT(C1286,"0000"),'BOD Average Salary by School'!F:G,2,FALSE())</f>
        <v>42456.98</v>
      </c>
    </row>
    <row r="1287" customFormat="false" ht="15" hidden="false" customHeight="true" outlineLevel="0" collapsed="false">
      <c r="A1287" s="225" t="n">
        <f aca="false">'BOD Average Salary by School'!A1287</f>
        <v>96</v>
      </c>
      <c r="B1287" s="206" t="str">
        <f aca="false">'BOD Average Salary by School'!B1287</f>
        <v>Wise County Public Schools</v>
      </c>
      <c r="C1287" s="206" t="n">
        <f aca="false">'BOD Average Salary by School'!C1287</f>
        <v>320</v>
      </c>
      <c r="D1287" s="206" t="str">
        <f aca="false">'BOD Average Salary by School'!D1287</f>
        <v>L.F. ADDINGTON MIDDLE</v>
      </c>
      <c r="E1287" s="226" t="n">
        <f aca="false">VLOOKUP(TEXT(A1287,"000")&amp;" "&amp;TEXT(C1287,"0000"),'BOD Average Salary by School'!F:G,2,FALSE())</f>
        <v>44952.39</v>
      </c>
    </row>
    <row r="1288" customFormat="false" ht="15" hidden="false" customHeight="true" outlineLevel="0" collapsed="false">
      <c r="A1288" s="225" t="n">
        <f aca="false">'BOD Average Salary by School'!A1288</f>
        <v>96</v>
      </c>
      <c r="B1288" s="206" t="str">
        <f aca="false">'BOD Average Salary by School'!B1288</f>
        <v>Wise County Public Schools</v>
      </c>
      <c r="C1288" s="206" t="n">
        <f aca="false">'BOD Average Salary by School'!C1288</f>
        <v>651</v>
      </c>
      <c r="D1288" s="206" t="str">
        <f aca="false">'BOD Average Salary by School'!D1288</f>
        <v>COEBURN MIDDLE</v>
      </c>
      <c r="E1288" s="226" t="n">
        <f aca="false">VLOOKUP(TEXT(A1288,"000")&amp;" "&amp;TEXT(C1288,"0000"),'BOD Average Salary by School'!F:G,2,FALSE())</f>
        <v>44311.42</v>
      </c>
    </row>
    <row r="1289" customFormat="false" ht="15" hidden="false" customHeight="true" outlineLevel="0" collapsed="false">
      <c r="A1289" s="225" t="n">
        <f aca="false">'BOD Average Salary by School'!A1289</f>
        <v>96</v>
      </c>
      <c r="B1289" s="206" t="str">
        <f aca="false">'BOD Average Salary by School'!B1289</f>
        <v>Wise County Public Schools</v>
      </c>
      <c r="C1289" s="206" t="n">
        <f aca="false">'BOD Average Salary by School'!C1289</f>
        <v>652</v>
      </c>
      <c r="D1289" s="206" t="str">
        <f aca="false">'BOD Average Salary by School'!D1289</f>
        <v>EASTSIDE HIGH</v>
      </c>
      <c r="E1289" s="226" t="n">
        <f aca="false">VLOOKUP(TEXT(A1289,"000")&amp;" "&amp;TEXT(C1289,"0000"),'BOD Average Salary by School'!F:G,2,FALSE())</f>
        <v>50199.98</v>
      </c>
    </row>
    <row r="1290" customFormat="false" ht="15" hidden="false" customHeight="true" outlineLevel="0" collapsed="false">
      <c r="A1290" s="225" t="n">
        <f aca="false">'BOD Average Salary by School'!A1290</f>
        <v>96</v>
      </c>
      <c r="B1290" s="206" t="str">
        <f aca="false">'BOD Average Salary by School'!B1290</f>
        <v>Wise County Public Schools</v>
      </c>
      <c r="C1290" s="206" t="n">
        <f aca="false">'BOD Average Salary by School'!C1290</f>
        <v>653</v>
      </c>
      <c r="D1290" s="206" t="str">
        <f aca="false">'BOD Average Salary by School'!D1290</f>
        <v>COEBURN PRIMARY</v>
      </c>
      <c r="E1290" s="226" t="n">
        <f aca="false">VLOOKUP(TEXT(A1290,"000")&amp;" "&amp;TEXT(C1290,"0000"),'BOD Average Salary by School'!F:G,2,FALSE())</f>
        <v>44952.5</v>
      </c>
    </row>
    <row r="1291" customFormat="false" ht="15" hidden="false" customHeight="true" outlineLevel="0" collapsed="false">
      <c r="A1291" s="225" t="n">
        <f aca="false">'BOD Average Salary by School'!A1291</f>
        <v>96</v>
      </c>
      <c r="B1291" s="206" t="str">
        <f aca="false">'BOD Average Salary by School'!B1291</f>
        <v>Wise County Public Schools</v>
      </c>
      <c r="C1291" s="206" t="n">
        <f aca="false">'BOD Average Salary by School'!C1291</f>
        <v>73</v>
      </c>
      <c r="D1291" s="206" t="str">
        <f aca="false">'BOD Average Salary by School'!D1291</f>
        <v>J.W. ADAMS COMBINED</v>
      </c>
      <c r="E1291" s="226" t="n">
        <f aca="false">VLOOKUP(TEXT(A1291,"000")&amp;" "&amp;TEXT(C1291,"0000"),'BOD Average Salary by School'!F:G,2,FALSE())</f>
        <v>45450.19</v>
      </c>
    </row>
    <row r="1292" customFormat="false" ht="15" hidden="false" customHeight="true" outlineLevel="0" collapsed="false">
      <c r="A1292" s="225" t="n">
        <f aca="false">'BOD Average Salary by School'!A1292</f>
        <v>96</v>
      </c>
      <c r="B1292" s="206" t="str">
        <f aca="false">'BOD Average Salary by School'!B1292</f>
        <v>Wise County Public Schools</v>
      </c>
      <c r="C1292" s="206" t="n">
        <f aca="false">'BOD Average Salary by School'!C1292</f>
        <v>871</v>
      </c>
      <c r="D1292" s="206" t="str">
        <f aca="false">'BOD Average Salary by School'!D1292</f>
        <v>ST. PAUL ELEM</v>
      </c>
      <c r="E1292" s="226" t="n">
        <f aca="false">VLOOKUP(TEXT(A1292,"000")&amp;" "&amp;TEXT(C1292,"0000"),'BOD Average Salary by School'!F:G,2,FALSE())</f>
        <v>45804.87</v>
      </c>
    </row>
    <row r="1293" customFormat="false" ht="15" hidden="false" customHeight="true" outlineLevel="0" collapsed="false">
      <c r="A1293" s="225" t="n">
        <f aca="false">'BOD Average Salary by School'!A1293</f>
        <v>97</v>
      </c>
      <c r="B1293" s="206" t="str">
        <f aca="false">'BOD Average Salary by School'!B1293</f>
        <v>Wythe County Public Schools</v>
      </c>
      <c r="C1293" s="206" t="n">
        <f aca="false">'BOD Average Salary by School'!C1293</f>
        <v>100</v>
      </c>
      <c r="D1293" s="206" t="str">
        <f aca="false">'BOD Average Salary by School'!D1293</f>
        <v>MAX MEADOWS ELEM</v>
      </c>
      <c r="E1293" s="226" t="n">
        <f aca="false">VLOOKUP(TEXT(A1293,"000")&amp;" "&amp;TEXT(C1293,"0000"),'BOD Average Salary by School'!F:G,2,FALSE())</f>
        <v>46864</v>
      </c>
    </row>
    <row r="1294" customFormat="false" ht="15" hidden="false" customHeight="true" outlineLevel="0" collapsed="false">
      <c r="A1294" s="225" t="n">
        <f aca="false">'BOD Average Salary by School'!A1294</f>
        <v>97</v>
      </c>
      <c r="B1294" s="206" t="str">
        <f aca="false">'BOD Average Salary by School'!B1294</f>
        <v>Wythe County Public Schools</v>
      </c>
      <c r="C1294" s="206" t="n">
        <f aca="false">'BOD Average Salary by School'!C1294</f>
        <v>1073</v>
      </c>
      <c r="D1294" s="206" t="str">
        <f aca="false">'BOD Average Salary by School'!D1294</f>
        <v>FORT CHISWELL MIDDLE</v>
      </c>
      <c r="E1294" s="226" t="n">
        <f aca="false">VLOOKUP(TEXT(A1294,"000")&amp;" "&amp;TEXT(C1294,"0000"),'BOD Average Salary by School'!F:G,2,FALSE())</f>
        <v>44767</v>
      </c>
    </row>
    <row r="1295" customFormat="false" ht="15" hidden="false" customHeight="true" outlineLevel="0" collapsed="false">
      <c r="A1295" s="225" t="n">
        <f aca="false">'BOD Average Salary by School'!A1295</f>
        <v>97</v>
      </c>
      <c r="B1295" s="206" t="str">
        <f aca="false">'BOD Average Salary by School'!B1295</f>
        <v>Wythe County Public Schools</v>
      </c>
      <c r="C1295" s="206" t="n">
        <f aca="false">'BOD Average Salary by School'!C1295</f>
        <v>1074</v>
      </c>
      <c r="D1295" s="206" t="str">
        <f aca="false">'BOD Average Salary by School'!D1295</f>
        <v>RURAL RETREAT MIDDLE</v>
      </c>
      <c r="E1295" s="226" t="n">
        <f aca="false">VLOOKUP(TEXT(A1295,"000")&amp;" "&amp;TEXT(C1295,"0000"),'BOD Average Salary by School'!F:G,2,FALSE())</f>
        <v>46170</v>
      </c>
    </row>
    <row r="1296" customFormat="false" ht="15" hidden="false" customHeight="true" outlineLevel="0" collapsed="false">
      <c r="A1296" s="225" t="n">
        <f aca="false">'BOD Average Salary by School'!A1296</f>
        <v>97</v>
      </c>
      <c r="B1296" s="206" t="str">
        <f aca="false">'BOD Average Salary by School'!B1296</f>
        <v>Wythe County Public Schools</v>
      </c>
      <c r="C1296" s="206" t="n">
        <f aca="false">'BOD Average Salary by School'!C1296</f>
        <v>1075</v>
      </c>
      <c r="D1296" s="206" t="str">
        <f aca="false">'BOD Average Salary by School'!D1296</f>
        <v>SCOTT MEMORIAL MIDDLE</v>
      </c>
      <c r="E1296" s="226" t="n">
        <f aca="false">VLOOKUP(TEXT(A1296,"000")&amp;" "&amp;TEXT(C1296,"0000"),'BOD Average Salary by School'!F:G,2,FALSE())</f>
        <v>43113</v>
      </c>
    </row>
    <row r="1297" customFormat="false" ht="15" hidden="false" customHeight="true" outlineLevel="0" collapsed="false">
      <c r="A1297" s="225" t="n">
        <f aca="false">'BOD Average Salary by School'!A1297</f>
        <v>97</v>
      </c>
      <c r="B1297" s="206" t="str">
        <f aca="false">'BOD Average Salary by School'!B1297</f>
        <v>Wythe County Public Schools</v>
      </c>
      <c r="C1297" s="206" t="n">
        <f aca="false">'BOD Average Salary by School'!C1297</f>
        <v>190</v>
      </c>
      <c r="D1297" s="206" t="str">
        <f aca="false">'BOD Average Salary by School'!D1297</f>
        <v>SPILLER ELEM</v>
      </c>
      <c r="E1297" s="226" t="n">
        <f aca="false">VLOOKUP(TEXT(A1297,"000")&amp;" "&amp;TEXT(C1297,"0000"),'BOD Average Salary by School'!F:G,2,FALSE())</f>
        <v>45528</v>
      </c>
    </row>
    <row r="1298" customFormat="false" ht="15" hidden="false" customHeight="true" outlineLevel="0" collapsed="false">
      <c r="A1298" s="225" t="n">
        <f aca="false">'BOD Average Salary by School'!A1298</f>
        <v>97</v>
      </c>
      <c r="B1298" s="206" t="str">
        <f aca="false">'BOD Average Salary by School'!B1298</f>
        <v>Wythe County Public Schools</v>
      </c>
      <c r="C1298" s="206" t="n">
        <f aca="false">'BOD Average Salary by School'!C1298</f>
        <v>201</v>
      </c>
      <c r="D1298" s="206" t="str">
        <f aca="false">'BOD Average Salary by School'!D1298</f>
        <v>RURAL RETREAT ELEM</v>
      </c>
      <c r="E1298" s="226" t="n">
        <f aca="false">VLOOKUP(TEXT(A1298,"000")&amp;" "&amp;TEXT(C1298,"0000"),'BOD Average Salary by School'!F:G,2,FALSE())</f>
        <v>45282</v>
      </c>
    </row>
    <row r="1299" customFormat="false" ht="15" hidden="false" customHeight="true" outlineLevel="0" collapsed="false">
      <c r="A1299" s="225" t="n">
        <f aca="false">'BOD Average Salary by School'!A1299</f>
        <v>97</v>
      </c>
      <c r="B1299" s="206" t="str">
        <f aca="false">'BOD Average Salary by School'!B1299</f>
        <v>Wythe County Public Schools</v>
      </c>
      <c r="C1299" s="206" t="n">
        <f aca="false">'BOD Average Salary by School'!C1299</f>
        <v>202</v>
      </c>
      <c r="D1299" s="206" t="str">
        <f aca="false">'BOD Average Salary by School'!D1299</f>
        <v>RURAL RETREAT HIGH</v>
      </c>
      <c r="E1299" s="226" t="n">
        <f aca="false">VLOOKUP(TEXT(A1299,"000")&amp;" "&amp;TEXT(C1299,"0000"),'BOD Average Salary by School'!F:G,2,FALSE())</f>
        <v>47212</v>
      </c>
    </row>
    <row r="1300" customFormat="false" ht="15" hidden="false" customHeight="true" outlineLevel="0" collapsed="false">
      <c r="A1300" s="225" t="n">
        <f aca="false">'BOD Average Salary by School'!A1300</f>
        <v>97</v>
      </c>
      <c r="B1300" s="206" t="str">
        <f aca="false">'BOD Average Salary by School'!B1300</f>
        <v>Wythe County Public Schools</v>
      </c>
      <c r="C1300" s="206" t="n">
        <f aca="false">'BOD Average Salary by School'!C1300</f>
        <v>440</v>
      </c>
      <c r="D1300" s="206" t="str">
        <f aca="false">'BOD Average Salary by School'!D1300</f>
        <v>SPEEDWELL ELEM</v>
      </c>
      <c r="E1300" s="226" t="n">
        <f aca="false">VLOOKUP(TEXT(A1300,"000")&amp;" "&amp;TEXT(C1300,"0000"),'BOD Average Salary by School'!F:G,2,FALSE())</f>
        <v>46693</v>
      </c>
    </row>
    <row r="1301" customFormat="false" ht="15" hidden="false" customHeight="true" outlineLevel="0" collapsed="false">
      <c r="A1301" s="225" t="n">
        <f aca="false">'BOD Average Salary by School'!A1301</f>
        <v>97</v>
      </c>
      <c r="B1301" s="206" t="str">
        <f aca="false">'BOD Average Salary by School'!B1301</f>
        <v>Wythe County Public Schools</v>
      </c>
      <c r="C1301" s="206" t="n">
        <f aca="false">'BOD Average Salary by School'!C1301</f>
        <v>721</v>
      </c>
      <c r="D1301" s="206" t="str">
        <f aca="false">'BOD Average Salary by School'!D1301</f>
        <v>GEORGE WYTHE HIGH</v>
      </c>
      <c r="E1301" s="226" t="n">
        <f aca="false">VLOOKUP(TEXT(A1301,"000")&amp;" "&amp;TEXT(C1301,"0000"),'BOD Average Salary by School'!F:G,2,FALSE())</f>
        <v>46352</v>
      </c>
    </row>
    <row r="1302" customFormat="false" ht="15" hidden="false" customHeight="true" outlineLevel="0" collapsed="false">
      <c r="A1302" s="225" t="n">
        <f aca="false">'BOD Average Salary by School'!A1302</f>
        <v>97</v>
      </c>
      <c r="B1302" s="206" t="str">
        <f aca="false">'BOD Average Salary by School'!B1302</f>
        <v>Wythe County Public Schools</v>
      </c>
      <c r="C1302" s="206" t="n">
        <f aca="false">'BOD Average Salary by School'!C1302</f>
        <v>730</v>
      </c>
      <c r="D1302" s="206" t="str">
        <f aca="false">'BOD Average Salary by School'!D1302</f>
        <v>JACKSON MEMORIAL ELEM</v>
      </c>
      <c r="E1302" s="226" t="n">
        <f aca="false">VLOOKUP(TEXT(A1302,"000")&amp;" "&amp;TEXT(C1302,"0000"),'BOD Average Salary by School'!F:G,2,FALSE())</f>
        <v>45169</v>
      </c>
    </row>
    <row r="1303" customFormat="false" ht="15" hidden="false" customHeight="true" outlineLevel="0" collapsed="false">
      <c r="A1303" s="225" t="n">
        <f aca="false">'BOD Average Salary by School'!A1303</f>
        <v>97</v>
      </c>
      <c r="B1303" s="206" t="str">
        <f aca="false">'BOD Average Salary by School'!B1303</f>
        <v>Wythe County Public Schools</v>
      </c>
      <c r="C1303" s="206" t="n">
        <f aca="false">'BOD Average Salary by School'!C1303</f>
        <v>740</v>
      </c>
      <c r="D1303" s="206" t="str">
        <f aca="false">'BOD Average Salary by School'!D1303</f>
        <v>SHEFFEY ELEM</v>
      </c>
      <c r="E1303" s="226" t="n">
        <f aca="false">VLOOKUP(TEXT(A1303,"000")&amp;" "&amp;TEXT(C1303,"0000"),'BOD Average Salary by School'!F:G,2,FALSE())</f>
        <v>44588</v>
      </c>
    </row>
    <row r="1304" customFormat="false" ht="15" hidden="false" customHeight="true" outlineLevel="0" collapsed="false">
      <c r="A1304" s="225" t="n">
        <f aca="false">'BOD Average Salary by School'!A1304</f>
        <v>97</v>
      </c>
      <c r="B1304" s="206" t="str">
        <f aca="false">'BOD Average Salary by School'!B1304</f>
        <v>Wythe County Public Schools</v>
      </c>
      <c r="C1304" s="206" t="n">
        <f aca="false">'BOD Average Salary by School'!C1304</f>
        <v>760</v>
      </c>
      <c r="D1304" s="206" t="str">
        <f aca="false">'BOD Average Salary by School'!D1304</f>
        <v>FORT CHISWELL HIGH</v>
      </c>
      <c r="E1304" s="226" t="n">
        <f aca="false">VLOOKUP(TEXT(A1304,"000")&amp;" "&amp;TEXT(C1304,"0000"),'BOD Average Salary by School'!F:G,2,FALSE())</f>
        <v>45809</v>
      </c>
    </row>
    <row r="1305" customFormat="false" ht="15" hidden="false" customHeight="true" outlineLevel="0" collapsed="false">
      <c r="A1305" s="225" t="n">
        <f aca="false">'BOD Average Salary by School'!A1305</f>
        <v>98</v>
      </c>
      <c r="B1305" s="206" t="str">
        <f aca="false">'BOD Average Salary by School'!B1305</f>
        <v>York County Public Schools</v>
      </c>
      <c r="C1305" s="206" t="n">
        <f aca="false">'BOD Average Salary by School'!C1305</f>
        <v>10</v>
      </c>
      <c r="D1305" s="206" t="str">
        <f aca="false">'BOD Average Salary by School'!D1305</f>
        <v>MAGRUDER ELEM</v>
      </c>
      <c r="E1305" s="226" t="n">
        <f aca="false">VLOOKUP(TEXT(A1305,"000")&amp;" "&amp;TEXT(C1305,"0000"),'BOD Average Salary by School'!F:G,2,FALSE())</f>
        <v>53045.98</v>
      </c>
    </row>
    <row r="1306" customFormat="false" ht="15" hidden="false" customHeight="true" outlineLevel="0" collapsed="false">
      <c r="A1306" s="225" t="n">
        <f aca="false">'BOD Average Salary by School'!A1306</f>
        <v>98</v>
      </c>
      <c r="B1306" s="206" t="str">
        <f aca="false">'BOD Average Salary by School'!B1306</f>
        <v>York County Public Schools</v>
      </c>
      <c r="C1306" s="206" t="n">
        <f aca="false">'BOD Average Salary by School'!C1306</f>
        <v>140</v>
      </c>
      <c r="D1306" s="206" t="str">
        <f aca="false">'BOD Average Salary by School'!D1306</f>
        <v>GRAFTON BETHEL ELEM</v>
      </c>
      <c r="E1306" s="226" t="n">
        <f aca="false">VLOOKUP(TEXT(A1306,"000")&amp;" "&amp;TEXT(C1306,"0000"),'BOD Average Salary by School'!F:G,2,FALSE())</f>
        <v>55819.15</v>
      </c>
    </row>
    <row r="1307" customFormat="false" ht="15" hidden="false" customHeight="true" outlineLevel="0" collapsed="false">
      <c r="A1307" s="225" t="n">
        <f aca="false">'BOD Average Salary by School'!A1307</f>
        <v>98</v>
      </c>
      <c r="B1307" s="206" t="str">
        <f aca="false">'BOD Average Salary by School'!B1307</f>
        <v>York County Public Schools</v>
      </c>
      <c r="C1307" s="206" t="n">
        <f aca="false">'BOD Average Salary by School'!C1307</f>
        <v>160</v>
      </c>
      <c r="D1307" s="206" t="str">
        <f aca="false">'BOD Average Salary by School'!D1307</f>
        <v>DARE ELEM</v>
      </c>
      <c r="E1307" s="226" t="n">
        <f aca="false">VLOOKUP(TEXT(A1307,"000")&amp;" "&amp;TEXT(C1307,"0000"),'BOD Average Salary by School'!F:G,2,FALSE())</f>
        <v>52587.79</v>
      </c>
    </row>
    <row r="1308" customFormat="false" ht="15" hidden="false" customHeight="true" outlineLevel="0" collapsed="false">
      <c r="A1308" s="225" t="n">
        <f aca="false">'BOD Average Salary by School'!A1308</f>
        <v>98</v>
      </c>
      <c r="B1308" s="206" t="str">
        <f aca="false">'BOD Average Salary by School'!B1308</f>
        <v>York County Public Schools</v>
      </c>
      <c r="C1308" s="206" t="n">
        <f aca="false">'BOD Average Salary by School'!C1308</f>
        <v>170</v>
      </c>
      <c r="D1308" s="206" t="str">
        <f aca="false">'BOD Average Salary by School'!D1308</f>
        <v>SEAFORD ELEM</v>
      </c>
      <c r="E1308" s="226" t="n">
        <f aca="false">VLOOKUP(TEXT(A1308,"000")&amp;" "&amp;TEXT(C1308,"0000"),'BOD Average Salary by School'!F:G,2,FALSE())</f>
        <v>52071.45</v>
      </c>
    </row>
    <row r="1309" customFormat="false" ht="15" hidden="false" customHeight="true" outlineLevel="0" collapsed="false">
      <c r="A1309" s="225" t="n">
        <f aca="false">'BOD Average Salary by School'!A1309</f>
        <v>98</v>
      </c>
      <c r="B1309" s="206" t="str">
        <f aca="false">'BOD Average Salary by School'!B1309</f>
        <v>York County Public Schools</v>
      </c>
      <c r="C1309" s="206" t="n">
        <f aca="false">'BOD Average Salary by School'!C1309</f>
        <v>180</v>
      </c>
      <c r="D1309" s="206" t="str">
        <f aca="false">'BOD Average Salary by School'!D1309</f>
        <v>BETHEL MANOR ELEM</v>
      </c>
      <c r="E1309" s="226" t="n">
        <f aca="false">VLOOKUP(TEXT(A1309,"000")&amp;" "&amp;TEXT(C1309,"0000"),'BOD Average Salary by School'!F:G,2,FALSE())</f>
        <v>48805.52</v>
      </c>
    </row>
    <row r="1310" customFormat="false" ht="15" hidden="false" customHeight="true" outlineLevel="0" collapsed="false">
      <c r="A1310" s="225" t="n">
        <f aca="false">'BOD Average Salary by School'!A1310</f>
        <v>98</v>
      </c>
      <c r="B1310" s="206" t="str">
        <f aca="false">'BOD Average Salary by School'!B1310</f>
        <v>York County Public Schools</v>
      </c>
      <c r="C1310" s="206" t="n">
        <f aca="false">'BOD Average Salary by School'!C1310</f>
        <v>190</v>
      </c>
      <c r="D1310" s="206" t="str">
        <f aca="false">'BOD Average Salary by School'!D1310</f>
        <v>TABB MIDDLE</v>
      </c>
      <c r="E1310" s="226" t="n">
        <f aca="false">VLOOKUP(TEXT(A1310,"000")&amp;" "&amp;TEXT(C1310,"0000"),'BOD Average Salary by School'!F:G,2,FALSE())</f>
        <v>52245.28</v>
      </c>
    </row>
    <row r="1311" customFormat="false" ht="15" hidden="false" customHeight="true" outlineLevel="0" collapsed="false">
      <c r="A1311" s="225" t="n">
        <f aca="false">'BOD Average Salary by School'!A1311</f>
        <v>98</v>
      </c>
      <c r="B1311" s="206" t="str">
        <f aca="false">'BOD Average Salary by School'!B1311</f>
        <v>York County Public Schools</v>
      </c>
      <c r="C1311" s="206" t="n">
        <f aca="false">'BOD Average Salary by School'!C1311</f>
        <v>20</v>
      </c>
      <c r="D1311" s="206" t="str">
        <f aca="false">'BOD Average Salary by School'!D1311</f>
        <v>BRUTON HIGH</v>
      </c>
      <c r="E1311" s="226" t="n">
        <f aca="false">VLOOKUP(TEXT(A1311,"000")&amp;" "&amp;TEXT(C1311,"0000"),'BOD Average Salary by School'!F:G,2,FALSE())</f>
        <v>48231.35</v>
      </c>
    </row>
    <row r="1312" customFormat="false" ht="15" hidden="false" customHeight="true" outlineLevel="0" collapsed="false">
      <c r="A1312" s="225" t="n">
        <f aca="false">'BOD Average Salary by School'!A1312</f>
        <v>98</v>
      </c>
      <c r="B1312" s="206" t="str">
        <f aca="false">'BOD Average Salary by School'!B1312</f>
        <v>York County Public Schools</v>
      </c>
      <c r="C1312" s="206" t="n">
        <f aca="false">'BOD Average Salary by School'!C1312</f>
        <v>200</v>
      </c>
      <c r="D1312" s="206" t="str">
        <f aca="false">'BOD Average Salary by School'!D1312</f>
        <v>QUEENS LAKE MIDDLE</v>
      </c>
      <c r="E1312" s="226" t="n">
        <f aca="false">VLOOKUP(TEXT(A1312,"000")&amp;" "&amp;TEXT(C1312,"0000"),'BOD Average Salary by School'!F:G,2,FALSE())</f>
        <v>52051.15</v>
      </c>
    </row>
    <row r="1313" customFormat="false" ht="15" hidden="false" customHeight="true" outlineLevel="0" collapsed="false">
      <c r="A1313" s="225" t="n">
        <f aca="false">'BOD Average Salary by School'!A1313</f>
        <v>98</v>
      </c>
      <c r="B1313" s="206" t="str">
        <f aca="false">'BOD Average Salary by School'!B1313</f>
        <v>York County Public Schools</v>
      </c>
      <c r="C1313" s="206" t="n">
        <f aca="false">'BOD Average Salary by School'!C1313</f>
        <v>210</v>
      </c>
      <c r="D1313" s="206" t="str">
        <f aca="false">'BOD Average Salary by School'!D1313</f>
        <v>YORKTOWN ELEM</v>
      </c>
      <c r="E1313" s="226" t="n">
        <f aca="false">VLOOKUP(TEXT(A1313,"000")&amp;" "&amp;TEXT(C1313,"0000"),'BOD Average Salary by School'!F:G,2,FALSE())</f>
        <v>50658.5</v>
      </c>
    </row>
    <row r="1314" customFormat="false" ht="15" hidden="false" customHeight="true" outlineLevel="0" collapsed="false">
      <c r="A1314" s="225" t="n">
        <f aca="false">'BOD Average Salary by School'!A1314</f>
        <v>98</v>
      </c>
      <c r="B1314" s="206" t="str">
        <f aca="false">'BOD Average Salary by School'!B1314</f>
        <v>York County Public Schools</v>
      </c>
      <c r="C1314" s="206" t="n">
        <f aca="false">'BOD Average Salary by School'!C1314</f>
        <v>220</v>
      </c>
      <c r="D1314" s="206" t="str">
        <f aca="false">'BOD Average Salary by School'!D1314</f>
        <v>WALLER MILL ELEM</v>
      </c>
      <c r="E1314" s="226" t="n">
        <f aca="false">VLOOKUP(TEXT(A1314,"000")&amp;" "&amp;TEXT(C1314,"0000"),'BOD Average Salary by School'!F:G,2,FALSE())</f>
        <v>48312.41</v>
      </c>
    </row>
    <row r="1315" customFormat="false" ht="15" hidden="false" customHeight="true" outlineLevel="0" collapsed="false">
      <c r="A1315" s="225" t="n">
        <f aca="false">'BOD Average Salary by School'!A1315</f>
        <v>98</v>
      </c>
      <c r="B1315" s="206" t="str">
        <f aca="false">'BOD Average Salary by School'!B1315</f>
        <v>York County Public Schools</v>
      </c>
      <c r="C1315" s="206" t="n">
        <f aca="false">'BOD Average Salary by School'!C1315</f>
        <v>230</v>
      </c>
      <c r="D1315" s="206" t="str">
        <f aca="false">'BOD Average Salary by School'!D1315</f>
        <v>TABB HIGH</v>
      </c>
      <c r="E1315" s="226" t="n">
        <f aca="false">VLOOKUP(TEXT(A1315,"000")&amp;" "&amp;TEXT(C1315,"0000"),'BOD Average Salary by School'!F:G,2,FALSE())</f>
        <v>51507.45</v>
      </c>
    </row>
    <row r="1316" customFormat="false" ht="15" hidden="false" customHeight="true" outlineLevel="0" collapsed="false">
      <c r="A1316" s="225" t="n">
        <f aca="false">'BOD Average Salary by School'!A1316</f>
        <v>98</v>
      </c>
      <c r="B1316" s="206" t="str">
        <f aca="false">'BOD Average Salary by School'!B1316</f>
        <v>York County Public Schools</v>
      </c>
      <c r="C1316" s="206" t="n">
        <f aca="false">'BOD Average Salary by School'!C1316</f>
        <v>30</v>
      </c>
      <c r="D1316" s="206" t="str">
        <f aca="false">'BOD Average Salary by School'!D1316</f>
        <v>YORK HIGH</v>
      </c>
      <c r="E1316" s="226" t="n">
        <f aca="false">VLOOKUP(TEXT(A1316,"000")&amp;" "&amp;TEXT(C1316,"0000"),'BOD Average Salary by School'!F:G,2,FALSE())</f>
        <v>51152.55</v>
      </c>
    </row>
    <row r="1317" customFormat="false" ht="15" hidden="false" customHeight="true" outlineLevel="0" collapsed="false">
      <c r="A1317" s="225" t="n">
        <f aca="false">'BOD Average Salary by School'!A1317</f>
        <v>98</v>
      </c>
      <c r="B1317" s="206" t="str">
        <f aca="false">'BOD Average Salary by School'!B1317</f>
        <v>York County Public Schools</v>
      </c>
      <c r="C1317" s="206" t="n">
        <f aca="false">'BOD Average Salary by School'!C1317</f>
        <v>332</v>
      </c>
      <c r="D1317" s="206" t="str">
        <f aca="false">'BOD Average Salary by School'!D1317</f>
        <v>GRAFTON HIGH</v>
      </c>
      <c r="E1317" s="226" t="n">
        <f aca="false">VLOOKUP(TEXT(A1317,"000")&amp;" "&amp;TEXT(C1317,"0000"),'BOD Average Salary by School'!F:G,2,FALSE())</f>
        <v>52310.23</v>
      </c>
    </row>
    <row r="1318" customFormat="false" ht="15" hidden="false" customHeight="true" outlineLevel="0" collapsed="false">
      <c r="A1318" s="225" t="n">
        <f aca="false">'BOD Average Salary by School'!A1318</f>
        <v>98</v>
      </c>
      <c r="B1318" s="206" t="str">
        <f aca="false">'BOD Average Salary by School'!B1318</f>
        <v>York County Public Schools</v>
      </c>
      <c r="C1318" s="206" t="n">
        <f aca="false">'BOD Average Salary by School'!C1318</f>
        <v>333</v>
      </c>
      <c r="D1318" s="206" t="str">
        <f aca="false">'BOD Average Salary by School'!D1318</f>
        <v>GRAFTON MIDDLE</v>
      </c>
      <c r="E1318" s="226" t="n">
        <f aca="false">VLOOKUP(TEXT(A1318,"000")&amp;" "&amp;TEXT(C1318,"0000"),'BOD Average Salary by School'!F:G,2,FALSE())</f>
        <v>51152.96</v>
      </c>
    </row>
    <row r="1319" customFormat="false" ht="15" hidden="false" customHeight="true" outlineLevel="0" collapsed="false">
      <c r="A1319" s="225" t="n">
        <f aca="false">'BOD Average Salary by School'!A1319</f>
        <v>98</v>
      </c>
      <c r="B1319" s="206" t="str">
        <f aca="false">'BOD Average Salary by School'!B1319</f>
        <v>York County Public Schools</v>
      </c>
      <c r="C1319" s="206" t="n">
        <f aca="false">'BOD Average Salary by School'!C1319</f>
        <v>335</v>
      </c>
      <c r="D1319" s="206" t="str">
        <f aca="false">'BOD Average Salary by School'!D1319</f>
        <v>YORK RIVER ACADEMY</v>
      </c>
      <c r="E1319" s="226" t="n">
        <f aca="false">VLOOKUP(TEXT(A1319,"000")&amp;" "&amp;TEXT(C1319,"0000"),'BOD Average Salary by School'!F:G,2,FALSE())</f>
        <v>48751.78</v>
      </c>
    </row>
    <row r="1320" customFormat="false" ht="15" hidden="false" customHeight="true" outlineLevel="0" collapsed="false">
      <c r="A1320" s="225" t="n">
        <f aca="false">'BOD Average Salary by School'!A1320</f>
        <v>98</v>
      </c>
      <c r="B1320" s="206" t="str">
        <f aca="false">'BOD Average Salary by School'!B1320</f>
        <v>York County Public Schools</v>
      </c>
      <c r="C1320" s="206" t="n">
        <f aca="false">'BOD Average Salary by School'!C1320</f>
        <v>50</v>
      </c>
      <c r="D1320" s="206" t="str">
        <f aca="false">'BOD Average Salary by School'!D1320</f>
        <v>TABB ELEM</v>
      </c>
      <c r="E1320" s="226" t="n">
        <f aca="false">VLOOKUP(TEXT(A1320,"000")&amp;" "&amp;TEXT(C1320,"0000"),'BOD Average Salary by School'!F:G,2,FALSE())</f>
        <v>51635.77</v>
      </c>
    </row>
    <row r="1321" customFormat="false" ht="15" hidden="false" customHeight="true" outlineLevel="0" collapsed="false">
      <c r="A1321" s="225" t="n">
        <f aca="false">'BOD Average Salary by School'!A1321</f>
        <v>98</v>
      </c>
      <c r="B1321" s="206" t="str">
        <f aca="false">'BOD Average Salary by School'!B1321</f>
        <v>York County Public Schools</v>
      </c>
      <c r="C1321" s="206" t="n">
        <f aca="false">'BOD Average Salary by School'!C1321</f>
        <v>60</v>
      </c>
      <c r="D1321" s="206" t="str">
        <f aca="false">'BOD Average Salary by School'!D1321</f>
        <v>YORKTOWN MIDDLE</v>
      </c>
      <c r="E1321" s="226" t="n">
        <f aca="false">VLOOKUP(TEXT(A1321,"000")&amp;" "&amp;TEXT(C1321,"0000"),'BOD Average Salary by School'!F:G,2,FALSE())</f>
        <v>50710.8</v>
      </c>
    </row>
    <row r="1322" customFormat="false" ht="15" hidden="false" customHeight="true" outlineLevel="0" collapsed="false">
      <c r="A1322" s="225" t="n">
        <f aca="false">'BOD Average Salary by School'!A1322</f>
        <v>98</v>
      </c>
      <c r="B1322" s="206" t="str">
        <f aca="false">'BOD Average Salary by School'!B1322</f>
        <v>York County Public Schools</v>
      </c>
      <c r="C1322" s="206" t="n">
        <f aca="false">'BOD Average Salary by School'!C1322</f>
        <v>80</v>
      </c>
      <c r="D1322" s="206" t="str">
        <f aca="false">'BOD Average Salary by School'!D1322</f>
        <v>MT. VERNON ELEM</v>
      </c>
      <c r="E1322" s="226" t="n">
        <f aca="false">VLOOKUP(TEXT(A1322,"000")&amp;" "&amp;TEXT(C1322,"0000"),'BOD Average Salary by School'!F:G,2,FALSE())</f>
        <v>51053.32</v>
      </c>
    </row>
    <row r="1323" customFormat="false" ht="15" hidden="false" customHeight="true" outlineLevel="0" collapsed="false">
      <c r="A1323" s="225" t="n">
        <f aca="false">'BOD Average Salary by School'!A1323</f>
        <v>98</v>
      </c>
      <c r="B1323" s="206" t="str">
        <f aca="false">'BOD Average Salary by School'!B1323</f>
        <v>York County Public Schools</v>
      </c>
      <c r="C1323" s="206" t="n">
        <f aca="false">'BOD Average Salary by School'!C1323</f>
        <v>90</v>
      </c>
      <c r="D1323" s="206" t="str">
        <f aca="false">'BOD Average Salary by School'!D1323</f>
        <v>COVENTRY ELEM</v>
      </c>
      <c r="E1323" s="226" t="n">
        <f aca="false">VLOOKUP(TEXT(A1323,"000")&amp;" "&amp;TEXT(C1323,"0000"),'BOD Average Salary by School'!F:G,2,FALSE())</f>
        <v>52367.63</v>
      </c>
    </row>
    <row r="1324" customFormat="false" ht="15" hidden="false" customHeight="true" outlineLevel="0" collapsed="false">
      <c r="A1324" s="225" t="n">
        <f aca="false">'BOD Average Salary by School'!A1324</f>
        <v>101</v>
      </c>
      <c r="B1324" s="206" t="str">
        <f aca="false">'BOD Average Salary by School'!B1324</f>
        <v>Alexandria City Public Schools</v>
      </c>
      <c r="C1324" s="206" t="n">
        <f aca="false">'BOD Average Salary by School'!C1324</f>
        <v>100</v>
      </c>
      <c r="D1324" s="206" t="str">
        <f aca="false">'BOD Average Salary by School'!D1324</f>
        <v>GEORGE MASON ELEM</v>
      </c>
      <c r="E1324" s="226" t="n">
        <f aca="false">VLOOKUP(TEXT(A1324,"000")&amp;" "&amp;TEXT(C1324,"0000"),'BOD Average Salary by School'!F:G,2,FALSE())</f>
        <v>70647.85</v>
      </c>
    </row>
    <row r="1325" customFormat="false" ht="15" hidden="false" customHeight="true" outlineLevel="0" collapsed="false">
      <c r="A1325" s="225" t="n">
        <f aca="false">'BOD Average Salary by School'!A1325</f>
        <v>101</v>
      </c>
      <c r="B1325" s="206" t="str">
        <f aca="false">'BOD Average Salary by School'!B1325</f>
        <v>Alexandria City Public Schools</v>
      </c>
      <c r="C1325" s="206" t="n">
        <f aca="false">'BOD Average Salary by School'!C1325</f>
        <v>110</v>
      </c>
      <c r="D1325" s="206" t="str">
        <f aca="false">'BOD Average Salary by School'!D1325</f>
        <v>DOUGLAS MACARTHUR ELEM</v>
      </c>
      <c r="E1325" s="226" t="n">
        <f aca="false">VLOOKUP(TEXT(A1325,"000")&amp;" "&amp;TEXT(C1325,"0000"),'BOD Average Salary by School'!F:G,2,FALSE())</f>
        <v>72955.43</v>
      </c>
    </row>
    <row r="1326" customFormat="false" ht="15" hidden="false" customHeight="true" outlineLevel="0" collapsed="false">
      <c r="A1326" s="225" t="n">
        <f aca="false">'BOD Average Salary by School'!A1326</f>
        <v>101</v>
      </c>
      <c r="B1326" s="206" t="str">
        <f aca="false">'BOD Average Salary by School'!B1326</f>
        <v>Alexandria City Public Schools</v>
      </c>
      <c r="C1326" s="206" t="n">
        <f aca="false">'BOD Average Salary by School'!C1326</f>
        <v>120</v>
      </c>
      <c r="D1326" s="206" t="str">
        <f aca="false">'BOD Average Salary by School'!D1326</f>
        <v>CHARLES BARRETT ELEM</v>
      </c>
      <c r="E1326" s="226" t="n">
        <f aca="false">VLOOKUP(TEXT(A1326,"000")&amp;" "&amp;TEXT(C1326,"0000"),'BOD Average Salary by School'!F:G,2,FALSE())</f>
        <v>73558.16</v>
      </c>
    </row>
    <row r="1327" customFormat="false" ht="15" hidden="false" customHeight="true" outlineLevel="0" collapsed="false">
      <c r="A1327" s="225" t="n">
        <f aca="false">'BOD Average Salary by School'!A1327</f>
        <v>101</v>
      </c>
      <c r="B1327" s="206" t="str">
        <f aca="false">'BOD Average Salary by School'!B1327</f>
        <v>Alexandria City Public Schools</v>
      </c>
      <c r="C1327" s="206" t="n">
        <f aca="false">'BOD Average Salary by School'!C1327</f>
        <v>130</v>
      </c>
      <c r="D1327" s="206" t="str">
        <f aca="false">'BOD Average Salary by School'!D1327</f>
        <v>GEORGE WASHINGTON MIDDLE</v>
      </c>
      <c r="E1327" s="226" t="n">
        <f aca="false">VLOOKUP(TEXT(A1327,"000")&amp;" "&amp;TEXT(C1327,"0000"),'BOD Average Salary by School'!F:G,2,FALSE())</f>
        <v>73031.03</v>
      </c>
    </row>
    <row r="1328" customFormat="false" ht="15" hidden="false" customHeight="true" outlineLevel="0" collapsed="false">
      <c r="A1328" s="225" t="n">
        <f aca="false">'BOD Average Salary by School'!A1328</f>
        <v>101</v>
      </c>
      <c r="B1328" s="206" t="str">
        <f aca="false">'BOD Average Salary by School'!B1328</f>
        <v>Alexandria City Public Schools</v>
      </c>
      <c r="C1328" s="206" t="n">
        <f aca="false">'BOD Average Salary by School'!C1328</f>
        <v>140</v>
      </c>
      <c r="D1328" s="206" t="str">
        <f aca="false">'BOD Average Salary by School'!D1328</f>
        <v>FRANCIS C. HAMMOND MIDDLE</v>
      </c>
      <c r="E1328" s="226" t="n">
        <f aca="false">VLOOKUP(TEXT(A1328,"000")&amp;" "&amp;TEXT(C1328,"0000"),'BOD Average Salary by School'!F:G,2,FALSE())</f>
        <v>74195.72</v>
      </c>
    </row>
    <row r="1329" customFormat="false" ht="15" hidden="false" customHeight="true" outlineLevel="0" collapsed="false">
      <c r="A1329" s="225" t="n">
        <f aca="false">'BOD Average Salary by School'!A1329</f>
        <v>101</v>
      </c>
      <c r="B1329" s="206" t="str">
        <f aca="false">'BOD Average Salary by School'!B1329</f>
        <v>Alexandria City Public Schools</v>
      </c>
      <c r="C1329" s="206" t="n">
        <f aca="false">'BOD Average Salary by School'!C1329</f>
        <v>160</v>
      </c>
      <c r="D1329" s="206" t="str">
        <f aca="false">'BOD Average Salary by School'!D1329</f>
        <v>CORA KELLY MAGNET ELEM</v>
      </c>
      <c r="E1329" s="226" t="n">
        <f aca="false">VLOOKUP(TEXT(A1329,"000")&amp;" "&amp;TEXT(C1329,"0000"),'BOD Average Salary by School'!F:G,2,FALSE())</f>
        <v>64909.75</v>
      </c>
    </row>
    <row r="1330" customFormat="false" ht="15" hidden="false" customHeight="true" outlineLevel="0" collapsed="false">
      <c r="A1330" s="225" t="n">
        <f aca="false">'BOD Average Salary by School'!A1330</f>
        <v>101</v>
      </c>
      <c r="B1330" s="206" t="str">
        <f aca="false">'BOD Average Salary by School'!B1330</f>
        <v>Alexandria City Public Schools</v>
      </c>
      <c r="C1330" s="206" t="n">
        <f aca="false">'BOD Average Salary by School'!C1330</f>
        <v>190</v>
      </c>
      <c r="D1330" s="206" t="str">
        <f aca="false">'BOD Average Salary by School'!D1330</f>
        <v>WILLIAM RAMSAY ELEM</v>
      </c>
      <c r="E1330" s="226" t="n">
        <f aca="false">VLOOKUP(TEXT(A1330,"000")&amp;" "&amp;TEXT(C1330,"0000"),'BOD Average Salary by School'!F:G,2,FALSE())</f>
        <v>71644.39</v>
      </c>
    </row>
    <row r="1331" customFormat="false" ht="15" hidden="false" customHeight="true" outlineLevel="0" collapsed="false">
      <c r="A1331" s="225" t="n">
        <f aca="false">'BOD Average Salary by School'!A1331</f>
        <v>101</v>
      </c>
      <c r="B1331" s="206" t="str">
        <f aca="false">'BOD Average Salary by School'!B1331</f>
        <v>Alexandria City Public Schools</v>
      </c>
      <c r="C1331" s="206" t="n">
        <f aca="false">'BOD Average Salary by School'!C1331</f>
        <v>210</v>
      </c>
      <c r="D1331" s="206" t="str">
        <f aca="false">'BOD Average Salary by School'!D1331</f>
        <v>TC WILLIAMS HIGH</v>
      </c>
      <c r="E1331" s="226" t="n">
        <f aca="false">VLOOKUP(TEXT(A1331,"000")&amp;" "&amp;TEXT(C1331,"0000"),'BOD Average Salary by School'!F:G,2,FALSE())</f>
        <v>76154.43</v>
      </c>
    </row>
    <row r="1332" customFormat="false" ht="15" hidden="false" customHeight="true" outlineLevel="0" collapsed="false">
      <c r="A1332" s="225" t="n">
        <f aca="false">'BOD Average Salary by School'!A1332</f>
        <v>101</v>
      </c>
      <c r="B1332" s="206" t="str">
        <f aca="false">'BOD Average Salary by School'!B1332</f>
        <v>Alexandria City Public Schools</v>
      </c>
      <c r="C1332" s="206" t="n">
        <f aca="false">'BOD Average Salary by School'!C1332</f>
        <v>220</v>
      </c>
      <c r="D1332" s="206" t="str">
        <f aca="false">'BOD Average Salary by School'!D1332</f>
        <v>JAMES K POLK ELEM</v>
      </c>
      <c r="E1332" s="226" t="n">
        <f aca="false">VLOOKUP(TEXT(A1332,"000")&amp;" "&amp;TEXT(C1332,"0000"),'BOD Average Salary by School'!F:G,2,FALSE())</f>
        <v>72025.43</v>
      </c>
    </row>
    <row r="1333" customFormat="false" ht="15" hidden="false" customHeight="true" outlineLevel="0" collapsed="false">
      <c r="A1333" s="225" t="n">
        <f aca="false">'BOD Average Salary by School'!A1333</f>
        <v>101</v>
      </c>
      <c r="B1333" s="206" t="str">
        <f aca="false">'BOD Average Salary by School'!B1333</f>
        <v>Alexandria City Public Schools</v>
      </c>
      <c r="C1333" s="206" t="n">
        <f aca="false">'BOD Average Salary by School'!C1333</f>
        <v>230</v>
      </c>
      <c r="D1333" s="206" t="str">
        <f aca="false">'BOD Average Salary by School'!D1333</f>
        <v>JOHN ADAMS ELEM</v>
      </c>
      <c r="E1333" s="226" t="n">
        <f aca="false">VLOOKUP(TEXT(A1333,"000")&amp;" "&amp;TEXT(C1333,"0000"),'BOD Average Salary by School'!F:G,2,FALSE())</f>
        <v>71127.86</v>
      </c>
    </row>
    <row r="1334" customFormat="false" ht="15" hidden="false" customHeight="true" outlineLevel="0" collapsed="false">
      <c r="A1334" s="225" t="n">
        <f aca="false">'BOD Average Salary by School'!A1334</f>
        <v>101</v>
      </c>
      <c r="B1334" s="206" t="str">
        <f aca="false">'BOD Average Salary by School'!B1334</f>
        <v>Alexandria City Public Schools</v>
      </c>
      <c r="C1334" s="206" t="n">
        <f aca="false">'BOD Average Salary by School'!C1334</f>
        <v>30</v>
      </c>
      <c r="D1334" s="206" t="str">
        <f aca="false">'BOD Average Salary by School'!D1334</f>
        <v>MOUNT VERNON ELEM</v>
      </c>
      <c r="E1334" s="226" t="n">
        <f aca="false">VLOOKUP(TEXT(A1334,"000")&amp;" "&amp;TEXT(C1334,"0000"),'BOD Average Salary by School'!F:G,2,FALSE())</f>
        <v>69456.45</v>
      </c>
    </row>
    <row r="1335" customFormat="false" ht="15" hidden="false" customHeight="true" outlineLevel="0" collapsed="false">
      <c r="A1335" s="225" t="n">
        <f aca="false">'BOD Average Salary by School'!A1335</f>
        <v>101</v>
      </c>
      <c r="B1335" s="206" t="str">
        <f aca="false">'BOD Average Salary by School'!B1335</f>
        <v>Alexandria City Public Schools</v>
      </c>
      <c r="C1335" s="206" t="n">
        <f aca="false">'BOD Average Salary by School'!C1335</f>
        <v>333</v>
      </c>
      <c r="D1335" s="206" t="str">
        <f aca="false">'BOD Average Salary by School'!D1335</f>
        <v>SAMUEL W TUCKER ELEM</v>
      </c>
      <c r="E1335" s="226" t="n">
        <f aca="false">VLOOKUP(TEXT(A1335,"000")&amp;" "&amp;TEXT(C1335,"0000"),'BOD Average Salary by School'!F:G,2,FALSE())</f>
        <v>79714.01</v>
      </c>
    </row>
    <row r="1336" customFormat="false" ht="15" hidden="false" customHeight="true" outlineLevel="0" collapsed="false">
      <c r="A1336" s="225" t="n">
        <f aca="false">'BOD Average Salary by School'!A1336</f>
        <v>101</v>
      </c>
      <c r="B1336" s="206" t="str">
        <f aca="false">'BOD Average Salary by School'!B1336</f>
        <v>Alexandria City Public Schools</v>
      </c>
      <c r="C1336" s="206" t="n">
        <f aca="false">'BOD Average Salary by School'!C1336</f>
        <v>50</v>
      </c>
      <c r="D1336" s="206" t="str">
        <f aca="false">'BOD Average Salary by School'!D1336</f>
        <v>PATRICK HENRY ELEM</v>
      </c>
      <c r="E1336" s="226" t="n">
        <f aca="false">VLOOKUP(TEXT(A1336,"000")&amp;" "&amp;TEXT(C1336,"0000"),'BOD Average Salary by School'!F:G,2,FALSE())</f>
        <v>65227.35</v>
      </c>
    </row>
    <row r="1337" customFormat="false" ht="15" hidden="false" customHeight="true" outlineLevel="0" collapsed="false">
      <c r="A1337" s="225" t="n">
        <f aca="false">'BOD Average Salary by School'!A1337</f>
        <v>101</v>
      </c>
      <c r="B1337" s="206" t="str">
        <f aca="false">'BOD Average Salary by School'!B1337</f>
        <v>Alexandria City Public Schools</v>
      </c>
      <c r="C1337" s="206" t="n">
        <f aca="false">'BOD Average Salary by School'!C1337</f>
        <v>60</v>
      </c>
      <c r="D1337" s="206" t="str">
        <f aca="false">'BOD Average Salary by School'!D1337</f>
        <v>MAURY ELEM</v>
      </c>
      <c r="E1337" s="226" t="n">
        <f aca="false">VLOOKUP(TEXT(A1337,"000")&amp;" "&amp;TEXT(C1337,"0000"),'BOD Average Salary by School'!F:G,2,FALSE())</f>
        <v>71517.96</v>
      </c>
    </row>
    <row r="1338" customFormat="false" ht="15" hidden="false" customHeight="true" outlineLevel="0" collapsed="false">
      <c r="A1338" s="225" t="n">
        <f aca="false">'BOD Average Salary by School'!A1338</f>
        <v>101</v>
      </c>
      <c r="B1338" s="206" t="str">
        <f aca="false">'BOD Average Salary by School'!B1338</f>
        <v>Alexandria City Public Schools</v>
      </c>
      <c r="C1338" s="206" t="n">
        <f aca="false">'BOD Average Salary by School'!C1338</f>
        <v>80</v>
      </c>
      <c r="D1338" s="206" t="str">
        <f aca="false">'BOD Average Salary by School'!D1338</f>
        <v>LYLES-CROUCH ELEM</v>
      </c>
      <c r="E1338" s="226" t="n">
        <f aca="false">VLOOKUP(TEXT(A1338,"000")&amp;" "&amp;TEXT(C1338,"0000"),'BOD Average Salary by School'!F:G,2,FALSE())</f>
        <v>80046.75</v>
      </c>
    </row>
    <row r="1339" customFormat="false" ht="15" hidden="false" customHeight="true" outlineLevel="0" collapsed="false">
      <c r="A1339" s="225" t="n">
        <f aca="false">'BOD Average Salary by School'!A1339</f>
        <v>101</v>
      </c>
      <c r="B1339" s="206" t="str">
        <f aca="false">'BOD Average Salary by School'!B1339</f>
        <v>Alexandria City Public Schools</v>
      </c>
      <c r="C1339" s="206" t="n">
        <f aca="false">'BOD Average Salary by School'!C1339</f>
        <v>90</v>
      </c>
      <c r="D1339" s="206" t="str">
        <f aca="false">'BOD Average Salary by School'!D1339</f>
        <v>JEFFERSON-HOUSTON ELEM</v>
      </c>
      <c r="E1339" s="226" t="n">
        <f aca="false">VLOOKUP(TEXT(A1339,"000")&amp;" "&amp;TEXT(C1339,"0000"),'BOD Average Salary by School'!F:G,2,FALSE())</f>
        <v>70829.11</v>
      </c>
    </row>
    <row r="1340" customFormat="false" ht="15" hidden="false" customHeight="true" outlineLevel="0" collapsed="false">
      <c r="A1340" s="225" t="n">
        <f aca="false">'BOD Average Salary by School'!A1340</f>
        <v>102</v>
      </c>
      <c r="B1340" s="206" t="str">
        <f aca="false">'BOD Average Salary by School'!B1340</f>
        <v>Bristol City Public Schools</v>
      </c>
      <c r="C1340" s="206" t="n">
        <f aca="false">'BOD Average Salary by School'!C1340</f>
        <v>10</v>
      </c>
      <c r="D1340" s="206" t="str">
        <f aca="false">'BOD Average Salary by School'!D1340</f>
        <v>VIRGINIA MIDDLE</v>
      </c>
      <c r="E1340" s="226" t="n">
        <f aca="false">VLOOKUP(TEXT(A1340,"000")&amp;" "&amp;TEXT(C1340,"0000"),'BOD Average Salary by School'!F:G,2,FALSE())</f>
        <v>44487</v>
      </c>
    </row>
    <row r="1341" customFormat="false" ht="15" hidden="false" customHeight="true" outlineLevel="0" collapsed="false">
      <c r="A1341" s="225" t="n">
        <f aca="false">'BOD Average Salary by School'!A1341</f>
        <v>102</v>
      </c>
      <c r="B1341" s="206" t="str">
        <f aca="false">'BOD Average Salary by School'!B1341</f>
        <v>Bristol City Public Schools</v>
      </c>
      <c r="C1341" s="206" t="n">
        <f aca="false">'BOD Average Salary by School'!C1341</f>
        <v>100</v>
      </c>
      <c r="D1341" s="206" t="str">
        <f aca="false">'BOD Average Salary by School'!D1341</f>
        <v>JOSEPH VAN PELT ELEM</v>
      </c>
      <c r="E1341" s="226" t="n">
        <f aca="false">VLOOKUP(TEXT(A1341,"000")&amp;" "&amp;TEXT(C1341,"0000"),'BOD Average Salary by School'!F:G,2,FALSE())</f>
        <v>44727.91</v>
      </c>
    </row>
    <row r="1342" customFormat="false" ht="15" hidden="false" customHeight="true" outlineLevel="0" collapsed="false">
      <c r="A1342" s="225" t="n">
        <f aca="false">'BOD Average Salary by School'!A1342</f>
        <v>102</v>
      </c>
      <c r="B1342" s="206" t="str">
        <f aca="false">'BOD Average Salary by School'!B1342</f>
        <v>Bristol City Public Schools</v>
      </c>
      <c r="C1342" s="206" t="n">
        <f aca="false">'BOD Average Salary by School'!C1342</f>
        <v>60</v>
      </c>
      <c r="D1342" s="206" t="str">
        <f aca="false">'BOD Average Salary by School'!D1342</f>
        <v>HIGHLAND VIEW ELEM</v>
      </c>
      <c r="E1342" s="226" t="n">
        <f aca="false">VLOOKUP(TEXT(A1342,"000")&amp;" "&amp;TEXT(C1342,"0000"),'BOD Average Salary by School'!F:G,2,FALSE())</f>
        <v>46293.17</v>
      </c>
    </row>
    <row r="1343" customFormat="false" ht="15" hidden="false" customHeight="true" outlineLevel="0" collapsed="false">
      <c r="A1343" s="225" t="n">
        <f aca="false">'BOD Average Salary by School'!A1343</f>
        <v>102</v>
      </c>
      <c r="B1343" s="206" t="str">
        <f aca="false">'BOD Average Salary by School'!B1343</f>
        <v>Bristol City Public Schools</v>
      </c>
      <c r="C1343" s="206" t="n">
        <f aca="false">'BOD Average Salary by School'!C1343</f>
        <v>70</v>
      </c>
      <c r="D1343" s="206" t="str">
        <f aca="false">'BOD Average Salary by School'!D1343</f>
        <v>STONEWALL JACKSON ELEM</v>
      </c>
      <c r="E1343" s="226" t="n">
        <f aca="false">VLOOKUP(TEXT(A1343,"000")&amp;" "&amp;TEXT(C1343,"0000"),'BOD Average Salary by School'!F:G,2,FALSE())</f>
        <v>45884.39</v>
      </c>
    </row>
    <row r="1344" customFormat="false" ht="15" hidden="false" customHeight="true" outlineLevel="0" collapsed="false">
      <c r="A1344" s="225" t="n">
        <f aca="false">'BOD Average Salary by School'!A1344</f>
        <v>102</v>
      </c>
      <c r="B1344" s="206" t="str">
        <f aca="false">'BOD Average Salary by School'!B1344</f>
        <v>Bristol City Public Schools</v>
      </c>
      <c r="C1344" s="206" t="n">
        <f aca="false">'BOD Average Salary by School'!C1344</f>
        <v>80</v>
      </c>
      <c r="D1344" s="206" t="str">
        <f aca="false">'BOD Average Salary by School'!D1344</f>
        <v>VIRGINIA HIGH</v>
      </c>
      <c r="E1344" s="226" t="n">
        <f aca="false">VLOOKUP(TEXT(A1344,"000")&amp;" "&amp;TEXT(C1344,"0000"),'BOD Average Salary by School'!F:G,2,FALSE())</f>
        <v>48380.93</v>
      </c>
    </row>
    <row r="1345" customFormat="false" ht="15" hidden="false" customHeight="true" outlineLevel="0" collapsed="false">
      <c r="A1345" s="225" t="n">
        <f aca="false">'BOD Average Salary by School'!A1345</f>
        <v>102</v>
      </c>
      <c r="B1345" s="206" t="str">
        <f aca="false">'BOD Average Salary by School'!B1345</f>
        <v>Bristol City Public Schools</v>
      </c>
      <c r="C1345" s="206" t="n">
        <f aca="false">'BOD Average Salary by School'!C1345</f>
        <v>90</v>
      </c>
      <c r="D1345" s="206" t="str">
        <f aca="false">'BOD Average Salary by School'!D1345</f>
        <v>WASHINGTON LEE ELEM</v>
      </c>
      <c r="E1345" s="226" t="n">
        <f aca="false">VLOOKUP(TEXT(A1345,"000")&amp;" "&amp;TEXT(C1345,"0000"),'BOD Average Salary by School'!F:G,2,FALSE())</f>
        <v>44744.79</v>
      </c>
    </row>
    <row r="1346" customFormat="false" ht="15" hidden="false" customHeight="true" outlineLevel="0" collapsed="false">
      <c r="A1346" s="225" t="n">
        <f aca="false">'BOD Average Salary by School'!A1346</f>
        <v>103</v>
      </c>
      <c r="B1346" s="206" t="str">
        <f aca="false">'BOD Average Salary by School'!B1346</f>
        <v>Buena Vista City Public Schools</v>
      </c>
      <c r="C1346" s="206" t="n">
        <f aca="false">'BOD Average Salary by School'!C1346</f>
        <v>40</v>
      </c>
      <c r="D1346" s="206" t="str">
        <f aca="false">'BOD Average Salary by School'!D1346</f>
        <v>ENDERLY HEIGHTS ELEM</v>
      </c>
      <c r="E1346" s="226" t="n">
        <f aca="false">VLOOKUP(TEXT(A1346,"000")&amp;" "&amp;TEXT(C1346,"0000"),'BOD Average Salary by School'!F:G,2,FALSE())</f>
        <v>37934</v>
      </c>
    </row>
    <row r="1347" customFormat="false" ht="15" hidden="false" customHeight="true" outlineLevel="0" collapsed="false">
      <c r="A1347" s="225" t="n">
        <f aca="false">'BOD Average Salary by School'!A1347</f>
        <v>103</v>
      </c>
      <c r="B1347" s="206" t="str">
        <f aca="false">'BOD Average Salary by School'!B1347</f>
        <v>Buena Vista City Public Schools</v>
      </c>
      <c r="C1347" s="206" t="n">
        <f aca="false">'BOD Average Salary by School'!C1347</f>
        <v>61</v>
      </c>
      <c r="D1347" s="206" t="str">
        <f aca="false">'BOD Average Salary by School'!D1347</f>
        <v>PARRY MCCLUER MIDDLE</v>
      </c>
      <c r="E1347" s="226" t="n">
        <f aca="false">VLOOKUP(TEXT(A1347,"000")&amp;" "&amp;TEXT(C1347,"0000"),'BOD Average Salary by School'!F:G,2,FALSE())</f>
        <v>44238</v>
      </c>
    </row>
    <row r="1348" customFormat="false" ht="15" hidden="false" customHeight="true" outlineLevel="0" collapsed="false">
      <c r="A1348" s="225" t="n">
        <f aca="false">'BOD Average Salary by School'!A1348</f>
        <v>103</v>
      </c>
      <c r="B1348" s="206" t="str">
        <f aca="false">'BOD Average Salary by School'!B1348</f>
        <v>Buena Vista City Public Schools</v>
      </c>
      <c r="C1348" s="206" t="n">
        <f aca="false">'BOD Average Salary by School'!C1348</f>
        <v>62</v>
      </c>
      <c r="D1348" s="206" t="str">
        <f aca="false">'BOD Average Salary by School'!D1348</f>
        <v>PARRY MCCLUER HIGH</v>
      </c>
      <c r="E1348" s="226" t="n">
        <f aca="false">VLOOKUP(TEXT(A1348,"000")&amp;" "&amp;TEXT(C1348,"0000"),'BOD Average Salary by School'!F:G,2,FALSE())</f>
        <v>48325</v>
      </c>
    </row>
    <row r="1349" customFormat="false" ht="15" hidden="false" customHeight="true" outlineLevel="0" collapsed="false">
      <c r="A1349" s="225" t="n">
        <f aca="false">'BOD Average Salary by School'!A1349</f>
        <v>103</v>
      </c>
      <c r="B1349" s="206" t="str">
        <f aca="false">'BOD Average Salary by School'!B1349</f>
        <v>Buena Vista City Public Schools</v>
      </c>
      <c r="C1349" s="206" t="n">
        <f aca="false">'BOD Average Salary by School'!C1349</f>
        <v>70</v>
      </c>
      <c r="D1349" s="206" t="str">
        <f aca="false">'BOD Average Salary by School'!D1349</f>
        <v>FW KLING JR ELEM</v>
      </c>
      <c r="E1349" s="226" t="n">
        <f aca="false">VLOOKUP(TEXT(A1349,"000")&amp;" "&amp;TEXT(C1349,"0000"),'BOD Average Salary by School'!F:G,2,FALSE())</f>
        <v>45617</v>
      </c>
    </row>
    <row r="1350" customFormat="false" ht="15" hidden="false" customHeight="true" outlineLevel="0" collapsed="false">
      <c r="A1350" s="225" t="n">
        <f aca="false">'BOD Average Salary by School'!A1350</f>
        <v>104</v>
      </c>
      <c r="B1350" s="206" t="str">
        <f aca="false">'BOD Average Salary by School'!B1350</f>
        <v>Charlottesville City Public Schools</v>
      </c>
      <c r="C1350" s="206" t="n">
        <f aca="false">'BOD Average Salary by School'!C1350</f>
        <v>10</v>
      </c>
      <c r="D1350" s="206" t="str">
        <f aca="false">'BOD Average Salary by School'!D1350</f>
        <v>JOHNSON ELEM</v>
      </c>
      <c r="E1350" s="226" t="n">
        <f aca="false">VLOOKUP(TEXT(A1350,"000")&amp;" "&amp;TEXT(C1350,"0000"),'BOD Average Salary by School'!F:G,2,FALSE())</f>
        <v>54681.09</v>
      </c>
    </row>
    <row r="1351" customFormat="false" ht="15" hidden="false" customHeight="true" outlineLevel="0" collapsed="false">
      <c r="A1351" s="225" t="n">
        <f aca="false">'BOD Average Salary by School'!A1351</f>
        <v>104</v>
      </c>
      <c r="B1351" s="206" t="str">
        <f aca="false">'BOD Average Salary by School'!B1351</f>
        <v>Charlottesville City Public Schools</v>
      </c>
      <c r="C1351" s="206" t="n">
        <f aca="false">'BOD Average Salary by School'!C1351</f>
        <v>100</v>
      </c>
      <c r="D1351" s="206" t="str">
        <f aca="false">'BOD Average Salary by School'!D1351</f>
        <v>BUFORD MIDDLE</v>
      </c>
      <c r="E1351" s="226" t="n">
        <f aca="false">VLOOKUP(TEXT(A1351,"000")&amp;" "&amp;TEXT(C1351,"0000"),'BOD Average Salary by School'!F:G,2,FALSE())</f>
        <v>56568.56</v>
      </c>
    </row>
    <row r="1352" customFormat="false" ht="15" hidden="false" customHeight="true" outlineLevel="0" collapsed="false">
      <c r="A1352" s="225" t="n">
        <f aca="false">'BOD Average Salary by School'!A1352</f>
        <v>104</v>
      </c>
      <c r="B1352" s="206" t="str">
        <f aca="false">'BOD Average Salary by School'!B1352</f>
        <v>Charlottesville City Public Schools</v>
      </c>
      <c r="C1352" s="206" t="n">
        <f aca="false">'BOD Average Salary by School'!C1352</f>
        <v>110</v>
      </c>
      <c r="D1352" s="206" t="str">
        <f aca="false">'BOD Average Salary by School'!D1352</f>
        <v>WALKER UPPER ELEM</v>
      </c>
      <c r="E1352" s="226" t="n">
        <f aca="false">VLOOKUP(TEXT(A1352,"000")&amp;" "&amp;TEXT(C1352,"0000"),'BOD Average Salary by School'!F:G,2,FALSE())</f>
        <v>56794.75</v>
      </c>
    </row>
    <row r="1353" customFormat="false" ht="15" hidden="false" customHeight="true" outlineLevel="0" collapsed="false">
      <c r="A1353" s="225" t="n">
        <f aca="false">'BOD Average Salary by School'!A1353</f>
        <v>104</v>
      </c>
      <c r="B1353" s="206" t="str">
        <f aca="false">'BOD Average Salary by School'!B1353</f>
        <v>Charlottesville City Public Schools</v>
      </c>
      <c r="C1353" s="206" t="n">
        <f aca="false">'BOD Average Salary by School'!C1353</f>
        <v>120</v>
      </c>
      <c r="D1353" s="206" t="str">
        <f aca="false">'BOD Average Salary by School'!D1353</f>
        <v>JACKSON-VIA ELEM</v>
      </c>
      <c r="E1353" s="226" t="n">
        <f aca="false">VLOOKUP(TEXT(A1353,"000")&amp;" "&amp;TEXT(C1353,"0000"),'BOD Average Salary by School'!F:G,2,FALSE())</f>
        <v>55516.06</v>
      </c>
    </row>
    <row r="1354" customFormat="false" ht="15" hidden="false" customHeight="true" outlineLevel="0" collapsed="false">
      <c r="A1354" s="225" t="n">
        <f aca="false">'BOD Average Salary by School'!A1354</f>
        <v>104</v>
      </c>
      <c r="B1354" s="206" t="str">
        <f aca="false">'BOD Average Salary by School'!B1354</f>
        <v>Charlottesville City Public Schools</v>
      </c>
      <c r="C1354" s="206" t="n">
        <f aca="false">'BOD Average Salary by School'!C1354</f>
        <v>140</v>
      </c>
      <c r="D1354" s="206" t="str">
        <f aca="false">'BOD Average Salary by School'!D1354</f>
        <v>CHARLOTTESVILLE HIGH</v>
      </c>
      <c r="E1354" s="226" t="n">
        <f aca="false">VLOOKUP(TEXT(A1354,"000")&amp;" "&amp;TEXT(C1354,"0000"),'BOD Average Salary by School'!F:G,2,FALSE())</f>
        <v>58426.11</v>
      </c>
    </row>
    <row r="1355" customFormat="false" ht="15" hidden="false" customHeight="true" outlineLevel="0" collapsed="false">
      <c r="A1355" s="225" t="n">
        <f aca="false">'BOD Average Salary by School'!A1355</f>
        <v>104</v>
      </c>
      <c r="B1355" s="206" t="str">
        <f aca="false">'BOD Average Salary by School'!B1355</f>
        <v>Charlottesville City Public Schools</v>
      </c>
      <c r="C1355" s="206" t="n">
        <f aca="false">'BOD Average Salary by School'!C1355</f>
        <v>40</v>
      </c>
      <c r="D1355" s="206" t="str">
        <f aca="false">'BOD Average Salary by School'!D1355</f>
        <v>VENABLE ELEM</v>
      </c>
      <c r="E1355" s="226" t="n">
        <f aca="false">VLOOKUP(TEXT(A1355,"000")&amp;" "&amp;TEXT(C1355,"0000"),'BOD Average Salary by School'!F:G,2,FALSE())</f>
        <v>59544.9</v>
      </c>
    </row>
    <row r="1356" customFormat="false" ht="15" hidden="false" customHeight="true" outlineLevel="0" collapsed="false">
      <c r="A1356" s="225" t="n">
        <f aca="false">'BOD Average Salary by School'!A1356</f>
        <v>104</v>
      </c>
      <c r="B1356" s="206" t="str">
        <f aca="false">'BOD Average Salary by School'!B1356</f>
        <v>Charlottesville City Public Schools</v>
      </c>
      <c r="C1356" s="206" t="n">
        <f aca="false">'BOD Average Salary by School'!C1356</f>
        <v>50</v>
      </c>
      <c r="D1356" s="206" t="str">
        <f aca="false">'BOD Average Salary by School'!D1356</f>
        <v>CLARK ELEM</v>
      </c>
      <c r="E1356" s="226" t="n">
        <f aca="false">VLOOKUP(TEXT(A1356,"000")&amp;" "&amp;TEXT(C1356,"0000"),'BOD Average Salary by School'!F:G,2,FALSE())</f>
        <v>55985.8</v>
      </c>
    </row>
    <row r="1357" customFormat="false" ht="15" hidden="false" customHeight="true" outlineLevel="0" collapsed="false">
      <c r="A1357" s="225" t="n">
        <f aca="false">'BOD Average Salary by School'!A1357</f>
        <v>104</v>
      </c>
      <c r="B1357" s="206" t="str">
        <f aca="false">'BOD Average Salary by School'!B1357</f>
        <v>Charlottesville City Public Schools</v>
      </c>
      <c r="C1357" s="206" t="n">
        <f aca="false">'BOD Average Salary by School'!C1357</f>
        <v>70</v>
      </c>
      <c r="D1357" s="206" t="str">
        <f aca="false">'BOD Average Salary by School'!D1357</f>
        <v>BURNLEY-MORAN ELEM</v>
      </c>
      <c r="E1357" s="226" t="n">
        <f aca="false">VLOOKUP(TEXT(A1357,"000")&amp;" "&amp;TEXT(C1357,"0000"),'BOD Average Salary by School'!F:G,2,FALSE())</f>
        <v>55885.24</v>
      </c>
    </row>
    <row r="1358" customFormat="false" ht="15" hidden="false" customHeight="true" outlineLevel="0" collapsed="false">
      <c r="A1358" s="225" t="n">
        <f aca="false">'BOD Average Salary by School'!A1358</f>
        <v>104</v>
      </c>
      <c r="B1358" s="206" t="str">
        <f aca="false">'BOD Average Salary by School'!B1358</f>
        <v>Charlottesville City Public Schools</v>
      </c>
      <c r="C1358" s="206" t="n">
        <f aca="false">'BOD Average Salary by School'!C1358</f>
        <v>90</v>
      </c>
      <c r="D1358" s="206" t="str">
        <f aca="false">'BOD Average Salary by School'!D1358</f>
        <v>GREENBRIER ELEM</v>
      </c>
      <c r="E1358" s="226" t="n">
        <f aca="false">VLOOKUP(TEXT(A1358,"000")&amp;" "&amp;TEXT(C1358,"0000"),'BOD Average Salary by School'!F:G,2,FALSE())</f>
        <v>58498.21</v>
      </c>
    </row>
    <row r="1359" customFormat="false" ht="15" hidden="false" customHeight="true" outlineLevel="0" collapsed="false">
      <c r="A1359" s="225" t="n">
        <f aca="false">'BOD Average Salary by School'!A1359</f>
        <v>106</v>
      </c>
      <c r="B1359" s="206" t="str">
        <f aca="false">'BOD Average Salary by School'!B1359</f>
        <v>Colonial Heights City Public Schools</v>
      </c>
      <c r="C1359" s="206" t="n">
        <f aca="false">'BOD Average Salary by School'!C1359</f>
        <v>20</v>
      </c>
      <c r="D1359" s="206" t="str">
        <f aca="false">'BOD Average Salary by School'!D1359</f>
        <v>COLONIAL HEIGHTS MIDDLE</v>
      </c>
      <c r="E1359" s="226" t="n">
        <f aca="false">VLOOKUP(TEXT(A1359,"000")&amp;" "&amp;TEXT(C1359,"0000"),'BOD Average Salary by School'!F:G,2,FALSE())</f>
        <v>50464</v>
      </c>
    </row>
    <row r="1360" customFormat="false" ht="15" hidden="false" customHeight="true" outlineLevel="0" collapsed="false">
      <c r="A1360" s="225" t="n">
        <f aca="false">'BOD Average Salary by School'!A1360</f>
        <v>106</v>
      </c>
      <c r="B1360" s="206" t="str">
        <f aca="false">'BOD Average Salary by School'!B1360</f>
        <v>Colonial Heights City Public Schools</v>
      </c>
      <c r="C1360" s="206" t="n">
        <f aca="false">'BOD Average Salary by School'!C1360</f>
        <v>30</v>
      </c>
      <c r="D1360" s="206" t="str">
        <f aca="false">'BOD Average Salary by School'!D1360</f>
        <v>NORTH ELEM</v>
      </c>
      <c r="E1360" s="226" t="n">
        <f aca="false">VLOOKUP(TEXT(A1360,"000")&amp;" "&amp;TEXT(C1360,"0000"),'BOD Average Salary by School'!F:G,2,FALSE())</f>
        <v>49927</v>
      </c>
    </row>
    <row r="1361" customFormat="false" ht="15" hidden="false" customHeight="true" outlineLevel="0" collapsed="false">
      <c r="A1361" s="225" t="n">
        <f aca="false">'BOD Average Salary by School'!A1361</f>
        <v>106</v>
      </c>
      <c r="B1361" s="206" t="str">
        <f aca="false">'BOD Average Salary by School'!B1361</f>
        <v>Colonial Heights City Public Schools</v>
      </c>
      <c r="C1361" s="206" t="n">
        <f aca="false">'BOD Average Salary by School'!C1361</f>
        <v>40</v>
      </c>
      <c r="D1361" s="206" t="str">
        <f aca="false">'BOD Average Salary by School'!D1361</f>
        <v>COLONIAL HEIGHTS HIGH</v>
      </c>
      <c r="E1361" s="226" t="n">
        <f aca="false">VLOOKUP(TEXT(A1361,"000")&amp;" "&amp;TEXT(C1361,"0000"),'BOD Average Salary by School'!F:G,2,FALSE())</f>
        <v>50836</v>
      </c>
    </row>
    <row r="1362" customFormat="false" ht="15" hidden="false" customHeight="true" outlineLevel="0" collapsed="false">
      <c r="A1362" s="225" t="n">
        <f aca="false">'BOD Average Salary by School'!A1362</f>
        <v>106</v>
      </c>
      <c r="B1362" s="206" t="str">
        <f aca="false">'BOD Average Salary by School'!B1362</f>
        <v>Colonial Heights City Public Schools</v>
      </c>
      <c r="C1362" s="206" t="n">
        <f aca="false">'BOD Average Salary by School'!C1362</f>
        <v>50</v>
      </c>
      <c r="D1362" s="206" t="str">
        <f aca="false">'BOD Average Salary by School'!D1362</f>
        <v>LAKEVIEW ELEM</v>
      </c>
      <c r="E1362" s="226" t="n">
        <f aca="false">VLOOKUP(TEXT(A1362,"000")&amp;" "&amp;TEXT(C1362,"0000"),'BOD Average Salary by School'!F:G,2,FALSE())</f>
        <v>49873</v>
      </c>
    </row>
    <row r="1363" customFormat="false" ht="15" hidden="false" customHeight="true" outlineLevel="0" collapsed="false">
      <c r="A1363" s="225" t="n">
        <f aca="false">'BOD Average Salary by School'!A1363</f>
        <v>106</v>
      </c>
      <c r="B1363" s="206" t="str">
        <f aca="false">'BOD Average Salary by School'!B1363</f>
        <v>Colonial Heights City Public Schools</v>
      </c>
      <c r="C1363" s="206" t="n">
        <f aca="false">'BOD Average Salary by School'!C1363</f>
        <v>60</v>
      </c>
      <c r="D1363" s="206" t="str">
        <f aca="false">'BOD Average Salary by School'!D1363</f>
        <v>TUSSING ELEM</v>
      </c>
      <c r="E1363" s="226" t="n">
        <f aca="false">VLOOKUP(TEXT(A1363,"000")&amp;" "&amp;TEXT(C1363,"0000"),'BOD Average Salary by School'!F:G,2,FALSE())</f>
        <v>50404</v>
      </c>
    </row>
    <row r="1364" customFormat="false" ht="15" hidden="false" customHeight="true" outlineLevel="0" collapsed="false">
      <c r="A1364" s="225" t="n">
        <f aca="false">'BOD Average Salary by School'!A1364</f>
        <v>107</v>
      </c>
      <c r="B1364" s="206" t="str">
        <f aca="false">'BOD Average Salary by School'!B1364</f>
        <v>Covington City Public Schools</v>
      </c>
      <c r="C1364" s="206" t="n">
        <f aca="false">'BOD Average Salary by School'!C1364</f>
        <v>260</v>
      </c>
      <c r="D1364" s="206" t="str">
        <f aca="false">'BOD Average Salary by School'!D1364</f>
        <v>EDGEMONT PRIMARY</v>
      </c>
      <c r="E1364" s="226" t="n">
        <f aca="false">VLOOKUP(TEXT(A1364,"000")&amp;" "&amp;TEXT(C1364,"0000"),'BOD Average Salary by School'!F:G,2,FALSE())</f>
        <v>49721</v>
      </c>
    </row>
    <row r="1365" customFormat="false" ht="15" hidden="false" customHeight="true" outlineLevel="0" collapsed="false">
      <c r="A1365" s="225" t="n">
        <f aca="false">'BOD Average Salary by School'!A1365</f>
        <v>107</v>
      </c>
      <c r="B1365" s="206" t="str">
        <f aca="false">'BOD Average Salary by School'!B1365</f>
        <v>Covington City Public Schools</v>
      </c>
      <c r="C1365" s="206" t="n">
        <f aca="false">'BOD Average Salary by School'!C1365</f>
        <v>350</v>
      </c>
      <c r="D1365" s="206" t="str">
        <f aca="false">'BOD Average Salary by School'!D1365</f>
        <v>COVINGTON HIGH</v>
      </c>
      <c r="E1365" s="226" t="n">
        <f aca="false">VLOOKUP(TEXT(A1365,"000")&amp;" "&amp;TEXT(C1365,"0000"),'BOD Average Salary by School'!F:G,2,FALSE())</f>
        <v>52847</v>
      </c>
    </row>
    <row r="1366" customFormat="false" ht="15" hidden="false" customHeight="true" outlineLevel="0" collapsed="false">
      <c r="A1366" s="225" t="n">
        <f aca="false">'BOD Average Salary by School'!A1366</f>
        <v>107</v>
      </c>
      <c r="B1366" s="206" t="str">
        <f aca="false">'BOD Average Salary by School'!B1366</f>
        <v>Covington City Public Schools</v>
      </c>
      <c r="C1366" s="206" t="n">
        <f aca="false">'BOD Average Salary by School'!C1366</f>
        <v>360</v>
      </c>
      <c r="D1366" s="206" t="str">
        <f aca="false">'BOD Average Salary by School'!D1366</f>
        <v>JETER-WATSON INTERMEDIATE</v>
      </c>
      <c r="E1366" s="226" t="n">
        <f aca="false">VLOOKUP(TEXT(A1366,"000")&amp;" "&amp;TEXT(C1366,"0000"),'BOD Average Salary by School'!F:G,2,FALSE())</f>
        <v>50370</v>
      </c>
    </row>
    <row r="1367" customFormat="false" ht="15" hidden="false" customHeight="true" outlineLevel="0" collapsed="false">
      <c r="A1367" s="225" t="n">
        <f aca="false">'BOD Average Salary by School'!A1367</f>
        <v>108</v>
      </c>
      <c r="B1367" s="206" t="str">
        <f aca="false">'BOD Average Salary by School'!B1367</f>
        <v>Danville City Public Schools</v>
      </c>
      <c r="C1367" s="206" t="n">
        <f aca="false">'BOD Average Salary by School'!C1367</f>
        <v>1372</v>
      </c>
      <c r="D1367" s="206" t="str">
        <f aca="false">'BOD Average Salary by School'!D1367</f>
        <v>WESTWOOD MIDDLE</v>
      </c>
      <c r="E1367" s="226" t="n">
        <f aca="false">VLOOKUP(TEXT(A1367,"000")&amp;" "&amp;TEXT(C1367,"0000"),'BOD Average Salary by School'!F:G,2,FALSE())</f>
        <v>47964.63</v>
      </c>
    </row>
    <row r="1368" customFormat="false" ht="15" hidden="false" customHeight="true" outlineLevel="0" collapsed="false">
      <c r="A1368" s="225" t="n">
        <f aca="false">'BOD Average Salary by School'!A1368</f>
        <v>108</v>
      </c>
      <c r="B1368" s="206" t="str">
        <f aca="false">'BOD Average Salary by School'!B1368</f>
        <v>Danville City Public Schools</v>
      </c>
      <c r="C1368" s="206" t="n">
        <f aca="false">'BOD Average Salary by School'!C1368</f>
        <v>1374</v>
      </c>
      <c r="D1368" s="206" t="str">
        <f aca="false">'BOD Average Salary by School'!D1368</f>
        <v>GALILEO MAGNET HIGH</v>
      </c>
      <c r="E1368" s="226" t="n">
        <f aca="false">VLOOKUP(TEXT(A1368,"000")&amp;" "&amp;TEXT(C1368,"0000"),'BOD Average Salary by School'!F:G,2,FALSE())</f>
        <v>50503.54</v>
      </c>
    </row>
    <row r="1369" customFormat="false" ht="15" hidden="false" customHeight="true" outlineLevel="0" collapsed="false">
      <c r="A1369" s="225" t="n">
        <f aca="false">'BOD Average Salary by School'!A1369</f>
        <v>108</v>
      </c>
      <c r="B1369" s="206" t="str">
        <f aca="false">'BOD Average Salary by School'!B1369</f>
        <v>Danville City Public Schools</v>
      </c>
      <c r="C1369" s="206" t="n">
        <f aca="false">'BOD Average Salary by School'!C1369</f>
        <v>139</v>
      </c>
      <c r="D1369" s="206" t="str">
        <f aca="false">'BOD Average Salary by School'!D1369</f>
        <v>LANGSTON FOCUS</v>
      </c>
      <c r="E1369" s="226" t="n">
        <f aca="false">VLOOKUP(TEXT(A1369,"000")&amp;" "&amp;TEXT(C1369,"0000"),'BOD Average Salary by School'!F:G,2,FALSE())</f>
        <v>46213.57</v>
      </c>
    </row>
    <row r="1370" customFormat="false" ht="15" hidden="false" customHeight="true" outlineLevel="0" collapsed="false">
      <c r="A1370" s="225" t="n">
        <f aca="false">'BOD Average Salary by School'!A1370</f>
        <v>108</v>
      </c>
      <c r="B1370" s="206" t="str">
        <f aca="false">'BOD Average Salary by School'!B1370</f>
        <v>Danville City Public Schools</v>
      </c>
      <c r="C1370" s="206" t="n">
        <f aca="false">'BOD Average Salary by School'!C1370</f>
        <v>190</v>
      </c>
      <c r="D1370" s="206" t="str">
        <f aca="false">'BOD Average Salary by School'!D1370</f>
        <v>G.L.H. JOHNSON ELEM</v>
      </c>
      <c r="E1370" s="226" t="n">
        <f aca="false">VLOOKUP(TEXT(A1370,"000")&amp;" "&amp;TEXT(C1370,"0000"),'BOD Average Salary by School'!F:G,2,FALSE())</f>
        <v>47338.03</v>
      </c>
    </row>
    <row r="1371" customFormat="false" ht="15" hidden="false" customHeight="true" outlineLevel="0" collapsed="false">
      <c r="A1371" s="225" t="n">
        <f aca="false">'BOD Average Salary by School'!A1371</f>
        <v>108</v>
      </c>
      <c r="B1371" s="206" t="str">
        <f aca="false">'BOD Average Salary by School'!B1371</f>
        <v>Danville City Public Schools</v>
      </c>
      <c r="C1371" s="206" t="n">
        <f aca="false">'BOD Average Salary by School'!C1371</f>
        <v>20</v>
      </c>
      <c r="D1371" s="206" t="str">
        <f aca="false">'BOD Average Salary by School'!D1371</f>
        <v>FOREST HILLS ELEM</v>
      </c>
      <c r="E1371" s="226" t="n">
        <f aca="false">VLOOKUP(TEXT(A1371,"000")&amp;" "&amp;TEXT(C1371,"0000"),'BOD Average Salary by School'!F:G,2,FALSE())</f>
        <v>45705.61</v>
      </c>
    </row>
    <row r="1372" customFormat="false" ht="15" hidden="false" customHeight="true" outlineLevel="0" collapsed="false">
      <c r="A1372" s="225" t="n">
        <f aca="false">'BOD Average Salary by School'!A1372</f>
        <v>108</v>
      </c>
      <c r="B1372" s="206" t="str">
        <f aca="false">'BOD Average Salary by School'!B1372</f>
        <v>Danville City Public Schools</v>
      </c>
      <c r="C1372" s="206" t="n">
        <f aca="false">'BOD Average Salary by School'!C1372</f>
        <v>200</v>
      </c>
      <c r="D1372" s="206" t="str">
        <f aca="false">'BOD Average Salary by School'!D1372</f>
        <v>GROVE PARK PRESCHOOL</v>
      </c>
      <c r="E1372" s="226" t="n">
        <f aca="false">VLOOKUP(TEXT(A1372,"000")&amp;" "&amp;TEXT(C1372,"0000"),'BOD Average Salary by School'!F:G,2,FALSE())</f>
        <v>48128.91</v>
      </c>
    </row>
    <row r="1373" customFormat="false" ht="15" hidden="false" customHeight="true" outlineLevel="0" collapsed="false">
      <c r="A1373" s="225" t="n">
        <f aca="false">'BOD Average Salary by School'!A1373</f>
        <v>108</v>
      </c>
      <c r="B1373" s="206" t="str">
        <f aca="false">'BOD Average Salary by School'!B1373</f>
        <v>Danville City Public Schools</v>
      </c>
      <c r="C1373" s="206" t="n">
        <f aca="false">'BOD Average Salary by School'!C1373</f>
        <v>210</v>
      </c>
      <c r="D1373" s="206" t="str">
        <f aca="false">'BOD Average Salary by School'!D1373</f>
        <v>GEORGE WASHINGTON HIGH</v>
      </c>
      <c r="E1373" s="226" t="n">
        <f aca="false">VLOOKUP(TEXT(A1373,"000")&amp;" "&amp;TEXT(C1373,"0000"),'BOD Average Salary by School'!F:G,2,FALSE())</f>
        <v>50129.63</v>
      </c>
    </row>
    <row r="1374" customFormat="false" ht="15" hidden="false" customHeight="true" outlineLevel="0" collapsed="false">
      <c r="A1374" s="225" t="n">
        <f aca="false">'BOD Average Salary by School'!A1374</f>
        <v>108</v>
      </c>
      <c r="B1374" s="206" t="str">
        <f aca="false">'BOD Average Salary by School'!B1374</f>
        <v>Danville City Public Schools</v>
      </c>
      <c r="C1374" s="206" t="n">
        <f aca="false">'BOD Average Salary by School'!C1374</f>
        <v>220</v>
      </c>
      <c r="D1374" s="206" t="str">
        <f aca="false">'BOD Average Salary by School'!D1374</f>
        <v>WOODBERRY HILLS ELEM</v>
      </c>
      <c r="E1374" s="226" t="n">
        <f aca="false">VLOOKUP(TEXT(A1374,"000")&amp;" "&amp;TEXT(C1374,"0000"),'BOD Average Salary by School'!F:G,2,FALSE())</f>
        <v>45461.3</v>
      </c>
    </row>
    <row r="1375" customFormat="false" ht="15" hidden="false" customHeight="true" outlineLevel="0" collapsed="false">
      <c r="A1375" s="225" t="n">
        <f aca="false">'BOD Average Salary by School'!A1375</f>
        <v>108</v>
      </c>
      <c r="B1375" s="206" t="str">
        <f aca="false">'BOD Average Salary by School'!B1375</f>
        <v>Danville City Public Schools</v>
      </c>
      <c r="C1375" s="206" t="n">
        <f aca="false">'BOD Average Salary by School'!C1375</f>
        <v>250</v>
      </c>
      <c r="D1375" s="206" t="str">
        <f aca="false">'BOD Average Salary by School'!D1375</f>
        <v>PARK AVENUE ELEM</v>
      </c>
      <c r="E1375" s="226" t="n">
        <f aca="false">VLOOKUP(TEXT(A1375,"000")&amp;" "&amp;TEXT(C1375,"0000"),'BOD Average Salary by School'!F:G,2,FALSE())</f>
        <v>45178.86</v>
      </c>
    </row>
    <row r="1376" customFormat="false" ht="15" hidden="false" customHeight="true" outlineLevel="0" collapsed="false">
      <c r="A1376" s="225" t="n">
        <f aca="false">'BOD Average Salary by School'!A1376</f>
        <v>108</v>
      </c>
      <c r="B1376" s="206" t="str">
        <f aca="false">'BOD Average Salary by School'!B1376</f>
        <v>Danville City Public Schools</v>
      </c>
      <c r="C1376" s="206" t="n">
        <f aca="false">'BOD Average Salary by School'!C1376</f>
        <v>260</v>
      </c>
      <c r="D1376" s="206" t="str">
        <f aca="false">'BOD Average Salary by School'!D1376</f>
        <v>O. TRENT BONNER MIDDLE</v>
      </c>
      <c r="E1376" s="226" t="n">
        <f aca="false">VLOOKUP(TEXT(A1376,"000")&amp;" "&amp;TEXT(C1376,"0000"),'BOD Average Salary by School'!F:G,2,FALSE())</f>
        <v>45166.82</v>
      </c>
    </row>
    <row r="1377" customFormat="false" ht="15" hidden="false" customHeight="true" outlineLevel="0" collapsed="false">
      <c r="A1377" s="225" t="n">
        <f aca="false">'BOD Average Salary by School'!A1377</f>
        <v>108</v>
      </c>
      <c r="B1377" s="206" t="str">
        <f aca="false">'BOD Average Salary by School'!B1377</f>
        <v>Danville City Public Schools</v>
      </c>
      <c r="C1377" s="206" t="n">
        <f aca="false">'BOD Average Salary by School'!C1377</f>
        <v>30</v>
      </c>
      <c r="D1377" s="206" t="str">
        <f aca="false">'BOD Average Salary by School'!D1377</f>
        <v>THE NORTHSIDE PRESCHOOL</v>
      </c>
      <c r="E1377" s="226" t="n">
        <f aca="false">VLOOKUP(TEXT(A1377,"000")&amp;" "&amp;TEXT(C1377,"0000"),'BOD Average Salary by School'!F:G,2,FALSE())</f>
        <v>51312.87</v>
      </c>
    </row>
    <row r="1378" customFormat="false" ht="15" hidden="false" customHeight="true" outlineLevel="0" collapsed="false">
      <c r="A1378" s="225" t="n">
        <f aca="false">'BOD Average Salary by School'!A1378</f>
        <v>108</v>
      </c>
      <c r="B1378" s="206" t="str">
        <f aca="false">'BOD Average Salary by School'!B1378</f>
        <v>Danville City Public Schools</v>
      </c>
      <c r="C1378" s="206" t="n">
        <f aca="false">'BOD Average Salary by School'!C1378</f>
        <v>40</v>
      </c>
      <c r="D1378" s="206" t="str">
        <f aca="false">'BOD Average Salary by School'!D1378</f>
        <v>SCHOOLFIELD ELEM</v>
      </c>
      <c r="E1378" s="226" t="n">
        <f aca="false">VLOOKUP(TEXT(A1378,"000")&amp;" "&amp;TEXT(C1378,"0000"),'BOD Average Salary by School'!F:G,2,FALSE())</f>
        <v>49033.93</v>
      </c>
    </row>
    <row r="1379" customFormat="false" ht="15" hidden="false" customHeight="true" outlineLevel="0" collapsed="false">
      <c r="A1379" s="225" t="n">
        <f aca="false">'BOD Average Salary by School'!A1379</f>
        <v>108</v>
      </c>
      <c r="B1379" s="206" t="str">
        <f aca="false">'BOD Average Salary by School'!B1379</f>
        <v>Danville City Public Schools</v>
      </c>
      <c r="C1379" s="206" t="n">
        <f aca="false">'BOD Average Salary by School'!C1379</f>
        <v>490</v>
      </c>
      <c r="D1379" s="206" t="str">
        <f aca="false">'BOD Average Salary by School'!D1379</f>
        <v>E. A. GIBSON ELEM</v>
      </c>
      <c r="E1379" s="226" t="n">
        <f aca="false">VLOOKUP(TEXT(A1379,"000")&amp;" "&amp;TEXT(C1379,"0000"),'BOD Average Salary by School'!F:G,2,FALSE())</f>
        <v>47193.44</v>
      </c>
    </row>
    <row r="1380" customFormat="false" ht="15" hidden="false" customHeight="true" outlineLevel="0" collapsed="false">
      <c r="A1380" s="225" t="n">
        <f aca="false">'BOD Average Salary by School'!A1380</f>
        <v>109</v>
      </c>
      <c r="B1380" s="206" t="str">
        <f aca="false">'BOD Average Salary by School'!B1380</f>
        <v>Falls Church City Public Schools</v>
      </c>
      <c r="C1380" s="206" t="n">
        <f aca="false">'BOD Average Salary by School'!C1380</f>
        <v>240</v>
      </c>
      <c r="D1380" s="206" t="str">
        <f aca="false">'BOD Average Salary by School'!D1380</f>
        <v>MT. DANIEL SCHOOL</v>
      </c>
      <c r="E1380" s="226" t="n">
        <f aca="false">VLOOKUP(TEXT(A1380,"000")&amp;" "&amp;TEXT(C1380,"0000"),'BOD Average Salary by School'!F:G,2,FALSE())</f>
        <v>68375.1</v>
      </c>
    </row>
    <row r="1381" customFormat="false" ht="15" hidden="false" customHeight="true" outlineLevel="0" collapsed="false">
      <c r="A1381" s="225" t="n">
        <f aca="false">'BOD Average Salary by School'!A1381</f>
        <v>109</v>
      </c>
      <c r="B1381" s="206" t="str">
        <f aca="false">'BOD Average Salary by School'!B1381</f>
        <v>Falls Church City Public Schools</v>
      </c>
      <c r="C1381" s="206" t="n">
        <f aca="false">'BOD Average Salary by School'!C1381</f>
        <v>251</v>
      </c>
      <c r="D1381" s="206" t="str">
        <f aca="false">'BOD Average Salary by School'!D1381</f>
        <v>GEORGE MASON HIGH</v>
      </c>
      <c r="E1381" s="226" t="n">
        <f aca="false">VLOOKUP(TEXT(A1381,"000")&amp;" "&amp;TEXT(C1381,"0000"),'BOD Average Salary by School'!F:G,2,FALSE())</f>
        <v>81325.61</v>
      </c>
    </row>
    <row r="1382" customFormat="false" ht="15" hidden="false" customHeight="true" outlineLevel="0" collapsed="false">
      <c r="A1382" s="225" t="n">
        <f aca="false">'BOD Average Salary by School'!A1382</f>
        <v>109</v>
      </c>
      <c r="B1382" s="206" t="str">
        <f aca="false">'BOD Average Salary by School'!B1382</f>
        <v>Falls Church City Public Schools</v>
      </c>
      <c r="C1382" s="206" t="n">
        <f aca="false">'BOD Average Salary by School'!C1382</f>
        <v>252</v>
      </c>
      <c r="D1382" s="206" t="str">
        <f aca="false">'BOD Average Salary by School'!D1382</f>
        <v>MARY ELLEN HENDERSON MIDDLE</v>
      </c>
      <c r="E1382" s="226" t="n">
        <f aca="false">VLOOKUP(TEXT(A1382,"000")&amp;" "&amp;TEXT(C1382,"0000"),'BOD Average Salary by School'!F:G,2,FALSE())</f>
        <v>73319.28</v>
      </c>
    </row>
    <row r="1383" customFormat="false" ht="15" hidden="false" customHeight="true" outlineLevel="0" collapsed="false">
      <c r="A1383" s="225" t="n">
        <f aca="false">'BOD Average Salary by School'!A1383</f>
        <v>109</v>
      </c>
      <c r="B1383" s="206" t="str">
        <f aca="false">'BOD Average Salary by School'!B1383</f>
        <v>Falls Church City Public Schools</v>
      </c>
      <c r="C1383" s="206" t="n">
        <f aca="false">'BOD Average Salary by School'!C1383</f>
        <v>260</v>
      </c>
      <c r="D1383" s="206" t="str">
        <f aca="false">'BOD Average Salary by School'!D1383</f>
        <v>THOMAS JEFFERSON ELEM</v>
      </c>
      <c r="E1383" s="226" t="n">
        <f aca="false">VLOOKUP(TEXT(A1383,"000")&amp;" "&amp;TEXT(C1383,"0000"),'BOD Average Salary by School'!F:G,2,FALSE())</f>
        <v>74109.01</v>
      </c>
    </row>
    <row r="1384" customFormat="false" ht="15" hidden="false" customHeight="true" outlineLevel="0" collapsed="false">
      <c r="A1384" s="225" t="n">
        <f aca="false">'BOD Average Salary by School'!A1384</f>
        <v>109</v>
      </c>
      <c r="B1384" s="206" t="str">
        <f aca="false">'BOD Average Salary by School'!B1384</f>
        <v>Falls Church City Public Schools</v>
      </c>
      <c r="C1384" s="206" t="n">
        <f aca="false">'BOD Average Salary by School'!C1384</f>
        <v>270</v>
      </c>
      <c r="D1384" s="206" t="str">
        <f aca="false">'BOD Average Salary by School'!D1384</f>
        <v>JESSIE THACKREY PRESCHOOL</v>
      </c>
      <c r="E1384" s="226" t="n">
        <f aca="false">VLOOKUP(TEXT(A1384,"000")&amp;" "&amp;TEXT(C1384,"0000"),'BOD Average Salary by School'!F:G,2,FALSE())</f>
        <v>69498.18</v>
      </c>
    </row>
    <row r="1385" customFormat="false" ht="15" hidden="false" customHeight="true" outlineLevel="0" collapsed="false">
      <c r="A1385" s="225" t="n">
        <f aca="false">'BOD Average Salary by School'!A1385</f>
        <v>110</v>
      </c>
      <c r="B1385" s="206" t="str">
        <f aca="false">'BOD Average Salary by School'!B1385</f>
        <v>Fredericksburg City Public Schools</v>
      </c>
      <c r="C1385" s="206" t="n">
        <f aca="false">'BOD Average Salary by School'!C1385</f>
        <v>272</v>
      </c>
      <c r="D1385" s="206" t="str">
        <f aca="false">'BOD Average Salary by School'!D1385</f>
        <v>LAFAYETTE UPPER ELEM</v>
      </c>
      <c r="E1385" s="226" t="n">
        <f aca="false">VLOOKUP(TEXT(A1385,"000")&amp;" "&amp;TEXT(C1385,"0000"),'BOD Average Salary by School'!F:G,2,FALSE())</f>
        <v>54194</v>
      </c>
    </row>
    <row r="1386" customFormat="false" ht="15" hidden="false" customHeight="true" outlineLevel="0" collapsed="false">
      <c r="A1386" s="225" t="n">
        <f aca="false">'BOD Average Salary by School'!A1386</f>
        <v>110</v>
      </c>
      <c r="B1386" s="206" t="str">
        <f aca="false">'BOD Average Salary by School'!B1386</f>
        <v>Fredericksburg City Public Schools</v>
      </c>
      <c r="C1386" s="206" t="n">
        <f aca="false">'BOD Average Salary by School'!C1386</f>
        <v>273</v>
      </c>
      <c r="D1386" s="206" t="str">
        <f aca="false">'BOD Average Salary by School'!D1386</f>
        <v>WALKER-GRANT MIDDLE</v>
      </c>
      <c r="E1386" s="226" t="n">
        <f aca="false">VLOOKUP(TEXT(A1386,"000")&amp;" "&amp;TEXT(C1386,"0000"),'BOD Average Salary by School'!F:G,2,FALSE())</f>
        <v>51385</v>
      </c>
    </row>
    <row r="1387" customFormat="false" ht="15" hidden="false" customHeight="true" outlineLevel="0" collapsed="false">
      <c r="A1387" s="225" t="n">
        <f aca="false">'BOD Average Salary by School'!A1387</f>
        <v>110</v>
      </c>
      <c r="B1387" s="206" t="str">
        <f aca="false">'BOD Average Salary by School'!B1387</f>
        <v>Fredericksburg City Public Schools</v>
      </c>
      <c r="C1387" s="206" t="n">
        <f aca="false">'BOD Average Salary by School'!C1387</f>
        <v>30</v>
      </c>
      <c r="D1387" s="206" t="str">
        <f aca="false">'BOD Average Salary by School'!D1387</f>
        <v>ORIGINAL WALKER-GRANT</v>
      </c>
      <c r="E1387" s="226" t="n">
        <f aca="false">VLOOKUP(TEXT(A1387,"000")&amp;" "&amp;TEXT(C1387,"0000"),'BOD Average Salary by School'!F:G,2,FALSE())</f>
        <v>62388</v>
      </c>
    </row>
    <row r="1388" customFormat="false" ht="15" hidden="false" customHeight="true" outlineLevel="0" collapsed="false">
      <c r="A1388" s="225" t="n">
        <f aca="false">'BOD Average Salary by School'!A1388</f>
        <v>110</v>
      </c>
      <c r="B1388" s="206" t="str">
        <f aca="false">'BOD Average Salary by School'!B1388</f>
        <v>Fredericksburg City Public Schools</v>
      </c>
      <c r="C1388" s="206" t="n">
        <f aca="false">'BOD Average Salary by School'!C1388</f>
        <v>40</v>
      </c>
      <c r="D1388" s="206" t="str">
        <f aca="false">'BOD Average Salary by School'!D1388</f>
        <v>JAMES MONROE HIGH</v>
      </c>
      <c r="E1388" s="226" t="n">
        <f aca="false">VLOOKUP(TEXT(A1388,"000")&amp;" "&amp;TEXT(C1388,"0000"),'BOD Average Salary by School'!F:G,2,FALSE())</f>
        <v>55309</v>
      </c>
    </row>
    <row r="1389" customFormat="false" ht="15" hidden="false" customHeight="true" outlineLevel="0" collapsed="false">
      <c r="A1389" s="225" t="n">
        <f aca="false">'BOD Average Salary by School'!A1389</f>
        <v>110</v>
      </c>
      <c r="B1389" s="206" t="str">
        <f aca="false">'BOD Average Salary by School'!B1389</f>
        <v>Fredericksburg City Public Schools</v>
      </c>
      <c r="C1389" s="206" t="n">
        <f aca="false">'BOD Average Salary by School'!C1389</f>
        <v>50</v>
      </c>
      <c r="D1389" s="206" t="str">
        <f aca="false">'BOD Average Salary by School'!D1389</f>
        <v>HUGH MERCER ELEM</v>
      </c>
      <c r="E1389" s="226" t="n">
        <f aca="false">VLOOKUP(TEXT(A1389,"000")&amp;" "&amp;TEXT(C1389,"0000"),'BOD Average Salary by School'!F:G,2,FALSE())</f>
        <v>51718</v>
      </c>
    </row>
    <row r="1390" customFormat="false" ht="15" hidden="false" customHeight="true" outlineLevel="0" collapsed="false">
      <c r="A1390" s="225" t="n">
        <f aca="false">'BOD Average Salary by School'!A1390</f>
        <v>111</v>
      </c>
      <c r="B1390" s="206" t="str">
        <f aca="false">'BOD Average Salary by School'!B1390</f>
        <v>Galax City Public Schools</v>
      </c>
      <c r="C1390" s="206" t="n">
        <f aca="false">'BOD Average Salary by School'!C1390</f>
        <v>10</v>
      </c>
      <c r="D1390" s="206" t="str">
        <f aca="false">'BOD Average Salary by School'!D1390</f>
        <v>GALAX ELEM</v>
      </c>
      <c r="E1390" s="226" t="n">
        <f aca="false">VLOOKUP(TEXT(A1390,"000")&amp;" "&amp;TEXT(C1390,"0000"),'BOD Average Salary by School'!F:G,2,FALSE())</f>
        <v>42161</v>
      </c>
    </row>
    <row r="1391" customFormat="false" ht="15" hidden="false" customHeight="true" outlineLevel="0" collapsed="false">
      <c r="A1391" s="225" t="n">
        <f aca="false">'BOD Average Salary by School'!A1391</f>
        <v>111</v>
      </c>
      <c r="B1391" s="206" t="str">
        <f aca="false">'BOD Average Salary by School'!B1391</f>
        <v>Galax City Public Schools</v>
      </c>
      <c r="C1391" s="206" t="n">
        <f aca="false">'BOD Average Salary by School'!C1391</f>
        <v>31</v>
      </c>
      <c r="D1391" s="206" t="str">
        <f aca="false">'BOD Average Salary by School'!D1391</f>
        <v>GALAX HIGH</v>
      </c>
      <c r="E1391" s="226" t="n">
        <f aca="false">VLOOKUP(TEXT(A1391,"000")&amp;" "&amp;TEXT(C1391,"0000"),'BOD Average Salary by School'!F:G,2,FALSE())</f>
        <v>41560</v>
      </c>
    </row>
    <row r="1392" customFormat="false" ht="15" hidden="false" customHeight="true" outlineLevel="0" collapsed="false">
      <c r="A1392" s="225" t="n">
        <f aca="false">'BOD Average Salary by School'!A1392</f>
        <v>111</v>
      </c>
      <c r="B1392" s="206" t="str">
        <f aca="false">'BOD Average Salary by School'!B1392</f>
        <v>Galax City Public Schools</v>
      </c>
      <c r="C1392" s="206" t="n">
        <f aca="false">'BOD Average Salary by School'!C1392</f>
        <v>32</v>
      </c>
      <c r="D1392" s="206" t="str">
        <f aca="false">'BOD Average Salary by School'!D1392</f>
        <v>GALAX MIDDLE</v>
      </c>
      <c r="E1392" s="226" t="n">
        <f aca="false">VLOOKUP(TEXT(A1392,"000")&amp;" "&amp;TEXT(C1392,"0000"),'BOD Average Salary by School'!F:G,2,FALSE())</f>
        <v>42100</v>
      </c>
    </row>
    <row r="1393" customFormat="false" ht="15" hidden="false" customHeight="true" outlineLevel="0" collapsed="false">
      <c r="A1393" s="225" t="n">
        <f aca="false">'BOD Average Salary by School'!A1393</f>
        <v>112</v>
      </c>
      <c r="B1393" s="206" t="str">
        <f aca="false">'BOD Average Salary by School'!B1393</f>
        <v>Hampton City Public Schools</v>
      </c>
      <c r="C1393" s="206" t="n">
        <f aca="false">'BOD Average Salary by School'!C1393</f>
        <v>120</v>
      </c>
      <c r="D1393" s="206" t="str">
        <f aca="false">'BOD Average Salary by School'!D1393</f>
        <v>ARMSTRONG ELEM</v>
      </c>
      <c r="E1393" s="226" t="n">
        <f aca="false">VLOOKUP(TEXT(A1393,"000")&amp;" "&amp;TEXT(C1393,"0000"),'BOD Average Salary by School'!F:G,2,FALSE())</f>
        <v>49648.37</v>
      </c>
    </row>
    <row r="1394" customFormat="false" ht="15" hidden="false" customHeight="true" outlineLevel="0" collapsed="false">
      <c r="A1394" s="225" t="n">
        <f aca="false">'BOD Average Salary by School'!A1394</f>
        <v>112</v>
      </c>
      <c r="B1394" s="206" t="str">
        <f aca="false">'BOD Average Salary by School'!B1394</f>
        <v>Hampton City Public Schools</v>
      </c>
      <c r="C1394" s="206" t="n">
        <f aca="false">'BOD Average Salary by School'!C1394</f>
        <v>160</v>
      </c>
      <c r="D1394" s="206" t="str">
        <f aca="false">'BOD Average Salary by School'!D1394</f>
        <v>ABERDEEN ELEM</v>
      </c>
      <c r="E1394" s="226" t="n">
        <f aca="false">VLOOKUP(TEXT(A1394,"000")&amp;" "&amp;TEXT(C1394,"0000"),'BOD Average Salary by School'!F:G,2,FALSE())</f>
        <v>47173.06</v>
      </c>
    </row>
    <row r="1395" customFormat="false" ht="15" hidden="false" customHeight="true" outlineLevel="0" collapsed="false">
      <c r="A1395" s="225" t="n">
        <f aca="false">'BOD Average Salary by School'!A1395</f>
        <v>112</v>
      </c>
      <c r="B1395" s="206" t="str">
        <f aca="false">'BOD Average Salary by School'!B1395</f>
        <v>Hampton City Public Schools</v>
      </c>
      <c r="C1395" s="206" t="n">
        <f aca="false">'BOD Average Salary by School'!C1395</f>
        <v>180</v>
      </c>
      <c r="D1395" s="206" t="str">
        <f aca="false">'BOD Average Salary by School'!D1395</f>
        <v>SAMUEL P. LANGLEY ELEM</v>
      </c>
      <c r="E1395" s="226" t="n">
        <f aca="false">VLOOKUP(TEXT(A1395,"000")&amp;" "&amp;TEXT(C1395,"0000"),'BOD Average Salary by School'!F:G,2,FALSE())</f>
        <v>46741.66</v>
      </c>
    </row>
    <row r="1396" customFormat="false" ht="15" hidden="false" customHeight="true" outlineLevel="0" collapsed="false">
      <c r="A1396" s="225" t="n">
        <f aca="false">'BOD Average Salary by School'!A1396</f>
        <v>112</v>
      </c>
      <c r="B1396" s="206" t="str">
        <f aca="false">'BOD Average Salary by School'!B1396</f>
        <v>Hampton City Public Schools</v>
      </c>
      <c r="C1396" s="206" t="n">
        <f aca="false">'BOD Average Salary by School'!C1396</f>
        <v>210</v>
      </c>
      <c r="D1396" s="206" t="str">
        <f aca="false">'BOD Average Salary by School'!D1396</f>
        <v>MOTON EARLY CHILDHOOD CENTER</v>
      </c>
      <c r="E1396" s="226" t="n">
        <f aca="false">VLOOKUP(TEXT(A1396,"000")&amp;" "&amp;TEXT(C1396,"0000"),'BOD Average Salary by School'!F:G,2,FALSE())</f>
        <v>46987.43</v>
      </c>
    </row>
    <row r="1397" customFormat="false" ht="15" hidden="false" customHeight="true" outlineLevel="0" collapsed="false">
      <c r="A1397" s="225" t="n">
        <f aca="false">'BOD Average Salary by School'!A1397</f>
        <v>112</v>
      </c>
      <c r="B1397" s="206" t="str">
        <f aca="false">'BOD Average Salary by School'!B1397</f>
        <v>Hampton City Public Schools</v>
      </c>
      <c r="C1397" s="206" t="n">
        <f aca="false">'BOD Average Salary by School'!C1397</f>
        <v>250</v>
      </c>
      <c r="D1397" s="206" t="str">
        <f aca="false">'BOD Average Salary by School'!D1397</f>
        <v>JANE H. BRYAN ELEM</v>
      </c>
      <c r="E1397" s="226" t="n">
        <f aca="false">VLOOKUP(TEXT(A1397,"000")&amp;" "&amp;TEXT(C1397,"0000"),'BOD Average Salary by School'!F:G,2,FALSE())</f>
        <v>46450.26</v>
      </c>
    </row>
    <row r="1398" customFormat="false" ht="15" hidden="false" customHeight="true" outlineLevel="0" collapsed="false">
      <c r="A1398" s="225" t="n">
        <f aca="false">'BOD Average Salary by School'!A1398</f>
        <v>112</v>
      </c>
      <c r="B1398" s="206" t="str">
        <f aca="false">'BOD Average Salary by School'!B1398</f>
        <v>Hampton City Public Schools</v>
      </c>
      <c r="C1398" s="206" t="n">
        <f aca="false">'BOD Average Salary by School'!C1398</f>
        <v>260</v>
      </c>
      <c r="D1398" s="206" t="str">
        <f aca="false">'BOD Average Salary by School'!D1398</f>
        <v>ALFRED S. FORREST ELEM</v>
      </c>
      <c r="E1398" s="226" t="n">
        <f aca="false">VLOOKUP(TEXT(A1398,"000")&amp;" "&amp;TEXT(C1398,"0000"),'BOD Average Salary by School'!F:G,2,FALSE())</f>
        <v>48973.44</v>
      </c>
    </row>
    <row r="1399" customFormat="false" ht="15" hidden="false" customHeight="true" outlineLevel="0" collapsed="false">
      <c r="A1399" s="225" t="n">
        <f aca="false">'BOD Average Salary by School'!A1399</f>
        <v>112</v>
      </c>
      <c r="B1399" s="206" t="str">
        <f aca="false">'BOD Average Salary by School'!B1399</f>
        <v>Hampton City Public Schools</v>
      </c>
      <c r="C1399" s="206" t="n">
        <f aca="false">'BOD Average Salary by School'!C1399</f>
        <v>270</v>
      </c>
      <c r="D1399" s="206" t="str">
        <f aca="false">'BOD Average Salary by School'!D1399</f>
        <v>JOHN B. CARY ELEM</v>
      </c>
      <c r="E1399" s="226" t="n">
        <f aca="false">VLOOKUP(TEXT(A1399,"000")&amp;" "&amp;TEXT(C1399,"0000"),'BOD Average Salary by School'!F:G,2,FALSE())</f>
        <v>46313.13</v>
      </c>
    </row>
    <row r="1400" customFormat="false" ht="15" hidden="false" customHeight="true" outlineLevel="0" collapsed="false">
      <c r="A1400" s="225" t="n">
        <f aca="false">'BOD Average Salary by School'!A1400</f>
        <v>112</v>
      </c>
      <c r="B1400" s="206" t="str">
        <f aca="false">'BOD Average Salary by School'!B1400</f>
        <v>Hampton City Public Schools</v>
      </c>
      <c r="C1400" s="206" t="n">
        <f aca="false">'BOD Average Salary by School'!C1400</f>
        <v>280</v>
      </c>
      <c r="D1400" s="206" t="str">
        <f aca="false">'BOD Average Salary by School'!D1400</f>
        <v>HAMPTON HIGH</v>
      </c>
      <c r="E1400" s="226" t="n">
        <f aca="false">VLOOKUP(TEXT(A1400,"000")&amp;" "&amp;TEXT(C1400,"0000"),'BOD Average Salary by School'!F:G,2,FALSE())</f>
        <v>48299.84</v>
      </c>
    </row>
    <row r="1401" customFormat="false" ht="15" hidden="false" customHeight="true" outlineLevel="0" collapsed="false">
      <c r="A1401" s="225" t="n">
        <f aca="false">'BOD Average Salary by School'!A1401</f>
        <v>112</v>
      </c>
      <c r="B1401" s="206" t="str">
        <f aca="false">'BOD Average Salary by School'!B1401</f>
        <v>Hampton City Public Schools</v>
      </c>
      <c r="C1401" s="206" t="n">
        <f aca="false">'BOD Average Salary by School'!C1401</f>
        <v>30</v>
      </c>
      <c r="D1401" s="206" t="str">
        <f aca="false">'BOD Average Salary by School'!D1401</f>
        <v>FRANCIS ASBURY ELEM</v>
      </c>
      <c r="E1401" s="226" t="n">
        <f aca="false">VLOOKUP(TEXT(A1401,"000")&amp;" "&amp;TEXT(C1401,"0000"),'BOD Average Salary by School'!F:G,2,FALSE())</f>
        <v>47077.52</v>
      </c>
    </row>
    <row r="1402" customFormat="false" ht="15" hidden="false" customHeight="true" outlineLevel="0" collapsed="false">
      <c r="A1402" s="225" t="n">
        <f aca="false">'BOD Average Salary by School'!A1402</f>
        <v>112</v>
      </c>
      <c r="B1402" s="206" t="str">
        <f aca="false">'BOD Average Salary by School'!B1402</f>
        <v>Hampton City Public Schools</v>
      </c>
      <c r="C1402" s="206" t="n">
        <f aca="false">'BOD Average Salary by School'!C1402</f>
        <v>300</v>
      </c>
      <c r="D1402" s="206" t="str">
        <f aca="false">'BOD Average Salary by School'!D1402</f>
        <v>JEFFERSON DAVIS MIDDLE</v>
      </c>
      <c r="E1402" s="226" t="n">
        <f aca="false">VLOOKUP(TEXT(A1402,"000")&amp;" "&amp;TEXT(C1402,"0000"),'BOD Average Salary by School'!F:G,2,FALSE())</f>
        <v>48187.44</v>
      </c>
    </row>
    <row r="1403" customFormat="false" ht="15" hidden="false" customHeight="true" outlineLevel="0" collapsed="false">
      <c r="A1403" s="225" t="n">
        <f aca="false">'BOD Average Salary by School'!A1403</f>
        <v>112</v>
      </c>
      <c r="B1403" s="206" t="str">
        <f aca="false">'BOD Average Salary by School'!B1403</f>
        <v>Hampton City Public Schools</v>
      </c>
      <c r="C1403" s="206" t="n">
        <f aca="false">'BOD Average Salary by School'!C1403</f>
        <v>320</v>
      </c>
      <c r="D1403" s="206" t="str">
        <f aca="false">'BOD Average Salary by School'!D1403</f>
        <v>KECOUGHTAN HIGH</v>
      </c>
      <c r="E1403" s="226" t="n">
        <f aca="false">VLOOKUP(TEXT(A1403,"000")&amp;" "&amp;TEXT(C1403,"0000"),'BOD Average Salary by School'!F:G,2,FALSE())</f>
        <v>49320.34</v>
      </c>
    </row>
    <row r="1404" customFormat="false" ht="15" hidden="false" customHeight="true" outlineLevel="0" collapsed="false">
      <c r="A1404" s="225" t="n">
        <f aca="false">'BOD Average Salary by School'!A1404</f>
        <v>112</v>
      </c>
      <c r="B1404" s="206" t="str">
        <f aca="false">'BOD Average Salary by School'!B1404</f>
        <v>Hampton City Public Schools</v>
      </c>
      <c r="C1404" s="206" t="n">
        <f aca="false">'BOD Average Salary by School'!C1404</f>
        <v>330</v>
      </c>
      <c r="D1404" s="206" t="str">
        <f aca="false">'BOD Average Salary by School'!D1404</f>
        <v>BARRON ELEM</v>
      </c>
      <c r="E1404" s="226" t="n">
        <f aca="false">VLOOKUP(TEXT(A1404,"000")&amp;" "&amp;TEXT(C1404,"0000"),'BOD Average Salary by School'!F:G,2,FALSE())</f>
        <v>48599.1</v>
      </c>
    </row>
    <row r="1405" customFormat="false" ht="15" hidden="false" customHeight="true" outlineLevel="0" collapsed="false">
      <c r="A1405" s="225" t="n">
        <f aca="false">'BOD Average Salary by School'!A1405</f>
        <v>112</v>
      </c>
      <c r="B1405" s="206" t="str">
        <f aca="false">'BOD Average Salary by School'!B1405</f>
        <v>Hampton City Public Schools</v>
      </c>
      <c r="C1405" s="206" t="n">
        <f aca="false">'BOD Average Salary by School'!C1405</f>
        <v>350</v>
      </c>
      <c r="D1405" s="206" t="str">
        <f aca="false">'BOD Average Salary by School'!D1405</f>
        <v>BENJAMIN SYMS MIDDLE</v>
      </c>
      <c r="E1405" s="226" t="n">
        <f aca="false">VLOOKUP(TEXT(A1405,"000")&amp;" "&amp;TEXT(C1405,"0000"),'BOD Average Salary by School'!F:G,2,FALSE())</f>
        <v>47365.83</v>
      </c>
    </row>
    <row r="1406" customFormat="false" ht="15" hidden="false" customHeight="true" outlineLevel="0" collapsed="false">
      <c r="A1406" s="225" t="n">
        <f aca="false">'BOD Average Salary by School'!A1406</f>
        <v>112</v>
      </c>
      <c r="B1406" s="206" t="str">
        <f aca="false">'BOD Average Salary by School'!B1406</f>
        <v>Hampton City Public Schools</v>
      </c>
      <c r="C1406" s="206" t="n">
        <f aca="false">'BOD Average Salary by School'!C1406</f>
        <v>360</v>
      </c>
      <c r="D1406" s="206" t="str">
        <f aca="false">'BOD Average Salary by School'!D1406</f>
        <v>TUCKER-CAPPS ELEM</v>
      </c>
      <c r="E1406" s="226" t="n">
        <f aca="false">VLOOKUP(TEXT(A1406,"000")&amp;" "&amp;TEXT(C1406,"0000"),'BOD Average Salary by School'!F:G,2,FALSE())</f>
        <v>48372.42</v>
      </c>
    </row>
    <row r="1407" customFormat="false" ht="15" hidden="false" customHeight="true" outlineLevel="0" collapsed="false">
      <c r="A1407" s="225" t="n">
        <f aca="false">'BOD Average Salary by School'!A1407</f>
        <v>112</v>
      </c>
      <c r="B1407" s="206" t="str">
        <f aca="false">'BOD Average Salary by School'!B1407</f>
        <v>Hampton City Public Schools</v>
      </c>
      <c r="C1407" s="206" t="n">
        <f aca="false">'BOD Average Salary by School'!C1407</f>
        <v>370</v>
      </c>
      <c r="D1407" s="206" t="str">
        <f aca="false">'BOD Average Salary by School'!D1407</f>
        <v>PHILLIPS ELEM</v>
      </c>
      <c r="E1407" s="226" t="n">
        <f aca="false">VLOOKUP(TEXT(A1407,"000")&amp;" "&amp;TEXT(C1407,"0000"),'BOD Average Salary by School'!F:G,2,FALSE())</f>
        <v>48594.48</v>
      </c>
    </row>
    <row r="1408" customFormat="false" ht="15" hidden="false" customHeight="true" outlineLevel="0" collapsed="false">
      <c r="A1408" s="225" t="n">
        <f aca="false">'BOD Average Salary by School'!A1408</f>
        <v>112</v>
      </c>
      <c r="B1408" s="206" t="str">
        <f aca="false">'BOD Average Salary by School'!B1408</f>
        <v>Hampton City Public Schools</v>
      </c>
      <c r="C1408" s="206" t="n">
        <f aca="false">'BOD Average Salary by School'!C1408</f>
        <v>380</v>
      </c>
      <c r="D1408" s="206" t="str">
        <f aca="false">'BOD Average Salary by School'!D1408</f>
        <v>THOMAS EATON MIDDLE</v>
      </c>
      <c r="E1408" s="226" t="n">
        <f aca="false">VLOOKUP(TEXT(A1408,"000")&amp;" "&amp;TEXT(C1408,"0000"),'BOD Average Salary by School'!F:G,2,FALSE())</f>
        <v>48444</v>
      </c>
    </row>
    <row r="1409" customFormat="false" ht="15" hidden="false" customHeight="true" outlineLevel="0" collapsed="false">
      <c r="A1409" s="225" t="n">
        <f aca="false">'BOD Average Salary by School'!A1409</f>
        <v>112</v>
      </c>
      <c r="B1409" s="206" t="str">
        <f aca="false">'BOD Average Salary by School'!B1409</f>
        <v>Hampton City Public Schools</v>
      </c>
      <c r="C1409" s="206" t="n">
        <f aca="false">'BOD Average Salary by School'!C1409</f>
        <v>410</v>
      </c>
      <c r="D1409" s="206" t="str">
        <f aca="false">'BOD Average Salary by School'!D1409</f>
        <v>PAUL BURBANK ELEM</v>
      </c>
      <c r="E1409" s="226" t="n">
        <f aca="false">VLOOKUP(TEXT(A1409,"000")&amp;" "&amp;TEXT(C1409,"0000"),'BOD Average Salary by School'!F:G,2,FALSE())</f>
        <v>47897.41</v>
      </c>
    </row>
    <row r="1410" customFormat="false" ht="15" hidden="false" customHeight="true" outlineLevel="0" collapsed="false">
      <c r="A1410" s="225" t="n">
        <f aca="false">'BOD Average Salary by School'!A1410</f>
        <v>112</v>
      </c>
      <c r="B1410" s="206" t="str">
        <f aca="false">'BOD Average Salary by School'!B1410</f>
        <v>Hampton City Public Schools</v>
      </c>
      <c r="C1410" s="206" t="n">
        <f aca="false">'BOD Average Salary by School'!C1410</f>
        <v>420</v>
      </c>
      <c r="D1410" s="206" t="str">
        <f aca="false">'BOD Average Salary by School'!D1410</f>
        <v>CHRISTOPHER C. KRAFT ELEM</v>
      </c>
      <c r="E1410" s="226" t="n">
        <f aca="false">VLOOKUP(TEXT(A1410,"000")&amp;" "&amp;TEXT(C1410,"0000"),'BOD Average Salary by School'!F:G,2,FALSE())</f>
        <v>46791.97</v>
      </c>
    </row>
    <row r="1411" customFormat="false" ht="15" hidden="false" customHeight="true" outlineLevel="0" collapsed="false">
      <c r="A1411" s="225" t="n">
        <f aca="false">'BOD Average Salary by School'!A1411</f>
        <v>112</v>
      </c>
      <c r="B1411" s="206" t="str">
        <f aca="false">'BOD Average Salary by School'!B1411</f>
        <v>Hampton City Public Schools</v>
      </c>
      <c r="C1411" s="206" t="n">
        <f aca="false">'BOD Average Salary by School'!C1411</f>
        <v>430</v>
      </c>
      <c r="D1411" s="206" t="str">
        <f aca="false">'BOD Average Salary by School'!D1411</f>
        <v>BETHEL HIGH</v>
      </c>
      <c r="E1411" s="226" t="n">
        <f aca="false">VLOOKUP(TEXT(A1411,"000")&amp;" "&amp;TEXT(C1411,"0000"),'BOD Average Salary by School'!F:G,2,FALSE())</f>
        <v>49324.18</v>
      </c>
    </row>
    <row r="1412" customFormat="false" ht="15" hidden="false" customHeight="true" outlineLevel="0" collapsed="false">
      <c r="A1412" s="225" t="n">
        <f aca="false">'BOD Average Salary by School'!A1412</f>
        <v>112</v>
      </c>
      <c r="B1412" s="206" t="str">
        <f aca="false">'BOD Average Salary by School'!B1412</f>
        <v>Hampton City Public Schools</v>
      </c>
      <c r="C1412" s="206" t="n">
        <f aca="false">'BOD Average Salary by School'!C1412</f>
        <v>440</v>
      </c>
      <c r="D1412" s="206" t="str">
        <f aca="false">'BOD Average Salary by School'!D1412</f>
        <v>JOHN TYLER ELEM</v>
      </c>
      <c r="E1412" s="226" t="n">
        <f aca="false">VLOOKUP(TEXT(A1412,"000")&amp;" "&amp;TEXT(C1412,"0000"),'BOD Average Salary by School'!F:G,2,FALSE())</f>
        <v>49788.11</v>
      </c>
    </row>
    <row r="1413" customFormat="false" ht="15" hidden="false" customHeight="true" outlineLevel="0" collapsed="false">
      <c r="A1413" s="225" t="n">
        <f aca="false">'BOD Average Salary by School'!A1413</f>
        <v>112</v>
      </c>
      <c r="B1413" s="206" t="str">
        <f aca="false">'BOD Average Salary by School'!B1413</f>
        <v>Hampton City Public Schools</v>
      </c>
      <c r="C1413" s="206" t="n">
        <f aca="false">'BOD Average Salary by School'!C1413</f>
        <v>450</v>
      </c>
      <c r="D1413" s="206" t="str">
        <f aca="false">'BOD Average Salary by School'!D1413</f>
        <v>C. ALTON LINDSAY MIDDLE</v>
      </c>
      <c r="E1413" s="226" t="n">
        <f aca="false">VLOOKUP(TEXT(A1413,"000")&amp;" "&amp;TEXT(C1413,"0000"),'BOD Average Salary by School'!F:G,2,FALSE())</f>
        <v>47736.41</v>
      </c>
    </row>
    <row r="1414" customFormat="false" ht="15" hidden="false" customHeight="true" outlineLevel="0" collapsed="false">
      <c r="A1414" s="225" t="n">
        <f aca="false">'BOD Average Salary by School'!A1414</f>
        <v>112</v>
      </c>
      <c r="B1414" s="206" t="str">
        <f aca="false">'BOD Average Salary by School'!B1414</f>
        <v>Hampton City Public Schools</v>
      </c>
      <c r="C1414" s="206" t="n">
        <f aca="false">'BOD Average Salary by School'!C1414</f>
        <v>460</v>
      </c>
      <c r="D1414" s="206" t="str">
        <f aca="false">'BOD Average Salary by School'!D1414</f>
        <v>CAPTAIN JOHN SMITH ELEM</v>
      </c>
      <c r="E1414" s="226" t="n">
        <f aca="false">VLOOKUP(TEXT(A1414,"000")&amp;" "&amp;TEXT(C1414,"0000"),'BOD Average Salary by School'!F:G,2,FALSE())</f>
        <v>48966.44</v>
      </c>
    </row>
    <row r="1415" customFormat="false" ht="15" hidden="false" customHeight="true" outlineLevel="0" collapsed="false">
      <c r="A1415" s="225" t="n">
        <f aca="false">'BOD Average Salary by School'!A1415</f>
        <v>112</v>
      </c>
      <c r="B1415" s="206" t="str">
        <f aca="false">'BOD Average Salary by School'!B1415</f>
        <v>Hampton City Public Schools</v>
      </c>
      <c r="C1415" s="206" t="n">
        <f aca="false">'BOD Average Salary by School'!C1415</f>
        <v>470</v>
      </c>
      <c r="D1415" s="206" t="str">
        <f aca="false">'BOD Average Salary by School'!D1415</f>
        <v>BOOKER ELEM</v>
      </c>
      <c r="E1415" s="226" t="n">
        <f aca="false">VLOOKUP(TEXT(A1415,"000")&amp;" "&amp;TEXT(C1415,"0000"),'BOD Average Salary by School'!F:G,2,FALSE())</f>
        <v>48949.59</v>
      </c>
    </row>
    <row r="1416" customFormat="false" ht="15" hidden="false" customHeight="true" outlineLevel="0" collapsed="false">
      <c r="A1416" s="225" t="n">
        <f aca="false">'BOD Average Salary by School'!A1416</f>
        <v>112</v>
      </c>
      <c r="B1416" s="206" t="str">
        <f aca="false">'BOD Average Salary by School'!B1416</f>
        <v>Hampton City Public Schools</v>
      </c>
      <c r="C1416" s="206" t="n">
        <f aca="false">'BOD Average Salary by School'!C1416</f>
        <v>490</v>
      </c>
      <c r="D1416" s="206" t="str">
        <f aca="false">'BOD Average Salary by School'!D1416</f>
        <v>LUTHER W. MACHEN ELEM</v>
      </c>
      <c r="E1416" s="226" t="n">
        <f aca="false">VLOOKUP(TEXT(A1416,"000")&amp;" "&amp;TEXT(C1416,"0000"),'BOD Average Salary by School'!F:G,2,FALSE())</f>
        <v>48739.53</v>
      </c>
    </row>
    <row r="1417" customFormat="false" ht="15" hidden="false" customHeight="true" outlineLevel="0" collapsed="false">
      <c r="A1417" s="225" t="n">
        <f aca="false">'BOD Average Salary by School'!A1417</f>
        <v>112</v>
      </c>
      <c r="B1417" s="206" t="str">
        <f aca="false">'BOD Average Salary by School'!B1417</f>
        <v>Hampton City Public Schools</v>
      </c>
      <c r="C1417" s="206" t="n">
        <f aca="false">'BOD Average Salary by School'!C1417</f>
        <v>50</v>
      </c>
      <c r="D1417" s="206" t="str">
        <f aca="false">'BOD Average Salary by School'!D1417</f>
        <v>PHOEBUS HIGH</v>
      </c>
      <c r="E1417" s="226" t="n">
        <f aca="false">VLOOKUP(TEXT(A1417,"000")&amp;" "&amp;TEXT(C1417,"0000"),'BOD Average Salary by School'!F:G,2,FALSE())</f>
        <v>49100.69</v>
      </c>
    </row>
    <row r="1418" customFormat="false" ht="15" hidden="false" customHeight="true" outlineLevel="0" collapsed="false">
      <c r="A1418" s="225" t="n">
        <f aca="false">'BOD Average Salary by School'!A1418</f>
        <v>112</v>
      </c>
      <c r="B1418" s="206" t="str">
        <f aca="false">'BOD Average Salary by School'!B1418</f>
        <v>Hampton City Public Schools</v>
      </c>
      <c r="C1418" s="206" t="n">
        <f aca="false">'BOD Average Salary by School'!C1418</f>
        <v>500</v>
      </c>
      <c r="D1418" s="206" t="str">
        <f aca="false">'BOD Average Salary by School'!D1418</f>
        <v>A.W.E. BASSETTE ELEM</v>
      </c>
      <c r="E1418" s="226" t="n">
        <f aca="false">VLOOKUP(TEXT(A1418,"000")&amp;" "&amp;TEXT(C1418,"0000"),'BOD Average Salary by School'!F:G,2,FALSE())</f>
        <v>48476.82</v>
      </c>
    </row>
    <row r="1419" customFormat="false" ht="15" hidden="false" customHeight="true" outlineLevel="0" collapsed="false">
      <c r="A1419" s="225" t="n">
        <f aca="false">'BOD Average Salary by School'!A1419</f>
        <v>112</v>
      </c>
      <c r="B1419" s="206" t="str">
        <f aca="false">'BOD Average Salary by School'!B1419</f>
        <v>Hampton City Public Schools</v>
      </c>
      <c r="C1419" s="206" t="n">
        <f aca="false">'BOD Average Salary by School'!C1419</f>
        <v>640</v>
      </c>
      <c r="D1419" s="206" t="str">
        <f aca="false">'BOD Average Salary by School'!D1419</f>
        <v>HUNTER B ANDREWS </v>
      </c>
      <c r="E1419" s="226" t="n">
        <f aca="false">VLOOKUP(TEXT(A1419,"000")&amp;" "&amp;TEXT(C1419,"0000"),'BOD Average Salary by School'!F:G,2,FALSE())</f>
        <v>46302.38</v>
      </c>
    </row>
    <row r="1420" customFormat="false" ht="15" hidden="false" customHeight="true" outlineLevel="0" collapsed="false">
      <c r="A1420" s="225" t="n">
        <f aca="false">'BOD Average Salary by School'!A1420</f>
        <v>112</v>
      </c>
      <c r="B1420" s="206" t="str">
        <f aca="false">'BOD Average Salary by School'!B1420</f>
        <v>Hampton City Public Schools</v>
      </c>
      <c r="C1420" s="206" t="n">
        <f aca="false">'BOD Average Salary by School'!C1420</f>
        <v>650</v>
      </c>
      <c r="D1420" s="206" t="str">
        <f aca="false">'BOD Average Salary by School'!D1420</f>
        <v>GEORGE P PHENIX ELEM</v>
      </c>
      <c r="E1420" s="226" t="n">
        <f aca="false">VLOOKUP(TEXT(A1420,"000")&amp;" "&amp;TEXT(C1420,"0000"),'BOD Average Salary by School'!F:G,2,FALSE())</f>
        <v>46752.13</v>
      </c>
    </row>
    <row r="1421" customFormat="false" ht="15" hidden="false" customHeight="true" outlineLevel="0" collapsed="false">
      <c r="A1421" s="225" t="n">
        <f aca="false">'BOD Average Salary by School'!A1421</f>
        <v>112</v>
      </c>
      <c r="B1421" s="206" t="str">
        <f aca="false">'BOD Average Salary by School'!B1421</f>
        <v>Hampton City Public Schools</v>
      </c>
      <c r="C1421" s="206" t="n">
        <f aca="false">'BOD Average Salary by School'!C1421</f>
        <v>70</v>
      </c>
      <c r="D1421" s="206" t="str">
        <f aca="false">'BOD Average Salary by School'!D1421</f>
        <v>FRANCIS W. JONES MAGNET MIDDLE</v>
      </c>
      <c r="E1421" s="226" t="n">
        <f aca="false">VLOOKUP(TEXT(A1421,"000")&amp;" "&amp;TEXT(C1421,"0000"),'BOD Average Salary by School'!F:G,2,FALSE())</f>
        <v>48788.83</v>
      </c>
    </row>
    <row r="1422" customFormat="false" ht="15" hidden="false" customHeight="true" outlineLevel="0" collapsed="false">
      <c r="A1422" s="225" t="n">
        <f aca="false">'BOD Average Salary by School'!A1422</f>
        <v>112</v>
      </c>
      <c r="B1422" s="206" t="str">
        <f aca="false">'BOD Average Salary by School'!B1422</f>
        <v>Hampton City Public Schools</v>
      </c>
      <c r="C1422" s="206" t="n">
        <f aca="false">'BOD Average Salary by School'!C1422</f>
        <v>80</v>
      </c>
      <c r="D1422" s="206" t="str">
        <f aca="false">'BOD Average Salary by School'!D1422</f>
        <v>WILLIAM MASON COOPER ELEM</v>
      </c>
      <c r="E1422" s="226" t="n">
        <f aca="false">VLOOKUP(TEXT(A1422,"000")&amp;" "&amp;TEXT(C1422,"0000"),'BOD Average Salary by School'!F:G,2,FALSE())</f>
        <v>47593.86</v>
      </c>
    </row>
    <row r="1423" customFormat="false" ht="15" hidden="false" customHeight="true" outlineLevel="0" collapsed="false">
      <c r="A1423" s="225" t="n">
        <f aca="false">'BOD Average Salary by School'!A1423</f>
        <v>113</v>
      </c>
      <c r="B1423" s="206" t="str">
        <f aca="false">'BOD Average Salary by School'!B1423</f>
        <v>Harrisonburg City Public Schools</v>
      </c>
      <c r="C1423" s="206" t="n">
        <f aca="false">'BOD Average Salary by School'!C1423</f>
        <v>110</v>
      </c>
      <c r="D1423" s="206" t="str">
        <f aca="false">'BOD Average Salary by School'!D1423</f>
        <v>SMITHLAND ELEM</v>
      </c>
      <c r="E1423" s="226" t="n">
        <f aca="false">VLOOKUP(TEXT(A1423,"000")&amp;" "&amp;TEXT(C1423,"0000"),'BOD Average Salary by School'!F:G,2,FALSE())</f>
        <v>46246</v>
      </c>
    </row>
    <row r="1424" customFormat="false" ht="15" hidden="false" customHeight="true" outlineLevel="0" collapsed="false">
      <c r="A1424" s="225" t="n">
        <f aca="false">'BOD Average Salary by School'!A1424</f>
        <v>113</v>
      </c>
      <c r="B1424" s="206" t="str">
        <f aca="false">'BOD Average Salary by School'!B1424</f>
        <v>Harrisonburg City Public Schools</v>
      </c>
      <c r="C1424" s="206" t="n">
        <f aca="false">'BOD Average Salary by School'!C1424</f>
        <v>111</v>
      </c>
      <c r="D1424" s="206" t="str">
        <f aca="false">'BOD Average Salary by School'!D1424</f>
        <v>SKYLINE MIDDLE</v>
      </c>
      <c r="E1424" s="226" t="n">
        <f aca="false">VLOOKUP(TEXT(A1424,"000")&amp;" "&amp;TEXT(C1424,"0000"),'BOD Average Salary by School'!F:G,2,FALSE())</f>
        <v>47432</v>
      </c>
    </row>
    <row r="1425" customFormat="false" ht="15" hidden="false" customHeight="true" outlineLevel="0" collapsed="false">
      <c r="A1425" s="225" t="n">
        <f aca="false">'BOD Average Salary by School'!A1425</f>
        <v>113</v>
      </c>
      <c r="B1425" s="206" t="str">
        <f aca="false">'BOD Average Salary by School'!B1425</f>
        <v>Harrisonburg City Public Schools</v>
      </c>
      <c r="C1425" s="206" t="n">
        <f aca="false">'BOD Average Salary by School'!C1425</f>
        <v>12</v>
      </c>
      <c r="D1425" s="206" t="str">
        <f aca="false">'BOD Average Salary by School'!D1425</f>
        <v>HARRISONBURG HIGH</v>
      </c>
      <c r="E1425" s="226" t="n">
        <f aca="false">VLOOKUP(TEXT(A1425,"000")&amp;" "&amp;TEXT(C1425,"0000"),'BOD Average Salary by School'!F:G,2,FALSE())</f>
        <v>50303</v>
      </c>
    </row>
    <row r="1426" customFormat="false" ht="15" hidden="false" customHeight="true" outlineLevel="0" collapsed="false">
      <c r="A1426" s="225" t="n">
        <f aca="false">'BOD Average Salary by School'!A1426</f>
        <v>113</v>
      </c>
      <c r="B1426" s="206" t="str">
        <f aca="false">'BOD Average Salary by School'!B1426</f>
        <v>Harrisonburg City Public Schools</v>
      </c>
      <c r="C1426" s="206" t="n">
        <f aca="false">'BOD Average Salary by School'!C1426</f>
        <v>191</v>
      </c>
      <c r="D1426" s="206" t="str">
        <f aca="false">'BOD Average Salary by School'!D1426</f>
        <v>STONE SPRING ELEM</v>
      </c>
      <c r="E1426" s="226" t="n">
        <f aca="false">VLOOKUP(TEXT(A1426,"000")&amp;" "&amp;TEXT(C1426,"0000"),'BOD Average Salary by School'!F:G,2,FALSE())</f>
        <v>48984</v>
      </c>
    </row>
    <row r="1427" customFormat="false" ht="15" hidden="false" customHeight="true" outlineLevel="0" collapsed="false">
      <c r="A1427" s="225" t="n">
        <f aca="false">'BOD Average Salary by School'!A1427</f>
        <v>113</v>
      </c>
      <c r="B1427" s="206" t="str">
        <f aca="false">'BOD Average Salary by School'!B1427</f>
        <v>Harrisonburg City Public Schools</v>
      </c>
      <c r="C1427" s="206" t="n">
        <f aca="false">'BOD Average Salary by School'!C1427</f>
        <v>30</v>
      </c>
      <c r="D1427" s="206" t="str">
        <f aca="false">'BOD Average Salary by School'!D1427</f>
        <v>WATERMAN ELEM</v>
      </c>
      <c r="E1427" s="226" t="n">
        <f aca="false">VLOOKUP(TEXT(A1427,"000")&amp;" "&amp;TEXT(C1427,"0000"),'BOD Average Salary by School'!F:G,2,FALSE())</f>
        <v>49563</v>
      </c>
    </row>
    <row r="1428" customFormat="false" ht="15" hidden="false" customHeight="true" outlineLevel="0" collapsed="false">
      <c r="A1428" s="225" t="n">
        <f aca="false">'BOD Average Salary by School'!A1428</f>
        <v>113</v>
      </c>
      <c r="B1428" s="206" t="str">
        <f aca="false">'BOD Average Salary by School'!B1428</f>
        <v>Harrisonburg City Public Schools</v>
      </c>
      <c r="C1428" s="206" t="n">
        <f aca="false">'BOD Average Salary by School'!C1428</f>
        <v>50</v>
      </c>
      <c r="D1428" s="206" t="str">
        <f aca="false">'BOD Average Salary by School'!D1428</f>
        <v>KEISTER ELEM</v>
      </c>
      <c r="E1428" s="226" t="n">
        <f aca="false">VLOOKUP(TEXT(A1428,"000")&amp;" "&amp;TEXT(C1428,"0000"),'BOD Average Salary by School'!F:G,2,FALSE())</f>
        <v>48726</v>
      </c>
    </row>
    <row r="1429" customFormat="false" ht="15" hidden="false" customHeight="true" outlineLevel="0" collapsed="false">
      <c r="A1429" s="225" t="n">
        <f aca="false">'BOD Average Salary by School'!A1429</f>
        <v>113</v>
      </c>
      <c r="B1429" s="206" t="str">
        <f aca="false">'BOD Average Salary by School'!B1429</f>
        <v>Harrisonburg City Public Schools</v>
      </c>
      <c r="C1429" s="206" t="n">
        <f aca="false">'BOD Average Salary by School'!C1429</f>
        <v>60</v>
      </c>
      <c r="D1429" s="206" t="str">
        <f aca="false">'BOD Average Salary by School'!D1429</f>
        <v>SPOTSWOOD ELEM</v>
      </c>
      <c r="E1429" s="226" t="n">
        <f aca="false">VLOOKUP(TEXT(A1429,"000")&amp;" "&amp;TEXT(C1429,"0000"),'BOD Average Salary by School'!F:G,2,FALSE())</f>
        <v>47480</v>
      </c>
    </row>
    <row r="1430" customFormat="false" ht="15" hidden="false" customHeight="true" outlineLevel="0" collapsed="false">
      <c r="A1430" s="225" t="n">
        <f aca="false">'BOD Average Salary by School'!A1430</f>
        <v>113</v>
      </c>
      <c r="B1430" s="206" t="str">
        <f aca="false">'BOD Average Salary by School'!B1430</f>
        <v>Harrisonburg City Public Schools</v>
      </c>
      <c r="C1430" s="206" t="n">
        <f aca="false">'BOD Average Salary by School'!C1430</f>
        <v>80</v>
      </c>
      <c r="D1430" s="206" t="str">
        <f aca="false">'BOD Average Salary by School'!D1430</f>
        <v>THOMAS HARRISON MIDDLE</v>
      </c>
      <c r="E1430" s="226" t="n">
        <f aca="false">VLOOKUP(TEXT(A1430,"000")&amp;" "&amp;TEXT(C1430,"0000"),'BOD Average Salary by School'!F:G,2,FALSE())</f>
        <v>49097</v>
      </c>
    </row>
    <row r="1431" customFormat="false" ht="15" hidden="false" customHeight="true" outlineLevel="0" collapsed="false">
      <c r="A1431" s="225" t="n">
        <f aca="false">'BOD Average Salary by School'!A1431</f>
        <v>114</v>
      </c>
      <c r="B1431" s="206" t="str">
        <f aca="false">'BOD Average Salary by School'!B1431</f>
        <v>Hopewell City Public Schools</v>
      </c>
      <c r="C1431" s="206" t="n">
        <f aca="false">'BOD Average Salary by School'!C1431</f>
        <v>110</v>
      </c>
      <c r="D1431" s="206" t="str">
        <f aca="false">'BOD Average Salary by School'!D1431</f>
        <v>CARTER G. WOODSON MIDDLE</v>
      </c>
      <c r="E1431" s="226" t="n">
        <f aca="false">VLOOKUP(TEXT(A1431,"000")&amp;" "&amp;TEXT(C1431,"0000"),'BOD Average Salary by School'!F:G,2,FALSE())</f>
        <v>48625.07</v>
      </c>
    </row>
    <row r="1432" customFormat="false" ht="15" hidden="false" customHeight="true" outlineLevel="0" collapsed="false">
      <c r="A1432" s="225" t="n">
        <f aca="false">'BOD Average Salary by School'!A1432</f>
        <v>114</v>
      </c>
      <c r="B1432" s="206" t="str">
        <f aca="false">'BOD Average Salary by School'!B1432</f>
        <v>Hopewell City Public Schools</v>
      </c>
      <c r="C1432" s="206" t="n">
        <f aca="false">'BOD Average Salary by School'!C1432</f>
        <v>120</v>
      </c>
      <c r="D1432" s="206" t="str">
        <f aca="false">'BOD Average Salary by School'!D1432</f>
        <v>HOPEWELL HIGH</v>
      </c>
      <c r="E1432" s="226" t="n">
        <f aca="false">VLOOKUP(TEXT(A1432,"000")&amp;" "&amp;TEXT(C1432,"0000"),'BOD Average Salary by School'!F:G,2,FALSE())</f>
        <v>49316.47</v>
      </c>
    </row>
    <row r="1433" customFormat="false" ht="15" hidden="false" customHeight="true" outlineLevel="0" collapsed="false">
      <c r="A1433" s="225" t="n">
        <f aca="false">'BOD Average Salary by School'!A1433</f>
        <v>114</v>
      </c>
      <c r="B1433" s="206" t="str">
        <f aca="false">'BOD Average Salary by School'!B1433</f>
        <v>Hopewell City Public Schools</v>
      </c>
      <c r="C1433" s="206" t="n">
        <f aca="false">'BOD Average Salary by School'!C1433</f>
        <v>140</v>
      </c>
      <c r="D1433" s="206" t="str">
        <f aca="false">'BOD Average Salary by School'!D1433</f>
        <v>HARRY E. JAMES ELEM</v>
      </c>
      <c r="E1433" s="226" t="n">
        <f aca="false">VLOOKUP(TEXT(A1433,"000")&amp;" "&amp;TEXT(C1433,"0000"),'BOD Average Salary by School'!F:G,2,FALSE())</f>
        <v>48628.13</v>
      </c>
    </row>
    <row r="1434" customFormat="false" ht="15" hidden="false" customHeight="true" outlineLevel="0" collapsed="false">
      <c r="A1434" s="225" t="n">
        <f aca="false">'BOD Average Salary by School'!A1434</f>
        <v>114</v>
      </c>
      <c r="B1434" s="206" t="str">
        <f aca="false">'BOD Average Salary by School'!B1434</f>
        <v>Hopewell City Public Schools</v>
      </c>
      <c r="C1434" s="206" t="n">
        <f aca="false">'BOD Average Salary by School'!C1434</f>
        <v>151</v>
      </c>
      <c r="D1434" s="206" t="str">
        <f aca="false">'BOD Average Salary by School'!D1434</f>
        <v>WOODLAWN PRE-SCHOOL LRNG CTR.</v>
      </c>
      <c r="E1434" s="226" t="n">
        <f aca="false">VLOOKUP(TEXT(A1434,"000")&amp;" "&amp;TEXT(C1434,"0000"),'BOD Average Salary by School'!F:G,2,FALSE())</f>
        <v>48170.5</v>
      </c>
    </row>
    <row r="1435" customFormat="false" ht="15" hidden="false" customHeight="true" outlineLevel="0" collapsed="false">
      <c r="A1435" s="225" t="n">
        <f aca="false">'BOD Average Salary by School'!A1435</f>
        <v>114</v>
      </c>
      <c r="B1435" s="206" t="str">
        <f aca="false">'BOD Average Salary by School'!B1435</f>
        <v>Hopewell City Public Schools</v>
      </c>
      <c r="C1435" s="206" t="n">
        <f aca="false">'BOD Average Salary by School'!C1435</f>
        <v>40</v>
      </c>
      <c r="D1435" s="206" t="str">
        <f aca="false">'BOD Average Salary by School'!D1435</f>
        <v>DUPONT ELEM</v>
      </c>
      <c r="E1435" s="226" t="n">
        <f aca="false">VLOOKUP(TEXT(A1435,"000")&amp;" "&amp;TEXT(C1435,"0000"),'BOD Average Salary by School'!F:G,2,FALSE())</f>
        <v>49320.58</v>
      </c>
    </row>
    <row r="1436" customFormat="false" ht="15" hidden="false" customHeight="true" outlineLevel="0" collapsed="false">
      <c r="A1436" s="225" t="n">
        <f aca="false">'BOD Average Salary by School'!A1436</f>
        <v>114</v>
      </c>
      <c r="B1436" s="206" t="str">
        <f aca="false">'BOD Average Salary by School'!B1436</f>
        <v>Hopewell City Public Schools</v>
      </c>
      <c r="C1436" s="206" t="n">
        <f aca="false">'BOD Average Salary by School'!C1436</f>
        <v>70</v>
      </c>
      <c r="D1436" s="206" t="str">
        <f aca="false">'BOD Average Salary by School'!D1436</f>
        <v>PATRICK COPELAND ELEM</v>
      </c>
      <c r="E1436" s="226" t="n">
        <f aca="false">VLOOKUP(TEXT(A1436,"000")&amp;" "&amp;TEXT(C1436,"0000"),'BOD Average Salary by School'!F:G,2,FALSE())</f>
        <v>50363.52</v>
      </c>
    </row>
    <row r="1437" customFormat="false" ht="15" hidden="false" customHeight="true" outlineLevel="0" collapsed="false">
      <c r="A1437" s="225" t="n">
        <f aca="false">'BOD Average Salary by School'!A1437</f>
        <v>115</v>
      </c>
      <c r="B1437" s="206" t="str">
        <f aca="false">'BOD Average Salary by School'!B1437</f>
        <v>Lynchburg City Public Schools</v>
      </c>
      <c r="C1437" s="206" t="n">
        <f aca="false">'BOD Average Salary by School'!C1437</f>
        <v>1102</v>
      </c>
      <c r="D1437" s="206" t="str">
        <f aca="false">'BOD Average Salary by School'!D1437</f>
        <v>HERITAGE ELEM</v>
      </c>
      <c r="E1437" s="226" t="n">
        <f aca="false">VLOOKUP(TEXT(A1437,"000")&amp;" "&amp;TEXT(C1437,"0000"),'BOD Average Salary by School'!F:G,2,FALSE())</f>
        <v>43357.73</v>
      </c>
    </row>
    <row r="1438" customFormat="false" ht="15" hidden="false" customHeight="true" outlineLevel="0" collapsed="false">
      <c r="A1438" s="225" t="n">
        <f aca="false">'BOD Average Salary by School'!A1438</f>
        <v>115</v>
      </c>
      <c r="B1438" s="206" t="str">
        <f aca="false">'BOD Average Salary by School'!B1438</f>
        <v>Lynchburg City Public Schools</v>
      </c>
      <c r="C1438" s="206" t="n">
        <f aca="false">'BOD Average Salary by School'!C1438</f>
        <v>130</v>
      </c>
      <c r="D1438" s="206" t="str">
        <f aca="false">'BOD Average Salary by School'!D1438</f>
        <v>HERITAGE HIGH</v>
      </c>
      <c r="E1438" s="226" t="n">
        <f aca="false">VLOOKUP(TEXT(A1438,"000")&amp;" "&amp;TEXT(C1438,"0000"),'BOD Average Salary by School'!F:G,2,FALSE())</f>
        <v>47854.5</v>
      </c>
    </row>
    <row r="1439" customFormat="false" ht="15" hidden="false" customHeight="true" outlineLevel="0" collapsed="false">
      <c r="A1439" s="225" t="n">
        <f aca="false">'BOD Average Salary by School'!A1439</f>
        <v>115</v>
      </c>
      <c r="B1439" s="206" t="str">
        <f aca="false">'BOD Average Salary by School'!B1439</f>
        <v>Lynchburg City Public Schools</v>
      </c>
      <c r="C1439" s="206" t="n">
        <f aca="false">'BOD Average Salary by School'!C1439</f>
        <v>170</v>
      </c>
      <c r="D1439" s="206" t="str">
        <f aca="false">'BOD Average Salary by School'!D1439</f>
        <v>PAUL LAURENCE DUNBAR MID. FOR INNOV.</v>
      </c>
      <c r="E1439" s="226" t="n">
        <f aca="false">VLOOKUP(TEXT(A1439,"000")&amp;" "&amp;TEXT(C1439,"0000"),'BOD Average Salary by School'!F:G,2,FALSE())</f>
        <v>42672</v>
      </c>
    </row>
    <row r="1440" customFormat="false" ht="15" hidden="false" customHeight="true" outlineLevel="0" collapsed="false">
      <c r="A1440" s="225" t="n">
        <f aca="false">'BOD Average Salary by School'!A1440</f>
        <v>115</v>
      </c>
      <c r="B1440" s="206" t="str">
        <f aca="false">'BOD Average Salary by School'!B1440</f>
        <v>Lynchburg City Public Schools</v>
      </c>
      <c r="C1440" s="206" t="n">
        <f aca="false">'BOD Average Salary by School'!C1440</f>
        <v>190</v>
      </c>
      <c r="D1440" s="206" t="str">
        <f aca="false">'BOD Average Salary by School'!D1440</f>
        <v>ROBERT S. PAYNE ELEM</v>
      </c>
      <c r="E1440" s="226" t="n">
        <f aca="false">VLOOKUP(TEXT(A1440,"000")&amp;" "&amp;TEXT(C1440,"0000"),'BOD Average Salary by School'!F:G,2,FALSE())</f>
        <v>45055.76</v>
      </c>
    </row>
    <row r="1441" customFormat="false" ht="15" hidden="false" customHeight="true" outlineLevel="0" collapsed="false">
      <c r="A1441" s="225" t="n">
        <f aca="false">'BOD Average Salary by School'!A1441</f>
        <v>115</v>
      </c>
      <c r="B1441" s="206" t="str">
        <f aca="false">'BOD Average Salary by School'!B1441</f>
        <v>Lynchburg City Public Schools</v>
      </c>
      <c r="C1441" s="206" t="n">
        <f aca="false">'BOD Average Salary by School'!C1441</f>
        <v>250</v>
      </c>
      <c r="D1441" s="206" t="str">
        <f aca="false">'BOD Average Salary by School'!D1441</f>
        <v>WILLIAM M. BASS ELEM</v>
      </c>
      <c r="E1441" s="226" t="n">
        <f aca="false">VLOOKUP(TEXT(A1441,"000")&amp;" "&amp;TEXT(C1441,"0000"),'BOD Average Salary by School'!F:G,2,FALSE())</f>
        <v>42268.07</v>
      </c>
    </row>
    <row r="1442" customFormat="false" ht="15" hidden="false" customHeight="true" outlineLevel="0" collapsed="false">
      <c r="A1442" s="225" t="n">
        <f aca="false">'BOD Average Salary by School'!A1442</f>
        <v>115</v>
      </c>
      <c r="B1442" s="206" t="str">
        <f aca="false">'BOD Average Salary by School'!B1442</f>
        <v>Lynchburg City Public Schools</v>
      </c>
      <c r="C1442" s="206" t="n">
        <f aca="false">'BOD Average Salary by School'!C1442</f>
        <v>260</v>
      </c>
      <c r="D1442" s="206" t="str">
        <f aca="false">'BOD Average Salary by School'!D1442</f>
        <v>E.C. GLASS HIGH</v>
      </c>
      <c r="E1442" s="226" t="n">
        <f aca="false">VLOOKUP(TEXT(A1442,"000")&amp;" "&amp;TEXT(C1442,"0000"),'BOD Average Salary by School'!F:G,2,FALSE())</f>
        <v>44587.69</v>
      </c>
    </row>
    <row r="1443" customFormat="false" ht="15" hidden="false" customHeight="true" outlineLevel="0" collapsed="false">
      <c r="A1443" s="225" t="n">
        <f aca="false">'BOD Average Salary by School'!A1443</f>
        <v>115</v>
      </c>
      <c r="B1443" s="206" t="str">
        <f aca="false">'BOD Average Salary by School'!B1443</f>
        <v>Lynchburg City Public Schools</v>
      </c>
      <c r="C1443" s="206" t="n">
        <f aca="false">'BOD Average Salary by School'!C1443</f>
        <v>270</v>
      </c>
      <c r="D1443" s="206" t="str">
        <f aca="false">'BOD Average Salary by School'!D1443</f>
        <v>PERRYMONT ELEM</v>
      </c>
      <c r="E1443" s="226" t="n">
        <f aca="false">VLOOKUP(TEXT(A1443,"000")&amp;" "&amp;TEXT(C1443,"0000"),'BOD Average Salary by School'!F:G,2,FALSE())</f>
        <v>42864.59</v>
      </c>
    </row>
    <row r="1444" customFormat="false" ht="15" hidden="false" customHeight="true" outlineLevel="0" collapsed="false">
      <c r="A1444" s="225" t="n">
        <f aca="false">'BOD Average Salary by School'!A1444</f>
        <v>115</v>
      </c>
      <c r="B1444" s="206" t="str">
        <f aca="false">'BOD Average Salary by School'!B1444</f>
        <v>Lynchburg City Public Schools</v>
      </c>
      <c r="C1444" s="206" t="n">
        <f aca="false">'BOD Average Salary by School'!C1444</f>
        <v>290</v>
      </c>
      <c r="D1444" s="206" t="str">
        <f aca="false">'BOD Average Salary by School'!D1444</f>
        <v>BEDFORD HILLS ELEM</v>
      </c>
      <c r="E1444" s="226" t="n">
        <f aca="false">VLOOKUP(TEXT(A1444,"000")&amp;" "&amp;TEXT(C1444,"0000"),'BOD Average Salary by School'!F:G,2,FALSE())</f>
        <v>43548.29</v>
      </c>
    </row>
    <row r="1445" customFormat="false" ht="15" hidden="false" customHeight="true" outlineLevel="0" collapsed="false">
      <c r="A1445" s="225" t="n">
        <f aca="false">'BOD Average Salary by School'!A1445</f>
        <v>115</v>
      </c>
      <c r="B1445" s="206" t="str">
        <f aca="false">'BOD Average Salary by School'!B1445</f>
        <v>Lynchburg City Public Schools</v>
      </c>
      <c r="C1445" s="206" t="n">
        <f aca="false">'BOD Average Salary by School'!C1445</f>
        <v>300</v>
      </c>
      <c r="D1445" s="206" t="str">
        <f aca="false">'BOD Average Salary by School'!D1445</f>
        <v>SHEFFIELD ELEM</v>
      </c>
      <c r="E1445" s="226" t="n">
        <f aca="false">VLOOKUP(TEXT(A1445,"000")&amp;" "&amp;TEXT(C1445,"0000"),'BOD Average Salary by School'!F:G,2,FALSE())</f>
        <v>47114.67</v>
      </c>
    </row>
    <row r="1446" customFormat="false" ht="15" hidden="false" customHeight="true" outlineLevel="0" collapsed="false">
      <c r="A1446" s="225" t="n">
        <f aca="false">'BOD Average Salary by School'!A1446</f>
        <v>115</v>
      </c>
      <c r="B1446" s="206" t="str">
        <f aca="false">'BOD Average Salary by School'!B1446</f>
        <v>Lynchburg City Public Schools</v>
      </c>
      <c r="C1446" s="206" t="n">
        <f aca="false">'BOD Average Salary by School'!C1446</f>
        <v>330</v>
      </c>
      <c r="D1446" s="206" t="str">
        <f aca="false">'BOD Average Salary by School'!D1446</f>
        <v>PAUL MUNRO ELEM</v>
      </c>
      <c r="E1446" s="226" t="n">
        <f aca="false">VLOOKUP(TEXT(A1446,"000")&amp;" "&amp;TEXT(C1446,"0000"),'BOD Average Salary by School'!F:G,2,FALSE())</f>
        <v>46444.33</v>
      </c>
    </row>
    <row r="1447" customFormat="false" ht="15" hidden="false" customHeight="true" outlineLevel="0" collapsed="false">
      <c r="A1447" s="225" t="n">
        <f aca="false">'BOD Average Salary by School'!A1447</f>
        <v>115</v>
      </c>
      <c r="B1447" s="206" t="str">
        <f aca="false">'BOD Average Salary by School'!B1447</f>
        <v>Lynchburg City Public Schools</v>
      </c>
      <c r="C1447" s="206" t="n">
        <f aca="false">'BOD Average Salary by School'!C1447</f>
        <v>340</v>
      </c>
      <c r="D1447" s="206" t="str">
        <f aca="false">'BOD Average Salary by School'!D1447</f>
        <v>SANDUSKY MIDDLE</v>
      </c>
      <c r="E1447" s="226" t="n">
        <f aca="false">VLOOKUP(TEXT(A1447,"000")&amp;" "&amp;TEXT(C1447,"0000"),'BOD Average Salary by School'!F:G,2,FALSE())</f>
        <v>45571.6</v>
      </c>
    </row>
    <row r="1448" customFormat="false" ht="15" hidden="false" customHeight="true" outlineLevel="0" collapsed="false">
      <c r="A1448" s="225" t="n">
        <f aca="false">'BOD Average Salary by School'!A1448</f>
        <v>115</v>
      </c>
      <c r="B1448" s="206" t="str">
        <f aca="false">'BOD Average Salary by School'!B1448</f>
        <v>Lynchburg City Public Schools</v>
      </c>
      <c r="C1448" s="206" t="n">
        <f aca="false">'BOD Average Salary by School'!C1448</f>
        <v>350</v>
      </c>
      <c r="D1448" s="206" t="str">
        <f aca="false">'BOD Average Salary by School'!D1448</f>
        <v>LINKHORNE MIDDLE</v>
      </c>
      <c r="E1448" s="226" t="n">
        <f aca="false">VLOOKUP(TEXT(A1448,"000")&amp;" "&amp;TEXT(C1448,"0000"),'BOD Average Salary by School'!F:G,2,FALSE())</f>
        <v>45478.37</v>
      </c>
    </row>
    <row r="1449" customFormat="false" ht="15" hidden="false" customHeight="true" outlineLevel="0" collapsed="false">
      <c r="A1449" s="225" t="n">
        <f aca="false">'BOD Average Salary by School'!A1449</f>
        <v>115</v>
      </c>
      <c r="B1449" s="206" t="str">
        <f aca="false">'BOD Average Salary by School'!B1449</f>
        <v>Lynchburg City Public Schools</v>
      </c>
      <c r="C1449" s="206" t="n">
        <f aca="false">'BOD Average Salary by School'!C1449</f>
        <v>360</v>
      </c>
      <c r="D1449" s="206" t="str">
        <f aca="false">'BOD Average Salary by School'!D1449</f>
        <v>LINKHORNE ELEM</v>
      </c>
      <c r="E1449" s="226" t="n">
        <f aca="false">VLOOKUP(TEXT(A1449,"000")&amp;" "&amp;TEXT(C1449,"0000"),'BOD Average Salary by School'!F:G,2,FALSE())</f>
        <v>44348.01</v>
      </c>
    </row>
    <row r="1450" customFormat="false" ht="15" hidden="false" customHeight="true" outlineLevel="0" collapsed="false">
      <c r="A1450" s="225" t="n">
        <f aca="false">'BOD Average Salary by School'!A1450</f>
        <v>115</v>
      </c>
      <c r="B1450" s="206" t="str">
        <f aca="false">'BOD Average Salary by School'!B1450</f>
        <v>Lynchburg City Public Schools</v>
      </c>
      <c r="C1450" s="206" t="n">
        <f aca="false">'BOD Average Salary by School'!C1450</f>
        <v>370</v>
      </c>
      <c r="D1450" s="206" t="str">
        <f aca="false">'BOD Average Salary by School'!D1450</f>
        <v>SANDUSKY ELEM</v>
      </c>
      <c r="E1450" s="226" t="n">
        <f aca="false">VLOOKUP(TEXT(A1450,"000")&amp;" "&amp;TEXT(C1450,"0000"),'BOD Average Salary by School'!F:G,2,FALSE())</f>
        <v>44353.29</v>
      </c>
    </row>
    <row r="1451" customFormat="false" ht="15" hidden="false" customHeight="true" outlineLevel="0" collapsed="false">
      <c r="A1451" s="225" t="n">
        <f aca="false">'BOD Average Salary by School'!A1451</f>
        <v>115</v>
      </c>
      <c r="B1451" s="206" t="str">
        <f aca="false">'BOD Average Salary by School'!B1451</f>
        <v>Lynchburg City Public Schools</v>
      </c>
      <c r="C1451" s="206" t="n">
        <f aca="false">'BOD Average Salary by School'!C1451</f>
        <v>70</v>
      </c>
      <c r="D1451" s="206" t="str">
        <f aca="false">'BOD Average Salary by School'!D1451</f>
        <v>DEARINGTON ELEM/INNOVATION</v>
      </c>
      <c r="E1451" s="226" t="n">
        <f aca="false">VLOOKUP(TEXT(A1451,"000")&amp;" "&amp;TEXT(C1451,"0000"),'BOD Average Salary by School'!F:G,2,FALSE())</f>
        <v>43126.35</v>
      </c>
    </row>
    <row r="1452" customFormat="false" ht="15" hidden="false" customHeight="true" outlineLevel="0" collapsed="false">
      <c r="A1452" s="225" t="n">
        <f aca="false">'BOD Average Salary by School'!A1452</f>
        <v>115</v>
      </c>
      <c r="B1452" s="206" t="str">
        <f aca="false">'BOD Average Salary by School'!B1452</f>
        <v>Lynchburg City Public Schools</v>
      </c>
      <c r="C1452" s="206" t="n">
        <f aca="false">'BOD Average Salary by School'!C1452</f>
        <v>90</v>
      </c>
      <c r="D1452" s="206" t="str">
        <f aca="false">'BOD Average Salary by School'!D1452</f>
        <v>T.C. MILLER ELEM FOR INNOVAT.</v>
      </c>
      <c r="E1452" s="226" t="n">
        <f aca="false">VLOOKUP(TEXT(A1452,"000")&amp;" "&amp;TEXT(C1452,"0000"),'BOD Average Salary by School'!F:G,2,FALSE())</f>
        <v>45031.15</v>
      </c>
    </row>
    <row r="1453" customFormat="false" ht="15" hidden="false" customHeight="true" outlineLevel="0" collapsed="false">
      <c r="A1453" s="225" t="n">
        <f aca="false">'BOD Average Salary by School'!A1453</f>
        <v>116</v>
      </c>
      <c r="B1453" s="206" t="str">
        <f aca="false">'BOD Average Salary by School'!B1453</f>
        <v>Martinsville City Public Schools</v>
      </c>
      <c r="C1453" s="206" t="n">
        <f aca="false">'BOD Average Salary by School'!C1453</f>
        <v>10</v>
      </c>
      <c r="D1453" s="206" t="str">
        <f aca="false">'BOD Average Salary by School'!D1453</f>
        <v>MARTINSVILLE MIDDLE</v>
      </c>
      <c r="E1453" s="226" t="n">
        <f aca="false">VLOOKUP(TEXT(A1453,"000")&amp;" "&amp;TEXT(C1453,"0000"),'BOD Average Salary by School'!F:G,2,FALSE())</f>
        <v>44827</v>
      </c>
    </row>
    <row r="1454" customFormat="false" ht="15" hidden="false" customHeight="true" outlineLevel="0" collapsed="false">
      <c r="A1454" s="225" t="n">
        <f aca="false">'BOD Average Salary by School'!A1454</f>
        <v>116</v>
      </c>
      <c r="B1454" s="206" t="str">
        <f aca="false">'BOD Average Salary by School'!B1454</f>
        <v>Martinsville City Public Schools</v>
      </c>
      <c r="C1454" s="206" t="n">
        <f aca="false">'BOD Average Salary by School'!C1454</f>
        <v>110</v>
      </c>
      <c r="D1454" s="206" t="str">
        <f aca="false">'BOD Average Salary by School'!D1454</f>
        <v>MARTINSVILLE HIGH</v>
      </c>
      <c r="E1454" s="226" t="n">
        <f aca="false">VLOOKUP(TEXT(A1454,"000")&amp;" "&amp;TEXT(C1454,"0000"),'BOD Average Salary by School'!F:G,2,FALSE())</f>
        <v>45417</v>
      </c>
    </row>
    <row r="1455" customFormat="false" ht="15" hidden="false" customHeight="true" outlineLevel="0" collapsed="false">
      <c r="A1455" s="225" t="n">
        <f aca="false">'BOD Average Salary by School'!A1455</f>
        <v>116</v>
      </c>
      <c r="B1455" s="206" t="str">
        <f aca="false">'BOD Average Salary by School'!B1455</f>
        <v>Martinsville City Public Schools</v>
      </c>
      <c r="C1455" s="206" t="n">
        <f aca="false">'BOD Average Salary by School'!C1455</f>
        <v>222</v>
      </c>
      <c r="D1455" s="206" t="str">
        <f aca="false">'BOD Average Salary by School'!D1455</f>
        <v>ALBERT HARRIS ELEM</v>
      </c>
      <c r="E1455" s="226" t="n">
        <f aca="false">VLOOKUP(TEXT(A1455,"000")&amp;" "&amp;TEXT(C1455,"0000"),'BOD Average Salary by School'!F:G,2,FALSE())</f>
        <v>45383</v>
      </c>
    </row>
    <row r="1456" customFormat="false" ht="15" hidden="false" customHeight="true" outlineLevel="0" collapsed="false">
      <c r="A1456" s="225" t="n">
        <f aca="false">'BOD Average Salary by School'!A1456</f>
        <v>116</v>
      </c>
      <c r="B1456" s="206" t="str">
        <f aca="false">'BOD Average Salary by School'!B1456</f>
        <v>Martinsville City Public Schools</v>
      </c>
      <c r="C1456" s="206" t="n">
        <f aca="false">'BOD Average Salary by School'!C1456</f>
        <v>223</v>
      </c>
      <c r="D1456" s="206" t="str">
        <f aca="false">'BOD Average Salary by School'!D1456</f>
        <v>PATRICK HENRY ELEM</v>
      </c>
      <c r="E1456" s="226" t="n">
        <f aca="false">VLOOKUP(TEXT(A1456,"000")&amp;" "&amp;TEXT(C1456,"0000"),'BOD Average Salary by School'!F:G,2,FALSE())</f>
        <v>45794</v>
      </c>
    </row>
    <row r="1457" customFormat="false" ht="15" hidden="false" customHeight="true" outlineLevel="0" collapsed="false">
      <c r="A1457" s="225" t="n">
        <f aca="false">'BOD Average Salary by School'!A1457</f>
        <v>116</v>
      </c>
      <c r="B1457" s="206" t="str">
        <f aca="false">'BOD Average Salary by School'!B1457</f>
        <v>Martinsville City Public Schools</v>
      </c>
      <c r="C1457" s="206" t="n">
        <f aca="false">'BOD Average Salary by School'!C1457</f>
        <v>224</v>
      </c>
      <c r="D1457" s="206" t="str">
        <f aca="false">'BOD Average Salary by School'!D1457</f>
        <v>CLEARVIEW EARLY CHILDHOOD CTR.</v>
      </c>
      <c r="E1457" s="226" t="n">
        <f aca="false">VLOOKUP(TEXT(A1457,"000")&amp;" "&amp;TEXT(C1457,"0000"),'BOD Average Salary by School'!F:G,2,FALSE())</f>
        <v>44351</v>
      </c>
    </row>
    <row r="1458" customFormat="false" ht="15" hidden="false" customHeight="true" outlineLevel="0" collapsed="false">
      <c r="A1458" s="225" t="n">
        <f aca="false">'BOD Average Salary by School'!A1458</f>
        <v>117</v>
      </c>
      <c r="B1458" s="206" t="str">
        <f aca="false">'BOD Average Salary by School'!B1458</f>
        <v>Newport News City Public Schools</v>
      </c>
      <c r="C1458" s="206" t="n">
        <f aca="false">'BOD Average Salary by School'!C1458</f>
        <v>1070</v>
      </c>
      <c r="D1458" s="206" t="str">
        <f aca="false">'BOD Average Salary by School'!D1458</f>
        <v>WARWICK HIGH</v>
      </c>
      <c r="E1458" s="226" t="n">
        <f aca="false">VLOOKUP(TEXT(A1458,"000")&amp;" "&amp;TEXT(C1458,"0000"),'BOD Average Salary by School'!F:G,2,FALSE())</f>
        <v>51840.27</v>
      </c>
    </row>
    <row r="1459" customFormat="false" ht="15" hidden="false" customHeight="true" outlineLevel="0" collapsed="false">
      <c r="A1459" s="225" t="n">
        <f aca="false">'BOD Average Salary by School'!A1459</f>
        <v>117</v>
      </c>
      <c r="B1459" s="206" t="str">
        <f aca="false">'BOD Average Salary by School'!B1459</f>
        <v>Newport News City Public Schools</v>
      </c>
      <c r="C1459" s="206" t="n">
        <f aca="false">'BOD Average Salary by School'!C1459</f>
        <v>1080</v>
      </c>
      <c r="D1459" s="206" t="str">
        <f aca="false">'BOD Average Salary by School'!D1459</f>
        <v>HILTON ELEM</v>
      </c>
      <c r="E1459" s="226" t="n">
        <f aca="false">VLOOKUP(TEXT(A1459,"000")&amp;" "&amp;TEXT(C1459,"0000"),'BOD Average Salary by School'!F:G,2,FALSE())</f>
        <v>53565.03</v>
      </c>
    </row>
    <row r="1460" customFormat="false" ht="15" hidden="false" customHeight="true" outlineLevel="0" collapsed="false">
      <c r="A1460" s="225" t="n">
        <f aca="false">'BOD Average Salary by School'!A1460</f>
        <v>117</v>
      </c>
      <c r="B1460" s="206" t="str">
        <f aca="false">'BOD Average Salary by School'!B1460</f>
        <v>Newport News City Public Schools</v>
      </c>
      <c r="C1460" s="206" t="n">
        <f aca="false">'BOD Average Salary by School'!C1460</f>
        <v>110</v>
      </c>
      <c r="D1460" s="206" t="str">
        <f aca="false">'BOD Average Salary by School'!D1460</f>
        <v>B.T. WASHINGTON MIDDLE</v>
      </c>
      <c r="E1460" s="226" t="n">
        <f aca="false">VLOOKUP(TEXT(A1460,"000")&amp;" "&amp;TEXT(C1460,"0000"),'BOD Average Salary by School'!F:G,2,FALSE())</f>
        <v>51330.14</v>
      </c>
    </row>
    <row r="1461" customFormat="false" ht="15" hidden="false" customHeight="true" outlineLevel="0" collapsed="false">
      <c r="A1461" s="225" t="n">
        <f aca="false">'BOD Average Salary by School'!A1461</f>
        <v>117</v>
      </c>
      <c r="B1461" s="206" t="str">
        <f aca="false">'BOD Average Salary by School'!B1461</f>
        <v>Newport News City Public Schools</v>
      </c>
      <c r="C1461" s="206" t="n">
        <f aca="false">'BOD Average Salary by School'!C1461</f>
        <v>1120</v>
      </c>
      <c r="D1461" s="206" t="str">
        <f aca="false">'BOD Average Salary by School'!D1461</f>
        <v>NEWSOME PARK ELEM</v>
      </c>
      <c r="E1461" s="226" t="n">
        <f aca="false">VLOOKUP(TEXT(A1461,"000")&amp;" "&amp;TEXT(C1461,"0000"),'BOD Average Salary by School'!F:G,2,FALSE())</f>
        <v>48287.86</v>
      </c>
    </row>
    <row r="1462" customFormat="false" ht="15" hidden="false" customHeight="true" outlineLevel="0" collapsed="false">
      <c r="A1462" s="225" t="n">
        <f aca="false">'BOD Average Salary by School'!A1462</f>
        <v>117</v>
      </c>
      <c r="B1462" s="206" t="str">
        <f aca="false">'BOD Average Salary by School'!B1462</f>
        <v>Newport News City Public Schools</v>
      </c>
      <c r="C1462" s="206" t="n">
        <f aca="false">'BOD Average Salary by School'!C1462</f>
        <v>1150</v>
      </c>
      <c r="D1462" s="206" t="str">
        <f aca="false">'BOD Average Salary by School'!D1462</f>
        <v>RIVERSIDE ELEM</v>
      </c>
      <c r="E1462" s="226" t="n">
        <f aca="false">VLOOKUP(TEXT(A1462,"000")&amp;" "&amp;TEXT(C1462,"0000"),'BOD Average Salary by School'!F:G,2,FALSE())</f>
        <v>50499.71</v>
      </c>
    </row>
    <row r="1463" customFormat="false" ht="15" hidden="false" customHeight="true" outlineLevel="0" collapsed="false">
      <c r="A1463" s="225" t="n">
        <f aca="false">'BOD Average Salary by School'!A1463</f>
        <v>117</v>
      </c>
      <c r="B1463" s="206" t="str">
        <f aca="false">'BOD Average Salary by School'!B1463</f>
        <v>Newport News City Public Schools</v>
      </c>
      <c r="C1463" s="206" t="n">
        <f aca="false">'BOD Average Salary by School'!C1463</f>
        <v>1170</v>
      </c>
      <c r="D1463" s="206" t="str">
        <f aca="false">'BOD Average Salary by School'!D1463</f>
        <v>CARVER ELEM</v>
      </c>
      <c r="E1463" s="226" t="n">
        <f aca="false">VLOOKUP(TEXT(A1463,"000")&amp;" "&amp;TEXT(C1463,"0000"),'BOD Average Salary by School'!F:G,2,FALSE())</f>
        <v>52349.79</v>
      </c>
    </row>
    <row r="1464" customFormat="false" ht="15" hidden="false" customHeight="true" outlineLevel="0" collapsed="false">
      <c r="A1464" s="225" t="n">
        <f aca="false">'BOD Average Salary by School'!A1464</f>
        <v>117</v>
      </c>
      <c r="B1464" s="206" t="str">
        <f aca="false">'BOD Average Salary by School'!B1464</f>
        <v>Newport News City Public Schools</v>
      </c>
      <c r="C1464" s="206" t="n">
        <f aca="false">'BOD Average Salary by School'!C1464</f>
        <v>1180</v>
      </c>
      <c r="D1464" s="206" t="str">
        <f aca="false">'BOD Average Salary by School'!D1464</f>
        <v>LEE HALL ELEM</v>
      </c>
      <c r="E1464" s="226" t="n">
        <f aca="false">VLOOKUP(TEXT(A1464,"000")&amp;" "&amp;TEXT(C1464,"0000"),'BOD Average Salary by School'!F:G,2,FALSE())</f>
        <v>49878.32</v>
      </c>
    </row>
    <row r="1465" customFormat="false" ht="15" hidden="false" customHeight="true" outlineLevel="0" collapsed="false">
      <c r="A1465" s="225" t="n">
        <f aca="false">'BOD Average Salary by School'!A1465</f>
        <v>117</v>
      </c>
      <c r="B1465" s="206" t="str">
        <f aca="false">'BOD Average Salary by School'!B1465</f>
        <v>Newport News City Public Schools</v>
      </c>
      <c r="C1465" s="206" t="n">
        <f aca="false">'BOD Average Salary by School'!C1465</f>
        <v>1210</v>
      </c>
      <c r="D1465" s="206" t="str">
        <f aca="false">'BOD Average Salary by School'!D1465</f>
        <v>HIDENWOOD ELEM</v>
      </c>
      <c r="E1465" s="226" t="n">
        <f aca="false">VLOOKUP(TEXT(A1465,"000")&amp;" "&amp;TEXT(C1465,"0000"),'BOD Average Salary by School'!F:G,2,FALSE())</f>
        <v>50466.79</v>
      </c>
    </row>
    <row r="1466" customFormat="false" ht="15" hidden="false" customHeight="true" outlineLevel="0" collapsed="false">
      <c r="A1466" s="225" t="n">
        <f aca="false">'BOD Average Salary by School'!A1466</f>
        <v>117</v>
      </c>
      <c r="B1466" s="206" t="str">
        <f aca="false">'BOD Average Salary by School'!B1466</f>
        <v>Newport News City Public Schools</v>
      </c>
      <c r="C1466" s="206" t="n">
        <f aca="false">'BOD Average Salary by School'!C1466</f>
        <v>1220</v>
      </c>
      <c r="D1466" s="206" t="str">
        <f aca="false">'BOD Average Salary by School'!D1466</f>
        <v>MENCHVILLE HIGH</v>
      </c>
      <c r="E1466" s="226" t="n">
        <f aca="false">VLOOKUP(TEXT(A1466,"000")&amp;" "&amp;TEXT(C1466,"0000"),'BOD Average Salary by School'!F:G,2,FALSE())</f>
        <v>53793.18</v>
      </c>
    </row>
    <row r="1467" customFormat="false" ht="15" hidden="false" customHeight="true" outlineLevel="0" collapsed="false">
      <c r="A1467" s="225" t="n">
        <f aca="false">'BOD Average Salary by School'!A1467</f>
        <v>117</v>
      </c>
      <c r="B1467" s="206" t="str">
        <f aca="false">'BOD Average Salary by School'!B1467</f>
        <v>Newport News City Public Schools</v>
      </c>
      <c r="C1467" s="206" t="n">
        <f aca="false">'BOD Average Salary by School'!C1467</f>
        <v>1230</v>
      </c>
      <c r="D1467" s="206" t="str">
        <f aca="false">'BOD Average Salary by School'!D1467</f>
        <v>RICHNECK ELEM</v>
      </c>
      <c r="E1467" s="226" t="n">
        <f aca="false">VLOOKUP(TEXT(A1467,"000")&amp;" "&amp;TEXT(C1467,"0000"),'BOD Average Salary by School'!F:G,2,FALSE())</f>
        <v>51868.43</v>
      </c>
    </row>
    <row r="1468" customFormat="false" ht="15" hidden="false" customHeight="true" outlineLevel="0" collapsed="false">
      <c r="A1468" s="225" t="n">
        <f aca="false">'BOD Average Salary by School'!A1468</f>
        <v>117</v>
      </c>
      <c r="B1468" s="206" t="str">
        <f aca="false">'BOD Average Salary by School'!B1468</f>
        <v>Newport News City Public Schools</v>
      </c>
      <c r="C1468" s="206" t="n">
        <f aca="false">'BOD Average Salary by School'!C1468</f>
        <v>1240</v>
      </c>
      <c r="D1468" s="206" t="str">
        <f aca="false">'BOD Average Salary by School'!D1468</f>
        <v>HORACE H. EPES ELEM</v>
      </c>
      <c r="E1468" s="226" t="n">
        <f aca="false">VLOOKUP(TEXT(A1468,"000")&amp;" "&amp;TEXT(C1468,"0000"),'BOD Average Salary by School'!F:G,2,FALSE())</f>
        <v>49812</v>
      </c>
    </row>
    <row r="1469" customFormat="false" ht="15" hidden="false" customHeight="true" outlineLevel="0" collapsed="false">
      <c r="A1469" s="225" t="n">
        <f aca="false">'BOD Average Salary by School'!A1469</f>
        <v>117</v>
      </c>
      <c r="B1469" s="206" t="str">
        <f aca="false">'BOD Average Salary by School'!B1469</f>
        <v>Newport News City Public Schools</v>
      </c>
      <c r="C1469" s="206" t="n">
        <f aca="false">'BOD Average Salary by School'!C1469</f>
        <v>1250</v>
      </c>
      <c r="D1469" s="206" t="str">
        <f aca="false">'BOD Average Salary by School'!D1469</f>
        <v>B.C. CHARLES ELEM</v>
      </c>
      <c r="E1469" s="226" t="n">
        <f aca="false">VLOOKUP(TEXT(A1469,"000")&amp;" "&amp;TEXT(C1469,"0000"),'BOD Average Salary by School'!F:G,2,FALSE())</f>
        <v>51947.35</v>
      </c>
    </row>
    <row r="1470" customFormat="false" ht="15" hidden="false" customHeight="true" outlineLevel="0" collapsed="false">
      <c r="A1470" s="225" t="n">
        <f aca="false">'BOD Average Salary by School'!A1470</f>
        <v>117</v>
      </c>
      <c r="B1470" s="206" t="str">
        <f aca="false">'BOD Average Salary by School'!B1470</f>
        <v>Newport News City Public Schools</v>
      </c>
      <c r="C1470" s="206" t="n">
        <f aca="false">'BOD Average Salary by School'!C1470</f>
        <v>1260</v>
      </c>
      <c r="D1470" s="206" t="str">
        <f aca="false">'BOD Average Salary by School'!D1470</f>
        <v>ETHEL M. GILDERSLEEVE MIDDLE</v>
      </c>
      <c r="E1470" s="226" t="n">
        <f aca="false">VLOOKUP(TEXT(A1470,"000")&amp;" "&amp;TEXT(C1470,"0000"),'BOD Average Salary by School'!F:G,2,FALSE())</f>
        <v>51654.09</v>
      </c>
    </row>
    <row r="1471" customFormat="false" ht="15" hidden="false" customHeight="true" outlineLevel="0" collapsed="false">
      <c r="A1471" s="225" t="n">
        <f aca="false">'BOD Average Salary by School'!A1471</f>
        <v>117</v>
      </c>
      <c r="B1471" s="206" t="str">
        <f aca="false">'BOD Average Salary by School'!B1471</f>
        <v>Newport News City Public Schools</v>
      </c>
      <c r="C1471" s="206" t="n">
        <f aca="false">'BOD Average Salary by School'!C1471</f>
        <v>1270</v>
      </c>
      <c r="D1471" s="206" t="str">
        <f aca="false">'BOD Average Salary by School'!D1471</f>
        <v>HOMER L. HINES MIDDLE</v>
      </c>
      <c r="E1471" s="226" t="n">
        <f aca="false">VLOOKUP(TEXT(A1471,"000")&amp;" "&amp;TEXT(C1471,"0000"),'BOD Average Salary by School'!F:G,2,FALSE())</f>
        <v>50783.9</v>
      </c>
    </row>
    <row r="1472" customFormat="false" ht="15" hidden="false" customHeight="true" outlineLevel="0" collapsed="false">
      <c r="A1472" s="225" t="n">
        <f aca="false">'BOD Average Salary by School'!A1472</f>
        <v>117</v>
      </c>
      <c r="B1472" s="206" t="str">
        <f aca="false">'BOD Average Salary by School'!B1472</f>
        <v>Newport News City Public Schools</v>
      </c>
      <c r="C1472" s="206" t="n">
        <f aca="false">'BOD Average Salary by School'!C1472</f>
        <v>1290</v>
      </c>
      <c r="D1472" s="206" t="str">
        <f aca="false">'BOD Average Salary by School'!D1472</f>
        <v>KILN CREEK ELEM</v>
      </c>
      <c r="E1472" s="226" t="n">
        <f aca="false">VLOOKUP(TEXT(A1472,"000")&amp;" "&amp;TEXT(C1472,"0000"),'BOD Average Salary by School'!F:G,2,FALSE())</f>
        <v>49731.39</v>
      </c>
    </row>
    <row r="1473" customFormat="false" ht="15" hidden="false" customHeight="true" outlineLevel="0" collapsed="false">
      <c r="A1473" s="225" t="n">
        <f aca="false">'BOD Average Salary by School'!A1473</f>
        <v>117</v>
      </c>
      <c r="B1473" s="206" t="str">
        <f aca="false">'BOD Average Salary by School'!B1473</f>
        <v>Newport News City Public Schools</v>
      </c>
      <c r="C1473" s="206" t="n">
        <f aca="false">'BOD Average Salary by School'!C1473</f>
        <v>130</v>
      </c>
      <c r="D1473" s="206" t="str">
        <f aca="false">'BOD Average Salary by School'!D1473</f>
        <v>DISCOVERY STEM ACADEMY</v>
      </c>
      <c r="E1473" s="226" t="n">
        <f aca="false">VLOOKUP(TEXT(A1473,"000")&amp;" "&amp;TEXT(C1473,"0000"),'BOD Average Salary by School'!F:G,2,FALSE())</f>
        <v>50597.31</v>
      </c>
    </row>
    <row r="1474" customFormat="false" ht="15" hidden="false" customHeight="true" outlineLevel="0" collapsed="false">
      <c r="A1474" s="225" t="n">
        <f aca="false">'BOD Average Salary by School'!A1474</f>
        <v>117</v>
      </c>
      <c r="B1474" s="206" t="str">
        <f aca="false">'BOD Average Salary by School'!B1474</f>
        <v>Newport News City Public Schools</v>
      </c>
      <c r="C1474" s="206" t="n">
        <f aca="false">'BOD Average Salary by School'!C1474</f>
        <v>1393</v>
      </c>
      <c r="D1474" s="206" t="str">
        <f aca="false">'BOD Average Salary by School'!D1474</f>
        <v>CRITTENDEN MIDDLE</v>
      </c>
      <c r="E1474" s="226" t="n">
        <f aca="false">VLOOKUP(TEXT(A1474,"000")&amp;" "&amp;TEXT(C1474,"0000"),'BOD Average Salary by School'!F:G,2,FALSE())</f>
        <v>51028.86</v>
      </c>
    </row>
    <row r="1475" customFormat="false" ht="15" hidden="false" customHeight="true" outlineLevel="0" collapsed="false">
      <c r="A1475" s="225" t="n">
        <f aca="false">'BOD Average Salary by School'!A1475</f>
        <v>117</v>
      </c>
      <c r="B1475" s="206" t="str">
        <f aca="false">'BOD Average Salary by School'!B1475</f>
        <v>Newport News City Public Schools</v>
      </c>
      <c r="C1475" s="206" t="n">
        <f aca="false">'BOD Average Salary by School'!C1475</f>
        <v>1395</v>
      </c>
      <c r="D1475" s="206" t="str">
        <f aca="false">'BOD Average Salary by School'!D1475</f>
        <v>HERITAGE HIGH</v>
      </c>
      <c r="E1475" s="226" t="n">
        <f aca="false">VLOOKUP(TEXT(A1475,"000")&amp;" "&amp;TEXT(C1475,"0000"),'BOD Average Salary by School'!F:G,2,FALSE())</f>
        <v>52411.65</v>
      </c>
    </row>
    <row r="1476" customFormat="false" ht="15" hidden="false" customHeight="true" outlineLevel="0" collapsed="false">
      <c r="A1476" s="225" t="n">
        <f aca="false">'BOD Average Salary by School'!A1476</f>
        <v>117</v>
      </c>
      <c r="B1476" s="206" t="str">
        <f aca="false">'BOD Average Salary by School'!B1476</f>
        <v>Newport News City Public Schools</v>
      </c>
      <c r="C1476" s="206" t="n">
        <f aca="false">'BOD Average Salary by School'!C1476</f>
        <v>1396</v>
      </c>
      <c r="D1476" s="206" t="str">
        <f aca="false">'BOD Average Salary by School'!D1476</f>
        <v>WOODSIDE HIGH</v>
      </c>
      <c r="E1476" s="226" t="n">
        <f aca="false">VLOOKUP(TEXT(A1476,"000")&amp;" "&amp;TEXT(C1476,"0000"),'BOD Average Salary by School'!F:G,2,FALSE())</f>
        <v>51536.46</v>
      </c>
    </row>
    <row r="1477" customFormat="false" ht="15" hidden="false" customHeight="true" outlineLevel="0" collapsed="false">
      <c r="A1477" s="225" t="n">
        <f aca="false">'BOD Average Salary by School'!A1477</f>
        <v>117</v>
      </c>
      <c r="B1477" s="206" t="str">
        <f aca="false">'BOD Average Salary by School'!B1477</f>
        <v>Newport News City Public Schools</v>
      </c>
      <c r="C1477" s="206" t="n">
        <f aca="false">'BOD Average Salary by School'!C1477</f>
        <v>1398</v>
      </c>
      <c r="D1477" s="206" t="str">
        <f aca="false">'BOD Average Salary by School'!D1477</f>
        <v>DEER PARK ELEM</v>
      </c>
      <c r="E1477" s="226" t="n">
        <f aca="false">VLOOKUP(TEXT(A1477,"000")&amp;" "&amp;TEXT(C1477,"0000"),'BOD Average Salary by School'!F:G,2,FALSE())</f>
        <v>51981.25</v>
      </c>
    </row>
    <row r="1478" customFormat="false" ht="15" hidden="false" customHeight="true" outlineLevel="0" collapsed="false">
      <c r="A1478" s="225" t="n">
        <f aca="false">'BOD Average Salary by School'!A1478</f>
        <v>117</v>
      </c>
      <c r="B1478" s="206" t="str">
        <f aca="false">'BOD Average Salary by School'!B1478</f>
        <v>Newport News City Public Schools</v>
      </c>
      <c r="C1478" s="206" t="n">
        <f aca="false">'BOD Average Salary by School'!C1478</f>
        <v>1400</v>
      </c>
      <c r="D1478" s="206" t="str">
        <f aca="false">'BOD Average Salary by School'!D1478</f>
        <v>MARY PASSAGE MIDDLE</v>
      </c>
      <c r="E1478" s="226" t="n">
        <f aca="false">VLOOKUP(TEXT(A1478,"000")&amp;" "&amp;TEXT(C1478,"0000"),'BOD Average Salary by School'!F:G,2,FALSE())</f>
        <v>50326.99</v>
      </c>
    </row>
    <row r="1479" customFormat="false" ht="15" hidden="false" customHeight="true" outlineLevel="0" collapsed="false">
      <c r="A1479" s="225" t="n">
        <f aca="false">'BOD Average Salary by School'!A1479</f>
        <v>117</v>
      </c>
      <c r="B1479" s="206" t="str">
        <f aca="false">'BOD Average Salary by School'!B1479</f>
        <v>Newport News City Public Schools</v>
      </c>
      <c r="C1479" s="206" t="n">
        <f aca="false">'BOD Average Salary by School'!C1479</f>
        <v>1402</v>
      </c>
      <c r="D1479" s="206" t="str">
        <f aca="false">'BOD Average Salary by School'!D1479</f>
        <v>DENBIGH EARLY CHILDHOOD CENTER</v>
      </c>
      <c r="E1479" s="226" t="n">
        <f aca="false">VLOOKUP(TEXT(A1479,"000")&amp;" "&amp;TEXT(C1479,"0000"),'BOD Average Salary by School'!F:G,2,FALSE())</f>
        <v>51808.08</v>
      </c>
    </row>
    <row r="1480" customFormat="false" ht="15" hidden="false" customHeight="true" outlineLevel="0" collapsed="false">
      <c r="A1480" s="225" t="n">
        <f aca="false">'BOD Average Salary by School'!A1480</f>
        <v>117</v>
      </c>
      <c r="B1480" s="206" t="str">
        <f aca="false">'BOD Average Salary by School'!B1480</f>
        <v>Newport News City Public Schools</v>
      </c>
      <c r="C1480" s="206" t="n">
        <f aca="false">'BOD Average Salary by School'!C1480</f>
        <v>1404</v>
      </c>
      <c r="D1480" s="206" t="str">
        <f aca="false">'BOD Average Salary by School'!D1480</f>
        <v>ACHIEVABLE DREAM ACADEMY</v>
      </c>
      <c r="E1480" s="226" t="n">
        <f aca="false">VLOOKUP(TEXT(A1480,"000")&amp;" "&amp;TEXT(C1480,"0000"),'BOD Average Salary by School'!F:G,2,FALSE())</f>
        <v>49736.36</v>
      </c>
    </row>
    <row r="1481" customFormat="false" ht="15" hidden="false" customHeight="true" outlineLevel="0" collapsed="false">
      <c r="A1481" s="225" t="n">
        <f aca="false">'BOD Average Salary by School'!A1481</f>
        <v>117</v>
      </c>
      <c r="B1481" s="206" t="str">
        <f aca="false">'BOD Average Salary by School'!B1481</f>
        <v>Newport News City Public Schools</v>
      </c>
      <c r="C1481" s="206" t="n">
        <f aca="false">'BOD Average Salary by School'!C1481</f>
        <v>1405</v>
      </c>
      <c r="D1481" s="206" t="str">
        <f aca="false">'BOD Average Salary by School'!D1481</f>
        <v>ACHIEVABLE DREAM MIDDLE/HIGH</v>
      </c>
      <c r="E1481" s="226" t="n">
        <f aca="false">VLOOKUP(TEXT(A1481,"000")&amp;" "&amp;TEXT(C1481,"0000"),'BOD Average Salary by School'!F:G,2,FALSE())</f>
        <v>51561.77</v>
      </c>
    </row>
    <row r="1482" customFormat="false" ht="15" hidden="false" customHeight="true" outlineLevel="0" collapsed="false">
      <c r="A1482" s="225" t="n">
        <f aca="false">'BOD Average Salary by School'!A1482</f>
        <v>117</v>
      </c>
      <c r="B1482" s="206" t="str">
        <f aca="false">'BOD Average Salary by School'!B1482</f>
        <v>Newport News City Public Schools</v>
      </c>
      <c r="C1482" s="206" t="n">
        <f aca="false">'BOD Average Salary by School'!C1482</f>
        <v>1407</v>
      </c>
      <c r="D1482" s="206" t="str">
        <f aca="false">'BOD Average Salary by School'!D1482</f>
        <v>GENERAL STANFORD ELEM</v>
      </c>
      <c r="E1482" s="226" t="n">
        <f aca="false">VLOOKUP(TEXT(A1482,"000")&amp;" "&amp;TEXT(C1482,"0000"),'BOD Average Salary by School'!F:G,2,FALSE())</f>
        <v>49393.5</v>
      </c>
    </row>
    <row r="1483" customFormat="false" ht="15" hidden="false" customHeight="true" outlineLevel="0" collapsed="false">
      <c r="A1483" s="225" t="n">
        <f aca="false">'BOD Average Salary by School'!A1483</f>
        <v>117</v>
      </c>
      <c r="B1483" s="206" t="str">
        <f aca="false">'BOD Average Salary by School'!B1483</f>
        <v>Newport News City Public Schools</v>
      </c>
      <c r="C1483" s="206" t="n">
        <f aca="false">'BOD Average Salary by School'!C1483</f>
        <v>1408</v>
      </c>
      <c r="D1483" s="206" t="str">
        <f aca="false">'BOD Average Salary by School'!D1483</f>
        <v>GATEWOOD ACADEMY</v>
      </c>
      <c r="E1483" s="226" t="n">
        <f aca="false">VLOOKUP(TEXT(A1483,"000")&amp;" "&amp;TEXT(C1483,"0000"),'BOD Average Salary by School'!F:G,2,FALSE())</f>
        <v>53457.3</v>
      </c>
    </row>
    <row r="1484" customFormat="false" ht="15" hidden="false" customHeight="true" outlineLevel="0" collapsed="false">
      <c r="A1484" s="225" t="n">
        <f aca="false">'BOD Average Salary by School'!A1484</f>
        <v>117</v>
      </c>
      <c r="B1484" s="206" t="str">
        <f aca="false">'BOD Average Salary by School'!B1484</f>
        <v>Newport News City Public Schools</v>
      </c>
      <c r="C1484" s="206" t="n">
        <f aca="false">'BOD Average Salary by School'!C1484</f>
        <v>1409</v>
      </c>
      <c r="D1484" s="206" t="str">
        <f aca="false">'BOD Average Salary by School'!D1484</f>
        <v>LEE HALL EARLY CHILDHOOD CENTER</v>
      </c>
      <c r="E1484" s="226" t="n">
        <f aca="false">VLOOKUP(TEXT(A1484,"000")&amp;" "&amp;TEXT(C1484,"0000"),'BOD Average Salary by School'!F:G,2,FALSE())</f>
        <v>49577.18</v>
      </c>
    </row>
    <row r="1485" customFormat="false" ht="15" hidden="false" customHeight="true" outlineLevel="0" collapsed="false">
      <c r="A1485" s="225" t="n">
        <f aca="false">'BOD Average Salary by School'!A1485</f>
        <v>117</v>
      </c>
      <c r="B1485" s="206" t="str">
        <f aca="false">'BOD Average Salary by School'!B1485</f>
        <v>Newport News City Public Schools</v>
      </c>
      <c r="C1485" s="206" t="n">
        <f aca="false">'BOD Average Salary by School'!C1485</f>
        <v>1410</v>
      </c>
      <c r="D1485" s="206" t="str">
        <f aca="false">'BOD Average Salary by School'!D1485</f>
        <v>WATKINS EARLY CHILDHOOD CENTER</v>
      </c>
      <c r="E1485" s="226" t="n">
        <f aca="false">VLOOKUP(TEXT(A1485,"000")&amp;" "&amp;TEXT(C1485,"0000"),'BOD Average Salary by School'!F:G,2,FALSE())</f>
        <v>50724.38</v>
      </c>
    </row>
    <row r="1486" customFormat="false" ht="15" hidden="false" customHeight="true" outlineLevel="0" collapsed="false">
      <c r="A1486" s="225" t="n">
        <f aca="false">'BOD Average Salary by School'!A1486</f>
        <v>117</v>
      </c>
      <c r="B1486" s="206" t="str">
        <f aca="false">'BOD Average Salary by School'!B1486</f>
        <v>Newport News City Public Schools</v>
      </c>
      <c r="C1486" s="206" t="n">
        <f aca="false">'BOD Average Salary by School'!C1486</f>
        <v>1411</v>
      </c>
      <c r="D1486" s="206" t="str">
        <f aca="false">'BOD Average Salary by School'!D1486</f>
        <v>JOHN MARSHALL EARLY CHILDHOOD CTR</v>
      </c>
      <c r="E1486" s="226" t="n">
        <f aca="false">VLOOKUP(TEXT(A1486,"000")&amp;" "&amp;TEXT(C1486,"0000"),'BOD Average Salary by School'!F:G,2,FALSE())</f>
        <v>51754.82</v>
      </c>
    </row>
    <row r="1487" customFormat="false" ht="15" hidden="false" customHeight="true" outlineLevel="0" collapsed="false">
      <c r="A1487" s="225" t="n">
        <f aca="false">'BOD Average Salary by School'!A1487</f>
        <v>117</v>
      </c>
      <c r="B1487" s="206" t="str">
        <f aca="false">'BOD Average Salary by School'!B1487</f>
        <v>Newport News City Public Schools</v>
      </c>
      <c r="C1487" s="206" t="n">
        <f aca="false">'BOD Average Salary by School'!C1487</f>
        <v>150</v>
      </c>
      <c r="D1487" s="206" t="str">
        <f aca="false">'BOD Average Salary by School'!D1487</f>
        <v>OLIVER C. GREENWOOD ELEM</v>
      </c>
      <c r="E1487" s="226" t="n">
        <f aca="false">VLOOKUP(TEXT(A1487,"000")&amp;" "&amp;TEXT(C1487,"0000"),'BOD Average Salary by School'!F:G,2,FALSE())</f>
        <v>49275.1</v>
      </c>
    </row>
    <row r="1488" customFormat="false" ht="15" hidden="false" customHeight="true" outlineLevel="0" collapsed="false">
      <c r="A1488" s="225" t="n">
        <f aca="false">'BOD Average Salary by School'!A1488</f>
        <v>117</v>
      </c>
      <c r="B1488" s="206" t="str">
        <f aca="false">'BOD Average Salary by School'!B1488</f>
        <v>Newport News City Public Schools</v>
      </c>
      <c r="C1488" s="206" t="n">
        <f aca="false">'BOD Average Salary by School'!C1488</f>
        <v>20</v>
      </c>
      <c r="D1488" s="206" t="str">
        <f aca="false">'BOD Average Salary by School'!D1488</f>
        <v>J.M. DOZIER MIDDLE</v>
      </c>
      <c r="E1488" s="226" t="n">
        <f aca="false">VLOOKUP(TEXT(A1488,"000")&amp;" "&amp;TEXT(C1488,"0000"),'BOD Average Salary by School'!F:G,2,FALSE())</f>
        <v>49920.86</v>
      </c>
    </row>
    <row r="1489" customFormat="false" ht="15" hidden="false" customHeight="true" outlineLevel="0" collapsed="false">
      <c r="A1489" s="225" t="n">
        <f aca="false">'BOD Average Salary by School'!A1489</f>
        <v>117</v>
      </c>
      <c r="B1489" s="206" t="str">
        <f aca="false">'BOD Average Salary by School'!B1489</f>
        <v>Newport News City Public Schools</v>
      </c>
      <c r="C1489" s="206" t="n">
        <f aca="false">'BOD Average Salary by School'!C1489</f>
        <v>200</v>
      </c>
      <c r="D1489" s="206" t="str">
        <f aca="false">'BOD Average Salary by School'!D1489</f>
        <v>L.F. PALMER ELEM</v>
      </c>
      <c r="E1489" s="226" t="n">
        <f aca="false">VLOOKUP(TEXT(A1489,"000")&amp;" "&amp;TEXT(C1489,"0000"),'BOD Average Salary by School'!F:G,2,FALSE())</f>
        <v>49974.64</v>
      </c>
    </row>
    <row r="1490" customFormat="false" ht="15" hidden="false" customHeight="true" outlineLevel="0" collapsed="false">
      <c r="A1490" s="225" t="n">
        <f aca="false">'BOD Average Salary by School'!A1490</f>
        <v>117</v>
      </c>
      <c r="B1490" s="206" t="str">
        <f aca="false">'BOD Average Salary by School'!B1490</f>
        <v>Newport News City Public Schools</v>
      </c>
      <c r="C1490" s="206" t="n">
        <f aca="false">'BOD Average Salary by School'!C1490</f>
        <v>250</v>
      </c>
      <c r="D1490" s="206" t="str">
        <f aca="false">'BOD Average Salary by School'!D1490</f>
        <v>SEDGEFIELD ELEM</v>
      </c>
      <c r="E1490" s="226" t="n">
        <f aca="false">VLOOKUP(TEXT(A1490,"000")&amp;" "&amp;TEXT(C1490,"0000"),'BOD Average Salary by School'!F:G,2,FALSE())</f>
        <v>49770.31</v>
      </c>
    </row>
    <row r="1491" customFormat="false" ht="15" hidden="false" customHeight="true" outlineLevel="0" collapsed="false">
      <c r="A1491" s="225" t="n">
        <f aca="false">'BOD Average Salary by School'!A1491</f>
        <v>117</v>
      </c>
      <c r="B1491" s="206" t="str">
        <f aca="false">'BOD Average Salary by School'!B1491</f>
        <v>Newport News City Public Schools</v>
      </c>
      <c r="C1491" s="206" t="n">
        <f aca="false">'BOD Average Salary by School'!C1491</f>
        <v>270</v>
      </c>
      <c r="D1491" s="206" t="str">
        <f aca="false">'BOD Average Salary by School'!D1491</f>
        <v>RICHARD T. YATES ELEM</v>
      </c>
      <c r="E1491" s="226" t="n">
        <f aca="false">VLOOKUP(TEXT(A1491,"000")&amp;" "&amp;TEXT(C1491,"0000"),'BOD Average Salary by School'!F:G,2,FALSE())</f>
        <v>54178.44</v>
      </c>
    </row>
    <row r="1492" customFormat="false" ht="15" hidden="false" customHeight="true" outlineLevel="0" collapsed="false">
      <c r="A1492" s="225" t="n">
        <f aca="false">'BOD Average Salary by School'!A1492</f>
        <v>117</v>
      </c>
      <c r="B1492" s="206" t="str">
        <f aca="false">'BOD Average Salary by School'!B1492</f>
        <v>Newport News City Public Schools</v>
      </c>
      <c r="C1492" s="206" t="n">
        <f aca="false">'BOD Average Salary by School'!C1492</f>
        <v>280</v>
      </c>
      <c r="D1492" s="206" t="str">
        <f aca="false">'BOD Average Salary by School'!D1492</f>
        <v>DENBIGH HIGH</v>
      </c>
      <c r="E1492" s="226" t="n">
        <f aca="false">VLOOKUP(TEXT(A1492,"000")&amp;" "&amp;TEXT(C1492,"0000"),'BOD Average Salary by School'!F:G,2,FALSE())</f>
        <v>51940.84</v>
      </c>
    </row>
    <row r="1493" customFormat="false" ht="15" hidden="false" customHeight="true" outlineLevel="0" collapsed="false">
      <c r="A1493" s="225" t="n">
        <f aca="false">'BOD Average Salary by School'!A1493</f>
        <v>117</v>
      </c>
      <c r="B1493" s="206" t="str">
        <f aca="false">'BOD Average Salary by School'!B1493</f>
        <v>Newport News City Public Schools</v>
      </c>
      <c r="C1493" s="206" t="n">
        <f aca="false">'BOD Average Salary by School'!C1493</f>
        <v>290</v>
      </c>
      <c r="D1493" s="206" t="str">
        <f aca="false">'BOD Average Salary by School'!D1493</f>
        <v>T. RYLAND SANFORD ELEM</v>
      </c>
      <c r="E1493" s="226" t="n">
        <f aca="false">VLOOKUP(TEXT(A1493,"000")&amp;" "&amp;TEXT(C1493,"0000"),'BOD Average Salary by School'!F:G,2,FALSE())</f>
        <v>49642.71</v>
      </c>
    </row>
    <row r="1494" customFormat="false" ht="15" hidden="false" customHeight="true" outlineLevel="0" collapsed="false">
      <c r="A1494" s="225" t="n">
        <f aca="false">'BOD Average Salary by School'!A1494</f>
        <v>117</v>
      </c>
      <c r="B1494" s="206" t="str">
        <f aca="false">'BOD Average Salary by School'!B1494</f>
        <v>Newport News City Public Schools</v>
      </c>
      <c r="C1494" s="206" t="n">
        <f aca="false">'BOD Average Salary by School'!C1494</f>
        <v>300</v>
      </c>
      <c r="D1494" s="206" t="str">
        <f aca="false">'BOD Average Salary by School'!D1494</f>
        <v>JOSEPH H. SAUNDERS ELEM</v>
      </c>
      <c r="E1494" s="226" t="n">
        <f aca="false">VLOOKUP(TEXT(A1494,"000")&amp;" "&amp;TEXT(C1494,"0000"),'BOD Average Salary by School'!F:G,2,FALSE())</f>
        <v>49650.4</v>
      </c>
    </row>
    <row r="1495" customFormat="false" ht="15" hidden="false" customHeight="true" outlineLevel="0" collapsed="false">
      <c r="A1495" s="225" t="n">
        <f aca="false">'BOD Average Salary by School'!A1495</f>
        <v>117</v>
      </c>
      <c r="B1495" s="206" t="str">
        <f aca="false">'BOD Average Salary by School'!B1495</f>
        <v>Newport News City Public Schools</v>
      </c>
      <c r="C1495" s="206" t="n">
        <f aca="false">'BOD Average Salary by School'!C1495</f>
        <v>310</v>
      </c>
      <c r="D1495" s="206" t="str">
        <f aca="false">'BOD Average Salary by School'!D1495</f>
        <v>R.O. NELSON ELEM</v>
      </c>
      <c r="E1495" s="226" t="n">
        <f aca="false">VLOOKUP(TEXT(A1495,"000")&amp;" "&amp;TEXT(C1495,"0000"),'BOD Average Salary by School'!F:G,2,FALSE())</f>
        <v>49589.75</v>
      </c>
    </row>
    <row r="1496" customFormat="false" ht="15" hidden="false" customHeight="true" outlineLevel="0" collapsed="false">
      <c r="A1496" s="225" t="n">
        <f aca="false">'BOD Average Salary by School'!A1496</f>
        <v>117</v>
      </c>
      <c r="B1496" s="206" t="str">
        <f aca="false">'BOD Average Salary by School'!B1496</f>
        <v>Newport News City Public Schools</v>
      </c>
      <c r="C1496" s="206" t="n">
        <f aca="false">'BOD Average Salary by School'!C1496</f>
        <v>320</v>
      </c>
      <c r="D1496" s="206" t="str">
        <f aca="false">'BOD Average Salary by School'!D1496</f>
        <v>WILLIS A. JENKINS ELEM</v>
      </c>
      <c r="E1496" s="226" t="n">
        <f aca="false">VLOOKUP(TEXT(A1496,"000")&amp;" "&amp;TEXT(C1496,"0000"),'BOD Average Salary by School'!F:G,2,FALSE())</f>
        <v>50313.97</v>
      </c>
    </row>
    <row r="1497" customFormat="false" ht="15" hidden="false" customHeight="true" outlineLevel="0" collapsed="false">
      <c r="A1497" s="225" t="n">
        <f aca="false">'BOD Average Salary by School'!A1497</f>
        <v>117</v>
      </c>
      <c r="B1497" s="206" t="str">
        <f aca="false">'BOD Average Salary by School'!B1497</f>
        <v>Newport News City Public Schools</v>
      </c>
      <c r="C1497" s="206" t="n">
        <f aca="false">'BOD Average Salary by School'!C1497</f>
        <v>50</v>
      </c>
      <c r="D1497" s="206" t="str">
        <f aca="false">'BOD Average Salary by School'!D1497</f>
        <v>DAVID A. DUTROW ELEM</v>
      </c>
      <c r="E1497" s="226" t="n">
        <f aca="false">VLOOKUP(TEXT(A1497,"000")&amp;" "&amp;TEXT(C1497,"0000"),'BOD Average Salary by School'!F:G,2,FALSE())</f>
        <v>51313.13</v>
      </c>
    </row>
    <row r="1498" customFormat="false" ht="15" hidden="false" customHeight="true" outlineLevel="0" collapsed="false">
      <c r="A1498" s="225" t="n">
        <f aca="false">'BOD Average Salary by School'!A1498</f>
        <v>117</v>
      </c>
      <c r="B1498" s="206" t="str">
        <f aca="false">'BOD Average Salary by School'!B1498</f>
        <v>Newport News City Public Schools</v>
      </c>
      <c r="C1498" s="206" t="n">
        <f aca="false">'BOD Average Salary by School'!C1498</f>
        <v>70</v>
      </c>
      <c r="D1498" s="206" t="str">
        <f aca="false">'BOD Average Salary by School'!D1498</f>
        <v>GEORGE J. MCINTOSH ELEM</v>
      </c>
      <c r="E1498" s="226" t="n">
        <f aca="false">VLOOKUP(TEXT(A1498,"000")&amp;" "&amp;TEXT(C1498,"0000"),'BOD Average Salary by School'!F:G,2,FALSE())</f>
        <v>48816.96</v>
      </c>
    </row>
    <row r="1499" customFormat="false" ht="15" hidden="false" customHeight="true" outlineLevel="0" collapsed="false">
      <c r="A1499" s="225" t="n">
        <f aca="false">'BOD Average Salary by School'!A1499</f>
        <v>117</v>
      </c>
      <c r="B1499" s="206" t="str">
        <f aca="false">'BOD Average Salary by School'!B1499</f>
        <v>Newport News City Public Schools</v>
      </c>
      <c r="C1499" s="206" t="n">
        <f aca="false">'BOD Average Salary by School'!C1499</f>
        <v>91</v>
      </c>
      <c r="D1499" s="206" t="str">
        <f aca="false">'BOD Average Salary by School'!D1499</f>
        <v>HUNTINGTON MIDDLE</v>
      </c>
      <c r="E1499" s="226" t="n">
        <f aca="false">VLOOKUP(TEXT(A1499,"000")&amp;" "&amp;TEXT(C1499,"0000"),'BOD Average Salary by School'!F:G,2,FALSE())</f>
        <v>54414.3</v>
      </c>
    </row>
    <row r="1500" customFormat="false" ht="15" hidden="false" customHeight="true" outlineLevel="0" collapsed="false">
      <c r="A1500" s="225" t="n">
        <f aca="false">'BOD Average Salary by School'!A1500</f>
        <v>118</v>
      </c>
      <c r="B1500" s="206" t="str">
        <f aca="false">'BOD Average Salary by School'!B1500</f>
        <v>Norfolk City Public Schools</v>
      </c>
      <c r="C1500" s="206" t="n">
        <f aca="false">'BOD Average Salary by School'!C1500</f>
        <v>10</v>
      </c>
      <c r="D1500" s="206" t="str">
        <f aca="false">'BOD Average Salary by School'!D1500</f>
        <v>MAURY HIGH</v>
      </c>
      <c r="E1500" s="226" t="n">
        <f aca="false">VLOOKUP(TEXT(A1500,"000")&amp;" "&amp;TEXT(C1500,"0000"),'BOD Average Salary by School'!F:G,2,FALSE())</f>
        <v>52336.98</v>
      </c>
    </row>
    <row r="1501" customFormat="false" ht="15" hidden="false" customHeight="true" outlineLevel="0" collapsed="false">
      <c r="A1501" s="225" t="n">
        <f aca="false">'BOD Average Salary by School'!A1501</f>
        <v>118</v>
      </c>
      <c r="B1501" s="206" t="str">
        <f aca="false">'BOD Average Salary by School'!B1501</f>
        <v>Norfolk City Public Schools</v>
      </c>
      <c r="C1501" s="206" t="n">
        <f aca="false">'BOD Average Salary by School'!C1501</f>
        <v>100</v>
      </c>
      <c r="D1501" s="206" t="str">
        <f aca="false">'BOD Average Salary by School'!D1501</f>
        <v>TANNERS CREEK ELEM</v>
      </c>
      <c r="E1501" s="226" t="n">
        <f aca="false">VLOOKUP(TEXT(A1501,"000")&amp;" "&amp;TEXT(C1501,"0000"),'BOD Average Salary by School'!F:G,2,FALSE())</f>
        <v>49862.97</v>
      </c>
    </row>
    <row r="1502" customFormat="false" ht="15" hidden="false" customHeight="true" outlineLevel="0" collapsed="false">
      <c r="A1502" s="225" t="n">
        <f aca="false">'BOD Average Salary by School'!A1502</f>
        <v>118</v>
      </c>
      <c r="B1502" s="206" t="str">
        <f aca="false">'BOD Average Salary by School'!B1502</f>
        <v>Norfolk City Public Schools</v>
      </c>
      <c r="C1502" s="206" t="n">
        <f aca="false">'BOD Average Salary by School'!C1502</f>
        <v>131</v>
      </c>
      <c r="D1502" s="206" t="str">
        <f aca="false">'BOD Average Salary by School'!D1502</f>
        <v>JAMES MONROE ELEM</v>
      </c>
      <c r="E1502" s="226" t="n">
        <f aca="false">VLOOKUP(TEXT(A1502,"000")&amp;" "&amp;TEXT(C1502,"0000"),'BOD Average Salary by School'!F:G,2,FALSE())</f>
        <v>49481.76</v>
      </c>
    </row>
    <row r="1503" customFormat="false" ht="15" hidden="false" customHeight="true" outlineLevel="0" collapsed="false">
      <c r="A1503" s="225" t="n">
        <f aca="false">'BOD Average Salary by School'!A1503</f>
        <v>118</v>
      </c>
      <c r="B1503" s="206" t="str">
        <f aca="false">'BOD Average Salary by School'!B1503</f>
        <v>Norfolk City Public Schools</v>
      </c>
      <c r="C1503" s="206" t="n">
        <f aca="false">'BOD Average Salary by School'!C1503</f>
        <v>150</v>
      </c>
      <c r="D1503" s="206" t="str">
        <f aca="false">'BOD Average Salary by School'!D1503</f>
        <v>WALTER HERRON TAYLOR ELEM</v>
      </c>
      <c r="E1503" s="226" t="n">
        <f aca="false">VLOOKUP(TEXT(A1503,"000")&amp;" "&amp;TEXT(C1503,"0000"),'BOD Average Salary by School'!F:G,2,FALSE())</f>
        <v>51907.93</v>
      </c>
    </row>
    <row r="1504" customFormat="false" ht="15" hidden="false" customHeight="true" outlineLevel="0" collapsed="false">
      <c r="A1504" s="225" t="n">
        <f aca="false">'BOD Average Salary by School'!A1504</f>
        <v>118</v>
      </c>
      <c r="B1504" s="206" t="str">
        <f aca="false">'BOD Average Salary by School'!B1504</f>
        <v>Norfolk City Public Schools</v>
      </c>
      <c r="C1504" s="206" t="n">
        <f aca="false">'BOD Average Salary by School'!C1504</f>
        <v>185</v>
      </c>
      <c r="D1504" s="206" t="str">
        <f aca="false">'BOD Average Salary by School'!D1504</f>
        <v>ACADEMY FOR DISCOVERY AT LAKEWOOD</v>
      </c>
      <c r="E1504" s="226" t="n">
        <f aca="false">VLOOKUP(TEXT(A1504,"000")&amp;" "&amp;TEXT(C1504,"0000"),'BOD Average Salary by School'!F:G,2,FALSE())</f>
        <v>48351.83</v>
      </c>
    </row>
    <row r="1505" customFormat="false" ht="15" hidden="false" customHeight="true" outlineLevel="0" collapsed="false">
      <c r="A1505" s="225" t="n">
        <f aca="false">'BOD Average Salary by School'!A1505</f>
        <v>118</v>
      </c>
      <c r="B1505" s="206" t="str">
        <f aca="false">'BOD Average Salary by School'!B1505</f>
        <v>Norfolk City Public Schools</v>
      </c>
      <c r="C1505" s="206" t="n">
        <f aca="false">'BOD Average Salary by School'!C1505</f>
        <v>190</v>
      </c>
      <c r="D1505" s="206" t="str">
        <f aca="false">'BOD Average Salary by School'!D1505</f>
        <v>OCEAN VIEW ELEM</v>
      </c>
      <c r="E1505" s="226" t="n">
        <f aca="false">VLOOKUP(TEXT(A1505,"000")&amp;" "&amp;TEXT(C1505,"0000"),'BOD Average Salary by School'!F:G,2,FALSE())</f>
        <v>47732.21</v>
      </c>
    </row>
    <row r="1506" customFormat="false" ht="15" hidden="false" customHeight="true" outlineLevel="0" collapsed="false">
      <c r="A1506" s="225" t="n">
        <f aca="false">'BOD Average Salary by School'!A1506</f>
        <v>118</v>
      </c>
      <c r="B1506" s="206" t="str">
        <f aca="false">'BOD Average Salary by School'!B1506</f>
        <v>Norfolk City Public Schools</v>
      </c>
      <c r="C1506" s="206" t="n">
        <f aca="false">'BOD Average Salary by School'!C1506</f>
        <v>20</v>
      </c>
      <c r="D1506" s="206" t="str">
        <f aca="false">'BOD Average Salary by School'!D1506</f>
        <v>BLAIR MIDDLE</v>
      </c>
      <c r="E1506" s="226" t="n">
        <f aca="false">VLOOKUP(TEXT(A1506,"000")&amp;" "&amp;TEXT(C1506,"0000"),'BOD Average Salary by School'!F:G,2,FALSE())</f>
        <v>50247.84</v>
      </c>
    </row>
    <row r="1507" customFormat="false" ht="15" hidden="false" customHeight="true" outlineLevel="0" collapsed="false">
      <c r="A1507" s="225" t="n">
        <f aca="false">'BOD Average Salary by School'!A1507</f>
        <v>118</v>
      </c>
      <c r="B1507" s="206" t="str">
        <f aca="false">'BOD Average Salary by School'!B1507</f>
        <v>Norfolk City Public Schools</v>
      </c>
      <c r="C1507" s="206" t="n">
        <f aca="false">'BOD Average Salary by School'!C1507</f>
        <v>210</v>
      </c>
      <c r="D1507" s="206" t="str">
        <f aca="false">'BOD Average Salary by School'!D1507</f>
        <v>LARCHMONT ELEM</v>
      </c>
      <c r="E1507" s="226" t="n">
        <f aca="false">VLOOKUP(TEXT(A1507,"000")&amp;" "&amp;TEXT(C1507,"0000"),'BOD Average Salary by School'!F:G,2,FALSE())</f>
        <v>51506.11</v>
      </c>
    </row>
    <row r="1508" customFormat="false" ht="15" hidden="false" customHeight="true" outlineLevel="0" collapsed="false">
      <c r="A1508" s="225" t="n">
        <f aca="false">'BOD Average Salary by School'!A1508</f>
        <v>118</v>
      </c>
      <c r="B1508" s="206" t="str">
        <f aca="false">'BOD Average Salary by School'!B1508</f>
        <v>Norfolk City Public Schools</v>
      </c>
      <c r="C1508" s="206" t="n">
        <f aca="false">'BOD Average Salary by School'!C1508</f>
        <v>220</v>
      </c>
      <c r="D1508" s="206" t="str">
        <f aca="false">'BOD Average Salary by School'!D1508</f>
        <v>CHESTERFIELD ACADEMY ELEM</v>
      </c>
      <c r="E1508" s="226" t="n">
        <f aca="false">VLOOKUP(TEXT(A1508,"000")&amp;" "&amp;TEXT(C1508,"0000"),'BOD Average Salary by School'!F:G,2,FALSE())</f>
        <v>49602.21</v>
      </c>
    </row>
    <row r="1509" customFormat="false" ht="15" hidden="false" customHeight="true" outlineLevel="0" collapsed="false">
      <c r="A1509" s="225" t="n">
        <f aca="false">'BOD Average Salary by School'!A1509</f>
        <v>118</v>
      </c>
      <c r="B1509" s="206" t="str">
        <f aca="false">'BOD Average Salary by School'!B1509</f>
        <v>Norfolk City Public Schools</v>
      </c>
      <c r="C1509" s="206" t="n">
        <f aca="false">'BOD Average Salary by School'!C1509</f>
        <v>250</v>
      </c>
      <c r="D1509" s="206" t="str">
        <f aca="false">'BOD Average Salary by School'!D1509</f>
        <v>BAY VIEW ELEM</v>
      </c>
      <c r="E1509" s="226" t="n">
        <f aca="false">VLOOKUP(TEXT(A1509,"000")&amp;" "&amp;TEXT(C1509,"0000"),'BOD Average Salary by School'!F:G,2,FALSE())</f>
        <v>53282.02</v>
      </c>
    </row>
    <row r="1510" customFormat="false" ht="15" hidden="false" customHeight="true" outlineLevel="0" collapsed="false">
      <c r="A1510" s="225" t="n">
        <f aca="false">'BOD Average Salary by School'!A1510</f>
        <v>118</v>
      </c>
      <c r="B1510" s="206" t="str">
        <f aca="false">'BOD Average Salary by School'!B1510</f>
        <v>Norfolk City Public Schools</v>
      </c>
      <c r="C1510" s="206" t="n">
        <f aca="false">'BOD Average Salary by School'!C1510</f>
        <v>30</v>
      </c>
      <c r="D1510" s="206" t="str">
        <f aca="false">'BOD Average Salary by School'!D1510</f>
        <v>RUFFNER MIDDLE</v>
      </c>
      <c r="E1510" s="226" t="n">
        <f aca="false">VLOOKUP(TEXT(A1510,"000")&amp;" "&amp;TEXT(C1510,"0000"),'BOD Average Salary by School'!F:G,2,FALSE())</f>
        <v>49056.35</v>
      </c>
    </row>
    <row r="1511" customFormat="false" ht="15" hidden="false" customHeight="true" outlineLevel="0" collapsed="false">
      <c r="A1511" s="225" t="n">
        <f aca="false">'BOD Average Salary by School'!A1511</f>
        <v>118</v>
      </c>
      <c r="B1511" s="206" t="str">
        <f aca="false">'BOD Average Salary by School'!B1511</f>
        <v>Norfolk City Public Schools</v>
      </c>
      <c r="C1511" s="206" t="n">
        <f aca="false">'BOD Average Salary by School'!C1511</f>
        <v>390</v>
      </c>
      <c r="D1511" s="206" t="str">
        <f aca="false">'BOD Average Salary by School'!D1511</f>
        <v>GRANBY HIGH</v>
      </c>
      <c r="E1511" s="226" t="n">
        <f aca="false">VLOOKUP(TEXT(A1511,"000")&amp;" "&amp;TEXT(C1511,"0000"),'BOD Average Salary by School'!F:G,2,FALSE())</f>
        <v>52259.14</v>
      </c>
    </row>
    <row r="1512" customFormat="false" ht="15" hidden="false" customHeight="true" outlineLevel="0" collapsed="false">
      <c r="A1512" s="225" t="n">
        <f aca="false">'BOD Average Salary by School'!A1512</f>
        <v>118</v>
      </c>
      <c r="B1512" s="206" t="str">
        <f aca="false">'BOD Average Salary by School'!B1512</f>
        <v>Norfolk City Public Schools</v>
      </c>
      <c r="C1512" s="206" t="n">
        <f aca="false">'BOD Average Salary by School'!C1512</f>
        <v>40</v>
      </c>
      <c r="D1512" s="206" t="str">
        <f aca="false">'BOD Average Salary by School'!D1512</f>
        <v>CAMP ALLEN ELEM</v>
      </c>
      <c r="E1512" s="226" t="n">
        <f aca="false">VLOOKUP(TEXT(A1512,"000")&amp;" "&amp;TEXT(C1512,"0000"),'BOD Average Salary by School'!F:G,2,FALSE())</f>
        <v>48575.68</v>
      </c>
    </row>
    <row r="1513" customFormat="false" ht="15" hidden="false" customHeight="true" outlineLevel="0" collapsed="false">
      <c r="A1513" s="225" t="n">
        <f aca="false">'BOD Average Salary by School'!A1513</f>
        <v>118</v>
      </c>
      <c r="B1513" s="206" t="str">
        <f aca="false">'BOD Average Salary by School'!B1513</f>
        <v>Norfolk City Public Schools</v>
      </c>
      <c r="C1513" s="206" t="n">
        <f aca="false">'BOD Average Salary by School'!C1513</f>
        <v>420</v>
      </c>
      <c r="D1513" s="206" t="str">
        <f aca="false">'BOD Average Salary by School'!D1513</f>
        <v>GRANBY ELEM</v>
      </c>
      <c r="E1513" s="226" t="n">
        <f aca="false">VLOOKUP(TEXT(A1513,"000")&amp;" "&amp;TEXT(C1513,"0000"),'BOD Average Salary by School'!F:G,2,FALSE())</f>
        <v>53319.31</v>
      </c>
    </row>
    <row r="1514" customFormat="false" ht="15" hidden="false" customHeight="true" outlineLevel="0" collapsed="false">
      <c r="A1514" s="225" t="n">
        <f aca="false">'BOD Average Salary by School'!A1514</f>
        <v>118</v>
      </c>
      <c r="B1514" s="206" t="str">
        <f aca="false">'BOD Average Salary by School'!B1514</f>
        <v>Norfolk City Public Schools</v>
      </c>
      <c r="C1514" s="206" t="n">
        <f aca="false">'BOD Average Salary by School'!C1514</f>
        <v>430</v>
      </c>
      <c r="D1514" s="206" t="str">
        <f aca="false">'BOD Average Salary by School'!D1514</f>
        <v>JACOX ELEM</v>
      </c>
      <c r="E1514" s="226" t="n">
        <f aca="false">VLOOKUP(TEXT(A1514,"000")&amp;" "&amp;TEXT(C1514,"0000"),'BOD Average Salary by School'!F:G,2,FALSE())</f>
        <v>50271.44</v>
      </c>
    </row>
    <row r="1515" customFormat="false" ht="15" hidden="false" customHeight="true" outlineLevel="0" collapsed="false">
      <c r="A1515" s="225" t="n">
        <f aca="false">'BOD Average Salary by School'!A1515</f>
        <v>118</v>
      </c>
      <c r="B1515" s="206" t="str">
        <f aca="false">'BOD Average Salary by School'!B1515</f>
        <v>Norfolk City Public Schools</v>
      </c>
      <c r="C1515" s="206" t="n">
        <f aca="false">'BOD Average Salary by School'!C1515</f>
        <v>460</v>
      </c>
      <c r="D1515" s="206" t="str">
        <f aca="false">'BOD Average Salary by School'!D1515</f>
        <v>MARY CALCOTT ELEM</v>
      </c>
      <c r="E1515" s="226" t="n">
        <f aca="false">VLOOKUP(TEXT(A1515,"000")&amp;" "&amp;TEXT(C1515,"0000"),'BOD Average Salary by School'!F:G,2,FALSE())</f>
        <v>52165.89</v>
      </c>
    </row>
    <row r="1516" customFormat="false" ht="15" hidden="false" customHeight="true" outlineLevel="0" collapsed="false">
      <c r="A1516" s="225" t="n">
        <f aca="false">'BOD Average Salary by School'!A1516</f>
        <v>118</v>
      </c>
      <c r="B1516" s="206" t="str">
        <f aca="false">'BOD Average Salary by School'!B1516</f>
        <v>Norfolk City Public Schools</v>
      </c>
      <c r="C1516" s="206" t="n">
        <f aca="false">'BOD Average Salary by School'!C1516</f>
        <v>471</v>
      </c>
      <c r="D1516" s="206" t="str">
        <f aca="false">'BOD Average Salary by School'!D1516</f>
        <v>WILLARD MODEL ELEM</v>
      </c>
      <c r="E1516" s="226" t="n">
        <f aca="false">VLOOKUP(TEXT(A1516,"000")&amp;" "&amp;TEXT(C1516,"0000"),'BOD Average Salary by School'!F:G,2,FALSE())</f>
        <v>49261.73</v>
      </c>
    </row>
    <row r="1517" customFormat="false" ht="15" hidden="false" customHeight="true" outlineLevel="0" collapsed="false">
      <c r="A1517" s="225" t="n">
        <f aca="false">'BOD Average Salary by School'!A1517</f>
        <v>118</v>
      </c>
      <c r="B1517" s="206" t="str">
        <f aca="false">'BOD Average Salary by School'!B1517</f>
        <v>Norfolk City Public Schools</v>
      </c>
      <c r="C1517" s="206" t="n">
        <f aca="false">'BOD Average Salary by School'!C1517</f>
        <v>480</v>
      </c>
      <c r="D1517" s="206" t="str">
        <f aca="false">'BOD Average Salary by School'!D1517</f>
        <v>RICHARD BOWLING ELEM</v>
      </c>
      <c r="E1517" s="226" t="n">
        <f aca="false">VLOOKUP(TEXT(A1517,"000")&amp;" "&amp;TEXT(C1517,"0000"),'BOD Average Salary by School'!F:G,2,FALSE())</f>
        <v>49542.88</v>
      </c>
    </row>
    <row r="1518" customFormat="false" ht="15" hidden="false" customHeight="true" outlineLevel="0" collapsed="false">
      <c r="A1518" s="225" t="n">
        <f aca="false">'BOD Average Salary by School'!A1518</f>
        <v>118</v>
      </c>
      <c r="B1518" s="206" t="str">
        <f aca="false">'BOD Average Salary by School'!B1518</f>
        <v>Norfolk City Public Schools</v>
      </c>
      <c r="C1518" s="206" t="n">
        <f aca="false">'BOD Average Salary by School'!C1518</f>
        <v>490</v>
      </c>
      <c r="D1518" s="206" t="str">
        <f aca="false">'BOD Average Salary by School'!D1518</f>
        <v>NORTHSIDE MIDDLE</v>
      </c>
      <c r="E1518" s="226" t="n">
        <f aca="false">VLOOKUP(TEXT(A1518,"000")&amp;" "&amp;TEXT(C1518,"0000"),'BOD Average Salary by School'!F:G,2,FALSE())</f>
        <v>50143.55</v>
      </c>
    </row>
    <row r="1519" customFormat="false" ht="15" hidden="false" customHeight="true" outlineLevel="0" collapsed="false">
      <c r="A1519" s="225" t="n">
        <f aca="false">'BOD Average Salary by School'!A1519</f>
        <v>118</v>
      </c>
      <c r="B1519" s="206" t="str">
        <f aca="false">'BOD Average Salary by School'!B1519</f>
        <v>Norfolk City Public Schools</v>
      </c>
      <c r="C1519" s="206" t="n">
        <f aca="false">'BOD Average Salary by School'!C1519</f>
        <v>500</v>
      </c>
      <c r="D1519" s="206" t="str">
        <f aca="false">'BOD Average Salary by School'!D1519</f>
        <v>SUBURBAN PARK ELEM</v>
      </c>
      <c r="E1519" s="226" t="n">
        <f aca="false">VLOOKUP(TEXT(A1519,"000")&amp;" "&amp;TEXT(C1519,"0000"),'BOD Average Salary by School'!F:G,2,FALSE())</f>
        <v>53488.69</v>
      </c>
    </row>
    <row r="1520" customFormat="false" ht="15" hidden="false" customHeight="true" outlineLevel="0" collapsed="false">
      <c r="A1520" s="225" t="n">
        <f aca="false">'BOD Average Salary by School'!A1520</f>
        <v>118</v>
      </c>
      <c r="B1520" s="206" t="str">
        <f aca="false">'BOD Average Salary by School'!B1520</f>
        <v>Norfolk City Public Schools</v>
      </c>
      <c r="C1520" s="206" t="n">
        <f aca="false">'BOD Average Salary by School'!C1520</f>
        <v>510</v>
      </c>
      <c r="D1520" s="206" t="str">
        <f aca="false">'BOD Average Salary by School'!D1520</f>
        <v>BERKLEY/CAMPOSTELLA EARLY CHILDHOOD CENTER</v>
      </c>
      <c r="E1520" s="226" t="n">
        <f aca="false">VLOOKUP(TEXT(A1520,"000")&amp;" "&amp;TEXT(C1520,"0000"),'BOD Average Salary by School'!F:G,2,FALSE())</f>
        <v>60669.91</v>
      </c>
    </row>
    <row r="1521" customFormat="false" ht="15" hidden="false" customHeight="true" outlineLevel="0" collapsed="false">
      <c r="A1521" s="225" t="n">
        <f aca="false">'BOD Average Salary by School'!A1521</f>
        <v>118</v>
      </c>
      <c r="B1521" s="206" t="str">
        <f aca="false">'BOD Average Salary by School'!B1521</f>
        <v>Norfolk City Public Schools</v>
      </c>
      <c r="C1521" s="206" t="n">
        <f aca="false">'BOD Average Salary by School'!C1521</f>
        <v>520</v>
      </c>
      <c r="D1521" s="206" t="str">
        <f aca="false">'BOD Average Salary by School'!D1521</f>
        <v>LINDENWOOD ELEM</v>
      </c>
      <c r="E1521" s="226" t="n">
        <f aca="false">VLOOKUP(TEXT(A1521,"000")&amp;" "&amp;TEXT(C1521,"0000"),'BOD Average Salary by School'!F:G,2,FALSE())</f>
        <v>48856.13</v>
      </c>
    </row>
    <row r="1522" customFormat="false" ht="15" hidden="false" customHeight="true" outlineLevel="0" collapsed="false">
      <c r="A1522" s="225" t="n">
        <f aca="false">'BOD Average Salary by School'!A1522</f>
        <v>118</v>
      </c>
      <c r="B1522" s="206" t="str">
        <f aca="false">'BOD Average Salary by School'!B1522</f>
        <v>Norfolk City Public Schools</v>
      </c>
      <c r="C1522" s="206" t="n">
        <f aca="false">'BOD Average Salary by School'!C1522</f>
        <v>530</v>
      </c>
      <c r="D1522" s="206" t="str">
        <f aca="false">'BOD Average Salary by School'!D1522</f>
        <v>P.B. YOUNG SR. ELEM</v>
      </c>
      <c r="E1522" s="226" t="n">
        <f aca="false">VLOOKUP(TEXT(A1522,"000")&amp;" "&amp;TEXT(C1522,"0000"),'BOD Average Salary by School'!F:G,2,FALSE())</f>
        <v>51106.08</v>
      </c>
    </row>
    <row r="1523" customFormat="false" ht="15" hidden="false" customHeight="true" outlineLevel="0" collapsed="false">
      <c r="A1523" s="225" t="n">
        <f aca="false">'BOD Average Salary by School'!A1523</f>
        <v>118</v>
      </c>
      <c r="B1523" s="206" t="str">
        <f aca="false">'BOD Average Salary by School'!B1523</f>
        <v>Norfolk City Public Schools</v>
      </c>
      <c r="C1523" s="206" t="n">
        <f aca="false">'BOD Average Salary by School'!C1523</f>
        <v>550</v>
      </c>
      <c r="D1523" s="206" t="str">
        <f aca="false">'BOD Average Salary by School'!D1523</f>
        <v>COLEMAN PLACE ELEM</v>
      </c>
      <c r="E1523" s="226" t="n">
        <f aca="false">VLOOKUP(TEXT(A1523,"000")&amp;" "&amp;TEXT(C1523,"0000"),'BOD Average Salary by School'!F:G,2,FALSE())</f>
        <v>49690.79</v>
      </c>
    </row>
    <row r="1524" customFormat="false" ht="15" hidden="false" customHeight="true" outlineLevel="0" collapsed="false">
      <c r="A1524" s="225" t="n">
        <f aca="false">'BOD Average Salary by School'!A1524</f>
        <v>118</v>
      </c>
      <c r="B1524" s="206" t="str">
        <f aca="false">'BOD Average Salary by School'!B1524</f>
        <v>Norfolk City Public Schools</v>
      </c>
      <c r="C1524" s="206" t="n">
        <f aca="false">'BOD Average Salary by School'!C1524</f>
        <v>560</v>
      </c>
      <c r="D1524" s="206" t="str">
        <f aca="false">'BOD Average Salary by School'!D1524</f>
        <v>CROSSROADS SCHOOL</v>
      </c>
      <c r="E1524" s="226" t="n">
        <f aca="false">VLOOKUP(TEXT(A1524,"000")&amp;" "&amp;TEXT(C1524,"0000"),'BOD Average Salary by School'!F:G,2,FALSE())</f>
        <v>52463.08</v>
      </c>
    </row>
    <row r="1525" customFormat="false" ht="15" hidden="false" customHeight="true" outlineLevel="0" collapsed="false">
      <c r="A1525" s="225" t="n">
        <f aca="false">'BOD Average Salary by School'!A1525</f>
        <v>118</v>
      </c>
      <c r="B1525" s="206" t="str">
        <f aca="false">'BOD Average Salary by School'!B1525</f>
        <v>Norfolk City Public Schools</v>
      </c>
      <c r="C1525" s="206" t="n">
        <f aca="false">'BOD Average Salary by School'!C1525</f>
        <v>570</v>
      </c>
      <c r="D1525" s="206" t="str">
        <f aca="false">'BOD Average Salary by School'!D1525</f>
        <v>NORVIEW MIDDLE</v>
      </c>
      <c r="E1525" s="226" t="n">
        <f aca="false">VLOOKUP(TEXT(A1525,"000")&amp;" "&amp;TEXT(C1525,"0000"),'BOD Average Salary by School'!F:G,2,FALSE())</f>
        <v>48652.95</v>
      </c>
    </row>
    <row r="1526" customFormat="false" ht="15" hidden="false" customHeight="true" outlineLevel="0" collapsed="false">
      <c r="A1526" s="225" t="n">
        <f aca="false">'BOD Average Salary by School'!A1526</f>
        <v>118</v>
      </c>
      <c r="B1526" s="206" t="str">
        <f aca="false">'BOD Average Salary by School'!B1526</f>
        <v>Norfolk City Public Schools</v>
      </c>
      <c r="C1526" s="206" t="n">
        <f aca="false">'BOD Average Salary by School'!C1526</f>
        <v>580</v>
      </c>
      <c r="D1526" s="206" t="str">
        <f aca="false">'BOD Average Salary by School'!D1526</f>
        <v>NORVIEW HIGH</v>
      </c>
      <c r="E1526" s="226" t="n">
        <f aca="false">VLOOKUP(TEXT(A1526,"000")&amp;" "&amp;TEXT(C1526,"0000"),'BOD Average Salary by School'!F:G,2,FALSE())</f>
        <v>50678.94</v>
      </c>
    </row>
    <row r="1527" customFormat="false" ht="15" hidden="false" customHeight="true" outlineLevel="0" collapsed="false">
      <c r="A1527" s="225" t="n">
        <f aca="false">'BOD Average Salary by School'!A1527</f>
        <v>118</v>
      </c>
      <c r="B1527" s="206" t="str">
        <f aca="false">'BOD Average Salary by School'!B1527</f>
        <v>Norfolk City Public Schools</v>
      </c>
      <c r="C1527" s="206" t="n">
        <f aca="false">'BOD Average Salary by School'!C1527</f>
        <v>610</v>
      </c>
      <c r="D1527" s="206" t="str">
        <f aca="false">'BOD Average Salary by School'!D1527</f>
        <v>INGLESIDE ELEM</v>
      </c>
      <c r="E1527" s="226" t="n">
        <f aca="false">VLOOKUP(TEXT(A1527,"000")&amp;" "&amp;TEXT(C1527,"0000"),'BOD Average Salary by School'!F:G,2,FALSE())</f>
        <v>51274.33</v>
      </c>
    </row>
    <row r="1528" customFormat="false" ht="15" hidden="false" customHeight="true" outlineLevel="0" collapsed="false">
      <c r="A1528" s="225" t="n">
        <f aca="false">'BOD Average Salary by School'!A1528</f>
        <v>118</v>
      </c>
      <c r="B1528" s="206" t="str">
        <f aca="false">'BOD Average Salary by School'!B1528</f>
        <v>Norfolk City Public Schools</v>
      </c>
      <c r="C1528" s="206" t="n">
        <f aca="false">'BOD Average Salary by School'!C1528</f>
        <v>620</v>
      </c>
      <c r="D1528" s="206" t="str">
        <f aca="false">'BOD Average Salary by School'!D1528</f>
        <v>NORVIEW ELEM</v>
      </c>
      <c r="E1528" s="226" t="n">
        <f aca="false">VLOOKUP(TEXT(A1528,"000")&amp;" "&amp;TEXT(C1528,"0000"),'BOD Average Salary by School'!F:G,2,FALSE())</f>
        <v>54885.11</v>
      </c>
    </row>
    <row r="1529" customFormat="false" ht="15" hidden="false" customHeight="true" outlineLevel="0" collapsed="false">
      <c r="A1529" s="225" t="n">
        <f aca="false">'BOD Average Salary by School'!A1529</f>
        <v>118</v>
      </c>
      <c r="B1529" s="206" t="str">
        <f aca="false">'BOD Average Salary by School'!B1529</f>
        <v>Norfolk City Public Schools</v>
      </c>
      <c r="C1529" s="206" t="n">
        <f aca="false">'BOD Average Salary by School'!C1529</f>
        <v>630</v>
      </c>
      <c r="D1529" s="206" t="str">
        <f aca="false">'BOD Average Salary by School'!D1529</f>
        <v>OCEANAIR ELEM</v>
      </c>
      <c r="E1529" s="226" t="n">
        <f aca="false">VLOOKUP(TEXT(A1529,"000")&amp;" "&amp;TEXT(C1529,"0000"),'BOD Average Salary by School'!F:G,2,FALSE())</f>
        <v>50179.2</v>
      </c>
    </row>
    <row r="1530" customFormat="false" ht="15" hidden="false" customHeight="true" outlineLevel="0" collapsed="false">
      <c r="A1530" s="225" t="n">
        <f aca="false">'BOD Average Salary by School'!A1530</f>
        <v>118</v>
      </c>
      <c r="B1530" s="206" t="str">
        <f aca="false">'BOD Average Salary by School'!B1530</f>
        <v>Norfolk City Public Schools</v>
      </c>
      <c r="C1530" s="206" t="n">
        <f aca="false">'BOD Average Salary by School'!C1530</f>
        <v>650</v>
      </c>
      <c r="D1530" s="206" t="str">
        <f aca="false">'BOD Average Salary by School'!D1530</f>
        <v>SHERWOOD FOREST ELEM</v>
      </c>
      <c r="E1530" s="226" t="n">
        <f aca="false">VLOOKUP(TEXT(A1530,"000")&amp;" "&amp;TEXT(C1530,"0000"),'BOD Average Salary by School'!F:G,2,FALSE())</f>
        <v>50504.62</v>
      </c>
    </row>
    <row r="1531" customFormat="false" ht="15" hidden="false" customHeight="true" outlineLevel="0" collapsed="false">
      <c r="A1531" s="225" t="n">
        <f aca="false">'BOD Average Salary by School'!A1531</f>
        <v>118</v>
      </c>
      <c r="B1531" s="206" t="str">
        <f aca="false">'BOD Average Salary by School'!B1531</f>
        <v>Norfolk City Public Schools</v>
      </c>
      <c r="C1531" s="206" t="n">
        <f aca="false">'BOD Average Salary by School'!C1531</f>
        <v>670</v>
      </c>
      <c r="D1531" s="206" t="str">
        <f aca="false">'BOD Average Salary by School'!D1531</f>
        <v>LARRYMORE ELEM</v>
      </c>
      <c r="E1531" s="226" t="n">
        <f aca="false">VLOOKUP(TEXT(A1531,"000")&amp;" "&amp;TEXT(C1531,"0000"),'BOD Average Salary by School'!F:G,2,FALSE())</f>
        <v>52082.36</v>
      </c>
    </row>
    <row r="1532" customFormat="false" ht="15" hidden="false" customHeight="true" outlineLevel="0" collapsed="false">
      <c r="A1532" s="225" t="n">
        <f aca="false">'BOD Average Salary by School'!A1532</f>
        <v>118</v>
      </c>
      <c r="B1532" s="206" t="str">
        <f aca="false">'BOD Average Salary by School'!B1532</f>
        <v>Norfolk City Public Schools</v>
      </c>
      <c r="C1532" s="206" t="n">
        <f aca="false">'BOD Average Salary by School'!C1532</f>
        <v>682</v>
      </c>
      <c r="D1532" s="206" t="str">
        <f aca="false">'BOD Average Salary by School'!D1532</f>
        <v>LITTLE CREEK ELEM</v>
      </c>
      <c r="E1532" s="226" t="n">
        <f aca="false">VLOOKUP(TEXT(A1532,"000")&amp;" "&amp;TEXT(C1532,"0000"),'BOD Average Salary by School'!F:G,2,FALSE())</f>
        <v>50542.26</v>
      </c>
    </row>
    <row r="1533" customFormat="false" ht="15" hidden="false" customHeight="true" outlineLevel="0" collapsed="false">
      <c r="A1533" s="225" t="n">
        <f aca="false">'BOD Average Salary by School'!A1533</f>
        <v>118</v>
      </c>
      <c r="B1533" s="206" t="str">
        <f aca="false">'BOD Average Salary by School'!B1533</f>
        <v>Norfolk City Public Schools</v>
      </c>
      <c r="C1533" s="206" t="n">
        <f aca="false">'BOD Average Salary by School'!C1533</f>
        <v>710</v>
      </c>
      <c r="D1533" s="206" t="str">
        <f aca="false">'BOD Average Salary by School'!D1533</f>
        <v>POPLAR HALLS ELEM</v>
      </c>
      <c r="E1533" s="226" t="n">
        <f aca="false">VLOOKUP(TEXT(A1533,"000")&amp;" "&amp;TEXT(C1533,"0000"),'BOD Average Salary by School'!F:G,2,FALSE())</f>
        <v>51598.17</v>
      </c>
    </row>
    <row r="1534" customFormat="false" ht="15" hidden="false" customHeight="true" outlineLevel="0" collapsed="false">
      <c r="A1534" s="225" t="n">
        <f aca="false">'BOD Average Salary by School'!A1534</f>
        <v>118</v>
      </c>
      <c r="B1534" s="206" t="str">
        <f aca="false">'BOD Average Salary by School'!B1534</f>
        <v>Norfolk City Public Schools</v>
      </c>
      <c r="C1534" s="206" t="n">
        <f aca="false">'BOD Average Salary by School'!C1534</f>
        <v>740</v>
      </c>
      <c r="D1534" s="206" t="str">
        <f aca="false">'BOD Average Salary by School'!D1534</f>
        <v>EASTON PRESCHOOL</v>
      </c>
      <c r="E1534" s="226" t="n">
        <f aca="false">VLOOKUP(TEXT(A1534,"000")&amp;" "&amp;TEXT(C1534,"0000"),'BOD Average Salary by School'!F:G,2,FALSE())</f>
        <v>51369.72</v>
      </c>
    </row>
    <row r="1535" customFormat="false" ht="15" hidden="false" customHeight="true" outlineLevel="0" collapsed="false">
      <c r="A1535" s="225" t="n">
        <f aca="false">'BOD Average Salary by School'!A1535</f>
        <v>118</v>
      </c>
      <c r="B1535" s="206" t="str">
        <f aca="false">'BOD Average Salary by School'!B1535</f>
        <v>Norfolk City Public Schools</v>
      </c>
      <c r="C1535" s="206" t="n">
        <f aca="false">'BOD Average Salary by School'!C1535</f>
        <v>750</v>
      </c>
      <c r="D1535" s="206" t="str">
        <f aca="false">'BOD Average Salary by School'!D1535</f>
        <v>FAIRLAWN ELEM</v>
      </c>
      <c r="E1535" s="226" t="n">
        <f aca="false">VLOOKUP(TEXT(A1535,"000")&amp;" "&amp;TEXT(C1535,"0000"),'BOD Average Salary by School'!F:G,2,FALSE())</f>
        <v>51611.59</v>
      </c>
    </row>
    <row r="1536" customFormat="false" ht="15" hidden="false" customHeight="true" outlineLevel="0" collapsed="false">
      <c r="A1536" s="225" t="n">
        <f aca="false">'BOD Average Salary by School'!A1536</f>
        <v>118</v>
      </c>
      <c r="B1536" s="206" t="str">
        <f aca="false">'BOD Average Salary by School'!B1536</f>
        <v>Norfolk City Public Schools</v>
      </c>
      <c r="C1536" s="206" t="n">
        <f aca="false">'BOD Average Salary by School'!C1536</f>
        <v>760</v>
      </c>
      <c r="D1536" s="206" t="str">
        <f aca="false">'BOD Average Salary by School'!D1536</f>
        <v>AZALEA MIDDLE</v>
      </c>
      <c r="E1536" s="226" t="n">
        <f aca="false">VLOOKUP(TEXT(A1536,"000")&amp;" "&amp;TEXT(C1536,"0000"),'BOD Average Salary by School'!F:G,2,FALSE())</f>
        <v>48783</v>
      </c>
    </row>
    <row r="1537" customFormat="false" ht="15" hidden="false" customHeight="true" outlineLevel="0" collapsed="false">
      <c r="A1537" s="225" t="n">
        <f aca="false">'BOD Average Salary by School'!A1537</f>
        <v>118</v>
      </c>
      <c r="B1537" s="206" t="str">
        <f aca="false">'BOD Average Salary by School'!B1537</f>
        <v>Norfolk City Public Schools</v>
      </c>
      <c r="C1537" s="206" t="n">
        <f aca="false">'BOD Average Salary by School'!C1537</f>
        <v>770</v>
      </c>
      <c r="D1537" s="206" t="str">
        <f aca="false">'BOD Average Salary by School'!D1537</f>
        <v>SOUTHSIDE STEM ACADEMY AT CAMPOSTELLA </v>
      </c>
      <c r="E1537" s="226" t="n">
        <f aca="false">VLOOKUP(TEXT(A1537,"000")&amp;" "&amp;TEXT(C1537,"0000"),'BOD Average Salary by School'!F:G,2,FALSE())</f>
        <v>49221.78</v>
      </c>
    </row>
    <row r="1538" customFormat="false" ht="15" hidden="false" customHeight="true" outlineLevel="0" collapsed="false">
      <c r="A1538" s="225" t="n">
        <f aca="false">'BOD Average Salary by School'!A1538</f>
        <v>118</v>
      </c>
      <c r="B1538" s="206" t="str">
        <f aca="false">'BOD Average Salary by School'!B1538</f>
        <v>Norfolk City Public Schools</v>
      </c>
      <c r="C1538" s="206" t="n">
        <f aca="false">'BOD Average Salary by School'!C1538</f>
        <v>780</v>
      </c>
      <c r="D1538" s="206" t="str">
        <f aca="false">'BOD Average Salary by School'!D1538</f>
        <v>TIDEWATER PARK ELEM</v>
      </c>
      <c r="E1538" s="226" t="n">
        <f aca="false">VLOOKUP(TEXT(A1538,"000")&amp;" "&amp;TEXT(C1538,"0000"),'BOD Average Salary by School'!F:G,2,FALSE())</f>
        <v>50024.73</v>
      </c>
    </row>
    <row r="1539" customFormat="false" ht="15" hidden="false" customHeight="true" outlineLevel="0" collapsed="false">
      <c r="A1539" s="225" t="n">
        <f aca="false">'BOD Average Salary by School'!A1539</f>
        <v>118</v>
      </c>
      <c r="B1539" s="206" t="str">
        <f aca="false">'BOD Average Salary by School'!B1539</f>
        <v>Norfolk City Public Schools</v>
      </c>
      <c r="C1539" s="206" t="n">
        <f aca="false">'BOD Average Salary by School'!C1539</f>
        <v>790</v>
      </c>
      <c r="D1539" s="206" t="str">
        <f aca="false">'BOD Average Salary by School'!D1539</f>
        <v>LAKE TAYLOR MIDDLE</v>
      </c>
      <c r="E1539" s="226" t="n">
        <f aca="false">VLOOKUP(TEXT(A1539,"000")&amp;" "&amp;TEXT(C1539,"0000"),'BOD Average Salary by School'!F:G,2,FALSE())</f>
        <v>48834.98</v>
      </c>
    </row>
    <row r="1540" customFormat="false" ht="15" hidden="false" customHeight="true" outlineLevel="0" collapsed="false">
      <c r="A1540" s="225" t="n">
        <f aca="false">'BOD Average Salary by School'!A1540</f>
        <v>118</v>
      </c>
      <c r="B1540" s="206" t="str">
        <f aca="false">'BOD Average Salary by School'!B1540</f>
        <v>Norfolk City Public Schools</v>
      </c>
      <c r="C1540" s="206" t="n">
        <f aca="false">'BOD Average Salary by School'!C1540</f>
        <v>800</v>
      </c>
      <c r="D1540" s="206" t="str">
        <f aca="false">'BOD Average Salary by School'!D1540</f>
        <v>TARRALLTON ELEM</v>
      </c>
      <c r="E1540" s="226" t="n">
        <f aca="false">VLOOKUP(TEXT(A1540,"000")&amp;" "&amp;TEXT(C1540,"0000"),'BOD Average Salary by School'!F:G,2,FALSE())</f>
        <v>54366.78</v>
      </c>
    </row>
    <row r="1541" customFormat="false" ht="15" hidden="false" customHeight="true" outlineLevel="0" collapsed="false">
      <c r="A1541" s="225" t="n">
        <f aca="false">'BOD Average Salary by School'!A1541</f>
        <v>118</v>
      </c>
      <c r="B1541" s="206" t="str">
        <f aca="false">'BOD Average Salary by School'!B1541</f>
        <v>Norfolk City Public Schools</v>
      </c>
      <c r="C1541" s="206" t="n">
        <f aca="false">'BOD Average Salary by School'!C1541</f>
        <v>820</v>
      </c>
      <c r="D1541" s="206" t="str">
        <f aca="false">'BOD Average Salary by School'!D1541</f>
        <v>ST. HELENA ELEM</v>
      </c>
      <c r="E1541" s="226" t="n">
        <f aca="false">VLOOKUP(TEXT(A1541,"000")&amp;" "&amp;TEXT(C1541,"0000"),'BOD Average Salary by School'!F:G,2,FALSE())</f>
        <v>50182.27</v>
      </c>
    </row>
    <row r="1542" customFormat="false" ht="15" hidden="false" customHeight="true" outlineLevel="0" collapsed="false">
      <c r="A1542" s="225" t="n">
        <f aca="false">'BOD Average Salary by School'!A1542</f>
        <v>118</v>
      </c>
      <c r="B1542" s="206" t="str">
        <f aca="false">'BOD Average Salary by School'!B1542</f>
        <v>Norfolk City Public Schools</v>
      </c>
      <c r="C1542" s="206" t="n">
        <f aca="false">'BOD Average Salary by School'!C1542</f>
        <v>840</v>
      </c>
      <c r="D1542" s="206" t="str">
        <f aca="false">'BOD Average Salary by School'!D1542</f>
        <v>LAKE TAYLOR HIGH</v>
      </c>
      <c r="E1542" s="226" t="n">
        <f aca="false">VLOOKUP(TEXT(A1542,"000")&amp;" "&amp;TEXT(C1542,"0000"),'BOD Average Salary by School'!F:G,2,FALSE())</f>
        <v>51999.54</v>
      </c>
    </row>
    <row r="1543" customFormat="false" ht="15" hidden="false" customHeight="true" outlineLevel="0" collapsed="false">
      <c r="A1543" s="225" t="n">
        <f aca="false">'BOD Average Salary by School'!A1543</f>
        <v>118</v>
      </c>
      <c r="B1543" s="206" t="str">
        <f aca="false">'BOD Average Salary by School'!B1543</f>
        <v>Norfolk City Public Schools</v>
      </c>
      <c r="C1543" s="206" t="n">
        <f aca="false">'BOD Average Salary by School'!C1543</f>
        <v>850</v>
      </c>
      <c r="D1543" s="206" t="str">
        <f aca="false">'BOD Average Salary by School'!D1543</f>
        <v>SEWELLS POINT ELEM</v>
      </c>
      <c r="E1543" s="226" t="n">
        <f aca="false">VLOOKUP(TEXT(A1543,"000")&amp;" "&amp;TEXT(C1543,"0000"),'BOD Average Salary by School'!F:G,2,FALSE())</f>
        <v>48797.93</v>
      </c>
    </row>
    <row r="1544" customFormat="false" ht="15" hidden="false" customHeight="true" outlineLevel="0" collapsed="false">
      <c r="A1544" s="225" t="n">
        <f aca="false">'BOD Average Salary by School'!A1544</f>
        <v>118</v>
      </c>
      <c r="B1544" s="206" t="str">
        <f aca="false">'BOD Average Salary by School'!B1544</f>
        <v>Norfolk City Public Schools</v>
      </c>
      <c r="C1544" s="206" t="n">
        <f aca="false">'BOD Average Salary by School'!C1544</f>
        <v>860</v>
      </c>
      <c r="D1544" s="206" t="str">
        <f aca="false">'BOD Average Salary by School'!D1544</f>
        <v>WILLOUGHBY ELEM</v>
      </c>
      <c r="E1544" s="226" t="n">
        <f aca="false">VLOOKUP(TEXT(A1544,"000")&amp;" "&amp;TEXT(C1544,"0000"),'BOD Average Salary by School'!F:G,2,FALSE())</f>
        <v>54805</v>
      </c>
    </row>
    <row r="1545" customFormat="false" ht="15" hidden="false" customHeight="true" outlineLevel="0" collapsed="false">
      <c r="A1545" s="225" t="n">
        <f aca="false">'BOD Average Salary by School'!A1545</f>
        <v>118</v>
      </c>
      <c r="B1545" s="206" t="str">
        <f aca="false">'BOD Average Salary by School'!B1545</f>
        <v>Norfolk City Public Schools</v>
      </c>
      <c r="C1545" s="206" t="n">
        <f aca="false">'BOD Average Salary by School'!C1545</f>
        <v>880</v>
      </c>
      <c r="D1545" s="206" t="str">
        <f aca="false">'BOD Average Salary by School'!D1545</f>
        <v>BOOKER T. WASHINGTON HIGH</v>
      </c>
      <c r="E1545" s="226" t="n">
        <f aca="false">VLOOKUP(TEXT(A1545,"000")&amp;" "&amp;TEXT(C1545,"0000"),'BOD Average Salary by School'!F:G,2,FALSE())</f>
        <v>50871.3</v>
      </c>
    </row>
    <row r="1546" customFormat="false" ht="15" hidden="false" customHeight="true" outlineLevel="0" collapsed="false">
      <c r="A1546" s="225" t="n">
        <f aca="false">'BOD Average Salary by School'!A1546</f>
        <v>118</v>
      </c>
      <c r="B1546" s="206" t="str">
        <f aca="false">'BOD Average Salary by School'!B1546</f>
        <v>Norfolk City Public Schools</v>
      </c>
      <c r="C1546" s="206" t="n">
        <f aca="false">'BOD Average Salary by School'!C1546</f>
        <v>90</v>
      </c>
      <c r="D1546" s="206" t="str">
        <f aca="false">'BOD Average Salary by School'!D1546</f>
        <v>GHENT SCHOOL</v>
      </c>
      <c r="E1546" s="226" t="n">
        <f aca="false">VLOOKUP(TEXT(A1546,"000")&amp;" "&amp;TEXT(C1546,"0000"),'BOD Average Salary by School'!F:G,2,FALSE())</f>
        <v>51784.73</v>
      </c>
    </row>
    <row r="1547" customFormat="false" ht="15" hidden="false" customHeight="true" outlineLevel="0" collapsed="false">
      <c r="A1547" s="225" t="n">
        <f aca="false">'BOD Average Salary by School'!A1547</f>
        <v>119</v>
      </c>
      <c r="B1547" s="206" t="str">
        <f aca="false">'BOD Average Salary by School'!B1547</f>
        <v>Norton City Public Schools</v>
      </c>
      <c r="C1547" s="206" t="n">
        <f aca="false">'BOD Average Salary by School'!C1547</f>
        <v>20</v>
      </c>
      <c r="D1547" s="206" t="str">
        <f aca="false">'BOD Average Salary by School'!D1547</f>
        <v>J.I. BURTON HIGH</v>
      </c>
      <c r="E1547" s="226" t="n">
        <f aca="false">VLOOKUP(TEXT(A1547,"000")&amp;" "&amp;TEXT(C1547,"0000"),'BOD Average Salary by School'!F:G,2,FALSE())</f>
        <v>42584.13</v>
      </c>
    </row>
    <row r="1548" customFormat="false" ht="15" hidden="false" customHeight="true" outlineLevel="0" collapsed="false">
      <c r="A1548" s="225" t="n">
        <f aca="false">'BOD Average Salary by School'!A1548</f>
        <v>119</v>
      </c>
      <c r="B1548" s="206" t="str">
        <f aca="false">'BOD Average Salary by School'!B1548</f>
        <v>Norton City Public Schools</v>
      </c>
      <c r="C1548" s="206" t="n">
        <f aca="false">'BOD Average Salary by School'!C1548</f>
        <v>40</v>
      </c>
      <c r="D1548" s="206" t="str">
        <f aca="false">'BOD Average Salary by School'!D1548</f>
        <v>NORTON ELEM</v>
      </c>
      <c r="E1548" s="226" t="n">
        <f aca="false">VLOOKUP(TEXT(A1548,"000")&amp;" "&amp;TEXT(C1548,"0000"),'BOD Average Salary by School'!F:G,2,FALSE())</f>
        <v>41253.73</v>
      </c>
    </row>
    <row r="1549" customFormat="false" ht="15" hidden="false" customHeight="true" outlineLevel="0" collapsed="false">
      <c r="A1549" s="225" t="n">
        <f aca="false">'BOD Average Salary by School'!A1549</f>
        <v>120</v>
      </c>
      <c r="B1549" s="206" t="str">
        <f aca="false">'BOD Average Salary by School'!B1549</f>
        <v>Petersburg City Public Schools</v>
      </c>
      <c r="C1549" s="206" t="n">
        <f aca="false">'BOD Average Salary by School'!C1549</f>
        <v>110</v>
      </c>
      <c r="D1549" s="206" t="str">
        <f aca="false">'BOD Average Salary by School'!D1549</f>
        <v>A.P. HILL ELEM</v>
      </c>
      <c r="E1549" s="226" t="n">
        <f aca="false">VLOOKUP(TEXT(A1549,"000")&amp;" "&amp;TEXT(C1549,"0000"),'BOD Average Salary by School'!F:G,2,FALSE())</f>
        <v>53806</v>
      </c>
    </row>
    <row r="1550" customFormat="false" ht="15" hidden="false" customHeight="true" outlineLevel="0" collapsed="false">
      <c r="A1550" s="225" t="n">
        <f aca="false">'BOD Average Salary by School'!A1550</f>
        <v>120</v>
      </c>
      <c r="B1550" s="206" t="str">
        <f aca="false">'BOD Average Salary by School'!B1550</f>
        <v>Petersburg City Public Schools</v>
      </c>
      <c r="C1550" s="206" t="n">
        <f aca="false">'BOD Average Salary by School'!C1550</f>
        <v>121</v>
      </c>
      <c r="D1550" s="206" t="str">
        <f aca="false">'BOD Average Salary by School'!D1550</f>
        <v>PEABODY MIDDLE</v>
      </c>
      <c r="E1550" s="226" t="n">
        <f aca="false">VLOOKUP(TEXT(A1550,"000")&amp;" "&amp;TEXT(C1550,"0000"),'BOD Average Salary by School'!F:G,2,FALSE())</f>
        <v>54897</v>
      </c>
    </row>
    <row r="1551" customFormat="false" ht="15" hidden="false" customHeight="true" outlineLevel="0" collapsed="false">
      <c r="A1551" s="225" t="n">
        <f aca="false">'BOD Average Salary by School'!A1551</f>
        <v>120</v>
      </c>
      <c r="B1551" s="206" t="str">
        <f aca="false">'BOD Average Salary by School'!B1551</f>
        <v>Petersburg City Public Schools</v>
      </c>
      <c r="C1551" s="206" t="n">
        <f aca="false">'BOD Average Salary by School'!C1551</f>
        <v>130</v>
      </c>
      <c r="D1551" s="206" t="str">
        <f aca="false">'BOD Average Salary by School'!D1551</f>
        <v>WALNUT HILL ELEM</v>
      </c>
      <c r="E1551" s="226" t="n">
        <f aca="false">VLOOKUP(TEXT(A1551,"000")&amp;" "&amp;TEXT(C1551,"0000"),'BOD Average Salary by School'!F:G,2,FALSE())</f>
        <v>47218</v>
      </c>
    </row>
    <row r="1552" customFormat="false" ht="15" hidden="false" customHeight="true" outlineLevel="0" collapsed="false">
      <c r="A1552" s="225" t="n">
        <f aca="false">'BOD Average Salary by School'!A1552</f>
        <v>120</v>
      </c>
      <c r="B1552" s="206" t="str">
        <f aca="false">'BOD Average Salary by School'!B1552</f>
        <v>Petersburg City Public Schools</v>
      </c>
      <c r="C1552" s="206" t="n">
        <f aca="false">'BOD Average Salary by School'!C1552</f>
        <v>160</v>
      </c>
      <c r="D1552" s="206" t="str">
        <f aca="false">'BOD Average Salary by School'!D1552</f>
        <v>WESTVIEW EARLY CHILDHOOD ED. CTR.</v>
      </c>
      <c r="E1552" s="226" t="n">
        <f aca="false">VLOOKUP(TEXT(A1552,"000")&amp;" "&amp;TEXT(C1552,"0000"),'BOD Average Salary by School'!F:G,2,FALSE())</f>
        <v>47548</v>
      </c>
    </row>
    <row r="1553" customFormat="false" ht="15" hidden="false" customHeight="true" outlineLevel="0" collapsed="false">
      <c r="A1553" s="225" t="n">
        <f aca="false">'BOD Average Salary by School'!A1553</f>
        <v>120</v>
      </c>
      <c r="B1553" s="206" t="str">
        <f aca="false">'BOD Average Salary by School'!B1553</f>
        <v>Petersburg City Public Schools</v>
      </c>
      <c r="C1553" s="206" t="n">
        <f aca="false">'BOD Average Salary by School'!C1553</f>
        <v>170</v>
      </c>
      <c r="D1553" s="206" t="str">
        <f aca="false">'BOD Average Salary by School'!D1553</f>
        <v>ROBERT E. LEE ELEM</v>
      </c>
      <c r="E1553" s="226" t="n">
        <f aca="false">VLOOKUP(TEXT(A1553,"000")&amp;" "&amp;TEXT(C1553,"0000"),'BOD Average Salary by School'!F:G,2,FALSE())</f>
        <v>49896</v>
      </c>
    </row>
    <row r="1554" customFormat="false" ht="15" hidden="false" customHeight="true" outlineLevel="0" collapsed="false">
      <c r="A1554" s="225" t="n">
        <f aca="false">'BOD Average Salary by School'!A1554</f>
        <v>120</v>
      </c>
      <c r="B1554" s="206" t="str">
        <f aca="false">'BOD Average Salary by School'!B1554</f>
        <v>Petersburg City Public Schools</v>
      </c>
      <c r="C1554" s="206" t="n">
        <f aca="false">'BOD Average Salary by School'!C1554</f>
        <v>180</v>
      </c>
      <c r="D1554" s="206" t="str">
        <f aca="false">'BOD Average Salary by School'!D1554</f>
        <v>J.E.B. STUART ELEM</v>
      </c>
      <c r="E1554" s="226" t="n">
        <f aca="false">VLOOKUP(TEXT(A1554,"000")&amp;" "&amp;TEXT(C1554,"0000"),'BOD Average Salary by School'!F:G,2,FALSE())</f>
        <v>47941</v>
      </c>
    </row>
    <row r="1555" customFormat="false" ht="15" hidden="false" customHeight="true" outlineLevel="0" collapsed="false">
      <c r="A1555" s="225" t="n">
        <f aca="false">'BOD Average Salary by School'!A1555</f>
        <v>120</v>
      </c>
      <c r="B1555" s="206" t="str">
        <f aca="false">'BOD Average Salary by School'!B1555</f>
        <v>Petersburg City Public Schools</v>
      </c>
      <c r="C1555" s="206" t="n">
        <f aca="false">'BOD Average Salary by School'!C1555</f>
        <v>200</v>
      </c>
      <c r="D1555" s="206" t="str">
        <f aca="false">'BOD Average Salary by School'!D1555</f>
        <v>PETERSBURG HIGH</v>
      </c>
      <c r="E1555" s="226" t="n">
        <f aca="false">VLOOKUP(TEXT(A1555,"000")&amp;" "&amp;TEXT(C1555,"0000"),'BOD Average Salary by School'!F:G,2,FALSE())</f>
        <v>50222</v>
      </c>
    </row>
    <row r="1556" customFormat="false" ht="15" hidden="false" customHeight="true" outlineLevel="0" collapsed="false">
      <c r="A1556" s="225" t="n">
        <f aca="false">'BOD Average Salary by School'!A1556</f>
        <v>121</v>
      </c>
      <c r="B1556" s="206" t="str">
        <f aca="false">'BOD Average Salary by School'!B1556</f>
        <v>Portsmouth City Public Schools</v>
      </c>
      <c r="C1556" s="206" t="n">
        <f aca="false">'BOD Average Salary by School'!C1556</f>
        <v>1130</v>
      </c>
      <c r="D1556" s="206" t="str">
        <f aca="false">'BOD Average Salary by School'!D1556</f>
        <v>CRADOCK MIDDLE</v>
      </c>
      <c r="E1556" s="226" t="n">
        <f aca="false">VLOOKUP(TEXT(A1556,"000")&amp;" "&amp;TEXT(C1556,"0000"),'BOD Average Salary by School'!F:G,2,FALSE())</f>
        <v>48355.49</v>
      </c>
    </row>
    <row r="1557" customFormat="false" ht="15" hidden="false" customHeight="true" outlineLevel="0" collapsed="false">
      <c r="A1557" s="225" t="n">
        <f aca="false">'BOD Average Salary by School'!A1557</f>
        <v>121</v>
      </c>
      <c r="B1557" s="206" t="str">
        <f aca="false">'BOD Average Salary by School'!B1557</f>
        <v>Portsmouth City Public Schools</v>
      </c>
      <c r="C1557" s="206" t="n">
        <f aca="false">'BOD Average Salary by School'!C1557</f>
        <v>1400</v>
      </c>
      <c r="D1557" s="206" t="str">
        <f aca="false">'BOD Average Salary by School'!D1557</f>
        <v>JAMES HURST ELEM</v>
      </c>
      <c r="E1557" s="226" t="n">
        <f aca="false">VLOOKUP(TEXT(A1557,"000")&amp;" "&amp;TEXT(C1557,"0000"),'BOD Average Salary by School'!F:G,2,FALSE())</f>
        <v>53485.26</v>
      </c>
    </row>
    <row r="1558" customFormat="false" ht="15" hidden="false" customHeight="true" outlineLevel="0" collapsed="false">
      <c r="A1558" s="225" t="n">
        <f aca="false">'BOD Average Salary by School'!A1558</f>
        <v>121</v>
      </c>
      <c r="B1558" s="206" t="str">
        <f aca="false">'BOD Average Salary by School'!B1558</f>
        <v>Portsmouth City Public Schools</v>
      </c>
      <c r="C1558" s="206" t="n">
        <f aca="false">'BOD Average Salary by School'!C1558</f>
        <v>160</v>
      </c>
      <c r="D1558" s="206" t="str">
        <f aca="false">'BOD Average Salary by School'!D1558</f>
        <v>CHURCHLAND PRIMARY &amp; INTERMEDIATE</v>
      </c>
      <c r="E1558" s="226" t="n">
        <f aca="false">VLOOKUP(TEXT(A1558,"000")&amp;" "&amp;TEXT(C1558,"0000"),'BOD Average Salary by School'!F:G,2,FALSE())</f>
        <v>51299.75</v>
      </c>
    </row>
    <row r="1559" customFormat="false" ht="15" hidden="false" customHeight="true" outlineLevel="0" collapsed="false">
      <c r="A1559" s="225" t="n">
        <f aca="false">'BOD Average Salary by School'!A1559</f>
        <v>121</v>
      </c>
      <c r="B1559" s="206" t="str">
        <f aca="false">'BOD Average Salary by School'!B1559</f>
        <v>Portsmouth City Public Schools</v>
      </c>
      <c r="C1559" s="206" t="n">
        <f aca="false">'BOD Average Salary by School'!C1559</f>
        <v>1630</v>
      </c>
      <c r="D1559" s="206" t="str">
        <f aca="false">'BOD Average Salary by School'!D1559</f>
        <v>HODGES MANOR ELEM</v>
      </c>
      <c r="E1559" s="226" t="n">
        <f aca="false">VLOOKUP(TEXT(A1559,"000")&amp;" "&amp;TEXT(C1559,"0000"),'BOD Average Salary by School'!F:G,2,FALSE())</f>
        <v>52551.63</v>
      </c>
    </row>
    <row r="1560" customFormat="false" ht="15" hidden="false" customHeight="true" outlineLevel="0" collapsed="false">
      <c r="A1560" s="225" t="n">
        <f aca="false">'BOD Average Salary by School'!A1560</f>
        <v>121</v>
      </c>
      <c r="B1560" s="206" t="str">
        <f aca="false">'BOD Average Salary by School'!B1560</f>
        <v>Portsmouth City Public Schools</v>
      </c>
      <c r="C1560" s="206" t="n">
        <f aca="false">'BOD Average Salary by School'!C1560</f>
        <v>1650</v>
      </c>
      <c r="D1560" s="206" t="str">
        <f aca="false">'BOD Average Salary by School'!D1560</f>
        <v>LAKEVIEW ELEM</v>
      </c>
      <c r="E1560" s="226" t="n">
        <f aca="false">VLOOKUP(TEXT(A1560,"000")&amp;" "&amp;TEXT(C1560,"0000"),'BOD Average Salary by School'!F:G,2,FALSE())</f>
        <v>50623.34</v>
      </c>
    </row>
    <row r="1561" customFormat="false" ht="15" hidden="false" customHeight="true" outlineLevel="0" collapsed="false">
      <c r="A1561" s="225" t="n">
        <f aca="false">'BOD Average Salary by School'!A1561</f>
        <v>121</v>
      </c>
      <c r="B1561" s="206" t="str">
        <f aca="false">'BOD Average Salary by School'!B1561</f>
        <v>Portsmouth City Public Schools</v>
      </c>
      <c r="C1561" s="206" t="n">
        <f aca="false">'BOD Average Salary by School'!C1561</f>
        <v>1660</v>
      </c>
      <c r="D1561" s="206" t="str">
        <f aca="false">'BOD Average Salary by School'!D1561</f>
        <v>WOODROW WILSON HIGH</v>
      </c>
      <c r="E1561" s="226" t="n">
        <f aca="false">VLOOKUP(TEXT(A1561,"000")&amp;" "&amp;TEXT(C1561,"0000"),'BOD Average Salary by School'!F:G,2,FALSE())</f>
        <v>51217.49</v>
      </c>
    </row>
    <row r="1562" customFormat="false" ht="15" hidden="false" customHeight="true" outlineLevel="0" collapsed="false">
      <c r="A1562" s="225" t="n">
        <f aca="false">'BOD Average Salary by School'!A1562</f>
        <v>121</v>
      </c>
      <c r="B1562" s="206" t="str">
        <f aca="false">'BOD Average Salary by School'!B1562</f>
        <v>Portsmouth City Public Schools</v>
      </c>
      <c r="C1562" s="206" t="n">
        <f aca="false">'BOD Average Salary by School'!C1562</f>
        <v>1766</v>
      </c>
      <c r="D1562" s="206" t="str">
        <f aca="false">'BOD Average Salary by School'!D1562</f>
        <v>BRIGHTON ELEM</v>
      </c>
      <c r="E1562" s="226" t="n">
        <f aca="false">VLOOKUP(TEXT(A1562,"000")&amp;" "&amp;TEXT(C1562,"0000"),'BOD Average Salary by School'!F:G,2,FALSE())</f>
        <v>50439.6</v>
      </c>
    </row>
    <row r="1563" customFormat="false" ht="15" hidden="false" customHeight="true" outlineLevel="0" collapsed="false">
      <c r="A1563" s="225" t="n">
        <f aca="false">'BOD Average Salary by School'!A1563</f>
        <v>121</v>
      </c>
      <c r="B1563" s="206" t="str">
        <f aca="false">'BOD Average Salary by School'!B1563</f>
        <v>Portsmouth City Public Schools</v>
      </c>
      <c r="C1563" s="206" t="n">
        <f aca="false">'BOD Average Salary by School'!C1563</f>
        <v>1767</v>
      </c>
      <c r="D1563" s="206" t="str">
        <f aca="false">'BOD Average Salary by School'!D1563</f>
        <v>EMILY SPONG PRESCHOOL CENTER</v>
      </c>
      <c r="E1563" s="226" t="n">
        <f aca="false">VLOOKUP(TEXT(A1563,"000")&amp;" "&amp;TEXT(C1563,"0000"),'BOD Average Salary by School'!F:G,2,FALSE())</f>
        <v>51478.45</v>
      </c>
    </row>
    <row r="1564" customFormat="false" ht="15" hidden="false" customHeight="true" outlineLevel="0" collapsed="false">
      <c r="A1564" s="225" t="n">
        <f aca="false">'BOD Average Salary by School'!A1564</f>
        <v>121</v>
      </c>
      <c r="B1564" s="206" t="str">
        <f aca="false">'BOD Average Salary by School'!B1564</f>
        <v>Portsmouth City Public Schools</v>
      </c>
      <c r="C1564" s="206" t="n">
        <f aca="false">'BOD Average Salary by School'!C1564</f>
        <v>1768</v>
      </c>
      <c r="D1564" s="206" t="str">
        <f aca="false">'BOD Average Salary by School'!D1564</f>
        <v>MOUNT HERMON PRESCHOOL CENTER</v>
      </c>
      <c r="E1564" s="226" t="n">
        <f aca="false">VLOOKUP(TEXT(A1564,"000")&amp;" "&amp;TEXT(C1564,"0000"),'BOD Average Salary by School'!F:G,2,FALSE())</f>
        <v>53218.85</v>
      </c>
    </row>
    <row r="1565" customFormat="false" ht="15" hidden="false" customHeight="true" outlineLevel="0" collapsed="false">
      <c r="A1565" s="225" t="n">
        <f aca="false">'BOD Average Salary by School'!A1565</f>
        <v>121</v>
      </c>
      <c r="B1565" s="206" t="str">
        <f aca="false">'BOD Average Salary by School'!B1565</f>
        <v>Portsmouth City Public Schools</v>
      </c>
      <c r="C1565" s="206" t="n">
        <f aca="false">'BOD Average Salary by School'!C1565</f>
        <v>1769</v>
      </c>
      <c r="D1565" s="206" t="str">
        <f aca="false">'BOD Average Salary by School'!D1565</f>
        <v>VICTORY ELEM</v>
      </c>
      <c r="E1565" s="226" t="n">
        <f aca="false">VLOOKUP(TEXT(A1565,"000")&amp;" "&amp;TEXT(C1565,"0000"),'BOD Average Salary by School'!F:G,2,FALSE())</f>
        <v>49831.15</v>
      </c>
    </row>
    <row r="1566" customFormat="false" ht="15" hidden="false" customHeight="true" outlineLevel="0" collapsed="false">
      <c r="A1566" s="225" t="n">
        <f aca="false">'BOD Average Salary by School'!A1566</f>
        <v>121</v>
      </c>
      <c r="B1566" s="206" t="str">
        <f aca="false">'BOD Average Salary by School'!B1566</f>
        <v>Portsmouth City Public Schools</v>
      </c>
      <c r="C1566" s="206" t="n">
        <f aca="false">'BOD Average Salary by School'!C1566</f>
        <v>1770</v>
      </c>
      <c r="D1566" s="206" t="str">
        <f aca="false">'BOD Average Salary by School'!D1566</f>
        <v>OLIVE BRANCH PRESCHOOL CTR</v>
      </c>
      <c r="E1566" s="226" t="n">
        <f aca="false">VLOOKUP(TEXT(A1566,"000")&amp;" "&amp;TEXT(C1566,"0000"),'BOD Average Salary by School'!F:G,2,FALSE())</f>
        <v>50553.35</v>
      </c>
    </row>
    <row r="1567" customFormat="false" ht="15" hidden="false" customHeight="true" outlineLevel="0" collapsed="false">
      <c r="A1567" s="225" t="n">
        <f aca="false">'BOD Average Salary by School'!A1567</f>
        <v>121</v>
      </c>
      <c r="B1567" s="206" t="str">
        <f aca="false">'BOD Average Salary by School'!B1567</f>
        <v>Portsmouth City Public Schools</v>
      </c>
      <c r="C1567" s="206" t="n">
        <f aca="false">'BOD Average Salary by School'!C1567</f>
        <v>190</v>
      </c>
      <c r="D1567" s="206" t="str">
        <f aca="false">'BOD Average Salary by School'!D1567</f>
        <v>DOUGLASS PARK ELEM</v>
      </c>
      <c r="E1567" s="226" t="n">
        <f aca="false">VLOOKUP(TEXT(A1567,"000")&amp;" "&amp;TEXT(C1567,"0000"),'BOD Average Salary by School'!F:G,2,FALSE())</f>
        <v>50985.12</v>
      </c>
    </row>
    <row r="1568" customFormat="false" ht="15" hidden="false" customHeight="true" outlineLevel="0" collapsed="false">
      <c r="A1568" s="225" t="n">
        <f aca="false">'BOD Average Salary by School'!A1568</f>
        <v>121</v>
      </c>
      <c r="B1568" s="206" t="str">
        <f aca="false">'BOD Average Salary by School'!B1568</f>
        <v>Portsmouth City Public Schools</v>
      </c>
      <c r="C1568" s="206" t="n">
        <f aca="false">'BOD Average Salary by School'!C1568</f>
        <v>210</v>
      </c>
      <c r="D1568" s="206" t="str">
        <f aca="false">'BOD Average Salary by School'!D1568</f>
        <v>WESTHAVEN ELEM</v>
      </c>
      <c r="E1568" s="226" t="n">
        <f aca="false">VLOOKUP(TEXT(A1568,"000")&amp;" "&amp;TEXT(C1568,"0000"),'BOD Average Salary by School'!F:G,2,FALSE())</f>
        <v>49002.73</v>
      </c>
    </row>
    <row r="1569" customFormat="false" ht="15" hidden="false" customHeight="true" outlineLevel="0" collapsed="false">
      <c r="A1569" s="225" t="n">
        <f aca="false">'BOD Average Salary by School'!A1569</f>
        <v>121</v>
      </c>
      <c r="B1569" s="206" t="str">
        <f aca="false">'BOD Average Salary by School'!B1569</f>
        <v>Portsmouth City Public Schools</v>
      </c>
      <c r="C1569" s="206" t="n">
        <f aca="false">'BOD Average Salary by School'!C1569</f>
        <v>230</v>
      </c>
      <c r="D1569" s="206" t="str">
        <f aca="false">'BOD Average Salary by School'!D1569</f>
        <v>JOHN TYLER ELEM</v>
      </c>
      <c r="E1569" s="226" t="n">
        <f aca="false">VLOOKUP(TEXT(A1569,"000")&amp;" "&amp;TEXT(C1569,"0000"),'BOD Average Salary by School'!F:G,2,FALSE())</f>
        <v>50711.57</v>
      </c>
    </row>
    <row r="1570" customFormat="false" ht="15" hidden="false" customHeight="true" outlineLevel="0" collapsed="false">
      <c r="A1570" s="225" t="n">
        <f aca="false">'BOD Average Salary by School'!A1570</f>
        <v>121</v>
      </c>
      <c r="B1570" s="206" t="str">
        <f aca="false">'BOD Average Salary by School'!B1570</f>
        <v>Portsmouth City Public Schools</v>
      </c>
      <c r="C1570" s="206" t="n">
        <f aca="false">'BOD Average Salary by School'!C1570</f>
        <v>240</v>
      </c>
      <c r="D1570" s="206" t="str">
        <f aca="false">'BOD Average Salary by School'!D1570</f>
        <v>I.C. NORCOM HIGH</v>
      </c>
      <c r="E1570" s="226" t="n">
        <f aca="false">VLOOKUP(TEXT(A1570,"000")&amp;" "&amp;TEXT(C1570,"0000"),'BOD Average Salary by School'!F:G,2,FALSE())</f>
        <v>52342.48</v>
      </c>
    </row>
    <row r="1571" customFormat="false" ht="15" hidden="false" customHeight="true" outlineLevel="0" collapsed="false">
      <c r="A1571" s="225" t="n">
        <f aca="false">'BOD Average Salary by School'!A1571</f>
        <v>121</v>
      </c>
      <c r="B1571" s="206" t="str">
        <f aca="false">'BOD Average Salary by School'!B1571</f>
        <v>Portsmouth City Public Schools</v>
      </c>
      <c r="C1571" s="206" t="n">
        <f aca="false">'BOD Average Salary by School'!C1571</f>
        <v>290</v>
      </c>
      <c r="D1571" s="206" t="str">
        <f aca="false">'BOD Average Salary by School'!D1571</f>
        <v>SIMONSDALE ELEM</v>
      </c>
      <c r="E1571" s="226" t="n">
        <f aca="false">VLOOKUP(TEXT(A1571,"000")&amp;" "&amp;TEXT(C1571,"0000"),'BOD Average Salary by School'!F:G,2,FALSE())</f>
        <v>50095.77</v>
      </c>
    </row>
    <row r="1572" customFormat="false" ht="15" hidden="false" customHeight="true" outlineLevel="0" collapsed="false">
      <c r="A1572" s="225" t="n">
        <f aca="false">'BOD Average Salary by School'!A1572</f>
        <v>121</v>
      </c>
      <c r="B1572" s="206" t="str">
        <f aca="false">'BOD Average Salary by School'!B1572</f>
        <v>Portsmouth City Public Schools</v>
      </c>
      <c r="C1572" s="206" t="n">
        <f aca="false">'BOD Average Salary by School'!C1572</f>
        <v>310</v>
      </c>
      <c r="D1572" s="206" t="str">
        <f aca="false">'BOD Average Salary by School'!D1572</f>
        <v>WM. E. WATERS MIDDLE</v>
      </c>
      <c r="E1572" s="226" t="n">
        <f aca="false">VLOOKUP(TEXT(A1572,"000")&amp;" "&amp;TEXT(C1572,"0000"),'BOD Average Salary by School'!F:G,2,FALSE())</f>
        <v>49210.49</v>
      </c>
    </row>
    <row r="1573" customFormat="false" ht="15" hidden="false" customHeight="true" outlineLevel="0" collapsed="false">
      <c r="A1573" s="225" t="n">
        <f aca="false">'BOD Average Salary by School'!A1573</f>
        <v>121</v>
      </c>
      <c r="B1573" s="206" t="str">
        <f aca="false">'BOD Average Salary by School'!B1573</f>
        <v>Portsmouth City Public Schools</v>
      </c>
      <c r="C1573" s="206" t="n">
        <f aca="false">'BOD Average Salary by School'!C1573</f>
        <v>320</v>
      </c>
      <c r="D1573" s="206" t="str">
        <f aca="false">'BOD Average Salary by School'!D1573</f>
        <v>CHURCHLAND MIDDLE</v>
      </c>
      <c r="E1573" s="226" t="n">
        <f aca="false">VLOOKUP(TEXT(A1573,"000")&amp;" "&amp;TEXT(C1573,"0000"),'BOD Average Salary by School'!F:G,2,FALSE())</f>
        <v>50134.93</v>
      </c>
    </row>
    <row r="1574" customFormat="false" ht="15" hidden="false" customHeight="true" outlineLevel="0" collapsed="false">
      <c r="A1574" s="225" t="n">
        <f aca="false">'BOD Average Salary by School'!A1574</f>
        <v>121</v>
      </c>
      <c r="B1574" s="206" t="str">
        <f aca="false">'BOD Average Salary by School'!B1574</f>
        <v>Portsmouth City Public Schools</v>
      </c>
      <c r="C1574" s="206" t="n">
        <f aca="false">'BOD Average Salary by School'!C1574</f>
        <v>321</v>
      </c>
      <c r="D1574" s="206" t="str">
        <f aca="false">'BOD Average Salary by School'!D1574</f>
        <v>CHURCHLAND ACADEMY ELEM</v>
      </c>
      <c r="E1574" s="226" t="n">
        <f aca="false">VLOOKUP(TEXT(A1574,"000")&amp;" "&amp;TEXT(C1574,"0000"),'BOD Average Salary by School'!F:G,2,FALSE())</f>
        <v>51231.64</v>
      </c>
    </row>
    <row r="1575" customFormat="false" ht="15" hidden="false" customHeight="true" outlineLevel="0" collapsed="false">
      <c r="A1575" s="225" t="n">
        <f aca="false">'BOD Average Salary by School'!A1575</f>
        <v>121</v>
      </c>
      <c r="B1575" s="206" t="str">
        <f aca="false">'BOD Average Salary by School'!B1575</f>
        <v>Portsmouth City Public Schools</v>
      </c>
      <c r="C1575" s="206" t="n">
        <f aca="false">'BOD Average Salary by School'!C1575</f>
        <v>322</v>
      </c>
      <c r="D1575" s="206" t="str">
        <f aca="false">'BOD Average Salary by School'!D1575</f>
        <v>CHURCHLAND PRESCHOOL CTR</v>
      </c>
      <c r="E1575" s="226" t="n">
        <f aca="false">VLOOKUP(TEXT(A1575,"000")&amp;" "&amp;TEXT(C1575,"0000"),'BOD Average Salary by School'!F:G,2,FALSE())</f>
        <v>50398.17</v>
      </c>
    </row>
    <row r="1576" customFormat="false" ht="15" hidden="false" customHeight="true" outlineLevel="0" collapsed="false">
      <c r="A1576" s="225" t="n">
        <f aca="false">'BOD Average Salary by School'!A1576</f>
        <v>121</v>
      </c>
      <c r="B1576" s="206" t="str">
        <f aca="false">'BOD Average Salary by School'!B1576</f>
        <v>Portsmouth City Public Schools</v>
      </c>
      <c r="C1576" s="206" t="n">
        <f aca="false">'BOD Average Salary by School'!C1576</f>
        <v>500</v>
      </c>
      <c r="D1576" s="206" t="str">
        <f aca="false">'BOD Average Salary by School'!D1576</f>
        <v>CHURCHLAND HIGH</v>
      </c>
      <c r="E1576" s="226" t="n">
        <f aca="false">VLOOKUP(TEXT(A1576,"000")&amp;" "&amp;TEXT(C1576,"0000"),'BOD Average Salary by School'!F:G,2,FALSE())</f>
        <v>51349.45</v>
      </c>
    </row>
    <row r="1577" customFormat="false" ht="15" hidden="false" customHeight="true" outlineLevel="0" collapsed="false">
      <c r="A1577" s="225" t="n">
        <f aca="false">'BOD Average Salary by School'!A1577</f>
        <v>121</v>
      </c>
      <c r="B1577" s="206" t="str">
        <f aca="false">'BOD Average Salary by School'!B1577</f>
        <v>Portsmouth City Public Schools</v>
      </c>
      <c r="C1577" s="206" t="n">
        <f aca="false">'BOD Average Salary by School'!C1577</f>
        <v>60</v>
      </c>
      <c r="D1577" s="206" t="str">
        <f aca="false">'BOD Average Salary by School'!D1577</f>
        <v>PARK VIEW ELEM</v>
      </c>
      <c r="E1577" s="226" t="n">
        <f aca="false">VLOOKUP(TEXT(A1577,"000")&amp;" "&amp;TEXT(C1577,"0000"),'BOD Average Salary by School'!F:G,2,FALSE())</f>
        <v>50793.14</v>
      </c>
    </row>
    <row r="1578" customFormat="false" ht="15" hidden="false" customHeight="true" outlineLevel="0" collapsed="false">
      <c r="A1578" s="225" t="n">
        <f aca="false">'BOD Average Salary by School'!A1578</f>
        <v>121</v>
      </c>
      <c r="B1578" s="206" t="str">
        <f aca="false">'BOD Average Salary by School'!B1578</f>
        <v>Portsmouth City Public Schools</v>
      </c>
      <c r="C1578" s="206" t="n">
        <f aca="false">'BOD Average Salary by School'!C1578</f>
        <v>650</v>
      </c>
      <c r="D1578" s="206" t="str">
        <f aca="false">'BOD Average Salary by School'!D1578</f>
        <v>CHURCHLAND ELEM</v>
      </c>
      <c r="E1578" s="226" t="n">
        <f aca="false">VLOOKUP(TEXT(A1578,"000")&amp;" "&amp;TEXT(C1578,"0000"),'BOD Average Salary by School'!F:G,2,FALSE())</f>
        <v>52923.36</v>
      </c>
    </row>
    <row r="1579" customFormat="false" ht="15" hidden="false" customHeight="true" outlineLevel="0" collapsed="false">
      <c r="A1579" s="225" t="n">
        <f aca="false">'BOD Average Salary by School'!A1579</f>
        <v>122</v>
      </c>
      <c r="B1579" s="206" t="str">
        <f aca="false">'BOD Average Salary by School'!B1579</f>
        <v>Radford City Public Schools</v>
      </c>
      <c r="C1579" s="206" t="n">
        <f aca="false">'BOD Average Salary by School'!C1579</f>
        <v>10</v>
      </c>
      <c r="D1579" s="206" t="str">
        <f aca="false">'BOD Average Salary by School'!D1579</f>
        <v>BELLE HETH ELEM</v>
      </c>
      <c r="E1579" s="226" t="n">
        <f aca="false">VLOOKUP(TEXT(A1579,"000")&amp;" "&amp;TEXT(C1579,"0000"),'BOD Average Salary by School'!F:G,2,FALSE())</f>
        <v>53352</v>
      </c>
    </row>
    <row r="1580" customFormat="false" ht="15" hidden="false" customHeight="true" outlineLevel="0" collapsed="false">
      <c r="A1580" s="225" t="n">
        <f aca="false">'BOD Average Salary by School'!A1580</f>
        <v>122</v>
      </c>
      <c r="B1580" s="206" t="str">
        <f aca="false">'BOD Average Salary by School'!B1580</f>
        <v>Radford City Public Schools</v>
      </c>
      <c r="C1580" s="206" t="n">
        <f aca="false">'BOD Average Salary by School'!C1580</f>
        <v>20</v>
      </c>
      <c r="D1580" s="206" t="str">
        <f aca="false">'BOD Average Salary by School'!D1580</f>
        <v>MCHARG ELEM</v>
      </c>
      <c r="E1580" s="226" t="n">
        <f aca="false">VLOOKUP(TEXT(A1580,"000")&amp;" "&amp;TEXT(C1580,"0000"),'BOD Average Salary by School'!F:G,2,FALSE())</f>
        <v>50494</v>
      </c>
    </row>
    <row r="1581" customFormat="false" ht="15" hidden="false" customHeight="true" outlineLevel="0" collapsed="false">
      <c r="A1581" s="225" t="n">
        <f aca="false">'BOD Average Salary by School'!A1581</f>
        <v>122</v>
      </c>
      <c r="B1581" s="206" t="str">
        <f aca="false">'BOD Average Salary by School'!B1581</f>
        <v>Radford City Public Schools</v>
      </c>
      <c r="C1581" s="206" t="n">
        <f aca="false">'BOD Average Salary by School'!C1581</f>
        <v>41</v>
      </c>
      <c r="D1581" s="206" t="str">
        <f aca="false">'BOD Average Salary by School'!D1581</f>
        <v>RADFORD HIGH</v>
      </c>
      <c r="E1581" s="226" t="n">
        <f aca="false">VLOOKUP(TEXT(A1581,"000")&amp;" "&amp;TEXT(C1581,"0000"),'BOD Average Salary by School'!F:G,2,FALSE())</f>
        <v>48933</v>
      </c>
    </row>
    <row r="1582" customFormat="false" ht="15" hidden="false" customHeight="true" outlineLevel="0" collapsed="false">
      <c r="A1582" s="225" t="n">
        <f aca="false">'BOD Average Salary by School'!A1582</f>
        <v>122</v>
      </c>
      <c r="B1582" s="206" t="str">
        <f aca="false">'BOD Average Salary by School'!B1582</f>
        <v>Radford City Public Schools</v>
      </c>
      <c r="C1582" s="206" t="n">
        <f aca="false">'BOD Average Salary by School'!C1582</f>
        <v>42</v>
      </c>
      <c r="D1582" s="206" t="str">
        <f aca="false">'BOD Average Salary by School'!D1582</f>
        <v>JOHN N. DALTON INT.</v>
      </c>
      <c r="E1582" s="226" t="n">
        <f aca="false">VLOOKUP(TEXT(A1582,"000")&amp;" "&amp;TEXT(C1582,"0000"),'BOD Average Salary by School'!F:G,2,FALSE())</f>
        <v>43527</v>
      </c>
    </row>
    <row r="1583" customFormat="false" ht="15" hidden="false" customHeight="true" outlineLevel="0" collapsed="false">
      <c r="A1583" s="225" t="n">
        <f aca="false">'BOD Average Salary by School'!A1583</f>
        <v>123</v>
      </c>
      <c r="B1583" s="206" t="str">
        <f aca="false">'BOD Average Salary by School'!B1583</f>
        <v>Richmond City Public Schools</v>
      </c>
      <c r="C1583" s="206" t="n">
        <f aca="false">'BOD Average Salary by School'!C1583</f>
        <v>100</v>
      </c>
      <c r="D1583" s="206" t="str">
        <f aca="false">'BOD Average Salary by School'!D1583</f>
        <v>BELLEVUE ELEM</v>
      </c>
      <c r="E1583" s="226" t="n">
        <f aca="false">VLOOKUP(TEXT(A1583,"000")&amp;" "&amp;TEXT(C1583,"0000"),'BOD Average Salary by School'!F:G,2,FALSE())</f>
        <v>51417.4</v>
      </c>
    </row>
    <row r="1584" customFormat="false" ht="15" hidden="false" customHeight="true" outlineLevel="0" collapsed="false">
      <c r="A1584" s="225" t="n">
        <f aca="false">'BOD Average Salary by School'!A1584</f>
        <v>123</v>
      </c>
      <c r="B1584" s="206" t="str">
        <f aca="false">'BOD Average Salary by School'!B1584</f>
        <v>Richmond City Public Schools</v>
      </c>
      <c r="C1584" s="206" t="n">
        <f aca="false">'BOD Average Salary by School'!C1584</f>
        <v>1100</v>
      </c>
      <c r="D1584" s="206" t="str">
        <f aca="false">'BOD Average Salary by School'!D1584</f>
        <v>BROAD ROCK ELEM</v>
      </c>
      <c r="E1584" s="226" t="n">
        <f aca="false">VLOOKUP(TEXT(A1584,"000")&amp;" "&amp;TEXT(C1584,"0000"),'BOD Average Salary by School'!F:G,2,FALSE())</f>
        <v>49140.84</v>
      </c>
    </row>
    <row r="1585" customFormat="false" ht="15" hidden="false" customHeight="true" outlineLevel="0" collapsed="false">
      <c r="A1585" s="225" t="n">
        <f aca="false">'BOD Average Salary by School'!A1585</f>
        <v>123</v>
      </c>
      <c r="B1585" s="206" t="str">
        <f aca="false">'BOD Average Salary by School'!B1585</f>
        <v>Richmond City Public Schools</v>
      </c>
      <c r="C1585" s="206" t="n">
        <f aca="false">'BOD Average Salary by School'!C1585</f>
        <v>130</v>
      </c>
      <c r="D1585" s="206" t="str">
        <f aca="false">'BOD Average Salary by School'!D1585</f>
        <v>OVERBY-SHEPPARD ELEM</v>
      </c>
      <c r="E1585" s="226" t="n">
        <f aca="false">VLOOKUP(TEXT(A1585,"000")&amp;" "&amp;TEXT(C1585,"0000"),'BOD Average Salary by School'!F:G,2,FALSE())</f>
        <v>51573.66</v>
      </c>
    </row>
    <row r="1586" customFormat="false" ht="15" hidden="false" customHeight="true" outlineLevel="0" collapsed="false">
      <c r="A1586" s="225" t="n">
        <f aca="false">'BOD Average Salary by School'!A1586</f>
        <v>123</v>
      </c>
      <c r="B1586" s="206" t="str">
        <f aca="false">'BOD Average Salary by School'!B1586</f>
        <v>Richmond City Public Schools</v>
      </c>
      <c r="C1586" s="206" t="n">
        <f aca="false">'BOD Average Salary by School'!C1586</f>
        <v>1400</v>
      </c>
      <c r="D1586" s="206" t="str">
        <f aca="false">'BOD Average Salary by School'!D1586</f>
        <v>ELIZABETH D. REDD ELEM</v>
      </c>
      <c r="E1586" s="226" t="n">
        <f aca="false">VLOOKUP(TEXT(A1586,"000")&amp;" "&amp;TEXT(C1586,"0000"),'BOD Average Salary by School'!F:G,2,FALSE())</f>
        <v>50239.67</v>
      </c>
    </row>
    <row r="1587" customFormat="false" ht="15" hidden="false" customHeight="true" outlineLevel="0" collapsed="false">
      <c r="A1587" s="225" t="n">
        <f aca="false">'BOD Average Salary by School'!A1587</f>
        <v>123</v>
      </c>
      <c r="B1587" s="206" t="str">
        <f aca="false">'BOD Average Salary by School'!B1587</f>
        <v>Richmond City Public Schools</v>
      </c>
      <c r="C1587" s="206" t="n">
        <f aca="false">'BOD Average Salary by School'!C1587</f>
        <v>1440</v>
      </c>
      <c r="D1587" s="206" t="str">
        <f aca="false">'BOD Average Salary by School'!D1587</f>
        <v>E.S.H. GREENE ELEM</v>
      </c>
      <c r="E1587" s="226" t="n">
        <f aca="false">VLOOKUP(TEXT(A1587,"000")&amp;" "&amp;TEXT(C1587,"0000"),'BOD Average Salary by School'!F:G,2,FALSE())</f>
        <v>51815.73</v>
      </c>
    </row>
    <row r="1588" customFormat="false" ht="15" hidden="false" customHeight="true" outlineLevel="0" collapsed="false">
      <c r="A1588" s="225" t="n">
        <f aca="false">'BOD Average Salary by School'!A1588</f>
        <v>123</v>
      </c>
      <c r="B1588" s="206" t="str">
        <f aca="false">'BOD Average Salary by School'!B1588</f>
        <v>Richmond City Public Schools</v>
      </c>
      <c r="C1588" s="206" t="n">
        <f aca="false">'BOD Average Salary by School'!C1588</f>
        <v>1470</v>
      </c>
      <c r="D1588" s="206" t="str">
        <f aca="false">'BOD Average Salary by School'!D1588</f>
        <v>G.H. REID ELEM</v>
      </c>
      <c r="E1588" s="226" t="n">
        <f aca="false">VLOOKUP(TEXT(A1588,"000")&amp;" "&amp;TEXT(C1588,"0000"),'BOD Average Salary by School'!F:G,2,FALSE())</f>
        <v>48290.95</v>
      </c>
    </row>
    <row r="1589" customFormat="false" ht="15" hidden="false" customHeight="true" outlineLevel="0" collapsed="false">
      <c r="A1589" s="225" t="n">
        <f aca="false">'BOD Average Salary by School'!A1589</f>
        <v>123</v>
      </c>
      <c r="B1589" s="206" t="str">
        <f aca="false">'BOD Average Salary by School'!B1589</f>
        <v>Richmond City Public Schools</v>
      </c>
      <c r="C1589" s="206" t="n">
        <f aca="false">'BOD Average Salary by School'!C1589</f>
        <v>1480</v>
      </c>
      <c r="D1589" s="206" t="str">
        <f aca="false">'BOD Average Salary by School'!D1589</f>
        <v>SOUTHAMPTON ELEM</v>
      </c>
      <c r="E1589" s="226" t="n">
        <f aca="false">VLOOKUP(TEXT(A1589,"000")&amp;" "&amp;TEXT(C1589,"0000"),'BOD Average Salary by School'!F:G,2,FALSE())</f>
        <v>52828.5</v>
      </c>
    </row>
    <row r="1590" customFormat="false" ht="15" hidden="false" customHeight="true" outlineLevel="0" collapsed="false">
      <c r="A1590" s="225" t="n">
        <f aca="false">'BOD Average Salary by School'!A1590</f>
        <v>123</v>
      </c>
      <c r="B1590" s="206" t="str">
        <f aca="false">'BOD Average Salary by School'!B1590</f>
        <v>Richmond City Public Schools</v>
      </c>
      <c r="C1590" s="206" t="n">
        <f aca="false">'BOD Average Salary by School'!C1590</f>
        <v>1510</v>
      </c>
      <c r="D1590" s="206" t="str">
        <f aca="false">'BOD Average Salary by School'!D1590</f>
        <v>HUGUENOT HIGH</v>
      </c>
      <c r="E1590" s="226" t="n">
        <f aca="false">VLOOKUP(TEXT(A1590,"000")&amp;" "&amp;TEXT(C1590,"0000"),'BOD Average Salary by School'!F:G,2,FALSE())</f>
        <v>53945.52</v>
      </c>
    </row>
    <row r="1591" customFormat="false" ht="15" hidden="false" customHeight="true" outlineLevel="0" collapsed="false">
      <c r="A1591" s="225" t="n">
        <f aca="false">'BOD Average Salary by School'!A1591</f>
        <v>123</v>
      </c>
      <c r="B1591" s="206" t="str">
        <f aca="false">'BOD Average Salary by School'!B1591</f>
        <v>Richmond City Public Schools</v>
      </c>
      <c r="C1591" s="206" t="n">
        <f aca="false">'BOD Average Salary by School'!C1591</f>
        <v>1631</v>
      </c>
      <c r="D1591" s="206" t="str">
        <f aca="false">'BOD Average Salary by School'!D1591</f>
        <v>ELKHARDT THOMPSON MIDDLE</v>
      </c>
      <c r="E1591" s="226" t="n">
        <f aca="false">VLOOKUP(TEXT(A1591,"000")&amp;" "&amp;TEXT(C1591,"0000"),'BOD Average Salary by School'!F:G,2,FALSE())</f>
        <v>51874.42</v>
      </c>
    </row>
    <row r="1592" customFormat="false" ht="15" hidden="false" customHeight="true" outlineLevel="0" collapsed="false">
      <c r="A1592" s="225" t="n">
        <f aca="false">'BOD Average Salary by School'!A1592</f>
        <v>123</v>
      </c>
      <c r="B1592" s="206" t="str">
        <f aca="false">'BOD Average Salary by School'!B1592</f>
        <v>Richmond City Public Schools</v>
      </c>
      <c r="C1592" s="206" t="n">
        <f aca="false">'BOD Average Salary by School'!C1592</f>
        <v>1640</v>
      </c>
      <c r="D1592" s="206" t="str">
        <f aca="false">'BOD Average Salary by School'!D1592</f>
        <v>J.B. FISHER ELEM</v>
      </c>
      <c r="E1592" s="226" t="n">
        <f aca="false">VLOOKUP(TEXT(A1592,"000")&amp;" "&amp;TEXT(C1592,"0000"),'BOD Average Salary by School'!F:G,2,FALSE())</f>
        <v>50025.72</v>
      </c>
    </row>
    <row r="1593" customFormat="false" ht="15" hidden="false" customHeight="true" outlineLevel="0" collapsed="false">
      <c r="A1593" s="225" t="n">
        <f aca="false">'BOD Average Salary by School'!A1593</f>
        <v>123</v>
      </c>
      <c r="B1593" s="206" t="str">
        <f aca="false">'BOD Average Salary by School'!B1593</f>
        <v>Richmond City Public Schools</v>
      </c>
      <c r="C1593" s="206" t="n">
        <f aca="false">'BOD Average Salary by School'!C1593</f>
        <v>170</v>
      </c>
      <c r="D1593" s="206" t="str">
        <f aca="false">'BOD Average Salary by School'!D1593</f>
        <v>BLACKWELL ELEM</v>
      </c>
      <c r="E1593" s="226" t="n">
        <f aca="false">VLOOKUP(TEXT(A1593,"000")&amp;" "&amp;TEXT(C1593,"0000"),'BOD Average Salary by School'!F:G,2,FALSE())</f>
        <v>50223.18</v>
      </c>
    </row>
    <row r="1594" customFormat="false" ht="15" hidden="false" customHeight="true" outlineLevel="0" collapsed="false">
      <c r="A1594" s="225" t="n">
        <f aca="false">'BOD Average Salary by School'!A1594</f>
        <v>123</v>
      </c>
      <c r="B1594" s="206" t="str">
        <f aca="false">'BOD Average Salary by School'!B1594</f>
        <v>Richmond City Public Schools</v>
      </c>
      <c r="C1594" s="206" t="n">
        <f aca="false">'BOD Average Salary by School'!C1594</f>
        <v>1710</v>
      </c>
      <c r="D1594" s="206" t="str">
        <f aca="false">'BOD Average Salary by School'!D1594</f>
        <v>J.L. FRANCIS ELEM</v>
      </c>
      <c r="E1594" s="226" t="n">
        <f aca="false">VLOOKUP(TEXT(A1594,"000")&amp;" "&amp;TEXT(C1594,"0000"),'BOD Average Salary by School'!F:G,2,FALSE())</f>
        <v>50005.62</v>
      </c>
    </row>
    <row r="1595" customFormat="false" ht="15" hidden="false" customHeight="true" outlineLevel="0" collapsed="false">
      <c r="A1595" s="225" t="n">
        <f aca="false">'BOD Average Salary by School'!A1595</f>
        <v>123</v>
      </c>
      <c r="B1595" s="206" t="str">
        <f aca="false">'BOD Average Salary by School'!B1595</f>
        <v>Richmond City Public Schools</v>
      </c>
      <c r="C1595" s="206" t="n">
        <f aca="false">'BOD Average Salary by School'!C1595</f>
        <v>20</v>
      </c>
      <c r="D1595" s="206" t="str">
        <f aca="false">'BOD Average Salary by School'!D1595</f>
        <v>THOMAS JEFFERSON HIGH</v>
      </c>
      <c r="E1595" s="226" t="n">
        <f aca="false">VLOOKUP(TEXT(A1595,"000")&amp;" "&amp;TEXT(C1595,"0000"),'BOD Average Salary by School'!F:G,2,FALSE())</f>
        <v>53711.99</v>
      </c>
    </row>
    <row r="1596" customFormat="false" ht="15" hidden="false" customHeight="true" outlineLevel="0" collapsed="false">
      <c r="A1596" s="225" t="n">
        <f aca="false">'BOD Average Salary by School'!A1596</f>
        <v>123</v>
      </c>
      <c r="B1596" s="206" t="str">
        <f aca="false">'BOD Average Salary by School'!B1596</f>
        <v>Richmond City Public Schools</v>
      </c>
      <c r="C1596" s="206" t="n">
        <f aca="false">'BOD Average Salary by School'!C1596</f>
        <v>200</v>
      </c>
      <c r="D1596" s="206" t="str">
        <f aca="false">'BOD Average Salary by School'!D1596</f>
        <v>WILLIAM FOX ELEM</v>
      </c>
      <c r="E1596" s="226" t="n">
        <f aca="false">VLOOKUP(TEXT(A1596,"000")&amp;" "&amp;TEXT(C1596,"0000"),'BOD Average Salary by School'!F:G,2,FALSE())</f>
        <v>52727.67</v>
      </c>
    </row>
    <row r="1597" customFormat="false" ht="15" hidden="false" customHeight="true" outlineLevel="0" collapsed="false">
      <c r="A1597" s="225" t="n">
        <f aca="false">'BOD Average Salary by School'!A1597</f>
        <v>123</v>
      </c>
      <c r="B1597" s="206" t="str">
        <f aca="false">'BOD Average Salary by School'!B1597</f>
        <v>Richmond City Public Schools</v>
      </c>
      <c r="C1597" s="206" t="n">
        <f aca="false">'BOD Average Salary by School'!C1597</f>
        <v>210</v>
      </c>
      <c r="D1597" s="206" t="str">
        <f aca="false">'BOD Average Salary by School'!D1597</f>
        <v>SWANSBORO ELEM</v>
      </c>
      <c r="E1597" s="226" t="n">
        <f aca="false">VLOOKUP(TEXT(A1597,"000")&amp;" "&amp;TEXT(C1597,"0000"),'BOD Average Salary by School'!F:G,2,FALSE())</f>
        <v>48409.27</v>
      </c>
    </row>
    <row r="1598" customFormat="false" ht="15" hidden="false" customHeight="true" outlineLevel="0" collapsed="false">
      <c r="A1598" s="225" t="n">
        <f aca="false">'BOD Average Salary by School'!A1598</f>
        <v>123</v>
      </c>
      <c r="B1598" s="206" t="str">
        <f aca="false">'BOD Average Salary by School'!B1598</f>
        <v>Richmond City Public Schools</v>
      </c>
      <c r="C1598" s="206" t="n">
        <f aca="false">'BOD Average Salary by School'!C1598</f>
        <v>230</v>
      </c>
      <c r="D1598" s="206" t="str">
        <f aca="false">'BOD Average Salary by School'!D1598</f>
        <v>GINTER PARK ELEM</v>
      </c>
      <c r="E1598" s="226" t="n">
        <f aca="false">VLOOKUP(TEXT(A1598,"000")&amp;" "&amp;TEXT(C1598,"0000"),'BOD Average Salary by School'!F:G,2,FALSE())</f>
        <v>52249.91</v>
      </c>
    </row>
    <row r="1599" customFormat="false" ht="15" hidden="false" customHeight="true" outlineLevel="0" collapsed="false">
      <c r="A1599" s="225" t="n">
        <f aca="false">'BOD Average Salary by School'!A1599</f>
        <v>123</v>
      </c>
      <c r="B1599" s="206" t="str">
        <f aca="false">'BOD Average Salary by School'!B1599</f>
        <v>Richmond City Public Schools</v>
      </c>
      <c r="C1599" s="206" t="n">
        <f aca="false">'BOD Average Salary by School'!C1599</f>
        <v>290</v>
      </c>
      <c r="D1599" s="206" t="str">
        <f aca="false">'BOD Average Salary by School'!D1599</f>
        <v>GEORGE MASON ELEM</v>
      </c>
      <c r="E1599" s="226" t="n">
        <f aca="false">VLOOKUP(TEXT(A1599,"000")&amp;" "&amp;TEXT(C1599,"0000"),'BOD Average Salary by School'!F:G,2,FALSE())</f>
        <v>50650.55</v>
      </c>
    </row>
    <row r="1600" customFormat="false" ht="15" hidden="false" customHeight="true" outlineLevel="0" collapsed="false">
      <c r="A1600" s="225" t="n">
        <f aca="false">'BOD Average Salary by School'!A1600</f>
        <v>123</v>
      </c>
      <c r="B1600" s="206" t="str">
        <f aca="false">'BOD Average Salary by School'!B1600</f>
        <v>Richmond City Public Schools</v>
      </c>
      <c r="C1600" s="206" t="n">
        <f aca="false">'BOD Average Salary by School'!C1600</f>
        <v>30</v>
      </c>
      <c r="D1600" s="206" t="str">
        <f aca="false">'BOD Average Salary by School'!D1600</f>
        <v>ALBERT HILL MIDDLE</v>
      </c>
      <c r="E1600" s="226" t="n">
        <f aca="false">VLOOKUP(TEXT(A1600,"000")&amp;" "&amp;TEXT(C1600,"0000"),'BOD Average Salary by School'!F:G,2,FALSE())</f>
        <v>49616.01</v>
      </c>
    </row>
    <row r="1601" customFormat="false" ht="15" hidden="false" customHeight="true" outlineLevel="0" collapsed="false">
      <c r="A1601" s="225" t="n">
        <f aca="false">'BOD Average Salary by School'!A1601</f>
        <v>123</v>
      </c>
      <c r="B1601" s="206" t="str">
        <f aca="false">'BOD Average Salary by School'!B1601</f>
        <v>Richmond City Public Schools</v>
      </c>
      <c r="C1601" s="206" t="n">
        <f aca="false">'BOD Average Salary by School'!C1601</f>
        <v>3105</v>
      </c>
      <c r="D1601" s="206" t="str">
        <f aca="false">'BOD Average Salary by School'!D1601</f>
        <v>LUCILLE M. BROWN MIDDLE</v>
      </c>
      <c r="E1601" s="226" t="n">
        <f aca="false">VLOOKUP(TEXT(A1601,"000")&amp;" "&amp;TEXT(C1601,"0000"),'BOD Average Salary by School'!F:G,2,FALSE())</f>
        <v>47133.32</v>
      </c>
    </row>
    <row r="1602" customFormat="false" ht="15" hidden="false" customHeight="true" outlineLevel="0" collapsed="false">
      <c r="A1602" s="225" t="n">
        <f aca="false">'BOD Average Salary by School'!A1602</f>
        <v>123</v>
      </c>
      <c r="B1602" s="206" t="str">
        <f aca="false">'BOD Average Salary by School'!B1602</f>
        <v>Richmond City Public Schools</v>
      </c>
      <c r="C1602" s="206" t="n">
        <f aca="false">'BOD Average Salary by School'!C1602</f>
        <v>3106</v>
      </c>
      <c r="D1602" s="206" t="str">
        <f aca="false">'BOD Average Salary by School'!D1602</f>
        <v>LINWOOD HOLTON ELEM</v>
      </c>
      <c r="E1602" s="226" t="n">
        <f aca="false">VLOOKUP(TEXT(A1602,"000")&amp;" "&amp;TEXT(C1602,"0000"),'BOD Average Salary by School'!F:G,2,FALSE())</f>
        <v>51686.43</v>
      </c>
    </row>
    <row r="1603" customFormat="false" ht="15" hidden="false" customHeight="true" outlineLevel="0" collapsed="false">
      <c r="A1603" s="225" t="n">
        <f aca="false">'BOD Average Salary by School'!A1603</f>
        <v>123</v>
      </c>
      <c r="B1603" s="206" t="str">
        <f aca="false">'BOD Average Salary by School'!B1603</f>
        <v>Richmond City Public Schools</v>
      </c>
      <c r="C1603" s="206" t="n">
        <f aca="false">'BOD Average Salary by School'!C1603</f>
        <v>3107</v>
      </c>
      <c r="D1603" s="206" t="str">
        <f aca="false">'BOD Average Salary by School'!D1603</f>
        <v>MILES JONES ELEM</v>
      </c>
      <c r="E1603" s="226" t="n">
        <f aca="false">VLOOKUP(TEXT(A1603,"000")&amp;" "&amp;TEXT(C1603,"0000"),'BOD Average Salary by School'!F:G,2,FALSE())</f>
        <v>49995.23</v>
      </c>
    </row>
    <row r="1604" customFormat="false" ht="15" hidden="false" customHeight="true" outlineLevel="0" collapsed="false">
      <c r="A1604" s="225" t="n">
        <f aca="false">'BOD Average Salary by School'!A1604</f>
        <v>123</v>
      </c>
      <c r="B1604" s="206" t="str">
        <f aca="false">'BOD Average Salary by School'!B1604</f>
        <v>Richmond City Public Schools</v>
      </c>
      <c r="C1604" s="206" t="n">
        <f aca="false">'BOD Average Salary by School'!C1604</f>
        <v>311</v>
      </c>
      <c r="D1604" s="206" t="str">
        <f aca="false">'BOD Average Salary by School'!D1604</f>
        <v>GEORGE W. CARVER ELEM</v>
      </c>
      <c r="E1604" s="226" t="n">
        <f aca="false">VLOOKUP(TEXT(A1604,"000")&amp;" "&amp;TEXT(C1604,"0000"),'BOD Average Salary by School'!F:G,2,FALSE())</f>
        <v>51988.21</v>
      </c>
    </row>
    <row r="1605" customFormat="false" ht="15" hidden="false" customHeight="true" outlineLevel="0" collapsed="false">
      <c r="A1605" s="225" t="n">
        <f aca="false">'BOD Average Salary by School'!A1605</f>
        <v>123</v>
      </c>
      <c r="B1605" s="206" t="str">
        <f aca="false">'BOD Average Salary by School'!B1605</f>
        <v>Richmond City Public Schools</v>
      </c>
      <c r="C1605" s="206" t="n">
        <f aca="false">'BOD Average Salary by School'!C1605</f>
        <v>3110</v>
      </c>
      <c r="D1605" s="206" t="str">
        <f aca="false">'BOD Average Salary by School'!D1605</f>
        <v>RICHMOND ALTERNATIVE </v>
      </c>
      <c r="E1605" s="226" t="n">
        <f aca="false">VLOOKUP(TEXT(A1605,"000")&amp;" "&amp;TEXT(C1605,"0000"),'BOD Average Salary by School'!F:G,2,FALSE())</f>
        <v>54739.34</v>
      </c>
    </row>
    <row r="1606" customFormat="false" ht="15" hidden="false" customHeight="true" outlineLevel="0" collapsed="false">
      <c r="A1606" s="225" t="n">
        <f aca="false">'BOD Average Salary by School'!A1606</f>
        <v>123</v>
      </c>
      <c r="B1606" s="206" t="str">
        <f aca="false">'BOD Average Salary by School'!B1606</f>
        <v>Richmond City Public Schools</v>
      </c>
      <c r="C1606" s="206" t="n">
        <f aca="false">'BOD Average Salary by School'!C1606</f>
        <v>3119</v>
      </c>
      <c r="D1606" s="206" t="str">
        <f aca="false">'BOD Average Salary by School'!D1606</f>
        <v>PATRICK HENRY SCHOOL OF SCIENCE AND ARTS</v>
      </c>
      <c r="E1606" s="226" t="n">
        <f aca="false">VLOOKUP(TEXT(A1606,"000")&amp;" "&amp;TEXT(C1606,"0000"),'BOD Average Salary by School'!F:G,2,FALSE())</f>
        <v>48394.1</v>
      </c>
    </row>
    <row r="1607" customFormat="false" ht="15" hidden="false" customHeight="true" outlineLevel="0" collapsed="false">
      <c r="A1607" s="225" t="n">
        <f aca="false">'BOD Average Salary by School'!A1607</f>
        <v>123</v>
      </c>
      <c r="B1607" s="206" t="str">
        <f aca="false">'BOD Average Salary by School'!B1607</f>
        <v>Richmond City Public Schools</v>
      </c>
      <c r="C1607" s="206" t="n">
        <f aca="false">'BOD Average Salary by School'!C1607</f>
        <v>3200</v>
      </c>
      <c r="D1607" s="206" t="str">
        <f aca="false">'BOD Average Salary by School'!D1607</f>
        <v>RICHMOND CAREER EDUCATION &amp; EMPLOYMENT (CHARTER SCHOOL)</v>
      </c>
      <c r="E1607" s="226" t="n">
        <f aca="false">VLOOKUP(TEXT(A1607,"000")&amp;" "&amp;TEXT(C1607,"0000"),'BOD Average Salary by School'!F:G,2,FALSE())</f>
        <v>49709.42</v>
      </c>
    </row>
    <row r="1608" customFormat="false" ht="15" hidden="false" customHeight="true" outlineLevel="0" collapsed="false">
      <c r="A1608" s="225" t="n">
        <f aca="false">'BOD Average Salary by School'!A1608</f>
        <v>123</v>
      </c>
      <c r="B1608" s="206" t="str">
        <f aca="false">'BOD Average Salary by School'!B1608</f>
        <v>Richmond City Public Schools</v>
      </c>
      <c r="C1608" s="206" t="n">
        <f aca="false">'BOD Average Salary by School'!C1608</f>
        <v>330</v>
      </c>
      <c r="D1608" s="206" t="str">
        <f aca="false">'BOD Average Salary by School'!D1608</f>
        <v>OAK GROVE/BELLEMEADE ELEM</v>
      </c>
      <c r="E1608" s="226" t="n">
        <f aca="false">VLOOKUP(TEXT(A1608,"000")&amp;" "&amp;TEXT(C1608,"0000"),'BOD Average Salary by School'!F:G,2,FALSE())</f>
        <v>49412.43</v>
      </c>
    </row>
    <row r="1609" customFormat="false" ht="15" hidden="false" customHeight="true" outlineLevel="0" collapsed="false">
      <c r="A1609" s="225" t="n">
        <f aca="false">'BOD Average Salary by School'!A1609</f>
        <v>123</v>
      </c>
      <c r="B1609" s="206" t="str">
        <f aca="false">'BOD Average Salary by School'!B1609</f>
        <v>Richmond City Public Schools</v>
      </c>
      <c r="C1609" s="206" t="n">
        <f aca="false">'BOD Average Salary by School'!C1609</f>
        <v>390</v>
      </c>
      <c r="D1609" s="206" t="str">
        <f aca="false">'BOD Average Salary by School'!D1609</f>
        <v>J.E.B. STUART ELEM</v>
      </c>
      <c r="E1609" s="226" t="n">
        <f aca="false">VLOOKUP(TEXT(A1609,"000")&amp;" "&amp;TEXT(C1609,"0000"),'BOD Average Salary by School'!F:G,2,FALSE())</f>
        <v>51131.96</v>
      </c>
    </row>
    <row r="1610" customFormat="false" ht="15" hidden="false" customHeight="true" outlineLevel="0" collapsed="false">
      <c r="A1610" s="225" t="n">
        <f aca="false">'BOD Average Salary by School'!A1610</f>
        <v>123</v>
      </c>
      <c r="B1610" s="206" t="str">
        <f aca="false">'BOD Average Salary by School'!B1610</f>
        <v>Richmond City Public Schools</v>
      </c>
      <c r="C1610" s="206" t="n">
        <f aca="false">'BOD Average Salary by School'!C1610</f>
        <v>452</v>
      </c>
      <c r="D1610" s="206" t="str">
        <f aca="false">'BOD Average Salary by School'!D1610</f>
        <v>RICHMOND COMMUNITY HIGH</v>
      </c>
      <c r="E1610" s="226" t="n">
        <f aca="false">VLOOKUP(TEXT(A1610,"000")&amp;" "&amp;TEXT(C1610,"0000"),'BOD Average Salary by School'!F:G,2,FALSE())</f>
        <v>54109.93</v>
      </c>
    </row>
    <row r="1611" customFormat="false" ht="15" hidden="false" customHeight="true" outlineLevel="0" collapsed="false">
      <c r="A1611" s="225" t="n">
        <f aca="false">'BOD Average Salary by School'!A1611</f>
        <v>123</v>
      </c>
      <c r="B1611" s="206" t="str">
        <f aca="false">'BOD Average Salary by School'!B1611</f>
        <v>Richmond City Public Schools</v>
      </c>
      <c r="C1611" s="206" t="n">
        <f aca="false">'BOD Average Salary by School'!C1611</f>
        <v>470</v>
      </c>
      <c r="D1611" s="206" t="str">
        <f aca="false">'BOD Average Salary by School'!D1611</f>
        <v>HENDERSON MIDDLE</v>
      </c>
      <c r="E1611" s="226" t="n">
        <f aca="false">VLOOKUP(TEXT(A1611,"000")&amp;" "&amp;TEXT(C1611,"0000"),'BOD Average Salary by School'!F:G,2,FALSE())</f>
        <v>48684.26</v>
      </c>
    </row>
    <row r="1612" customFormat="false" ht="15" hidden="false" customHeight="true" outlineLevel="0" collapsed="false">
      <c r="A1612" s="225" t="n">
        <f aca="false">'BOD Average Salary by School'!A1612</f>
        <v>123</v>
      </c>
      <c r="B1612" s="206" t="str">
        <f aca="false">'BOD Average Salary by School'!B1612</f>
        <v>Richmond City Public Schools</v>
      </c>
      <c r="C1612" s="206" t="n">
        <f aca="false">'BOD Average Salary by School'!C1612</f>
        <v>480</v>
      </c>
      <c r="D1612" s="206" t="str">
        <f aca="false">'BOD Average Salary by School'!D1612</f>
        <v>THOMAS C. BOUSHALL MIDDLE</v>
      </c>
      <c r="E1612" s="226" t="n">
        <f aca="false">VLOOKUP(TEXT(A1612,"000")&amp;" "&amp;TEXT(C1612,"0000"),'BOD Average Salary by School'!F:G,2,FALSE())</f>
        <v>48654.2</v>
      </c>
    </row>
    <row r="1613" customFormat="false" ht="15" hidden="false" customHeight="true" outlineLevel="0" collapsed="false">
      <c r="A1613" s="225" t="n">
        <f aca="false">'BOD Average Salary by School'!A1613</f>
        <v>123</v>
      </c>
      <c r="B1613" s="206" t="str">
        <f aca="false">'BOD Average Salary by School'!B1613</f>
        <v>Richmond City Public Schools</v>
      </c>
      <c r="C1613" s="206" t="n">
        <f aca="false">'BOD Average Salary by School'!C1613</f>
        <v>50</v>
      </c>
      <c r="D1613" s="206" t="str">
        <f aca="false">'BOD Average Salary by School'!D1613</f>
        <v>BINFORD MIDDLE</v>
      </c>
      <c r="E1613" s="226" t="n">
        <f aca="false">VLOOKUP(TEXT(A1613,"000")&amp;" "&amp;TEXT(C1613,"0000"),'BOD Average Salary by School'!F:G,2,FALSE())</f>
        <v>49624.38</v>
      </c>
    </row>
    <row r="1614" customFormat="false" ht="15" hidden="false" customHeight="true" outlineLevel="0" collapsed="false">
      <c r="A1614" s="225" t="n">
        <f aca="false">'BOD Average Salary by School'!A1614</f>
        <v>123</v>
      </c>
      <c r="B1614" s="206" t="str">
        <f aca="false">'BOD Average Salary by School'!B1614</f>
        <v>Richmond City Public Schools</v>
      </c>
      <c r="C1614" s="206" t="n">
        <f aca="false">'BOD Average Salary by School'!C1614</f>
        <v>511</v>
      </c>
      <c r="D1614" s="206" t="str">
        <f aca="false">'BOD Average Salary by School'!D1614</f>
        <v>SUMMER HILL PRESCHOOL CENTER</v>
      </c>
      <c r="E1614" s="226" t="n">
        <f aca="false">VLOOKUP(TEXT(A1614,"000")&amp;" "&amp;TEXT(C1614,"0000"),'BOD Average Salary by School'!F:G,2,FALSE())</f>
        <v>54207.75</v>
      </c>
    </row>
    <row r="1615" customFormat="false" ht="15" hidden="false" customHeight="true" outlineLevel="0" collapsed="false">
      <c r="A1615" s="225" t="n">
        <f aca="false">'BOD Average Salary by School'!A1615</f>
        <v>123</v>
      </c>
      <c r="B1615" s="206" t="str">
        <f aca="false">'BOD Average Salary by School'!B1615</f>
        <v>Richmond City Public Schools</v>
      </c>
      <c r="C1615" s="206" t="n">
        <f aca="false">'BOD Average Salary by School'!C1615</f>
        <v>580</v>
      </c>
      <c r="D1615" s="206" t="str">
        <f aca="false">'BOD Average Salary by School'!D1615</f>
        <v>MARY MUNFORD ELEM</v>
      </c>
      <c r="E1615" s="226" t="n">
        <f aca="false">VLOOKUP(TEXT(A1615,"000")&amp;" "&amp;TEXT(C1615,"0000"),'BOD Average Salary by School'!F:G,2,FALSE())</f>
        <v>56217.36</v>
      </c>
    </row>
    <row r="1616" customFormat="false" ht="15" hidden="false" customHeight="true" outlineLevel="0" collapsed="false">
      <c r="A1616" s="225" t="n">
        <f aca="false">'BOD Average Salary by School'!A1616</f>
        <v>123</v>
      </c>
      <c r="B1616" s="206" t="str">
        <f aca="false">'BOD Average Salary by School'!B1616</f>
        <v>Richmond City Public Schools</v>
      </c>
      <c r="C1616" s="206" t="n">
        <f aca="false">'BOD Average Salary by School'!C1616</f>
        <v>600</v>
      </c>
      <c r="D1616" s="206" t="str">
        <f aca="false">'BOD Average Salary by School'!D1616</f>
        <v>JOHN B. CARY ELEM</v>
      </c>
      <c r="E1616" s="226" t="n">
        <f aca="false">VLOOKUP(TEXT(A1616,"000")&amp;" "&amp;TEXT(C1616,"0000"),'BOD Average Salary by School'!F:G,2,FALSE())</f>
        <v>53853.02</v>
      </c>
    </row>
    <row r="1617" customFormat="false" ht="15" hidden="false" customHeight="true" outlineLevel="0" collapsed="false">
      <c r="A1617" s="225" t="n">
        <f aca="false">'BOD Average Salary by School'!A1617</f>
        <v>123</v>
      </c>
      <c r="B1617" s="206" t="str">
        <f aca="false">'BOD Average Salary by School'!B1617</f>
        <v>Richmond City Public Schools</v>
      </c>
      <c r="C1617" s="206" t="n">
        <f aca="false">'BOD Average Salary by School'!C1617</f>
        <v>621</v>
      </c>
      <c r="D1617" s="206" t="str">
        <f aca="false">'BOD Average Salary by School'!D1617</f>
        <v>FRANKLIN MILITARY ACADEMY</v>
      </c>
      <c r="E1617" s="226" t="n">
        <f aca="false">VLOOKUP(TEXT(A1617,"000")&amp;" "&amp;TEXT(C1617,"0000"),'BOD Average Salary by School'!F:G,2,FALSE())</f>
        <v>51084.68</v>
      </c>
    </row>
    <row r="1618" customFormat="false" ht="15" hidden="false" customHeight="true" outlineLevel="0" collapsed="false">
      <c r="A1618" s="225" t="n">
        <f aca="false">'BOD Average Salary by School'!A1618</f>
        <v>123</v>
      </c>
      <c r="B1618" s="206" t="str">
        <f aca="false">'BOD Average Salary by School'!B1618</f>
        <v>Richmond City Public Schools</v>
      </c>
      <c r="C1618" s="206" t="n">
        <f aca="false">'BOD Average Salary by School'!C1618</f>
        <v>650</v>
      </c>
      <c r="D1618" s="206" t="str">
        <f aca="false">'BOD Average Salary by School'!D1618</f>
        <v>WOODVILLE ELEM</v>
      </c>
      <c r="E1618" s="226" t="n">
        <f aca="false">VLOOKUP(TEXT(A1618,"000")&amp;" "&amp;TEXT(C1618,"0000"),'BOD Average Salary by School'!F:G,2,FALSE())</f>
        <v>49997.64</v>
      </c>
    </row>
    <row r="1619" customFormat="false" ht="15" hidden="false" customHeight="true" outlineLevel="0" collapsed="false">
      <c r="A1619" s="225" t="n">
        <f aca="false">'BOD Average Salary by School'!A1619</f>
        <v>123</v>
      </c>
      <c r="B1619" s="206" t="str">
        <f aca="false">'BOD Average Salary by School'!B1619</f>
        <v>Richmond City Public Schools</v>
      </c>
      <c r="C1619" s="206" t="n">
        <f aca="false">'BOD Average Salary by School'!C1619</f>
        <v>660</v>
      </c>
      <c r="D1619" s="206" t="str">
        <f aca="false">'BOD Average Salary by School'!D1619</f>
        <v>WESTOVER HILLS ELEM</v>
      </c>
      <c r="E1619" s="226" t="n">
        <f aca="false">VLOOKUP(TEXT(A1619,"000")&amp;" "&amp;TEXT(C1619,"0000"),'BOD Average Salary by School'!F:G,2,FALSE())</f>
        <v>51494.94</v>
      </c>
    </row>
    <row r="1620" customFormat="false" ht="15" hidden="false" customHeight="true" outlineLevel="0" collapsed="false">
      <c r="A1620" s="225" t="n">
        <f aca="false">'BOD Average Salary by School'!A1620</f>
        <v>123</v>
      </c>
      <c r="B1620" s="206" t="str">
        <f aca="false">'BOD Average Salary by School'!B1620</f>
        <v>Richmond City Public Schools</v>
      </c>
      <c r="C1620" s="206" t="n">
        <f aca="false">'BOD Average Salary by School'!C1620</f>
        <v>690</v>
      </c>
      <c r="D1620" s="206" t="str">
        <f aca="false">'BOD Average Salary by School'!D1620</f>
        <v>MAYMONT PRE-K CENTER</v>
      </c>
      <c r="E1620" s="226" t="n">
        <f aca="false">VLOOKUP(TEXT(A1620,"000")&amp;" "&amp;TEXT(C1620,"0000"),'BOD Average Salary by School'!F:G,2,FALSE())</f>
        <v>57232.48</v>
      </c>
    </row>
    <row r="1621" customFormat="false" ht="15" hidden="false" customHeight="true" outlineLevel="0" collapsed="false">
      <c r="A1621" s="225" t="n">
        <f aca="false">'BOD Average Salary by School'!A1621</f>
        <v>123</v>
      </c>
      <c r="B1621" s="206" t="str">
        <f aca="false">'BOD Average Salary by School'!B1621</f>
        <v>Richmond City Public Schools</v>
      </c>
      <c r="C1621" s="206" t="n">
        <f aca="false">'BOD Average Salary by School'!C1621</f>
        <v>710</v>
      </c>
      <c r="D1621" s="206" t="str">
        <f aca="false">'BOD Average Salary by School'!D1621</f>
        <v>FAIRFIELD COURT ELEM</v>
      </c>
      <c r="E1621" s="226" t="n">
        <f aca="false">VLOOKUP(TEXT(A1621,"000")&amp;" "&amp;TEXT(C1621,"0000"),'BOD Average Salary by School'!F:G,2,FALSE())</f>
        <v>51964.67</v>
      </c>
    </row>
    <row r="1622" customFormat="false" ht="15" hidden="false" customHeight="true" outlineLevel="0" collapsed="false">
      <c r="A1622" s="225" t="n">
        <f aca="false">'BOD Average Salary by School'!A1622</f>
        <v>123</v>
      </c>
      <c r="B1622" s="206" t="str">
        <f aca="false">'BOD Average Salary by School'!B1622</f>
        <v>Richmond City Public Schools</v>
      </c>
      <c r="C1622" s="206" t="n">
        <f aca="false">'BOD Average Salary by School'!C1622</f>
        <v>730</v>
      </c>
      <c r="D1622" s="206" t="str">
        <f aca="false">'BOD Average Salary by School'!D1622</f>
        <v>JOHN MARSHALL HIGH</v>
      </c>
      <c r="E1622" s="226" t="n">
        <f aca="false">VLOOKUP(TEXT(A1622,"000")&amp;" "&amp;TEXT(C1622,"0000"),'BOD Average Salary by School'!F:G,2,FALSE())</f>
        <v>51671.59</v>
      </c>
    </row>
    <row r="1623" customFormat="false" ht="15" hidden="false" customHeight="true" outlineLevel="0" collapsed="false">
      <c r="A1623" s="225" t="n">
        <f aca="false">'BOD Average Salary by School'!A1623</f>
        <v>123</v>
      </c>
      <c r="B1623" s="206" t="str">
        <f aca="false">'BOD Average Salary by School'!B1623</f>
        <v>Richmond City Public Schools</v>
      </c>
      <c r="C1623" s="206" t="n">
        <f aca="false">'BOD Average Salary by School'!C1623</f>
        <v>741</v>
      </c>
      <c r="D1623" s="206" t="str">
        <f aca="false">'BOD Average Salary by School'!D1623</f>
        <v>GEORGE WYTHE HIGH</v>
      </c>
      <c r="E1623" s="226" t="n">
        <f aca="false">VLOOKUP(TEXT(A1623,"000")&amp;" "&amp;TEXT(C1623,"0000"),'BOD Average Salary by School'!F:G,2,FALSE())</f>
        <v>53868.91</v>
      </c>
    </row>
    <row r="1624" customFormat="false" ht="15" hidden="false" customHeight="true" outlineLevel="0" collapsed="false">
      <c r="A1624" s="225" t="n">
        <f aca="false">'BOD Average Salary by School'!A1624</f>
        <v>123</v>
      </c>
      <c r="B1624" s="206" t="str">
        <f aca="false">'BOD Average Salary by School'!B1624</f>
        <v>Richmond City Public Schools</v>
      </c>
      <c r="C1624" s="206" t="n">
        <f aca="false">'BOD Average Salary by School'!C1624</f>
        <v>750</v>
      </c>
      <c r="D1624" s="206" t="str">
        <f aca="false">'BOD Average Salary by School'!D1624</f>
        <v>AMELIA STREET SP. ED.</v>
      </c>
      <c r="E1624" s="226" t="n">
        <f aca="false">VLOOKUP(TEXT(A1624,"000")&amp;" "&amp;TEXT(C1624,"0000"),'BOD Average Salary by School'!F:G,2,FALSE())</f>
        <v>54152.46</v>
      </c>
    </row>
    <row r="1625" customFormat="false" ht="15" hidden="false" customHeight="true" outlineLevel="0" collapsed="false">
      <c r="A1625" s="225" t="n">
        <f aca="false">'BOD Average Salary by School'!A1625</f>
        <v>123</v>
      </c>
      <c r="B1625" s="206" t="str">
        <f aca="false">'BOD Average Salary by School'!B1625</f>
        <v>Richmond City Public Schools</v>
      </c>
      <c r="C1625" s="206" t="n">
        <f aca="false">'BOD Average Salary by School'!C1625</f>
        <v>770</v>
      </c>
      <c r="D1625" s="206" t="str">
        <f aca="false">'BOD Average Salary by School'!D1625</f>
        <v>MARTIN LUTHER KING JR. MIDDLE</v>
      </c>
      <c r="E1625" s="226" t="n">
        <f aca="false">VLOOKUP(TEXT(A1625,"000")&amp;" "&amp;TEXT(C1625,"0000"),'BOD Average Salary by School'!F:G,2,FALSE())</f>
        <v>48561.3</v>
      </c>
    </row>
    <row r="1626" customFormat="false" ht="15" hidden="false" customHeight="true" outlineLevel="0" collapsed="false">
      <c r="A1626" s="225" t="n">
        <f aca="false">'BOD Average Salary by School'!A1626</f>
        <v>123</v>
      </c>
      <c r="B1626" s="206" t="str">
        <f aca="false">'BOD Average Salary by School'!B1626</f>
        <v>Richmond City Public Schools</v>
      </c>
      <c r="C1626" s="206" t="n">
        <f aca="false">'BOD Average Salary by School'!C1626</f>
        <v>771</v>
      </c>
      <c r="D1626" s="206" t="str">
        <f aca="false">'BOD Average Salary by School'!D1626</f>
        <v>MARTIN LUTHER KING JR EARLY LEARNING CENTER</v>
      </c>
      <c r="E1626" s="226" t="n">
        <f aca="false">VLOOKUP(TEXT(A1626,"000")&amp;" "&amp;TEXT(C1626,"0000"),'BOD Average Salary by School'!F:G,2,FALSE())</f>
        <v>61124.69</v>
      </c>
    </row>
    <row r="1627" customFormat="false" ht="15" hidden="false" customHeight="true" outlineLevel="0" collapsed="false">
      <c r="A1627" s="225" t="n">
        <f aca="false">'BOD Average Salary by School'!A1627</f>
        <v>123</v>
      </c>
      <c r="B1627" s="206" t="str">
        <f aca="false">'BOD Average Salary by School'!B1627</f>
        <v>Richmond City Public Schools</v>
      </c>
      <c r="C1627" s="206" t="n">
        <f aca="false">'BOD Average Salary by School'!C1627</f>
        <v>830</v>
      </c>
      <c r="D1627" s="206" t="str">
        <f aca="false">'BOD Average Salary by School'!D1627</f>
        <v>CHIMBORAZO ELEM</v>
      </c>
      <c r="E1627" s="226" t="n">
        <f aca="false">VLOOKUP(TEXT(A1627,"000")&amp;" "&amp;TEXT(C1627,"0000"),'BOD Average Salary by School'!F:G,2,FALSE())</f>
        <v>49630.01</v>
      </c>
    </row>
    <row r="1628" customFormat="false" ht="15" hidden="false" customHeight="true" outlineLevel="0" collapsed="false">
      <c r="A1628" s="225" t="n">
        <f aca="false">'BOD Average Salary by School'!A1628</f>
        <v>123</v>
      </c>
      <c r="B1628" s="206" t="str">
        <f aca="false">'BOD Average Salary by School'!B1628</f>
        <v>Richmond City Public Schools</v>
      </c>
      <c r="C1628" s="206" t="n">
        <f aca="false">'BOD Average Salary by School'!C1628</f>
        <v>850</v>
      </c>
      <c r="D1628" s="206" t="str">
        <f aca="false">'BOD Average Salary by School'!D1628</f>
        <v>ARMSTRONG HIGH</v>
      </c>
      <c r="E1628" s="226" t="n">
        <f aca="false">VLOOKUP(TEXT(A1628,"000")&amp;" "&amp;TEXT(C1628,"0000"),'BOD Average Salary by School'!F:G,2,FALSE())</f>
        <v>52667.48</v>
      </c>
    </row>
    <row r="1629" customFormat="false" ht="15" hidden="false" customHeight="true" outlineLevel="0" collapsed="false">
      <c r="A1629" s="225" t="n">
        <f aca="false">'BOD Average Salary by School'!A1629</f>
        <v>123</v>
      </c>
      <c r="B1629" s="206" t="str">
        <f aca="false">'BOD Average Salary by School'!B1629</f>
        <v>Richmond City Public Schools</v>
      </c>
      <c r="C1629" s="206" t="n">
        <f aca="false">'BOD Average Salary by School'!C1629</f>
        <v>90</v>
      </c>
      <c r="D1629" s="206" t="str">
        <f aca="false">'BOD Average Salary by School'!D1629</f>
        <v>OPEN HIGH</v>
      </c>
      <c r="E1629" s="226" t="n">
        <f aca="false">VLOOKUP(TEXT(A1629,"000")&amp;" "&amp;TEXT(C1629,"0000"),'BOD Average Salary by School'!F:G,2,FALSE())</f>
        <v>57418.02</v>
      </c>
    </row>
    <row r="1630" customFormat="false" ht="15" hidden="false" customHeight="true" outlineLevel="0" collapsed="false">
      <c r="A1630" s="225" t="n">
        <f aca="false">'BOD Average Salary by School'!A1630</f>
        <v>124</v>
      </c>
      <c r="B1630" s="206" t="str">
        <f aca="false">'BOD Average Salary by School'!B1630</f>
        <v>Roanoke City Public Schools</v>
      </c>
      <c r="C1630" s="206" t="n">
        <f aca="false">'BOD Average Salary by School'!C1630</f>
        <v>110</v>
      </c>
      <c r="D1630" s="206" t="str">
        <f aca="false">'BOD Average Salary by School'!D1630</f>
        <v>HIGHLAND PARK ELEM</v>
      </c>
      <c r="E1630" s="226" t="n">
        <f aca="false">VLOOKUP(TEXT(A1630,"000")&amp;" "&amp;TEXT(C1630,"0000"),'BOD Average Salary by School'!F:G,2,FALSE())</f>
        <v>50760.84</v>
      </c>
    </row>
    <row r="1631" customFormat="false" ht="15" hidden="false" customHeight="true" outlineLevel="0" collapsed="false">
      <c r="A1631" s="225" t="n">
        <f aca="false">'BOD Average Salary by School'!A1631</f>
        <v>124</v>
      </c>
      <c r="B1631" s="206" t="str">
        <f aca="false">'BOD Average Salary by School'!B1631</f>
        <v>Roanoke City Public Schools</v>
      </c>
      <c r="C1631" s="206" t="n">
        <f aca="false">'BOD Average Salary by School'!C1631</f>
        <v>150</v>
      </c>
      <c r="D1631" s="206" t="str">
        <f aca="false">'BOD Average Salary by School'!D1631</f>
        <v>WOODROW WILSON MIDDLE</v>
      </c>
      <c r="E1631" s="226" t="n">
        <f aca="false">VLOOKUP(TEXT(A1631,"000")&amp;" "&amp;TEXT(C1631,"0000"),'BOD Average Salary by School'!F:G,2,FALSE())</f>
        <v>52437.13</v>
      </c>
    </row>
    <row r="1632" customFormat="false" ht="15" hidden="false" customHeight="true" outlineLevel="0" collapsed="false">
      <c r="A1632" s="225" t="n">
        <f aca="false">'BOD Average Salary by School'!A1632</f>
        <v>124</v>
      </c>
      <c r="B1632" s="206" t="str">
        <f aca="false">'BOD Average Salary by School'!B1632</f>
        <v>Roanoke City Public Schools</v>
      </c>
      <c r="C1632" s="206" t="n">
        <f aca="false">'BOD Average Salary by School'!C1632</f>
        <v>20</v>
      </c>
      <c r="D1632" s="206" t="str">
        <f aca="false">'BOD Average Salary by School'!D1632</f>
        <v>CRYSTAL SPRING ELEM</v>
      </c>
      <c r="E1632" s="226" t="n">
        <f aca="false">VLOOKUP(TEXT(A1632,"000")&amp;" "&amp;TEXT(C1632,"0000"),'BOD Average Salary by School'!F:G,2,FALSE())</f>
        <v>53817.82</v>
      </c>
    </row>
    <row r="1633" customFormat="false" ht="15" hidden="false" customHeight="true" outlineLevel="0" collapsed="false">
      <c r="A1633" s="225" t="n">
        <f aca="false">'BOD Average Salary by School'!A1633</f>
        <v>124</v>
      </c>
      <c r="B1633" s="206" t="str">
        <f aca="false">'BOD Average Salary by School'!B1633</f>
        <v>Roanoke City Public Schools</v>
      </c>
      <c r="C1633" s="206" t="n">
        <f aca="false">'BOD Average Salary by School'!C1633</f>
        <v>210</v>
      </c>
      <c r="D1633" s="206" t="str">
        <f aca="false">'BOD Average Salary by School'!D1633</f>
        <v>BRECKINRIDGE MIDDLE</v>
      </c>
      <c r="E1633" s="226" t="n">
        <f aca="false">VLOOKUP(TEXT(A1633,"000")&amp;" "&amp;TEXT(C1633,"0000"),'BOD Average Salary by School'!F:G,2,FALSE())</f>
        <v>47883.08</v>
      </c>
    </row>
    <row r="1634" customFormat="false" ht="15" hidden="false" customHeight="true" outlineLevel="0" collapsed="false">
      <c r="A1634" s="225" t="n">
        <f aca="false">'BOD Average Salary by School'!A1634</f>
        <v>124</v>
      </c>
      <c r="B1634" s="206" t="str">
        <f aca="false">'BOD Average Salary by School'!B1634</f>
        <v>Roanoke City Public Schools</v>
      </c>
      <c r="C1634" s="206" t="n">
        <f aca="false">'BOD Average Salary by School'!C1634</f>
        <v>220</v>
      </c>
      <c r="D1634" s="206" t="str">
        <f aca="false">'BOD Average Salary by School'!D1634</f>
        <v>ROANOKE ACADEMY FOR MATH &amp; SCIENCE ELEM</v>
      </c>
      <c r="E1634" s="226" t="n">
        <f aca="false">VLOOKUP(TEXT(A1634,"000")&amp;" "&amp;TEXT(C1634,"0000"),'BOD Average Salary by School'!F:G,2,FALSE())</f>
        <v>47384.26</v>
      </c>
    </row>
    <row r="1635" customFormat="false" ht="15" hidden="false" customHeight="true" outlineLevel="0" collapsed="false">
      <c r="A1635" s="225" t="n">
        <f aca="false">'BOD Average Salary by School'!A1635</f>
        <v>124</v>
      </c>
      <c r="B1635" s="206" t="str">
        <f aca="false">'BOD Average Salary by School'!B1635</f>
        <v>Roanoke City Public Schools</v>
      </c>
      <c r="C1635" s="206" t="n">
        <f aca="false">'BOD Average Salary by School'!C1635</f>
        <v>230</v>
      </c>
      <c r="D1635" s="206" t="str">
        <f aca="false">'BOD Average Salary by School'!D1635</f>
        <v>STONEWALL JACKSON MIDDLE</v>
      </c>
      <c r="E1635" s="226" t="n">
        <f aca="false">VLOOKUP(TEXT(A1635,"000")&amp;" "&amp;TEXT(C1635,"0000"),'BOD Average Salary by School'!F:G,2,FALSE())</f>
        <v>47819.74</v>
      </c>
    </row>
    <row r="1636" customFormat="false" ht="15" hidden="false" customHeight="true" outlineLevel="0" collapsed="false">
      <c r="A1636" s="225" t="n">
        <f aca="false">'BOD Average Salary by School'!A1636</f>
        <v>124</v>
      </c>
      <c r="B1636" s="206" t="str">
        <f aca="false">'BOD Average Salary by School'!B1636</f>
        <v>Roanoke City Public Schools</v>
      </c>
      <c r="C1636" s="206" t="n">
        <f aca="false">'BOD Average Salary by School'!C1636</f>
        <v>240</v>
      </c>
      <c r="D1636" s="206" t="str">
        <f aca="false">'BOD Average Salary by School'!D1636</f>
        <v>PRESTON PARK ELEM</v>
      </c>
      <c r="E1636" s="226" t="n">
        <f aca="false">VLOOKUP(TEXT(A1636,"000")&amp;" "&amp;TEXT(C1636,"0000"),'BOD Average Salary by School'!F:G,2,FALSE())</f>
        <v>50240.88</v>
      </c>
    </row>
    <row r="1637" customFormat="false" ht="15" hidden="false" customHeight="true" outlineLevel="0" collapsed="false">
      <c r="A1637" s="225" t="n">
        <f aca="false">'BOD Average Salary by School'!A1637</f>
        <v>124</v>
      </c>
      <c r="B1637" s="206" t="str">
        <f aca="false">'BOD Average Salary by School'!B1637</f>
        <v>Roanoke City Public Schools</v>
      </c>
      <c r="C1637" s="206" t="n">
        <f aca="false">'BOD Average Salary by School'!C1637</f>
        <v>280</v>
      </c>
      <c r="D1637" s="206" t="str">
        <f aca="false">'BOD Average Salary by School'!D1637</f>
        <v>LUCY ADDISON AEROSPACE MAGNET MIDDLE</v>
      </c>
      <c r="E1637" s="226" t="n">
        <f aca="false">VLOOKUP(TEXT(A1637,"000")&amp;" "&amp;TEXT(C1637,"0000"),'BOD Average Salary by School'!F:G,2,FALSE())</f>
        <v>46760.5</v>
      </c>
    </row>
    <row r="1638" customFormat="false" ht="15" hidden="false" customHeight="true" outlineLevel="0" collapsed="false">
      <c r="A1638" s="225" t="n">
        <f aca="false">'BOD Average Salary by School'!A1638</f>
        <v>124</v>
      </c>
      <c r="B1638" s="206" t="str">
        <f aca="false">'BOD Average Salary by School'!B1638</f>
        <v>Roanoke City Public Schools</v>
      </c>
      <c r="C1638" s="206" t="n">
        <f aca="false">'BOD Average Salary by School'!C1638</f>
        <v>300</v>
      </c>
      <c r="D1638" s="206" t="str">
        <f aca="false">'BOD Average Salary by School'!D1638</f>
        <v>GARDEN CITY ELEM</v>
      </c>
      <c r="E1638" s="226" t="n">
        <f aca="false">VLOOKUP(TEXT(A1638,"000")&amp;" "&amp;TEXT(C1638,"0000"),'BOD Average Salary by School'!F:G,2,FALSE())</f>
        <v>48806.99</v>
      </c>
    </row>
    <row r="1639" customFormat="false" ht="15" hidden="false" customHeight="true" outlineLevel="0" collapsed="false">
      <c r="A1639" s="225" t="n">
        <f aca="false">'BOD Average Salary by School'!A1639</f>
        <v>124</v>
      </c>
      <c r="B1639" s="206" t="str">
        <f aca="false">'BOD Average Salary by School'!B1639</f>
        <v>Roanoke City Public Schools</v>
      </c>
      <c r="C1639" s="206" t="n">
        <f aca="false">'BOD Average Salary by School'!C1639</f>
        <v>310</v>
      </c>
      <c r="D1639" s="206" t="str">
        <f aca="false">'BOD Average Salary by School'!D1639</f>
        <v>GRANDIN COURT ELEM</v>
      </c>
      <c r="E1639" s="226" t="n">
        <f aca="false">VLOOKUP(TEXT(A1639,"000")&amp;" "&amp;TEXT(C1639,"0000"),'BOD Average Salary by School'!F:G,2,FALSE())</f>
        <v>52638.89</v>
      </c>
    </row>
    <row r="1640" customFormat="false" ht="15" hidden="false" customHeight="true" outlineLevel="0" collapsed="false">
      <c r="A1640" s="225" t="n">
        <f aca="false">'BOD Average Salary by School'!A1640</f>
        <v>124</v>
      </c>
      <c r="B1640" s="206" t="str">
        <f aca="false">'BOD Average Salary by School'!B1640</f>
        <v>Roanoke City Public Schools</v>
      </c>
      <c r="C1640" s="206" t="n">
        <f aca="false">'BOD Average Salary by School'!C1640</f>
        <v>320</v>
      </c>
      <c r="D1640" s="206" t="str">
        <f aca="false">'BOD Average Salary by School'!D1640</f>
        <v>ROUND HILL ELEM</v>
      </c>
      <c r="E1640" s="226" t="n">
        <f aca="false">VLOOKUP(TEXT(A1640,"000")&amp;" "&amp;TEXT(C1640,"0000"),'BOD Average Salary by School'!F:G,2,FALSE())</f>
        <v>46999.97</v>
      </c>
    </row>
    <row r="1641" customFormat="false" ht="15" hidden="false" customHeight="true" outlineLevel="0" collapsed="false">
      <c r="A1641" s="225" t="n">
        <f aca="false">'BOD Average Salary by School'!A1641</f>
        <v>124</v>
      </c>
      <c r="B1641" s="206" t="str">
        <f aca="false">'BOD Average Salary by School'!B1641</f>
        <v>Roanoke City Public Schools</v>
      </c>
      <c r="C1641" s="206" t="n">
        <f aca="false">'BOD Average Salary by School'!C1641</f>
        <v>340</v>
      </c>
      <c r="D1641" s="206" t="str">
        <f aca="false">'BOD Average Salary by School'!D1641</f>
        <v>LINCOLN TERRACE ELEM</v>
      </c>
      <c r="E1641" s="226" t="n">
        <f aca="false">VLOOKUP(TEXT(A1641,"000")&amp;" "&amp;TEXT(C1641,"0000"),'BOD Average Salary by School'!F:G,2,FALSE())</f>
        <v>49005.9</v>
      </c>
    </row>
    <row r="1642" customFormat="false" ht="15" hidden="false" customHeight="true" outlineLevel="0" collapsed="false">
      <c r="A1642" s="225" t="n">
        <f aca="false">'BOD Average Salary by School'!A1642</f>
        <v>124</v>
      </c>
      <c r="B1642" s="206" t="str">
        <f aca="false">'BOD Average Salary by School'!B1642</f>
        <v>Roanoke City Public Schools</v>
      </c>
      <c r="C1642" s="206" t="n">
        <f aca="false">'BOD Average Salary by School'!C1642</f>
        <v>350</v>
      </c>
      <c r="D1642" s="206" t="str">
        <f aca="false">'BOD Average Salary by School'!D1642</f>
        <v>WESTSIDE ELEM</v>
      </c>
      <c r="E1642" s="226" t="n">
        <f aca="false">VLOOKUP(TEXT(A1642,"000")&amp;" "&amp;TEXT(C1642,"0000"),'BOD Average Salary by School'!F:G,2,FALSE())</f>
        <v>45969.99</v>
      </c>
    </row>
    <row r="1643" customFormat="false" ht="15" hidden="false" customHeight="true" outlineLevel="0" collapsed="false">
      <c r="A1643" s="225" t="n">
        <f aca="false">'BOD Average Salary by School'!A1643</f>
        <v>124</v>
      </c>
      <c r="B1643" s="206" t="str">
        <f aca="false">'BOD Average Salary by School'!B1643</f>
        <v>Roanoke City Public Schools</v>
      </c>
      <c r="C1643" s="206" t="n">
        <f aca="false">'BOD Average Salary by School'!C1643</f>
        <v>370</v>
      </c>
      <c r="D1643" s="206" t="str">
        <f aca="false">'BOD Average Salary by School'!D1643</f>
        <v>MONTEREY ELEM</v>
      </c>
      <c r="E1643" s="226" t="n">
        <f aca="false">VLOOKUP(TEXT(A1643,"000")&amp;" "&amp;TEXT(C1643,"0000"),'BOD Average Salary by School'!F:G,2,FALSE())</f>
        <v>46386.35</v>
      </c>
    </row>
    <row r="1644" customFormat="false" ht="15" hidden="false" customHeight="true" outlineLevel="0" collapsed="false">
      <c r="A1644" s="225" t="n">
        <f aca="false">'BOD Average Salary by School'!A1644</f>
        <v>124</v>
      </c>
      <c r="B1644" s="206" t="str">
        <f aca="false">'BOD Average Salary by School'!B1644</f>
        <v>Roanoke City Public Schools</v>
      </c>
      <c r="C1644" s="206" t="n">
        <f aca="false">'BOD Average Salary by School'!C1644</f>
        <v>380</v>
      </c>
      <c r="D1644" s="206" t="str">
        <f aca="false">'BOD Average Salary by School'!D1644</f>
        <v>FISHBURN PARK ELEM</v>
      </c>
      <c r="E1644" s="226" t="n">
        <f aca="false">VLOOKUP(TEXT(A1644,"000")&amp;" "&amp;TEXT(C1644,"0000"),'BOD Average Salary by School'!F:G,2,FALSE())</f>
        <v>51231.64</v>
      </c>
    </row>
    <row r="1645" customFormat="false" ht="15" hidden="false" customHeight="true" outlineLevel="0" collapsed="false">
      <c r="A1645" s="225" t="n">
        <f aca="false">'BOD Average Salary by School'!A1645</f>
        <v>124</v>
      </c>
      <c r="B1645" s="206" t="str">
        <f aca="false">'BOD Average Salary by School'!B1645</f>
        <v>Roanoke City Public Schools</v>
      </c>
      <c r="C1645" s="206" t="n">
        <f aca="false">'BOD Average Salary by School'!C1645</f>
        <v>390</v>
      </c>
      <c r="D1645" s="206" t="str">
        <f aca="false">'BOD Average Salary by School'!D1645</f>
        <v>PATRICK HENRY HIGH</v>
      </c>
      <c r="E1645" s="226" t="n">
        <f aca="false">VLOOKUP(TEXT(A1645,"000")&amp;" "&amp;TEXT(C1645,"0000"),'BOD Average Salary by School'!F:G,2,FALSE())</f>
        <v>51506.98</v>
      </c>
    </row>
    <row r="1646" customFormat="false" ht="15" hidden="false" customHeight="true" outlineLevel="0" collapsed="false">
      <c r="A1646" s="225" t="n">
        <f aca="false">'BOD Average Salary by School'!A1646</f>
        <v>124</v>
      </c>
      <c r="B1646" s="206" t="str">
        <f aca="false">'BOD Average Salary by School'!B1646</f>
        <v>Roanoke City Public Schools</v>
      </c>
      <c r="C1646" s="206" t="n">
        <f aca="false">'BOD Average Salary by School'!C1646</f>
        <v>400</v>
      </c>
      <c r="D1646" s="206" t="str">
        <f aca="false">'BOD Average Salary by School'!D1646</f>
        <v>WILLIAM FLEMING HIGH</v>
      </c>
      <c r="E1646" s="226" t="n">
        <f aca="false">VLOOKUP(TEXT(A1646,"000")&amp;" "&amp;TEXT(C1646,"0000"),'BOD Average Salary by School'!F:G,2,FALSE())</f>
        <v>49540.37</v>
      </c>
    </row>
    <row r="1647" customFormat="false" ht="15" hidden="false" customHeight="true" outlineLevel="0" collapsed="false">
      <c r="A1647" s="225" t="n">
        <f aca="false">'BOD Average Salary by School'!A1647</f>
        <v>124</v>
      </c>
      <c r="B1647" s="206" t="str">
        <f aca="false">'BOD Average Salary by School'!B1647</f>
        <v>Roanoke City Public Schools</v>
      </c>
      <c r="C1647" s="206" t="n">
        <f aca="false">'BOD Average Salary by School'!C1647</f>
        <v>410</v>
      </c>
      <c r="D1647" s="206" t="str">
        <f aca="false">'BOD Average Salary by School'!D1647</f>
        <v>FAIRVIEW ELEM</v>
      </c>
      <c r="E1647" s="226" t="n">
        <f aca="false">VLOOKUP(TEXT(A1647,"000")&amp;" "&amp;TEXT(C1647,"0000"),'BOD Average Salary by School'!F:G,2,FALSE())</f>
        <v>51459.11</v>
      </c>
    </row>
    <row r="1648" customFormat="false" ht="15" hidden="false" customHeight="true" outlineLevel="0" collapsed="false">
      <c r="A1648" s="225" t="n">
        <f aca="false">'BOD Average Salary by School'!A1648</f>
        <v>124</v>
      </c>
      <c r="B1648" s="206" t="str">
        <f aca="false">'BOD Average Salary by School'!B1648</f>
        <v>Roanoke City Public Schools</v>
      </c>
      <c r="C1648" s="206" t="n">
        <f aca="false">'BOD Average Salary by School'!C1648</f>
        <v>420</v>
      </c>
      <c r="D1648" s="206" t="str">
        <f aca="false">'BOD Average Salary by School'!D1648</f>
        <v>HURT PARK ELEM</v>
      </c>
      <c r="E1648" s="226" t="n">
        <f aca="false">VLOOKUP(TEXT(A1648,"000")&amp;" "&amp;TEXT(C1648,"0000"),'BOD Average Salary by School'!F:G,2,FALSE())</f>
        <v>47226.85</v>
      </c>
    </row>
    <row r="1649" customFormat="false" ht="15" hidden="false" customHeight="true" outlineLevel="0" collapsed="false">
      <c r="A1649" s="225" t="n">
        <f aca="false">'BOD Average Salary by School'!A1649</f>
        <v>124</v>
      </c>
      <c r="B1649" s="206" t="str">
        <f aca="false">'BOD Average Salary by School'!B1649</f>
        <v>Roanoke City Public Schools</v>
      </c>
      <c r="C1649" s="206" t="n">
        <f aca="false">'BOD Average Salary by School'!C1649</f>
        <v>450</v>
      </c>
      <c r="D1649" s="206" t="str">
        <f aca="false">'BOD Average Salary by School'!D1649</f>
        <v>JAMES MADISON MIDDLE</v>
      </c>
      <c r="E1649" s="226" t="n">
        <f aca="false">VLOOKUP(TEXT(A1649,"000")&amp;" "&amp;TEXT(C1649,"0000"),'BOD Average Salary by School'!F:G,2,FALSE())</f>
        <v>45965.83</v>
      </c>
    </row>
    <row r="1650" customFormat="false" ht="15" hidden="false" customHeight="true" outlineLevel="0" collapsed="false">
      <c r="A1650" s="225" t="n">
        <f aca="false">'BOD Average Salary by School'!A1650</f>
        <v>124</v>
      </c>
      <c r="B1650" s="206" t="str">
        <f aca="false">'BOD Average Salary by School'!B1650</f>
        <v>Roanoke City Public Schools</v>
      </c>
      <c r="C1650" s="206" t="n">
        <f aca="false">'BOD Average Salary by School'!C1650</f>
        <v>50</v>
      </c>
      <c r="D1650" s="206" t="str">
        <f aca="false">'BOD Average Salary by School'!D1650</f>
        <v>FALLON PARK ELEM</v>
      </c>
      <c r="E1650" s="226" t="n">
        <f aca="false">VLOOKUP(TEXT(A1650,"000")&amp;" "&amp;TEXT(C1650,"0000"),'BOD Average Salary by School'!F:G,2,FALSE())</f>
        <v>50028.63</v>
      </c>
    </row>
    <row r="1651" customFormat="false" ht="15" hidden="false" customHeight="true" outlineLevel="0" collapsed="false">
      <c r="A1651" s="225" t="n">
        <f aca="false">'BOD Average Salary by School'!A1651</f>
        <v>124</v>
      </c>
      <c r="B1651" s="206" t="str">
        <f aca="false">'BOD Average Salary by School'!B1651</f>
        <v>Roanoke City Public Schools</v>
      </c>
      <c r="C1651" s="206" t="n">
        <f aca="false">'BOD Average Salary by School'!C1651</f>
        <v>60</v>
      </c>
      <c r="D1651" s="206" t="str">
        <f aca="false">'BOD Average Salary by School'!D1651</f>
        <v>MORNINGSIDE ELEM</v>
      </c>
      <c r="E1651" s="226" t="n">
        <f aca="false">VLOOKUP(TEXT(A1651,"000")&amp;" "&amp;TEXT(C1651,"0000"),'BOD Average Salary by School'!F:G,2,FALSE())</f>
        <v>46794.18</v>
      </c>
    </row>
    <row r="1652" customFormat="false" ht="15" hidden="false" customHeight="true" outlineLevel="0" collapsed="false">
      <c r="A1652" s="225" t="n">
        <f aca="false">'BOD Average Salary by School'!A1652</f>
        <v>124</v>
      </c>
      <c r="B1652" s="206" t="str">
        <f aca="false">'BOD Average Salary by School'!B1652</f>
        <v>Roanoke City Public Schools</v>
      </c>
      <c r="C1652" s="206" t="n">
        <f aca="false">'BOD Average Salary by School'!C1652</f>
        <v>70</v>
      </c>
      <c r="D1652" s="206" t="str">
        <f aca="false">'BOD Average Salary by School'!D1652</f>
        <v>VIRGINIA HEIGHTS ELEM</v>
      </c>
      <c r="E1652" s="226" t="n">
        <f aca="false">VLOOKUP(TEXT(A1652,"000")&amp;" "&amp;TEXT(C1652,"0000"),'BOD Average Salary by School'!F:G,2,FALSE())</f>
        <v>49053.38</v>
      </c>
    </row>
    <row r="1653" customFormat="false" ht="15" hidden="false" customHeight="true" outlineLevel="0" collapsed="false">
      <c r="A1653" s="225" t="n">
        <f aca="false">'BOD Average Salary by School'!A1653</f>
        <v>124</v>
      </c>
      <c r="B1653" s="206" t="str">
        <f aca="false">'BOD Average Salary by School'!B1653</f>
        <v>Roanoke City Public Schools</v>
      </c>
      <c r="C1653" s="206" t="n">
        <f aca="false">'BOD Average Salary by School'!C1653</f>
        <v>90</v>
      </c>
      <c r="D1653" s="206" t="str">
        <f aca="false">'BOD Average Salary by School'!D1653</f>
        <v>WASENA ELEM</v>
      </c>
      <c r="E1653" s="226" t="n">
        <f aca="false">VLOOKUP(TEXT(A1653,"000")&amp;" "&amp;TEXT(C1653,"0000"),'BOD Average Salary by School'!F:G,2,FALSE())</f>
        <v>50656.45</v>
      </c>
    </row>
    <row r="1654" customFormat="false" ht="15" hidden="false" customHeight="true" outlineLevel="0" collapsed="false">
      <c r="A1654" s="225" t="n">
        <f aca="false">'BOD Average Salary by School'!A1654</f>
        <v>126</v>
      </c>
      <c r="B1654" s="206" t="str">
        <f aca="false">'BOD Average Salary by School'!B1654</f>
        <v>Staunton City Public Schools</v>
      </c>
      <c r="C1654" s="206" t="n">
        <f aca="false">'BOD Average Salary by School'!C1654</f>
        <v>110</v>
      </c>
      <c r="D1654" s="206" t="str">
        <f aca="false">'BOD Average Salary by School'!D1654</f>
        <v>SHELBURNE MIDDLE</v>
      </c>
      <c r="E1654" s="226" t="n">
        <f aca="false">VLOOKUP(TEXT(A1654,"000")&amp;" "&amp;TEXT(C1654,"0000"),'BOD Average Salary by School'!F:G,2,FALSE())</f>
        <v>45617</v>
      </c>
    </row>
    <row r="1655" customFormat="false" ht="15" hidden="false" customHeight="true" outlineLevel="0" collapsed="false">
      <c r="A1655" s="225" t="n">
        <f aca="false">'BOD Average Salary by School'!A1655</f>
        <v>126</v>
      </c>
      <c r="B1655" s="206" t="str">
        <f aca="false">'BOD Average Salary by School'!B1655</f>
        <v>Staunton City Public Schools</v>
      </c>
      <c r="C1655" s="206" t="n">
        <f aca="false">'BOD Average Salary by School'!C1655</f>
        <v>30</v>
      </c>
      <c r="D1655" s="206" t="str">
        <f aca="false">'BOD Average Salary by School'!D1655</f>
        <v>ROBERT E. LEE HIGH</v>
      </c>
      <c r="E1655" s="226" t="n">
        <f aca="false">VLOOKUP(TEXT(A1655,"000")&amp;" "&amp;TEXT(C1655,"0000"),'BOD Average Salary by School'!F:G,2,FALSE())</f>
        <v>46434</v>
      </c>
    </row>
    <row r="1656" customFormat="false" ht="15" hidden="false" customHeight="true" outlineLevel="0" collapsed="false">
      <c r="A1656" s="225" t="n">
        <f aca="false">'BOD Average Salary by School'!A1656</f>
        <v>126</v>
      </c>
      <c r="B1656" s="206" t="str">
        <f aca="false">'BOD Average Salary by School'!B1656</f>
        <v>Staunton City Public Schools</v>
      </c>
      <c r="C1656" s="206" t="n">
        <f aca="false">'BOD Average Salary by School'!C1656</f>
        <v>40</v>
      </c>
      <c r="D1656" s="206" t="str">
        <f aca="false">'BOD Average Salary by School'!D1656</f>
        <v>A. R. WARE ELEM</v>
      </c>
      <c r="E1656" s="226" t="n">
        <f aca="false">VLOOKUP(TEXT(A1656,"000")&amp;" "&amp;TEXT(C1656,"0000"),'BOD Average Salary by School'!F:G,2,FALSE())</f>
        <v>45521</v>
      </c>
    </row>
    <row r="1657" customFormat="false" ht="15" hidden="false" customHeight="true" outlineLevel="0" collapsed="false">
      <c r="A1657" s="225" t="n">
        <f aca="false">'BOD Average Salary by School'!A1657</f>
        <v>126</v>
      </c>
      <c r="B1657" s="206" t="str">
        <f aca="false">'BOD Average Salary by School'!B1657</f>
        <v>Staunton City Public Schools</v>
      </c>
      <c r="C1657" s="206" t="n">
        <f aca="false">'BOD Average Salary by School'!C1657</f>
        <v>41</v>
      </c>
      <c r="D1657" s="206" t="str">
        <f aca="false">'BOD Average Salary by School'!D1657</f>
        <v>STAUNTON PRESCHOOL PROGRAMS</v>
      </c>
      <c r="E1657" s="226" t="n">
        <f aca="false">VLOOKUP(TEXT(A1657,"000")&amp;" "&amp;TEXT(C1657,"0000"),'BOD Average Salary by School'!F:G,2,FALSE())</f>
        <v>47183</v>
      </c>
    </row>
    <row r="1658" customFormat="false" ht="15" hidden="false" customHeight="true" outlineLevel="0" collapsed="false">
      <c r="A1658" s="225" t="n">
        <f aca="false">'BOD Average Salary by School'!A1658</f>
        <v>126</v>
      </c>
      <c r="B1658" s="206" t="str">
        <f aca="false">'BOD Average Salary by School'!B1658</f>
        <v>Staunton City Public Schools</v>
      </c>
      <c r="C1658" s="206" t="n">
        <f aca="false">'BOD Average Salary by School'!C1658</f>
        <v>70</v>
      </c>
      <c r="D1658" s="206" t="str">
        <f aca="false">'BOD Average Salary by School'!D1658</f>
        <v>BESSIE WELLER ELEM</v>
      </c>
      <c r="E1658" s="226" t="n">
        <f aca="false">VLOOKUP(TEXT(A1658,"000")&amp;" "&amp;TEXT(C1658,"0000"),'BOD Average Salary by School'!F:G,2,FALSE())</f>
        <v>43997</v>
      </c>
    </row>
    <row r="1659" customFormat="false" ht="15" hidden="false" customHeight="true" outlineLevel="0" collapsed="false">
      <c r="A1659" s="225" t="n">
        <f aca="false">'BOD Average Salary by School'!A1659</f>
        <v>126</v>
      </c>
      <c r="B1659" s="206" t="str">
        <f aca="false">'BOD Average Salary by School'!B1659</f>
        <v>Staunton City Public Schools</v>
      </c>
      <c r="C1659" s="206" t="n">
        <f aca="false">'BOD Average Salary by School'!C1659</f>
        <v>90</v>
      </c>
      <c r="D1659" s="206" t="str">
        <f aca="false">'BOD Average Salary by School'!D1659</f>
        <v>THOMAS C. MCSWAIN ELEM</v>
      </c>
      <c r="E1659" s="226" t="n">
        <f aca="false">VLOOKUP(TEXT(A1659,"000")&amp;" "&amp;TEXT(C1659,"0000"),'BOD Average Salary by School'!F:G,2,FALSE())</f>
        <v>46052</v>
      </c>
    </row>
    <row r="1660" customFormat="false" ht="15" hidden="false" customHeight="true" outlineLevel="0" collapsed="false">
      <c r="A1660" s="225" t="n">
        <f aca="false">'BOD Average Salary by School'!A1660</f>
        <v>127</v>
      </c>
      <c r="B1660" s="206" t="str">
        <f aca="false">'BOD Average Salary by School'!B1660</f>
        <v>Suffolk City Public Schools</v>
      </c>
      <c r="C1660" s="206" t="n">
        <f aca="false">'BOD Average Salary by School'!C1660</f>
        <v>210</v>
      </c>
      <c r="D1660" s="206" t="str">
        <f aca="false">'BOD Average Salary by School'!D1660</f>
        <v>ELEPHANT'S FORK ELEM</v>
      </c>
      <c r="E1660" s="226" t="n">
        <f aca="false">VLOOKUP(TEXT(A1660,"000")&amp;" "&amp;TEXT(C1660,"0000"),'BOD Average Salary by School'!F:G,2,FALSE())</f>
        <v>49564.18</v>
      </c>
    </row>
    <row r="1661" customFormat="false" ht="15" hidden="false" customHeight="true" outlineLevel="0" collapsed="false">
      <c r="A1661" s="225" t="n">
        <f aca="false">'BOD Average Salary by School'!A1661</f>
        <v>127</v>
      </c>
      <c r="B1661" s="206" t="str">
        <f aca="false">'BOD Average Salary by School'!B1661</f>
        <v>Suffolk City Public Schools</v>
      </c>
      <c r="C1661" s="206" t="n">
        <f aca="false">'BOD Average Salary by School'!C1661</f>
        <v>220</v>
      </c>
      <c r="D1661" s="206" t="str">
        <f aca="false">'BOD Average Salary by School'!D1661</f>
        <v>NANSEMOND PARKWAY ELEM</v>
      </c>
      <c r="E1661" s="226" t="n">
        <f aca="false">VLOOKUP(TEXT(A1661,"000")&amp;" "&amp;TEXT(C1661,"0000"),'BOD Average Salary by School'!F:G,2,FALSE())</f>
        <v>51931.58</v>
      </c>
    </row>
    <row r="1662" customFormat="false" ht="15" hidden="false" customHeight="true" outlineLevel="0" collapsed="false">
      <c r="A1662" s="225" t="n">
        <f aca="false">'BOD Average Salary by School'!A1662</f>
        <v>127</v>
      </c>
      <c r="B1662" s="206" t="str">
        <f aca="false">'BOD Average Salary by School'!B1662</f>
        <v>Suffolk City Public Schools</v>
      </c>
      <c r="C1662" s="206" t="n">
        <f aca="false">'BOD Average Salary by School'!C1662</f>
        <v>230</v>
      </c>
      <c r="D1662" s="206" t="str">
        <f aca="false">'BOD Average Salary by School'!D1662</f>
        <v>KILBY SHORES ELEM</v>
      </c>
      <c r="E1662" s="226" t="n">
        <f aca="false">VLOOKUP(TEXT(A1662,"000")&amp;" "&amp;TEXT(C1662,"0000"),'BOD Average Salary by School'!F:G,2,FALSE())</f>
        <v>49799.18</v>
      </c>
    </row>
    <row r="1663" customFormat="false" ht="15" hidden="false" customHeight="true" outlineLevel="0" collapsed="false">
      <c r="A1663" s="225" t="n">
        <f aca="false">'BOD Average Salary by School'!A1663</f>
        <v>127</v>
      </c>
      <c r="B1663" s="206" t="str">
        <f aca="false">'BOD Average Salary by School'!B1663</f>
        <v>Suffolk City Public Schools</v>
      </c>
      <c r="C1663" s="206" t="n">
        <f aca="false">'BOD Average Salary by School'!C1663</f>
        <v>240</v>
      </c>
      <c r="D1663" s="206" t="str">
        <f aca="false">'BOD Average Salary by School'!D1663</f>
        <v>NANSEMOND RIVER HIGH</v>
      </c>
      <c r="E1663" s="226" t="n">
        <f aca="false">VLOOKUP(TEXT(A1663,"000")&amp;" "&amp;TEXT(C1663,"0000"),'BOD Average Salary by School'!F:G,2,FALSE())</f>
        <v>53323.45</v>
      </c>
    </row>
    <row r="1664" customFormat="false" ht="15" hidden="false" customHeight="true" outlineLevel="0" collapsed="false">
      <c r="A1664" s="225" t="n">
        <f aca="false">'BOD Average Salary by School'!A1664</f>
        <v>127</v>
      </c>
      <c r="B1664" s="206" t="str">
        <f aca="false">'BOD Average Salary by School'!B1664</f>
        <v>Suffolk City Public Schools</v>
      </c>
      <c r="C1664" s="206" t="n">
        <f aca="false">'BOD Average Salary by School'!C1664</f>
        <v>300</v>
      </c>
      <c r="D1664" s="206" t="str">
        <f aca="false">'BOD Average Salary by School'!D1664</f>
        <v>LAKELAND HIGH</v>
      </c>
      <c r="E1664" s="226" t="n">
        <f aca="false">VLOOKUP(TEXT(A1664,"000")&amp;" "&amp;TEXT(C1664,"0000"),'BOD Average Salary by School'!F:G,2,FALSE())</f>
        <v>50966.59</v>
      </c>
    </row>
    <row r="1665" customFormat="false" ht="15" hidden="false" customHeight="true" outlineLevel="0" collapsed="false">
      <c r="A1665" s="225" t="n">
        <f aca="false">'BOD Average Salary by School'!A1665</f>
        <v>127</v>
      </c>
      <c r="B1665" s="206" t="str">
        <f aca="false">'BOD Average Salary by School'!B1665</f>
        <v>Suffolk City Public Schools</v>
      </c>
      <c r="C1665" s="206" t="n">
        <f aca="false">'BOD Average Salary by School'!C1665</f>
        <v>330</v>
      </c>
      <c r="D1665" s="206" t="str">
        <f aca="false">'BOD Average Salary by School'!D1665</f>
        <v>MACK BENN JR. ELEM</v>
      </c>
      <c r="E1665" s="226" t="n">
        <f aca="false">VLOOKUP(TEXT(A1665,"000")&amp;" "&amp;TEXT(C1665,"0000"),'BOD Average Salary by School'!F:G,2,FALSE())</f>
        <v>50140.72</v>
      </c>
    </row>
    <row r="1666" customFormat="false" ht="15" hidden="false" customHeight="true" outlineLevel="0" collapsed="false">
      <c r="A1666" s="225" t="n">
        <f aca="false">'BOD Average Salary by School'!A1666</f>
        <v>127</v>
      </c>
      <c r="B1666" s="206" t="str">
        <f aca="false">'BOD Average Salary by School'!B1666</f>
        <v>Suffolk City Public Schools</v>
      </c>
      <c r="C1666" s="206" t="n">
        <f aca="false">'BOD Average Salary by School'!C1666</f>
        <v>370</v>
      </c>
      <c r="D1666" s="206" t="str">
        <f aca="false">'BOD Average Salary by School'!D1666</f>
        <v>JOHN F. KENNEDY MIDDLE</v>
      </c>
      <c r="E1666" s="226" t="n">
        <f aca="false">VLOOKUP(TEXT(A1666,"000")&amp;" "&amp;TEXT(C1666,"0000"),'BOD Average Salary by School'!F:G,2,FALSE())</f>
        <v>49786.37</v>
      </c>
    </row>
    <row r="1667" customFormat="false" ht="15" hidden="false" customHeight="true" outlineLevel="0" collapsed="false">
      <c r="A1667" s="225" t="n">
        <f aca="false">'BOD Average Salary by School'!A1667</f>
        <v>127</v>
      </c>
      <c r="B1667" s="206" t="str">
        <f aca="false">'BOD Average Salary by School'!B1667</f>
        <v>Suffolk City Public Schools</v>
      </c>
      <c r="C1667" s="206" t="n">
        <f aca="false">'BOD Average Salary by School'!C1667</f>
        <v>380</v>
      </c>
      <c r="D1667" s="206" t="str">
        <f aca="false">'BOD Average Salary by School'!D1667</f>
        <v>JOHN YEATES MIDDLE</v>
      </c>
      <c r="E1667" s="226" t="n">
        <f aca="false">VLOOKUP(TEXT(A1667,"000")&amp;" "&amp;TEXT(C1667,"0000"),'BOD Average Salary by School'!F:G,2,FALSE())</f>
        <v>53179.3</v>
      </c>
    </row>
    <row r="1668" customFormat="false" ht="15" hidden="false" customHeight="true" outlineLevel="0" collapsed="false">
      <c r="A1668" s="225" t="n">
        <f aca="false">'BOD Average Salary by School'!A1668</f>
        <v>127</v>
      </c>
      <c r="B1668" s="206" t="str">
        <f aca="false">'BOD Average Salary by School'!B1668</f>
        <v>Suffolk City Public Schools</v>
      </c>
      <c r="C1668" s="206" t="n">
        <f aca="false">'BOD Average Salary by School'!C1668</f>
        <v>390</v>
      </c>
      <c r="D1668" s="206" t="str">
        <f aca="false">'BOD Average Salary by School'!D1668</f>
        <v>FOREST GLEN MIDDLE</v>
      </c>
      <c r="E1668" s="226" t="n">
        <f aca="false">VLOOKUP(TEXT(A1668,"000")&amp;" "&amp;TEXT(C1668,"0000"),'BOD Average Salary by School'!F:G,2,FALSE())</f>
        <v>51163.06</v>
      </c>
    </row>
    <row r="1669" customFormat="false" ht="15" hidden="false" customHeight="true" outlineLevel="0" collapsed="false">
      <c r="A1669" s="225" t="n">
        <f aca="false">'BOD Average Salary by School'!A1669</f>
        <v>127</v>
      </c>
      <c r="B1669" s="206" t="str">
        <f aca="false">'BOD Average Salary by School'!B1669</f>
        <v>Suffolk City Public Schools</v>
      </c>
      <c r="C1669" s="206" t="n">
        <f aca="false">'BOD Average Salary by School'!C1669</f>
        <v>391</v>
      </c>
      <c r="D1669" s="206" t="str">
        <f aca="false">'BOD Average Salary by School'!D1669</f>
        <v>NORTHERN SHORES ELEM</v>
      </c>
      <c r="E1669" s="226" t="n">
        <f aca="false">VLOOKUP(TEXT(A1669,"000")&amp;" "&amp;TEXT(C1669,"0000"),'BOD Average Salary by School'!F:G,2,FALSE())</f>
        <v>52355.61</v>
      </c>
    </row>
    <row r="1670" customFormat="false" ht="15" hidden="false" customHeight="true" outlineLevel="0" collapsed="false">
      <c r="A1670" s="225" t="n">
        <f aca="false">'BOD Average Salary by School'!A1670</f>
        <v>127</v>
      </c>
      <c r="B1670" s="206" t="str">
        <f aca="false">'BOD Average Salary by School'!B1670</f>
        <v>Suffolk City Public Schools</v>
      </c>
      <c r="C1670" s="206" t="n">
        <f aca="false">'BOD Average Salary by School'!C1670</f>
        <v>393</v>
      </c>
      <c r="D1670" s="206" t="str">
        <f aca="false">'BOD Average Salary by School'!D1670</f>
        <v>KING'S FORK MIDDLE</v>
      </c>
      <c r="E1670" s="226" t="n">
        <f aca="false">VLOOKUP(TEXT(A1670,"000")&amp;" "&amp;TEXT(C1670,"0000"),'BOD Average Salary by School'!F:G,2,FALSE())</f>
        <v>56594.47</v>
      </c>
    </row>
    <row r="1671" customFormat="false" ht="15" hidden="false" customHeight="true" outlineLevel="0" collapsed="false">
      <c r="A1671" s="225" t="n">
        <f aca="false">'BOD Average Salary by School'!A1671</f>
        <v>127</v>
      </c>
      <c r="B1671" s="206" t="str">
        <f aca="false">'BOD Average Salary by School'!B1671</f>
        <v>Suffolk City Public Schools</v>
      </c>
      <c r="C1671" s="206" t="n">
        <f aca="false">'BOD Average Salary by School'!C1671</f>
        <v>395</v>
      </c>
      <c r="D1671" s="206" t="str">
        <f aca="false">'BOD Average Salary by School'!D1671</f>
        <v>KING'S FORK HIGH</v>
      </c>
      <c r="E1671" s="226" t="n">
        <f aca="false">VLOOKUP(TEXT(A1671,"000")&amp;" "&amp;TEXT(C1671,"0000"),'BOD Average Salary by School'!F:G,2,FALSE())</f>
        <v>52876.54</v>
      </c>
    </row>
    <row r="1672" customFormat="false" ht="15" hidden="false" customHeight="true" outlineLevel="0" collapsed="false">
      <c r="A1672" s="225" t="n">
        <f aca="false">'BOD Average Salary by School'!A1672</f>
        <v>127</v>
      </c>
      <c r="B1672" s="206" t="str">
        <f aca="false">'BOD Average Salary by School'!B1672</f>
        <v>Suffolk City Public Schools</v>
      </c>
      <c r="C1672" s="206" t="n">
        <f aca="false">'BOD Average Salary by School'!C1672</f>
        <v>440</v>
      </c>
      <c r="D1672" s="206" t="str">
        <f aca="false">'BOD Average Salary by School'!D1672</f>
        <v>CREEKSIDE ELEM</v>
      </c>
      <c r="E1672" s="226" t="n">
        <f aca="false">VLOOKUP(TEXT(A1672,"000")&amp;" "&amp;TEXT(C1672,"0000"),'BOD Average Salary by School'!F:G,2,FALSE())</f>
        <v>48959.44</v>
      </c>
    </row>
    <row r="1673" customFormat="false" ht="15" hidden="false" customHeight="true" outlineLevel="0" collapsed="false">
      <c r="A1673" s="225" t="n">
        <f aca="false">'BOD Average Salary by School'!A1673</f>
        <v>127</v>
      </c>
      <c r="B1673" s="206" t="str">
        <f aca="false">'BOD Average Salary by School'!B1673</f>
        <v>Suffolk City Public Schools</v>
      </c>
      <c r="C1673" s="206" t="n">
        <f aca="false">'BOD Average Salary by School'!C1673</f>
        <v>450</v>
      </c>
      <c r="D1673" s="206" t="str">
        <f aca="false">'BOD Average Salary by School'!D1673</f>
        <v>HILLPOINT ELEM</v>
      </c>
      <c r="E1673" s="226" t="n">
        <f aca="false">VLOOKUP(TEXT(A1673,"000")&amp;" "&amp;TEXT(C1673,"0000"),'BOD Average Salary by School'!F:G,2,FALSE())</f>
        <v>50613.22</v>
      </c>
    </row>
    <row r="1674" customFormat="false" ht="15" hidden="false" customHeight="true" outlineLevel="0" collapsed="false">
      <c r="A1674" s="225" t="n">
        <f aca="false">'BOD Average Salary by School'!A1674</f>
        <v>127</v>
      </c>
      <c r="B1674" s="206" t="str">
        <f aca="false">'BOD Average Salary by School'!B1674</f>
        <v>Suffolk City Public Schools</v>
      </c>
      <c r="C1674" s="206" t="n">
        <f aca="false">'BOD Average Salary by School'!C1674</f>
        <v>47</v>
      </c>
      <c r="D1674" s="206" t="str">
        <f aca="false">'BOD Average Salary by School'!D1674</f>
        <v>PIONEER ELEM</v>
      </c>
      <c r="E1674" s="226" t="n">
        <f aca="false">VLOOKUP(TEXT(A1674,"000")&amp;" "&amp;TEXT(C1674,"0000"),'BOD Average Salary by School'!F:G,2,FALSE())</f>
        <v>50657.44</v>
      </c>
    </row>
    <row r="1675" customFormat="false" ht="15" hidden="false" customHeight="true" outlineLevel="0" collapsed="false">
      <c r="A1675" s="225" t="n">
        <f aca="false">'BOD Average Salary by School'!A1675</f>
        <v>127</v>
      </c>
      <c r="B1675" s="206" t="str">
        <f aca="false">'BOD Average Salary by School'!B1675</f>
        <v>Suffolk City Public Schools</v>
      </c>
      <c r="C1675" s="206" t="n">
        <f aca="false">'BOD Average Salary by School'!C1675</f>
        <v>50</v>
      </c>
      <c r="D1675" s="206" t="str">
        <f aca="false">'BOD Average Salary by School'!D1675</f>
        <v>BOOKER T. WASHINGTON ELEM</v>
      </c>
      <c r="E1675" s="226" t="n">
        <f aca="false">VLOOKUP(TEXT(A1675,"000")&amp;" "&amp;TEXT(C1675,"0000"),'BOD Average Salary by School'!F:G,2,FALSE())</f>
        <v>53945.81</v>
      </c>
    </row>
    <row r="1676" customFormat="false" ht="15" hidden="false" customHeight="true" outlineLevel="0" collapsed="false">
      <c r="A1676" s="225" t="n">
        <f aca="false">'BOD Average Salary by School'!A1676</f>
        <v>127</v>
      </c>
      <c r="B1676" s="206" t="str">
        <f aca="false">'BOD Average Salary by School'!B1676</f>
        <v>Suffolk City Public Schools</v>
      </c>
      <c r="C1676" s="206" t="n">
        <f aca="false">'BOD Average Salary by School'!C1676</f>
        <v>70</v>
      </c>
      <c r="D1676" s="206" t="str">
        <f aca="false">'BOD Average Salary by School'!D1676</f>
        <v>OAKLAND ELEM</v>
      </c>
      <c r="E1676" s="226" t="n">
        <f aca="false">VLOOKUP(TEXT(A1676,"000")&amp;" "&amp;TEXT(C1676,"0000"),'BOD Average Salary by School'!F:G,2,FALSE())</f>
        <v>49946.09</v>
      </c>
    </row>
    <row r="1677" customFormat="false" ht="15" hidden="false" customHeight="true" outlineLevel="0" collapsed="false">
      <c r="A1677" s="225" t="n">
        <f aca="false">'BOD Average Salary by School'!A1677</f>
        <v>127</v>
      </c>
      <c r="B1677" s="206" t="str">
        <f aca="false">'BOD Average Salary by School'!B1677</f>
        <v>Suffolk City Public Schools</v>
      </c>
      <c r="C1677" s="206" t="n">
        <f aca="false">'BOD Average Salary by School'!C1677</f>
        <v>80</v>
      </c>
      <c r="D1677" s="206" t="str">
        <f aca="false">'BOD Average Salary by School'!D1677</f>
        <v>DRIVER ELEM</v>
      </c>
      <c r="E1677" s="226" t="n">
        <f aca="false">VLOOKUP(TEXT(A1677,"000")&amp;" "&amp;TEXT(C1677,"0000"),'BOD Average Salary by School'!F:G,2,FALSE())</f>
        <v>52186.12</v>
      </c>
    </row>
    <row r="1678" customFormat="false" ht="15" hidden="false" customHeight="true" outlineLevel="0" collapsed="false">
      <c r="A1678" s="225" t="n">
        <f aca="false">'BOD Average Salary by School'!A1678</f>
        <v>128</v>
      </c>
      <c r="B1678" s="206" t="str">
        <f aca="false">'BOD Average Salary by School'!B1678</f>
        <v>Virginia Beach City Public Schools</v>
      </c>
      <c r="C1678" s="206" t="n">
        <f aca="false">'BOD Average Salary by School'!C1678</f>
        <v>10</v>
      </c>
      <c r="D1678" s="206" t="str">
        <f aca="false">'BOD Average Salary by School'!D1678</f>
        <v>GREEN RUN HIGH</v>
      </c>
      <c r="E1678" s="226" t="n">
        <f aca="false">VLOOKUP(TEXT(A1678,"000")&amp;" "&amp;TEXT(C1678,"0000"),'BOD Average Salary by School'!F:G,2,FALSE())</f>
        <v>54156</v>
      </c>
    </row>
    <row r="1679" customFormat="false" ht="15" hidden="false" customHeight="true" outlineLevel="0" collapsed="false">
      <c r="A1679" s="225" t="n">
        <f aca="false">'BOD Average Salary by School'!A1679</f>
        <v>128</v>
      </c>
      <c r="B1679" s="206" t="str">
        <f aca="false">'BOD Average Salary by School'!B1679</f>
        <v>Virginia Beach City Public Schools</v>
      </c>
      <c r="C1679" s="206" t="n">
        <f aca="false">'BOD Average Salary by School'!C1679</f>
        <v>100</v>
      </c>
      <c r="D1679" s="206" t="str">
        <f aca="false">'BOD Average Salary by School'!D1679</f>
        <v>THREE OAKS ELEM</v>
      </c>
      <c r="E1679" s="226" t="n">
        <f aca="false">VLOOKUP(TEXT(A1679,"000")&amp;" "&amp;TEXT(C1679,"0000"),'BOD Average Salary by School'!F:G,2,FALSE())</f>
        <v>57624</v>
      </c>
    </row>
    <row r="1680" customFormat="false" ht="15" hidden="false" customHeight="true" outlineLevel="0" collapsed="false">
      <c r="A1680" s="225" t="n">
        <f aca="false">'BOD Average Salary by School'!A1680</f>
        <v>128</v>
      </c>
      <c r="B1680" s="206" t="str">
        <f aca="false">'BOD Average Salary by School'!B1680</f>
        <v>Virginia Beach City Public Schools</v>
      </c>
      <c r="C1680" s="206" t="n">
        <f aca="false">'BOD Average Salary by School'!C1680</f>
        <v>1020</v>
      </c>
      <c r="D1680" s="206" t="str">
        <f aca="false">'BOD Average Salary by School'!D1680</f>
        <v>NEW CASTLE ELEM</v>
      </c>
      <c r="E1680" s="226" t="n">
        <f aca="false">VLOOKUP(TEXT(A1680,"000")&amp;" "&amp;TEXT(C1680,"0000"),'BOD Average Salary by School'!F:G,2,FALSE())</f>
        <v>55523</v>
      </c>
    </row>
    <row r="1681" customFormat="false" ht="15" hidden="false" customHeight="true" outlineLevel="0" collapsed="false">
      <c r="A1681" s="225" t="n">
        <f aca="false">'BOD Average Salary by School'!A1681</f>
        <v>128</v>
      </c>
      <c r="B1681" s="206" t="str">
        <f aca="false">'BOD Average Salary by School'!B1681</f>
        <v>Virginia Beach City Public Schools</v>
      </c>
      <c r="C1681" s="206" t="n">
        <f aca="false">'BOD Average Salary by School'!C1681</f>
        <v>1030</v>
      </c>
      <c r="D1681" s="206" t="str">
        <f aca="false">'BOD Average Salary by School'!D1681</f>
        <v>LANDSTOWN HIGH</v>
      </c>
      <c r="E1681" s="226" t="n">
        <f aca="false">VLOOKUP(TEXT(A1681,"000")&amp;" "&amp;TEXT(C1681,"0000"),'BOD Average Salary by School'!F:G,2,FALSE())</f>
        <v>58386</v>
      </c>
    </row>
    <row r="1682" customFormat="false" ht="15" hidden="false" customHeight="true" outlineLevel="0" collapsed="false">
      <c r="A1682" s="225" t="n">
        <f aca="false">'BOD Average Salary by School'!A1682</f>
        <v>128</v>
      </c>
      <c r="B1682" s="206" t="str">
        <f aca="false">'BOD Average Salary by School'!B1682</f>
        <v>Virginia Beach City Public Schools</v>
      </c>
      <c r="C1682" s="206" t="n">
        <f aca="false">'BOD Average Salary by School'!C1682</f>
        <v>1041</v>
      </c>
      <c r="D1682" s="206" t="str">
        <f aca="false">'BOD Average Salary by School'!D1682</f>
        <v>CORPORATE LANDING ELEM</v>
      </c>
      <c r="E1682" s="226" t="n">
        <f aca="false">VLOOKUP(TEXT(A1682,"000")&amp;" "&amp;TEXT(C1682,"0000"),'BOD Average Salary by School'!F:G,2,FALSE())</f>
        <v>55210</v>
      </c>
    </row>
    <row r="1683" customFormat="false" ht="15" hidden="false" customHeight="true" outlineLevel="0" collapsed="false">
      <c r="A1683" s="225" t="n">
        <f aca="false">'BOD Average Salary by School'!A1683</f>
        <v>128</v>
      </c>
      <c r="B1683" s="206" t="str">
        <f aca="false">'BOD Average Salary by School'!B1683</f>
        <v>Virginia Beach City Public Schools</v>
      </c>
      <c r="C1683" s="206" t="n">
        <f aca="false">'BOD Average Salary by School'!C1683</f>
        <v>1050</v>
      </c>
      <c r="D1683" s="206" t="str">
        <f aca="false">'BOD Average Salary by School'!D1683</f>
        <v>GREEN RUN COLLEGIATE</v>
      </c>
      <c r="E1683" s="226" t="n">
        <f aca="false">VLOOKUP(TEXT(A1683,"000")&amp;" "&amp;TEXT(C1683,"0000"),'BOD Average Salary by School'!F:G,2,FALSE())</f>
        <v>52697</v>
      </c>
    </row>
    <row r="1684" customFormat="false" ht="15" hidden="false" customHeight="true" outlineLevel="0" collapsed="false">
      <c r="A1684" s="225" t="n">
        <f aca="false">'BOD Average Salary by School'!A1684</f>
        <v>128</v>
      </c>
      <c r="B1684" s="206" t="str">
        <f aca="false">'BOD Average Salary by School'!B1684</f>
        <v>Virginia Beach City Public Schools</v>
      </c>
      <c r="C1684" s="206" t="n">
        <f aca="false">'BOD Average Salary by School'!C1684</f>
        <v>106</v>
      </c>
      <c r="D1684" s="206" t="str">
        <f aca="false">'BOD Average Salary by School'!D1684</f>
        <v>DIAMOND SPRINGS ELEM</v>
      </c>
      <c r="E1684" s="226" t="n">
        <f aca="false">VLOOKUP(TEXT(A1684,"000")&amp;" "&amp;TEXT(C1684,"0000"),'BOD Average Salary by School'!F:G,2,FALSE())</f>
        <v>52012</v>
      </c>
    </row>
    <row r="1685" customFormat="false" ht="15" hidden="false" customHeight="true" outlineLevel="0" collapsed="false">
      <c r="A1685" s="225" t="n">
        <f aca="false">'BOD Average Salary by School'!A1685</f>
        <v>128</v>
      </c>
      <c r="B1685" s="206" t="str">
        <f aca="false">'BOD Average Salary by School'!B1685</f>
        <v>Virginia Beach City Public Schools</v>
      </c>
      <c r="C1685" s="206" t="n">
        <f aca="false">'BOD Average Salary by School'!C1685</f>
        <v>115</v>
      </c>
      <c r="D1685" s="206" t="str">
        <f aca="false">'BOD Average Salary by School'!D1685</f>
        <v>BAYSIDE 6TH GRADE CAMPUS</v>
      </c>
      <c r="E1685" s="226" t="n">
        <f aca="false">VLOOKUP(TEXT(A1685,"000")&amp;" "&amp;TEXT(C1685,"0000"),'BOD Average Salary by School'!F:G,2,FALSE())</f>
        <v>49985</v>
      </c>
    </row>
    <row r="1686" customFormat="false" ht="15" hidden="false" customHeight="true" outlineLevel="0" collapsed="false">
      <c r="A1686" s="225" t="n">
        <f aca="false">'BOD Average Salary by School'!A1686</f>
        <v>128</v>
      </c>
      <c r="B1686" s="206" t="str">
        <f aca="false">'BOD Average Salary by School'!B1686</f>
        <v>Virginia Beach City Public Schools</v>
      </c>
      <c r="C1686" s="206" t="n">
        <f aca="false">'BOD Average Salary by School'!C1686</f>
        <v>130</v>
      </c>
      <c r="D1686" s="206" t="str">
        <f aca="false">'BOD Average Salary by School'!D1686</f>
        <v>W.T. COOKE ELEM</v>
      </c>
      <c r="E1686" s="226" t="n">
        <f aca="false">VLOOKUP(TEXT(A1686,"000")&amp;" "&amp;TEXT(C1686,"0000"),'BOD Average Salary by School'!F:G,2,FALSE())</f>
        <v>55382</v>
      </c>
    </row>
    <row r="1687" customFormat="false" ht="15" hidden="false" customHeight="true" outlineLevel="0" collapsed="false">
      <c r="A1687" s="225" t="n">
        <f aca="false">'BOD Average Salary by School'!A1687</f>
        <v>128</v>
      </c>
      <c r="B1687" s="206" t="str">
        <f aca="false">'BOD Average Salary by School'!B1687</f>
        <v>Virginia Beach City Public Schools</v>
      </c>
      <c r="C1687" s="206" t="n">
        <f aca="false">'BOD Average Salary by School'!C1687</f>
        <v>140</v>
      </c>
      <c r="D1687" s="206" t="str">
        <f aca="false">'BOD Average Salary by School'!D1687</f>
        <v>VIRGINIA BEACH MIDDLE</v>
      </c>
      <c r="E1687" s="226" t="n">
        <f aca="false">VLOOKUP(TEXT(A1687,"000")&amp;" "&amp;TEXT(C1687,"0000"),'BOD Average Salary by School'!F:G,2,FALSE())</f>
        <v>54932</v>
      </c>
    </row>
    <row r="1688" customFormat="false" ht="15" hidden="false" customHeight="true" outlineLevel="0" collapsed="false">
      <c r="A1688" s="225" t="n">
        <f aca="false">'BOD Average Salary by School'!A1688</f>
        <v>128</v>
      </c>
      <c r="B1688" s="206" t="str">
        <f aca="false">'BOD Average Salary by School'!B1688</f>
        <v>Virginia Beach City Public Schools</v>
      </c>
      <c r="C1688" s="206" t="n">
        <f aca="false">'BOD Average Salary by School'!C1688</f>
        <v>20</v>
      </c>
      <c r="D1688" s="206" t="str">
        <f aca="false">'BOD Average Salary by School'!D1688</f>
        <v>WHITE OAKS ELEM</v>
      </c>
      <c r="E1688" s="226" t="n">
        <f aca="false">VLOOKUP(TEXT(A1688,"000")&amp;" "&amp;TEXT(C1688,"0000"),'BOD Average Salary by School'!F:G,2,FALSE())</f>
        <v>54246</v>
      </c>
    </row>
    <row r="1689" customFormat="false" ht="15" hidden="false" customHeight="true" outlineLevel="0" collapsed="false">
      <c r="A1689" s="225" t="n">
        <f aca="false">'BOD Average Salary by School'!A1689</f>
        <v>128</v>
      </c>
      <c r="B1689" s="206" t="str">
        <f aca="false">'BOD Average Salary by School'!B1689</f>
        <v>Virginia Beach City Public Schools</v>
      </c>
      <c r="C1689" s="206" t="n">
        <f aca="false">'BOD Average Salary by School'!C1689</f>
        <v>230</v>
      </c>
      <c r="D1689" s="206" t="str">
        <f aca="false">'BOD Average Salary by School'!D1689</f>
        <v>CREEDS ELEM</v>
      </c>
      <c r="E1689" s="226" t="n">
        <f aca="false">VLOOKUP(TEXT(A1689,"000")&amp;" "&amp;TEXT(C1689,"0000"),'BOD Average Salary by School'!F:G,2,FALSE())</f>
        <v>58842</v>
      </c>
    </row>
    <row r="1690" customFormat="false" ht="15" hidden="false" customHeight="true" outlineLevel="0" collapsed="false">
      <c r="A1690" s="225" t="n">
        <f aca="false">'BOD Average Salary by School'!A1690</f>
        <v>128</v>
      </c>
      <c r="B1690" s="206" t="str">
        <f aca="false">'BOD Average Salary by School'!B1690</f>
        <v>Virginia Beach City Public Schools</v>
      </c>
      <c r="C1690" s="206" t="n">
        <f aca="false">'BOD Average Salary by School'!C1690</f>
        <v>280</v>
      </c>
      <c r="D1690" s="206" t="str">
        <f aca="false">'BOD Average Salary by School'!D1690</f>
        <v>BAYSIDE ELEM</v>
      </c>
      <c r="E1690" s="226" t="n">
        <f aca="false">VLOOKUP(TEXT(A1690,"000")&amp;" "&amp;TEXT(C1690,"0000"),'BOD Average Salary by School'!F:G,2,FALSE())</f>
        <v>52538</v>
      </c>
    </row>
    <row r="1691" customFormat="false" ht="15" hidden="false" customHeight="true" outlineLevel="0" collapsed="false">
      <c r="A1691" s="225" t="n">
        <f aca="false">'BOD Average Salary by School'!A1691</f>
        <v>128</v>
      </c>
      <c r="B1691" s="206" t="str">
        <f aca="false">'BOD Average Salary by School'!B1691</f>
        <v>Virginia Beach City Public Schools</v>
      </c>
      <c r="C1691" s="206" t="n">
        <f aca="false">'BOD Average Salary by School'!C1691</f>
        <v>290</v>
      </c>
      <c r="D1691" s="206" t="str">
        <f aca="false">'BOD Average Salary by School'!D1691</f>
        <v>SEATACK ELEM AN ACHIEVABLE DREAM ACADEMY</v>
      </c>
      <c r="E1691" s="226" t="n">
        <f aca="false">VLOOKUP(TEXT(A1691,"000")&amp;" "&amp;TEXT(C1691,"0000"),'BOD Average Salary by School'!F:G,2,FALSE())</f>
        <v>56413</v>
      </c>
    </row>
    <row r="1692" customFormat="false" ht="15" hidden="false" customHeight="true" outlineLevel="0" collapsed="false">
      <c r="A1692" s="225" t="n">
        <f aca="false">'BOD Average Salary by School'!A1692</f>
        <v>128</v>
      </c>
      <c r="B1692" s="206" t="str">
        <f aca="false">'BOD Average Salary by School'!B1692</f>
        <v>Virginia Beach City Public Schools</v>
      </c>
      <c r="C1692" s="206" t="n">
        <f aca="false">'BOD Average Salary by School'!C1692</f>
        <v>30</v>
      </c>
      <c r="D1692" s="206" t="str">
        <f aca="false">'BOD Average Salary by School'!D1692</f>
        <v>FRANK W. COX HIGH</v>
      </c>
      <c r="E1692" s="226" t="n">
        <f aca="false">VLOOKUP(TEXT(A1692,"000")&amp;" "&amp;TEXT(C1692,"0000"),'BOD Average Salary by School'!F:G,2,FALSE())</f>
        <v>57313</v>
      </c>
    </row>
    <row r="1693" customFormat="false" ht="15" hidden="false" customHeight="true" outlineLevel="0" collapsed="false">
      <c r="A1693" s="225" t="n">
        <f aca="false">'BOD Average Salary by School'!A1693</f>
        <v>128</v>
      </c>
      <c r="B1693" s="206" t="str">
        <f aca="false">'BOD Average Salary by School'!B1693</f>
        <v>Virginia Beach City Public Schools</v>
      </c>
      <c r="C1693" s="206" t="n">
        <f aca="false">'BOD Average Salary by School'!C1693</f>
        <v>300</v>
      </c>
      <c r="D1693" s="206" t="str">
        <f aca="false">'BOD Average Salary by School'!D1693</f>
        <v>SHELTON PARK ELEM</v>
      </c>
      <c r="E1693" s="226" t="n">
        <f aca="false">VLOOKUP(TEXT(A1693,"000")&amp;" "&amp;TEXT(C1693,"0000"),'BOD Average Salary by School'!F:G,2,FALSE())</f>
        <v>53290.01</v>
      </c>
    </row>
    <row r="1694" customFormat="false" ht="15" hidden="false" customHeight="true" outlineLevel="0" collapsed="false">
      <c r="A1694" s="225" t="n">
        <f aca="false">'BOD Average Salary by School'!A1694</f>
        <v>128</v>
      </c>
      <c r="B1694" s="206" t="str">
        <f aca="false">'BOD Average Salary by School'!B1694</f>
        <v>Virginia Beach City Public Schools</v>
      </c>
      <c r="C1694" s="206" t="n">
        <f aca="false">'BOD Average Salary by School'!C1694</f>
        <v>321</v>
      </c>
      <c r="D1694" s="206" t="str">
        <f aca="false">'BOD Average Salary by School'!D1694</f>
        <v>PRINCESS ANNE HIGH</v>
      </c>
      <c r="E1694" s="226" t="n">
        <f aca="false">VLOOKUP(TEXT(A1694,"000")&amp;" "&amp;TEXT(C1694,"0000"),'BOD Average Salary by School'!F:G,2,FALSE())</f>
        <v>57881</v>
      </c>
    </row>
    <row r="1695" customFormat="false" ht="15" hidden="false" customHeight="true" outlineLevel="0" collapsed="false">
      <c r="A1695" s="225" t="n">
        <f aca="false">'BOD Average Salary by School'!A1695</f>
        <v>128</v>
      </c>
      <c r="B1695" s="206" t="str">
        <f aca="false">'BOD Average Salary by School'!B1695</f>
        <v>Virginia Beach City Public Schools</v>
      </c>
      <c r="C1695" s="206" t="n">
        <f aca="false">'BOD Average Salary by School'!C1695</f>
        <v>330</v>
      </c>
      <c r="D1695" s="206" t="str">
        <f aca="false">'BOD Average Salary by School'!D1695</f>
        <v>LINKHORN PARK ELEM</v>
      </c>
      <c r="E1695" s="226" t="n">
        <f aca="false">VLOOKUP(TEXT(A1695,"000")&amp;" "&amp;TEXT(C1695,"0000"),'BOD Average Salary by School'!F:G,2,FALSE())</f>
        <v>55913</v>
      </c>
    </row>
    <row r="1696" customFormat="false" ht="15" hidden="false" customHeight="true" outlineLevel="0" collapsed="false">
      <c r="A1696" s="225" t="n">
        <f aca="false">'BOD Average Salary by School'!A1696</f>
        <v>128</v>
      </c>
      <c r="B1696" s="206" t="str">
        <f aca="false">'BOD Average Salary by School'!B1696</f>
        <v>Virginia Beach City Public Schools</v>
      </c>
      <c r="C1696" s="206" t="n">
        <f aca="false">'BOD Average Salary by School'!C1696</f>
        <v>340</v>
      </c>
      <c r="D1696" s="206" t="str">
        <f aca="false">'BOD Average Salary by School'!D1696</f>
        <v>PRINCESS ANNE ELEM</v>
      </c>
      <c r="E1696" s="226" t="n">
        <f aca="false">VLOOKUP(TEXT(A1696,"000")&amp;" "&amp;TEXT(C1696,"0000"),'BOD Average Salary by School'!F:G,2,FALSE())</f>
        <v>54878</v>
      </c>
    </row>
    <row r="1697" customFormat="false" ht="15" hidden="false" customHeight="true" outlineLevel="0" collapsed="false">
      <c r="A1697" s="225" t="n">
        <f aca="false">'BOD Average Salary by School'!A1697</f>
        <v>128</v>
      </c>
      <c r="B1697" s="206" t="str">
        <f aca="false">'BOD Average Salary by School'!B1697</f>
        <v>Virginia Beach City Public Schools</v>
      </c>
      <c r="C1697" s="206" t="n">
        <f aca="false">'BOD Average Salary by School'!C1697</f>
        <v>350</v>
      </c>
      <c r="D1697" s="206" t="str">
        <f aca="false">'BOD Average Salary by School'!D1697</f>
        <v>THALIA ELEM</v>
      </c>
      <c r="E1697" s="226" t="n">
        <f aca="false">VLOOKUP(TEXT(A1697,"000")&amp;" "&amp;TEXT(C1697,"0000"),'BOD Average Salary by School'!F:G,2,FALSE())</f>
        <v>55508</v>
      </c>
    </row>
    <row r="1698" customFormat="false" ht="15" hidden="false" customHeight="true" outlineLevel="0" collapsed="false">
      <c r="A1698" s="225" t="n">
        <f aca="false">'BOD Average Salary by School'!A1698</f>
        <v>128</v>
      </c>
      <c r="B1698" s="206" t="str">
        <f aca="false">'BOD Average Salary by School'!B1698</f>
        <v>Virginia Beach City Public Schools</v>
      </c>
      <c r="C1698" s="206" t="n">
        <f aca="false">'BOD Average Salary by School'!C1698</f>
        <v>360</v>
      </c>
      <c r="D1698" s="206" t="str">
        <f aca="false">'BOD Average Salary by School'!D1698</f>
        <v>JOHN B. DEY ELEM</v>
      </c>
      <c r="E1698" s="226" t="n">
        <f aca="false">VLOOKUP(TEXT(A1698,"000")&amp;" "&amp;TEXT(C1698,"0000"),'BOD Average Salary by School'!F:G,2,FALSE())</f>
        <v>54462</v>
      </c>
    </row>
    <row r="1699" customFormat="false" ht="15" hidden="false" customHeight="true" outlineLevel="0" collapsed="false">
      <c r="A1699" s="225" t="n">
        <f aca="false">'BOD Average Salary by School'!A1699</f>
        <v>128</v>
      </c>
      <c r="B1699" s="206" t="str">
        <f aca="false">'BOD Average Salary by School'!B1699</f>
        <v>Virginia Beach City Public Schools</v>
      </c>
      <c r="C1699" s="206" t="n">
        <f aca="false">'BOD Average Salary by School'!C1699</f>
        <v>390</v>
      </c>
      <c r="D1699" s="206" t="str">
        <f aca="false">'BOD Average Salary by School'!D1699</f>
        <v>WOODSTOCK ELEM</v>
      </c>
      <c r="E1699" s="226" t="n">
        <f aca="false">VLOOKUP(TEXT(A1699,"000")&amp;" "&amp;TEXT(C1699,"0000"),'BOD Average Salary by School'!F:G,2,FALSE())</f>
        <v>53427</v>
      </c>
    </row>
    <row r="1700" customFormat="false" ht="15" hidden="false" customHeight="true" outlineLevel="0" collapsed="false">
      <c r="A1700" s="225" t="n">
        <f aca="false">'BOD Average Salary by School'!A1700</f>
        <v>128</v>
      </c>
      <c r="B1700" s="206" t="str">
        <f aca="false">'BOD Average Salary by School'!B1700</f>
        <v>Virginia Beach City Public Schools</v>
      </c>
      <c r="C1700" s="206" t="n">
        <f aca="false">'BOD Average Salary by School'!C1700</f>
        <v>40</v>
      </c>
      <c r="D1700" s="206" t="str">
        <f aca="false">'BOD Average Salary by School'!D1700</f>
        <v>CENTERVILLE ELEM</v>
      </c>
      <c r="E1700" s="226" t="n">
        <f aca="false">VLOOKUP(TEXT(A1700,"000")&amp;" "&amp;TEXT(C1700,"0000"),'BOD Average Salary by School'!F:G,2,FALSE())</f>
        <v>53528</v>
      </c>
    </row>
    <row r="1701" customFormat="false" ht="15" hidden="false" customHeight="true" outlineLevel="0" collapsed="false">
      <c r="A1701" s="225" t="n">
        <f aca="false">'BOD Average Salary by School'!A1701</f>
        <v>128</v>
      </c>
      <c r="B1701" s="206" t="str">
        <f aca="false">'BOD Average Salary by School'!B1701</f>
        <v>Virginia Beach City Public Schools</v>
      </c>
      <c r="C1701" s="206" t="n">
        <f aca="false">'BOD Average Salary by School'!C1701</f>
        <v>400</v>
      </c>
      <c r="D1701" s="206" t="str">
        <f aca="false">'BOD Average Salary by School'!D1701</f>
        <v>THOROUGHGOOD ELEM</v>
      </c>
      <c r="E1701" s="226" t="n">
        <f aca="false">VLOOKUP(TEXT(A1701,"000")&amp;" "&amp;TEXT(C1701,"0000"),'BOD Average Salary by School'!F:G,2,FALSE())</f>
        <v>53208</v>
      </c>
    </row>
    <row r="1702" customFormat="false" ht="15" hidden="false" customHeight="true" outlineLevel="0" collapsed="false">
      <c r="A1702" s="225" t="n">
        <f aca="false">'BOD Average Salary by School'!A1702</f>
        <v>128</v>
      </c>
      <c r="B1702" s="206" t="str">
        <f aca="false">'BOD Average Salary by School'!B1702</f>
        <v>Virginia Beach City Public Schools</v>
      </c>
      <c r="C1702" s="206" t="n">
        <f aca="false">'BOD Average Salary by School'!C1702</f>
        <v>410</v>
      </c>
      <c r="D1702" s="206" t="str">
        <f aca="false">'BOD Average Salary by School'!D1702</f>
        <v>KEMPSVILLE MEADOWS ELEM</v>
      </c>
      <c r="E1702" s="226" t="n">
        <f aca="false">VLOOKUP(TEXT(A1702,"000")&amp;" "&amp;TEXT(C1702,"0000"),'BOD Average Salary by School'!F:G,2,FALSE())</f>
        <v>58093</v>
      </c>
    </row>
    <row r="1703" customFormat="false" ht="15" hidden="false" customHeight="true" outlineLevel="0" collapsed="false">
      <c r="A1703" s="225" t="n">
        <f aca="false">'BOD Average Salary by School'!A1703</f>
        <v>128</v>
      </c>
      <c r="B1703" s="206" t="str">
        <f aca="false">'BOD Average Salary by School'!B1703</f>
        <v>Virginia Beach City Public Schools</v>
      </c>
      <c r="C1703" s="206" t="n">
        <f aca="false">'BOD Average Salary by School'!C1703</f>
        <v>420</v>
      </c>
      <c r="D1703" s="206" t="str">
        <f aca="false">'BOD Average Salary by School'!D1703</f>
        <v>KING'S GRANT ELEM</v>
      </c>
      <c r="E1703" s="226" t="n">
        <f aca="false">VLOOKUP(TEXT(A1703,"000")&amp;" "&amp;TEXT(C1703,"0000"),'BOD Average Salary by School'!F:G,2,FALSE())</f>
        <v>55211</v>
      </c>
    </row>
    <row r="1704" customFormat="false" ht="15" hidden="false" customHeight="true" outlineLevel="0" collapsed="false">
      <c r="A1704" s="225" t="n">
        <f aca="false">'BOD Average Salary by School'!A1704</f>
        <v>128</v>
      </c>
      <c r="B1704" s="206" t="str">
        <f aca="false">'BOD Average Salary by School'!B1704</f>
        <v>Virginia Beach City Public Schools</v>
      </c>
      <c r="C1704" s="206" t="n">
        <f aca="false">'BOD Average Salary by School'!C1704</f>
        <v>430</v>
      </c>
      <c r="D1704" s="206" t="str">
        <f aca="false">'BOD Average Salary by School'!D1704</f>
        <v>GREAT NECK MIDDLE</v>
      </c>
      <c r="E1704" s="226" t="n">
        <f aca="false">VLOOKUP(TEXT(A1704,"000")&amp;" "&amp;TEXT(C1704,"0000"),'BOD Average Salary by School'!F:G,2,FALSE())</f>
        <v>54734</v>
      </c>
    </row>
    <row r="1705" customFormat="false" ht="15" hidden="false" customHeight="true" outlineLevel="0" collapsed="false">
      <c r="A1705" s="225" t="n">
        <f aca="false">'BOD Average Salary by School'!A1705</f>
        <v>128</v>
      </c>
      <c r="B1705" s="206" t="str">
        <f aca="false">'BOD Average Salary by School'!B1705</f>
        <v>Virginia Beach City Public Schools</v>
      </c>
      <c r="C1705" s="206" t="n">
        <f aca="false">'BOD Average Salary by School'!C1705</f>
        <v>440</v>
      </c>
      <c r="D1705" s="206" t="str">
        <f aca="false">'BOD Average Salary by School'!D1705</f>
        <v>FLOYD KELLAM HIGH</v>
      </c>
      <c r="E1705" s="226" t="n">
        <f aca="false">VLOOKUP(TEXT(A1705,"000")&amp;" "&amp;TEXT(C1705,"0000"),'BOD Average Salary by School'!F:G,2,FALSE())</f>
        <v>58005</v>
      </c>
    </row>
    <row r="1706" customFormat="false" ht="15" hidden="false" customHeight="true" outlineLevel="0" collapsed="false">
      <c r="A1706" s="225" t="n">
        <f aca="false">'BOD Average Salary by School'!A1706</f>
        <v>128</v>
      </c>
      <c r="B1706" s="206" t="str">
        <f aca="false">'BOD Average Salary by School'!B1706</f>
        <v>Virginia Beach City Public Schools</v>
      </c>
      <c r="C1706" s="206" t="n">
        <f aca="false">'BOD Average Salary by School'!C1706</f>
        <v>450</v>
      </c>
      <c r="D1706" s="206" t="str">
        <f aca="false">'BOD Average Salary by School'!D1706</f>
        <v>KEMPSVILLE ELEM</v>
      </c>
      <c r="E1706" s="226" t="n">
        <f aca="false">VLOOKUP(TEXT(A1706,"000")&amp;" "&amp;TEXT(C1706,"0000"),'BOD Average Salary by School'!F:G,2,FALSE())</f>
        <v>55457</v>
      </c>
    </row>
    <row r="1707" customFormat="false" ht="15" hidden="false" customHeight="true" outlineLevel="0" collapsed="false">
      <c r="A1707" s="225" t="n">
        <f aca="false">'BOD Average Salary by School'!A1707</f>
        <v>128</v>
      </c>
      <c r="B1707" s="206" t="str">
        <f aca="false">'BOD Average Salary by School'!B1707</f>
        <v>Virginia Beach City Public Schools</v>
      </c>
      <c r="C1707" s="206" t="n">
        <f aca="false">'BOD Average Salary by School'!C1707</f>
        <v>460</v>
      </c>
      <c r="D1707" s="206" t="str">
        <f aca="false">'BOD Average Salary by School'!D1707</f>
        <v>LUXFORD ELEM</v>
      </c>
      <c r="E1707" s="226" t="n">
        <f aca="false">VLOOKUP(TEXT(A1707,"000")&amp;" "&amp;TEXT(C1707,"0000"),'BOD Average Salary by School'!F:G,2,FALSE())</f>
        <v>52734</v>
      </c>
    </row>
    <row r="1708" customFormat="false" ht="15" hidden="false" customHeight="true" outlineLevel="0" collapsed="false">
      <c r="A1708" s="225" t="n">
        <f aca="false">'BOD Average Salary by School'!A1708</f>
        <v>128</v>
      </c>
      <c r="B1708" s="206" t="str">
        <f aca="false">'BOD Average Salary by School'!B1708</f>
        <v>Virginia Beach City Public Schools</v>
      </c>
      <c r="C1708" s="206" t="n">
        <f aca="false">'BOD Average Salary by School'!C1708</f>
        <v>470</v>
      </c>
      <c r="D1708" s="206" t="str">
        <f aca="false">'BOD Average Salary by School'!D1708</f>
        <v>WILLIAMS ELEM</v>
      </c>
      <c r="E1708" s="226" t="n">
        <f aca="false">VLOOKUP(TEXT(A1708,"000")&amp;" "&amp;TEXT(C1708,"0000"),'BOD Average Salary by School'!F:G,2,FALSE())</f>
        <v>50341</v>
      </c>
    </row>
    <row r="1709" customFormat="false" ht="15" hidden="false" customHeight="true" outlineLevel="0" collapsed="false">
      <c r="A1709" s="225" t="n">
        <f aca="false">'BOD Average Salary by School'!A1709</f>
        <v>128</v>
      </c>
      <c r="B1709" s="206" t="str">
        <f aca="false">'BOD Average Salary by School'!B1709</f>
        <v>Virginia Beach City Public Schools</v>
      </c>
      <c r="C1709" s="206" t="n">
        <f aca="false">'BOD Average Salary by School'!C1709</f>
        <v>490</v>
      </c>
      <c r="D1709" s="206" t="str">
        <f aca="false">'BOD Average Salary by School'!D1709</f>
        <v>PEMBROKE ELEM</v>
      </c>
      <c r="E1709" s="226" t="n">
        <f aca="false">VLOOKUP(TEXT(A1709,"000")&amp;" "&amp;TEXT(C1709,"0000"),'BOD Average Salary by School'!F:G,2,FALSE())</f>
        <v>54345</v>
      </c>
    </row>
    <row r="1710" customFormat="false" ht="15" hidden="false" customHeight="true" outlineLevel="0" collapsed="false">
      <c r="A1710" s="225" t="n">
        <f aca="false">'BOD Average Salary by School'!A1710</f>
        <v>128</v>
      </c>
      <c r="B1710" s="206" t="str">
        <f aca="false">'BOD Average Salary by School'!B1710</f>
        <v>Virginia Beach City Public Schools</v>
      </c>
      <c r="C1710" s="206" t="n">
        <f aca="false">'BOD Average Salary by School'!C1710</f>
        <v>50</v>
      </c>
      <c r="D1710" s="206" t="str">
        <f aca="false">'BOD Average Salary by School'!D1710</f>
        <v>SALEM MIDDLE</v>
      </c>
      <c r="E1710" s="226" t="n">
        <f aca="false">VLOOKUP(TEXT(A1710,"000")&amp;" "&amp;TEXT(C1710,"0000"),'BOD Average Salary by School'!F:G,2,FALSE())</f>
        <v>56522</v>
      </c>
    </row>
    <row r="1711" customFormat="false" ht="15" hidden="false" customHeight="true" outlineLevel="0" collapsed="false">
      <c r="A1711" s="225" t="n">
        <f aca="false">'BOD Average Salary by School'!A1711</f>
        <v>128</v>
      </c>
      <c r="B1711" s="206" t="str">
        <f aca="false">'BOD Average Salary by School'!B1711</f>
        <v>Virginia Beach City Public Schools</v>
      </c>
      <c r="C1711" s="206" t="n">
        <f aca="false">'BOD Average Salary by School'!C1711</f>
        <v>500</v>
      </c>
      <c r="D1711" s="206" t="str">
        <f aca="false">'BOD Average Salary by School'!D1711</f>
        <v>MALIBU ELEM</v>
      </c>
      <c r="E1711" s="226" t="n">
        <f aca="false">VLOOKUP(TEXT(A1711,"000")&amp;" "&amp;TEXT(C1711,"0000"),'BOD Average Salary by School'!F:G,2,FALSE())</f>
        <v>54789</v>
      </c>
    </row>
    <row r="1712" customFormat="false" ht="15" hidden="false" customHeight="true" outlineLevel="0" collapsed="false">
      <c r="A1712" s="225" t="n">
        <f aca="false">'BOD Average Salary by School'!A1712</f>
        <v>128</v>
      </c>
      <c r="B1712" s="206" t="str">
        <f aca="false">'BOD Average Salary by School'!B1712</f>
        <v>Virginia Beach City Public Schools</v>
      </c>
      <c r="C1712" s="206" t="n">
        <f aca="false">'BOD Average Salary by School'!C1712</f>
        <v>510</v>
      </c>
      <c r="D1712" s="206" t="str">
        <f aca="false">'BOD Average Salary by School'!D1712</f>
        <v>TRANTWOOD ELEM</v>
      </c>
      <c r="E1712" s="226" t="n">
        <f aca="false">VLOOKUP(TEXT(A1712,"000")&amp;" "&amp;TEXT(C1712,"0000"),'BOD Average Salary by School'!F:G,2,FALSE())</f>
        <v>54164</v>
      </c>
    </row>
    <row r="1713" customFormat="false" ht="15" hidden="false" customHeight="true" outlineLevel="0" collapsed="false">
      <c r="A1713" s="225" t="n">
        <f aca="false">'BOD Average Salary by School'!A1713</f>
        <v>128</v>
      </c>
      <c r="B1713" s="206" t="str">
        <f aca="false">'BOD Average Salary by School'!B1713</f>
        <v>Virginia Beach City Public Schools</v>
      </c>
      <c r="C1713" s="206" t="n">
        <f aca="false">'BOD Average Salary by School'!C1713</f>
        <v>520</v>
      </c>
      <c r="D1713" s="206" t="str">
        <f aca="false">'BOD Average Salary by School'!D1713</f>
        <v>LYNNHAVEN ELEM</v>
      </c>
      <c r="E1713" s="226" t="n">
        <f aca="false">VLOOKUP(TEXT(A1713,"000")&amp;" "&amp;TEXT(C1713,"0000"),'BOD Average Salary by School'!F:G,2,FALSE())</f>
        <v>53741</v>
      </c>
    </row>
    <row r="1714" customFormat="false" ht="15" hidden="false" customHeight="true" outlineLevel="0" collapsed="false">
      <c r="A1714" s="225" t="n">
        <f aca="false">'BOD Average Salary by School'!A1714</f>
        <v>128</v>
      </c>
      <c r="B1714" s="206" t="str">
        <f aca="false">'BOD Average Salary by School'!B1714</f>
        <v>Virginia Beach City Public Schools</v>
      </c>
      <c r="C1714" s="206" t="n">
        <f aca="false">'BOD Average Salary by School'!C1714</f>
        <v>530</v>
      </c>
      <c r="D1714" s="206" t="str">
        <f aca="false">'BOD Average Salary by School'!D1714</f>
        <v>BAYSIDE HIGH</v>
      </c>
      <c r="E1714" s="226" t="n">
        <f aca="false">VLOOKUP(TEXT(A1714,"000")&amp;" "&amp;TEXT(C1714,"0000"),'BOD Average Salary by School'!F:G,2,FALSE())</f>
        <v>55297</v>
      </c>
    </row>
    <row r="1715" customFormat="false" ht="15" hidden="false" customHeight="true" outlineLevel="0" collapsed="false">
      <c r="A1715" s="225" t="n">
        <f aca="false">'BOD Average Salary by School'!A1715</f>
        <v>128</v>
      </c>
      <c r="B1715" s="206" t="str">
        <f aca="false">'BOD Average Salary by School'!B1715</f>
        <v>Virginia Beach City Public Schools</v>
      </c>
      <c r="C1715" s="206" t="n">
        <f aca="false">'BOD Average Salary by School'!C1715</f>
        <v>540</v>
      </c>
      <c r="D1715" s="206" t="str">
        <f aca="false">'BOD Average Salary by School'!D1715</f>
        <v>HERMITAGE ELEM</v>
      </c>
      <c r="E1715" s="226" t="n">
        <f aca="false">VLOOKUP(TEXT(A1715,"000")&amp;" "&amp;TEXT(C1715,"0000"),'BOD Average Salary by School'!F:G,2,FALSE())</f>
        <v>57317</v>
      </c>
    </row>
    <row r="1716" customFormat="false" ht="15" hidden="false" customHeight="true" outlineLevel="0" collapsed="false">
      <c r="A1716" s="225" t="n">
        <f aca="false">'BOD Average Salary by School'!A1716</f>
        <v>128</v>
      </c>
      <c r="B1716" s="206" t="str">
        <f aca="false">'BOD Average Salary by School'!B1716</f>
        <v>Virginia Beach City Public Schools</v>
      </c>
      <c r="C1716" s="206" t="n">
        <f aca="false">'BOD Average Salary by School'!C1716</f>
        <v>550</v>
      </c>
      <c r="D1716" s="206" t="str">
        <f aca="false">'BOD Average Salary by School'!D1716</f>
        <v>ARROWHEAD ELEM</v>
      </c>
      <c r="E1716" s="226" t="n">
        <f aca="false">VLOOKUP(TEXT(A1716,"000")&amp;" "&amp;TEXT(C1716,"0000"),'BOD Average Salary by School'!F:G,2,FALSE())</f>
        <v>54853</v>
      </c>
    </row>
    <row r="1717" customFormat="false" ht="15" hidden="false" customHeight="true" outlineLevel="0" collapsed="false">
      <c r="A1717" s="225" t="n">
        <f aca="false">'BOD Average Salary by School'!A1717</f>
        <v>128</v>
      </c>
      <c r="B1717" s="206" t="str">
        <f aca="false">'BOD Average Salary by School'!B1717</f>
        <v>Virginia Beach City Public Schools</v>
      </c>
      <c r="C1717" s="206" t="n">
        <f aca="false">'BOD Average Salary by School'!C1717</f>
        <v>560</v>
      </c>
      <c r="D1717" s="206" t="str">
        <f aca="false">'BOD Average Salary by School'!D1717</f>
        <v>WINDSOR WOODS ELEM</v>
      </c>
      <c r="E1717" s="226" t="n">
        <f aca="false">VLOOKUP(TEXT(A1717,"000")&amp;" "&amp;TEXT(C1717,"0000"),'BOD Average Salary by School'!F:G,2,FALSE())</f>
        <v>53971</v>
      </c>
    </row>
    <row r="1718" customFormat="false" ht="15" hidden="false" customHeight="true" outlineLevel="0" collapsed="false">
      <c r="A1718" s="225" t="n">
        <f aca="false">'BOD Average Salary by School'!A1718</f>
        <v>128</v>
      </c>
      <c r="B1718" s="206" t="str">
        <f aca="false">'BOD Average Salary by School'!B1718</f>
        <v>Virginia Beach City Public Schools</v>
      </c>
      <c r="C1718" s="206" t="n">
        <f aca="false">'BOD Average Salary by School'!C1718</f>
        <v>580</v>
      </c>
      <c r="D1718" s="206" t="str">
        <f aca="false">'BOD Average Salary by School'!D1718</f>
        <v>KINGSTON ELEM</v>
      </c>
      <c r="E1718" s="226" t="n">
        <f aca="false">VLOOKUP(TEXT(A1718,"000")&amp;" "&amp;TEXT(C1718,"0000"),'BOD Average Salary by School'!F:G,2,FALSE())</f>
        <v>53668</v>
      </c>
    </row>
    <row r="1719" customFormat="false" ht="15" hidden="false" customHeight="true" outlineLevel="0" collapsed="false">
      <c r="A1719" s="225" t="n">
        <f aca="false">'BOD Average Salary by School'!A1719</f>
        <v>128</v>
      </c>
      <c r="B1719" s="206" t="str">
        <f aca="false">'BOD Average Salary by School'!B1719</f>
        <v>Virginia Beach City Public Schools</v>
      </c>
      <c r="C1719" s="206" t="n">
        <f aca="false">'BOD Average Salary by School'!C1719</f>
        <v>590</v>
      </c>
      <c r="D1719" s="206" t="str">
        <f aca="false">'BOD Average Salary by School'!D1719</f>
        <v>ALANTON ELEM</v>
      </c>
      <c r="E1719" s="226" t="n">
        <f aca="false">VLOOKUP(TEXT(A1719,"000")&amp;" "&amp;TEXT(C1719,"0000"),'BOD Average Salary by School'!F:G,2,FALSE())</f>
        <v>57575</v>
      </c>
    </row>
    <row r="1720" customFormat="false" ht="15" hidden="false" customHeight="true" outlineLevel="0" collapsed="false">
      <c r="A1720" s="225" t="n">
        <f aca="false">'BOD Average Salary by School'!A1720</f>
        <v>128</v>
      </c>
      <c r="B1720" s="206" t="str">
        <f aca="false">'BOD Average Salary by School'!B1720</f>
        <v>Virginia Beach City Public Schools</v>
      </c>
      <c r="C1720" s="206" t="n">
        <f aca="false">'BOD Average Salary by School'!C1720</f>
        <v>60</v>
      </c>
      <c r="D1720" s="206" t="str">
        <f aca="false">'BOD Average Salary by School'!D1720</f>
        <v>BIRDNECK ELEM</v>
      </c>
      <c r="E1720" s="226" t="n">
        <f aca="false">VLOOKUP(TEXT(A1720,"000")&amp;" "&amp;TEXT(C1720,"0000"),'BOD Average Salary by School'!F:G,2,FALSE())</f>
        <v>56726</v>
      </c>
    </row>
    <row r="1721" customFormat="false" ht="15" hidden="false" customHeight="true" outlineLevel="0" collapsed="false">
      <c r="A1721" s="225" t="n">
        <f aca="false">'BOD Average Salary by School'!A1721</f>
        <v>128</v>
      </c>
      <c r="B1721" s="206" t="str">
        <f aca="false">'BOD Average Salary by School'!B1721</f>
        <v>Virginia Beach City Public Schools</v>
      </c>
      <c r="C1721" s="206" t="n">
        <f aca="false">'BOD Average Salary by School'!C1721</f>
        <v>600</v>
      </c>
      <c r="D1721" s="206" t="str">
        <f aca="false">'BOD Average Salary by School'!D1721</f>
        <v>HOLLAND ELEM</v>
      </c>
      <c r="E1721" s="226" t="n">
        <f aca="false">VLOOKUP(TEXT(A1721,"000")&amp;" "&amp;TEXT(C1721,"0000"),'BOD Average Salary by School'!F:G,2,FALSE())</f>
        <v>52142</v>
      </c>
    </row>
    <row r="1722" customFormat="false" ht="15" hidden="false" customHeight="true" outlineLevel="0" collapsed="false">
      <c r="A1722" s="225" t="n">
        <f aca="false">'BOD Average Salary by School'!A1722</f>
        <v>128</v>
      </c>
      <c r="B1722" s="206" t="str">
        <f aca="false">'BOD Average Salary by School'!B1722</f>
        <v>Virginia Beach City Public Schools</v>
      </c>
      <c r="C1722" s="206" t="n">
        <f aca="false">'BOD Average Salary by School'!C1722</f>
        <v>610</v>
      </c>
      <c r="D1722" s="206" t="str">
        <f aca="false">'BOD Average Salary by School'!D1722</f>
        <v>FIRST COLONIAL HIGH</v>
      </c>
      <c r="E1722" s="226" t="n">
        <f aca="false">VLOOKUP(TEXT(A1722,"000")&amp;" "&amp;TEXT(C1722,"0000"),'BOD Average Salary by School'!F:G,2,FALSE())</f>
        <v>56911</v>
      </c>
    </row>
    <row r="1723" customFormat="false" ht="15" hidden="false" customHeight="true" outlineLevel="0" collapsed="false">
      <c r="A1723" s="225" t="n">
        <f aca="false">'BOD Average Salary by School'!A1723</f>
        <v>128</v>
      </c>
      <c r="B1723" s="206" t="str">
        <f aca="false">'BOD Average Salary by School'!B1723</f>
        <v>Virginia Beach City Public Schools</v>
      </c>
      <c r="C1723" s="206" t="n">
        <f aca="false">'BOD Average Salary by School'!C1723</f>
        <v>620</v>
      </c>
      <c r="D1723" s="206" t="str">
        <f aca="false">'BOD Average Salary by School'!D1723</f>
        <v>KEMPSVILLE HIGH</v>
      </c>
      <c r="E1723" s="226" t="n">
        <f aca="false">VLOOKUP(TEXT(A1723,"000")&amp;" "&amp;TEXT(C1723,"0000"),'BOD Average Salary by School'!F:G,2,FALSE())</f>
        <v>54736</v>
      </c>
    </row>
    <row r="1724" customFormat="false" ht="15" hidden="false" customHeight="true" outlineLevel="0" collapsed="false">
      <c r="A1724" s="225" t="n">
        <f aca="false">'BOD Average Salary by School'!A1724</f>
        <v>128</v>
      </c>
      <c r="B1724" s="206" t="str">
        <f aca="false">'BOD Average Salary by School'!B1724</f>
        <v>Virginia Beach City Public Schools</v>
      </c>
      <c r="C1724" s="206" t="n">
        <f aca="false">'BOD Average Salary by School'!C1724</f>
        <v>630</v>
      </c>
      <c r="D1724" s="206" t="str">
        <f aca="false">'BOD Average Salary by School'!D1724</f>
        <v>BROOKWOOD ELEM</v>
      </c>
      <c r="E1724" s="226" t="n">
        <f aca="false">VLOOKUP(TEXT(A1724,"000")&amp;" "&amp;TEXT(C1724,"0000"),'BOD Average Salary by School'!F:G,2,FALSE())</f>
        <v>53020</v>
      </c>
    </row>
    <row r="1725" customFormat="false" ht="15" hidden="false" customHeight="true" outlineLevel="0" collapsed="false">
      <c r="A1725" s="225" t="n">
        <f aca="false">'BOD Average Salary by School'!A1725</f>
        <v>128</v>
      </c>
      <c r="B1725" s="206" t="str">
        <f aca="false">'BOD Average Salary by School'!B1725</f>
        <v>Virginia Beach City Public Schools</v>
      </c>
      <c r="C1725" s="206" t="n">
        <f aca="false">'BOD Average Salary by School'!C1725</f>
        <v>640</v>
      </c>
      <c r="D1725" s="206" t="str">
        <f aca="false">'BOD Average Salary by School'!D1725</f>
        <v>PLAZA MIDDLE</v>
      </c>
      <c r="E1725" s="226" t="n">
        <f aca="false">VLOOKUP(TEXT(A1725,"000")&amp;" "&amp;TEXT(C1725,"0000"),'BOD Average Salary by School'!F:G,2,FALSE())</f>
        <v>53728</v>
      </c>
    </row>
    <row r="1726" customFormat="false" ht="15" hidden="false" customHeight="true" outlineLevel="0" collapsed="false">
      <c r="A1726" s="225" t="n">
        <f aca="false">'BOD Average Salary by School'!A1726</f>
        <v>128</v>
      </c>
      <c r="B1726" s="206" t="str">
        <f aca="false">'BOD Average Salary by School'!B1726</f>
        <v>Virginia Beach City Public Schools</v>
      </c>
      <c r="C1726" s="206" t="n">
        <f aca="false">'BOD Average Salary by School'!C1726</f>
        <v>660</v>
      </c>
      <c r="D1726" s="206" t="str">
        <f aca="false">'BOD Average Salary by School'!D1726</f>
        <v>PEMBROKE MEADOWS ELEM</v>
      </c>
      <c r="E1726" s="226" t="n">
        <f aca="false">VLOOKUP(TEXT(A1726,"000")&amp;" "&amp;TEXT(C1726,"0000"),'BOD Average Salary by School'!F:G,2,FALSE())</f>
        <v>54352</v>
      </c>
    </row>
    <row r="1727" customFormat="false" ht="15" hidden="false" customHeight="true" outlineLevel="0" collapsed="false">
      <c r="A1727" s="225" t="n">
        <f aca="false">'BOD Average Salary by School'!A1727</f>
        <v>128</v>
      </c>
      <c r="B1727" s="206" t="str">
        <f aca="false">'BOD Average Salary by School'!B1727</f>
        <v>Virginia Beach City Public Schools</v>
      </c>
      <c r="C1727" s="206" t="n">
        <f aca="false">'BOD Average Salary by School'!C1727</f>
        <v>670</v>
      </c>
      <c r="D1727" s="206" t="str">
        <f aca="false">'BOD Average Salary by School'!D1727</f>
        <v>WINDSOR OAKS ELEM</v>
      </c>
      <c r="E1727" s="226" t="n">
        <f aca="false">VLOOKUP(TEXT(A1727,"000")&amp;" "&amp;TEXT(C1727,"0000"),'BOD Average Salary by School'!F:G,2,FALSE())</f>
        <v>53290</v>
      </c>
    </row>
    <row r="1728" customFormat="false" ht="15" hidden="false" customHeight="true" outlineLevel="0" collapsed="false">
      <c r="A1728" s="225" t="n">
        <f aca="false">'BOD Average Salary by School'!A1728</f>
        <v>128</v>
      </c>
      <c r="B1728" s="206" t="str">
        <f aca="false">'BOD Average Salary by School'!B1728</f>
        <v>Virginia Beach City Public Schools</v>
      </c>
      <c r="C1728" s="206" t="n">
        <f aca="false">'BOD Average Salary by School'!C1728</f>
        <v>680</v>
      </c>
      <c r="D1728" s="206" t="str">
        <f aca="false">'BOD Average Salary by School'!D1728</f>
        <v>POINT O' VIEW ELEM</v>
      </c>
      <c r="E1728" s="226" t="n">
        <f aca="false">VLOOKUP(TEXT(A1728,"000")&amp;" "&amp;TEXT(C1728,"0000"),'BOD Average Salary by School'!F:G,2,FALSE())</f>
        <v>51557</v>
      </c>
    </row>
    <row r="1729" customFormat="false" ht="15" hidden="false" customHeight="true" outlineLevel="0" collapsed="false">
      <c r="A1729" s="225" t="n">
        <f aca="false">'BOD Average Salary by School'!A1729</f>
        <v>128</v>
      </c>
      <c r="B1729" s="206" t="str">
        <f aca="false">'BOD Average Salary by School'!B1729</f>
        <v>Virginia Beach City Public Schools</v>
      </c>
      <c r="C1729" s="206" t="n">
        <f aca="false">'BOD Average Salary by School'!C1729</f>
        <v>690</v>
      </c>
      <c r="D1729" s="206" t="str">
        <f aca="false">'BOD Average Salary by School'!D1729</f>
        <v>KEMPSVILLE MIDDLE</v>
      </c>
      <c r="E1729" s="226" t="n">
        <f aca="false">VLOOKUP(TEXT(A1729,"000")&amp;" "&amp;TEXT(C1729,"0000"),'BOD Average Salary by School'!F:G,2,FALSE())</f>
        <v>55482</v>
      </c>
    </row>
    <row r="1730" customFormat="false" ht="15" hidden="false" customHeight="true" outlineLevel="0" collapsed="false">
      <c r="A1730" s="225" t="n">
        <f aca="false">'BOD Average Salary by School'!A1730</f>
        <v>128</v>
      </c>
      <c r="B1730" s="206" t="str">
        <f aca="false">'BOD Average Salary by School'!B1730</f>
        <v>Virginia Beach City Public Schools</v>
      </c>
      <c r="C1730" s="206" t="n">
        <f aca="false">'BOD Average Salary by School'!C1730</f>
        <v>692</v>
      </c>
      <c r="D1730" s="206" t="str">
        <f aca="false">'BOD Average Salary by School'!D1730</f>
        <v>PROVIDENCE ELEM</v>
      </c>
      <c r="E1730" s="226" t="n">
        <f aca="false">VLOOKUP(TEXT(A1730,"000")&amp;" "&amp;TEXT(C1730,"0000"),'BOD Average Salary by School'!F:G,2,FALSE())</f>
        <v>56644</v>
      </c>
    </row>
    <row r="1731" customFormat="false" ht="15" hidden="false" customHeight="true" outlineLevel="0" collapsed="false">
      <c r="A1731" s="225" t="n">
        <f aca="false">'BOD Average Salary by School'!A1731</f>
        <v>128</v>
      </c>
      <c r="B1731" s="206" t="str">
        <f aca="false">'BOD Average Salary by School'!B1731</f>
        <v>Virginia Beach City Public Schools</v>
      </c>
      <c r="C1731" s="206" t="n">
        <f aca="false">'BOD Average Salary by School'!C1731</f>
        <v>700</v>
      </c>
      <c r="D1731" s="206" t="str">
        <f aca="false">'BOD Average Salary by School'!D1731</f>
        <v>BAYSIDE MIDDLE</v>
      </c>
      <c r="E1731" s="226" t="n">
        <f aca="false">VLOOKUP(TEXT(A1731,"000")&amp;" "&amp;TEXT(C1731,"0000"),'BOD Average Salary by School'!F:G,2,FALSE())</f>
        <v>51912</v>
      </c>
    </row>
    <row r="1732" customFormat="false" ht="15" hidden="false" customHeight="true" outlineLevel="0" collapsed="false">
      <c r="A1732" s="225" t="n">
        <f aca="false">'BOD Average Salary by School'!A1732</f>
        <v>128</v>
      </c>
      <c r="B1732" s="206" t="str">
        <f aca="false">'BOD Average Salary by School'!B1732</f>
        <v>Virginia Beach City Public Schools</v>
      </c>
      <c r="C1732" s="206" t="n">
        <f aca="false">'BOD Average Salary by School'!C1732</f>
        <v>710</v>
      </c>
      <c r="D1732" s="206" t="str">
        <f aca="false">'BOD Average Salary by School'!D1732</f>
        <v>NEWTOWN ELEM</v>
      </c>
      <c r="E1732" s="226" t="n">
        <f aca="false">VLOOKUP(TEXT(A1732,"000")&amp;" "&amp;TEXT(C1732,"0000"),'BOD Average Salary by School'!F:G,2,FALSE())</f>
        <v>51857</v>
      </c>
    </row>
    <row r="1733" customFormat="false" ht="15" hidden="false" customHeight="true" outlineLevel="0" collapsed="false">
      <c r="A1733" s="225" t="n">
        <f aca="false">'BOD Average Salary by School'!A1733</f>
        <v>128</v>
      </c>
      <c r="B1733" s="206" t="str">
        <f aca="false">'BOD Average Salary by School'!B1733</f>
        <v>Virginia Beach City Public Schools</v>
      </c>
      <c r="C1733" s="206" t="n">
        <f aca="false">'BOD Average Salary by School'!C1733</f>
        <v>720</v>
      </c>
      <c r="D1733" s="206" t="str">
        <f aca="false">'BOD Average Salary by School'!D1733</f>
        <v>COLLEGE PARK ELEM</v>
      </c>
      <c r="E1733" s="226" t="n">
        <f aca="false">VLOOKUP(TEXT(A1733,"000")&amp;" "&amp;TEXT(C1733,"0000"),'BOD Average Salary by School'!F:G,2,FALSE())</f>
        <v>51863</v>
      </c>
    </row>
    <row r="1734" customFormat="false" ht="15" hidden="false" customHeight="true" outlineLevel="0" collapsed="false">
      <c r="A1734" s="225" t="n">
        <f aca="false">'BOD Average Salary by School'!A1734</f>
        <v>128</v>
      </c>
      <c r="B1734" s="206" t="str">
        <f aca="false">'BOD Average Salary by School'!B1734</f>
        <v>Virginia Beach City Public Schools</v>
      </c>
      <c r="C1734" s="206" t="n">
        <f aca="false">'BOD Average Salary by School'!C1734</f>
        <v>730</v>
      </c>
      <c r="D1734" s="206" t="str">
        <f aca="false">'BOD Average Salary by School'!D1734</f>
        <v>LYNNHAVEN MIDDLE</v>
      </c>
      <c r="E1734" s="226" t="n">
        <f aca="false">VLOOKUP(TEXT(A1734,"000")&amp;" "&amp;TEXT(C1734,"0000"),'BOD Average Salary by School'!F:G,2,FALSE())</f>
        <v>55799</v>
      </c>
    </row>
    <row r="1735" customFormat="false" ht="15" hidden="false" customHeight="true" outlineLevel="0" collapsed="false">
      <c r="A1735" s="225" t="n">
        <f aca="false">'BOD Average Salary by School'!A1735</f>
        <v>128</v>
      </c>
      <c r="B1735" s="206" t="str">
        <f aca="false">'BOD Average Salary by School'!B1735</f>
        <v>Virginia Beach City Public Schools</v>
      </c>
      <c r="C1735" s="206" t="n">
        <f aca="false">'BOD Average Salary by School'!C1735</f>
        <v>740</v>
      </c>
      <c r="D1735" s="206" t="str">
        <f aca="false">'BOD Average Salary by School'!D1735</f>
        <v>INDEPENDENCE MIDDLE</v>
      </c>
      <c r="E1735" s="226" t="n">
        <f aca="false">VLOOKUP(TEXT(A1735,"000")&amp;" "&amp;TEXT(C1735,"0000"),'BOD Average Salary by School'!F:G,2,FALSE())</f>
        <v>54744</v>
      </c>
    </row>
    <row r="1736" customFormat="false" ht="15" hidden="false" customHeight="true" outlineLevel="0" collapsed="false">
      <c r="A1736" s="225" t="n">
        <f aca="false">'BOD Average Salary by School'!A1736</f>
        <v>128</v>
      </c>
      <c r="B1736" s="206" t="str">
        <f aca="false">'BOD Average Salary by School'!B1736</f>
        <v>Virginia Beach City Public Schools</v>
      </c>
      <c r="C1736" s="206" t="n">
        <f aca="false">'BOD Average Salary by School'!C1736</f>
        <v>750</v>
      </c>
      <c r="D1736" s="206" t="str">
        <f aca="false">'BOD Average Salary by School'!D1736</f>
        <v>PRINCESS ANNE MIDDLE</v>
      </c>
      <c r="E1736" s="226" t="n">
        <f aca="false">VLOOKUP(TEXT(A1736,"000")&amp;" "&amp;TEXT(C1736,"0000"),'BOD Average Salary by School'!F:G,2,FALSE())</f>
        <v>56226</v>
      </c>
    </row>
    <row r="1737" customFormat="false" ht="15" hidden="false" customHeight="true" outlineLevel="0" collapsed="false">
      <c r="A1737" s="225" t="n">
        <f aca="false">'BOD Average Salary by School'!A1737</f>
        <v>128</v>
      </c>
      <c r="B1737" s="206" t="str">
        <f aca="false">'BOD Average Salary by School'!B1737</f>
        <v>Virginia Beach City Public Schools</v>
      </c>
      <c r="C1737" s="206" t="n">
        <f aca="false">'BOD Average Salary by School'!C1737</f>
        <v>760</v>
      </c>
      <c r="D1737" s="206" t="str">
        <f aca="false">'BOD Average Salary by School'!D1737</f>
        <v>NORTH LANDING ELEM</v>
      </c>
      <c r="E1737" s="226" t="n">
        <f aca="false">VLOOKUP(TEXT(A1737,"000")&amp;" "&amp;TEXT(C1737,"0000"),'BOD Average Salary by School'!F:G,2,FALSE())</f>
        <v>57374</v>
      </c>
    </row>
    <row r="1738" customFormat="false" ht="15" hidden="false" customHeight="true" outlineLevel="0" collapsed="false">
      <c r="A1738" s="225" t="n">
        <f aca="false">'BOD Average Salary by School'!A1738</f>
        <v>128</v>
      </c>
      <c r="B1738" s="206" t="str">
        <f aca="false">'BOD Average Salary by School'!B1738</f>
        <v>Virginia Beach City Public Schools</v>
      </c>
      <c r="C1738" s="206" t="n">
        <f aca="false">'BOD Average Salary by School'!C1738</f>
        <v>770</v>
      </c>
      <c r="D1738" s="206" t="str">
        <f aca="false">'BOD Average Salary by School'!D1738</f>
        <v>GREEN RUN ELEM</v>
      </c>
      <c r="E1738" s="226" t="n">
        <f aca="false">VLOOKUP(TEXT(A1738,"000")&amp;" "&amp;TEXT(C1738,"0000"),'BOD Average Salary by School'!F:G,2,FALSE())</f>
        <v>55594</v>
      </c>
    </row>
    <row r="1739" customFormat="false" ht="15" hidden="false" customHeight="true" outlineLevel="0" collapsed="false">
      <c r="A1739" s="225" t="n">
        <f aca="false">'BOD Average Salary by School'!A1739</f>
        <v>128</v>
      </c>
      <c r="B1739" s="206" t="str">
        <f aca="false">'BOD Average Salary by School'!B1739</f>
        <v>Virginia Beach City Public Schools</v>
      </c>
      <c r="C1739" s="206" t="n">
        <f aca="false">'BOD Average Salary by School'!C1739</f>
        <v>780</v>
      </c>
      <c r="D1739" s="206" t="str">
        <f aca="false">'BOD Average Salary by School'!D1739</f>
        <v>FAIRFIELD ELEM</v>
      </c>
      <c r="E1739" s="226" t="n">
        <f aca="false">VLOOKUP(TEXT(A1739,"000")&amp;" "&amp;TEXT(C1739,"0000"),'BOD Average Salary by School'!F:G,2,FALSE())</f>
        <v>54443</v>
      </c>
    </row>
    <row r="1740" customFormat="false" ht="15" hidden="false" customHeight="true" outlineLevel="0" collapsed="false">
      <c r="A1740" s="225" t="n">
        <f aca="false">'BOD Average Salary by School'!A1740</f>
        <v>128</v>
      </c>
      <c r="B1740" s="206" t="str">
        <f aca="false">'BOD Average Salary by School'!B1740</f>
        <v>Virginia Beach City Public Schools</v>
      </c>
      <c r="C1740" s="206" t="n">
        <f aca="false">'BOD Average Salary by School'!C1740</f>
        <v>790</v>
      </c>
      <c r="D1740" s="206" t="str">
        <f aca="false">'BOD Average Salary by School'!D1740</f>
        <v>BRANDON MIDDLE</v>
      </c>
      <c r="E1740" s="226" t="n">
        <f aca="false">VLOOKUP(TEXT(A1740,"000")&amp;" "&amp;TEXT(C1740,"0000"),'BOD Average Salary by School'!F:G,2,FALSE())</f>
        <v>56302</v>
      </c>
    </row>
    <row r="1741" customFormat="false" ht="15" hidden="false" customHeight="true" outlineLevel="0" collapsed="false">
      <c r="A1741" s="225" t="n">
        <f aca="false">'BOD Average Salary by School'!A1741</f>
        <v>128</v>
      </c>
      <c r="B1741" s="206" t="str">
        <f aca="false">'BOD Average Salary by School'!B1741</f>
        <v>Virginia Beach City Public Schools</v>
      </c>
      <c r="C1741" s="206" t="n">
        <f aca="false">'BOD Average Salary by School'!C1741</f>
        <v>80</v>
      </c>
      <c r="D1741" s="206" t="str">
        <f aca="false">'BOD Average Salary by School'!D1741</f>
        <v>OLD DONATION SCHOOL</v>
      </c>
      <c r="E1741" s="226" t="n">
        <f aca="false">VLOOKUP(TEXT(A1741,"000")&amp;" "&amp;TEXT(C1741,"0000"),'BOD Average Salary by School'!F:G,2,FALSE())</f>
        <v>56272</v>
      </c>
    </row>
    <row r="1742" customFormat="false" ht="15" hidden="false" customHeight="true" outlineLevel="0" collapsed="false">
      <c r="A1742" s="225" t="n">
        <f aca="false">'BOD Average Salary by School'!A1742</f>
        <v>128</v>
      </c>
      <c r="B1742" s="206" t="str">
        <f aca="false">'BOD Average Salary by School'!B1742</f>
        <v>Virginia Beach City Public Schools</v>
      </c>
      <c r="C1742" s="206" t="n">
        <f aca="false">'BOD Average Salary by School'!C1742</f>
        <v>800</v>
      </c>
      <c r="D1742" s="206" t="str">
        <f aca="false">'BOD Average Salary by School'!D1742</f>
        <v>INDIAN LAKES ELEM</v>
      </c>
      <c r="E1742" s="226" t="n">
        <f aca="false">VLOOKUP(TEXT(A1742,"000")&amp;" "&amp;TEXT(C1742,"0000"),'BOD Average Salary by School'!F:G,2,FALSE())</f>
        <v>54700</v>
      </c>
    </row>
    <row r="1743" customFormat="false" ht="15" hidden="false" customHeight="true" outlineLevel="0" collapsed="false">
      <c r="A1743" s="225" t="n">
        <f aca="false">'BOD Average Salary by School'!A1743</f>
        <v>128</v>
      </c>
      <c r="B1743" s="206" t="str">
        <f aca="false">'BOD Average Salary by School'!B1743</f>
        <v>Virginia Beach City Public Schools</v>
      </c>
      <c r="C1743" s="206" t="n">
        <f aca="false">'BOD Average Salary by School'!C1743</f>
        <v>810</v>
      </c>
      <c r="D1743" s="206" t="str">
        <f aca="false">'BOD Average Salary by School'!D1743</f>
        <v>ROSEMONT ELEM</v>
      </c>
      <c r="E1743" s="226" t="n">
        <f aca="false">VLOOKUP(TEXT(A1743,"000")&amp;" "&amp;TEXT(C1743,"0000"),'BOD Average Salary by School'!F:G,2,FALSE())</f>
        <v>51222</v>
      </c>
    </row>
    <row r="1744" customFormat="false" ht="15" hidden="false" customHeight="true" outlineLevel="0" collapsed="false">
      <c r="A1744" s="225" t="n">
        <f aca="false">'BOD Average Salary by School'!A1744</f>
        <v>128</v>
      </c>
      <c r="B1744" s="206" t="str">
        <f aca="false">'BOD Average Salary by School'!B1744</f>
        <v>Virginia Beach City Public Schools</v>
      </c>
      <c r="C1744" s="206" t="n">
        <f aca="false">'BOD Average Salary by School'!C1744</f>
        <v>820</v>
      </c>
      <c r="D1744" s="206" t="str">
        <f aca="false">'BOD Average Salary by School'!D1744</f>
        <v>PARKWAY ELEM</v>
      </c>
      <c r="E1744" s="226" t="n">
        <f aca="false">VLOOKUP(TEXT(A1744,"000")&amp;" "&amp;TEXT(C1744,"0000"),'BOD Average Salary by School'!F:G,2,FALSE())</f>
        <v>57162</v>
      </c>
    </row>
    <row r="1745" customFormat="false" ht="15" hidden="false" customHeight="true" outlineLevel="0" collapsed="false">
      <c r="A1745" s="225" t="n">
        <f aca="false">'BOD Average Salary by School'!A1745</f>
        <v>128</v>
      </c>
      <c r="B1745" s="206" t="str">
        <f aca="false">'BOD Average Salary by School'!B1745</f>
        <v>Virginia Beach City Public Schools</v>
      </c>
      <c r="C1745" s="206" t="n">
        <f aca="false">'BOD Average Salary by School'!C1745</f>
        <v>830</v>
      </c>
      <c r="D1745" s="206" t="str">
        <f aca="false">'BOD Average Salary by School'!D1745</f>
        <v>SALEM ELEM</v>
      </c>
      <c r="E1745" s="226" t="n">
        <f aca="false">VLOOKUP(TEXT(A1745,"000")&amp;" "&amp;TEXT(C1745,"0000"),'BOD Average Salary by School'!F:G,2,FALSE())</f>
        <v>57878</v>
      </c>
    </row>
    <row r="1746" customFormat="false" ht="15" hidden="false" customHeight="true" outlineLevel="0" collapsed="false">
      <c r="A1746" s="225" t="n">
        <f aca="false">'BOD Average Salary by School'!A1746</f>
        <v>128</v>
      </c>
      <c r="B1746" s="206" t="str">
        <f aca="false">'BOD Average Salary by School'!B1746</f>
        <v>Virginia Beach City Public Schools</v>
      </c>
      <c r="C1746" s="206" t="n">
        <f aca="false">'BOD Average Salary by School'!C1746</f>
        <v>840</v>
      </c>
      <c r="D1746" s="206" t="str">
        <f aca="false">'BOD Average Salary by School'!D1746</f>
        <v>ROSEMONT FOREST ELEM</v>
      </c>
      <c r="E1746" s="226" t="n">
        <f aca="false">VLOOKUP(TEXT(A1746,"000")&amp;" "&amp;TEXT(C1746,"0000"),'BOD Average Salary by School'!F:G,2,FALSE())</f>
        <v>59021</v>
      </c>
    </row>
    <row r="1747" customFormat="false" ht="15" hidden="false" customHeight="true" outlineLevel="0" collapsed="false">
      <c r="A1747" s="225" t="n">
        <f aca="false">'BOD Average Salary by School'!A1747</f>
        <v>128</v>
      </c>
      <c r="B1747" s="206" t="str">
        <f aca="false">'BOD Average Salary by School'!B1747</f>
        <v>Virginia Beach City Public Schools</v>
      </c>
      <c r="C1747" s="206" t="n">
        <f aca="false">'BOD Average Salary by School'!C1747</f>
        <v>850</v>
      </c>
      <c r="D1747" s="206" t="str">
        <f aca="false">'BOD Average Salary by School'!D1747</f>
        <v>SALEM HIGH</v>
      </c>
      <c r="E1747" s="226" t="n">
        <f aca="false">VLOOKUP(TEXT(A1747,"000")&amp;" "&amp;TEXT(C1747,"0000"),'BOD Average Salary by School'!F:G,2,FALSE())</f>
        <v>54875</v>
      </c>
    </row>
    <row r="1748" customFormat="false" ht="15" hidden="false" customHeight="true" outlineLevel="0" collapsed="false">
      <c r="A1748" s="225" t="n">
        <f aca="false">'BOD Average Salary by School'!A1748</f>
        <v>128</v>
      </c>
      <c r="B1748" s="206" t="str">
        <f aca="false">'BOD Average Salary by School'!B1748</f>
        <v>Virginia Beach City Public Schools</v>
      </c>
      <c r="C1748" s="206" t="n">
        <f aca="false">'BOD Average Salary by School'!C1748</f>
        <v>870</v>
      </c>
      <c r="D1748" s="206" t="str">
        <f aca="false">'BOD Average Salary by School'!D1748</f>
        <v>GLENWOOD ELEM</v>
      </c>
      <c r="E1748" s="226" t="n">
        <f aca="false">VLOOKUP(TEXT(A1748,"000")&amp;" "&amp;TEXT(C1748,"0000"),'BOD Average Salary by School'!F:G,2,FALSE())</f>
        <v>53117</v>
      </c>
    </row>
    <row r="1749" customFormat="false" ht="15" hidden="false" customHeight="true" outlineLevel="0" collapsed="false">
      <c r="A1749" s="225" t="n">
        <f aca="false">'BOD Average Salary by School'!A1749</f>
        <v>128</v>
      </c>
      <c r="B1749" s="206" t="str">
        <f aca="false">'BOD Average Salary by School'!B1749</f>
        <v>Virginia Beach City Public Schools</v>
      </c>
      <c r="C1749" s="206" t="n">
        <f aca="false">'BOD Average Salary by School'!C1749</f>
        <v>880</v>
      </c>
      <c r="D1749" s="206" t="str">
        <f aca="false">'BOD Average Salary by School'!D1749</f>
        <v>OCEAN LAKES ELEM</v>
      </c>
      <c r="E1749" s="226" t="n">
        <f aca="false">VLOOKUP(TEXT(A1749,"000")&amp;" "&amp;TEXT(C1749,"0000"),'BOD Average Salary by School'!F:G,2,FALSE())</f>
        <v>54933</v>
      </c>
    </row>
    <row r="1750" customFormat="false" ht="15" hidden="false" customHeight="true" outlineLevel="0" collapsed="false">
      <c r="A1750" s="225" t="n">
        <f aca="false">'BOD Average Salary by School'!A1750</f>
        <v>128</v>
      </c>
      <c r="B1750" s="206" t="str">
        <f aca="false">'BOD Average Salary by School'!B1750</f>
        <v>Virginia Beach City Public Schools</v>
      </c>
      <c r="C1750" s="206" t="n">
        <f aca="false">'BOD Average Salary by School'!C1750</f>
        <v>900</v>
      </c>
      <c r="D1750" s="206" t="str">
        <f aca="false">'BOD Average Salary by School'!D1750</f>
        <v>RED MILL ELEM</v>
      </c>
      <c r="E1750" s="226" t="n">
        <f aca="false">VLOOKUP(TEXT(A1750,"000")&amp;" "&amp;TEXT(C1750,"0000"),'BOD Average Salary by School'!F:G,2,FALSE())</f>
        <v>56319</v>
      </c>
    </row>
    <row r="1751" customFormat="false" ht="15" hidden="false" customHeight="true" outlineLevel="0" collapsed="false">
      <c r="A1751" s="225" t="n">
        <f aca="false">'BOD Average Salary by School'!A1751</f>
        <v>128</v>
      </c>
      <c r="B1751" s="206" t="str">
        <f aca="false">'BOD Average Salary by School'!B1751</f>
        <v>Virginia Beach City Public Schools</v>
      </c>
      <c r="C1751" s="206" t="n">
        <f aca="false">'BOD Average Salary by School'!C1751</f>
        <v>910</v>
      </c>
      <c r="D1751" s="206" t="str">
        <f aca="false">'BOD Average Salary by School'!D1751</f>
        <v>TALLWOOD ELEM</v>
      </c>
      <c r="E1751" s="226" t="n">
        <f aca="false">VLOOKUP(TEXT(A1751,"000")&amp;" "&amp;TEXT(C1751,"0000"),'BOD Average Salary by School'!F:G,2,FALSE())</f>
        <v>56235</v>
      </c>
    </row>
    <row r="1752" customFormat="false" ht="15" hidden="false" customHeight="true" outlineLevel="0" collapsed="false">
      <c r="A1752" s="225" t="n">
        <f aca="false">'BOD Average Salary by School'!A1752</f>
        <v>128</v>
      </c>
      <c r="B1752" s="206" t="str">
        <f aca="false">'BOD Average Salary by School'!B1752</f>
        <v>Virginia Beach City Public Schools</v>
      </c>
      <c r="C1752" s="206" t="n">
        <f aca="false">'BOD Average Salary by School'!C1752</f>
        <v>920</v>
      </c>
      <c r="D1752" s="206" t="str">
        <f aca="false">'BOD Average Salary by School'!D1752</f>
        <v>TALLWOOD HIGH</v>
      </c>
      <c r="E1752" s="226" t="n">
        <f aca="false">VLOOKUP(TEXT(A1752,"000")&amp;" "&amp;TEXT(C1752,"0000"),'BOD Average Salary by School'!F:G,2,FALSE())</f>
        <v>54160</v>
      </c>
    </row>
    <row r="1753" customFormat="false" ht="15" hidden="false" customHeight="true" outlineLevel="0" collapsed="false">
      <c r="A1753" s="225" t="n">
        <f aca="false">'BOD Average Salary by School'!A1753</f>
        <v>128</v>
      </c>
      <c r="B1753" s="206" t="str">
        <f aca="false">'BOD Average Salary by School'!B1753</f>
        <v>Virginia Beach City Public Schools</v>
      </c>
      <c r="C1753" s="206" t="n">
        <f aca="false">'BOD Average Salary by School'!C1753</f>
        <v>931</v>
      </c>
      <c r="D1753" s="206" t="str">
        <f aca="false">'BOD Average Salary by School'!D1753</f>
        <v>LANDSTOWN MIDDLE</v>
      </c>
      <c r="E1753" s="226" t="n">
        <f aca="false">VLOOKUP(TEXT(A1753,"000")&amp;" "&amp;TEXT(C1753,"0000"),'BOD Average Salary by School'!F:G,2,FALSE())</f>
        <v>56365</v>
      </c>
    </row>
    <row r="1754" customFormat="false" ht="15" hidden="false" customHeight="true" outlineLevel="0" collapsed="false">
      <c r="A1754" s="225" t="n">
        <f aca="false">'BOD Average Salary by School'!A1754</f>
        <v>128</v>
      </c>
      <c r="B1754" s="206" t="str">
        <f aca="false">'BOD Average Salary by School'!B1754</f>
        <v>Virginia Beach City Public Schools</v>
      </c>
      <c r="C1754" s="206" t="n">
        <f aca="false">'BOD Average Salary by School'!C1754</f>
        <v>932</v>
      </c>
      <c r="D1754" s="206" t="str">
        <f aca="false">'BOD Average Salary by School'!D1754</f>
        <v>LANDSTOWN ELEM</v>
      </c>
      <c r="E1754" s="226" t="n">
        <f aca="false">VLOOKUP(TEXT(A1754,"000")&amp;" "&amp;TEXT(C1754,"0000"),'BOD Average Salary by School'!F:G,2,FALSE())</f>
        <v>56009</v>
      </c>
    </row>
    <row r="1755" customFormat="false" ht="15" hidden="false" customHeight="true" outlineLevel="0" collapsed="false">
      <c r="A1755" s="225" t="n">
        <f aca="false">'BOD Average Salary by School'!A1755</f>
        <v>128</v>
      </c>
      <c r="B1755" s="206" t="str">
        <f aca="false">'BOD Average Salary by School'!B1755</f>
        <v>Virginia Beach City Public Schools</v>
      </c>
      <c r="C1755" s="206" t="n">
        <f aca="false">'BOD Average Salary by School'!C1755</f>
        <v>940</v>
      </c>
      <c r="D1755" s="206" t="str">
        <f aca="false">'BOD Average Salary by School'!D1755</f>
        <v>STRAWBRIDGE ELEM</v>
      </c>
      <c r="E1755" s="226" t="n">
        <f aca="false">VLOOKUP(TEXT(A1755,"000")&amp;" "&amp;TEXT(C1755,"0000"),'BOD Average Salary by School'!F:G,2,FALSE())</f>
        <v>55451</v>
      </c>
    </row>
    <row r="1756" customFormat="false" ht="15" hidden="false" customHeight="true" outlineLevel="0" collapsed="false">
      <c r="A1756" s="225" t="n">
        <f aca="false">'BOD Average Salary by School'!A1756</f>
        <v>128</v>
      </c>
      <c r="B1756" s="206" t="str">
        <f aca="false">'BOD Average Salary by School'!B1756</f>
        <v>Virginia Beach City Public Schools</v>
      </c>
      <c r="C1756" s="206" t="n">
        <f aca="false">'BOD Average Salary by School'!C1756</f>
        <v>960</v>
      </c>
      <c r="D1756" s="206" t="str">
        <f aca="false">'BOD Average Salary by School'!D1756</f>
        <v>OCEAN LAKES HIGH</v>
      </c>
      <c r="E1756" s="226" t="n">
        <f aca="false">VLOOKUP(TEXT(A1756,"000")&amp;" "&amp;TEXT(C1756,"0000"),'BOD Average Salary by School'!F:G,2,FALSE())</f>
        <v>56328</v>
      </c>
    </row>
    <row r="1757" customFormat="false" ht="15" hidden="false" customHeight="true" outlineLevel="0" collapsed="false">
      <c r="A1757" s="225" t="n">
        <f aca="false">'BOD Average Salary by School'!A1757</f>
        <v>128</v>
      </c>
      <c r="B1757" s="206" t="str">
        <f aca="false">'BOD Average Salary by School'!B1757</f>
        <v>Virginia Beach City Public Schools</v>
      </c>
      <c r="C1757" s="206" t="n">
        <f aca="false">'BOD Average Salary by School'!C1757</f>
        <v>970</v>
      </c>
      <c r="D1757" s="206" t="str">
        <f aca="false">'BOD Average Salary by School'!D1757</f>
        <v>LARKSPUR MIDDLE</v>
      </c>
      <c r="E1757" s="226" t="n">
        <f aca="false">VLOOKUP(TEXT(A1757,"000")&amp;" "&amp;TEXT(C1757,"0000"),'BOD Average Salary by School'!F:G,2,FALSE())</f>
        <v>54911</v>
      </c>
    </row>
    <row r="1758" customFormat="false" ht="15" hidden="false" customHeight="true" outlineLevel="0" collapsed="false">
      <c r="A1758" s="225" t="n">
        <f aca="false">'BOD Average Salary by School'!A1758</f>
        <v>128</v>
      </c>
      <c r="B1758" s="206" t="str">
        <f aca="false">'BOD Average Salary by School'!B1758</f>
        <v>Virginia Beach City Public Schools</v>
      </c>
      <c r="C1758" s="206" t="n">
        <f aca="false">'BOD Average Salary by School'!C1758</f>
        <v>980</v>
      </c>
      <c r="D1758" s="206" t="str">
        <f aca="false">'BOD Average Salary by School'!D1758</f>
        <v>CORPORATE LANDING MIDDLE</v>
      </c>
      <c r="E1758" s="226" t="n">
        <f aca="false">VLOOKUP(TEXT(A1758,"000")&amp;" "&amp;TEXT(C1758,"0000"),'BOD Average Salary by School'!F:G,2,FALSE())</f>
        <v>57018</v>
      </c>
    </row>
    <row r="1759" customFormat="false" ht="15" hidden="false" customHeight="true" outlineLevel="0" collapsed="false">
      <c r="A1759" s="225" t="n">
        <f aca="false">'BOD Average Salary by School'!A1759</f>
        <v>128</v>
      </c>
      <c r="B1759" s="206" t="str">
        <f aca="false">'BOD Average Salary by School'!B1759</f>
        <v>Virginia Beach City Public Schools</v>
      </c>
      <c r="C1759" s="206" t="n">
        <f aca="false">'BOD Average Salary by School'!C1759</f>
        <v>990</v>
      </c>
      <c r="D1759" s="206" t="str">
        <f aca="false">'BOD Average Salary by School'!D1759</f>
        <v>CHRISTOPHER FARMS ELEM</v>
      </c>
      <c r="E1759" s="226" t="n">
        <f aca="false">VLOOKUP(TEXT(A1759,"000")&amp;" "&amp;TEXT(C1759,"0000"),'BOD Average Salary by School'!F:G,2,FALSE())</f>
        <v>58222</v>
      </c>
    </row>
    <row r="1760" customFormat="false" ht="15" hidden="false" customHeight="true" outlineLevel="0" collapsed="false">
      <c r="A1760" s="225" t="n">
        <f aca="false">'BOD Average Salary by School'!A1760</f>
        <v>130</v>
      </c>
      <c r="B1760" s="206" t="str">
        <f aca="false">'BOD Average Salary by School'!B1760</f>
        <v>Waynesboro City Public Schools</v>
      </c>
      <c r="C1760" s="206" t="n">
        <f aca="false">'BOD Average Salary by School'!C1760</f>
        <v>580</v>
      </c>
      <c r="D1760" s="206" t="str">
        <f aca="false">'BOD Average Salary by School'!D1760</f>
        <v>WENONAH ELEM</v>
      </c>
      <c r="E1760" s="226" t="n">
        <f aca="false">VLOOKUP(TEXT(A1760,"000")&amp;" "&amp;TEXT(C1760,"0000"),'BOD Average Salary by School'!F:G,2,FALSE())</f>
        <v>42751</v>
      </c>
    </row>
    <row r="1761" customFormat="false" ht="15" hidden="false" customHeight="true" outlineLevel="0" collapsed="false">
      <c r="A1761" s="225" t="n">
        <f aca="false">'BOD Average Salary by School'!A1761</f>
        <v>130</v>
      </c>
      <c r="B1761" s="206" t="str">
        <f aca="false">'BOD Average Salary by School'!B1761</f>
        <v>Waynesboro City Public Schools</v>
      </c>
      <c r="C1761" s="206" t="n">
        <f aca="false">'BOD Average Salary by School'!C1761</f>
        <v>600</v>
      </c>
      <c r="D1761" s="206" t="str">
        <f aca="false">'BOD Average Salary by School'!D1761</f>
        <v>WAYNESBORO HIGH</v>
      </c>
      <c r="E1761" s="226" t="n">
        <f aca="false">VLOOKUP(TEXT(A1761,"000")&amp;" "&amp;TEXT(C1761,"0000"),'BOD Average Salary by School'!F:G,2,FALSE())</f>
        <v>46800</v>
      </c>
    </row>
    <row r="1762" customFormat="false" ht="15" hidden="false" customHeight="true" outlineLevel="0" collapsed="false">
      <c r="A1762" s="225" t="n">
        <f aca="false">'BOD Average Salary by School'!A1762</f>
        <v>130</v>
      </c>
      <c r="B1762" s="206" t="str">
        <f aca="false">'BOD Average Salary by School'!B1762</f>
        <v>Waynesboro City Public Schools</v>
      </c>
      <c r="C1762" s="206" t="n">
        <f aca="false">'BOD Average Salary by School'!C1762</f>
        <v>620</v>
      </c>
      <c r="D1762" s="206" t="str">
        <f aca="false">'BOD Average Salary by School'!D1762</f>
        <v>WAYNE HILLS CTR</v>
      </c>
      <c r="E1762" s="226" t="n">
        <f aca="false">VLOOKUP(TEXT(A1762,"000")&amp;" "&amp;TEXT(C1762,"0000"),'BOD Average Salary by School'!F:G,2,FALSE())</f>
        <v>49244</v>
      </c>
    </row>
    <row r="1763" customFormat="false" ht="15" hidden="false" customHeight="true" outlineLevel="0" collapsed="false">
      <c r="A1763" s="225" t="n">
        <f aca="false">'BOD Average Salary by School'!A1763</f>
        <v>130</v>
      </c>
      <c r="B1763" s="206" t="str">
        <f aca="false">'BOD Average Salary by School'!B1763</f>
        <v>Waynesboro City Public Schools</v>
      </c>
      <c r="C1763" s="206" t="n">
        <f aca="false">'BOD Average Salary by School'!C1763</f>
        <v>630</v>
      </c>
      <c r="D1763" s="206" t="str">
        <f aca="false">'BOD Average Salary by School'!D1763</f>
        <v>WESTWOOD HILLS ELEM</v>
      </c>
      <c r="E1763" s="226" t="n">
        <f aca="false">VLOOKUP(TEXT(A1763,"000")&amp;" "&amp;TEXT(C1763,"0000"),'BOD Average Salary by School'!F:G,2,FALSE())</f>
        <v>47576</v>
      </c>
    </row>
    <row r="1764" customFormat="false" ht="15" hidden="false" customHeight="true" outlineLevel="0" collapsed="false">
      <c r="A1764" s="225" t="n">
        <f aca="false">'BOD Average Salary by School'!A1764</f>
        <v>130</v>
      </c>
      <c r="B1764" s="206" t="str">
        <f aca="false">'BOD Average Salary by School'!B1764</f>
        <v>Waynesboro City Public Schools</v>
      </c>
      <c r="C1764" s="206" t="n">
        <f aca="false">'BOD Average Salary by School'!C1764</f>
        <v>640</v>
      </c>
      <c r="D1764" s="206" t="str">
        <f aca="false">'BOD Average Salary by School'!D1764</f>
        <v>KATE COLLINS MIDDLE</v>
      </c>
      <c r="E1764" s="226" t="n">
        <f aca="false">VLOOKUP(TEXT(A1764,"000")&amp;" "&amp;TEXT(C1764,"0000"),'BOD Average Salary by School'!F:G,2,FALSE())</f>
        <v>46941</v>
      </c>
    </row>
    <row r="1765" customFormat="false" ht="15" hidden="false" customHeight="true" outlineLevel="0" collapsed="false">
      <c r="A1765" s="225" t="n">
        <f aca="false">'BOD Average Salary by School'!A1765</f>
        <v>130</v>
      </c>
      <c r="B1765" s="206" t="str">
        <f aca="false">'BOD Average Salary by School'!B1765</f>
        <v>Waynesboro City Public Schools</v>
      </c>
      <c r="C1765" s="206" t="n">
        <f aca="false">'BOD Average Salary by School'!C1765</f>
        <v>650</v>
      </c>
      <c r="D1765" s="206" t="str">
        <f aca="false">'BOD Average Salary by School'!D1765</f>
        <v>BERKELEY GLENN ELEM</v>
      </c>
      <c r="E1765" s="226" t="n">
        <f aca="false">VLOOKUP(TEXT(A1765,"000")&amp;" "&amp;TEXT(C1765,"0000"),'BOD Average Salary by School'!F:G,2,FALSE())</f>
        <v>47666</v>
      </c>
    </row>
    <row r="1766" customFormat="false" ht="15" hidden="false" customHeight="true" outlineLevel="0" collapsed="false">
      <c r="A1766" s="225" t="n">
        <f aca="false">'BOD Average Salary by School'!A1766</f>
        <v>130</v>
      </c>
      <c r="B1766" s="206" t="str">
        <f aca="false">'BOD Average Salary by School'!B1766</f>
        <v>Waynesboro City Public Schools</v>
      </c>
      <c r="C1766" s="206" t="n">
        <f aca="false">'BOD Average Salary by School'!C1766</f>
        <v>751</v>
      </c>
      <c r="D1766" s="206" t="str">
        <f aca="false">'BOD Average Salary by School'!D1766</f>
        <v>WILLIAM PERRY ELEM</v>
      </c>
      <c r="E1766" s="226" t="n">
        <f aca="false">VLOOKUP(TEXT(A1766,"000")&amp;" "&amp;TEXT(C1766,"0000"),'BOD Average Salary by School'!F:G,2,FALSE())</f>
        <v>43962</v>
      </c>
    </row>
    <row r="1767" customFormat="false" ht="15" hidden="false" customHeight="true" outlineLevel="0" collapsed="false">
      <c r="A1767" s="225" t="n">
        <f aca="false">'BOD Average Salary by School'!A1767</f>
        <v>131</v>
      </c>
      <c r="B1767" s="206" t="str">
        <f aca="false">'BOD Average Salary by School'!B1767</f>
        <v>Williamsburg-James City County Public Schools</v>
      </c>
      <c r="C1767" s="206" t="n">
        <f aca="false">'BOD Average Salary by School'!C1767</f>
        <v>10</v>
      </c>
      <c r="D1767" s="206" t="str">
        <f aca="false">'BOD Average Salary by School'!D1767</f>
        <v>MATTHEW WHALEY ELEM</v>
      </c>
      <c r="E1767" s="226" t="n">
        <f aca="false">VLOOKUP(TEXT(A1767,"000")&amp;" "&amp;TEXT(C1767,"0000"),'BOD Average Salary by School'!F:G,2,FALSE())</f>
        <v>53141.89</v>
      </c>
    </row>
    <row r="1768" customFormat="false" ht="15" hidden="false" customHeight="true" outlineLevel="0" collapsed="false">
      <c r="A1768" s="225" t="n">
        <f aca="false">'BOD Average Salary by School'!A1768</f>
        <v>131</v>
      </c>
      <c r="B1768" s="206" t="str">
        <f aca="false">'BOD Average Salary by School'!B1768</f>
        <v>Williamsburg-James City County Public Schools</v>
      </c>
      <c r="C1768" s="206" t="n">
        <f aca="false">'BOD Average Salary by School'!C1768</f>
        <v>100</v>
      </c>
      <c r="D1768" s="206" t="str">
        <f aca="false">'BOD Average Salary by School'!D1768</f>
        <v>TOANO MIDDLE</v>
      </c>
      <c r="E1768" s="226" t="n">
        <f aca="false">VLOOKUP(TEXT(A1768,"000")&amp;" "&amp;TEXT(C1768,"0000"),'BOD Average Salary by School'!F:G,2,FALSE())</f>
        <v>51722.01</v>
      </c>
    </row>
    <row r="1769" customFormat="false" ht="15" hidden="false" customHeight="true" outlineLevel="0" collapsed="false">
      <c r="A1769" s="225" t="n">
        <f aca="false">'BOD Average Salary by School'!A1769</f>
        <v>131</v>
      </c>
      <c r="B1769" s="206" t="str">
        <f aca="false">'BOD Average Salary by School'!B1769</f>
        <v>Williamsburg-James City County Public Schools</v>
      </c>
      <c r="C1769" s="206" t="n">
        <f aca="false">'BOD Average Salary by School'!C1769</f>
        <v>190</v>
      </c>
      <c r="D1769" s="206" t="str">
        <f aca="false">'BOD Average Salary by School'!D1769</f>
        <v>J BLAINE BLAYTON ELEM</v>
      </c>
      <c r="E1769" s="226" t="n">
        <f aca="false">VLOOKUP(TEXT(A1769,"000")&amp;" "&amp;TEXT(C1769,"0000"),'BOD Average Salary by School'!F:G,2,FALSE())</f>
        <v>50879.31</v>
      </c>
    </row>
    <row r="1770" customFormat="false" ht="15" hidden="false" customHeight="true" outlineLevel="0" collapsed="false">
      <c r="A1770" s="225" t="n">
        <f aca="false">'BOD Average Salary by School'!A1770</f>
        <v>131</v>
      </c>
      <c r="B1770" s="206" t="str">
        <f aca="false">'BOD Average Salary by School'!B1770</f>
        <v>Williamsburg-James City County Public Schools</v>
      </c>
      <c r="C1770" s="206" t="n">
        <f aca="false">'BOD Average Salary by School'!C1770</f>
        <v>191</v>
      </c>
      <c r="D1770" s="206" t="str">
        <f aca="false">'BOD Average Salary by School'!D1770</f>
        <v>LOIS HORNSBY MIDDLE</v>
      </c>
      <c r="E1770" s="226" t="n">
        <f aca="false">VLOOKUP(TEXT(A1770,"000")&amp;" "&amp;TEXT(C1770,"0000"),'BOD Average Salary by School'!F:G,2,FALSE())</f>
        <v>51582.9</v>
      </c>
    </row>
    <row r="1771" customFormat="false" ht="15" hidden="false" customHeight="true" outlineLevel="0" collapsed="false">
      <c r="A1771" s="225" t="n">
        <f aca="false">'BOD Average Salary by School'!A1771</f>
        <v>131</v>
      </c>
      <c r="B1771" s="206" t="str">
        <f aca="false">'BOD Average Salary by School'!B1771</f>
        <v>Williamsburg-James City County Public Schools</v>
      </c>
      <c r="C1771" s="206" t="n">
        <f aca="false">'BOD Average Salary by School'!C1771</f>
        <v>201</v>
      </c>
      <c r="D1771" s="206" t="str">
        <f aca="false">'BOD Average Salary by School'!D1771</f>
        <v>JAMES RIVER ELEM</v>
      </c>
      <c r="E1771" s="226" t="n">
        <f aca="false">VLOOKUP(TEXT(A1771,"000")&amp;" "&amp;TEXT(C1771,"0000"),'BOD Average Salary by School'!F:G,2,FALSE())</f>
        <v>45655.67</v>
      </c>
    </row>
    <row r="1772" customFormat="false" ht="15" hidden="false" customHeight="true" outlineLevel="0" collapsed="false">
      <c r="A1772" s="225" t="n">
        <f aca="false">'BOD Average Salary by School'!A1772</f>
        <v>131</v>
      </c>
      <c r="B1772" s="206" t="str">
        <f aca="false">'BOD Average Salary by School'!B1772</f>
        <v>Williamsburg-James City County Public Schools</v>
      </c>
      <c r="C1772" s="206" t="n">
        <f aca="false">'BOD Average Salary by School'!C1772</f>
        <v>202</v>
      </c>
      <c r="D1772" s="206" t="str">
        <f aca="false">'BOD Average Salary by School'!D1772</f>
        <v>JAMESTOWN HIGH</v>
      </c>
      <c r="E1772" s="226" t="n">
        <f aca="false">VLOOKUP(TEXT(A1772,"000")&amp;" "&amp;TEXT(C1772,"0000"),'BOD Average Salary by School'!F:G,2,FALSE())</f>
        <v>53656.29</v>
      </c>
    </row>
    <row r="1773" customFormat="false" ht="15" hidden="false" customHeight="true" outlineLevel="0" collapsed="false">
      <c r="A1773" s="225" t="n">
        <f aca="false">'BOD Average Salary by School'!A1773</f>
        <v>131</v>
      </c>
      <c r="B1773" s="206" t="str">
        <f aca="false">'BOD Average Salary by School'!B1773</f>
        <v>Williamsburg-James City County Public Schools</v>
      </c>
      <c r="C1773" s="206" t="n">
        <f aca="false">'BOD Average Salary by School'!C1773</f>
        <v>203</v>
      </c>
      <c r="D1773" s="206" t="str">
        <f aca="false">'BOD Average Salary by School'!D1773</f>
        <v>STONEHOUSE ELEM</v>
      </c>
      <c r="E1773" s="226" t="n">
        <f aca="false">VLOOKUP(TEXT(A1773,"000")&amp;" "&amp;TEXT(C1773,"0000"),'BOD Average Salary by School'!F:G,2,FALSE())</f>
        <v>51401.27</v>
      </c>
    </row>
    <row r="1774" customFormat="false" ht="15" hidden="false" customHeight="true" outlineLevel="0" collapsed="false">
      <c r="A1774" s="225" t="n">
        <f aca="false">'BOD Average Salary by School'!A1774</f>
        <v>131</v>
      </c>
      <c r="B1774" s="206" t="str">
        <f aca="false">'BOD Average Salary by School'!B1774</f>
        <v>Williamsburg-James City County Public Schools</v>
      </c>
      <c r="C1774" s="206" t="n">
        <f aca="false">'BOD Average Salary by School'!C1774</f>
        <v>204</v>
      </c>
      <c r="D1774" s="206" t="str">
        <f aca="false">'BOD Average Salary by School'!D1774</f>
        <v>WARHILL HIGH</v>
      </c>
      <c r="E1774" s="226" t="n">
        <f aca="false">VLOOKUP(TEXT(A1774,"000")&amp;" "&amp;TEXT(C1774,"0000"),'BOD Average Salary by School'!F:G,2,FALSE())</f>
        <v>47330.73</v>
      </c>
    </row>
    <row r="1775" customFormat="false" ht="15" hidden="false" customHeight="true" outlineLevel="0" collapsed="false">
      <c r="A1775" s="225" t="n">
        <f aca="false">'BOD Average Salary by School'!A1775</f>
        <v>131</v>
      </c>
      <c r="B1775" s="206" t="str">
        <f aca="false">'BOD Average Salary by School'!B1775</f>
        <v>Williamsburg-James City County Public Schools</v>
      </c>
      <c r="C1775" s="206" t="n">
        <f aca="false">'BOD Average Salary by School'!C1775</f>
        <v>205</v>
      </c>
      <c r="D1775" s="206" t="str">
        <f aca="false">'BOD Average Salary by School'!D1775</f>
        <v>MATOAKA ELEM</v>
      </c>
      <c r="E1775" s="226" t="n">
        <f aca="false">VLOOKUP(TEXT(A1775,"000")&amp;" "&amp;TEXT(C1775,"0000"),'BOD Average Salary by School'!F:G,2,FALSE())</f>
        <v>52219.17</v>
      </c>
    </row>
    <row r="1776" customFormat="false" ht="15" hidden="false" customHeight="true" outlineLevel="0" collapsed="false">
      <c r="A1776" s="225" t="n">
        <f aca="false">'BOD Average Salary by School'!A1776</f>
        <v>131</v>
      </c>
      <c r="B1776" s="206" t="str">
        <f aca="false">'BOD Average Salary by School'!B1776</f>
        <v>Williamsburg-James City County Public Schools</v>
      </c>
      <c r="C1776" s="206" t="n">
        <f aca="false">'BOD Average Salary by School'!C1776</f>
        <v>40</v>
      </c>
      <c r="D1776" s="206" t="str">
        <f aca="false">'BOD Average Salary by School'!D1776</f>
        <v>CLARA BYRD BAKER ELEM</v>
      </c>
      <c r="E1776" s="226" t="n">
        <f aca="false">VLOOKUP(TEXT(A1776,"000")&amp;" "&amp;TEXT(C1776,"0000"),'BOD Average Salary by School'!F:G,2,FALSE())</f>
        <v>56897.07</v>
      </c>
    </row>
    <row r="1777" customFormat="false" ht="15" hidden="false" customHeight="true" outlineLevel="0" collapsed="false">
      <c r="A1777" s="225" t="n">
        <f aca="false">'BOD Average Salary by School'!A1777</f>
        <v>131</v>
      </c>
      <c r="B1777" s="206" t="str">
        <f aca="false">'BOD Average Salary by School'!B1777</f>
        <v>Williamsburg-James City County Public Schools</v>
      </c>
      <c r="C1777" s="206" t="n">
        <f aca="false">'BOD Average Salary by School'!C1777</f>
        <v>50</v>
      </c>
      <c r="D1777" s="206" t="str">
        <f aca="false">'BOD Average Salary by School'!D1777</f>
        <v>RAWLS BYRD ELEM</v>
      </c>
      <c r="E1777" s="226" t="n">
        <f aca="false">VLOOKUP(TEXT(A1777,"000")&amp;" "&amp;TEXT(C1777,"0000"),'BOD Average Salary by School'!F:G,2,FALSE())</f>
        <v>51479.08</v>
      </c>
    </row>
    <row r="1778" customFormat="false" ht="15" hidden="false" customHeight="true" outlineLevel="0" collapsed="false">
      <c r="A1778" s="225" t="n">
        <f aca="false">'BOD Average Salary by School'!A1778</f>
        <v>131</v>
      </c>
      <c r="B1778" s="206" t="str">
        <f aca="false">'BOD Average Salary by School'!B1778</f>
        <v>Williamsburg-James City County Public Schools</v>
      </c>
      <c r="C1778" s="206" t="n">
        <f aca="false">'BOD Average Salary by School'!C1778</f>
        <v>60</v>
      </c>
      <c r="D1778" s="206" t="str">
        <f aca="false">'BOD Average Salary by School'!D1778</f>
        <v>BERKELEY MIDDLE</v>
      </c>
      <c r="E1778" s="226" t="n">
        <f aca="false">VLOOKUP(TEXT(A1778,"000")&amp;" "&amp;TEXT(C1778,"0000"),'BOD Average Salary by School'!F:G,2,FALSE())</f>
        <v>52046.72</v>
      </c>
    </row>
    <row r="1779" customFormat="false" ht="15" hidden="false" customHeight="true" outlineLevel="0" collapsed="false">
      <c r="A1779" s="225" t="n">
        <f aca="false">'BOD Average Salary by School'!A1779</f>
        <v>131</v>
      </c>
      <c r="B1779" s="206" t="str">
        <f aca="false">'BOD Average Salary by School'!B1779</f>
        <v>Williamsburg-James City County Public Schools</v>
      </c>
      <c r="C1779" s="206" t="n">
        <f aca="false">'BOD Average Salary by School'!C1779</f>
        <v>70</v>
      </c>
      <c r="D1779" s="206" t="str">
        <f aca="false">'BOD Average Salary by School'!D1779</f>
        <v>NORGE ELEM</v>
      </c>
      <c r="E1779" s="226" t="n">
        <f aca="false">VLOOKUP(TEXT(A1779,"000")&amp;" "&amp;TEXT(C1779,"0000"),'BOD Average Salary by School'!F:G,2,FALSE())</f>
        <v>49828.32</v>
      </c>
    </row>
    <row r="1780" customFormat="false" ht="15" hidden="false" customHeight="true" outlineLevel="0" collapsed="false">
      <c r="A1780" s="225" t="n">
        <f aca="false">'BOD Average Salary by School'!A1780</f>
        <v>131</v>
      </c>
      <c r="B1780" s="206" t="str">
        <f aca="false">'BOD Average Salary by School'!B1780</f>
        <v>Williamsburg-James City County Public Schools</v>
      </c>
      <c r="C1780" s="206" t="n">
        <f aca="false">'BOD Average Salary by School'!C1780</f>
        <v>80</v>
      </c>
      <c r="D1780" s="206" t="str">
        <f aca="false">'BOD Average Salary by School'!D1780</f>
        <v>D.J. MONTAGUE ELEM</v>
      </c>
      <c r="E1780" s="226" t="n">
        <f aca="false">VLOOKUP(TEXT(A1780,"000")&amp;" "&amp;TEXT(C1780,"0000"),'BOD Average Salary by School'!F:G,2,FALSE())</f>
        <v>50996.88</v>
      </c>
    </row>
    <row r="1781" customFormat="false" ht="15" hidden="false" customHeight="true" outlineLevel="0" collapsed="false">
      <c r="A1781" s="225" t="n">
        <f aca="false">'BOD Average Salary by School'!A1781</f>
        <v>131</v>
      </c>
      <c r="B1781" s="206" t="str">
        <f aca="false">'BOD Average Salary by School'!B1781</f>
        <v>Williamsburg-James City County Public Schools</v>
      </c>
      <c r="C1781" s="206" t="n">
        <f aca="false">'BOD Average Salary by School'!C1781</f>
        <v>90</v>
      </c>
      <c r="D1781" s="206" t="str">
        <f aca="false">'BOD Average Salary by School'!D1781</f>
        <v>LAFAYETTE HIGH</v>
      </c>
      <c r="E1781" s="226" t="n">
        <f aca="false">VLOOKUP(TEXT(A1781,"000")&amp;" "&amp;TEXT(C1781,"0000"),'BOD Average Salary by School'!F:G,2,FALSE())</f>
        <v>52440.37</v>
      </c>
    </row>
    <row r="1782" customFormat="false" ht="15" hidden="false" customHeight="true" outlineLevel="0" collapsed="false">
      <c r="A1782" s="225" t="n">
        <f aca="false">'BOD Average Salary by School'!A1782</f>
        <v>132</v>
      </c>
      <c r="B1782" s="206" t="str">
        <f aca="false">'BOD Average Salary by School'!B1782</f>
        <v>Winchester City Public Schools</v>
      </c>
      <c r="C1782" s="206" t="n">
        <f aca="false">'BOD Average Salary by School'!C1782</f>
        <v>20</v>
      </c>
      <c r="D1782" s="206" t="str">
        <f aca="false">'BOD Average Salary by School'!D1782</f>
        <v>VIRGINIA AVE. CHARLOTTE DEHART ELEM</v>
      </c>
      <c r="E1782" s="226" t="n">
        <f aca="false">VLOOKUP(TEXT(A1782,"000")&amp;" "&amp;TEXT(C1782,"0000"),'BOD Average Salary by School'!F:G,2,FALSE())</f>
        <v>50285.52</v>
      </c>
    </row>
    <row r="1783" customFormat="false" ht="15" hidden="false" customHeight="true" outlineLevel="0" collapsed="false">
      <c r="A1783" s="225" t="n">
        <f aca="false">'BOD Average Salary by School'!A1783</f>
        <v>132</v>
      </c>
      <c r="B1783" s="206" t="str">
        <f aca="false">'BOD Average Salary by School'!B1783</f>
        <v>Winchester City Public Schools</v>
      </c>
      <c r="C1783" s="206" t="n">
        <f aca="false">'BOD Average Salary by School'!C1783</f>
        <v>40</v>
      </c>
      <c r="D1783" s="206" t="str">
        <f aca="false">'BOD Average Salary by School'!D1783</f>
        <v>JOHN HANDLEY HIGH</v>
      </c>
      <c r="E1783" s="226" t="n">
        <f aca="false">VLOOKUP(TEXT(A1783,"000")&amp;" "&amp;TEXT(C1783,"0000"),'BOD Average Salary by School'!F:G,2,FALSE())</f>
        <v>49360.23</v>
      </c>
    </row>
    <row r="1784" customFormat="false" ht="15" hidden="false" customHeight="true" outlineLevel="0" collapsed="false">
      <c r="A1784" s="225" t="n">
        <f aca="false">'BOD Average Salary by School'!A1784</f>
        <v>132</v>
      </c>
      <c r="B1784" s="206" t="str">
        <f aca="false">'BOD Average Salary by School'!B1784</f>
        <v>Winchester City Public Schools</v>
      </c>
      <c r="C1784" s="206" t="n">
        <f aca="false">'BOD Average Salary by School'!C1784</f>
        <v>50</v>
      </c>
      <c r="D1784" s="206" t="str">
        <f aca="false">'BOD Average Salary by School'!D1784</f>
        <v>GARLAND R. QUARLES ELEM</v>
      </c>
      <c r="E1784" s="226" t="n">
        <f aca="false">VLOOKUP(TEXT(A1784,"000")&amp;" "&amp;TEXT(C1784,"0000"),'BOD Average Salary by School'!F:G,2,FALSE())</f>
        <v>49781.92</v>
      </c>
    </row>
    <row r="1785" customFormat="false" ht="15" hidden="false" customHeight="true" outlineLevel="0" collapsed="false">
      <c r="A1785" s="225" t="n">
        <f aca="false">'BOD Average Salary by School'!A1785</f>
        <v>132</v>
      </c>
      <c r="B1785" s="206" t="str">
        <f aca="false">'BOD Average Salary by School'!B1785</f>
        <v>Winchester City Public Schools</v>
      </c>
      <c r="C1785" s="206" t="n">
        <f aca="false">'BOD Average Salary by School'!C1785</f>
        <v>70</v>
      </c>
      <c r="D1785" s="206" t="str">
        <f aca="false">'BOD Average Salary by School'!D1785</f>
        <v>DANIEL MORGAN MIDDLE</v>
      </c>
      <c r="E1785" s="226" t="n">
        <f aca="false">VLOOKUP(TEXT(A1785,"000")&amp;" "&amp;TEXT(C1785,"0000"),'BOD Average Salary by School'!F:G,2,FALSE())</f>
        <v>49824.67</v>
      </c>
    </row>
    <row r="1786" customFormat="false" ht="15" hidden="false" customHeight="true" outlineLevel="0" collapsed="false">
      <c r="A1786" s="225" t="n">
        <f aca="false">'BOD Average Salary by School'!A1786</f>
        <v>132</v>
      </c>
      <c r="B1786" s="206" t="str">
        <f aca="false">'BOD Average Salary by School'!B1786</f>
        <v>Winchester City Public Schools</v>
      </c>
      <c r="C1786" s="206" t="n">
        <f aca="false">'BOD Average Salary by School'!C1786</f>
        <v>80</v>
      </c>
      <c r="D1786" s="206" t="str">
        <f aca="false">'BOD Average Salary by School'!D1786</f>
        <v>FREDERICK DOUGLASS ELEM</v>
      </c>
      <c r="E1786" s="226" t="n">
        <f aca="false">VLOOKUP(TEXT(A1786,"000")&amp;" "&amp;TEXT(C1786,"0000"),'BOD Average Salary by School'!F:G,2,FALSE())</f>
        <v>51409.05</v>
      </c>
    </row>
    <row r="1787" customFormat="false" ht="15" hidden="false" customHeight="true" outlineLevel="0" collapsed="false">
      <c r="A1787" s="225" t="n">
        <f aca="false">'BOD Average Salary by School'!A1787</f>
        <v>132</v>
      </c>
      <c r="B1787" s="206" t="str">
        <f aca="false">'BOD Average Salary by School'!B1787</f>
        <v>Winchester City Public Schools</v>
      </c>
      <c r="C1787" s="206" t="n">
        <f aca="false">'BOD Average Salary by School'!C1787</f>
        <v>90</v>
      </c>
      <c r="D1787" s="206" t="str">
        <f aca="false">'BOD Average Salary by School'!D1787</f>
        <v>JOHN KERR ELEM</v>
      </c>
      <c r="E1787" s="226" t="n">
        <f aca="false">VLOOKUP(TEXT(A1787,"000")&amp;" "&amp;TEXT(C1787,"0000"),'BOD Average Salary by School'!F:G,2,FALSE())</f>
        <v>51171.3</v>
      </c>
    </row>
    <row r="1788" customFormat="false" ht="15" hidden="false" customHeight="true" outlineLevel="0" collapsed="false">
      <c r="A1788" s="225" t="n">
        <f aca="false">'BOD Average Salary by School'!A1788</f>
        <v>135</v>
      </c>
      <c r="B1788" s="206" t="str">
        <f aca="false">'BOD Average Salary by School'!B1788</f>
        <v>Franklin City Public Schools</v>
      </c>
      <c r="C1788" s="206" t="n">
        <f aca="false">'BOD Average Salary by School'!C1788</f>
        <v>10</v>
      </c>
      <c r="D1788" s="206" t="str">
        <f aca="false">'BOD Average Salary by School'!D1788</f>
        <v>S.P. MORTON ELEM</v>
      </c>
      <c r="E1788" s="226" t="n">
        <f aca="false">VLOOKUP(TEXT(A1788,"000")&amp;" "&amp;TEXT(C1788,"0000"),'BOD Average Salary by School'!F:G,2,FALSE())</f>
        <v>47784</v>
      </c>
    </row>
    <row r="1789" customFormat="false" ht="15" hidden="false" customHeight="true" outlineLevel="0" collapsed="false">
      <c r="A1789" s="225" t="n">
        <f aca="false">'BOD Average Salary by School'!A1789</f>
        <v>135</v>
      </c>
      <c r="B1789" s="206" t="str">
        <f aca="false">'BOD Average Salary by School'!B1789</f>
        <v>Franklin City Public Schools</v>
      </c>
      <c r="C1789" s="206" t="n">
        <f aca="false">'BOD Average Salary by School'!C1789</f>
        <v>20</v>
      </c>
      <c r="D1789" s="206" t="str">
        <f aca="false">'BOD Average Salary by School'!D1789</f>
        <v>FRANKLIN HIGH</v>
      </c>
      <c r="E1789" s="226" t="n">
        <f aca="false">VLOOKUP(TEXT(A1789,"000")&amp;" "&amp;TEXT(C1789,"0000"),'BOD Average Salary by School'!F:G,2,FALSE())</f>
        <v>45798</v>
      </c>
    </row>
    <row r="1790" customFormat="false" ht="15" hidden="false" customHeight="true" outlineLevel="0" collapsed="false">
      <c r="A1790" s="225" t="n">
        <f aca="false">'BOD Average Salary by School'!A1790</f>
        <v>135</v>
      </c>
      <c r="B1790" s="206" t="str">
        <f aca="false">'BOD Average Salary by School'!B1790</f>
        <v>Franklin City Public Schools</v>
      </c>
      <c r="C1790" s="206" t="n">
        <f aca="false">'BOD Average Salary by School'!C1790</f>
        <v>561</v>
      </c>
      <c r="D1790" s="206" t="str">
        <f aca="false">'BOD Average Salary by School'!D1790</f>
        <v>JOSEPH P. KING JR. MIDDLE</v>
      </c>
      <c r="E1790" s="226" t="n">
        <f aca="false">VLOOKUP(TEXT(A1790,"000")&amp;" "&amp;TEXT(C1790,"0000"),'BOD Average Salary by School'!F:G,2,FALSE())</f>
        <v>46751</v>
      </c>
    </row>
    <row r="1791" customFormat="false" ht="15" hidden="false" customHeight="true" outlineLevel="0" collapsed="false">
      <c r="A1791" s="225" t="n">
        <f aca="false">'BOD Average Salary by School'!A1791</f>
        <v>136</v>
      </c>
      <c r="B1791" s="206" t="str">
        <f aca="false">'BOD Average Salary by School'!B1791</f>
        <v>Chesapeake City Public Schools</v>
      </c>
      <c r="C1791" s="206" t="n">
        <f aca="false">'BOD Average Salary by School'!C1791</f>
        <v>10</v>
      </c>
      <c r="D1791" s="206" t="str">
        <f aca="false">'BOD Average Salary by School'!D1791</f>
        <v>OSCAR SMITH MIDDLE</v>
      </c>
      <c r="E1791" s="226" t="n">
        <f aca="false">VLOOKUP(TEXT(A1791,"000")&amp;" "&amp;TEXT(C1791,"0000"),'BOD Average Salary by School'!F:G,2,FALSE())</f>
        <v>52295.02</v>
      </c>
    </row>
    <row r="1792" customFormat="false" ht="15" hidden="false" customHeight="true" outlineLevel="0" collapsed="false">
      <c r="A1792" s="225" t="n">
        <f aca="false">'BOD Average Salary by School'!A1792</f>
        <v>136</v>
      </c>
      <c r="B1792" s="206" t="str">
        <f aca="false">'BOD Average Salary by School'!B1792</f>
        <v>Chesapeake City Public Schools</v>
      </c>
      <c r="C1792" s="206" t="n">
        <f aca="false">'BOD Average Salary by School'!C1792</f>
        <v>100</v>
      </c>
      <c r="D1792" s="206" t="str">
        <f aca="false">'BOD Average Salary by School'!D1792</f>
        <v>DEEP CREEK HIGH</v>
      </c>
      <c r="E1792" s="226" t="n">
        <f aca="false">VLOOKUP(TEXT(A1792,"000")&amp;" "&amp;TEXT(C1792,"0000"),'BOD Average Salary by School'!F:G,2,FALSE())</f>
        <v>54837.62</v>
      </c>
    </row>
    <row r="1793" customFormat="false" ht="15" hidden="false" customHeight="true" outlineLevel="0" collapsed="false">
      <c r="A1793" s="225" t="n">
        <f aca="false">'BOD Average Salary by School'!A1793</f>
        <v>136</v>
      </c>
      <c r="B1793" s="206" t="str">
        <f aca="false">'BOD Average Salary by School'!B1793</f>
        <v>Chesapeake City Public Schools</v>
      </c>
      <c r="C1793" s="206" t="n">
        <f aca="false">'BOD Average Salary by School'!C1793</f>
        <v>110</v>
      </c>
      <c r="D1793" s="206" t="str">
        <f aca="false">'BOD Average Salary by School'!D1793</f>
        <v>WESTERN BRANCH PRIMARY</v>
      </c>
      <c r="E1793" s="226" t="n">
        <f aca="false">VLOOKUP(TEXT(A1793,"000")&amp;" "&amp;TEXT(C1793,"0000"),'BOD Average Salary by School'!F:G,2,FALSE())</f>
        <v>51112.28</v>
      </c>
    </row>
    <row r="1794" customFormat="false" ht="15" hidden="false" customHeight="true" outlineLevel="0" collapsed="false">
      <c r="A1794" s="225" t="n">
        <f aca="false">'BOD Average Salary by School'!A1794</f>
        <v>136</v>
      </c>
      <c r="B1794" s="206" t="str">
        <f aca="false">'BOD Average Salary by School'!B1794</f>
        <v>Chesapeake City Public Schools</v>
      </c>
      <c r="C1794" s="206" t="n">
        <f aca="false">'BOD Average Salary by School'!C1794</f>
        <v>120</v>
      </c>
      <c r="D1794" s="206" t="str">
        <f aca="false">'BOD Average Salary by School'!D1794</f>
        <v>GREAT BRIDGE HIGH</v>
      </c>
      <c r="E1794" s="226" t="n">
        <f aca="false">VLOOKUP(TEXT(A1794,"000")&amp;" "&amp;TEXT(C1794,"0000"),'BOD Average Salary by School'!F:G,2,FALSE())</f>
        <v>53900.9</v>
      </c>
    </row>
    <row r="1795" customFormat="false" ht="15" hidden="false" customHeight="true" outlineLevel="0" collapsed="false">
      <c r="A1795" s="225" t="n">
        <f aca="false">'BOD Average Salary by School'!A1795</f>
        <v>136</v>
      </c>
      <c r="B1795" s="206" t="str">
        <f aca="false">'BOD Average Salary by School'!B1795</f>
        <v>Chesapeake City Public Schools</v>
      </c>
      <c r="C1795" s="206" t="n">
        <f aca="false">'BOD Average Salary by School'!C1795</f>
        <v>140</v>
      </c>
      <c r="D1795" s="206" t="str">
        <f aca="false">'BOD Average Salary by School'!D1795</f>
        <v>GREENBRIER PRIMARY</v>
      </c>
      <c r="E1795" s="226" t="n">
        <f aca="false">VLOOKUP(TEXT(A1795,"000")&amp;" "&amp;TEXT(C1795,"0000"),'BOD Average Salary by School'!F:G,2,FALSE())</f>
        <v>53541.53</v>
      </c>
    </row>
    <row r="1796" customFormat="false" ht="15" hidden="false" customHeight="true" outlineLevel="0" collapsed="false">
      <c r="A1796" s="225" t="n">
        <f aca="false">'BOD Average Salary by School'!A1796</f>
        <v>136</v>
      </c>
      <c r="B1796" s="206" t="str">
        <f aca="false">'BOD Average Salary by School'!B1796</f>
        <v>Chesapeake City Public Schools</v>
      </c>
      <c r="C1796" s="206" t="n">
        <f aca="false">'BOD Average Salary by School'!C1796</f>
        <v>160</v>
      </c>
      <c r="D1796" s="206" t="str">
        <f aca="false">'BOD Average Salary by School'!D1796</f>
        <v>NORFOLK HIGHLANDS PRIMARY</v>
      </c>
      <c r="E1796" s="226" t="n">
        <f aca="false">VLOOKUP(TEXT(A1796,"000")&amp;" "&amp;TEXT(C1796,"0000"),'BOD Average Salary by School'!F:G,2,FALSE())</f>
        <v>53432.03</v>
      </c>
    </row>
    <row r="1797" customFormat="false" ht="15" hidden="false" customHeight="true" outlineLevel="0" collapsed="false">
      <c r="A1797" s="225" t="n">
        <f aca="false">'BOD Average Salary by School'!A1797</f>
        <v>136</v>
      </c>
      <c r="B1797" s="206" t="str">
        <f aca="false">'BOD Average Salary by School'!B1797</f>
        <v>Chesapeake City Public Schools</v>
      </c>
      <c r="C1797" s="206" t="n">
        <f aca="false">'BOD Average Salary by School'!C1797</f>
        <v>200</v>
      </c>
      <c r="D1797" s="206" t="str">
        <f aca="false">'BOD Average Salary by School'!D1797</f>
        <v>RENA B WRIGHT PRIMARY</v>
      </c>
      <c r="E1797" s="226" t="n">
        <f aca="false">VLOOKUP(TEXT(A1797,"000")&amp;" "&amp;TEXT(C1797,"0000"),'BOD Average Salary by School'!F:G,2,FALSE())</f>
        <v>55835.87</v>
      </c>
    </row>
    <row r="1798" customFormat="false" ht="15" hidden="false" customHeight="true" outlineLevel="0" collapsed="false">
      <c r="A1798" s="225" t="n">
        <f aca="false">'BOD Average Salary by School'!A1798</f>
        <v>136</v>
      </c>
      <c r="B1798" s="206" t="str">
        <f aca="false">'BOD Average Salary by School'!B1798</f>
        <v>Chesapeake City Public Schools</v>
      </c>
      <c r="C1798" s="206" t="n">
        <f aca="false">'BOD Average Salary by School'!C1798</f>
        <v>210</v>
      </c>
      <c r="D1798" s="206" t="str">
        <f aca="false">'BOD Average Salary by School'!D1798</f>
        <v>DEEP CREEK ELEM</v>
      </c>
      <c r="E1798" s="226" t="n">
        <f aca="false">VLOOKUP(TEXT(A1798,"000")&amp;" "&amp;TEXT(C1798,"0000"),'BOD Average Salary by School'!F:G,2,FALSE())</f>
        <v>57850.46</v>
      </c>
    </row>
    <row r="1799" customFormat="false" ht="15" hidden="false" customHeight="true" outlineLevel="0" collapsed="false">
      <c r="A1799" s="225" t="n">
        <f aca="false">'BOD Average Salary by School'!A1799</f>
        <v>136</v>
      </c>
      <c r="B1799" s="206" t="str">
        <f aca="false">'BOD Average Salary by School'!B1799</f>
        <v>Chesapeake City Public Schools</v>
      </c>
      <c r="C1799" s="206" t="n">
        <f aca="false">'BOD Average Salary by School'!C1799</f>
        <v>280</v>
      </c>
      <c r="D1799" s="206" t="str">
        <f aca="false">'BOD Average Salary by School'!D1799</f>
        <v>HICKORY MIDDLE</v>
      </c>
      <c r="E1799" s="226" t="n">
        <f aca="false">VLOOKUP(TEXT(A1799,"000")&amp;" "&amp;TEXT(C1799,"0000"),'BOD Average Salary by School'!F:G,2,FALSE())</f>
        <v>54533.31</v>
      </c>
    </row>
    <row r="1800" customFormat="false" ht="15" hidden="false" customHeight="true" outlineLevel="0" collapsed="false">
      <c r="A1800" s="225" t="n">
        <f aca="false">'BOD Average Salary by School'!A1800</f>
        <v>136</v>
      </c>
      <c r="B1800" s="206" t="str">
        <f aca="false">'BOD Average Salary by School'!B1800</f>
        <v>Chesapeake City Public Schools</v>
      </c>
      <c r="C1800" s="206" t="n">
        <f aca="false">'BOD Average Salary by School'!C1800</f>
        <v>340</v>
      </c>
      <c r="D1800" s="206" t="str">
        <f aca="false">'BOD Average Salary by School'!D1800</f>
        <v>HICKORY ELEM</v>
      </c>
      <c r="E1800" s="226" t="n">
        <f aca="false">VLOOKUP(TEXT(A1800,"000")&amp;" "&amp;TEXT(C1800,"0000"),'BOD Average Salary by School'!F:G,2,FALSE())</f>
        <v>52787.19</v>
      </c>
    </row>
    <row r="1801" customFormat="false" ht="15" hidden="false" customHeight="true" outlineLevel="0" collapsed="false">
      <c r="A1801" s="225" t="n">
        <f aca="false">'BOD Average Salary by School'!A1801</f>
        <v>136</v>
      </c>
      <c r="B1801" s="206" t="str">
        <f aca="false">'BOD Average Salary by School'!B1801</f>
        <v>Chesapeake City Public Schools</v>
      </c>
      <c r="C1801" s="206" t="n">
        <f aca="false">'BOD Average Salary by School'!C1801</f>
        <v>40</v>
      </c>
      <c r="D1801" s="206" t="str">
        <f aca="false">'BOD Average Salary by School'!D1801</f>
        <v>THURGOOD MARSHALL ELEM</v>
      </c>
      <c r="E1801" s="226" t="n">
        <f aca="false">VLOOKUP(TEXT(A1801,"000")&amp;" "&amp;TEXT(C1801,"0000"),'BOD Average Salary by School'!F:G,2,FALSE())</f>
        <v>50872</v>
      </c>
    </row>
    <row r="1802" customFormat="false" ht="15" hidden="false" customHeight="true" outlineLevel="0" collapsed="false">
      <c r="A1802" s="225" t="n">
        <f aca="false">'BOD Average Salary by School'!A1802</f>
        <v>136</v>
      </c>
      <c r="B1802" s="206" t="str">
        <f aca="false">'BOD Average Salary by School'!B1802</f>
        <v>Chesapeake City Public Schools</v>
      </c>
      <c r="C1802" s="206" t="n">
        <f aca="false">'BOD Average Salary by School'!C1802</f>
        <v>50</v>
      </c>
      <c r="D1802" s="206" t="str">
        <f aca="false">'BOD Average Salary by School'!D1802</f>
        <v>GEORGE W CARVER INT</v>
      </c>
      <c r="E1802" s="226" t="n">
        <f aca="false">VLOOKUP(TEXT(A1802,"000")&amp;" "&amp;TEXT(C1802,"0000"),'BOD Average Salary by School'!F:G,2,FALSE())</f>
        <v>50949.56</v>
      </c>
    </row>
    <row r="1803" customFormat="false" ht="15" hidden="false" customHeight="true" outlineLevel="0" collapsed="false">
      <c r="A1803" s="225" t="n">
        <f aca="false">'BOD Average Salary by School'!A1803</f>
        <v>136</v>
      </c>
      <c r="B1803" s="206" t="str">
        <f aca="false">'BOD Average Salary by School'!B1803</f>
        <v>Chesapeake City Public Schools</v>
      </c>
      <c r="C1803" s="206" t="n">
        <f aca="false">'BOD Average Salary by School'!C1803</f>
        <v>560</v>
      </c>
      <c r="D1803" s="206" t="str">
        <f aca="false">'BOD Average Salary by School'!D1803</f>
        <v>CRESTWOOD MIDDLE</v>
      </c>
      <c r="E1803" s="226" t="n">
        <f aca="false">VLOOKUP(TEXT(A1803,"000")&amp;" "&amp;TEXT(C1803,"0000"),'BOD Average Salary by School'!F:G,2,FALSE())</f>
        <v>53268.28</v>
      </c>
    </row>
    <row r="1804" customFormat="false" ht="15" hidden="false" customHeight="true" outlineLevel="0" collapsed="false">
      <c r="A1804" s="225" t="n">
        <f aca="false">'BOD Average Salary by School'!A1804</f>
        <v>136</v>
      </c>
      <c r="B1804" s="206" t="str">
        <f aca="false">'BOD Average Salary by School'!B1804</f>
        <v>Chesapeake City Public Schools</v>
      </c>
      <c r="C1804" s="206" t="n">
        <f aca="false">'BOD Average Salary by School'!C1804</f>
        <v>590</v>
      </c>
      <c r="D1804" s="206" t="str">
        <f aca="false">'BOD Average Salary by School'!D1804</f>
        <v>GREAT BRIDGE MIDDLE</v>
      </c>
      <c r="E1804" s="226" t="n">
        <f aca="false">VLOOKUP(TEXT(A1804,"000")&amp;" "&amp;TEXT(C1804,"0000"),'BOD Average Salary by School'!F:G,2,FALSE())</f>
        <v>53800.67</v>
      </c>
    </row>
    <row r="1805" customFormat="false" ht="15" hidden="false" customHeight="true" outlineLevel="0" collapsed="false">
      <c r="A1805" s="225" t="n">
        <f aca="false">'BOD Average Salary by School'!A1805</f>
        <v>136</v>
      </c>
      <c r="B1805" s="206" t="str">
        <f aca="false">'BOD Average Salary by School'!B1805</f>
        <v>Chesapeake City Public Schools</v>
      </c>
      <c r="C1805" s="206" t="n">
        <f aca="false">'BOD Average Salary by School'!C1805</f>
        <v>600</v>
      </c>
      <c r="D1805" s="206" t="str">
        <f aca="false">'BOD Average Salary by School'!D1805</f>
        <v>SOUTHWESTERN ELEM</v>
      </c>
      <c r="E1805" s="226" t="n">
        <f aca="false">VLOOKUP(TEXT(A1805,"000")&amp;" "&amp;TEXT(C1805,"0000"),'BOD Average Salary by School'!F:G,2,FALSE())</f>
        <v>53181.74</v>
      </c>
    </row>
    <row r="1806" customFormat="false" ht="15" hidden="false" customHeight="true" outlineLevel="0" collapsed="false">
      <c r="A1806" s="225" t="n">
        <f aca="false">'BOD Average Salary by School'!A1806</f>
        <v>136</v>
      </c>
      <c r="B1806" s="206" t="str">
        <f aca="false">'BOD Average Salary by School'!B1806</f>
        <v>Chesapeake City Public Schools</v>
      </c>
      <c r="C1806" s="206" t="n">
        <f aca="false">'BOD Average Salary by School'!C1806</f>
        <v>610</v>
      </c>
      <c r="D1806" s="206" t="str">
        <f aca="false">'BOD Average Salary by School'!D1806</f>
        <v>DEEP CREEK MIDDLE</v>
      </c>
      <c r="E1806" s="226" t="n">
        <f aca="false">VLOOKUP(TEXT(A1806,"000")&amp;" "&amp;TEXT(C1806,"0000"),'BOD Average Salary by School'!F:G,2,FALSE())</f>
        <v>52232.81</v>
      </c>
    </row>
    <row r="1807" customFormat="false" ht="15" hidden="false" customHeight="true" outlineLevel="0" collapsed="false">
      <c r="A1807" s="225" t="n">
        <f aca="false">'BOD Average Salary by School'!A1807</f>
        <v>136</v>
      </c>
      <c r="B1807" s="206" t="str">
        <f aca="false">'BOD Average Salary by School'!B1807</f>
        <v>Chesapeake City Public Schools</v>
      </c>
      <c r="C1807" s="206" t="n">
        <f aca="false">'BOD Average Salary by School'!C1807</f>
        <v>620</v>
      </c>
      <c r="D1807" s="206" t="str">
        <f aca="false">'BOD Average Salary by School'!D1807</f>
        <v>SOUTHEASTERN ELEM</v>
      </c>
      <c r="E1807" s="226" t="n">
        <f aca="false">VLOOKUP(TEXT(A1807,"000")&amp;" "&amp;TEXT(C1807,"0000"),'BOD Average Salary by School'!F:G,2,FALSE())</f>
        <v>57987.54</v>
      </c>
    </row>
    <row r="1808" customFormat="false" ht="15" hidden="false" customHeight="true" outlineLevel="0" collapsed="false">
      <c r="A1808" s="225" t="n">
        <f aca="false">'BOD Average Salary by School'!A1808</f>
        <v>136</v>
      </c>
      <c r="B1808" s="206" t="str">
        <f aca="false">'BOD Average Salary by School'!B1808</f>
        <v>Chesapeake City Public Schools</v>
      </c>
      <c r="C1808" s="206" t="n">
        <f aca="false">'BOD Average Salary by School'!C1808</f>
        <v>630</v>
      </c>
      <c r="D1808" s="206" t="str">
        <f aca="false">'BOD Average Salary by School'!D1808</f>
        <v>B M WILLIAMS PRIMARY</v>
      </c>
      <c r="E1808" s="226" t="n">
        <f aca="false">VLOOKUP(TEXT(A1808,"000")&amp;" "&amp;TEXT(C1808,"0000"),'BOD Average Salary by School'!F:G,2,FALSE())</f>
        <v>53908.51</v>
      </c>
    </row>
    <row r="1809" customFormat="false" ht="15" hidden="false" customHeight="true" outlineLevel="0" collapsed="false">
      <c r="A1809" s="225" t="n">
        <f aca="false">'BOD Average Salary by School'!A1809</f>
        <v>136</v>
      </c>
      <c r="B1809" s="206" t="str">
        <f aca="false">'BOD Average Salary by School'!B1809</f>
        <v>Chesapeake City Public Schools</v>
      </c>
      <c r="C1809" s="206" t="n">
        <f aca="false">'BOD Average Salary by School'!C1809</f>
        <v>640</v>
      </c>
      <c r="D1809" s="206" t="str">
        <f aca="false">'BOD Average Salary by School'!D1809</f>
        <v>EDWIN W CHITTUM ELEM</v>
      </c>
      <c r="E1809" s="226" t="n">
        <f aca="false">VLOOKUP(TEXT(A1809,"000")&amp;" "&amp;TEXT(C1809,"0000"),'BOD Average Salary by School'!F:G,2,FALSE())</f>
        <v>55417.39</v>
      </c>
    </row>
    <row r="1810" customFormat="false" ht="15" hidden="false" customHeight="true" outlineLevel="0" collapsed="false">
      <c r="A1810" s="225" t="n">
        <f aca="false">'BOD Average Salary by School'!A1810</f>
        <v>136</v>
      </c>
      <c r="B1810" s="206" t="str">
        <f aca="false">'BOD Average Salary by School'!B1810</f>
        <v>Chesapeake City Public Schools</v>
      </c>
      <c r="C1810" s="206" t="n">
        <f aca="false">'BOD Average Salary by School'!C1810</f>
        <v>660</v>
      </c>
      <c r="D1810" s="206" t="str">
        <f aca="false">'BOD Average Salary by School'!D1810</f>
        <v>DEEP CREEK CENTRAL ELEM</v>
      </c>
      <c r="E1810" s="226" t="n">
        <f aca="false">VLOOKUP(TEXT(A1810,"000")&amp;" "&amp;TEXT(C1810,"0000"),'BOD Average Salary by School'!F:G,2,FALSE())</f>
        <v>50894.02</v>
      </c>
    </row>
    <row r="1811" customFormat="false" ht="15" hidden="false" customHeight="true" outlineLevel="0" collapsed="false">
      <c r="A1811" s="225" t="n">
        <f aca="false">'BOD Average Salary by School'!A1811</f>
        <v>136</v>
      </c>
      <c r="B1811" s="206" t="str">
        <f aca="false">'BOD Average Salary by School'!B1811</f>
        <v>Chesapeake City Public Schools</v>
      </c>
      <c r="C1811" s="206" t="n">
        <f aca="false">'BOD Average Salary by School'!C1811</f>
        <v>680</v>
      </c>
      <c r="D1811" s="206" t="str">
        <f aca="false">'BOD Average Salary by School'!D1811</f>
        <v>GREAT BRIDGE PRIMARY</v>
      </c>
      <c r="E1811" s="226" t="n">
        <f aca="false">VLOOKUP(TEXT(A1811,"000")&amp;" "&amp;TEXT(C1811,"0000"),'BOD Average Salary by School'!F:G,2,FALSE())</f>
        <v>53594.41</v>
      </c>
    </row>
    <row r="1812" customFormat="false" ht="15" hidden="false" customHeight="true" outlineLevel="0" collapsed="false">
      <c r="A1812" s="225" t="n">
        <f aca="false">'BOD Average Salary by School'!A1812</f>
        <v>136</v>
      </c>
      <c r="B1812" s="206" t="str">
        <f aca="false">'BOD Average Salary by School'!B1812</f>
        <v>Chesapeake City Public Schools</v>
      </c>
      <c r="C1812" s="206" t="n">
        <f aca="false">'BOD Average Salary by School'!C1812</f>
        <v>700</v>
      </c>
      <c r="D1812" s="206" t="str">
        <f aca="false">'BOD Average Salary by School'!D1812</f>
        <v>CRESTWOOD INTERMEDIATE</v>
      </c>
      <c r="E1812" s="226" t="n">
        <f aca="false">VLOOKUP(TEXT(A1812,"000")&amp;" "&amp;TEXT(C1812,"0000"),'BOD Average Salary by School'!F:G,2,FALSE())</f>
        <v>50682.3</v>
      </c>
    </row>
    <row r="1813" customFormat="false" ht="15" hidden="false" customHeight="true" outlineLevel="0" collapsed="false">
      <c r="A1813" s="225" t="n">
        <f aca="false">'BOD Average Salary by School'!A1813</f>
        <v>136</v>
      </c>
      <c r="B1813" s="206" t="str">
        <f aca="false">'BOD Average Salary by School'!B1813</f>
        <v>Chesapeake City Public Schools</v>
      </c>
      <c r="C1813" s="206" t="n">
        <f aca="false">'BOD Average Salary by School'!C1813</f>
        <v>710</v>
      </c>
      <c r="D1813" s="206" t="str">
        <f aca="false">'BOD Average Salary by School'!D1813</f>
        <v>INDIAN RIVER MIDDLE</v>
      </c>
      <c r="E1813" s="226" t="n">
        <f aca="false">VLOOKUP(TEXT(A1813,"000")&amp;" "&amp;TEXT(C1813,"0000"),'BOD Average Salary by School'!F:G,2,FALSE())</f>
        <v>53161.54</v>
      </c>
    </row>
    <row r="1814" customFormat="false" ht="15" hidden="false" customHeight="true" outlineLevel="0" collapsed="false">
      <c r="A1814" s="225" t="n">
        <f aca="false">'BOD Average Salary by School'!A1814</f>
        <v>136</v>
      </c>
      <c r="B1814" s="206" t="str">
        <f aca="false">'BOD Average Salary by School'!B1814</f>
        <v>Chesapeake City Public Schools</v>
      </c>
      <c r="C1814" s="206" t="n">
        <f aca="false">'BOD Average Salary by School'!C1814</f>
        <v>720</v>
      </c>
      <c r="D1814" s="206" t="str">
        <f aca="false">'BOD Average Salary by School'!D1814</f>
        <v>G A TREAKLE ELEM</v>
      </c>
      <c r="E1814" s="226" t="n">
        <f aca="false">VLOOKUP(TEXT(A1814,"000")&amp;" "&amp;TEXT(C1814,"0000"),'BOD Average Salary by School'!F:G,2,FALSE())</f>
        <v>53153.63</v>
      </c>
    </row>
    <row r="1815" customFormat="false" ht="15" hidden="false" customHeight="true" outlineLevel="0" collapsed="false">
      <c r="A1815" s="225" t="n">
        <f aca="false">'BOD Average Salary by School'!A1815</f>
        <v>136</v>
      </c>
      <c r="B1815" s="206" t="str">
        <f aca="false">'BOD Average Salary by School'!B1815</f>
        <v>Chesapeake City Public Schools</v>
      </c>
      <c r="C1815" s="206" t="n">
        <f aca="false">'BOD Average Salary by School'!C1815</f>
        <v>730</v>
      </c>
      <c r="D1815" s="206" t="str">
        <f aca="false">'BOD Average Salary by School'!D1815</f>
        <v>PORTLOCK PRIMARY</v>
      </c>
      <c r="E1815" s="226" t="n">
        <f aca="false">VLOOKUP(TEXT(A1815,"000")&amp;" "&amp;TEXT(C1815,"0000"),'BOD Average Salary by School'!F:G,2,FALSE())</f>
        <v>52714.82</v>
      </c>
    </row>
    <row r="1816" customFormat="false" ht="15" hidden="false" customHeight="true" outlineLevel="0" collapsed="false">
      <c r="A1816" s="225" t="n">
        <f aca="false">'BOD Average Salary by School'!A1816</f>
        <v>136</v>
      </c>
      <c r="B1816" s="206" t="str">
        <f aca="false">'BOD Average Salary by School'!B1816</f>
        <v>Chesapeake City Public Schools</v>
      </c>
      <c r="C1816" s="206" t="n">
        <f aca="false">'BOD Average Salary by School'!C1816</f>
        <v>740</v>
      </c>
      <c r="D1816" s="206" t="str">
        <f aca="false">'BOD Average Salary by School'!D1816</f>
        <v>WESTERN BRANCH MIDDLE</v>
      </c>
      <c r="E1816" s="226" t="n">
        <f aca="false">VLOOKUP(TEXT(A1816,"000")&amp;" "&amp;TEXT(C1816,"0000"),'BOD Average Salary by School'!F:G,2,FALSE())</f>
        <v>54552.96</v>
      </c>
    </row>
    <row r="1817" customFormat="false" ht="15" hidden="false" customHeight="true" outlineLevel="0" collapsed="false">
      <c r="A1817" s="225" t="n">
        <f aca="false">'BOD Average Salary by School'!A1817</f>
        <v>136</v>
      </c>
      <c r="B1817" s="206" t="str">
        <f aca="false">'BOD Average Salary by School'!B1817</f>
        <v>Chesapeake City Public Schools</v>
      </c>
      <c r="C1817" s="206" t="n">
        <f aca="false">'BOD Average Salary by School'!C1817</f>
        <v>750</v>
      </c>
      <c r="D1817" s="206" t="str">
        <f aca="false">'BOD Average Salary by School'!D1817</f>
        <v>SPARROW ROAD INTERMEDIATE</v>
      </c>
      <c r="E1817" s="226" t="n">
        <f aca="false">VLOOKUP(TEXT(A1817,"000")&amp;" "&amp;TEXT(C1817,"0000"),'BOD Average Salary by School'!F:G,2,FALSE())</f>
        <v>51966.22</v>
      </c>
    </row>
    <row r="1818" customFormat="false" ht="15" hidden="false" customHeight="true" outlineLevel="0" collapsed="false">
      <c r="A1818" s="225" t="n">
        <f aca="false">'BOD Average Salary by School'!A1818</f>
        <v>136</v>
      </c>
      <c r="B1818" s="206" t="str">
        <f aca="false">'BOD Average Salary by School'!B1818</f>
        <v>Chesapeake City Public Schools</v>
      </c>
      <c r="C1818" s="206" t="n">
        <f aca="false">'BOD Average Salary by School'!C1818</f>
        <v>770</v>
      </c>
      <c r="D1818" s="206" t="str">
        <f aca="false">'BOD Average Salary by School'!D1818</f>
        <v>BUTTS ROAD PRIMARY</v>
      </c>
      <c r="E1818" s="226" t="n">
        <f aca="false">VLOOKUP(TEXT(A1818,"000")&amp;" "&amp;TEXT(C1818,"0000"),'BOD Average Salary by School'!F:G,2,FALSE())</f>
        <v>54494.29</v>
      </c>
    </row>
    <row r="1819" customFormat="false" ht="15" hidden="false" customHeight="true" outlineLevel="0" collapsed="false">
      <c r="A1819" s="225" t="n">
        <f aca="false">'BOD Average Salary by School'!A1819</f>
        <v>136</v>
      </c>
      <c r="B1819" s="206" t="str">
        <f aca="false">'BOD Average Salary by School'!B1819</f>
        <v>Chesapeake City Public Schools</v>
      </c>
      <c r="C1819" s="206" t="n">
        <f aca="false">'BOD Average Salary by School'!C1819</f>
        <v>80</v>
      </c>
      <c r="D1819" s="206" t="str">
        <f aca="false">'BOD Average Salary by School'!D1819</f>
        <v>OSCAR F SMITH HIGH</v>
      </c>
      <c r="E1819" s="226" t="n">
        <f aca="false">VLOOKUP(TEXT(A1819,"000")&amp;" "&amp;TEXT(C1819,"0000"),'BOD Average Salary by School'!F:G,2,FALSE())</f>
        <v>53119.28</v>
      </c>
    </row>
    <row r="1820" customFormat="false" ht="15" hidden="false" customHeight="true" outlineLevel="0" collapsed="false">
      <c r="A1820" s="225" t="n">
        <f aca="false">'BOD Average Salary by School'!A1820</f>
        <v>136</v>
      </c>
      <c r="B1820" s="206" t="str">
        <f aca="false">'BOD Average Salary by School'!B1820</f>
        <v>Chesapeake City Public Schools</v>
      </c>
      <c r="C1820" s="206" t="n">
        <f aca="false">'BOD Average Salary by School'!C1820</f>
        <v>810</v>
      </c>
      <c r="D1820" s="206" t="str">
        <f aca="false">'BOD Average Salary by School'!D1820</f>
        <v>WESTERN BRANCH INT</v>
      </c>
      <c r="E1820" s="226" t="n">
        <f aca="false">VLOOKUP(TEXT(A1820,"000")&amp;" "&amp;TEXT(C1820,"0000"),'BOD Average Salary by School'!F:G,2,FALSE())</f>
        <v>52865.51</v>
      </c>
    </row>
    <row r="1821" customFormat="false" ht="15" hidden="false" customHeight="true" outlineLevel="0" collapsed="false">
      <c r="A1821" s="225" t="n">
        <f aca="false">'BOD Average Salary by School'!A1821</f>
        <v>136</v>
      </c>
      <c r="B1821" s="206" t="str">
        <f aca="false">'BOD Average Salary by School'!B1821</f>
        <v>Chesapeake City Public Schools</v>
      </c>
      <c r="C1821" s="206" t="n">
        <f aca="false">'BOD Average Salary by School'!C1821</f>
        <v>820</v>
      </c>
      <c r="D1821" s="206" t="str">
        <f aca="false">'BOD Average Salary by School'!D1821</f>
        <v>GEORGETOWN PRIMARY</v>
      </c>
      <c r="E1821" s="226" t="n">
        <f aca="false">VLOOKUP(TEXT(A1821,"000")&amp;" "&amp;TEXT(C1821,"0000"),'BOD Average Salary by School'!F:G,2,FALSE())</f>
        <v>53450.07</v>
      </c>
    </row>
    <row r="1822" customFormat="false" ht="15" hidden="false" customHeight="true" outlineLevel="0" collapsed="false">
      <c r="A1822" s="225" t="n">
        <f aca="false">'BOD Average Salary by School'!A1822</f>
        <v>136</v>
      </c>
      <c r="B1822" s="206" t="str">
        <f aca="false">'BOD Average Salary by School'!B1822</f>
        <v>Chesapeake City Public Schools</v>
      </c>
      <c r="C1822" s="206" t="n">
        <f aca="false">'BOD Average Salary by School'!C1822</f>
        <v>830</v>
      </c>
      <c r="D1822" s="206" t="str">
        <f aca="false">'BOD Average Salary by School'!D1822</f>
        <v>INDIAN RIVER HIGH</v>
      </c>
      <c r="E1822" s="226" t="n">
        <f aca="false">VLOOKUP(TEXT(A1822,"000")&amp;" "&amp;TEXT(C1822,"0000"),'BOD Average Salary by School'!F:G,2,FALSE())</f>
        <v>56735.27</v>
      </c>
    </row>
    <row r="1823" customFormat="false" ht="15" hidden="false" customHeight="true" outlineLevel="0" collapsed="false">
      <c r="A1823" s="225" t="n">
        <f aca="false">'BOD Average Salary by School'!A1823</f>
        <v>136</v>
      </c>
      <c r="B1823" s="206" t="str">
        <f aca="false">'BOD Average Salary by School'!B1823</f>
        <v>Chesapeake City Public Schools</v>
      </c>
      <c r="C1823" s="206" t="n">
        <f aca="false">'BOD Average Salary by School'!C1823</f>
        <v>840</v>
      </c>
      <c r="D1823" s="206" t="str">
        <f aca="false">'BOD Average Salary by School'!D1823</f>
        <v>WESTERN BRANCH HIGH</v>
      </c>
      <c r="E1823" s="226" t="n">
        <f aca="false">VLOOKUP(TEXT(A1823,"000")&amp;" "&amp;TEXT(C1823,"0000"),'BOD Average Salary by School'!F:G,2,FALSE())</f>
        <v>53553.94</v>
      </c>
    </row>
    <row r="1824" customFormat="false" ht="15" hidden="false" customHeight="true" outlineLevel="0" collapsed="false">
      <c r="A1824" s="225" t="n">
        <f aca="false">'BOD Average Salary by School'!A1824</f>
        <v>136</v>
      </c>
      <c r="B1824" s="206" t="str">
        <f aca="false">'BOD Average Salary by School'!B1824</f>
        <v>Chesapeake City Public Schools</v>
      </c>
      <c r="C1824" s="206" t="n">
        <f aca="false">'BOD Average Salary by School'!C1824</f>
        <v>850</v>
      </c>
      <c r="D1824" s="206" t="str">
        <f aca="false">'BOD Average Salary by School'!D1824</f>
        <v>GREAT BRIDGE INT</v>
      </c>
      <c r="E1824" s="226" t="n">
        <f aca="false">VLOOKUP(TEXT(A1824,"000")&amp;" "&amp;TEXT(C1824,"0000"),'BOD Average Salary by School'!F:G,2,FALSE())</f>
        <v>52881.49</v>
      </c>
    </row>
    <row r="1825" customFormat="false" ht="15" hidden="false" customHeight="true" outlineLevel="0" collapsed="false">
      <c r="A1825" s="225" t="n">
        <f aca="false">'BOD Average Salary by School'!A1825</f>
        <v>136</v>
      </c>
      <c r="B1825" s="206" t="str">
        <f aca="false">'BOD Average Salary by School'!B1825</f>
        <v>Chesapeake City Public Schools</v>
      </c>
      <c r="C1825" s="206" t="n">
        <f aca="false">'BOD Average Salary by School'!C1825</f>
        <v>860</v>
      </c>
      <c r="D1825" s="206" t="str">
        <f aca="false">'BOD Average Salary by School'!D1825</f>
        <v>BUTTS ROAD INT</v>
      </c>
      <c r="E1825" s="226" t="n">
        <f aca="false">VLOOKUP(TEXT(A1825,"000")&amp;" "&amp;TEXT(C1825,"0000"),'BOD Average Salary by School'!F:G,2,FALSE())</f>
        <v>54547.41</v>
      </c>
    </row>
    <row r="1826" customFormat="false" ht="15" hidden="false" customHeight="true" outlineLevel="0" collapsed="false">
      <c r="A1826" s="225" t="n">
        <f aca="false">'BOD Average Salary by School'!A1826</f>
        <v>136</v>
      </c>
      <c r="B1826" s="206" t="str">
        <f aca="false">'BOD Average Salary by School'!B1826</f>
        <v>Chesapeake City Public Schools</v>
      </c>
      <c r="C1826" s="206" t="n">
        <f aca="false">'BOD Average Salary by School'!C1826</f>
        <v>870</v>
      </c>
      <c r="D1826" s="206" t="str">
        <f aca="false">'BOD Average Salary by School'!D1826</f>
        <v>GREENBRIER INT.</v>
      </c>
      <c r="E1826" s="226" t="n">
        <f aca="false">VLOOKUP(TEXT(A1826,"000")&amp;" "&amp;TEXT(C1826,"0000"),'BOD Average Salary by School'!F:G,2,FALSE())</f>
        <v>50863.77</v>
      </c>
    </row>
    <row r="1827" customFormat="false" ht="15" hidden="false" customHeight="true" outlineLevel="0" collapsed="false">
      <c r="A1827" s="225" t="n">
        <f aca="false">'BOD Average Salary by School'!A1827</f>
        <v>136</v>
      </c>
      <c r="B1827" s="206" t="str">
        <f aca="false">'BOD Average Salary by School'!B1827</f>
        <v>Chesapeake City Public Schools</v>
      </c>
      <c r="C1827" s="206" t="n">
        <f aca="false">'BOD Average Salary by School'!C1827</f>
        <v>890</v>
      </c>
      <c r="D1827" s="206" t="str">
        <f aca="false">'BOD Average Salary by School'!D1827</f>
        <v>HICKORY HIGH</v>
      </c>
      <c r="E1827" s="226" t="n">
        <f aca="false">VLOOKUP(TEXT(A1827,"000")&amp;" "&amp;TEXT(C1827,"0000"),'BOD Average Salary by School'!F:G,2,FALSE())</f>
        <v>54547.65</v>
      </c>
    </row>
    <row r="1828" customFormat="false" ht="15" hidden="false" customHeight="true" outlineLevel="0" collapsed="false">
      <c r="A1828" s="225" t="n">
        <f aca="false">'BOD Average Salary by School'!A1828</f>
        <v>136</v>
      </c>
      <c r="B1828" s="206" t="str">
        <f aca="false">'BOD Average Salary by School'!B1828</f>
        <v>Chesapeake City Public Schools</v>
      </c>
      <c r="C1828" s="206" t="n">
        <f aca="false">'BOD Average Salary by School'!C1828</f>
        <v>90</v>
      </c>
      <c r="D1828" s="206" t="str">
        <f aca="false">'BOD Average Salary by School'!D1828</f>
        <v>CAMELOT ELEM</v>
      </c>
      <c r="E1828" s="226" t="n">
        <f aca="false">VLOOKUP(TEXT(A1828,"000")&amp;" "&amp;TEXT(C1828,"0000"),'BOD Average Salary by School'!F:G,2,FALSE())</f>
        <v>52769.09</v>
      </c>
    </row>
    <row r="1829" customFormat="false" ht="15" hidden="false" customHeight="true" outlineLevel="0" collapsed="false">
      <c r="A1829" s="225" t="n">
        <f aca="false">'BOD Average Salary by School'!A1829</f>
        <v>136</v>
      </c>
      <c r="B1829" s="206" t="str">
        <f aca="false">'BOD Average Salary by School'!B1829</f>
        <v>Chesapeake City Public Schools</v>
      </c>
      <c r="C1829" s="206" t="n">
        <f aca="false">'BOD Average Salary by School'!C1829</f>
        <v>900</v>
      </c>
      <c r="D1829" s="206" t="str">
        <f aca="false">'BOD Average Salary by School'!D1829</f>
        <v>CEDAR ROAD ELEM</v>
      </c>
      <c r="E1829" s="226" t="n">
        <f aca="false">VLOOKUP(TEXT(A1829,"000")&amp;" "&amp;TEXT(C1829,"0000"),'BOD Average Salary by School'!F:G,2,FALSE())</f>
        <v>52570.48</v>
      </c>
    </row>
    <row r="1830" customFormat="false" ht="15" hidden="false" customHeight="true" outlineLevel="0" collapsed="false">
      <c r="A1830" s="225" t="n">
        <f aca="false">'BOD Average Salary by School'!A1830</f>
        <v>136</v>
      </c>
      <c r="B1830" s="206" t="str">
        <f aca="false">'BOD Average Salary by School'!B1830</f>
        <v>Chesapeake City Public Schools</v>
      </c>
      <c r="C1830" s="206" t="n">
        <f aca="false">'BOD Average Salary by School'!C1830</f>
        <v>920</v>
      </c>
      <c r="D1830" s="206" t="str">
        <f aca="false">'BOD Average Salary by School'!D1830</f>
        <v>HUGO A OWENS MIDDLE</v>
      </c>
      <c r="E1830" s="226" t="n">
        <f aca="false">VLOOKUP(TEXT(A1830,"000")&amp;" "&amp;TEXT(C1830,"0000"),'BOD Average Salary by School'!F:G,2,FALSE())</f>
        <v>54616.67</v>
      </c>
    </row>
    <row r="1831" customFormat="false" ht="15" hidden="false" customHeight="true" outlineLevel="0" collapsed="false">
      <c r="A1831" s="225" t="n">
        <f aca="false">'BOD Average Salary by School'!A1831</f>
        <v>136</v>
      </c>
      <c r="B1831" s="206" t="str">
        <f aca="false">'BOD Average Salary by School'!B1831</f>
        <v>Chesapeake City Public Schools</v>
      </c>
      <c r="C1831" s="206" t="n">
        <f aca="false">'BOD Average Salary by School'!C1831</f>
        <v>950</v>
      </c>
      <c r="D1831" s="206" t="str">
        <f aca="false">'BOD Average Salary by School'!D1831</f>
        <v>GRASSFIELD ELEM</v>
      </c>
      <c r="E1831" s="226" t="n">
        <f aca="false">VLOOKUP(TEXT(A1831,"000")&amp;" "&amp;TEXT(C1831,"0000"),'BOD Average Salary by School'!F:G,2,FALSE())</f>
        <v>54439.65</v>
      </c>
    </row>
    <row r="1832" customFormat="false" ht="15" hidden="false" customHeight="true" outlineLevel="0" collapsed="false">
      <c r="A1832" s="225" t="n">
        <f aca="false">'BOD Average Salary by School'!A1832</f>
        <v>136</v>
      </c>
      <c r="B1832" s="206" t="str">
        <f aca="false">'BOD Average Salary by School'!B1832</f>
        <v>Chesapeake City Public Schools</v>
      </c>
      <c r="C1832" s="206" t="n">
        <f aca="false">'BOD Average Salary by School'!C1832</f>
        <v>960</v>
      </c>
      <c r="D1832" s="206" t="str">
        <f aca="false">'BOD Average Salary by School'!D1832</f>
        <v>GRASSFIELD HIGH</v>
      </c>
      <c r="E1832" s="226" t="n">
        <f aca="false">VLOOKUP(TEXT(A1832,"000")&amp;" "&amp;TEXT(C1832,"0000"),'BOD Average Salary by School'!F:G,2,FALSE())</f>
        <v>52088.33</v>
      </c>
    </row>
    <row r="1833" customFormat="false" ht="15" hidden="false" customHeight="true" outlineLevel="0" collapsed="false">
      <c r="A1833" s="225" t="n">
        <f aca="false">'BOD Average Salary by School'!A1833</f>
        <v>136</v>
      </c>
      <c r="B1833" s="206" t="str">
        <f aca="false">'BOD Average Salary by School'!B1833</f>
        <v>Chesapeake City Public Schools</v>
      </c>
      <c r="C1833" s="206" t="n">
        <f aca="false">'BOD Average Salary by School'!C1833</f>
        <v>971</v>
      </c>
      <c r="D1833" s="206" t="str">
        <f aca="false">'BOD Average Salary by School'!D1833</f>
        <v>TRUITT INTERMEDIATE</v>
      </c>
      <c r="E1833" s="226" t="n">
        <f aca="false">VLOOKUP(TEXT(A1833,"000")&amp;" "&amp;TEXT(C1833,"0000"),'BOD Average Salary by School'!F:G,2,FALSE())</f>
        <v>49404.04</v>
      </c>
    </row>
    <row r="1834" customFormat="false" ht="15" hidden="false" customHeight="true" outlineLevel="0" collapsed="false">
      <c r="A1834" s="225" t="n">
        <f aca="false">'BOD Average Salary by School'!A1834</f>
        <v>136</v>
      </c>
      <c r="B1834" s="206" t="str">
        <f aca="false">'BOD Average Salary by School'!B1834</f>
        <v>Chesapeake City Public Schools</v>
      </c>
      <c r="C1834" s="206" t="n">
        <f aca="false">'BOD Average Salary by School'!C1834</f>
        <v>972</v>
      </c>
      <c r="D1834" s="206" t="str">
        <f aca="false">'BOD Average Salary by School'!D1834</f>
        <v>GREENBRIER MIDDLE</v>
      </c>
      <c r="E1834" s="226" t="n">
        <f aca="false">VLOOKUP(TEXT(A1834,"000")&amp;" "&amp;TEXT(C1834,"0000"),'BOD Average Salary by School'!F:G,2,FALSE())</f>
        <v>55063.48</v>
      </c>
    </row>
    <row r="1835" customFormat="false" ht="15" hidden="false" customHeight="true" outlineLevel="0" collapsed="false">
      <c r="A1835" s="225" t="n">
        <f aca="false">'BOD Average Salary by School'!A1835</f>
        <v>136</v>
      </c>
      <c r="B1835" s="206" t="str">
        <f aca="false">'BOD Average Salary by School'!B1835</f>
        <v>Chesapeake City Public Schools</v>
      </c>
      <c r="C1835" s="206" t="n">
        <f aca="false">'BOD Average Salary by School'!C1835</f>
        <v>973</v>
      </c>
      <c r="D1835" s="206" t="str">
        <f aca="false">'BOD Average Salary by School'!D1835</f>
        <v>JOLLIFF MIDDLE</v>
      </c>
      <c r="E1835" s="226" t="n">
        <f aca="false">VLOOKUP(TEXT(A1835,"000")&amp;" "&amp;TEXT(C1835,"0000"),'BOD Average Salary by School'!F:G,2,FALSE())</f>
        <v>55925.99</v>
      </c>
    </row>
    <row r="1836" customFormat="false" ht="15" hidden="false" customHeight="true" outlineLevel="0" collapsed="false">
      <c r="A1836" s="225" t="n">
        <f aca="false">'BOD Average Salary by School'!A1836</f>
        <v>137</v>
      </c>
      <c r="B1836" s="206" t="str">
        <f aca="false">'BOD Average Salary by School'!B1836</f>
        <v>Lexington City Public Schools</v>
      </c>
      <c r="C1836" s="206" t="n">
        <f aca="false">'BOD Average Salary by School'!C1836</f>
        <v>1390</v>
      </c>
      <c r="D1836" s="206" t="str">
        <f aca="false">'BOD Average Salary by School'!D1836</f>
        <v>HARRINGTON WADDELL ELEM</v>
      </c>
      <c r="E1836" s="226" t="n">
        <f aca="false">VLOOKUP(TEXT(A1836,"000")&amp;" "&amp;TEXT(C1836,"0000"),'BOD Average Salary by School'!F:G,2,FALSE())</f>
        <v>48777</v>
      </c>
    </row>
    <row r="1837" customFormat="false" ht="15" hidden="false" customHeight="true" outlineLevel="0" collapsed="false">
      <c r="A1837" s="225" t="n">
        <f aca="false">'BOD Average Salary by School'!A1837</f>
        <v>137</v>
      </c>
      <c r="B1837" s="206" t="str">
        <f aca="false">'BOD Average Salary by School'!B1837</f>
        <v>Lexington City Public Schools</v>
      </c>
      <c r="C1837" s="206" t="n">
        <f aca="false">'BOD Average Salary by School'!C1837</f>
        <v>1440</v>
      </c>
      <c r="D1837" s="206" t="str">
        <f aca="false">'BOD Average Salary by School'!D1837</f>
        <v>LYLBURN DOWNING MIDDLE</v>
      </c>
      <c r="E1837" s="226" t="n">
        <f aca="false">VLOOKUP(TEXT(A1837,"000")&amp;" "&amp;TEXT(C1837,"0000"),'BOD Average Salary by School'!F:G,2,FALSE())</f>
        <v>52573</v>
      </c>
    </row>
    <row r="1838" customFormat="false" ht="15" hidden="false" customHeight="true" outlineLevel="0" collapsed="false">
      <c r="A1838" s="225" t="n">
        <f aca="false">'BOD Average Salary by School'!A1838</f>
        <v>139</v>
      </c>
      <c r="B1838" s="206" t="str">
        <f aca="false">'BOD Average Salary by School'!B1838</f>
        <v>Salem City Public Schools</v>
      </c>
      <c r="C1838" s="206" t="n">
        <f aca="false">'BOD Average Salary by School'!C1838</f>
        <v>100</v>
      </c>
      <c r="D1838" s="206" t="str">
        <f aca="false">'BOD Average Salary by School'!D1838</f>
        <v>ANDREW LEWIS MIDDLE</v>
      </c>
      <c r="E1838" s="226" t="n">
        <f aca="false">VLOOKUP(TEXT(A1838,"000")&amp;" "&amp;TEXT(C1838,"0000"),'BOD Average Salary by School'!F:G,2,FALSE())</f>
        <v>56285.5</v>
      </c>
    </row>
    <row r="1839" customFormat="false" ht="15" hidden="false" customHeight="true" outlineLevel="0" collapsed="false">
      <c r="A1839" s="225" t="n">
        <f aca="false">'BOD Average Salary by School'!A1839</f>
        <v>139</v>
      </c>
      <c r="B1839" s="206" t="str">
        <f aca="false">'BOD Average Salary by School'!B1839</f>
        <v>Salem City Public Schools</v>
      </c>
      <c r="C1839" s="206" t="n">
        <f aca="false">'BOD Average Salary by School'!C1839</f>
        <v>460</v>
      </c>
      <c r="D1839" s="206" t="str">
        <f aca="false">'BOD Average Salary by School'!D1839</f>
        <v>WEST SALEM ELEM</v>
      </c>
      <c r="E1839" s="226" t="n">
        <f aca="false">VLOOKUP(TEXT(A1839,"000")&amp;" "&amp;TEXT(C1839,"0000"),'BOD Average Salary by School'!F:G,2,FALSE())</f>
        <v>54737.23</v>
      </c>
    </row>
    <row r="1840" customFormat="false" ht="15" hidden="false" customHeight="true" outlineLevel="0" collapsed="false">
      <c r="A1840" s="225" t="n">
        <f aca="false">'BOD Average Salary by School'!A1840</f>
        <v>139</v>
      </c>
      <c r="B1840" s="206" t="str">
        <f aca="false">'BOD Average Salary by School'!B1840</f>
        <v>Salem City Public Schools</v>
      </c>
      <c r="C1840" s="206" t="n">
        <f aca="false">'BOD Average Salary by School'!C1840</f>
        <v>550</v>
      </c>
      <c r="D1840" s="206" t="str">
        <f aca="false">'BOD Average Salary by School'!D1840</f>
        <v>EAST SALEM ELEM</v>
      </c>
      <c r="E1840" s="226" t="n">
        <f aca="false">VLOOKUP(TEXT(A1840,"000")&amp;" "&amp;TEXT(C1840,"0000"),'BOD Average Salary by School'!F:G,2,FALSE())</f>
        <v>52613.01</v>
      </c>
    </row>
    <row r="1841" customFormat="false" ht="15" hidden="false" customHeight="true" outlineLevel="0" collapsed="false">
      <c r="A1841" s="225" t="n">
        <f aca="false">'BOD Average Salary by School'!A1841</f>
        <v>139</v>
      </c>
      <c r="B1841" s="206" t="str">
        <f aca="false">'BOD Average Salary by School'!B1841</f>
        <v>Salem City Public Schools</v>
      </c>
      <c r="C1841" s="206" t="n">
        <f aca="false">'BOD Average Salary by School'!C1841</f>
        <v>580</v>
      </c>
      <c r="D1841" s="206" t="str">
        <f aca="false">'BOD Average Salary by School'!D1841</f>
        <v>SOUTH SALEM ELEM</v>
      </c>
      <c r="E1841" s="226" t="n">
        <f aca="false">VLOOKUP(TEXT(A1841,"000")&amp;" "&amp;TEXT(C1841,"0000"),'BOD Average Salary by School'!F:G,2,FALSE())</f>
        <v>51134.69</v>
      </c>
    </row>
    <row r="1842" customFormat="false" ht="15" hidden="false" customHeight="true" outlineLevel="0" collapsed="false">
      <c r="A1842" s="225" t="n">
        <f aca="false">'BOD Average Salary by School'!A1842</f>
        <v>139</v>
      </c>
      <c r="B1842" s="206" t="str">
        <f aca="false">'BOD Average Salary by School'!B1842</f>
        <v>Salem City Public Schools</v>
      </c>
      <c r="C1842" s="206" t="n">
        <f aca="false">'BOD Average Salary by School'!C1842</f>
        <v>70</v>
      </c>
      <c r="D1842" s="206" t="str">
        <f aca="false">'BOD Average Salary by School'!D1842</f>
        <v>SALEM HIGH</v>
      </c>
      <c r="E1842" s="226" t="n">
        <f aca="false">VLOOKUP(TEXT(A1842,"000")&amp;" "&amp;TEXT(C1842,"0000"),'BOD Average Salary by School'!F:G,2,FALSE())</f>
        <v>53844.22</v>
      </c>
    </row>
    <row r="1843" customFormat="false" ht="15" hidden="false" customHeight="true" outlineLevel="0" collapsed="false">
      <c r="A1843" s="225" t="n">
        <f aca="false">'BOD Average Salary by School'!A1843</f>
        <v>139</v>
      </c>
      <c r="B1843" s="206" t="str">
        <f aca="false">'BOD Average Salary by School'!B1843</f>
        <v>Salem City Public Schools</v>
      </c>
      <c r="C1843" s="206" t="n">
        <f aca="false">'BOD Average Salary by School'!C1843</f>
        <v>90</v>
      </c>
      <c r="D1843" s="206" t="str">
        <f aca="false">'BOD Average Salary by School'!D1843</f>
        <v>G.W. CARVER ELEM</v>
      </c>
      <c r="E1843" s="226" t="n">
        <f aca="false">VLOOKUP(TEXT(A1843,"000")&amp;" "&amp;TEXT(C1843,"0000"),'BOD Average Salary by School'!F:G,2,FALSE())</f>
        <v>54626.49</v>
      </c>
    </row>
    <row r="1844" customFormat="false" ht="15" hidden="false" customHeight="true" outlineLevel="0" collapsed="false">
      <c r="A1844" s="225" t="n">
        <f aca="false">'BOD Average Salary by School'!A1844</f>
        <v>142</v>
      </c>
      <c r="B1844" s="206" t="str">
        <f aca="false">'BOD Average Salary by School'!B1844</f>
        <v>Poquoson City Public Schools</v>
      </c>
      <c r="C1844" s="206" t="n">
        <f aca="false">'BOD Average Salary by School'!C1844</f>
        <v>10</v>
      </c>
      <c r="D1844" s="206" t="str">
        <f aca="false">'BOD Average Salary by School'!D1844</f>
        <v>POQUOSON HIGH</v>
      </c>
      <c r="E1844" s="226" t="n">
        <f aca="false">VLOOKUP(TEXT(A1844,"000")&amp;" "&amp;TEXT(C1844,"0000"),'BOD Average Salary by School'!F:G,2,FALSE())</f>
        <v>47099</v>
      </c>
    </row>
    <row r="1845" customFormat="false" ht="15" hidden="false" customHeight="true" outlineLevel="0" collapsed="false">
      <c r="A1845" s="225" t="n">
        <f aca="false">'BOD Average Salary by School'!A1845</f>
        <v>142</v>
      </c>
      <c r="B1845" s="206" t="str">
        <f aca="false">'BOD Average Salary by School'!B1845</f>
        <v>Poquoson City Public Schools</v>
      </c>
      <c r="C1845" s="206" t="n">
        <f aca="false">'BOD Average Salary by School'!C1845</f>
        <v>130</v>
      </c>
      <c r="D1845" s="206" t="str">
        <f aca="false">'BOD Average Salary by School'!D1845</f>
        <v>POQUOSON MIDDLE</v>
      </c>
      <c r="E1845" s="226" t="n">
        <f aca="false">VLOOKUP(TEXT(A1845,"000")&amp;" "&amp;TEXT(C1845,"0000"),'BOD Average Salary by School'!F:G,2,FALSE())</f>
        <v>49071</v>
      </c>
    </row>
    <row r="1846" customFormat="false" ht="15" hidden="false" customHeight="true" outlineLevel="0" collapsed="false">
      <c r="A1846" s="225" t="n">
        <f aca="false">'BOD Average Salary by School'!A1846</f>
        <v>142</v>
      </c>
      <c r="B1846" s="206" t="str">
        <f aca="false">'BOD Average Salary by School'!B1846</f>
        <v>Poquoson City Public Schools</v>
      </c>
      <c r="C1846" s="206" t="n">
        <f aca="false">'BOD Average Salary by School'!C1846</f>
        <v>150</v>
      </c>
      <c r="D1846" s="206" t="str">
        <f aca="false">'BOD Average Salary by School'!D1846</f>
        <v>POQUOSON ELEM</v>
      </c>
      <c r="E1846" s="226" t="n">
        <f aca="false">VLOOKUP(TEXT(A1846,"000")&amp;" "&amp;TEXT(C1846,"0000"),'BOD Average Salary by School'!F:G,2,FALSE())</f>
        <v>46939</v>
      </c>
    </row>
    <row r="1847" customFormat="false" ht="15" hidden="false" customHeight="true" outlineLevel="0" collapsed="false">
      <c r="A1847" s="225" t="n">
        <f aca="false">'BOD Average Salary by School'!A1847</f>
        <v>142</v>
      </c>
      <c r="B1847" s="206" t="str">
        <f aca="false">'BOD Average Salary by School'!B1847</f>
        <v>Poquoson City Public Schools</v>
      </c>
      <c r="C1847" s="206" t="n">
        <f aca="false">'BOD Average Salary by School'!C1847</f>
        <v>160</v>
      </c>
      <c r="D1847" s="206" t="str">
        <f aca="false">'BOD Average Salary by School'!D1847</f>
        <v>POQUOSON PRIMARY</v>
      </c>
      <c r="E1847" s="226" t="n">
        <f aca="false">VLOOKUP(TEXT(A1847,"000")&amp;" "&amp;TEXT(C1847,"0000"),'BOD Average Salary by School'!F:G,2,FALSE())</f>
        <v>49944</v>
      </c>
    </row>
    <row r="1848" customFormat="false" ht="15" hidden="false" customHeight="true" outlineLevel="0" collapsed="false">
      <c r="A1848" s="225" t="n">
        <f aca="false">'BOD Average Salary by School'!A1848</f>
        <v>143</v>
      </c>
      <c r="B1848" s="206" t="str">
        <f aca="false">'BOD Average Salary by School'!B1848</f>
        <v>Manassas City Public Schools</v>
      </c>
      <c r="C1848" s="206" t="n">
        <f aca="false">'BOD Average Salary by School'!C1848</f>
        <v>10</v>
      </c>
      <c r="D1848" s="206" t="str">
        <f aca="false">'BOD Average Salary by School'!D1848</f>
        <v>WEEMS ELEM</v>
      </c>
      <c r="E1848" s="226" t="n">
        <f aca="false">VLOOKUP(TEXT(A1848,"000")&amp;" "&amp;TEXT(C1848,"0000"),'BOD Average Salary by School'!F:G,2,FALSE())</f>
        <v>64207</v>
      </c>
    </row>
    <row r="1849" customFormat="false" ht="15" hidden="false" customHeight="true" outlineLevel="0" collapsed="false">
      <c r="A1849" s="225" t="n">
        <f aca="false">'BOD Average Salary by School'!A1849</f>
        <v>143</v>
      </c>
      <c r="B1849" s="206" t="str">
        <f aca="false">'BOD Average Salary by School'!B1849</f>
        <v>Manassas City Public Schools</v>
      </c>
      <c r="C1849" s="206" t="n">
        <f aca="false">'BOD Average Salary by School'!C1849</f>
        <v>20</v>
      </c>
      <c r="D1849" s="206" t="str">
        <f aca="false">'BOD Average Salary by School'!D1849</f>
        <v>RICHARD C. HAYDON ELEM</v>
      </c>
      <c r="E1849" s="226" t="n">
        <f aca="false">VLOOKUP(TEXT(A1849,"000")&amp;" "&amp;TEXT(C1849,"0000"),'BOD Average Salary by School'!F:G,2,FALSE())</f>
        <v>66372</v>
      </c>
    </row>
    <row r="1850" customFormat="false" ht="15" hidden="false" customHeight="true" outlineLevel="0" collapsed="false">
      <c r="A1850" s="225" t="n">
        <f aca="false">'BOD Average Salary by School'!A1850</f>
        <v>143</v>
      </c>
      <c r="B1850" s="206" t="str">
        <f aca="false">'BOD Average Salary by School'!B1850</f>
        <v>Manassas City Public Schools</v>
      </c>
      <c r="C1850" s="206" t="n">
        <f aca="false">'BOD Average Salary by School'!C1850</f>
        <v>310</v>
      </c>
      <c r="D1850" s="206" t="str">
        <f aca="false">'BOD Average Salary by School'!D1850</f>
        <v>JENNIE DEAN ELEM</v>
      </c>
      <c r="E1850" s="226" t="n">
        <f aca="false">VLOOKUP(TEXT(A1850,"000")&amp;" "&amp;TEXT(C1850,"0000"),'BOD Average Salary by School'!F:G,2,FALSE())</f>
        <v>70541</v>
      </c>
    </row>
    <row r="1851" customFormat="false" ht="15" hidden="false" customHeight="true" outlineLevel="0" collapsed="false">
      <c r="A1851" s="225" t="n">
        <f aca="false">'BOD Average Salary by School'!A1851</f>
        <v>143</v>
      </c>
      <c r="B1851" s="206" t="str">
        <f aca="false">'BOD Average Salary by School'!B1851</f>
        <v>Manassas City Public Schools</v>
      </c>
      <c r="C1851" s="206" t="n">
        <f aca="false">'BOD Average Salary by School'!C1851</f>
        <v>370</v>
      </c>
      <c r="D1851" s="206" t="str">
        <f aca="false">'BOD Average Salary by School'!D1851</f>
        <v>OSBOURN HIGH</v>
      </c>
      <c r="E1851" s="226" t="n">
        <f aca="false">VLOOKUP(TEXT(A1851,"000")&amp;" "&amp;TEXT(C1851,"0000"),'BOD Average Salary by School'!F:G,2,FALSE())</f>
        <v>62210</v>
      </c>
    </row>
    <row r="1852" customFormat="false" ht="15" hidden="false" customHeight="true" outlineLevel="0" collapsed="false">
      <c r="A1852" s="225" t="n">
        <f aca="false">'BOD Average Salary by School'!A1852</f>
        <v>143</v>
      </c>
      <c r="B1852" s="206" t="str">
        <f aca="false">'BOD Average Salary by School'!B1852</f>
        <v>Manassas City Public Schools</v>
      </c>
      <c r="C1852" s="206" t="n">
        <f aca="false">'BOD Average Salary by School'!C1852</f>
        <v>470</v>
      </c>
      <c r="D1852" s="206" t="str">
        <f aca="false">'BOD Average Salary by School'!D1852</f>
        <v>BALDWIN ELEM</v>
      </c>
      <c r="E1852" s="226" t="n">
        <f aca="false">VLOOKUP(TEXT(A1852,"000")&amp;" "&amp;TEXT(C1852,"0000"),'BOD Average Salary by School'!F:G,2,FALSE())</f>
        <v>59215</v>
      </c>
    </row>
    <row r="1853" customFormat="false" ht="15" hidden="false" customHeight="true" outlineLevel="0" collapsed="false">
      <c r="A1853" s="225" t="n">
        <f aca="false">'BOD Average Salary by School'!A1853</f>
        <v>143</v>
      </c>
      <c r="B1853" s="206" t="str">
        <f aca="false">'BOD Average Salary by School'!B1853</f>
        <v>Manassas City Public Schools</v>
      </c>
      <c r="C1853" s="206" t="n">
        <f aca="false">'BOD Average Salary by School'!C1853</f>
        <v>60</v>
      </c>
      <c r="D1853" s="206" t="str">
        <f aca="false">'BOD Average Salary by School'!D1853</f>
        <v>GEORGE CARR ROUND ELEM</v>
      </c>
      <c r="E1853" s="226" t="n">
        <f aca="false">VLOOKUP(TEXT(A1853,"000")&amp;" "&amp;TEXT(C1853,"0000"),'BOD Average Salary by School'!F:G,2,FALSE())</f>
        <v>61114</v>
      </c>
    </row>
    <row r="1854" customFormat="false" ht="15" hidden="false" customHeight="true" outlineLevel="0" collapsed="false">
      <c r="A1854" s="225" t="n">
        <f aca="false">'BOD Average Salary by School'!A1854</f>
        <v>143</v>
      </c>
      <c r="B1854" s="206" t="str">
        <f aca="false">'BOD Average Salary by School'!B1854</f>
        <v>Manassas City Public Schools</v>
      </c>
      <c r="C1854" s="206" t="n">
        <f aca="false">'BOD Average Salary by School'!C1854</f>
        <v>70</v>
      </c>
      <c r="D1854" s="206" t="str">
        <f aca="false">'BOD Average Salary by School'!D1854</f>
        <v>GRACE E. METZ MIDDLE</v>
      </c>
      <c r="E1854" s="226" t="n">
        <f aca="false">VLOOKUP(TEXT(A1854,"000")&amp;" "&amp;TEXT(C1854,"0000"),'BOD Average Salary by School'!F:G,2,FALSE())</f>
        <v>64189</v>
      </c>
    </row>
    <row r="1855" customFormat="false" ht="15" hidden="false" customHeight="true" outlineLevel="0" collapsed="false">
      <c r="A1855" s="225" t="n">
        <f aca="false">'BOD Average Salary by School'!A1855</f>
        <v>143</v>
      </c>
      <c r="B1855" s="206" t="str">
        <f aca="false">'BOD Average Salary by School'!B1855</f>
        <v>Manassas City Public Schools</v>
      </c>
      <c r="C1855" s="206" t="n">
        <f aca="false">'BOD Average Salary by School'!C1855</f>
        <v>80</v>
      </c>
      <c r="D1855" s="206" t="str">
        <f aca="false">'BOD Average Salary by School'!D1855</f>
        <v>MAYFIELD INTERMEDIATE</v>
      </c>
      <c r="E1855" s="226" t="n">
        <f aca="false">VLOOKUP(TEXT(A1855,"000")&amp;" "&amp;TEXT(C1855,"0000"),'BOD Average Salary by School'!F:G,2,FALSE())</f>
        <v>58322</v>
      </c>
    </row>
    <row r="1856" customFormat="false" ht="15" hidden="false" customHeight="true" outlineLevel="0" collapsed="false">
      <c r="A1856" s="225" t="n">
        <f aca="false">'BOD Average Salary by School'!A1856</f>
        <v>144</v>
      </c>
      <c r="B1856" s="206" t="str">
        <f aca="false">'BOD Average Salary by School'!B1856</f>
        <v>Manassas Park City Public Schools</v>
      </c>
      <c r="C1856" s="206" t="n">
        <f aca="false">'BOD Average Salary by School'!C1856</f>
        <v>30</v>
      </c>
      <c r="D1856" s="206" t="str">
        <f aca="false">'BOD Average Salary by School'!D1856</f>
        <v>MANASSAS PARK HIGH</v>
      </c>
      <c r="E1856" s="226" t="n">
        <f aca="false">VLOOKUP(TEXT(A1856,"000")&amp;" "&amp;TEXT(C1856,"0000"),'BOD Average Salary by School'!F:G,2,FALSE())</f>
        <v>59448.42</v>
      </c>
    </row>
    <row r="1857" customFormat="false" ht="15" hidden="false" customHeight="true" outlineLevel="0" collapsed="false">
      <c r="A1857" s="225" t="n">
        <f aca="false">'BOD Average Salary by School'!A1857</f>
        <v>144</v>
      </c>
      <c r="B1857" s="206" t="str">
        <f aca="false">'BOD Average Salary by School'!B1857</f>
        <v>Manassas Park City Public Schools</v>
      </c>
      <c r="C1857" s="206" t="n">
        <f aca="false">'BOD Average Salary by School'!C1857</f>
        <v>31</v>
      </c>
      <c r="D1857" s="206" t="str">
        <f aca="false">'BOD Average Salary by School'!D1857</f>
        <v>MANASSAS PARK MIDDLE</v>
      </c>
      <c r="E1857" s="226" t="n">
        <f aca="false">VLOOKUP(TEXT(A1857,"000")&amp;" "&amp;TEXT(C1857,"0000"),'BOD Average Salary by School'!F:G,2,FALSE())</f>
        <v>58223.3</v>
      </c>
    </row>
    <row r="1858" customFormat="false" ht="15" hidden="false" customHeight="true" outlineLevel="0" collapsed="false">
      <c r="A1858" s="225" t="n">
        <f aca="false">'BOD Average Salary by School'!A1858</f>
        <v>144</v>
      </c>
      <c r="B1858" s="206" t="str">
        <f aca="false">'BOD Average Salary by School'!B1858</f>
        <v>Manassas Park City Public Schools</v>
      </c>
      <c r="C1858" s="206" t="n">
        <f aca="false">'BOD Average Salary by School'!C1858</f>
        <v>420</v>
      </c>
      <c r="D1858" s="206" t="str">
        <f aca="false">'BOD Average Salary by School'!D1858</f>
        <v>MANASSAS PARK ELEM</v>
      </c>
      <c r="E1858" s="226" t="n">
        <f aca="false">VLOOKUP(TEXT(A1858,"000")&amp;" "&amp;TEXT(C1858,"0000"),'BOD Average Salary by School'!F:G,2,FALSE())</f>
        <v>56997.25</v>
      </c>
    </row>
    <row r="1859" customFormat="false" ht="15" hidden="false" customHeight="true" outlineLevel="0" collapsed="false">
      <c r="A1859" s="225" t="n">
        <f aca="false">'BOD Average Salary by School'!A1859</f>
        <v>144</v>
      </c>
      <c r="B1859" s="206" t="str">
        <f aca="false">'BOD Average Salary by School'!B1859</f>
        <v>Manassas Park City Public Schools</v>
      </c>
      <c r="C1859" s="206" t="n">
        <f aca="false">'BOD Average Salary by School'!C1859</f>
        <v>522</v>
      </c>
      <c r="D1859" s="206" t="str">
        <f aca="false">'BOD Average Salary by School'!D1859</f>
        <v>COUGAR ELEM</v>
      </c>
      <c r="E1859" s="226" t="n">
        <f aca="false">VLOOKUP(TEXT(A1859,"000")&amp;" "&amp;TEXT(C1859,"0000"),'BOD Average Salary by School'!F:G,2,FALSE())</f>
        <v>57308.39</v>
      </c>
    </row>
    <row r="1860" customFormat="false" ht="15" hidden="false" customHeight="true" outlineLevel="0" collapsed="false">
      <c r="A1860" s="225" t="n">
        <f aca="false">'BOD Average Salary by School'!A1860</f>
        <v>202</v>
      </c>
      <c r="B1860" s="206" t="str">
        <f aca="false">'BOD Average Salary by School'!B1860</f>
        <v>Colonial Beach Public Schools</v>
      </c>
      <c r="C1860" s="206" t="n">
        <f aca="false">'BOD Average Salary by School'!C1860</f>
        <v>21</v>
      </c>
      <c r="D1860" s="206" t="str">
        <f aca="false">'BOD Average Salary by School'!D1860</f>
        <v>COLONIAL BEACH HIGH</v>
      </c>
      <c r="E1860" s="226" t="n">
        <f aca="false">VLOOKUP(TEXT(A1860,"000")&amp;" "&amp;TEXT(C1860,"0000"),'BOD Average Salary by School'!F:G,2,FALSE())</f>
        <v>44690.64</v>
      </c>
    </row>
    <row r="1861" customFormat="false" ht="15" hidden="false" customHeight="true" outlineLevel="0" collapsed="false">
      <c r="A1861" s="225" t="n">
        <f aca="false">'BOD Average Salary by School'!A1861</f>
        <v>202</v>
      </c>
      <c r="B1861" s="206" t="str">
        <f aca="false">'BOD Average Salary by School'!B1861</f>
        <v>Colonial Beach Public Schools</v>
      </c>
      <c r="C1861" s="206" t="n">
        <f aca="false">'BOD Average Salary by School'!C1861</f>
        <v>22</v>
      </c>
      <c r="D1861" s="206" t="str">
        <f aca="false">'BOD Average Salary by School'!D1861</f>
        <v>COLONIAL BEACH ELEM</v>
      </c>
      <c r="E1861" s="226" t="n">
        <f aca="false">VLOOKUP(TEXT(A1861,"000")&amp;" "&amp;TEXT(C1861,"0000"),'BOD Average Salary by School'!F:G,2,FALSE())</f>
        <v>43727.87</v>
      </c>
    </row>
    <row r="1862" customFormat="false" ht="15" hidden="false" customHeight="true" outlineLevel="0" collapsed="false">
      <c r="A1862" s="225" t="n">
        <f aca="false">'BOD Average Salary by School'!A1862</f>
        <v>207</v>
      </c>
      <c r="B1862" s="206" t="str">
        <f aca="false">'BOD Average Salary by School'!B1862</f>
        <v>West Point Public Schools</v>
      </c>
      <c r="C1862" s="206" t="n">
        <f aca="false">'BOD Average Salary by School'!C1862</f>
        <v>280</v>
      </c>
      <c r="D1862" s="206" t="str">
        <f aca="false">'BOD Average Salary by School'!D1862</f>
        <v>WEST POINT ELEM</v>
      </c>
      <c r="E1862" s="226" t="n">
        <f aca="false">VLOOKUP(TEXT(A1862,"000")&amp;" "&amp;TEXT(C1862,"0000"),'BOD Average Salary by School'!F:G,2,FALSE())</f>
        <v>51261</v>
      </c>
    </row>
    <row r="1863" customFormat="false" ht="15" hidden="false" customHeight="true" outlineLevel="0" collapsed="false">
      <c r="A1863" s="225" t="n">
        <f aca="false">'BOD Average Salary by School'!A1863</f>
        <v>207</v>
      </c>
      <c r="B1863" s="206" t="str">
        <f aca="false">'BOD Average Salary by School'!B1863</f>
        <v>West Point Public Schools</v>
      </c>
      <c r="C1863" s="206" t="n">
        <f aca="false">'BOD Average Salary by School'!C1863</f>
        <v>290</v>
      </c>
      <c r="D1863" s="206" t="str">
        <f aca="false">'BOD Average Salary by School'!D1863</f>
        <v>WEST POINT HIGH</v>
      </c>
      <c r="E1863" s="226" t="n">
        <f aca="false">VLOOKUP(TEXT(A1863,"000")&amp;" "&amp;TEXT(C1863,"0000"),'BOD Average Salary by School'!F:G,2,FALSE())</f>
        <v>55595</v>
      </c>
    </row>
    <row r="1864" customFormat="false" ht="15" hidden="false" customHeight="true" outlineLevel="0" collapsed="false">
      <c r="A1864" s="225" t="n">
        <f aca="false">'BOD Average Salary by School'!A1864</f>
        <v>207</v>
      </c>
      <c r="B1864" s="206" t="str">
        <f aca="false">'BOD Average Salary by School'!B1864</f>
        <v>West Point Public Schools</v>
      </c>
      <c r="C1864" s="206" t="n">
        <f aca="false">'BOD Average Salary by School'!C1864</f>
        <v>391</v>
      </c>
      <c r="D1864" s="206" t="str">
        <f aca="false">'BOD Average Salary by School'!D1864</f>
        <v>WEST POINT MIDDLE</v>
      </c>
      <c r="E1864" s="226" t="n">
        <f aca="false">VLOOKUP(TEXT(A1864,"000")&amp;" "&amp;TEXT(C1864,"0000"),'BOD Average Salary by School'!F:G,2,FALSE())</f>
        <v>52627</v>
      </c>
    </row>
    <row r="1865" customFormat="false" ht="15.75" hidden="false" customHeight="true" outlineLevel="0" collapsed="false">
      <c r="A1865" s="227" t="n">
        <f aca="false">'BOD Average Salary by School'!A1865</f>
        <v>917</v>
      </c>
      <c r="B1865" s="228" t="str">
        <f aca="false">'BOD Average Salary by School'!B1865</f>
        <v>Department of Juvenile Justice</v>
      </c>
      <c r="C1865" s="228" t="n">
        <f aca="false">'BOD Average Salary by School'!C1865</f>
        <v>101</v>
      </c>
      <c r="D1865" s="228" t="str">
        <f aca="false">'BOD Average Salary by School'!D1865</f>
        <v>YVONNE B. MILLER HIGH SCHOOL</v>
      </c>
      <c r="E1865" s="229" t="n">
        <f aca="false">VLOOKUP(TEXT(A1865,"000")&amp;" "&amp;TEXT(C1865,"0000"),'BOD Average Salary by School'!F:G,2,FALSE())</f>
        <v>48353.33</v>
      </c>
    </row>
    <row r="1866" customFormat="false" ht="15" hidden="true" customHeight="true" outlineLevel="0" collapsed="false">
      <c r="A1866" s="225" t="n">
        <f aca="false">'BOD Average Salary by School'!A1867</f>
        <v>0</v>
      </c>
      <c r="B1866" s="206" t="n">
        <f aca="false">'BOD Average Salary by School'!B1867</f>
        <v>0</v>
      </c>
      <c r="C1866" s="206" t="n">
        <f aca="false">'BOD Average Salary by School'!C1867</f>
        <v>0</v>
      </c>
      <c r="D1866" s="206" t="n">
        <f aca="false">'BOD Average Salary by School'!D1867</f>
        <v>0</v>
      </c>
      <c r="E1866" s="226" t="n">
        <f aca="false">VLOOKUP(TEXT(A1866,"000")&amp;" "&amp;TEXT(C1866,"0000"),'BOD Average Salary by School'!F:G,2,FALSE())</f>
        <v>0</v>
      </c>
    </row>
    <row r="1867" customFormat="false" ht="15" hidden="true" customHeight="true" outlineLevel="0" collapsed="false">
      <c r="A1867" s="225" t="n">
        <f aca="false">'BOD Average Salary by School'!A1868</f>
        <v>0</v>
      </c>
      <c r="B1867" s="206" t="n">
        <f aca="false">'BOD Average Salary by School'!B1868</f>
        <v>0</v>
      </c>
      <c r="C1867" s="206" t="n">
        <f aca="false">'BOD Average Salary by School'!C1868</f>
        <v>0</v>
      </c>
      <c r="D1867" s="206" t="n">
        <f aca="false">'BOD Average Salary by School'!D1868</f>
        <v>0</v>
      </c>
      <c r="E1867" s="226" t="n">
        <f aca="false">VLOOKUP(TEXT(A1867,"000")&amp;" "&amp;TEXT(C1867,"0000"),'BOD Average Salary by School'!F:G,2,FALSE())</f>
        <v>0</v>
      </c>
    </row>
    <row r="1869" customFormat="false" ht="11.25" hidden="false" customHeight="true" outlineLevel="0" collapsed="false">
      <c r="E1869" s="230"/>
    </row>
  </sheetData>
  <mergeCells count="3">
    <mergeCell ref="A1:E1"/>
    <mergeCell ref="A2:E2"/>
    <mergeCell ref="A3:E3"/>
  </mergeCells>
  <printOptions headings="false" gridLines="false" gridLinesSet="true" horizontalCentered="true" verticalCentered="false"/>
  <pageMargins left="0.5" right="0.5" top="1" bottom="1" header="0.511811023622047" footer="0.5"/>
  <pageSetup paperSize="1" scale="65" fitToWidth="1" fitToHeight="1" pageOrder="downThenOver" orientation="portrait" blackAndWhite="false" draft="false" cellComments="none" firstPageNumber="26" useFirstPageNumber="true" horizontalDpi="300" verticalDpi="300" copies="1"/>
  <headerFooter differentFirst="false" differentOddEven="false">
    <oddHeader/>
    <oddFooter>&amp;RFY 2016 Salary Survey - Table of Contents
January 6, 2017
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CCFFCC"/>
    <pageSetUpPr fitToPage="true"/>
  </sheetPr>
  <dimension ref="A1:A7"/>
  <sheetViews>
    <sheetView showFormulas="false" showGridLines="true" showRowColHeaders="true" showZeros="true" rightToLeft="false" tabSelected="false" showOutlineSymbols="true" defaultGridColor="true" view="normal" topLeftCell="A1" colorId="64" zoomScale="100" zoomScaleNormal="100" zoomScalePageLayoutView="110" workbookViewId="0">
      <selection pane="topLeft" activeCell="A2" activeCellId="0" sqref="A2"/>
    </sheetView>
  </sheetViews>
  <sheetFormatPr defaultColWidth="14.38671875" defaultRowHeight="11.25" zeroHeight="false" outlineLevelRow="0" outlineLevelCol="0"/>
  <cols>
    <col collapsed="false" customWidth="true" hidden="false" outlineLevel="0" max="1" min="1" style="0" width="105.49"/>
    <col collapsed="false" customWidth="true" hidden="false" outlineLevel="0" max="64" min="2" style="0" width="9.28"/>
  </cols>
  <sheetData>
    <row r="1" customFormat="false" ht="20.25" hidden="false" customHeight="true" outlineLevel="0" collapsed="false">
      <c r="A1" s="231" t="s">
        <v>289</v>
      </c>
    </row>
    <row r="3" customFormat="false" ht="18" hidden="false" customHeight="true" outlineLevel="0" collapsed="false">
      <c r="A3" s="232" t="s">
        <v>290</v>
      </c>
    </row>
    <row r="4" customFormat="false" ht="9.75" hidden="false" customHeight="true" outlineLevel="0" collapsed="false">
      <c r="A4" s="9"/>
    </row>
    <row r="5" customFormat="false" ht="15.75" hidden="false" customHeight="true" outlineLevel="0" collapsed="false">
      <c r="A5" s="233" t="s">
        <v>291</v>
      </c>
    </row>
    <row r="6" customFormat="false" ht="15" hidden="false" customHeight="true" outlineLevel="0" collapsed="false">
      <c r="A6" s="8"/>
    </row>
    <row r="7" customFormat="false" ht="120" hidden="false" customHeight="true" outlineLevel="0" collapsed="false">
      <c r="A7" s="234" t="s">
        <v>292</v>
      </c>
    </row>
  </sheetData>
  <printOptions headings="false" gridLines="false" gridLinesSet="true" horizontalCentered="true" verticalCentered="false"/>
  <pageMargins left="0.5" right="0.5" top="1" bottom="1" header="0.511811023622047" footer="0.5"/>
  <pageSetup paperSize="1" scale="100" fitToWidth="1" fitToHeight="1" pageOrder="downThenOver" orientation="portrait" blackAndWhite="false" draft="false" cellComments="none" firstPageNumber="57" useFirstPageNumber="true" horizontalDpi="300" verticalDpi="300" copies="1"/>
  <headerFooter differentFirst="false" differentOddEven="false">
    <oddHeader/>
    <oddFooter>&amp;RFY 2016 Salary Survey - Table of Contents
January 6, 2017
Page &amp;P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CCFFCC"/>
    <pageSetUpPr fitToPage="false"/>
  </sheetPr>
  <dimension ref="A1:AMJ5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28" activePane="bottomLeft" state="frozen"/>
      <selection pane="topLeft" activeCell="A1" activeCellId="0" sqref="A1"/>
      <selection pane="bottomLeft" activeCell="D9" activeCellId="0" sqref="D9"/>
    </sheetView>
  </sheetViews>
  <sheetFormatPr defaultColWidth="14.38671875" defaultRowHeight="11.25" zeroHeight="false" outlineLevelRow="0" outlineLevelCol="0"/>
  <cols>
    <col collapsed="false" customWidth="true" hidden="false" outlineLevel="0" max="1" min="1" style="235" width="71.99"/>
    <col collapsed="false" customWidth="true" hidden="false" outlineLevel="0" max="3" min="2" style="235" width="15.65"/>
    <col collapsed="false" customWidth="true" hidden="false" outlineLevel="0" max="4" min="4" style="235" width="26.82"/>
    <col collapsed="false" customWidth="true" hidden="true" outlineLevel="0" max="5" min="5" style="235" width="21.49"/>
    <col collapsed="false" customWidth="true" hidden="true" outlineLevel="0" max="6" min="6" style="235" width="22.33"/>
    <col collapsed="false" customWidth="true" hidden="false" outlineLevel="0" max="257" min="7" style="235" width="9.33"/>
    <col collapsed="false" customWidth="true" hidden="false" outlineLevel="0" max="1024" min="258" style="0" width="9.33"/>
  </cols>
  <sheetData>
    <row r="1" customFormat="false" ht="20.25" hidden="false" customHeight="true" outlineLevel="0" collapsed="false">
      <c r="A1" s="231" t="s">
        <v>293</v>
      </c>
    </row>
    <row r="2" customFormat="false" ht="24" hidden="false" customHeight="true" outlineLevel="0" collapsed="false">
      <c r="A2" s="236" t="s">
        <v>294</v>
      </c>
      <c r="B2" s="236"/>
      <c r="C2" s="236"/>
      <c r="D2" s="236"/>
      <c r="E2" s="237" t="s">
        <v>295</v>
      </c>
      <c r="F2" s="238" t="s">
        <v>296</v>
      </c>
    </row>
    <row r="3" customFormat="false" ht="30.75" hidden="false" customHeight="true" outlineLevel="0" collapsed="false">
      <c r="A3" s="239" t="s">
        <v>297</v>
      </c>
      <c r="B3" s="239"/>
      <c r="C3" s="239"/>
      <c r="D3" s="239"/>
      <c r="E3" s="240" t="str">
        <f aca="false">IF(AND(ABS(SUM(E5:E52))&lt;0.01,ABS(SUM(E5:E52))&gt;-0.01),"Data is fine","Check Data!")</f>
        <v>Data is fine</v>
      </c>
      <c r="F3" s="241" t="str">
        <f aca="false">IF(AND(ABS(SUM(F5:F52))&lt;0.01,ABS(SUM(F5:F52))&gt;-0.01),"Data is fine","Check Data!")</f>
        <v>Data is fine</v>
      </c>
      <c r="G3" s="242"/>
      <c r="H3" s="242"/>
      <c r="I3" s="242"/>
      <c r="J3" s="242"/>
      <c r="K3" s="242"/>
      <c r="L3" s="242"/>
      <c r="M3" s="242"/>
      <c r="N3" s="242"/>
      <c r="O3" s="242"/>
      <c r="P3" s="242"/>
      <c r="Q3" s="242"/>
      <c r="R3" s="242"/>
      <c r="S3" s="242"/>
      <c r="T3" s="242"/>
      <c r="U3" s="242"/>
      <c r="V3" s="242"/>
      <c r="W3" s="242"/>
      <c r="X3" s="242"/>
      <c r="Y3" s="242"/>
      <c r="Z3" s="242"/>
      <c r="AA3" s="242"/>
      <c r="AB3" s="242"/>
      <c r="AC3" s="242"/>
      <c r="AD3" s="242"/>
      <c r="AE3" s="242"/>
      <c r="AF3" s="242"/>
      <c r="AG3" s="242"/>
      <c r="AH3" s="242"/>
      <c r="AI3" s="242"/>
      <c r="AJ3" s="242"/>
      <c r="AK3" s="242"/>
      <c r="AL3" s="242"/>
      <c r="AM3" s="242"/>
      <c r="AN3" s="242"/>
      <c r="AO3" s="242"/>
      <c r="AP3" s="242"/>
      <c r="AQ3" s="242"/>
      <c r="AR3" s="242"/>
      <c r="AS3" s="242"/>
      <c r="AT3" s="242"/>
      <c r="AU3" s="242"/>
      <c r="AV3" s="242"/>
      <c r="AW3" s="242"/>
      <c r="AX3" s="242"/>
      <c r="AY3" s="242"/>
      <c r="AZ3" s="242"/>
      <c r="BA3" s="242"/>
      <c r="BB3" s="242"/>
      <c r="BC3" s="242"/>
      <c r="BD3" s="242"/>
      <c r="BE3" s="242"/>
      <c r="BF3" s="242"/>
      <c r="BG3" s="242"/>
      <c r="BH3" s="242"/>
      <c r="BI3" s="242"/>
      <c r="BJ3" s="242"/>
      <c r="BK3" s="242"/>
      <c r="BL3" s="242"/>
      <c r="BM3" s="242"/>
      <c r="BN3" s="242"/>
      <c r="BO3" s="242"/>
      <c r="BP3" s="242"/>
      <c r="BQ3" s="242"/>
      <c r="BR3" s="242"/>
      <c r="BS3" s="242"/>
      <c r="BT3" s="242"/>
      <c r="BU3" s="242"/>
      <c r="BV3" s="242"/>
      <c r="BW3" s="242"/>
      <c r="BX3" s="242"/>
      <c r="BY3" s="242"/>
      <c r="BZ3" s="242"/>
      <c r="CA3" s="242"/>
      <c r="CB3" s="242"/>
      <c r="CC3" s="242"/>
      <c r="CD3" s="242"/>
      <c r="CE3" s="242"/>
      <c r="CF3" s="242"/>
      <c r="CG3" s="242"/>
      <c r="CH3" s="242"/>
      <c r="CI3" s="242"/>
      <c r="CJ3" s="242"/>
      <c r="CK3" s="242"/>
      <c r="CL3" s="242"/>
      <c r="CM3" s="242"/>
      <c r="CN3" s="242"/>
      <c r="CO3" s="242"/>
      <c r="CP3" s="242"/>
      <c r="CQ3" s="242"/>
      <c r="CR3" s="242"/>
      <c r="CS3" s="242"/>
      <c r="CT3" s="242"/>
      <c r="CU3" s="242"/>
      <c r="CV3" s="242"/>
      <c r="CW3" s="242"/>
      <c r="CX3" s="242"/>
      <c r="CY3" s="242"/>
      <c r="CZ3" s="242"/>
      <c r="DA3" s="242"/>
      <c r="DB3" s="242"/>
      <c r="DC3" s="242"/>
      <c r="DD3" s="242"/>
      <c r="DE3" s="242"/>
      <c r="DF3" s="242"/>
      <c r="DG3" s="242"/>
      <c r="DH3" s="242"/>
      <c r="DI3" s="242"/>
      <c r="DJ3" s="242"/>
      <c r="DK3" s="242"/>
      <c r="DL3" s="242"/>
      <c r="DM3" s="242"/>
      <c r="DN3" s="242"/>
      <c r="DO3" s="242"/>
      <c r="DP3" s="242"/>
      <c r="DQ3" s="242"/>
      <c r="DR3" s="242"/>
      <c r="DS3" s="242"/>
      <c r="DT3" s="242"/>
      <c r="DU3" s="242"/>
      <c r="DV3" s="242"/>
      <c r="DW3" s="242"/>
      <c r="DX3" s="242"/>
      <c r="DY3" s="242"/>
      <c r="DZ3" s="242"/>
      <c r="EA3" s="242"/>
      <c r="EB3" s="242"/>
      <c r="EC3" s="242"/>
      <c r="ED3" s="242"/>
      <c r="EE3" s="242"/>
      <c r="EF3" s="242"/>
      <c r="EG3" s="242"/>
      <c r="EH3" s="242"/>
      <c r="EI3" s="242"/>
      <c r="EJ3" s="242"/>
      <c r="EK3" s="242"/>
      <c r="EL3" s="242"/>
      <c r="EM3" s="242"/>
      <c r="EN3" s="242"/>
      <c r="EO3" s="242"/>
      <c r="EP3" s="242"/>
      <c r="EQ3" s="242"/>
      <c r="ER3" s="242"/>
      <c r="ES3" s="242"/>
      <c r="ET3" s="242"/>
      <c r="EU3" s="242"/>
      <c r="EV3" s="242"/>
      <c r="EW3" s="242"/>
      <c r="EX3" s="242"/>
      <c r="EY3" s="242"/>
      <c r="EZ3" s="242"/>
      <c r="FA3" s="242"/>
      <c r="FB3" s="242"/>
      <c r="FC3" s="242"/>
      <c r="FD3" s="242"/>
      <c r="FE3" s="242"/>
      <c r="FF3" s="242"/>
      <c r="FG3" s="242"/>
      <c r="FH3" s="242"/>
      <c r="FI3" s="242"/>
      <c r="FJ3" s="242"/>
      <c r="FK3" s="242"/>
      <c r="FL3" s="242"/>
      <c r="FM3" s="242"/>
      <c r="FN3" s="242"/>
      <c r="FO3" s="242"/>
      <c r="FP3" s="242"/>
      <c r="FQ3" s="242"/>
      <c r="FR3" s="242"/>
      <c r="FS3" s="242"/>
      <c r="FT3" s="242"/>
      <c r="FU3" s="242"/>
      <c r="FV3" s="242"/>
      <c r="FW3" s="242"/>
      <c r="FX3" s="242"/>
      <c r="FY3" s="242"/>
      <c r="FZ3" s="242"/>
      <c r="GA3" s="242"/>
      <c r="GB3" s="242"/>
      <c r="GC3" s="242"/>
      <c r="GD3" s="242"/>
      <c r="GE3" s="242"/>
      <c r="GF3" s="242"/>
      <c r="GG3" s="242"/>
      <c r="GH3" s="242"/>
      <c r="GI3" s="242"/>
      <c r="GJ3" s="242"/>
      <c r="GK3" s="242"/>
      <c r="GL3" s="242"/>
      <c r="GM3" s="242"/>
      <c r="GN3" s="242"/>
      <c r="GO3" s="242"/>
      <c r="GP3" s="242"/>
      <c r="GQ3" s="242"/>
      <c r="GR3" s="242"/>
      <c r="GS3" s="242"/>
      <c r="GT3" s="242"/>
      <c r="GU3" s="242"/>
      <c r="GV3" s="242"/>
      <c r="GW3" s="242"/>
      <c r="GX3" s="242"/>
      <c r="GY3" s="242"/>
      <c r="GZ3" s="242"/>
      <c r="HA3" s="242"/>
      <c r="HB3" s="242"/>
      <c r="HC3" s="242"/>
      <c r="HD3" s="242"/>
      <c r="HE3" s="242"/>
      <c r="HF3" s="242"/>
      <c r="HG3" s="242"/>
      <c r="HH3" s="242"/>
      <c r="HI3" s="242"/>
      <c r="HJ3" s="242"/>
      <c r="HK3" s="242"/>
      <c r="HL3" s="242"/>
      <c r="HM3" s="242"/>
      <c r="HN3" s="242"/>
      <c r="HO3" s="242"/>
      <c r="HP3" s="242"/>
      <c r="HQ3" s="242"/>
      <c r="HR3" s="242"/>
      <c r="HS3" s="242"/>
      <c r="HT3" s="242"/>
      <c r="HU3" s="242"/>
      <c r="HV3" s="242"/>
      <c r="HW3" s="242"/>
      <c r="HX3" s="242"/>
      <c r="HY3" s="242"/>
      <c r="HZ3" s="242"/>
      <c r="IA3" s="242"/>
      <c r="IB3" s="242"/>
      <c r="IC3" s="242"/>
      <c r="ID3" s="242"/>
      <c r="IE3" s="242"/>
      <c r="IF3" s="242"/>
      <c r="IG3" s="242"/>
      <c r="IH3" s="242"/>
      <c r="II3" s="242"/>
      <c r="IJ3" s="242"/>
      <c r="IK3" s="242"/>
      <c r="IL3" s="242"/>
      <c r="IM3" s="242"/>
      <c r="IN3" s="242"/>
      <c r="IO3" s="242"/>
      <c r="IP3" s="242"/>
      <c r="IQ3" s="242"/>
      <c r="IR3" s="242"/>
      <c r="IS3" s="242"/>
      <c r="IT3" s="242"/>
      <c r="IU3" s="242"/>
      <c r="IV3" s="242"/>
      <c r="IW3" s="242"/>
      <c r="IX3" s="242"/>
      <c r="IY3" s="242"/>
      <c r="IZ3" s="242"/>
      <c r="JA3" s="242"/>
      <c r="JB3" s="242"/>
      <c r="JC3" s="242"/>
      <c r="JD3" s="242"/>
      <c r="JE3" s="242"/>
      <c r="JF3" s="242"/>
      <c r="JG3" s="242"/>
      <c r="JH3" s="242"/>
      <c r="JI3" s="242"/>
      <c r="JJ3" s="242"/>
      <c r="JK3" s="242"/>
      <c r="JL3" s="242"/>
      <c r="JM3" s="242"/>
      <c r="JN3" s="242"/>
      <c r="JO3" s="242"/>
      <c r="JP3" s="242"/>
      <c r="JQ3" s="242"/>
      <c r="JR3" s="242"/>
      <c r="JS3" s="242"/>
      <c r="JT3" s="242"/>
      <c r="JU3" s="242"/>
      <c r="JV3" s="242"/>
      <c r="JW3" s="242"/>
      <c r="JX3" s="242"/>
      <c r="JY3" s="242"/>
      <c r="JZ3" s="242"/>
      <c r="KA3" s="242"/>
      <c r="KB3" s="242"/>
      <c r="KC3" s="242"/>
      <c r="KD3" s="242"/>
      <c r="KE3" s="242"/>
      <c r="KF3" s="242"/>
      <c r="KG3" s="242"/>
      <c r="KH3" s="242"/>
      <c r="KI3" s="242"/>
      <c r="KJ3" s="242"/>
      <c r="KK3" s="242"/>
      <c r="KL3" s="242"/>
      <c r="KM3" s="242"/>
      <c r="KN3" s="242"/>
      <c r="KO3" s="242"/>
      <c r="KP3" s="242"/>
      <c r="KQ3" s="242"/>
      <c r="KR3" s="242"/>
      <c r="KS3" s="242"/>
      <c r="KT3" s="242"/>
      <c r="KU3" s="242"/>
      <c r="KV3" s="242"/>
      <c r="KW3" s="242"/>
      <c r="KX3" s="242"/>
      <c r="KY3" s="242"/>
      <c r="KZ3" s="242"/>
      <c r="LA3" s="242"/>
      <c r="LB3" s="242"/>
      <c r="LC3" s="242"/>
      <c r="LD3" s="242"/>
      <c r="LE3" s="242"/>
      <c r="LF3" s="242"/>
      <c r="LG3" s="242"/>
      <c r="LH3" s="242"/>
      <c r="LI3" s="242"/>
      <c r="LJ3" s="242"/>
      <c r="LK3" s="242"/>
      <c r="LL3" s="242"/>
      <c r="LM3" s="242"/>
      <c r="LN3" s="242"/>
      <c r="LO3" s="242"/>
      <c r="LP3" s="242"/>
      <c r="LQ3" s="242"/>
      <c r="LR3" s="242"/>
      <c r="LS3" s="242"/>
      <c r="LT3" s="242"/>
      <c r="LU3" s="242"/>
      <c r="LV3" s="242"/>
      <c r="LW3" s="242"/>
      <c r="LX3" s="242"/>
      <c r="LY3" s="242"/>
      <c r="LZ3" s="242"/>
      <c r="MA3" s="242"/>
      <c r="MB3" s="242"/>
      <c r="MC3" s="242"/>
      <c r="MD3" s="242"/>
      <c r="ME3" s="242"/>
      <c r="MF3" s="242"/>
      <c r="MG3" s="242"/>
      <c r="MH3" s="242"/>
      <c r="MI3" s="242"/>
      <c r="MJ3" s="242"/>
      <c r="MK3" s="242"/>
      <c r="ML3" s="242"/>
      <c r="MM3" s="242"/>
      <c r="MN3" s="242"/>
      <c r="MO3" s="242"/>
      <c r="MP3" s="242"/>
      <c r="MQ3" s="242"/>
      <c r="MR3" s="242"/>
      <c r="MS3" s="242"/>
      <c r="MT3" s="242"/>
      <c r="MU3" s="242"/>
      <c r="MV3" s="242"/>
      <c r="MW3" s="242"/>
      <c r="MX3" s="242"/>
      <c r="MY3" s="242"/>
      <c r="MZ3" s="242"/>
      <c r="NA3" s="242"/>
      <c r="NB3" s="242"/>
      <c r="NC3" s="242"/>
      <c r="ND3" s="242"/>
      <c r="NE3" s="242"/>
      <c r="NF3" s="242"/>
      <c r="NG3" s="242"/>
      <c r="NH3" s="242"/>
      <c r="NI3" s="242"/>
      <c r="NJ3" s="242"/>
      <c r="NK3" s="242"/>
      <c r="NL3" s="242"/>
      <c r="NM3" s="242"/>
      <c r="NN3" s="242"/>
      <c r="NO3" s="242"/>
      <c r="NP3" s="242"/>
      <c r="NQ3" s="242"/>
      <c r="NR3" s="242"/>
      <c r="NS3" s="242"/>
      <c r="NT3" s="242"/>
      <c r="NU3" s="242"/>
      <c r="NV3" s="242"/>
      <c r="NW3" s="242"/>
      <c r="NX3" s="242"/>
      <c r="NY3" s="242"/>
      <c r="NZ3" s="242"/>
      <c r="OA3" s="242"/>
      <c r="OB3" s="242"/>
      <c r="OC3" s="242"/>
      <c r="OD3" s="242"/>
      <c r="OE3" s="242"/>
      <c r="OF3" s="242"/>
      <c r="OG3" s="242"/>
      <c r="OH3" s="242"/>
      <c r="OI3" s="242"/>
      <c r="OJ3" s="242"/>
      <c r="OK3" s="242"/>
      <c r="OL3" s="242"/>
      <c r="OM3" s="242"/>
      <c r="ON3" s="242"/>
      <c r="OO3" s="242"/>
      <c r="OP3" s="242"/>
      <c r="OQ3" s="242"/>
      <c r="OR3" s="242"/>
      <c r="OS3" s="242"/>
      <c r="OT3" s="242"/>
      <c r="OU3" s="242"/>
      <c r="OV3" s="242"/>
      <c r="OW3" s="242"/>
      <c r="OX3" s="242"/>
      <c r="OY3" s="242"/>
      <c r="OZ3" s="242"/>
      <c r="PA3" s="242"/>
      <c r="PB3" s="242"/>
      <c r="PC3" s="242"/>
      <c r="PD3" s="242"/>
      <c r="PE3" s="242"/>
      <c r="PF3" s="242"/>
      <c r="PG3" s="242"/>
      <c r="PH3" s="242"/>
      <c r="PI3" s="242"/>
      <c r="PJ3" s="242"/>
      <c r="PK3" s="242"/>
      <c r="PL3" s="242"/>
      <c r="PM3" s="242"/>
      <c r="PN3" s="242"/>
      <c r="PO3" s="242"/>
      <c r="PP3" s="242"/>
      <c r="PQ3" s="242"/>
      <c r="PR3" s="242"/>
      <c r="PS3" s="242"/>
      <c r="PT3" s="242"/>
      <c r="PU3" s="242"/>
      <c r="PV3" s="242"/>
      <c r="PW3" s="242"/>
      <c r="PX3" s="242"/>
      <c r="PY3" s="242"/>
      <c r="PZ3" s="242"/>
      <c r="QA3" s="242"/>
      <c r="QB3" s="242"/>
      <c r="QC3" s="242"/>
      <c r="QD3" s="242"/>
      <c r="QE3" s="242"/>
      <c r="QF3" s="242"/>
      <c r="QG3" s="242"/>
      <c r="QH3" s="242"/>
      <c r="QI3" s="242"/>
      <c r="QJ3" s="242"/>
      <c r="QK3" s="242"/>
      <c r="QL3" s="242"/>
      <c r="QM3" s="242"/>
      <c r="QN3" s="242"/>
      <c r="QO3" s="242"/>
      <c r="QP3" s="242"/>
      <c r="QQ3" s="242"/>
      <c r="QR3" s="242"/>
      <c r="QS3" s="242"/>
      <c r="QT3" s="242"/>
      <c r="QU3" s="242"/>
      <c r="QV3" s="242"/>
      <c r="QW3" s="242"/>
      <c r="QX3" s="242"/>
      <c r="QY3" s="242"/>
      <c r="QZ3" s="242"/>
      <c r="RA3" s="242"/>
      <c r="RB3" s="242"/>
      <c r="RC3" s="242"/>
      <c r="RD3" s="242"/>
      <c r="RE3" s="242"/>
      <c r="RF3" s="242"/>
      <c r="RG3" s="242"/>
      <c r="RH3" s="242"/>
      <c r="RI3" s="242"/>
      <c r="RJ3" s="242"/>
      <c r="RK3" s="242"/>
      <c r="RL3" s="242"/>
      <c r="RM3" s="242"/>
      <c r="RN3" s="242"/>
      <c r="RO3" s="242"/>
      <c r="RP3" s="242"/>
      <c r="RQ3" s="242"/>
      <c r="RR3" s="242"/>
      <c r="RS3" s="242"/>
      <c r="RT3" s="242"/>
      <c r="RU3" s="242"/>
      <c r="RV3" s="242"/>
      <c r="RW3" s="242"/>
      <c r="RX3" s="242"/>
      <c r="RY3" s="242"/>
      <c r="RZ3" s="242"/>
      <c r="SA3" s="242"/>
      <c r="SB3" s="242"/>
      <c r="SC3" s="242"/>
      <c r="SD3" s="242"/>
      <c r="SE3" s="242"/>
      <c r="SF3" s="242"/>
      <c r="SG3" s="242"/>
      <c r="SH3" s="242"/>
      <c r="SI3" s="242"/>
      <c r="SJ3" s="242"/>
      <c r="SK3" s="242"/>
      <c r="SL3" s="242"/>
      <c r="SM3" s="242"/>
      <c r="SN3" s="242"/>
      <c r="SO3" s="242"/>
      <c r="SP3" s="242"/>
      <c r="SQ3" s="242"/>
      <c r="SR3" s="242"/>
      <c r="SS3" s="242"/>
      <c r="ST3" s="242"/>
      <c r="SU3" s="242"/>
      <c r="SV3" s="242"/>
      <c r="SW3" s="242"/>
      <c r="SX3" s="242"/>
      <c r="SY3" s="242"/>
      <c r="SZ3" s="242"/>
      <c r="TA3" s="242"/>
      <c r="TB3" s="242"/>
      <c r="TC3" s="242"/>
      <c r="TD3" s="242"/>
      <c r="TE3" s="242"/>
      <c r="TF3" s="242"/>
      <c r="TG3" s="242"/>
      <c r="TH3" s="242"/>
      <c r="TI3" s="242"/>
      <c r="TJ3" s="242"/>
      <c r="TK3" s="242"/>
      <c r="TL3" s="242"/>
      <c r="TM3" s="242"/>
      <c r="TN3" s="242"/>
      <c r="TO3" s="242"/>
      <c r="TP3" s="242"/>
      <c r="TQ3" s="242"/>
      <c r="TR3" s="242"/>
      <c r="TS3" s="242"/>
      <c r="TT3" s="242"/>
      <c r="TU3" s="242"/>
      <c r="TV3" s="242"/>
      <c r="TW3" s="242"/>
      <c r="TX3" s="242"/>
      <c r="TY3" s="242"/>
      <c r="TZ3" s="242"/>
      <c r="UA3" s="242"/>
      <c r="UB3" s="242"/>
      <c r="UC3" s="242"/>
      <c r="UD3" s="242"/>
      <c r="UE3" s="242"/>
      <c r="UF3" s="242"/>
      <c r="UG3" s="242"/>
      <c r="UH3" s="242"/>
      <c r="UI3" s="242"/>
      <c r="UJ3" s="242"/>
      <c r="UK3" s="242"/>
      <c r="UL3" s="242"/>
      <c r="UM3" s="242"/>
      <c r="UN3" s="242"/>
      <c r="UO3" s="242"/>
      <c r="UP3" s="242"/>
      <c r="UQ3" s="242"/>
      <c r="UR3" s="242"/>
      <c r="US3" s="242"/>
      <c r="UT3" s="242"/>
      <c r="UU3" s="242"/>
      <c r="UV3" s="242"/>
      <c r="UW3" s="242"/>
      <c r="UX3" s="242"/>
      <c r="UY3" s="242"/>
      <c r="UZ3" s="242"/>
      <c r="VA3" s="242"/>
      <c r="VB3" s="242"/>
      <c r="VC3" s="242"/>
      <c r="VD3" s="242"/>
      <c r="VE3" s="242"/>
      <c r="VF3" s="242"/>
      <c r="VG3" s="242"/>
      <c r="VH3" s="242"/>
      <c r="VI3" s="242"/>
      <c r="VJ3" s="242"/>
      <c r="VK3" s="242"/>
      <c r="VL3" s="242"/>
      <c r="VM3" s="242"/>
      <c r="VN3" s="242"/>
      <c r="VO3" s="242"/>
      <c r="VP3" s="242"/>
      <c r="VQ3" s="242"/>
      <c r="VR3" s="242"/>
      <c r="VS3" s="242"/>
      <c r="VT3" s="242"/>
      <c r="VU3" s="242"/>
      <c r="VV3" s="242"/>
      <c r="VW3" s="242"/>
      <c r="VX3" s="242"/>
      <c r="VY3" s="242"/>
      <c r="VZ3" s="242"/>
      <c r="WA3" s="242"/>
      <c r="WB3" s="242"/>
      <c r="WC3" s="242"/>
      <c r="WD3" s="242"/>
      <c r="WE3" s="242"/>
      <c r="WF3" s="242"/>
      <c r="WG3" s="242"/>
      <c r="WH3" s="242"/>
      <c r="WI3" s="242"/>
      <c r="WJ3" s="242"/>
      <c r="WK3" s="242"/>
      <c r="WL3" s="242"/>
      <c r="WM3" s="242"/>
      <c r="WN3" s="242"/>
      <c r="WO3" s="242"/>
      <c r="WP3" s="242"/>
      <c r="WQ3" s="242"/>
      <c r="WR3" s="242"/>
      <c r="WS3" s="242"/>
      <c r="WT3" s="242"/>
      <c r="WU3" s="242"/>
      <c r="WV3" s="242"/>
      <c r="WW3" s="242"/>
      <c r="WX3" s="242"/>
      <c r="WY3" s="242"/>
      <c r="WZ3" s="242"/>
      <c r="XA3" s="242"/>
      <c r="XB3" s="242"/>
      <c r="XC3" s="242"/>
      <c r="XD3" s="242"/>
      <c r="XE3" s="242"/>
      <c r="XF3" s="242"/>
      <c r="XG3" s="242"/>
      <c r="XH3" s="242"/>
      <c r="XI3" s="242"/>
      <c r="XJ3" s="242"/>
      <c r="XK3" s="242"/>
      <c r="XL3" s="242"/>
      <c r="XM3" s="242"/>
      <c r="XN3" s="242"/>
      <c r="XO3" s="242"/>
      <c r="XP3" s="242"/>
      <c r="XQ3" s="242"/>
      <c r="XR3" s="242"/>
      <c r="XS3" s="242"/>
      <c r="XT3" s="242"/>
      <c r="XU3" s="242"/>
      <c r="XV3" s="242"/>
      <c r="XW3" s="242"/>
      <c r="XX3" s="242"/>
      <c r="XY3" s="242"/>
      <c r="XZ3" s="242"/>
      <c r="YA3" s="242"/>
      <c r="YB3" s="242"/>
      <c r="YC3" s="242"/>
      <c r="YD3" s="242"/>
      <c r="YE3" s="242"/>
      <c r="YF3" s="242"/>
      <c r="YG3" s="242"/>
      <c r="YH3" s="242"/>
      <c r="YI3" s="242"/>
      <c r="YJ3" s="242"/>
      <c r="YK3" s="242"/>
      <c r="YL3" s="242"/>
      <c r="YM3" s="242"/>
      <c r="YN3" s="242"/>
      <c r="YO3" s="242"/>
      <c r="YP3" s="242"/>
      <c r="YQ3" s="242"/>
      <c r="YR3" s="242"/>
      <c r="YS3" s="242"/>
      <c r="YT3" s="242"/>
      <c r="YU3" s="242"/>
      <c r="YV3" s="242"/>
      <c r="YW3" s="242"/>
      <c r="YX3" s="242"/>
      <c r="YY3" s="242"/>
      <c r="YZ3" s="242"/>
      <c r="ZA3" s="242"/>
      <c r="ZB3" s="242"/>
      <c r="ZC3" s="242"/>
      <c r="ZD3" s="242"/>
      <c r="ZE3" s="242"/>
      <c r="ZF3" s="242"/>
      <c r="ZG3" s="242"/>
      <c r="ZH3" s="242"/>
      <c r="ZI3" s="242"/>
      <c r="ZJ3" s="242"/>
      <c r="ZK3" s="242"/>
      <c r="ZL3" s="242"/>
      <c r="ZM3" s="242"/>
      <c r="ZN3" s="242"/>
      <c r="ZO3" s="242"/>
      <c r="ZP3" s="242"/>
      <c r="ZQ3" s="242"/>
      <c r="ZR3" s="242"/>
      <c r="ZS3" s="242"/>
      <c r="ZT3" s="242"/>
      <c r="ZU3" s="242"/>
      <c r="ZV3" s="242"/>
      <c r="ZW3" s="242"/>
      <c r="ZX3" s="242"/>
      <c r="ZY3" s="242"/>
      <c r="ZZ3" s="242"/>
      <c r="AAA3" s="242"/>
      <c r="AAB3" s="242"/>
      <c r="AAC3" s="242"/>
      <c r="AAD3" s="242"/>
      <c r="AAE3" s="242"/>
      <c r="AAF3" s="242"/>
      <c r="AAG3" s="242"/>
      <c r="AAH3" s="242"/>
      <c r="AAI3" s="242"/>
      <c r="AAJ3" s="242"/>
      <c r="AAK3" s="242"/>
      <c r="AAL3" s="242"/>
      <c r="AAM3" s="242"/>
      <c r="AAN3" s="242"/>
      <c r="AAO3" s="242"/>
      <c r="AAP3" s="242"/>
      <c r="AAQ3" s="242"/>
      <c r="AAR3" s="242"/>
      <c r="AAS3" s="242"/>
      <c r="AAT3" s="242"/>
      <c r="AAU3" s="242"/>
      <c r="AAV3" s="242"/>
      <c r="AAW3" s="242"/>
      <c r="AAX3" s="242"/>
      <c r="AAY3" s="242"/>
      <c r="AAZ3" s="242"/>
      <c r="ABA3" s="242"/>
      <c r="ABB3" s="242"/>
      <c r="ABC3" s="242"/>
      <c r="ABD3" s="242"/>
      <c r="ABE3" s="242"/>
      <c r="ABF3" s="242"/>
      <c r="ABG3" s="242"/>
      <c r="ABH3" s="242"/>
      <c r="ABI3" s="242"/>
      <c r="ABJ3" s="242"/>
      <c r="ABK3" s="242"/>
      <c r="ABL3" s="242"/>
      <c r="ABM3" s="242"/>
      <c r="ABN3" s="242"/>
      <c r="ABO3" s="242"/>
      <c r="ABP3" s="242"/>
      <c r="ABQ3" s="242"/>
      <c r="ABR3" s="242"/>
      <c r="ABS3" s="242"/>
      <c r="ABT3" s="242"/>
      <c r="ABU3" s="242"/>
      <c r="ABV3" s="242"/>
      <c r="ABW3" s="242"/>
      <c r="ABX3" s="242"/>
      <c r="ABY3" s="242"/>
      <c r="ABZ3" s="242"/>
      <c r="ACA3" s="242"/>
      <c r="ACB3" s="242"/>
      <c r="ACC3" s="242"/>
      <c r="ACD3" s="242"/>
      <c r="ACE3" s="242"/>
      <c r="ACF3" s="242"/>
      <c r="ACG3" s="242"/>
      <c r="ACH3" s="242"/>
      <c r="ACI3" s="242"/>
      <c r="ACJ3" s="242"/>
      <c r="ACK3" s="242"/>
      <c r="ACL3" s="242"/>
      <c r="ACM3" s="242"/>
      <c r="ACN3" s="242"/>
      <c r="ACO3" s="242"/>
      <c r="ACP3" s="242"/>
      <c r="ACQ3" s="242"/>
      <c r="ACR3" s="242"/>
      <c r="ACS3" s="242"/>
      <c r="ACT3" s="242"/>
      <c r="ACU3" s="242"/>
      <c r="ACV3" s="242"/>
      <c r="ACW3" s="242"/>
      <c r="ACX3" s="242"/>
      <c r="ACY3" s="242"/>
      <c r="ACZ3" s="242"/>
      <c r="ADA3" s="242"/>
      <c r="ADB3" s="242"/>
      <c r="ADC3" s="242"/>
      <c r="ADD3" s="242"/>
      <c r="ADE3" s="242"/>
      <c r="ADF3" s="242"/>
      <c r="ADG3" s="242"/>
      <c r="ADH3" s="242"/>
      <c r="ADI3" s="242"/>
      <c r="ADJ3" s="242"/>
      <c r="ADK3" s="242"/>
      <c r="ADL3" s="242"/>
      <c r="ADM3" s="242"/>
      <c r="ADN3" s="242"/>
      <c r="ADO3" s="242"/>
      <c r="ADP3" s="242"/>
      <c r="ADQ3" s="242"/>
      <c r="ADR3" s="242"/>
      <c r="ADS3" s="242"/>
      <c r="ADT3" s="242"/>
      <c r="ADU3" s="242"/>
      <c r="ADV3" s="242"/>
      <c r="ADW3" s="242"/>
      <c r="ADX3" s="242"/>
      <c r="ADY3" s="242"/>
      <c r="ADZ3" s="242"/>
      <c r="AEA3" s="242"/>
      <c r="AEB3" s="242"/>
      <c r="AEC3" s="242"/>
      <c r="AED3" s="242"/>
      <c r="AEE3" s="242"/>
      <c r="AEF3" s="242"/>
      <c r="AEG3" s="242"/>
      <c r="AEH3" s="242"/>
      <c r="AEI3" s="242"/>
      <c r="AEJ3" s="242"/>
      <c r="AEK3" s="242"/>
      <c r="AEL3" s="242"/>
      <c r="AEM3" s="242"/>
      <c r="AEN3" s="242"/>
      <c r="AEO3" s="242"/>
      <c r="AEP3" s="242"/>
      <c r="AEQ3" s="242"/>
      <c r="AER3" s="242"/>
      <c r="AES3" s="242"/>
      <c r="AET3" s="242"/>
      <c r="AEU3" s="242"/>
      <c r="AEV3" s="242"/>
      <c r="AEW3" s="242"/>
      <c r="AEX3" s="242"/>
      <c r="AEY3" s="242"/>
      <c r="AEZ3" s="242"/>
      <c r="AFA3" s="242"/>
      <c r="AFB3" s="242"/>
      <c r="AFC3" s="242"/>
      <c r="AFD3" s="242"/>
      <c r="AFE3" s="242"/>
      <c r="AFF3" s="242"/>
      <c r="AFG3" s="242"/>
      <c r="AFH3" s="242"/>
      <c r="AFI3" s="242"/>
      <c r="AFJ3" s="242"/>
      <c r="AFK3" s="242"/>
      <c r="AFL3" s="242"/>
      <c r="AFM3" s="242"/>
      <c r="AFN3" s="242"/>
      <c r="AFO3" s="242"/>
      <c r="AFP3" s="242"/>
      <c r="AFQ3" s="242"/>
      <c r="AFR3" s="242"/>
      <c r="AFS3" s="242"/>
      <c r="AFT3" s="242"/>
      <c r="AFU3" s="242"/>
      <c r="AFV3" s="242"/>
      <c r="AFW3" s="242"/>
      <c r="AFX3" s="242"/>
      <c r="AFY3" s="242"/>
      <c r="AFZ3" s="242"/>
      <c r="AGA3" s="242"/>
      <c r="AGB3" s="242"/>
      <c r="AGC3" s="242"/>
      <c r="AGD3" s="242"/>
      <c r="AGE3" s="242"/>
      <c r="AGF3" s="242"/>
      <c r="AGG3" s="242"/>
      <c r="AGH3" s="242"/>
      <c r="AGI3" s="242"/>
      <c r="AGJ3" s="242"/>
      <c r="AGK3" s="242"/>
      <c r="AGL3" s="242"/>
      <c r="AGM3" s="242"/>
      <c r="AGN3" s="242"/>
      <c r="AGO3" s="242"/>
      <c r="AGP3" s="242"/>
      <c r="AGQ3" s="242"/>
      <c r="AGR3" s="242"/>
      <c r="AGS3" s="242"/>
      <c r="AGT3" s="242"/>
      <c r="AGU3" s="242"/>
      <c r="AGV3" s="242"/>
      <c r="AGW3" s="242"/>
      <c r="AGX3" s="242"/>
      <c r="AGY3" s="242"/>
      <c r="AGZ3" s="242"/>
      <c r="AHA3" s="242"/>
      <c r="AHB3" s="242"/>
      <c r="AHC3" s="242"/>
      <c r="AHD3" s="242"/>
      <c r="AHE3" s="242"/>
      <c r="AHF3" s="242"/>
      <c r="AHG3" s="242"/>
      <c r="AHH3" s="242"/>
      <c r="AHI3" s="242"/>
      <c r="AHJ3" s="242"/>
      <c r="AHK3" s="242"/>
      <c r="AHL3" s="242"/>
      <c r="AHM3" s="242"/>
      <c r="AHN3" s="242"/>
      <c r="AHO3" s="242"/>
      <c r="AHP3" s="242"/>
      <c r="AHQ3" s="242"/>
      <c r="AHR3" s="242"/>
      <c r="AHS3" s="242"/>
      <c r="AHT3" s="242"/>
      <c r="AHU3" s="242"/>
      <c r="AHV3" s="242"/>
      <c r="AHW3" s="242"/>
      <c r="AHX3" s="242"/>
      <c r="AHY3" s="242"/>
      <c r="AHZ3" s="242"/>
      <c r="AIA3" s="242"/>
      <c r="AIB3" s="242"/>
      <c r="AIC3" s="242"/>
      <c r="AID3" s="242"/>
      <c r="AIE3" s="242"/>
      <c r="AIF3" s="242"/>
      <c r="AIG3" s="242"/>
      <c r="AIH3" s="242"/>
      <c r="AII3" s="242"/>
      <c r="AIJ3" s="242"/>
      <c r="AIK3" s="242"/>
      <c r="AIL3" s="242"/>
      <c r="AIM3" s="242"/>
      <c r="AIN3" s="242"/>
      <c r="AIO3" s="242"/>
      <c r="AIP3" s="242"/>
      <c r="AIQ3" s="242"/>
      <c r="AIR3" s="242"/>
      <c r="AIS3" s="242"/>
      <c r="AIT3" s="242"/>
      <c r="AIU3" s="242"/>
      <c r="AIV3" s="242"/>
      <c r="AIW3" s="242"/>
      <c r="AIX3" s="242"/>
      <c r="AIY3" s="242"/>
      <c r="AIZ3" s="242"/>
      <c r="AJA3" s="242"/>
      <c r="AJB3" s="242"/>
      <c r="AJC3" s="242"/>
      <c r="AJD3" s="242"/>
      <c r="AJE3" s="242"/>
      <c r="AJF3" s="242"/>
      <c r="AJG3" s="242"/>
      <c r="AJH3" s="242"/>
      <c r="AJI3" s="242"/>
      <c r="AJJ3" s="242"/>
      <c r="AJK3" s="242"/>
      <c r="AJL3" s="242"/>
      <c r="AJM3" s="242"/>
      <c r="AJN3" s="242"/>
      <c r="AJO3" s="242"/>
      <c r="AJP3" s="242"/>
      <c r="AJQ3" s="242"/>
      <c r="AJR3" s="242"/>
      <c r="AJS3" s="242"/>
      <c r="AJT3" s="242"/>
      <c r="AJU3" s="242"/>
      <c r="AJV3" s="242"/>
      <c r="AJW3" s="242"/>
      <c r="AJX3" s="242"/>
      <c r="AJY3" s="242"/>
      <c r="AJZ3" s="242"/>
      <c r="AKA3" s="242"/>
      <c r="AKB3" s="242"/>
      <c r="AKC3" s="242"/>
      <c r="AKD3" s="242"/>
      <c r="AKE3" s="242"/>
      <c r="AKF3" s="242"/>
      <c r="AKG3" s="242"/>
      <c r="AKH3" s="242"/>
      <c r="AKI3" s="242"/>
      <c r="AKJ3" s="242"/>
      <c r="AKK3" s="242"/>
      <c r="AKL3" s="242"/>
      <c r="AKM3" s="242"/>
      <c r="AKN3" s="242"/>
      <c r="AKO3" s="242"/>
      <c r="AKP3" s="242"/>
      <c r="AKQ3" s="242"/>
      <c r="AKR3" s="242"/>
      <c r="AKS3" s="242"/>
      <c r="AKT3" s="242"/>
      <c r="AKU3" s="242"/>
      <c r="AKV3" s="242"/>
      <c r="AKW3" s="242"/>
      <c r="AKX3" s="242"/>
      <c r="AKY3" s="242"/>
      <c r="AKZ3" s="242"/>
      <c r="ALA3" s="242"/>
      <c r="ALB3" s="242"/>
      <c r="ALC3" s="242"/>
      <c r="ALD3" s="242"/>
      <c r="ALE3" s="242"/>
      <c r="ALF3" s="242"/>
      <c r="ALG3" s="242"/>
      <c r="ALH3" s="242"/>
      <c r="ALI3" s="242"/>
      <c r="ALJ3" s="242"/>
      <c r="ALK3" s="242"/>
      <c r="ALL3" s="242"/>
      <c r="ALM3" s="242"/>
      <c r="ALN3" s="242"/>
      <c r="ALO3" s="242"/>
      <c r="ALP3" s="242"/>
      <c r="ALQ3" s="242"/>
      <c r="ALR3" s="242"/>
      <c r="ALS3" s="242"/>
      <c r="ALT3" s="242"/>
      <c r="ALU3" s="242"/>
      <c r="ALV3" s="242"/>
      <c r="ALW3" s="242"/>
      <c r="ALX3" s="242"/>
      <c r="ALY3" s="242"/>
      <c r="ALZ3" s="242"/>
      <c r="AMA3" s="242"/>
      <c r="AMB3" s="242"/>
      <c r="AMC3" s="242"/>
      <c r="AMD3" s="242"/>
      <c r="AME3" s="242"/>
      <c r="AMF3" s="242"/>
      <c r="AMG3" s="242"/>
      <c r="AMH3" s="242"/>
      <c r="AMI3" s="242"/>
      <c r="AMJ3" s="242"/>
    </row>
    <row r="4" customFormat="false" ht="18" hidden="false" customHeight="true" outlineLevel="0" collapsed="false">
      <c r="A4" s="243" t="s">
        <v>298</v>
      </c>
      <c r="B4" s="244" t="s">
        <v>299</v>
      </c>
      <c r="C4" s="244" t="s">
        <v>300</v>
      </c>
      <c r="D4" s="245" t="s">
        <v>301</v>
      </c>
      <c r="E4" s="246"/>
      <c r="F4" s="247"/>
    </row>
    <row r="5" customFormat="false" ht="16.5" hidden="false" customHeight="true" outlineLevel="0" collapsed="false">
      <c r="A5" s="248" t="s">
        <v>302</v>
      </c>
      <c r="B5" s="249" t="n">
        <v>61100</v>
      </c>
      <c r="C5" s="249" t="n">
        <v>1120</v>
      </c>
      <c r="D5" s="250" t="n">
        <f aca="false">IF(ISERROR(GETPIVOTDATA("Sum of SUM(EXPENDITURES.AMOUNT)",'New Pivot Table'!$G4:$I224,"FUNCTION",B5,"OBJECT",C5)),0,GETPIVOTDATA("Sum of SUM(EXPENDITURES.AMOUNT)",'New Pivot Table'!$G4:$I224,"FUNCTION",B5,"OBJECT",C5))</f>
        <v>5154313703.79</v>
      </c>
      <c r="E5" s="251" t="n">
        <f aca="false">SUMIF('New Pivot Table'!$E:$E,'Appendix B - Calculations'!B5&amp;" "&amp;'Appendix B - Calculations'!C5,'New Pivot Table'!$D:$D)-D5</f>
        <v>0</v>
      </c>
      <c r="F5" s="251"/>
    </row>
    <row r="6" customFormat="false" ht="16.5" hidden="false" customHeight="true" outlineLevel="0" collapsed="false">
      <c r="A6" s="248" t="s">
        <v>303</v>
      </c>
      <c r="B6" s="249" t="n">
        <v>61100</v>
      </c>
      <c r="C6" s="249" t="n">
        <v>1620</v>
      </c>
      <c r="D6" s="250" t="n">
        <f aca="false">IF(ISERROR(GETPIVOTDATA("Sum of SUM(EXPENDITURES.AMOUNT)",'New Pivot Table'!$G4:$I225,"FUNCTION",B6,"OBJECT",C6)),0,GETPIVOTDATA("Sum of SUM(EXPENDITURES.AMOUNT)",'New Pivot Table'!$G4:$I224,"FUNCTION",B6,"OBJECT",C6))</f>
        <v>96384210.82</v>
      </c>
      <c r="E6" s="251" t="n">
        <f aca="false">SUMIF('New Pivot Table'!$E:$E,'Appendix B - Calculations'!B6&amp;" "&amp;'Appendix B - Calculations'!C6,'New Pivot Table'!$D:$D)-D6</f>
        <v>0</v>
      </c>
      <c r="F6" s="251"/>
    </row>
    <row r="7" customFormat="false" ht="16.5" hidden="false" customHeight="true" outlineLevel="0" collapsed="false">
      <c r="A7" s="248" t="s">
        <v>304</v>
      </c>
      <c r="B7" s="249" t="n">
        <v>61210</v>
      </c>
      <c r="C7" s="249" t="n">
        <v>1120</v>
      </c>
      <c r="D7" s="250" t="n">
        <f aca="false">IF(ISERROR(GETPIVOTDATA("Sum of SUM(EXPENDITURES.AMOUNT)",'New Pivot Table'!$G6:$I226,"FUNCTION",B7,"OBJECT",C7)),0,GETPIVOTDATA("Sum of SUM(EXPENDITURES.AMOUNT)",'New Pivot Table'!$G6:$I226,"FUNCTION",B7,"OBJECT",C7))</f>
        <v>229705164.12</v>
      </c>
      <c r="E7" s="251" t="n">
        <f aca="false">SUMIF('New Pivot Table'!$E:$E,'Appendix B - Calculations'!B7&amp;" "&amp;'Appendix B - Calculations'!C7,'New Pivot Table'!$D:$D)-D7</f>
        <v>0</v>
      </c>
      <c r="F7" s="251"/>
    </row>
    <row r="8" customFormat="false" ht="16.5" hidden="false" customHeight="true" outlineLevel="0" collapsed="false">
      <c r="A8" s="248" t="s">
        <v>305</v>
      </c>
      <c r="B8" s="249" t="n">
        <v>61230</v>
      </c>
      <c r="C8" s="249" t="n">
        <v>1120</v>
      </c>
      <c r="D8" s="250" t="n">
        <f aca="false">IF(ISERROR(GETPIVOTDATA("Sum of SUM(EXPENDITURES.AMOUNT)",'New Pivot Table'!$G7:$I227,"FUNCTION",B8,"OBJECT",C8)),0,GETPIVOTDATA("Sum of SUM(EXPENDITURES.AMOUNT)",'New Pivot Table'!$G7:$I227,"FUNCTION",B8,"OBJECT",C8))</f>
        <v>14011553.39</v>
      </c>
      <c r="E8" s="251" t="n">
        <f aca="false">SUMIF('New Pivot Table'!$E:$E,'Appendix B - Calculations'!B8&amp;" "&amp;'Appendix B - Calculations'!C8,'New Pivot Table'!$D:$D)-D8</f>
        <v>0</v>
      </c>
      <c r="F8" s="251"/>
    </row>
    <row r="9" customFormat="false" ht="16.5" hidden="false" customHeight="true" outlineLevel="0" collapsed="false">
      <c r="A9" s="248" t="s">
        <v>306</v>
      </c>
      <c r="B9" s="249" t="n">
        <v>61320</v>
      </c>
      <c r="C9" s="249" t="n">
        <v>1120</v>
      </c>
      <c r="D9" s="250" t="n">
        <f aca="false">IF(ISERROR(GETPIVOTDATA("Sum of SUM(EXPENDITURES.AMOUNT)",'New Pivot Table'!$G8:$I228,"FUNCTION",B9,"OBJECT",C9)),0,GETPIVOTDATA("Sum of SUM(EXPENDITURES.AMOUNT)",'New Pivot Table'!$G8:$I228,"FUNCTION",B9,"OBJECT",C9))</f>
        <v>3862662.78</v>
      </c>
      <c r="E9" s="251" t="n">
        <f aca="false">SUMIF('New Pivot Table'!$E:$E,'Appendix B - Calculations'!B9&amp;" "&amp;'Appendix B - Calculations'!C9,'New Pivot Table'!$D:$D)-D9</f>
        <v>0</v>
      </c>
      <c r="F9" s="251"/>
    </row>
    <row r="10" customFormat="false" ht="16.5" hidden="false" customHeight="true" outlineLevel="0" collapsed="false">
      <c r="A10" s="248" t="s">
        <v>307</v>
      </c>
      <c r="B10" s="249" t="n">
        <v>61320</v>
      </c>
      <c r="C10" s="249" t="n">
        <v>1122</v>
      </c>
      <c r="D10" s="250" t="n">
        <f aca="false">IF(ISERROR(GETPIVOTDATA("Sum of SUM(EXPENDITURES.AMOUNT)",'New Pivot Table'!$G9:$I229,"FUNCTION",B10,"OBJECT",C10)),0,GETPIVOTDATA("Sum of SUM(EXPENDITURES.AMOUNT)",'New Pivot Table'!$G9:$I229,"FUNCTION",B10,"OBJECT",C10))</f>
        <v>117957964.3</v>
      </c>
      <c r="E10" s="251" t="n">
        <f aca="false">SUMIF('New Pivot Table'!$E:$E,'Appendix B - Calculations'!B10&amp;" "&amp;'Appendix B - Calculations'!C10,'New Pivot Table'!$D:$D)-D10</f>
        <v>0</v>
      </c>
      <c r="F10" s="251"/>
    </row>
    <row r="11" customFormat="false" ht="16.5" hidden="false" customHeight="true" outlineLevel="0" collapsed="false">
      <c r="A11" s="248" t="s">
        <v>308</v>
      </c>
      <c r="B11" s="249" t="n">
        <v>68100</v>
      </c>
      <c r="C11" s="249" t="n">
        <v>1120</v>
      </c>
      <c r="D11" s="250" t="n">
        <f aca="false">IF(ISERROR(GETPIVOTDATA("Sum of SUM(EXPENDITURES.AMOUNT)",'New Pivot Table'!$G10:$I230,"FUNCTION",B11,"OBJECT",C11)),0,GETPIVOTDATA("Sum of SUM(EXPENDITURES.AMOUNT)",'New Pivot Table'!$G10:$I230,"FUNCTION",B11,"OBJECT",C11))</f>
        <v>60200023.36</v>
      </c>
      <c r="E11" s="251" t="n">
        <f aca="false">SUMIF('New Pivot Table'!$E:$E,'Appendix B - Calculations'!B11&amp;" "&amp;'Appendix B - Calculations'!C11,'New Pivot Table'!$D:$D)-D11</f>
        <v>0</v>
      </c>
      <c r="F11" s="251"/>
    </row>
    <row r="12" customFormat="false" ht="16.5" hidden="false" customHeight="true" outlineLevel="0" collapsed="false">
      <c r="A12" s="248" t="s">
        <v>309</v>
      </c>
      <c r="B12" s="249" t="n">
        <v>68200</v>
      </c>
      <c r="C12" s="249" t="n">
        <v>1120</v>
      </c>
      <c r="D12" s="250" t="n">
        <f aca="false">IF(ISERROR(GETPIVOTDATA("Sum of SUM(EXPENDITURES.AMOUNT)",'New Pivot Table'!$G11:$I231,"FUNCTION",B12,"OBJECT",C12)),0,GETPIVOTDATA("Sum of SUM(EXPENDITURES.AMOUNT)",'New Pivot Table'!$G11:$I231,"FUNCTION",B12,"OBJECT",C12))</f>
        <v>31784134.56</v>
      </c>
      <c r="E12" s="251" t="n">
        <f aca="false">SUMIF('New Pivot Table'!$E:$E,'Appendix B - Calculations'!B12&amp;" "&amp;'Appendix B - Calculations'!C12,'New Pivot Table'!$D:$D)-D12</f>
        <v>0</v>
      </c>
      <c r="F12" s="251"/>
    </row>
    <row r="13" customFormat="false" ht="16.5" hidden="false" customHeight="true" outlineLevel="0" collapsed="false">
      <c r="A13" s="248" t="s">
        <v>310</v>
      </c>
      <c r="B13" s="249" t="n">
        <v>69000</v>
      </c>
      <c r="C13" s="249" t="n">
        <v>1120</v>
      </c>
      <c r="D13" s="250" t="n">
        <f aca="false">IF(ISERROR(GETPIVOTDATA("Sum of SUM(EXPENDITURES.AMOUNT)",'New Pivot Table'!$G12:$I232,"FUNCTION",B13,"OBJECT",C13)),0,GETPIVOTDATA("Sum of SUM(EXPENDITURES.AMOUNT)",'New Pivot Table'!$G12:$I232,"FUNCTION",B13,"OBJECT",C13))</f>
        <v>0</v>
      </c>
      <c r="E13" s="251" t="n">
        <f aca="false">SUMIF('New Pivot Table'!$E:$E,'Appendix B - Calculations'!B13&amp;" "&amp;'Appendix B - Calculations'!C13,'New Pivot Table'!$D:$D)-D13</f>
        <v>0</v>
      </c>
      <c r="F13" s="251"/>
    </row>
    <row r="14" customFormat="false" ht="16.5" hidden="false" customHeight="true" outlineLevel="0" collapsed="false">
      <c r="A14" s="248" t="s">
        <v>311</v>
      </c>
      <c r="B14" s="249" t="n">
        <v>69000</v>
      </c>
      <c r="C14" s="249" t="n">
        <v>1620</v>
      </c>
      <c r="D14" s="250" t="n">
        <f aca="false">IF(ISERROR(GETPIVOTDATA("Sum of SUM(EXPENDITURES.AMOUNT)",'New Pivot Table'!$G13:$I233,"FUNCTION",B14,"OBJECT",C14)),0,GETPIVOTDATA("Sum of SUM(EXPENDITURES.AMOUNT)",'New Pivot Table'!$G13:$I233,"FUNCTION",B14,"OBJECT",C14))</f>
        <v>0</v>
      </c>
      <c r="E14" s="251" t="n">
        <f aca="false">SUMIF('New Pivot Table'!$E:$E,'Appendix B - Calculations'!B14&amp;" "&amp;'Appendix B - Calculations'!C14,'New Pivot Table'!$D:$D)-D14</f>
        <v>0</v>
      </c>
      <c r="F14" s="251"/>
    </row>
    <row r="15" customFormat="false" ht="17.25" hidden="false" customHeight="true" outlineLevel="0" collapsed="false">
      <c r="A15" s="252" t="s">
        <v>312</v>
      </c>
      <c r="B15" s="252"/>
      <c r="C15" s="252"/>
      <c r="D15" s="253" t="n">
        <f aca="false">SUM(D5:D14)</f>
        <v>5708219417.12</v>
      </c>
      <c r="E15" s="254"/>
      <c r="F15" s="255" t="n">
        <f aca="false">'Source query'!Q10-D15</f>
        <v>-0.0100002288818359</v>
      </c>
      <c r="G15" s="242"/>
      <c r="H15" s="242"/>
      <c r="I15" s="242"/>
      <c r="J15" s="242"/>
      <c r="K15" s="242"/>
      <c r="L15" s="242"/>
      <c r="M15" s="242"/>
      <c r="N15" s="242"/>
      <c r="O15" s="242"/>
      <c r="P15" s="242"/>
      <c r="Q15" s="242"/>
      <c r="R15" s="242"/>
      <c r="S15" s="242"/>
      <c r="T15" s="242"/>
      <c r="U15" s="242"/>
      <c r="V15" s="242"/>
      <c r="W15" s="242"/>
      <c r="X15" s="242"/>
      <c r="Y15" s="242"/>
      <c r="Z15" s="242"/>
      <c r="AA15" s="242"/>
      <c r="AB15" s="242"/>
      <c r="AC15" s="242"/>
      <c r="AD15" s="242"/>
      <c r="AE15" s="242"/>
      <c r="AF15" s="242"/>
      <c r="AG15" s="242"/>
      <c r="AH15" s="242"/>
      <c r="AI15" s="242"/>
      <c r="AJ15" s="242"/>
      <c r="AK15" s="242"/>
      <c r="AL15" s="242"/>
      <c r="AM15" s="242"/>
      <c r="AN15" s="242"/>
      <c r="AO15" s="242"/>
      <c r="AP15" s="242"/>
      <c r="AQ15" s="242"/>
      <c r="AR15" s="242"/>
      <c r="AS15" s="242"/>
      <c r="AT15" s="242"/>
      <c r="AU15" s="242"/>
      <c r="AV15" s="242"/>
      <c r="AW15" s="242"/>
      <c r="AX15" s="242"/>
      <c r="AY15" s="242"/>
      <c r="AZ15" s="242"/>
      <c r="BA15" s="242"/>
      <c r="BB15" s="242"/>
      <c r="BC15" s="242"/>
      <c r="BD15" s="242"/>
      <c r="BE15" s="242"/>
      <c r="BF15" s="242"/>
      <c r="BG15" s="242"/>
      <c r="BH15" s="242"/>
      <c r="BI15" s="242"/>
      <c r="BJ15" s="242"/>
      <c r="BK15" s="242"/>
      <c r="BL15" s="242"/>
      <c r="BM15" s="242"/>
      <c r="BN15" s="242"/>
      <c r="BO15" s="242"/>
      <c r="BP15" s="242"/>
      <c r="BQ15" s="242"/>
      <c r="BR15" s="242"/>
      <c r="BS15" s="242"/>
      <c r="BT15" s="242"/>
      <c r="BU15" s="242"/>
      <c r="BV15" s="242"/>
      <c r="BW15" s="242"/>
      <c r="BX15" s="242"/>
      <c r="BY15" s="242"/>
      <c r="BZ15" s="242"/>
      <c r="CA15" s="242"/>
      <c r="CB15" s="242"/>
      <c r="CC15" s="242"/>
      <c r="CD15" s="242"/>
      <c r="CE15" s="242"/>
      <c r="CF15" s="242"/>
      <c r="CG15" s="242"/>
      <c r="CH15" s="242"/>
      <c r="CI15" s="242"/>
      <c r="CJ15" s="242"/>
      <c r="CK15" s="242"/>
      <c r="CL15" s="242"/>
      <c r="CM15" s="242"/>
      <c r="CN15" s="242"/>
      <c r="CO15" s="242"/>
      <c r="CP15" s="242"/>
      <c r="CQ15" s="242"/>
      <c r="CR15" s="242"/>
      <c r="CS15" s="242"/>
      <c r="CT15" s="242"/>
      <c r="CU15" s="242"/>
      <c r="CV15" s="242"/>
      <c r="CW15" s="242"/>
      <c r="CX15" s="242"/>
      <c r="CY15" s="242"/>
      <c r="CZ15" s="242"/>
      <c r="DA15" s="242"/>
      <c r="DB15" s="242"/>
      <c r="DC15" s="242"/>
      <c r="DD15" s="242"/>
      <c r="DE15" s="242"/>
      <c r="DF15" s="242"/>
      <c r="DG15" s="242"/>
      <c r="DH15" s="242"/>
      <c r="DI15" s="242"/>
      <c r="DJ15" s="242"/>
      <c r="DK15" s="242"/>
      <c r="DL15" s="242"/>
      <c r="DM15" s="242"/>
      <c r="DN15" s="242"/>
      <c r="DO15" s="242"/>
      <c r="DP15" s="242"/>
      <c r="DQ15" s="242"/>
      <c r="DR15" s="242"/>
      <c r="DS15" s="242"/>
      <c r="DT15" s="242"/>
      <c r="DU15" s="242"/>
      <c r="DV15" s="242"/>
      <c r="DW15" s="242"/>
      <c r="DX15" s="242"/>
      <c r="DY15" s="242"/>
      <c r="DZ15" s="242"/>
      <c r="EA15" s="242"/>
      <c r="EB15" s="242"/>
      <c r="EC15" s="242"/>
      <c r="ED15" s="242"/>
      <c r="EE15" s="242"/>
      <c r="EF15" s="242"/>
      <c r="EG15" s="242"/>
      <c r="EH15" s="242"/>
      <c r="EI15" s="242"/>
      <c r="EJ15" s="242"/>
      <c r="EK15" s="242"/>
      <c r="EL15" s="242"/>
      <c r="EM15" s="242"/>
      <c r="EN15" s="242"/>
      <c r="EO15" s="242"/>
      <c r="EP15" s="242"/>
      <c r="EQ15" s="242"/>
      <c r="ER15" s="242"/>
      <c r="ES15" s="242"/>
      <c r="ET15" s="242"/>
      <c r="EU15" s="242"/>
      <c r="EV15" s="242"/>
      <c r="EW15" s="242"/>
      <c r="EX15" s="242"/>
      <c r="EY15" s="242"/>
      <c r="EZ15" s="242"/>
      <c r="FA15" s="242"/>
      <c r="FB15" s="242"/>
      <c r="FC15" s="242"/>
      <c r="FD15" s="242"/>
      <c r="FE15" s="242"/>
      <c r="FF15" s="242"/>
      <c r="FG15" s="242"/>
      <c r="FH15" s="242"/>
      <c r="FI15" s="242"/>
      <c r="FJ15" s="242"/>
      <c r="FK15" s="242"/>
      <c r="FL15" s="242"/>
      <c r="FM15" s="242"/>
      <c r="FN15" s="242"/>
      <c r="FO15" s="242"/>
      <c r="FP15" s="242"/>
      <c r="FQ15" s="242"/>
      <c r="FR15" s="242"/>
      <c r="FS15" s="242"/>
      <c r="FT15" s="242"/>
      <c r="FU15" s="242"/>
      <c r="FV15" s="242"/>
      <c r="FW15" s="242"/>
      <c r="FX15" s="242"/>
      <c r="FY15" s="242"/>
      <c r="FZ15" s="242"/>
      <c r="GA15" s="242"/>
      <c r="GB15" s="242"/>
      <c r="GC15" s="242"/>
      <c r="GD15" s="242"/>
      <c r="GE15" s="242"/>
      <c r="GF15" s="242"/>
      <c r="GG15" s="242"/>
      <c r="GH15" s="242"/>
      <c r="GI15" s="242"/>
      <c r="GJ15" s="242"/>
      <c r="GK15" s="242"/>
      <c r="GL15" s="242"/>
      <c r="GM15" s="242"/>
      <c r="GN15" s="242"/>
      <c r="GO15" s="242"/>
      <c r="GP15" s="242"/>
      <c r="GQ15" s="242"/>
      <c r="GR15" s="242"/>
      <c r="GS15" s="242"/>
      <c r="GT15" s="242"/>
      <c r="GU15" s="242"/>
      <c r="GV15" s="242"/>
      <c r="GW15" s="242"/>
      <c r="GX15" s="242"/>
      <c r="GY15" s="242"/>
      <c r="GZ15" s="242"/>
      <c r="HA15" s="242"/>
      <c r="HB15" s="242"/>
      <c r="HC15" s="242"/>
      <c r="HD15" s="242"/>
      <c r="HE15" s="242"/>
      <c r="HF15" s="242"/>
      <c r="HG15" s="242"/>
      <c r="HH15" s="242"/>
      <c r="HI15" s="242"/>
      <c r="HJ15" s="242"/>
      <c r="HK15" s="242"/>
      <c r="HL15" s="242"/>
      <c r="HM15" s="242"/>
      <c r="HN15" s="242"/>
      <c r="HO15" s="242"/>
      <c r="HP15" s="242"/>
      <c r="HQ15" s="242"/>
      <c r="HR15" s="242"/>
      <c r="HS15" s="242"/>
      <c r="HT15" s="242"/>
      <c r="HU15" s="242"/>
      <c r="HV15" s="242"/>
      <c r="HW15" s="242"/>
      <c r="HX15" s="242"/>
      <c r="HY15" s="242"/>
      <c r="HZ15" s="242"/>
      <c r="IA15" s="242"/>
      <c r="IB15" s="242"/>
      <c r="IC15" s="242"/>
      <c r="ID15" s="242"/>
      <c r="IE15" s="242"/>
      <c r="IF15" s="242"/>
      <c r="IG15" s="242"/>
      <c r="IH15" s="242"/>
      <c r="II15" s="242"/>
      <c r="IJ15" s="242"/>
      <c r="IK15" s="242"/>
      <c r="IL15" s="242"/>
      <c r="IM15" s="242"/>
      <c r="IN15" s="242"/>
      <c r="IO15" s="242"/>
      <c r="IP15" s="242"/>
      <c r="IQ15" s="242"/>
      <c r="IR15" s="242"/>
      <c r="IS15" s="242"/>
      <c r="IT15" s="242"/>
      <c r="IU15" s="242"/>
      <c r="IV15" s="242"/>
      <c r="IW15" s="242"/>
      <c r="IX15" s="242"/>
      <c r="IY15" s="242"/>
      <c r="IZ15" s="242"/>
      <c r="JA15" s="242"/>
      <c r="JB15" s="242"/>
      <c r="JC15" s="242"/>
      <c r="JD15" s="242"/>
      <c r="JE15" s="242"/>
      <c r="JF15" s="242"/>
      <c r="JG15" s="242"/>
      <c r="JH15" s="242"/>
      <c r="JI15" s="242"/>
      <c r="JJ15" s="242"/>
      <c r="JK15" s="242"/>
      <c r="JL15" s="242"/>
      <c r="JM15" s="242"/>
      <c r="JN15" s="242"/>
      <c r="JO15" s="242"/>
      <c r="JP15" s="242"/>
      <c r="JQ15" s="242"/>
      <c r="JR15" s="242"/>
      <c r="JS15" s="242"/>
      <c r="JT15" s="242"/>
      <c r="JU15" s="242"/>
      <c r="JV15" s="242"/>
      <c r="JW15" s="242"/>
      <c r="JX15" s="242"/>
      <c r="JY15" s="242"/>
      <c r="JZ15" s="242"/>
      <c r="KA15" s="242"/>
      <c r="KB15" s="242"/>
      <c r="KC15" s="242"/>
      <c r="KD15" s="242"/>
      <c r="KE15" s="242"/>
      <c r="KF15" s="242"/>
      <c r="KG15" s="242"/>
      <c r="KH15" s="242"/>
      <c r="KI15" s="242"/>
      <c r="KJ15" s="242"/>
      <c r="KK15" s="242"/>
      <c r="KL15" s="242"/>
      <c r="KM15" s="242"/>
      <c r="KN15" s="242"/>
      <c r="KO15" s="242"/>
      <c r="KP15" s="242"/>
      <c r="KQ15" s="242"/>
      <c r="KR15" s="242"/>
      <c r="KS15" s="242"/>
      <c r="KT15" s="242"/>
      <c r="KU15" s="242"/>
      <c r="KV15" s="242"/>
      <c r="KW15" s="242"/>
      <c r="KX15" s="242"/>
      <c r="KY15" s="242"/>
      <c r="KZ15" s="242"/>
      <c r="LA15" s="242"/>
      <c r="LB15" s="242"/>
      <c r="LC15" s="242"/>
      <c r="LD15" s="242"/>
      <c r="LE15" s="242"/>
      <c r="LF15" s="242"/>
      <c r="LG15" s="242"/>
      <c r="LH15" s="242"/>
      <c r="LI15" s="242"/>
      <c r="LJ15" s="242"/>
      <c r="LK15" s="242"/>
      <c r="LL15" s="242"/>
      <c r="LM15" s="242"/>
      <c r="LN15" s="242"/>
      <c r="LO15" s="242"/>
      <c r="LP15" s="242"/>
      <c r="LQ15" s="242"/>
      <c r="LR15" s="242"/>
      <c r="LS15" s="242"/>
      <c r="LT15" s="242"/>
      <c r="LU15" s="242"/>
      <c r="LV15" s="242"/>
      <c r="LW15" s="242"/>
      <c r="LX15" s="242"/>
      <c r="LY15" s="242"/>
      <c r="LZ15" s="242"/>
      <c r="MA15" s="242"/>
      <c r="MB15" s="242"/>
      <c r="MC15" s="242"/>
      <c r="MD15" s="242"/>
      <c r="ME15" s="242"/>
      <c r="MF15" s="242"/>
      <c r="MG15" s="242"/>
      <c r="MH15" s="242"/>
      <c r="MI15" s="242"/>
      <c r="MJ15" s="242"/>
      <c r="MK15" s="242"/>
      <c r="ML15" s="242"/>
      <c r="MM15" s="242"/>
      <c r="MN15" s="242"/>
      <c r="MO15" s="242"/>
      <c r="MP15" s="242"/>
      <c r="MQ15" s="242"/>
      <c r="MR15" s="242"/>
      <c r="MS15" s="242"/>
      <c r="MT15" s="242"/>
      <c r="MU15" s="242"/>
      <c r="MV15" s="242"/>
      <c r="MW15" s="242"/>
      <c r="MX15" s="242"/>
      <c r="MY15" s="242"/>
      <c r="MZ15" s="242"/>
      <c r="NA15" s="242"/>
      <c r="NB15" s="242"/>
      <c r="NC15" s="242"/>
      <c r="ND15" s="242"/>
      <c r="NE15" s="242"/>
      <c r="NF15" s="242"/>
      <c r="NG15" s="242"/>
      <c r="NH15" s="242"/>
      <c r="NI15" s="242"/>
      <c r="NJ15" s="242"/>
      <c r="NK15" s="242"/>
      <c r="NL15" s="242"/>
      <c r="NM15" s="242"/>
      <c r="NN15" s="242"/>
      <c r="NO15" s="242"/>
      <c r="NP15" s="242"/>
      <c r="NQ15" s="242"/>
      <c r="NR15" s="242"/>
      <c r="NS15" s="242"/>
      <c r="NT15" s="242"/>
      <c r="NU15" s="242"/>
      <c r="NV15" s="242"/>
      <c r="NW15" s="242"/>
      <c r="NX15" s="242"/>
      <c r="NY15" s="242"/>
      <c r="NZ15" s="242"/>
      <c r="OA15" s="242"/>
      <c r="OB15" s="242"/>
      <c r="OC15" s="242"/>
      <c r="OD15" s="242"/>
      <c r="OE15" s="242"/>
      <c r="OF15" s="242"/>
      <c r="OG15" s="242"/>
      <c r="OH15" s="242"/>
      <c r="OI15" s="242"/>
      <c r="OJ15" s="242"/>
      <c r="OK15" s="242"/>
      <c r="OL15" s="242"/>
      <c r="OM15" s="242"/>
      <c r="ON15" s="242"/>
      <c r="OO15" s="242"/>
      <c r="OP15" s="242"/>
      <c r="OQ15" s="242"/>
      <c r="OR15" s="242"/>
      <c r="OS15" s="242"/>
      <c r="OT15" s="242"/>
      <c r="OU15" s="242"/>
      <c r="OV15" s="242"/>
      <c r="OW15" s="242"/>
      <c r="OX15" s="242"/>
      <c r="OY15" s="242"/>
      <c r="OZ15" s="242"/>
      <c r="PA15" s="242"/>
      <c r="PB15" s="242"/>
      <c r="PC15" s="242"/>
      <c r="PD15" s="242"/>
      <c r="PE15" s="242"/>
      <c r="PF15" s="242"/>
      <c r="PG15" s="242"/>
      <c r="PH15" s="242"/>
      <c r="PI15" s="242"/>
      <c r="PJ15" s="242"/>
      <c r="PK15" s="242"/>
      <c r="PL15" s="242"/>
      <c r="PM15" s="242"/>
      <c r="PN15" s="242"/>
      <c r="PO15" s="242"/>
      <c r="PP15" s="242"/>
      <c r="PQ15" s="242"/>
      <c r="PR15" s="242"/>
      <c r="PS15" s="242"/>
      <c r="PT15" s="242"/>
      <c r="PU15" s="242"/>
      <c r="PV15" s="242"/>
      <c r="PW15" s="242"/>
      <c r="PX15" s="242"/>
      <c r="PY15" s="242"/>
      <c r="PZ15" s="242"/>
      <c r="QA15" s="242"/>
      <c r="QB15" s="242"/>
      <c r="QC15" s="242"/>
      <c r="QD15" s="242"/>
      <c r="QE15" s="242"/>
      <c r="QF15" s="242"/>
      <c r="QG15" s="242"/>
      <c r="QH15" s="242"/>
      <c r="QI15" s="242"/>
      <c r="QJ15" s="242"/>
      <c r="QK15" s="242"/>
      <c r="QL15" s="242"/>
      <c r="QM15" s="242"/>
      <c r="QN15" s="242"/>
      <c r="QO15" s="242"/>
      <c r="QP15" s="242"/>
      <c r="QQ15" s="242"/>
      <c r="QR15" s="242"/>
      <c r="QS15" s="242"/>
      <c r="QT15" s="242"/>
      <c r="QU15" s="242"/>
      <c r="QV15" s="242"/>
      <c r="QW15" s="242"/>
      <c r="QX15" s="242"/>
      <c r="QY15" s="242"/>
      <c r="QZ15" s="242"/>
      <c r="RA15" s="242"/>
      <c r="RB15" s="242"/>
      <c r="RC15" s="242"/>
      <c r="RD15" s="242"/>
      <c r="RE15" s="242"/>
      <c r="RF15" s="242"/>
      <c r="RG15" s="242"/>
      <c r="RH15" s="242"/>
      <c r="RI15" s="242"/>
      <c r="RJ15" s="242"/>
      <c r="RK15" s="242"/>
      <c r="RL15" s="242"/>
      <c r="RM15" s="242"/>
      <c r="RN15" s="242"/>
      <c r="RO15" s="242"/>
      <c r="RP15" s="242"/>
      <c r="RQ15" s="242"/>
      <c r="RR15" s="242"/>
      <c r="RS15" s="242"/>
      <c r="RT15" s="242"/>
      <c r="RU15" s="242"/>
      <c r="RV15" s="242"/>
      <c r="RW15" s="242"/>
      <c r="RX15" s="242"/>
      <c r="RY15" s="242"/>
      <c r="RZ15" s="242"/>
      <c r="SA15" s="242"/>
      <c r="SB15" s="242"/>
      <c r="SC15" s="242"/>
      <c r="SD15" s="242"/>
      <c r="SE15" s="242"/>
      <c r="SF15" s="242"/>
      <c r="SG15" s="242"/>
      <c r="SH15" s="242"/>
      <c r="SI15" s="242"/>
      <c r="SJ15" s="242"/>
      <c r="SK15" s="242"/>
      <c r="SL15" s="242"/>
      <c r="SM15" s="242"/>
      <c r="SN15" s="242"/>
      <c r="SO15" s="242"/>
      <c r="SP15" s="242"/>
      <c r="SQ15" s="242"/>
      <c r="SR15" s="242"/>
      <c r="SS15" s="242"/>
      <c r="ST15" s="242"/>
      <c r="SU15" s="242"/>
      <c r="SV15" s="242"/>
      <c r="SW15" s="242"/>
      <c r="SX15" s="242"/>
      <c r="SY15" s="242"/>
      <c r="SZ15" s="242"/>
      <c r="TA15" s="242"/>
      <c r="TB15" s="242"/>
      <c r="TC15" s="242"/>
      <c r="TD15" s="242"/>
      <c r="TE15" s="242"/>
      <c r="TF15" s="242"/>
      <c r="TG15" s="242"/>
      <c r="TH15" s="242"/>
      <c r="TI15" s="242"/>
      <c r="TJ15" s="242"/>
      <c r="TK15" s="242"/>
      <c r="TL15" s="242"/>
      <c r="TM15" s="242"/>
      <c r="TN15" s="242"/>
      <c r="TO15" s="242"/>
      <c r="TP15" s="242"/>
      <c r="TQ15" s="242"/>
      <c r="TR15" s="242"/>
      <c r="TS15" s="242"/>
      <c r="TT15" s="242"/>
      <c r="TU15" s="242"/>
      <c r="TV15" s="242"/>
      <c r="TW15" s="242"/>
      <c r="TX15" s="242"/>
      <c r="TY15" s="242"/>
      <c r="TZ15" s="242"/>
      <c r="UA15" s="242"/>
      <c r="UB15" s="242"/>
      <c r="UC15" s="242"/>
      <c r="UD15" s="242"/>
      <c r="UE15" s="242"/>
      <c r="UF15" s="242"/>
      <c r="UG15" s="242"/>
      <c r="UH15" s="242"/>
      <c r="UI15" s="242"/>
      <c r="UJ15" s="242"/>
      <c r="UK15" s="242"/>
      <c r="UL15" s="242"/>
      <c r="UM15" s="242"/>
      <c r="UN15" s="242"/>
      <c r="UO15" s="242"/>
      <c r="UP15" s="242"/>
      <c r="UQ15" s="242"/>
      <c r="UR15" s="242"/>
      <c r="US15" s="242"/>
      <c r="UT15" s="242"/>
      <c r="UU15" s="242"/>
      <c r="UV15" s="242"/>
      <c r="UW15" s="242"/>
      <c r="UX15" s="242"/>
      <c r="UY15" s="242"/>
      <c r="UZ15" s="242"/>
      <c r="VA15" s="242"/>
      <c r="VB15" s="242"/>
      <c r="VC15" s="242"/>
      <c r="VD15" s="242"/>
      <c r="VE15" s="242"/>
      <c r="VF15" s="242"/>
      <c r="VG15" s="242"/>
      <c r="VH15" s="242"/>
      <c r="VI15" s="242"/>
      <c r="VJ15" s="242"/>
      <c r="VK15" s="242"/>
      <c r="VL15" s="242"/>
      <c r="VM15" s="242"/>
      <c r="VN15" s="242"/>
      <c r="VO15" s="242"/>
      <c r="VP15" s="242"/>
      <c r="VQ15" s="242"/>
      <c r="VR15" s="242"/>
      <c r="VS15" s="242"/>
      <c r="VT15" s="242"/>
      <c r="VU15" s="242"/>
      <c r="VV15" s="242"/>
      <c r="VW15" s="242"/>
      <c r="VX15" s="242"/>
      <c r="VY15" s="242"/>
      <c r="VZ15" s="242"/>
      <c r="WA15" s="242"/>
      <c r="WB15" s="242"/>
      <c r="WC15" s="242"/>
      <c r="WD15" s="242"/>
      <c r="WE15" s="242"/>
      <c r="WF15" s="242"/>
      <c r="WG15" s="242"/>
      <c r="WH15" s="242"/>
      <c r="WI15" s="242"/>
      <c r="WJ15" s="242"/>
      <c r="WK15" s="242"/>
      <c r="WL15" s="242"/>
      <c r="WM15" s="242"/>
      <c r="WN15" s="242"/>
      <c r="WO15" s="242"/>
      <c r="WP15" s="242"/>
      <c r="WQ15" s="242"/>
      <c r="WR15" s="242"/>
      <c r="WS15" s="242"/>
      <c r="WT15" s="242"/>
      <c r="WU15" s="242"/>
      <c r="WV15" s="242"/>
      <c r="WW15" s="242"/>
      <c r="WX15" s="242"/>
      <c r="WY15" s="242"/>
      <c r="WZ15" s="242"/>
      <c r="XA15" s="242"/>
      <c r="XB15" s="242"/>
      <c r="XC15" s="242"/>
      <c r="XD15" s="242"/>
      <c r="XE15" s="242"/>
      <c r="XF15" s="242"/>
      <c r="XG15" s="242"/>
      <c r="XH15" s="242"/>
      <c r="XI15" s="242"/>
      <c r="XJ15" s="242"/>
      <c r="XK15" s="242"/>
      <c r="XL15" s="242"/>
      <c r="XM15" s="242"/>
      <c r="XN15" s="242"/>
      <c r="XO15" s="242"/>
      <c r="XP15" s="242"/>
      <c r="XQ15" s="242"/>
      <c r="XR15" s="242"/>
      <c r="XS15" s="242"/>
      <c r="XT15" s="242"/>
      <c r="XU15" s="242"/>
      <c r="XV15" s="242"/>
      <c r="XW15" s="242"/>
      <c r="XX15" s="242"/>
      <c r="XY15" s="242"/>
      <c r="XZ15" s="242"/>
      <c r="YA15" s="242"/>
      <c r="YB15" s="242"/>
      <c r="YC15" s="242"/>
      <c r="YD15" s="242"/>
      <c r="YE15" s="242"/>
      <c r="YF15" s="242"/>
      <c r="YG15" s="242"/>
      <c r="YH15" s="242"/>
      <c r="YI15" s="242"/>
      <c r="YJ15" s="242"/>
      <c r="YK15" s="242"/>
      <c r="YL15" s="242"/>
      <c r="YM15" s="242"/>
      <c r="YN15" s="242"/>
      <c r="YO15" s="242"/>
      <c r="YP15" s="242"/>
      <c r="YQ15" s="242"/>
      <c r="YR15" s="242"/>
      <c r="YS15" s="242"/>
      <c r="YT15" s="242"/>
      <c r="YU15" s="242"/>
      <c r="YV15" s="242"/>
      <c r="YW15" s="242"/>
      <c r="YX15" s="242"/>
      <c r="YY15" s="242"/>
      <c r="YZ15" s="242"/>
      <c r="ZA15" s="242"/>
      <c r="ZB15" s="242"/>
      <c r="ZC15" s="242"/>
      <c r="ZD15" s="242"/>
      <c r="ZE15" s="242"/>
      <c r="ZF15" s="242"/>
      <c r="ZG15" s="242"/>
      <c r="ZH15" s="242"/>
      <c r="ZI15" s="242"/>
      <c r="ZJ15" s="242"/>
      <c r="ZK15" s="242"/>
      <c r="ZL15" s="242"/>
      <c r="ZM15" s="242"/>
      <c r="ZN15" s="242"/>
      <c r="ZO15" s="242"/>
      <c r="ZP15" s="242"/>
      <c r="ZQ15" s="242"/>
      <c r="ZR15" s="242"/>
      <c r="ZS15" s="242"/>
      <c r="ZT15" s="242"/>
      <c r="ZU15" s="242"/>
      <c r="ZV15" s="242"/>
      <c r="ZW15" s="242"/>
      <c r="ZX15" s="242"/>
      <c r="ZY15" s="242"/>
      <c r="ZZ15" s="242"/>
      <c r="AAA15" s="242"/>
      <c r="AAB15" s="242"/>
      <c r="AAC15" s="242"/>
      <c r="AAD15" s="242"/>
      <c r="AAE15" s="242"/>
      <c r="AAF15" s="242"/>
      <c r="AAG15" s="242"/>
      <c r="AAH15" s="242"/>
      <c r="AAI15" s="242"/>
      <c r="AAJ15" s="242"/>
      <c r="AAK15" s="242"/>
      <c r="AAL15" s="242"/>
      <c r="AAM15" s="242"/>
      <c r="AAN15" s="242"/>
      <c r="AAO15" s="242"/>
      <c r="AAP15" s="242"/>
      <c r="AAQ15" s="242"/>
      <c r="AAR15" s="242"/>
      <c r="AAS15" s="242"/>
      <c r="AAT15" s="242"/>
      <c r="AAU15" s="242"/>
      <c r="AAV15" s="242"/>
      <c r="AAW15" s="242"/>
      <c r="AAX15" s="242"/>
      <c r="AAY15" s="242"/>
      <c r="AAZ15" s="242"/>
      <c r="ABA15" s="242"/>
      <c r="ABB15" s="242"/>
      <c r="ABC15" s="242"/>
      <c r="ABD15" s="242"/>
      <c r="ABE15" s="242"/>
      <c r="ABF15" s="242"/>
      <c r="ABG15" s="242"/>
      <c r="ABH15" s="242"/>
      <c r="ABI15" s="242"/>
      <c r="ABJ15" s="242"/>
      <c r="ABK15" s="242"/>
      <c r="ABL15" s="242"/>
      <c r="ABM15" s="242"/>
      <c r="ABN15" s="242"/>
      <c r="ABO15" s="242"/>
      <c r="ABP15" s="242"/>
      <c r="ABQ15" s="242"/>
      <c r="ABR15" s="242"/>
      <c r="ABS15" s="242"/>
      <c r="ABT15" s="242"/>
      <c r="ABU15" s="242"/>
      <c r="ABV15" s="242"/>
      <c r="ABW15" s="242"/>
      <c r="ABX15" s="242"/>
      <c r="ABY15" s="242"/>
      <c r="ABZ15" s="242"/>
      <c r="ACA15" s="242"/>
      <c r="ACB15" s="242"/>
      <c r="ACC15" s="242"/>
      <c r="ACD15" s="242"/>
      <c r="ACE15" s="242"/>
      <c r="ACF15" s="242"/>
      <c r="ACG15" s="242"/>
      <c r="ACH15" s="242"/>
      <c r="ACI15" s="242"/>
      <c r="ACJ15" s="242"/>
      <c r="ACK15" s="242"/>
      <c r="ACL15" s="242"/>
      <c r="ACM15" s="242"/>
      <c r="ACN15" s="242"/>
      <c r="ACO15" s="242"/>
      <c r="ACP15" s="242"/>
      <c r="ACQ15" s="242"/>
      <c r="ACR15" s="242"/>
      <c r="ACS15" s="242"/>
      <c r="ACT15" s="242"/>
      <c r="ACU15" s="242"/>
      <c r="ACV15" s="242"/>
      <c r="ACW15" s="242"/>
      <c r="ACX15" s="242"/>
      <c r="ACY15" s="242"/>
      <c r="ACZ15" s="242"/>
      <c r="ADA15" s="242"/>
      <c r="ADB15" s="242"/>
      <c r="ADC15" s="242"/>
      <c r="ADD15" s="242"/>
      <c r="ADE15" s="242"/>
      <c r="ADF15" s="242"/>
      <c r="ADG15" s="242"/>
      <c r="ADH15" s="242"/>
      <c r="ADI15" s="242"/>
      <c r="ADJ15" s="242"/>
      <c r="ADK15" s="242"/>
      <c r="ADL15" s="242"/>
      <c r="ADM15" s="242"/>
      <c r="ADN15" s="242"/>
      <c r="ADO15" s="242"/>
      <c r="ADP15" s="242"/>
      <c r="ADQ15" s="242"/>
      <c r="ADR15" s="242"/>
      <c r="ADS15" s="242"/>
      <c r="ADT15" s="242"/>
      <c r="ADU15" s="242"/>
      <c r="ADV15" s="242"/>
      <c r="ADW15" s="242"/>
      <c r="ADX15" s="242"/>
      <c r="ADY15" s="242"/>
      <c r="ADZ15" s="242"/>
      <c r="AEA15" s="242"/>
      <c r="AEB15" s="242"/>
      <c r="AEC15" s="242"/>
      <c r="AED15" s="242"/>
      <c r="AEE15" s="242"/>
      <c r="AEF15" s="242"/>
      <c r="AEG15" s="242"/>
      <c r="AEH15" s="242"/>
      <c r="AEI15" s="242"/>
      <c r="AEJ15" s="242"/>
      <c r="AEK15" s="242"/>
      <c r="AEL15" s="242"/>
      <c r="AEM15" s="242"/>
      <c r="AEN15" s="242"/>
      <c r="AEO15" s="242"/>
      <c r="AEP15" s="242"/>
      <c r="AEQ15" s="242"/>
      <c r="AER15" s="242"/>
      <c r="AES15" s="242"/>
      <c r="AET15" s="242"/>
      <c r="AEU15" s="242"/>
      <c r="AEV15" s="242"/>
      <c r="AEW15" s="242"/>
      <c r="AEX15" s="242"/>
      <c r="AEY15" s="242"/>
      <c r="AEZ15" s="242"/>
      <c r="AFA15" s="242"/>
      <c r="AFB15" s="242"/>
      <c r="AFC15" s="242"/>
      <c r="AFD15" s="242"/>
      <c r="AFE15" s="242"/>
      <c r="AFF15" s="242"/>
      <c r="AFG15" s="242"/>
      <c r="AFH15" s="242"/>
      <c r="AFI15" s="242"/>
      <c r="AFJ15" s="242"/>
      <c r="AFK15" s="242"/>
      <c r="AFL15" s="242"/>
      <c r="AFM15" s="242"/>
      <c r="AFN15" s="242"/>
      <c r="AFO15" s="242"/>
      <c r="AFP15" s="242"/>
      <c r="AFQ15" s="242"/>
      <c r="AFR15" s="242"/>
      <c r="AFS15" s="242"/>
      <c r="AFT15" s="242"/>
      <c r="AFU15" s="242"/>
      <c r="AFV15" s="242"/>
      <c r="AFW15" s="242"/>
      <c r="AFX15" s="242"/>
      <c r="AFY15" s="242"/>
      <c r="AFZ15" s="242"/>
      <c r="AGA15" s="242"/>
      <c r="AGB15" s="242"/>
      <c r="AGC15" s="242"/>
      <c r="AGD15" s="242"/>
      <c r="AGE15" s="242"/>
      <c r="AGF15" s="242"/>
      <c r="AGG15" s="242"/>
      <c r="AGH15" s="242"/>
      <c r="AGI15" s="242"/>
      <c r="AGJ15" s="242"/>
      <c r="AGK15" s="242"/>
      <c r="AGL15" s="242"/>
      <c r="AGM15" s="242"/>
      <c r="AGN15" s="242"/>
      <c r="AGO15" s="242"/>
      <c r="AGP15" s="242"/>
      <c r="AGQ15" s="242"/>
      <c r="AGR15" s="242"/>
      <c r="AGS15" s="242"/>
      <c r="AGT15" s="242"/>
      <c r="AGU15" s="242"/>
      <c r="AGV15" s="242"/>
      <c r="AGW15" s="242"/>
      <c r="AGX15" s="242"/>
      <c r="AGY15" s="242"/>
      <c r="AGZ15" s="242"/>
      <c r="AHA15" s="242"/>
      <c r="AHB15" s="242"/>
      <c r="AHC15" s="242"/>
      <c r="AHD15" s="242"/>
      <c r="AHE15" s="242"/>
      <c r="AHF15" s="242"/>
      <c r="AHG15" s="242"/>
      <c r="AHH15" s="242"/>
      <c r="AHI15" s="242"/>
      <c r="AHJ15" s="242"/>
      <c r="AHK15" s="242"/>
      <c r="AHL15" s="242"/>
      <c r="AHM15" s="242"/>
      <c r="AHN15" s="242"/>
      <c r="AHO15" s="242"/>
      <c r="AHP15" s="242"/>
      <c r="AHQ15" s="242"/>
      <c r="AHR15" s="242"/>
      <c r="AHS15" s="242"/>
      <c r="AHT15" s="242"/>
      <c r="AHU15" s="242"/>
      <c r="AHV15" s="242"/>
      <c r="AHW15" s="242"/>
      <c r="AHX15" s="242"/>
      <c r="AHY15" s="242"/>
      <c r="AHZ15" s="242"/>
      <c r="AIA15" s="242"/>
      <c r="AIB15" s="242"/>
      <c r="AIC15" s="242"/>
      <c r="AID15" s="242"/>
      <c r="AIE15" s="242"/>
      <c r="AIF15" s="242"/>
      <c r="AIG15" s="242"/>
      <c r="AIH15" s="242"/>
      <c r="AII15" s="242"/>
      <c r="AIJ15" s="242"/>
      <c r="AIK15" s="242"/>
      <c r="AIL15" s="242"/>
      <c r="AIM15" s="242"/>
      <c r="AIN15" s="242"/>
      <c r="AIO15" s="242"/>
      <c r="AIP15" s="242"/>
      <c r="AIQ15" s="242"/>
      <c r="AIR15" s="242"/>
      <c r="AIS15" s="242"/>
      <c r="AIT15" s="242"/>
      <c r="AIU15" s="242"/>
      <c r="AIV15" s="242"/>
      <c r="AIW15" s="242"/>
      <c r="AIX15" s="242"/>
      <c r="AIY15" s="242"/>
      <c r="AIZ15" s="242"/>
      <c r="AJA15" s="242"/>
      <c r="AJB15" s="242"/>
      <c r="AJC15" s="242"/>
      <c r="AJD15" s="242"/>
      <c r="AJE15" s="242"/>
      <c r="AJF15" s="242"/>
      <c r="AJG15" s="242"/>
      <c r="AJH15" s="242"/>
      <c r="AJI15" s="242"/>
      <c r="AJJ15" s="242"/>
      <c r="AJK15" s="242"/>
      <c r="AJL15" s="242"/>
      <c r="AJM15" s="242"/>
      <c r="AJN15" s="242"/>
      <c r="AJO15" s="242"/>
      <c r="AJP15" s="242"/>
      <c r="AJQ15" s="242"/>
      <c r="AJR15" s="242"/>
      <c r="AJS15" s="242"/>
      <c r="AJT15" s="242"/>
      <c r="AJU15" s="242"/>
      <c r="AJV15" s="242"/>
      <c r="AJW15" s="242"/>
      <c r="AJX15" s="242"/>
      <c r="AJY15" s="242"/>
      <c r="AJZ15" s="242"/>
      <c r="AKA15" s="242"/>
      <c r="AKB15" s="242"/>
      <c r="AKC15" s="242"/>
      <c r="AKD15" s="242"/>
      <c r="AKE15" s="242"/>
      <c r="AKF15" s="242"/>
      <c r="AKG15" s="242"/>
      <c r="AKH15" s="242"/>
      <c r="AKI15" s="242"/>
      <c r="AKJ15" s="242"/>
      <c r="AKK15" s="242"/>
      <c r="AKL15" s="242"/>
      <c r="AKM15" s="242"/>
      <c r="AKN15" s="242"/>
      <c r="AKO15" s="242"/>
      <c r="AKP15" s="242"/>
      <c r="AKQ15" s="242"/>
      <c r="AKR15" s="242"/>
      <c r="AKS15" s="242"/>
      <c r="AKT15" s="242"/>
      <c r="AKU15" s="242"/>
      <c r="AKV15" s="242"/>
      <c r="AKW15" s="242"/>
      <c r="AKX15" s="242"/>
      <c r="AKY15" s="242"/>
      <c r="AKZ15" s="242"/>
      <c r="ALA15" s="242"/>
      <c r="ALB15" s="242"/>
      <c r="ALC15" s="242"/>
      <c r="ALD15" s="242"/>
      <c r="ALE15" s="242"/>
      <c r="ALF15" s="242"/>
      <c r="ALG15" s="242"/>
      <c r="ALH15" s="242"/>
      <c r="ALI15" s="242"/>
      <c r="ALJ15" s="242"/>
      <c r="ALK15" s="242"/>
      <c r="ALL15" s="242"/>
      <c r="ALM15" s="242"/>
      <c r="ALN15" s="242"/>
      <c r="ALO15" s="242"/>
      <c r="ALP15" s="242"/>
      <c r="ALQ15" s="242"/>
      <c r="ALR15" s="242"/>
      <c r="ALS15" s="242"/>
      <c r="ALT15" s="242"/>
      <c r="ALU15" s="242"/>
      <c r="ALV15" s="242"/>
      <c r="ALW15" s="242"/>
      <c r="ALX15" s="242"/>
      <c r="ALY15" s="242"/>
      <c r="ALZ15" s="242"/>
      <c r="AMA15" s="242"/>
      <c r="AMB15" s="242"/>
      <c r="AMC15" s="242"/>
      <c r="AMD15" s="242"/>
      <c r="AME15" s="242"/>
      <c r="AMF15" s="242"/>
      <c r="AMG15" s="242"/>
      <c r="AMH15" s="242"/>
      <c r="AMI15" s="242"/>
      <c r="AMJ15" s="242"/>
    </row>
    <row r="16" customFormat="false" ht="19.5" hidden="false" customHeight="true" outlineLevel="0" collapsed="false">
      <c r="A16" s="239" t="s">
        <v>313</v>
      </c>
      <c r="B16" s="239"/>
      <c r="C16" s="239"/>
      <c r="D16" s="239"/>
      <c r="E16" s="256"/>
      <c r="F16" s="257"/>
      <c r="G16" s="242"/>
      <c r="H16" s="242"/>
      <c r="I16" s="242"/>
      <c r="J16" s="242"/>
      <c r="K16" s="242"/>
      <c r="L16" s="242"/>
      <c r="M16" s="242"/>
      <c r="N16" s="242"/>
      <c r="O16" s="242"/>
      <c r="P16" s="242"/>
      <c r="Q16" s="242"/>
      <c r="R16" s="242"/>
      <c r="S16" s="242"/>
      <c r="T16" s="242"/>
      <c r="U16" s="242"/>
      <c r="V16" s="242"/>
      <c r="W16" s="242"/>
      <c r="X16" s="242"/>
      <c r="Y16" s="242"/>
      <c r="Z16" s="242"/>
      <c r="AA16" s="242"/>
      <c r="AB16" s="242"/>
      <c r="AC16" s="242"/>
      <c r="AD16" s="242"/>
      <c r="AE16" s="242"/>
      <c r="AF16" s="242"/>
      <c r="AG16" s="242"/>
      <c r="AH16" s="242"/>
      <c r="AI16" s="242"/>
      <c r="AJ16" s="242"/>
      <c r="AK16" s="242"/>
      <c r="AL16" s="242"/>
      <c r="AM16" s="242"/>
      <c r="AN16" s="242"/>
      <c r="AO16" s="242"/>
      <c r="AP16" s="242"/>
      <c r="AQ16" s="242"/>
      <c r="AR16" s="242"/>
      <c r="AS16" s="242"/>
      <c r="AT16" s="242"/>
      <c r="AU16" s="242"/>
      <c r="AV16" s="242"/>
      <c r="AW16" s="242"/>
      <c r="AX16" s="242"/>
      <c r="AY16" s="242"/>
      <c r="AZ16" s="242"/>
      <c r="BA16" s="242"/>
      <c r="BB16" s="242"/>
      <c r="BC16" s="242"/>
      <c r="BD16" s="242"/>
      <c r="BE16" s="242"/>
      <c r="BF16" s="242"/>
      <c r="BG16" s="242"/>
      <c r="BH16" s="242"/>
      <c r="BI16" s="242"/>
      <c r="BJ16" s="242"/>
      <c r="BK16" s="242"/>
      <c r="BL16" s="242"/>
      <c r="BM16" s="242"/>
      <c r="BN16" s="242"/>
      <c r="BO16" s="242"/>
      <c r="BP16" s="242"/>
      <c r="BQ16" s="242"/>
      <c r="BR16" s="242"/>
      <c r="BS16" s="242"/>
      <c r="BT16" s="242"/>
      <c r="BU16" s="242"/>
      <c r="BV16" s="242"/>
      <c r="BW16" s="242"/>
      <c r="BX16" s="242"/>
      <c r="BY16" s="242"/>
      <c r="BZ16" s="242"/>
      <c r="CA16" s="242"/>
      <c r="CB16" s="242"/>
      <c r="CC16" s="242"/>
      <c r="CD16" s="242"/>
      <c r="CE16" s="242"/>
      <c r="CF16" s="242"/>
      <c r="CG16" s="242"/>
      <c r="CH16" s="242"/>
      <c r="CI16" s="242"/>
      <c r="CJ16" s="242"/>
      <c r="CK16" s="242"/>
      <c r="CL16" s="242"/>
      <c r="CM16" s="242"/>
      <c r="CN16" s="242"/>
      <c r="CO16" s="242"/>
      <c r="CP16" s="242"/>
      <c r="CQ16" s="242"/>
      <c r="CR16" s="242"/>
      <c r="CS16" s="242"/>
      <c r="CT16" s="242"/>
      <c r="CU16" s="242"/>
      <c r="CV16" s="242"/>
      <c r="CW16" s="242"/>
      <c r="CX16" s="242"/>
      <c r="CY16" s="242"/>
      <c r="CZ16" s="242"/>
      <c r="DA16" s="242"/>
      <c r="DB16" s="242"/>
      <c r="DC16" s="242"/>
      <c r="DD16" s="242"/>
      <c r="DE16" s="242"/>
      <c r="DF16" s="242"/>
      <c r="DG16" s="242"/>
      <c r="DH16" s="242"/>
      <c r="DI16" s="242"/>
      <c r="DJ16" s="242"/>
      <c r="DK16" s="242"/>
      <c r="DL16" s="242"/>
      <c r="DM16" s="242"/>
      <c r="DN16" s="242"/>
      <c r="DO16" s="242"/>
      <c r="DP16" s="242"/>
      <c r="DQ16" s="242"/>
      <c r="DR16" s="242"/>
      <c r="DS16" s="242"/>
      <c r="DT16" s="242"/>
      <c r="DU16" s="242"/>
      <c r="DV16" s="242"/>
      <c r="DW16" s="242"/>
      <c r="DX16" s="242"/>
      <c r="DY16" s="242"/>
      <c r="DZ16" s="242"/>
      <c r="EA16" s="242"/>
      <c r="EB16" s="242"/>
      <c r="EC16" s="242"/>
      <c r="ED16" s="242"/>
      <c r="EE16" s="242"/>
      <c r="EF16" s="242"/>
      <c r="EG16" s="242"/>
      <c r="EH16" s="242"/>
      <c r="EI16" s="242"/>
      <c r="EJ16" s="242"/>
      <c r="EK16" s="242"/>
      <c r="EL16" s="242"/>
      <c r="EM16" s="242"/>
      <c r="EN16" s="242"/>
      <c r="EO16" s="242"/>
      <c r="EP16" s="242"/>
      <c r="EQ16" s="242"/>
      <c r="ER16" s="242"/>
      <c r="ES16" s="242"/>
      <c r="ET16" s="242"/>
      <c r="EU16" s="242"/>
      <c r="EV16" s="242"/>
      <c r="EW16" s="242"/>
      <c r="EX16" s="242"/>
      <c r="EY16" s="242"/>
      <c r="EZ16" s="242"/>
      <c r="FA16" s="242"/>
      <c r="FB16" s="242"/>
      <c r="FC16" s="242"/>
      <c r="FD16" s="242"/>
      <c r="FE16" s="242"/>
      <c r="FF16" s="242"/>
      <c r="FG16" s="242"/>
      <c r="FH16" s="242"/>
      <c r="FI16" s="242"/>
      <c r="FJ16" s="242"/>
      <c r="FK16" s="242"/>
      <c r="FL16" s="242"/>
      <c r="FM16" s="242"/>
      <c r="FN16" s="242"/>
      <c r="FO16" s="242"/>
      <c r="FP16" s="242"/>
      <c r="FQ16" s="242"/>
      <c r="FR16" s="242"/>
      <c r="FS16" s="242"/>
      <c r="FT16" s="242"/>
      <c r="FU16" s="242"/>
      <c r="FV16" s="242"/>
      <c r="FW16" s="242"/>
      <c r="FX16" s="242"/>
      <c r="FY16" s="242"/>
      <c r="FZ16" s="242"/>
      <c r="GA16" s="242"/>
      <c r="GB16" s="242"/>
      <c r="GC16" s="242"/>
      <c r="GD16" s="242"/>
      <c r="GE16" s="242"/>
      <c r="GF16" s="242"/>
      <c r="GG16" s="242"/>
      <c r="GH16" s="242"/>
      <c r="GI16" s="242"/>
      <c r="GJ16" s="242"/>
      <c r="GK16" s="242"/>
      <c r="GL16" s="242"/>
      <c r="GM16" s="242"/>
      <c r="GN16" s="242"/>
      <c r="GO16" s="242"/>
      <c r="GP16" s="242"/>
      <c r="GQ16" s="242"/>
      <c r="GR16" s="242"/>
      <c r="GS16" s="242"/>
      <c r="GT16" s="242"/>
      <c r="GU16" s="242"/>
      <c r="GV16" s="242"/>
      <c r="GW16" s="242"/>
      <c r="GX16" s="242"/>
      <c r="GY16" s="242"/>
      <c r="GZ16" s="242"/>
      <c r="HA16" s="242"/>
      <c r="HB16" s="242"/>
      <c r="HC16" s="242"/>
      <c r="HD16" s="242"/>
      <c r="HE16" s="242"/>
      <c r="HF16" s="242"/>
      <c r="HG16" s="242"/>
      <c r="HH16" s="242"/>
      <c r="HI16" s="242"/>
      <c r="HJ16" s="242"/>
      <c r="HK16" s="242"/>
      <c r="HL16" s="242"/>
      <c r="HM16" s="242"/>
      <c r="HN16" s="242"/>
      <c r="HO16" s="242"/>
      <c r="HP16" s="242"/>
      <c r="HQ16" s="242"/>
      <c r="HR16" s="242"/>
      <c r="HS16" s="242"/>
      <c r="HT16" s="242"/>
      <c r="HU16" s="242"/>
      <c r="HV16" s="242"/>
      <c r="HW16" s="242"/>
      <c r="HX16" s="242"/>
      <c r="HY16" s="242"/>
      <c r="HZ16" s="242"/>
      <c r="IA16" s="242"/>
      <c r="IB16" s="242"/>
      <c r="IC16" s="242"/>
      <c r="ID16" s="242"/>
      <c r="IE16" s="242"/>
      <c r="IF16" s="242"/>
      <c r="IG16" s="242"/>
      <c r="IH16" s="242"/>
      <c r="II16" s="242"/>
      <c r="IJ16" s="242"/>
      <c r="IK16" s="242"/>
      <c r="IL16" s="242"/>
      <c r="IM16" s="242"/>
      <c r="IN16" s="242"/>
      <c r="IO16" s="242"/>
      <c r="IP16" s="242"/>
      <c r="IQ16" s="242"/>
      <c r="IR16" s="242"/>
      <c r="IS16" s="242"/>
      <c r="IT16" s="242"/>
      <c r="IU16" s="242"/>
      <c r="IV16" s="242"/>
      <c r="IW16" s="242"/>
      <c r="IX16" s="242"/>
      <c r="IY16" s="242"/>
      <c r="IZ16" s="242"/>
      <c r="JA16" s="242"/>
      <c r="JB16" s="242"/>
      <c r="JC16" s="242"/>
      <c r="JD16" s="242"/>
      <c r="JE16" s="242"/>
      <c r="JF16" s="242"/>
      <c r="JG16" s="242"/>
      <c r="JH16" s="242"/>
      <c r="JI16" s="242"/>
      <c r="JJ16" s="242"/>
      <c r="JK16" s="242"/>
      <c r="JL16" s="242"/>
      <c r="JM16" s="242"/>
      <c r="JN16" s="242"/>
      <c r="JO16" s="242"/>
      <c r="JP16" s="242"/>
      <c r="JQ16" s="242"/>
      <c r="JR16" s="242"/>
      <c r="JS16" s="242"/>
      <c r="JT16" s="242"/>
      <c r="JU16" s="242"/>
      <c r="JV16" s="242"/>
      <c r="JW16" s="242"/>
      <c r="JX16" s="242"/>
      <c r="JY16" s="242"/>
      <c r="JZ16" s="242"/>
      <c r="KA16" s="242"/>
      <c r="KB16" s="242"/>
      <c r="KC16" s="242"/>
      <c r="KD16" s="242"/>
      <c r="KE16" s="242"/>
      <c r="KF16" s="242"/>
      <c r="KG16" s="242"/>
      <c r="KH16" s="242"/>
      <c r="KI16" s="242"/>
      <c r="KJ16" s="242"/>
      <c r="KK16" s="242"/>
      <c r="KL16" s="242"/>
      <c r="KM16" s="242"/>
      <c r="KN16" s="242"/>
      <c r="KO16" s="242"/>
      <c r="KP16" s="242"/>
      <c r="KQ16" s="242"/>
      <c r="KR16" s="242"/>
      <c r="KS16" s="242"/>
      <c r="KT16" s="242"/>
      <c r="KU16" s="242"/>
      <c r="KV16" s="242"/>
      <c r="KW16" s="242"/>
      <c r="KX16" s="242"/>
      <c r="KY16" s="242"/>
      <c r="KZ16" s="242"/>
      <c r="LA16" s="242"/>
      <c r="LB16" s="242"/>
      <c r="LC16" s="242"/>
      <c r="LD16" s="242"/>
      <c r="LE16" s="242"/>
      <c r="LF16" s="242"/>
      <c r="LG16" s="242"/>
      <c r="LH16" s="242"/>
      <c r="LI16" s="242"/>
      <c r="LJ16" s="242"/>
      <c r="LK16" s="242"/>
      <c r="LL16" s="242"/>
      <c r="LM16" s="242"/>
      <c r="LN16" s="242"/>
      <c r="LO16" s="242"/>
      <c r="LP16" s="242"/>
      <c r="LQ16" s="242"/>
      <c r="LR16" s="242"/>
      <c r="LS16" s="242"/>
      <c r="LT16" s="242"/>
      <c r="LU16" s="242"/>
      <c r="LV16" s="242"/>
      <c r="LW16" s="242"/>
      <c r="LX16" s="242"/>
      <c r="LY16" s="242"/>
      <c r="LZ16" s="242"/>
      <c r="MA16" s="242"/>
      <c r="MB16" s="242"/>
      <c r="MC16" s="242"/>
      <c r="MD16" s="242"/>
      <c r="ME16" s="242"/>
      <c r="MF16" s="242"/>
      <c r="MG16" s="242"/>
      <c r="MH16" s="242"/>
      <c r="MI16" s="242"/>
      <c r="MJ16" s="242"/>
      <c r="MK16" s="242"/>
      <c r="ML16" s="242"/>
      <c r="MM16" s="242"/>
      <c r="MN16" s="242"/>
      <c r="MO16" s="242"/>
      <c r="MP16" s="242"/>
      <c r="MQ16" s="242"/>
      <c r="MR16" s="242"/>
      <c r="MS16" s="242"/>
      <c r="MT16" s="242"/>
      <c r="MU16" s="242"/>
      <c r="MV16" s="242"/>
      <c r="MW16" s="242"/>
      <c r="MX16" s="242"/>
      <c r="MY16" s="242"/>
      <c r="MZ16" s="242"/>
      <c r="NA16" s="242"/>
      <c r="NB16" s="242"/>
      <c r="NC16" s="242"/>
      <c r="ND16" s="242"/>
      <c r="NE16" s="242"/>
      <c r="NF16" s="242"/>
      <c r="NG16" s="242"/>
      <c r="NH16" s="242"/>
      <c r="NI16" s="242"/>
      <c r="NJ16" s="242"/>
      <c r="NK16" s="242"/>
      <c r="NL16" s="242"/>
      <c r="NM16" s="242"/>
      <c r="NN16" s="242"/>
      <c r="NO16" s="242"/>
      <c r="NP16" s="242"/>
      <c r="NQ16" s="242"/>
      <c r="NR16" s="242"/>
      <c r="NS16" s="242"/>
      <c r="NT16" s="242"/>
      <c r="NU16" s="242"/>
      <c r="NV16" s="242"/>
      <c r="NW16" s="242"/>
      <c r="NX16" s="242"/>
      <c r="NY16" s="242"/>
      <c r="NZ16" s="242"/>
      <c r="OA16" s="242"/>
      <c r="OB16" s="242"/>
      <c r="OC16" s="242"/>
      <c r="OD16" s="242"/>
      <c r="OE16" s="242"/>
      <c r="OF16" s="242"/>
      <c r="OG16" s="242"/>
      <c r="OH16" s="242"/>
      <c r="OI16" s="242"/>
      <c r="OJ16" s="242"/>
      <c r="OK16" s="242"/>
      <c r="OL16" s="242"/>
      <c r="OM16" s="242"/>
      <c r="ON16" s="242"/>
      <c r="OO16" s="242"/>
      <c r="OP16" s="242"/>
      <c r="OQ16" s="242"/>
      <c r="OR16" s="242"/>
      <c r="OS16" s="242"/>
      <c r="OT16" s="242"/>
      <c r="OU16" s="242"/>
      <c r="OV16" s="242"/>
      <c r="OW16" s="242"/>
      <c r="OX16" s="242"/>
      <c r="OY16" s="242"/>
      <c r="OZ16" s="242"/>
      <c r="PA16" s="242"/>
      <c r="PB16" s="242"/>
      <c r="PC16" s="242"/>
      <c r="PD16" s="242"/>
      <c r="PE16" s="242"/>
      <c r="PF16" s="242"/>
      <c r="PG16" s="242"/>
      <c r="PH16" s="242"/>
      <c r="PI16" s="242"/>
      <c r="PJ16" s="242"/>
      <c r="PK16" s="242"/>
      <c r="PL16" s="242"/>
      <c r="PM16" s="242"/>
      <c r="PN16" s="242"/>
      <c r="PO16" s="242"/>
      <c r="PP16" s="242"/>
      <c r="PQ16" s="242"/>
      <c r="PR16" s="242"/>
      <c r="PS16" s="242"/>
      <c r="PT16" s="242"/>
      <c r="PU16" s="242"/>
      <c r="PV16" s="242"/>
      <c r="PW16" s="242"/>
      <c r="PX16" s="242"/>
      <c r="PY16" s="242"/>
      <c r="PZ16" s="242"/>
      <c r="QA16" s="242"/>
      <c r="QB16" s="242"/>
      <c r="QC16" s="242"/>
      <c r="QD16" s="242"/>
      <c r="QE16" s="242"/>
      <c r="QF16" s="242"/>
      <c r="QG16" s="242"/>
      <c r="QH16" s="242"/>
      <c r="QI16" s="242"/>
      <c r="QJ16" s="242"/>
      <c r="QK16" s="242"/>
      <c r="QL16" s="242"/>
      <c r="QM16" s="242"/>
      <c r="QN16" s="242"/>
      <c r="QO16" s="242"/>
      <c r="QP16" s="242"/>
      <c r="QQ16" s="242"/>
      <c r="QR16" s="242"/>
      <c r="QS16" s="242"/>
      <c r="QT16" s="242"/>
      <c r="QU16" s="242"/>
      <c r="QV16" s="242"/>
      <c r="QW16" s="242"/>
      <c r="QX16" s="242"/>
      <c r="QY16" s="242"/>
      <c r="QZ16" s="242"/>
      <c r="RA16" s="242"/>
      <c r="RB16" s="242"/>
      <c r="RC16" s="242"/>
      <c r="RD16" s="242"/>
      <c r="RE16" s="242"/>
      <c r="RF16" s="242"/>
      <c r="RG16" s="242"/>
      <c r="RH16" s="242"/>
      <c r="RI16" s="242"/>
      <c r="RJ16" s="242"/>
      <c r="RK16" s="242"/>
      <c r="RL16" s="242"/>
      <c r="RM16" s="242"/>
      <c r="RN16" s="242"/>
      <c r="RO16" s="242"/>
      <c r="RP16" s="242"/>
      <c r="RQ16" s="242"/>
      <c r="RR16" s="242"/>
      <c r="RS16" s="242"/>
      <c r="RT16" s="242"/>
      <c r="RU16" s="242"/>
      <c r="RV16" s="242"/>
      <c r="RW16" s="242"/>
      <c r="RX16" s="242"/>
      <c r="RY16" s="242"/>
      <c r="RZ16" s="242"/>
      <c r="SA16" s="242"/>
      <c r="SB16" s="242"/>
      <c r="SC16" s="242"/>
      <c r="SD16" s="242"/>
      <c r="SE16" s="242"/>
      <c r="SF16" s="242"/>
      <c r="SG16" s="242"/>
      <c r="SH16" s="242"/>
      <c r="SI16" s="242"/>
      <c r="SJ16" s="242"/>
      <c r="SK16" s="242"/>
      <c r="SL16" s="242"/>
      <c r="SM16" s="242"/>
      <c r="SN16" s="242"/>
      <c r="SO16" s="242"/>
      <c r="SP16" s="242"/>
      <c r="SQ16" s="242"/>
      <c r="SR16" s="242"/>
      <c r="SS16" s="242"/>
      <c r="ST16" s="242"/>
      <c r="SU16" s="242"/>
      <c r="SV16" s="242"/>
      <c r="SW16" s="242"/>
      <c r="SX16" s="242"/>
      <c r="SY16" s="242"/>
      <c r="SZ16" s="242"/>
      <c r="TA16" s="242"/>
      <c r="TB16" s="242"/>
      <c r="TC16" s="242"/>
      <c r="TD16" s="242"/>
      <c r="TE16" s="242"/>
      <c r="TF16" s="242"/>
      <c r="TG16" s="242"/>
      <c r="TH16" s="242"/>
      <c r="TI16" s="242"/>
      <c r="TJ16" s="242"/>
      <c r="TK16" s="242"/>
      <c r="TL16" s="242"/>
      <c r="TM16" s="242"/>
      <c r="TN16" s="242"/>
      <c r="TO16" s="242"/>
      <c r="TP16" s="242"/>
      <c r="TQ16" s="242"/>
      <c r="TR16" s="242"/>
      <c r="TS16" s="242"/>
      <c r="TT16" s="242"/>
      <c r="TU16" s="242"/>
      <c r="TV16" s="242"/>
      <c r="TW16" s="242"/>
      <c r="TX16" s="242"/>
      <c r="TY16" s="242"/>
      <c r="TZ16" s="242"/>
      <c r="UA16" s="242"/>
      <c r="UB16" s="242"/>
      <c r="UC16" s="242"/>
      <c r="UD16" s="242"/>
      <c r="UE16" s="242"/>
      <c r="UF16" s="242"/>
      <c r="UG16" s="242"/>
      <c r="UH16" s="242"/>
      <c r="UI16" s="242"/>
      <c r="UJ16" s="242"/>
      <c r="UK16" s="242"/>
      <c r="UL16" s="242"/>
      <c r="UM16" s="242"/>
      <c r="UN16" s="242"/>
      <c r="UO16" s="242"/>
      <c r="UP16" s="242"/>
      <c r="UQ16" s="242"/>
      <c r="UR16" s="242"/>
      <c r="US16" s="242"/>
      <c r="UT16" s="242"/>
      <c r="UU16" s="242"/>
      <c r="UV16" s="242"/>
      <c r="UW16" s="242"/>
      <c r="UX16" s="242"/>
      <c r="UY16" s="242"/>
      <c r="UZ16" s="242"/>
      <c r="VA16" s="242"/>
      <c r="VB16" s="242"/>
      <c r="VC16" s="242"/>
      <c r="VD16" s="242"/>
      <c r="VE16" s="242"/>
      <c r="VF16" s="242"/>
      <c r="VG16" s="242"/>
      <c r="VH16" s="242"/>
      <c r="VI16" s="242"/>
      <c r="VJ16" s="242"/>
      <c r="VK16" s="242"/>
      <c r="VL16" s="242"/>
      <c r="VM16" s="242"/>
      <c r="VN16" s="242"/>
      <c r="VO16" s="242"/>
      <c r="VP16" s="242"/>
      <c r="VQ16" s="242"/>
      <c r="VR16" s="242"/>
      <c r="VS16" s="242"/>
      <c r="VT16" s="242"/>
      <c r="VU16" s="242"/>
      <c r="VV16" s="242"/>
      <c r="VW16" s="242"/>
      <c r="VX16" s="242"/>
      <c r="VY16" s="242"/>
      <c r="VZ16" s="242"/>
      <c r="WA16" s="242"/>
      <c r="WB16" s="242"/>
      <c r="WC16" s="242"/>
      <c r="WD16" s="242"/>
      <c r="WE16" s="242"/>
      <c r="WF16" s="242"/>
      <c r="WG16" s="242"/>
      <c r="WH16" s="242"/>
      <c r="WI16" s="242"/>
      <c r="WJ16" s="242"/>
      <c r="WK16" s="242"/>
      <c r="WL16" s="242"/>
      <c r="WM16" s="242"/>
      <c r="WN16" s="242"/>
      <c r="WO16" s="242"/>
      <c r="WP16" s="242"/>
      <c r="WQ16" s="242"/>
      <c r="WR16" s="242"/>
      <c r="WS16" s="242"/>
      <c r="WT16" s="242"/>
      <c r="WU16" s="242"/>
      <c r="WV16" s="242"/>
      <c r="WW16" s="242"/>
      <c r="WX16" s="242"/>
      <c r="WY16" s="242"/>
      <c r="WZ16" s="242"/>
      <c r="XA16" s="242"/>
      <c r="XB16" s="242"/>
      <c r="XC16" s="242"/>
      <c r="XD16" s="242"/>
      <c r="XE16" s="242"/>
      <c r="XF16" s="242"/>
      <c r="XG16" s="242"/>
      <c r="XH16" s="242"/>
      <c r="XI16" s="242"/>
      <c r="XJ16" s="242"/>
      <c r="XK16" s="242"/>
      <c r="XL16" s="242"/>
      <c r="XM16" s="242"/>
      <c r="XN16" s="242"/>
      <c r="XO16" s="242"/>
      <c r="XP16" s="242"/>
      <c r="XQ16" s="242"/>
      <c r="XR16" s="242"/>
      <c r="XS16" s="242"/>
      <c r="XT16" s="242"/>
      <c r="XU16" s="242"/>
      <c r="XV16" s="242"/>
      <c r="XW16" s="242"/>
      <c r="XX16" s="242"/>
      <c r="XY16" s="242"/>
      <c r="XZ16" s="242"/>
      <c r="YA16" s="242"/>
      <c r="YB16" s="242"/>
      <c r="YC16" s="242"/>
      <c r="YD16" s="242"/>
      <c r="YE16" s="242"/>
      <c r="YF16" s="242"/>
      <c r="YG16" s="242"/>
      <c r="YH16" s="242"/>
      <c r="YI16" s="242"/>
      <c r="YJ16" s="242"/>
      <c r="YK16" s="242"/>
      <c r="YL16" s="242"/>
      <c r="YM16" s="242"/>
      <c r="YN16" s="242"/>
      <c r="YO16" s="242"/>
      <c r="YP16" s="242"/>
      <c r="YQ16" s="242"/>
      <c r="YR16" s="242"/>
      <c r="YS16" s="242"/>
      <c r="YT16" s="242"/>
      <c r="YU16" s="242"/>
      <c r="YV16" s="242"/>
      <c r="YW16" s="242"/>
      <c r="YX16" s="242"/>
      <c r="YY16" s="242"/>
      <c r="YZ16" s="242"/>
      <c r="ZA16" s="242"/>
      <c r="ZB16" s="242"/>
      <c r="ZC16" s="242"/>
      <c r="ZD16" s="242"/>
      <c r="ZE16" s="242"/>
      <c r="ZF16" s="242"/>
      <c r="ZG16" s="242"/>
      <c r="ZH16" s="242"/>
      <c r="ZI16" s="242"/>
      <c r="ZJ16" s="242"/>
      <c r="ZK16" s="242"/>
      <c r="ZL16" s="242"/>
      <c r="ZM16" s="242"/>
      <c r="ZN16" s="242"/>
      <c r="ZO16" s="242"/>
      <c r="ZP16" s="242"/>
      <c r="ZQ16" s="242"/>
      <c r="ZR16" s="242"/>
      <c r="ZS16" s="242"/>
      <c r="ZT16" s="242"/>
      <c r="ZU16" s="242"/>
      <c r="ZV16" s="242"/>
      <c r="ZW16" s="242"/>
      <c r="ZX16" s="242"/>
      <c r="ZY16" s="242"/>
      <c r="ZZ16" s="242"/>
      <c r="AAA16" s="242"/>
      <c r="AAB16" s="242"/>
      <c r="AAC16" s="242"/>
      <c r="AAD16" s="242"/>
      <c r="AAE16" s="242"/>
      <c r="AAF16" s="242"/>
      <c r="AAG16" s="242"/>
      <c r="AAH16" s="242"/>
      <c r="AAI16" s="242"/>
      <c r="AAJ16" s="242"/>
      <c r="AAK16" s="242"/>
      <c r="AAL16" s="242"/>
      <c r="AAM16" s="242"/>
      <c r="AAN16" s="242"/>
      <c r="AAO16" s="242"/>
      <c r="AAP16" s="242"/>
      <c r="AAQ16" s="242"/>
      <c r="AAR16" s="242"/>
      <c r="AAS16" s="242"/>
      <c r="AAT16" s="242"/>
      <c r="AAU16" s="242"/>
      <c r="AAV16" s="242"/>
      <c r="AAW16" s="242"/>
      <c r="AAX16" s="242"/>
      <c r="AAY16" s="242"/>
      <c r="AAZ16" s="242"/>
      <c r="ABA16" s="242"/>
      <c r="ABB16" s="242"/>
      <c r="ABC16" s="242"/>
      <c r="ABD16" s="242"/>
      <c r="ABE16" s="242"/>
      <c r="ABF16" s="242"/>
      <c r="ABG16" s="242"/>
      <c r="ABH16" s="242"/>
      <c r="ABI16" s="242"/>
      <c r="ABJ16" s="242"/>
      <c r="ABK16" s="242"/>
      <c r="ABL16" s="242"/>
      <c r="ABM16" s="242"/>
      <c r="ABN16" s="242"/>
      <c r="ABO16" s="242"/>
      <c r="ABP16" s="242"/>
      <c r="ABQ16" s="242"/>
      <c r="ABR16" s="242"/>
      <c r="ABS16" s="242"/>
      <c r="ABT16" s="242"/>
      <c r="ABU16" s="242"/>
      <c r="ABV16" s="242"/>
      <c r="ABW16" s="242"/>
      <c r="ABX16" s="242"/>
      <c r="ABY16" s="242"/>
      <c r="ABZ16" s="242"/>
      <c r="ACA16" s="242"/>
      <c r="ACB16" s="242"/>
      <c r="ACC16" s="242"/>
      <c r="ACD16" s="242"/>
      <c r="ACE16" s="242"/>
      <c r="ACF16" s="242"/>
      <c r="ACG16" s="242"/>
      <c r="ACH16" s="242"/>
      <c r="ACI16" s="242"/>
      <c r="ACJ16" s="242"/>
      <c r="ACK16" s="242"/>
      <c r="ACL16" s="242"/>
      <c r="ACM16" s="242"/>
      <c r="ACN16" s="242"/>
      <c r="ACO16" s="242"/>
      <c r="ACP16" s="242"/>
      <c r="ACQ16" s="242"/>
      <c r="ACR16" s="242"/>
      <c r="ACS16" s="242"/>
      <c r="ACT16" s="242"/>
      <c r="ACU16" s="242"/>
      <c r="ACV16" s="242"/>
      <c r="ACW16" s="242"/>
      <c r="ACX16" s="242"/>
      <c r="ACY16" s="242"/>
      <c r="ACZ16" s="242"/>
      <c r="ADA16" s="242"/>
      <c r="ADB16" s="242"/>
      <c r="ADC16" s="242"/>
      <c r="ADD16" s="242"/>
      <c r="ADE16" s="242"/>
      <c r="ADF16" s="242"/>
      <c r="ADG16" s="242"/>
      <c r="ADH16" s="242"/>
      <c r="ADI16" s="242"/>
      <c r="ADJ16" s="242"/>
      <c r="ADK16" s="242"/>
      <c r="ADL16" s="242"/>
      <c r="ADM16" s="242"/>
      <c r="ADN16" s="242"/>
      <c r="ADO16" s="242"/>
      <c r="ADP16" s="242"/>
      <c r="ADQ16" s="242"/>
      <c r="ADR16" s="242"/>
      <c r="ADS16" s="242"/>
      <c r="ADT16" s="242"/>
      <c r="ADU16" s="242"/>
      <c r="ADV16" s="242"/>
      <c r="ADW16" s="242"/>
      <c r="ADX16" s="242"/>
      <c r="ADY16" s="242"/>
      <c r="ADZ16" s="242"/>
      <c r="AEA16" s="242"/>
      <c r="AEB16" s="242"/>
      <c r="AEC16" s="242"/>
      <c r="AED16" s="242"/>
      <c r="AEE16" s="242"/>
      <c r="AEF16" s="242"/>
      <c r="AEG16" s="242"/>
      <c r="AEH16" s="242"/>
      <c r="AEI16" s="242"/>
      <c r="AEJ16" s="242"/>
      <c r="AEK16" s="242"/>
      <c r="AEL16" s="242"/>
      <c r="AEM16" s="242"/>
      <c r="AEN16" s="242"/>
      <c r="AEO16" s="242"/>
      <c r="AEP16" s="242"/>
      <c r="AEQ16" s="242"/>
      <c r="AER16" s="242"/>
      <c r="AES16" s="242"/>
      <c r="AET16" s="242"/>
      <c r="AEU16" s="242"/>
      <c r="AEV16" s="242"/>
      <c r="AEW16" s="242"/>
      <c r="AEX16" s="242"/>
      <c r="AEY16" s="242"/>
      <c r="AEZ16" s="242"/>
      <c r="AFA16" s="242"/>
      <c r="AFB16" s="242"/>
      <c r="AFC16" s="242"/>
      <c r="AFD16" s="242"/>
      <c r="AFE16" s="242"/>
      <c r="AFF16" s="242"/>
      <c r="AFG16" s="242"/>
      <c r="AFH16" s="242"/>
      <c r="AFI16" s="242"/>
      <c r="AFJ16" s="242"/>
      <c r="AFK16" s="242"/>
      <c r="AFL16" s="242"/>
      <c r="AFM16" s="242"/>
      <c r="AFN16" s="242"/>
      <c r="AFO16" s="242"/>
      <c r="AFP16" s="242"/>
      <c r="AFQ16" s="242"/>
      <c r="AFR16" s="242"/>
      <c r="AFS16" s="242"/>
      <c r="AFT16" s="242"/>
      <c r="AFU16" s="242"/>
      <c r="AFV16" s="242"/>
      <c r="AFW16" s="242"/>
      <c r="AFX16" s="242"/>
      <c r="AFY16" s="242"/>
      <c r="AFZ16" s="242"/>
      <c r="AGA16" s="242"/>
      <c r="AGB16" s="242"/>
      <c r="AGC16" s="242"/>
      <c r="AGD16" s="242"/>
      <c r="AGE16" s="242"/>
      <c r="AGF16" s="242"/>
      <c r="AGG16" s="242"/>
      <c r="AGH16" s="242"/>
      <c r="AGI16" s="242"/>
      <c r="AGJ16" s="242"/>
      <c r="AGK16" s="242"/>
      <c r="AGL16" s="242"/>
      <c r="AGM16" s="242"/>
      <c r="AGN16" s="242"/>
      <c r="AGO16" s="242"/>
      <c r="AGP16" s="242"/>
      <c r="AGQ16" s="242"/>
      <c r="AGR16" s="242"/>
      <c r="AGS16" s="242"/>
      <c r="AGT16" s="242"/>
      <c r="AGU16" s="242"/>
      <c r="AGV16" s="242"/>
      <c r="AGW16" s="242"/>
      <c r="AGX16" s="242"/>
      <c r="AGY16" s="242"/>
      <c r="AGZ16" s="242"/>
      <c r="AHA16" s="242"/>
      <c r="AHB16" s="242"/>
      <c r="AHC16" s="242"/>
      <c r="AHD16" s="242"/>
      <c r="AHE16" s="242"/>
      <c r="AHF16" s="242"/>
      <c r="AHG16" s="242"/>
      <c r="AHH16" s="242"/>
      <c r="AHI16" s="242"/>
      <c r="AHJ16" s="242"/>
      <c r="AHK16" s="242"/>
      <c r="AHL16" s="242"/>
      <c r="AHM16" s="242"/>
      <c r="AHN16" s="242"/>
      <c r="AHO16" s="242"/>
      <c r="AHP16" s="242"/>
      <c r="AHQ16" s="242"/>
      <c r="AHR16" s="242"/>
      <c r="AHS16" s="242"/>
      <c r="AHT16" s="242"/>
      <c r="AHU16" s="242"/>
      <c r="AHV16" s="242"/>
      <c r="AHW16" s="242"/>
      <c r="AHX16" s="242"/>
      <c r="AHY16" s="242"/>
      <c r="AHZ16" s="242"/>
      <c r="AIA16" s="242"/>
      <c r="AIB16" s="242"/>
      <c r="AIC16" s="242"/>
      <c r="AID16" s="242"/>
      <c r="AIE16" s="242"/>
      <c r="AIF16" s="242"/>
      <c r="AIG16" s="242"/>
      <c r="AIH16" s="242"/>
      <c r="AII16" s="242"/>
      <c r="AIJ16" s="242"/>
      <c r="AIK16" s="242"/>
      <c r="AIL16" s="242"/>
      <c r="AIM16" s="242"/>
      <c r="AIN16" s="242"/>
      <c r="AIO16" s="242"/>
      <c r="AIP16" s="242"/>
      <c r="AIQ16" s="242"/>
      <c r="AIR16" s="242"/>
      <c r="AIS16" s="242"/>
      <c r="AIT16" s="242"/>
      <c r="AIU16" s="242"/>
      <c r="AIV16" s="242"/>
      <c r="AIW16" s="242"/>
      <c r="AIX16" s="242"/>
      <c r="AIY16" s="242"/>
      <c r="AIZ16" s="242"/>
      <c r="AJA16" s="242"/>
      <c r="AJB16" s="242"/>
      <c r="AJC16" s="242"/>
      <c r="AJD16" s="242"/>
      <c r="AJE16" s="242"/>
      <c r="AJF16" s="242"/>
      <c r="AJG16" s="242"/>
      <c r="AJH16" s="242"/>
      <c r="AJI16" s="242"/>
      <c r="AJJ16" s="242"/>
      <c r="AJK16" s="242"/>
      <c r="AJL16" s="242"/>
      <c r="AJM16" s="242"/>
      <c r="AJN16" s="242"/>
      <c r="AJO16" s="242"/>
      <c r="AJP16" s="242"/>
      <c r="AJQ16" s="242"/>
      <c r="AJR16" s="242"/>
      <c r="AJS16" s="242"/>
      <c r="AJT16" s="242"/>
      <c r="AJU16" s="242"/>
      <c r="AJV16" s="242"/>
      <c r="AJW16" s="242"/>
      <c r="AJX16" s="242"/>
      <c r="AJY16" s="242"/>
      <c r="AJZ16" s="242"/>
      <c r="AKA16" s="242"/>
      <c r="AKB16" s="242"/>
      <c r="AKC16" s="242"/>
      <c r="AKD16" s="242"/>
      <c r="AKE16" s="242"/>
      <c r="AKF16" s="242"/>
      <c r="AKG16" s="242"/>
      <c r="AKH16" s="242"/>
      <c r="AKI16" s="242"/>
      <c r="AKJ16" s="242"/>
      <c r="AKK16" s="242"/>
      <c r="AKL16" s="242"/>
      <c r="AKM16" s="242"/>
      <c r="AKN16" s="242"/>
      <c r="AKO16" s="242"/>
      <c r="AKP16" s="242"/>
      <c r="AKQ16" s="242"/>
      <c r="AKR16" s="242"/>
      <c r="AKS16" s="242"/>
      <c r="AKT16" s="242"/>
      <c r="AKU16" s="242"/>
      <c r="AKV16" s="242"/>
      <c r="AKW16" s="242"/>
      <c r="AKX16" s="242"/>
      <c r="AKY16" s="242"/>
      <c r="AKZ16" s="242"/>
      <c r="ALA16" s="242"/>
      <c r="ALB16" s="242"/>
      <c r="ALC16" s="242"/>
      <c r="ALD16" s="242"/>
      <c r="ALE16" s="242"/>
      <c r="ALF16" s="242"/>
      <c r="ALG16" s="242"/>
      <c r="ALH16" s="242"/>
      <c r="ALI16" s="242"/>
      <c r="ALJ16" s="242"/>
      <c r="ALK16" s="242"/>
      <c r="ALL16" s="242"/>
      <c r="ALM16" s="242"/>
      <c r="ALN16" s="242"/>
      <c r="ALO16" s="242"/>
      <c r="ALP16" s="242"/>
      <c r="ALQ16" s="242"/>
      <c r="ALR16" s="242"/>
      <c r="ALS16" s="242"/>
      <c r="ALT16" s="242"/>
      <c r="ALU16" s="242"/>
      <c r="ALV16" s="242"/>
      <c r="ALW16" s="242"/>
      <c r="ALX16" s="242"/>
      <c r="ALY16" s="242"/>
      <c r="ALZ16" s="242"/>
      <c r="AMA16" s="242"/>
      <c r="AMB16" s="242"/>
      <c r="AMC16" s="242"/>
      <c r="AMD16" s="242"/>
      <c r="AME16" s="242"/>
      <c r="AMF16" s="242"/>
      <c r="AMG16" s="242"/>
      <c r="AMH16" s="242"/>
      <c r="AMI16" s="242"/>
      <c r="AMJ16" s="242"/>
    </row>
    <row r="17" customFormat="false" ht="18" hidden="false" customHeight="true" outlineLevel="0" collapsed="false">
      <c r="A17" s="243" t="s">
        <v>314</v>
      </c>
      <c r="B17" s="244" t="s">
        <v>299</v>
      </c>
      <c r="C17" s="244" t="s">
        <v>300</v>
      </c>
      <c r="D17" s="245" t="s">
        <v>301</v>
      </c>
      <c r="E17" s="258"/>
      <c r="F17" s="259"/>
    </row>
    <row r="18" customFormat="false" ht="16.5" hidden="false" customHeight="true" outlineLevel="0" collapsed="false">
      <c r="A18" s="248" t="s">
        <v>315</v>
      </c>
      <c r="B18" s="249" t="n">
        <v>61100</v>
      </c>
      <c r="C18" s="249" t="n">
        <v>1120</v>
      </c>
      <c r="D18" s="250" t="n">
        <f aca="false">GETPIVOTDATA("NUM_POSITIONS",'New Pivot Table'!$T$3,"COST_CENTER",2,"FUNCTION",B18,"OBJECT",C18)+GETPIVOTDATA("NUM_POSITIONS",'New Pivot Table'!$T$3,"COST_CENTER",3,"FUNCTION",B18,"OBJECT",C18)</f>
        <v>96033.1</v>
      </c>
      <c r="E18" s="251" t="n">
        <f aca="false">SUMIF('New Pivot Table'!$Q:$Q,'Appendix B - Calculations'!B18&amp;" "&amp;'Appendix B - Calculations'!C18,'New Pivot Table'!$P:$P)-SUMIF('New Pivot Table'!$R:$R,'Appendix B - Calculations'!B18&amp;" 9 "&amp;'Appendix B - Calculations'!C18,'New Pivot Table'!$P:$P)-D18</f>
        <v>0</v>
      </c>
      <c r="F18" s="251" t="n">
        <f aca="false">'Source query'!R10-(D18+D20+D21+D23+D24)</f>
        <v>0.0099999999802094</v>
      </c>
    </row>
    <row r="19" customFormat="false" ht="16.5" hidden="false" customHeight="true" outlineLevel="0" collapsed="false">
      <c r="A19" s="248" t="s">
        <v>316</v>
      </c>
      <c r="B19" s="249" t="n">
        <v>61210</v>
      </c>
      <c r="C19" s="249" t="n">
        <v>1120</v>
      </c>
      <c r="D19" s="250" t="n">
        <f aca="false">IF(ISERROR(GETPIVOTDATA("NUM_POSITIONS",'New Pivot Table'!$T$3,"FUNCTION",B19,"OBJECT",C19)),0,GETPIVOTDATA("NUM_POSITIONS",'New Pivot Table'!$T$3,"FUNCTION",B19,"OBJECT",C19))</f>
        <v>3847.98</v>
      </c>
      <c r="E19" s="251" t="n">
        <f aca="false">SUMIF('New Pivot Table'!$Q:$Q,'Appendix B - Calculations'!B19&amp;" "&amp;'Appendix B - Calculations'!C19,'New Pivot Table'!$P:$P)-D19</f>
        <v>0</v>
      </c>
      <c r="F19" s="251" t="n">
        <f aca="false">'Source query'!S10-(D19+D22)</f>
        <v>0</v>
      </c>
    </row>
    <row r="20" customFormat="false" ht="16.5" hidden="false" customHeight="true" outlineLevel="0" collapsed="false">
      <c r="A20" s="248" t="s">
        <v>317</v>
      </c>
      <c r="B20" s="249" t="n">
        <v>61230</v>
      </c>
      <c r="C20" s="249" t="n">
        <v>1120</v>
      </c>
      <c r="D20" s="250" t="n">
        <f aca="false">IF(ISERROR(GETPIVOTDATA("NUM_POSITIONS",'New Pivot Table'!$T$3,"FUNCTION",B20,"OBJECT",C20)),0,GETPIVOTDATA("NUM_POSITIONS",'New Pivot Table'!$T$3,"FUNCTION",B20,"OBJECT",C20))</f>
        <v>509.82</v>
      </c>
      <c r="E20" s="251" t="n">
        <f aca="false">SUMIF('New Pivot Table'!$Q:$Q,'Appendix B - Calculations'!B20&amp;" "&amp;'Appendix B - Calculations'!C20,'New Pivot Table'!$P:$P)-D20</f>
        <v>0</v>
      </c>
      <c r="F20" s="251"/>
    </row>
    <row r="21" customFormat="false" ht="16.5" hidden="false" customHeight="true" outlineLevel="0" collapsed="false">
      <c r="A21" s="248" t="s">
        <v>318</v>
      </c>
      <c r="B21" s="249" t="n">
        <v>61320</v>
      </c>
      <c r="C21" s="249" t="n">
        <v>1120</v>
      </c>
      <c r="D21" s="250" t="n">
        <f aca="false">IF(ISERROR(GETPIVOTDATA("NUM_POSITIONS",'New Pivot Table'!$T$3,"FUNCTION",B21,"OBJECT",C21)),0,GETPIVOTDATA("NUM_POSITIONS",'New Pivot Table'!$T$3,"FUNCTION",B21,"OBJECT",C21))</f>
        <v>66.8</v>
      </c>
      <c r="E21" s="251" t="n">
        <f aca="false">SUMIF('New Pivot Table'!$Q:$Q,'Appendix B - Calculations'!B21&amp;" "&amp;'Appendix B - Calculations'!C21,'New Pivot Table'!$P:$P)-D21</f>
        <v>0</v>
      </c>
      <c r="F21" s="251"/>
    </row>
    <row r="22" customFormat="false" ht="16.5" hidden="false" customHeight="true" outlineLevel="0" collapsed="false">
      <c r="A22" s="248" t="s">
        <v>319</v>
      </c>
      <c r="B22" s="249" t="n">
        <v>61320</v>
      </c>
      <c r="C22" s="249" t="n">
        <v>1122</v>
      </c>
      <c r="D22" s="250" t="n">
        <f aca="false">IF(ISERROR(GETPIVOTDATA("NUM_POSITIONS",'New Pivot Table'!$T$3,"FUNCTION",B22,"OBJECT",C22)),0,GETPIVOTDATA("NUM_POSITIONS",'New Pivot Table'!$T$3,"FUNCTION",B22,"OBJECT",C22))</f>
        <v>2024.53</v>
      </c>
      <c r="E22" s="251" t="n">
        <f aca="false">SUMIF('New Pivot Table'!$Q:$Q,'Appendix B - Calculations'!B22&amp;" "&amp;'Appendix B - Calculations'!C22,'New Pivot Table'!$P:$P)-D22</f>
        <v>0</v>
      </c>
      <c r="F22" s="251"/>
    </row>
    <row r="23" customFormat="false" ht="16.5" hidden="false" customHeight="true" outlineLevel="0" collapsed="false">
      <c r="A23" s="248" t="s">
        <v>320</v>
      </c>
      <c r="B23" s="249" t="n">
        <v>68100</v>
      </c>
      <c r="C23" s="249" t="n">
        <v>1120</v>
      </c>
      <c r="D23" s="250" t="n">
        <f aca="false">GETPIVOTDATA("Sum of FTE",'New Pivot Table'!$AF$3,"FUNCTION",B23)</f>
        <v>1003.94</v>
      </c>
      <c r="E23" s="251" t="n">
        <f aca="false">SUMIF('New Pivot Table'!$AA:$AA,'Appendix B - Calculations'!B23,'New Pivot Table'!$AD:$AD)-D23</f>
        <v>0</v>
      </c>
      <c r="F23" s="251"/>
    </row>
    <row r="24" customFormat="false" ht="16.5" hidden="false" customHeight="true" outlineLevel="0" collapsed="false">
      <c r="A24" s="248" t="s">
        <v>321</v>
      </c>
      <c r="B24" s="249" t="n">
        <v>68200</v>
      </c>
      <c r="C24" s="249" t="n">
        <v>1120</v>
      </c>
      <c r="D24" s="250" t="n">
        <f aca="false">GETPIVOTDATA("Sum of FTE",'New Pivot Table'!$AF$3,"FUNCTION",B24)</f>
        <v>505.86</v>
      </c>
      <c r="E24" s="251" t="n">
        <f aca="false">SUMIF('New Pivot Table'!$AA:$AA,'Appendix B - Calculations'!B24,'New Pivot Table'!$AD:$AD)-D24</f>
        <v>0</v>
      </c>
      <c r="F24" s="251"/>
    </row>
    <row r="25" customFormat="false" ht="16.5" hidden="false" customHeight="true" outlineLevel="0" collapsed="false">
      <c r="A25" s="248" t="s">
        <v>322</v>
      </c>
      <c r="B25" s="249" t="n">
        <v>69000</v>
      </c>
      <c r="C25" s="249" t="n">
        <v>1120</v>
      </c>
      <c r="D25" s="250" t="n">
        <f aca="false">IF(ISERROR(GETPIVOTDATA("NUM_POSITIONS",'New Pivot Table'!$T$3,"FUNCTION",B25,"OBJECT",C25)),0,GETPIVOTDATA("NUM_POSITIONS",'New Pivot Table'!$T$3,"FUNCTION",B25,"OBJECT",C25))</f>
        <v>0</v>
      </c>
      <c r="E25" s="251" t="n">
        <f aca="false">SUMIF('New Pivot Table'!$Q:$Q,'Appendix B - Calculations'!B25&amp;" "&amp;'Appendix B - Calculations'!C25,'New Pivot Table'!$P:$P)-D25</f>
        <v>0</v>
      </c>
      <c r="F25" s="251"/>
    </row>
    <row r="26" customFormat="false" ht="16.5" hidden="false" customHeight="true" outlineLevel="0" collapsed="false">
      <c r="A26" s="248" t="s">
        <v>323</v>
      </c>
      <c r="B26" s="249" t="n">
        <v>69000</v>
      </c>
      <c r="C26" s="249" t="n">
        <v>1122</v>
      </c>
      <c r="D26" s="250" t="n">
        <f aca="false">IF(ISERROR(GETPIVOTDATA("NUM_POSITIONS",'New Pivot Table'!$T$3,"FUNCTION",B26,"OBJECT",C26)),0,GETPIVOTDATA("NUM_POSITIONS",'New Pivot Table'!$T$3,"FUNCTION",B26,"OBJECT",C26))</f>
        <v>0</v>
      </c>
      <c r="E26" s="251" t="n">
        <f aca="false">SUMIF('New Pivot Table'!$Q:$Q,'Appendix B - Calculations'!B26&amp;" "&amp;'Appendix B - Calculations'!C26,'New Pivot Table'!$P:$P)-D26</f>
        <v>0</v>
      </c>
      <c r="F26" s="251"/>
    </row>
    <row r="27" customFormat="false" ht="17.25" hidden="false" customHeight="true" outlineLevel="0" collapsed="false">
      <c r="A27" s="260" t="s">
        <v>312</v>
      </c>
      <c r="B27" s="260"/>
      <c r="C27" s="260"/>
      <c r="D27" s="261" t="n">
        <f aca="false">ROUND(SUM(D18:D26),2)</f>
        <v>103992.03</v>
      </c>
      <c r="E27" s="254"/>
      <c r="F27" s="262" t="n">
        <f aca="false">'Source query'!R10+'Source query'!S10-D27</f>
        <v>0.00999999999476131</v>
      </c>
      <c r="G27" s="242"/>
      <c r="H27" s="242"/>
      <c r="I27" s="242"/>
      <c r="J27" s="242"/>
      <c r="K27" s="242"/>
      <c r="L27" s="242"/>
      <c r="M27" s="242"/>
      <c r="N27" s="242"/>
      <c r="O27" s="242"/>
      <c r="P27" s="242"/>
      <c r="Q27" s="242"/>
      <c r="R27" s="242"/>
      <c r="S27" s="242"/>
      <c r="T27" s="242"/>
      <c r="U27" s="242"/>
      <c r="V27" s="242"/>
      <c r="W27" s="242"/>
      <c r="X27" s="242"/>
      <c r="Y27" s="242"/>
      <c r="Z27" s="242"/>
      <c r="AA27" s="242"/>
      <c r="AB27" s="242"/>
      <c r="AC27" s="242"/>
      <c r="AD27" s="242"/>
      <c r="AE27" s="242"/>
      <c r="AF27" s="242"/>
      <c r="AG27" s="242"/>
      <c r="AH27" s="242"/>
      <c r="AI27" s="242"/>
      <c r="AJ27" s="242"/>
      <c r="AK27" s="242"/>
      <c r="AL27" s="242"/>
      <c r="AM27" s="242"/>
      <c r="AN27" s="242"/>
      <c r="AO27" s="242"/>
      <c r="AP27" s="242"/>
      <c r="AQ27" s="242"/>
      <c r="AR27" s="242"/>
      <c r="AS27" s="242"/>
      <c r="AT27" s="242"/>
      <c r="AU27" s="242"/>
      <c r="AV27" s="242"/>
      <c r="AW27" s="242"/>
      <c r="AX27" s="242"/>
      <c r="AY27" s="242"/>
      <c r="AZ27" s="242"/>
      <c r="BA27" s="242"/>
      <c r="BB27" s="242"/>
      <c r="BC27" s="242"/>
      <c r="BD27" s="242"/>
      <c r="BE27" s="242"/>
      <c r="BF27" s="242"/>
      <c r="BG27" s="242"/>
      <c r="BH27" s="242"/>
      <c r="BI27" s="242"/>
      <c r="BJ27" s="242"/>
      <c r="BK27" s="242"/>
      <c r="BL27" s="242"/>
      <c r="BM27" s="242"/>
      <c r="BN27" s="242"/>
      <c r="BO27" s="242"/>
      <c r="BP27" s="242"/>
      <c r="BQ27" s="242"/>
      <c r="BR27" s="242"/>
      <c r="BS27" s="242"/>
      <c r="BT27" s="242"/>
      <c r="BU27" s="242"/>
      <c r="BV27" s="242"/>
      <c r="BW27" s="242"/>
      <c r="BX27" s="242"/>
      <c r="BY27" s="242"/>
      <c r="BZ27" s="242"/>
      <c r="CA27" s="242"/>
      <c r="CB27" s="242"/>
      <c r="CC27" s="242"/>
      <c r="CD27" s="242"/>
      <c r="CE27" s="242"/>
      <c r="CF27" s="242"/>
      <c r="CG27" s="242"/>
      <c r="CH27" s="242"/>
      <c r="CI27" s="242"/>
      <c r="CJ27" s="242"/>
      <c r="CK27" s="242"/>
      <c r="CL27" s="242"/>
      <c r="CM27" s="242"/>
      <c r="CN27" s="242"/>
      <c r="CO27" s="242"/>
      <c r="CP27" s="242"/>
      <c r="CQ27" s="242"/>
      <c r="CR27" s="242"/>
      <c r="CS27" s="242"/>
      <c r="CT27" s="242"/>
      <c r="CU27" s="242"/>
      <c r="CV27" s="242"/>
      <c r="CW27" s="242"/>
      <c r="CX27" s="242"/>
      <c r="CY27" s="242"/>
      <c r="CZ27" s="242"/>
      <c r="DA27" s="242"/>
      <c r="DB27" s="242"/>
      <c r="DC27" s="242"/>
      <c r="DD27" s="242"/>
      <c r="DE27" s="242"/>
      <c r="DF27" s="242"/>
      <c r="DG27" s="242"/>
      <c r="DH27" s="242"/>
      <c r="DI27" s="242"/>
      <c r="DJ27" s="242"/>
      <c r="DK27" s="242"/>
      <c r="DL27" s="242"/>
      <c r="DM27" s="242"/>
      <c r="DN27" s="242"/>
      <c r="DO27" s="242"/>
      <c r="DP27" s="242"/>
      <c r="DQ27" s="242"/>
      <c r="DR27" s="242"/>
      <c r="DS27" s="242"/>
      <c r="DT27" s="242"/>
      <c r="DU27" s="242"/>
      <c r="DV27" s="242"/>
      <c r="DW27" s="242"/>
      <c r="DX27" s="242"/>
      <c r="DY27" s="242"/>
      <c r="DZ27" s="242"/>
      <c r="EA27" s="242"/>
      <c r="EB27" s="242"/>
      <c r="EC27" s="242"/>
      <c r="ED27" s="242"/>
      <c r="EE27" s="242"/>
      <c r="EF27" s="242"/>
      <c r="EG27" s="242"/>
      <c r="EH27" s="242"/>
      <c r="EI27" s="242"/>
      <c r="EJ27" s="242"/>
      <c r="EK27" s="242"/>
      <c r="EL27" s="242"/>
      <c r="EM27" s="242"/>
      <c r="EN27" s="242"/>
      <c r="EO27" s="242"/>
      <c r="EP27" s="242"/>
      <c r="EQ27" s="242"/>
      <c r="ER27" s="242"/>
      <c r="ES27" s="242"/>
      <c r="ET27" s="242"/>
      <c r="EU27" s="242"/>
      <c r="EV27" s="242"/>
      <c r="EW27" s="242"/>
      <c r="EX27" s="242"/>
      <c r="EY27" s="242"/>
      <c r="EZ27" s="242"/>
      <c r="FA27" s="242"/>
      <c r="FB27" s="242"/>
      <c r="FC27" s="242"/>
      <c r="FD27" s="242"/>
      <c r="FE27" s="242"/>
      <c r="FF27" s="242"/>
      <c r="FG27" s="242"/>
      <c r="FH27" s="242"/>
      <c r="FI27" s="242"/>
      <c r="FJ27" s="242"/>
      <c r="FK27" s="242"/>
      <c r="FL27" s="242"/>
      <c r="FM27" s="242"/>
      <c r="FN27" s="242"/>
      <c r="FO27" s="242"/>
      <c r="FP27" s="242"/>
      <c r="FQ27" s="242"/>
      <c r="FR27" s="242"/>
      <c r="FS27" s="242"/>
      <c r="FT27" s="242"/>
      <c r="FU27" s="242"/>
      <c r="FV27" s="242"/>
      <c r="FW27" s="242"/>
      <c r="FX27" s="242"/>
      <c r="FY27" s="242"/>
      <c r="FZ27" s="242"/>
      <c r="GA27" s="242"/>
      <c r="GB27" s="242"/>
      <c r="GC27" s="242"/>
      <c r="GD27" s="242"/>
      <c r="GE27" s="242"/>
      <c r="GF27" s="242"/>
      <c r="GG27" s="242"/>
      <c r="GH27" s="242"/>
      <c r="GI27" s="242"/>
      <c r="GJ27" s="242"/>
      <c r="GK27" s="242"/>
      <c r="GL27" s="242"/>
      <c r="GM27" s="242"/>
      <c r="GN27" s="242"/>
      <c r="GO27" s="242"/>
      <c r="GP27" s="242"/>
      <c r="GQ27" s="242"/>
      <c r="GR27" s="242"/>
      <c r="GS27" s="242"/>
      <c r="GT27" s="242"/>
      <c r="GU27" s="242"/>
      <c r="GV27" s="242"/>
      <c r="GW27" s="242"/>
      <c r="GX27" s="242"/>
      <c r="GY27" s="242"/>
      <c r="GZ27" s="242"/>
      <c r="HA27" s="242"/>
      <c r="HB27" s="242"/>
      <c r="HC27" s="242"/>
      <c r="HD27" s="242"/>
      <c r="HE27" s="242"/>
      <c r="HF27" s="242"/>
      <c r="HG27" s="242"/>
      <c r="HH27" s="242"/>
      <c r="HI27" s="242"/>
      <c r="HJ27" s="242"/>
      <c r="HK27" s="242"/>
      <c r="HL27" s="242"/>
      <c r="HM27" s="242"/>
      <c r="HN27" s="242"/>
      <c r="HO27" s="242"/>
      <c r="HP27" s="242"/>
      <c r="HQ27" s="242"/>
      <c r="HR27" s="242"/>
      <c r="HS27" s="242"/>
      <c r="HT27" s="242"/>
      <c r="HU27" s="242"/>
      <c r="HV27" s="242"/>
      <c r="HW27" s="242"/>
      <c r="HX27" s="242"/>
      <c r="HY27" s="242"/>
      <c r="HZ27" s="242"/>
      <c r="IA27" s="242"/>
      <c r="IB27" s="242"/>
      <c r="IC27" s="242"/>
      <c r="ID27" s="242"/>
      <c r="IE27" s="242"/>
      <c r="IF27" s="242"/>
      <c r="IG27" s="242"/>
      <c r="IH27" s="242"/>
      <c r="II27" s="242"/>
      <c r="IJ27" s="242"/>
      <c r="IK27" s="242"/>
      <c r="IL27" s="242"/>
      <c r="IM27" s="242"/>
      <c r="IN27" s="242"/>
      <c r="IO27" s="242"/>
      <c r="IP27" s="242"/>
      <c r="IQ27" s="242"/>
      <c r="IR27" s="242"/>
      <c r="IS27" s="242"/>
      <c r="IT27" s="242"/>
      <c r="IU27" s="242"/>
      <c r="IV27" s="242"/>
      <c r="IW27" s="242"/>
      <c r="IX27" s="242"/>
      <c r="IY27" s="242"/>
      <c r="IZ27" s="242"/>
      <c r="JA27" s="242"/>
      <c r="JB27" s="242"/>
      <c r="JC27" s="242"/>
      <c r="JD27" s="242"/>
      <c r="JE27" s="242"/>
      <c r="JF27" s="242"/>
      <c r="JG27" s="242"/>
      <c r="JH27" s="242"/>
      <c r="JI27" s="242"/>
      <c r="JJ27" s="242"/>
      <c r="JK27" s="242"/>
      <c r="JL27" s="242"/>
      <c r="JM27" s="242"/>
      <c r="JN27" s="242"/>
      <c r="JO27" s="242"/>
      <c r="JP27" s="242"/>
      <c r="JQ27" s="242"/>
      <c r="JR27" s="242"/>
      <c r="JS27" s="242"/>
      <c r="JT27" s="242"/>
      <c r="JU27" s="242"/>
      <c r="JV27" s="242"/>
      <c r="JW27" s="242"/>
      <c r="JX27" s="242"/>
      <c r="JY27" s="242"/>
      <c r="JZ27" s="242"/>
      <c r="KA27" s="242"/>
      <c r="KB27" s="242"/>
      <c r="KC27" s="242"/>
      <c r="KD27" s="242"/>
      <c r="KE27" s="242"/>
      <c r="KF27" s="242"/>
      <c r="KG27" s="242"/>
      <c r="KH27" s="242"/>
      <c r="KI27" s="242"/>
      <c r="KJ27" s="242"/>
      <c r="KK27" s="242"/>
      <c r="KL27" s="242"/>
      <c r="KM27" s="242"/>
      <c r="KN27" s="242"/>
      <c r="KO27" s="242"/>
      <c r="KP27" s="242"/>
      <c r="KQ27" s="242"/>
      <c r="KR27" s="242"/>
      <c r="KS27" s="242"/>
      <c r="KT27" s="242"/>
      <c r="KU27" s="242"/>
      <c r="KV27" s="242"/>
      <c r="KW27" s="242"/>
      <c r="KX27" s="242"/>
      <c r="KY27" s="242"/>
      <c r="KZ27" s="242"/>
      <c r="LA27" s="242"/>
      <c r="LB27" s="242"/>
      <c r="LC27" s="242"/>
      <c r="LD27" s="242"/>
      <c r="LE27" s="242"/>
      <c r="LF27" s="242"/>
      <c r="LG27" s="242"/>
      <c r="LH27" s="242"/>
      <c r="LI27" s="242"/>
      <c r="LJ27" s="242"/>
      <c r="LK27" s="242"/>
      <c r="LL27" s="242"/>
      <c r="LM27" s="242"/>
      <c r="LN27" s="242"/>
      <c r="LO27" s="242"/>
      <c r="LP27" s="242"/>
      <c r="LQ27" s="242"/>
      <c r="LR27" s="242"/>
      <c r="LS27" s="242"/>
      <c r="LT27" s="242"/>
      <c r="LU27" s="242"/>
      <c r="LV27" s="242"/>
      <c r="LW27" s="242"/>
      <c r="LX27" s="242"/>
      <c r="LY27" s="242"/>
      <c r="LZ27" s="242"/>
      <c r="MA27" s="242"/>
      <c r="MB27" s="242"/>
      <c r="MC27" s="242"/>
      <c r="MD27" s="242"/>
      <c r="ME27" s="242"/>
      <c r="MF27" s="242"/>
      <c r="MG27" s="242"/>
      <c r="MH27" s="242"/>
      <c r="MI27" s="242"/>
      <c r="MJ27" s="242"/>
      <c r="MK27" s="242"/>
      <c r="ML27" s="242"/>
      <c r="MM27" s="242"/>
      <c r="MN27" s="242"/>
      <c r="MO27" s="242"/>
      <c r="MP27" s="242"/>
      <c r="MQ27" s="242"/>
      <c r="MR27" s="242"/>
      <c r="MS27" s="242"/>
      <c r="MT27" s="242"/>
      <c r="MU27" s="242"/>
      <c r="MV27" s="242"/>
      <c r="MW27" s="242"/>
      <c r="MX27" s="242"/>
      <c r="MY27" s="242"/>
      <c r="MZ27" s="242"/>
      <c r="NA27" s="242"/>
      <c r="NB27" s="242"/>
      <c r="NC27" s="242"/>
      <c r="ND27" s="242"/>
      <c r="NE27" s="242"/>
      <c r="NF27" s="242"/>
      <c r="NG27" s="242"/>
      <c r="NH27" s="242"/>
      <c r="NI27" s="242"/>
      <c r="NJ27" s="242"/>
      <c r="NK27" s="242"/>
      <c r="NL27" s="242"/>
      <c r="NM27" s="242"/>
      <c r="NN27" s="242"/>
      <c r="NO27" s="242"/>
      <c r="NP27" s="242"/>
      <c r="NQ27" s="242"/>
      <c r="NR27" s="242"/>
      <c r="NS27" s="242"/>
      <c r="NT27" s="242"/>
      <c r="NU27" s="242"/>
      <c r="NV27" s="242"/>
      <c r="NW27" s="242"/>
      <c r="NX27" s="242"/>
      <c r="NY27" s="242"/>
      <c r="NZ27" s="242"/>
      <c r="OA27" s="242"/>
      <c r="OB27" s="242"/>
      <c r="OC27" s="242"/>
      <c r="OD27" s="242"/>
      <c r="OE27" s="242"/>
      <c r="OF27" s="242"/>
      <c r="OG27" s="242"/>
      <c r="OH27" s="242"/>
      <c r="OI27" s="242"/>
      <c r="OJ27" s="242"/>
      <c r="OK27" s="242"/>
      <c r="OL27" s="242"/>
      <c r="OM27" s="242"/>
      <c r="ON27" s="242"/>
      <c r="OO27" s="242"/>
      <c r="OP27" s="242"/>
      <c r="OQ27" s="242"/>
      <c r="OR27" s="242"/>
      <c r="OS27" s="242"/>
      <c r="OT27" s="242"/>
      <c r="OU27" s="242"/>
      <c r="OV27" s="242"/>
      <c r="OW27" s="242"/>
      <c r="OX27" s="242"/>
      <c r="OY27" s="242"/>
      <c r="OZ27" s="242"/>
      <c r="PA27" s="242"/>
      <c r="PB27" s="242"/>
      <c r="PC27" s="242"/>
      <c r="PD27" s="242"/>
      <c r="PE27" s="242"/>
      <c r="PF27" s="242"/>
      <c r="PG27" s="242"/>
      <c r="PH27" s="242"/>
      <c r="PI27" s="242"/>
      <c r="PJ27" s="242"/>
      <c r="PK27" s="242"/>
      <c r="PL27" s="242"/>
      <c r="PM27" s="242"/>
      <c r="PN27" s="242"/>
      <c r="PO27" s="242"/>
      <c r="PP27" s="242"/>
      <c r="PQ27" s="242"/>
      <c r="PR27" s="242"/>
      <c r="PS27" s="242"/>
      <c r="PT27" s="242"/>
      <c r="PU27" s="242"/>
      <c r="PV27" s="242"/>
      <c r="PW27" s="242"/>
      <c r="PX27" s="242"/>
      <c r="PY27" s="242"/>
      <c r="PZ27" s="242"/>
      <c r="QA27" s="242"/>
      <c r="QB27" s="242"/>
      <c r="QC27" s="242"/>
      <c r="QD27" s="242"/>
      <c r="QE27" s="242"/>
      <c r="QF27" s="242"/>
      <c r="QG27" s="242"/>
      <c r="QH27" s="242"/>
      <c r="QI27" s="242"/>
      <c r="QJ27" s="242"/>
      <c r="QK27" s="242"/>
      <c r="QL27" s="242"/>
      <c r="QM27" s="242"/>
      <c r="QN27" s="242"/>
      <c r="QO27" s="242"/>
      <c r="QP27" s="242"/>
      <c r="QQ27" s="242"/>
      <c r="QR27" s="242"/>
      <c r="QS27" s="242"/>
      <c r="QT27" s="242"/>
      <c r="QU27" s="242"/>
      <c r="QV27" s="242"/>
      <c r="QW27" s="242"/>
      <c r="QX27" s="242"/>
      <c r="QY27" s="242"/>
      <c r="QZ27" s="242"/>
      <c r="RA27" s="242"/>
      <c r="RB27" s="242"/>
      <c r="RC27" s="242"/>
      <c r="RD27" s="242"/>
      <c r="RE27" s="242"/>
      <c r="RF27" s="242"/>
      <c r="RG27" s="242"/>
      <c r="RH27" s="242"/>
      <c r="RI27" s="242"/>
      <c r="RJ27" s="242"/>
      <c r="RK27" s="242"/>
      <c r="RL27" s="242"/>
      <c r="RM27" s="242"/>
      <c r="RN27" s="242"/>
      <c r="RO27" s="242"/>
      <c r="RP27" s="242"/>
      <c r="RQ27" s="242"/>
      <c r="RR27" s="242"/>
      <c r="RS27" s="242"/>
      <c r="RT27" s="242"/>
      <c r="RU27" s="242"/>
      <c r="RV27" s="242"/>
      <c r="RW27" s="242"/>
      <c r="RX27" s="242"/>
      <c r="RY27" s="242"/>
      <c r="RZ27" s="242"/>
      <c r="SA27" s="242"/>
      <c r="SB27" s="242"/>
      <c r="SC27" s="242"/>
      <c r="SD27" s="242"/>
      <c r="SE27" s="242"/>
      <c r="SF27" s="242"/>
      <c r="SG27" s="242"/>
      <c r="SH27" s="242"/>
      <c r="SI27" s="242"/>
      <c r="SJ27" s="242"/>
      <c r="SK27" s="242"/>
      <c r="SL27" s="242"/>
      <c r="SM27" s="242"/>
      <c r="SN27" s="242"/>
      <c r="SO27" s="242"/>
      <c r="SP27" s="242"/>
      <c r="SQ27" s="242"/>
      <c r="SR27" s="242"/>
      <c r="SS27" s="242"/>
      <c r="ST27" s="242"/>
      <c r="SU27" s="242"/>
      <c r="SV27" s="242"/>
      <c r="SW27" s="242"/>
      <c r="SX27" s="242"/>
      <c r="SY27" s="242"/>
      <c r="SZ27" s="242"/>
      <c r="TA27" s="242"/>
      <c r="TB27" s="242"/>
      <c r="TC27" s="242"/>
      <c r="TD27" s="242"/>
      <c r="TE27" s="242"/>
      <c r="TF27" s="242"/>
      <c r="TG27" s="242"/>
      <c r="TH27" s="242"/>
      <c r="TI27" s="242"/>
      <c r="TJ27" s="242"/>
      <c r="TK27" s="242"/>
      <c r="TL27" s="242"/>
      <c r="TM27" s="242"/>
      <c r="TN27" s="242"/>
      <c r="TO27" s="242"/>
      <c r="TP27" s="242"/>
      <c r="TQ27" s="242"/>
      <c r="TR27" s="242"/>
      <c r="TS27" s="242"/>
      <c r="TT27" s="242"/>
      <c r="TU27" s="242"/>
      <c r="TV27" s="242"/>
      <c r="TW27" s="242"/>
      <c r="TX27" s="242"/>
      <c r="TY27" s="242"/>
      <c r="TZ27" s="242"/>
      <c r="UA27" s="242"/>
      <c r="UB27" s="242"/>
      <c r="UC27" s="242"/>
      <c r="UD27" s="242"/>
      <c r="UE27" s="242"/>
      <c r="UF27" s="242"/>
      <c r="UG27" s="242"/>
      <c r="UH27" s="242"/>
      <c r="UI27" s="242"/>
      <c r="UJ27" s="242"/>
      <c r="UK27" s="242"/>
      <c r="UL27" s="242"/>
      <c r="UM27" s="242"/>
      <c r="UN27" s="242"/>
      <c r="UO27" s="242"/>
      <c r="UP27" s="242"/>
      <c r="UQ27" s="242"/>
      <c r="UR27" s="242"/>
      <c r="US27" s="242"/>
      <c r="UT27" s="242"/>
      <c r="UU27" s="242"/>
      <c r="UV27" s="242"/>
      <c r="UW27" s="242"/>
      <c r="UX27" s="242"/>
      <c r="UY27" s="242"/>
      <c r="UZ27" s="242"/>
      <c r="VA27" s="242"/>
      <c r="VB27" s="242"/>
      <c r="VC27" s="242"/>
      <c r="VD27" s="242"/>
      <c r="VE27" s="242"/>
      <c r="VF27" s="242"/>
      <c r="VG27" s="242"/>
      <c r="VH27" s="242"/>
      <c r="VI27" s="242"/>
      <c r="VJ27" s="242"/>
      <c r="VK27" s="242"/>
      <c r="VL27" s="242"/>
      <c r="VM27" s="242"/>
      <c r="VN27" s="242"/>
      <c r="VO27" s="242"/>
      <c r="VP27" s="242"/>
      <c r="VQ27" s="242"/>
      <c r="VR27" s="242"/>
      <c r="VS27" s="242"/>
      <c r="VT27" s="242"/>
      <c r="VU27" s="242"/>
      <c r="VV27" s="242"/>
      <c r="VW27" s="242"/>
      <c r="VX27" s="242"/>
      <c r="VY27" s="242"/>
      <c r="VZ27" s="242"/>
      <c r="WA27" s="242"/>
      <c r="WB27" s="242"/>
      <c r="WC27" s="242"/>
      <c r="WD27" s="242"/>
      <c r="WE27" s="242"/>
      <c r="WF27" s="242"/>
      <c r="WG27" s="242"/>
      <c r="WH27" s="242"/>
      <c r="WI27" s="242"/>
      <c r="WJ27" s="242"/>
      <c r="WK27" s="242"/>
      <c r="WL27" s="242"/>
      <c r="WM27" s="242"/>
      <c r="WN27" s="242"/>
      <c r="WO27" s="242"/>
      <c r="WP27" s="242"/>
      <c r="WQ27" s="242"/>
      <c r="WR27" s="242"/>
      <c r="WS27" s="242"/>
      <c r="WT27" s="242"/>
      <c r="WU27" s="242"/>
      <c r="WV27" s="242"/>
      <c r="WW27" s="242"/>
      <c r="WX27" s="242"/>
      <c r="WY27" s="242"/>
      <c r="WZ27" s="242"/>
      <c r="XA27" s="242"/>
      <c r="XB27" s="242"/>
      <c r="XC27" s="242"/>
      <c r="XD27" s="242"/>
      <c r="XE27" s="242"/>
      <c r="XF27" s="242"/>
      <c r="XG27" s="242"/>
      <c r="XH27" s="242"/>
      <c r="XI27" s="242"/>
      <c r="XJ27" s="242"/>
      <c r="XK27" s="242"/>
      <c r="XL27" s="242"/>
      <c r="XM27" s="242"/>
      <c r="XN27" s="242"/>
      <c r="XO27" s="242"/>
      <c r="XP27" s="242"/>
      <c r="XQ27" s="242"/>
      <c r="XR27" s="242"/>
      <c r="XS27" s="242"/>
      <c r="XT27" s="242"/>
      <c r="XU27" s="242"/>
      <c r="XV27" s="242"/>
      <c r="XW27" s="242"/>
      <c r="XX27" s="242"/>
      <c r="XY27" s="242"/>
      <c r="XZ27" s="242"/>
      <c r="YA27" s="242"/>
      <c r="YB27" s="242"/>
      <c r="YC27" s="242"/>
      <c r="YD27" s="242"/>
      <c r="YE27" s="242"/>
      <c r="YF27" s="242"/>
      <c r="YG27" s="242"/>
      <c r="YH27" s="242"/>
      <c r="YI27" s="242"/>
      <c r="YJ27" s="242"/>
      <c r="YK27" s="242"/>
      <c r="YL27" s="242"/>
      <c r="YM27" s="242"/>
      <c r="YN27" s="242"/>
      <c r="YO27" s="242"/>
      <c r="YP27" s="242"/>
      <c r="YQ27" s="242"/>
      <c r="YR27" s="242"/>
      <c r="YS27" s="242"/>
      <c r="YT27" s="242"/>
      <c r="YU27" s="242"/>
      <c r="YV27" s="242"/>
      <c r="YW27" s="242"/>
      <c r="YX27" s="242"/>
      <c r="YY27" s="242"/>
      <c r="YZ27" s="242"/>
      <c r="ZA27" s="242"/>
      <c r="ZB27" s="242"/>
      <c r="ZC27" s="242"/>
      <c r="ZD27" s="242"/>
      <c r="ZE27" s="242"/>
      <c r="ZF27" s="242"/>
      <c r="ZG27" s="242"/>
      <c r="ZH27" s="242"/>
      <c r="ZI27" s="242"/>
      <c r="ZJ27" s="242"/>
      <c r="ZK27" s="242"/>
      <c r="ZL27" s="242"/>
      <c r="ZM27" s="242"/>
      <c r="ZN27" s="242"/>
      <c r="ZO27" s="242"/>
      <c r="ZP27" s="242"/>
      <c r="ZQ27" s="242"/>
      <c r="ZR27" s="242"/>
      <c r="ZS27" s="242"/>
      <c r="ZT27" s="242"/>
      <c r="ZU27" s="242"/>
      <c r="ZV27" s="242"/>
      <c r="ZW27" s="242"/>
      <c r="ZX27" s="242"/>
      <c r="ZY27" s="242"/>
      <c r="ZZ27" s="242"/>
      <c r="AAA27" s="242"/>
      <c r="AAB27" s="242"/>
      <c r="AAC27" s="242"/>
      <c r="AAD27" s="242"/>
      <c r="AAE27" s="242"/>
      <c r="AAF27" s="242"/>
      <c r="AAG27" s="242"/>
      <c r="AAH27" s="242"/>
      <c r="AAI27" s="242"/>
      <c r="AAJ27" s="242"/>
      <c r="AAK27" s="242"/>
      <c r="AAL27" s="242"/>
      <c r="AAM27" s="242"/>
      <c r="AAN27" s="242"/>
      <c r="AAO27" s="242"/>
      <c r="AAP27" s="242"/>
      <c r="AAQ27" s="242"/>
      <c r="AAR27" s="242"/>
      <c r="AAS27" s="242"/>
      <c r="AAT27" s="242"/>
      <c r="AAU27" s="242"/>
      <c r="AAV27" s="242"/>
      <c r="AAW27" s="242"/>
      <c r="AAX27" s="242"/>
      <c r="AAY27" s="242"/>
      <c r="AAZ27" s="242"/>
      <c r="ABA27" s="242"/>
      <c r="ABB27" s="242"/>
      <c r="ABC27" s="242"/>
      <c r="ABD27" s="242"/>
      <c r="ABE27" s="242"/>
      <c r="ABF27" s="242"/>
      <c r="ABG27" s="242"/>
      <c r="ABH27" s="242"/>
      <c r="ABI27" s="242"/>
      <c r="ABJ27" s="242"/>
      <c r="ABK27" s="242"/>
      <c r="ABL27" s="242"/>
      <c r="ABM27" s="242"/>
      <c r="ABN27" s="242"/>
      <c r="ABO27" s="242"/>
      <c r="ABP27" s="242"/>
      <c r="ABQ27" s="242"/>
      <c r="ABR27" s="242"/>
      <c r="ABS27" s="242"/>
      <c r="ABT27" s="242"/>
      <c r="ABU27" s="242"/>
      <c r="ABV27" s="242"/>
      <c r="ABW27" s="242"/>
      <c r="ABX27" s="242"/>
      <c r="ABY27" s="242"/>
      <c r="ABZ27" s="242"/>
      <c r="ACA27" s="242"/>
      <c r="ACB27" s="242"/>
      <c r="ACC27" s="242"/>
      <c r="ACD27" s="242"/>
      <c r="ACE27" s="242"/>
      <c r="ACF27" s="242"/>
      <c r="ACG27" s="242"/>
      <c r="ACH27" s="242"/>
      <c r="ACI27" s="242"/>
      <c r="ACJ27" s="242"/>
      <c r="ACK27" s="242"/>
      <c r="ACL27" s="242"/>
      <c r="ACM27" s="242"/>
      <c r="ACN27" s="242"/>
      <c r="ACO27" s="242"/>
      <c r="ACP27" s="242"/>
      <c r="ACQ27" s="242"/>
      <c r="ACR27" s="242"/>
      <c r="ACS27" s="242"/>
      <c r="ACT27" s="242"/>
      <c r="ACU27" s="242"/>
      <c r="ACV27" s="242"/>
      <c r="ACW27" s="242"/>
      <c r="ACX27" s="242"/>
      <c r="ACY27" s="242"/>
      <c r="ACZ27" s="242"/>
      <c r="ADA27" s="242"/>
      <c r="ADB27" s="242"/>
      <c r="ADC27" s="242"/>
      <c r="ADD27" s="242"/>
      <c r="ADE27" s="242"/>
      <c r="ADF27" s="242"/>
      <c r="ADG27" s="242"/>
      <c r="ADH27" s="242"/>
      <c r="ADI27" s="242"/>
      <c r="ADJ27" s="242"/>
      <c r="ADK27" s="242"/>
      <c r="ADL27" s="242"/>
      <c r="ADM27" s="242"/>
      <c r="ADN27" s="242"/>
      <c r="ADO27" s="242"/>
      <c r="ADP27" s="242"/>
      <c r="ADQ27" s="242"/>
      <c r="ADR27" s="242"/>
      <c r="ADS27" s="242"/>
      <c r="ADT27" s="242"/>
      <c r="ADU27" s="242"/>
      <c r="ADV27" s="242"/>
      <c r="ADW27" s="242"/>
      <c r="ADX27" s="242"/>
      <c r="ADY27" s="242"/>
      <c r="ADZ27" s="242"/>
      <c r="AEA27" s="242"/>
      <c r="AEB27" s="242"/>
      <c r="AEC27" s="242"/>
      <c r="AED27" s="242"/>
      <c r="AEE27" s="242"/>
      <c r="AEF27" s="242"/>
      <c r="AEG27" s="242"/>
      <c r="AEH27" s="242"/>
      <c r="AEI27" s="242"/>
      <c r="AEJ27" s="242"/>
      <c r="AEK27" s="242"/>
      <c r="AEL27" s="242"/>
      <c r="AEM27" s="242"/>
      <c r="AEN27" s="242"/>
      <c r="AEO27" s="242"/>
      <c r="AEP27" s="242"/>
      <c r="AEQ27" s="242"/>
      <c r="AER27" s="242"/>
      <c r="AES27" s="242"/>
      <c r="AET27" s="242"/>
      <c r="AEU27" s="242"/>
      <c r="AEV27" s="242"/>
      <c r="AEW27" s="242"/>
      <c r="AEX27" s="242"/>
      <c r="AEY27" s="242"/>
      <c r="AEZ27" s="242"/>
      <c r="AFA27" s="242"/>
      <c r="AFB27" s="242"/>
      <c r="AFC27" s="242"/>
      <c r="AFD27" s="242"/>
      <c r="AFE27" s="242"/>
      <c r="AFF27" s="242"/>
      <c r="AFG27" s="242"/>
      <c r="AFH27" s="242"/>
      <c r="AFI27" s="242"/>
      <c r="AFJ27" s="242"/>
      <c r="AFK27" s="242"/>
      <c r="AFL27" s="242"/>
      <c r="AFM27" s="242"/>
      <c r="AFN27" s="242"/>
      <c r="AFO27" s="242"/>
      <c r="AFP27" s="242"/>
      <c r="AFQ27" s="242"/>
      <c r="AFR27" s="242"/>
      <c r="AFS27" s="242"/>
      <c r="AFT27" s="242"/>
      <c r="AFU27" s="242"/>
      <c r="AFV27" s="242"/>
      <c r="AFW27" s="242"/>
      <c r="AFX27" s="242"/>
      <c r="AFY27" s="242"/>
      <c r="AFZ27" s="242"/>
      <c r="AGA27" s="242"/>
      <c r="AGB27" s="242"/>
      <c r="AGC27" s="242"/>
      <c r="AGD27" s="242"/>
      <c r="AGE27" s="242"/>
      <c r="AGF27" s="242"/>
      <c r="AGG27" s="242"/>
      <c r="AGH27" s="242"/>
      <c r="AGI27" s="242"/>
      <c r="AGJ27" s="242"/>
      <c r="AGK27" s="242"/>
      <c r="AGL27" s="242"/>
      <c r="AGM27" s="242"/>
      <c r="AGN27" s="242"/>
      <c r="AGO27" s="242"/>
      <c r="AGP27" s="242"/>
      <c r="AGQ27" s="242"/>
      <c r="AGR27" s="242"/>
      <c r="AGS27" s="242"/>
      <c r="AGT27" s="242"/>
      <c r="AGU27" s="242"/>
      <c r="AGV27" s="242"/>
      <c r="AGW27" s="242"/>
      <c r="AGX27" s="242"/>
      <c r="AGY27" s="242"/>
      <c r="AGZ27" s="242"/>
      <c r="AHA27" s="242"/>
      <c r="AHB27" s="242"/>
      <c r="AHC27" s="242"/>
      <c r="AHD27" s="242"/>
      <c r="AHE27" s="242"/>
      <c r="AHF27" s="242"/>
      <c r="AHG27" s="242"/>
      <c r="AHH27" s="242"/>
      <c r="AHI27" s="242"/>
      <c r="AHJ27" s="242"/>
      <c r="AHK27" s="242"/>
      <c r="AHL27" s="242"/>
      <c r="AHM27" s="242"/>
      <c r="AHN27" s="242"/>
      <c r="AHO27" s="242"/>
      <c r="AHP27" s="242"/>
      <c r="AHQ27" s="242"/>
      <c r="AHR27" s="242"/>
      <c r="AHS27" s="242"/>
      <c r="AHT27" s="242"/>
      <c r="AHU27" s="242"/>
      <c r="AHV27" s="242"/>
      <c r="AHW27" s="242"/>
      <c r="AHX27" s="242"/>
      <c r="AHY27" s="242"/>
      <c r="AHZ27" s="242"/>
      <c r="AIA27" s="242"/>
      <c r="AIB27" s="242"/>
      <c r="AIC27" s="242"/>
      <c r="AID27" s="242"/>
      <c r="AIE27" s="242"/>
      <c r="AIF27" s="242"/>
      <c r="AIG27" s="242"/>
      <c r="AIH27" s="242"/>
      <c r="AII27" s="242"/>
      <c r="AIJ27" s="242"/>
      <c r="AIK27" s="242"/>
      <c r="AIL27" s="242"/>
      <c r="AIM27" s="242"/>
      <c r="AIN27" s="242"/>
      <c r="AIO27" s="242"/>
      <c r="AIP27" s="242"/>
      <c r="AIQ27" s="242"/>
      <c r="AIR27" s="242"/>
      <c r="AIS27" s="242"/>
      <c r="AIT27" s="242"/>
      <c r="AIU27" s="242"/>
      <c r="AIV27" s="242"/>
      <c r="AIW27" s="242"/>
      <c r="AIX27" s="242"/>
      <c r="AIY27" s="242"/>
      <c r="AIZ27" s="242"/>
      <c r="AJA27" s="242"/>
      <c r="AJB27" s="242"/>
      <c r="AJC27" s="242"/>
      <c r="AJD27" s="242"/>
      <c r="AJE27" s="242"/>
      <c r="AJF27" s="242"/>
      <c r="AJG27" s="242"/>
      <c r="AJH27" s="242"/>
      <c r="AJI27" s="242"/>
      <c r="AJJ27" s="242"/>
      <c r="AJK27" s="242"/>
      <c r="AJL27" s="242"/>
      <c r="AJM27" s="242"/>
      <c r="AJN27" s="242"/>
      <c r="AJO27" s="242"/>
      <c r="AJP27" s="242"/>
      <c r="AJQ27" s="242"/>
      <c r="AJR27" s="242"/>
      <c r="AJS27" s="242"/>
      <c r="AJT27" s="242"/>
      <c r="AJU27" s="242"/>
      <c r="AJV27" s="242"/>
      <c r="AJW27" s="242"/>
      <c r="AJX27" s="242"/>
      <c r="AJY27" s="242"/>
      <c r="AJZ27" s="242"/>
      <c r="AKA27" s="242"/>
      <c r="AKB27" s="242"/>
      <c r="AKC27" s="242"/>
      <c r="AKD27" s="242"/>
      <c r="AKE27" s="242"/>
      <c r="AKF27" s="242"/>
      <c r="AKG27" s="242"/>
      <c r="AKH27" s="242"/>
      <c r="AKI27" s="242"/>
      <c r="AKJ27" s="242"/>
      <c r="AKK27" s="242"/>
      <c r="AKL27" s="242"/>
      <c r="AKM27" s="242"/>
      <c r="AKN27" s="242"/>
      <c r="AKO27" s="242"/>
      <c r="AKP27" s="242"/>
      <c r="AKQ27" s="242"/>
      <c r="AKR27" s="242"/>
      <c r="AKS27" s="242"/>
      <c r="AKT27" s="242"/>
      <c r="AKU27" s="242"/>
      <c r="AKV27" s="242"/>
      <c r="AKW27" s="242"/>
      <c r="AKX27" s="242"/>
      <c r="AKY27" s="242"/>
      <c r="AKZ27" s="242"/>
      <c r="ALA27" s="242"/>
      <c r="ALB27" s="242"/>
      <c r="ALC27" s="242"/>
      <c r="ALD27" s="242"/>
      <c r="ALE27" s="242"/>
      <c r="ALF27" s="242"/>
      <c r="ALG27" s="242"/>
      <c r="ALH27" s="242"/>
      <c r="ALI27" s="242"/>
      <c r="ALJ27" s="242"/>
      <c r="ALK27" s="242"/>
      <c r="ALL27" s="242"/>
      <c r="ALM27" s="242"/>
      <c r="ALN27" s="242"/>
      <c r="ALO27" s="242"/>
      <c r="ALP27" s="242"/>
      <c r="ALQ27" s="242"/>
      <c r="ALR27" s="242"/>
      <c r="ALS27" s="242"/>
      <c r="ALT27" s="242"/>
      <c r="ALU27" s="242"/>
      <c r="ALV27" s="242"/>
      <c r="ALW27" s="242"/>
      <c r="ALX27" s="242"/>
      <c r="ALY27" s="242"/>
      <c r="ALZ27" s="242"/>
      <c r="AMA27" s="242"/>
      <c r="AMB27" s="242"/>
      <c r="AMC27" s="242"/>
      <c r="AMD27" s="242"/>
      <c r="AME27" s="242"/>
      <c r="AMF27" s="242"/>
      <c r="AMG27" s="242"/>
      <c r="AMH27" s="242"/>
      <c r="AMI27" s="242"/>
      <c r="AMJ27" s="242"/>
    </row>
    <row r="28" customFormat="false" ht="39" hidden="false" customHeight="true" outlineLevel="0" collapsed="false">
      <c r="A28" s="263" t="str">
        <f aca="false">"Total reported compensation expenditures are divided by the total reported FTEs to calculate the statewide average salary for fiscal year "&amp;('Source query'!$A$2+1)&amp;":"</f>
        <v>Total reported compensation expenditures are divided by the total reported FTEs to calculate the statewide average salary for fiscal year 2016:</v>
      </c>
      <c r="B28" s="263"/>
      <c r="C28" s="263"/>
      <c r="D28" s="264" t="n">
        <f aca="false">D15/D27</f>
        <v>54890.9317100551</v>
      </c>
      <c r="E28" s="254"/>
      <c r="F28" s="265" t="n">
        <f aca="false">Summary!B7-D28</f>
        <v>-0.00527847436751472</v>
      </c>
      <c r="G28" s="242"/>
      <c r="H28" s="242"/>
      <c r="I28" s="242"/>
      <c r="J28" s="242"/>
      <c r="K28" s="242"/>
      <c r="L28" s="242"/>
      <c r="M28" s="242"/>
      <c r="N28" s="242"/>
      <c r="O28" s="242"/>
      <c r="P28" s="242"/>
      <c r="Q28" s="242"/>
      <c r="R28" s="242"/>
      <c r="S28" s="242"/>
      <c r="T28" s="242"/>
      <c r="U28" s="242"/>
      <c r="V28" s="242"/>
      <c r="W28" s="242"/>
      <c r="X28" s="242"/>
      <c r="Y28" s="242"/>
      <c r="Z28" s="242"/>
      <c r="AA28" s="242"/>
      <c r="AB28" s="242"/>
      <c r="AC28" s="242"/>
      <c r="AD28" s="242"/>
      <c r="AE28" s="242"/>
      <c r="AF28" s="242"/>
      <c r="AG28" s="242"/>
      <c r="AH28" s="242"/>
      <c r="AI28" s="242"/>
      <c r="AJ28" s="242"/>
      <c r="AK28" s="242"/>
      <c r="AL28" s="242"/>
      <c r="AM28" s="242"/>
      <c r="AN28" s="242"/>
      <c r="AO28" s="242"/>
      <c r="AP28" s="242"/>
      <c r="AQ28" s="242"/>
      <c r="AR28" s="242"/>
      <c r="AS28" s="242"/>
      <c r="AT28" s="242"/>
      <c r="AU28" s="242"/>
      <c r="AV28" s="242"/>
      <c r="AW28" s="242"/>
      <c r="AX28" s="242"/>
      <c r="AY28" s="242"/>
      <c r="AZ28" s="242"/>
      <c r="BA28" s="242"/>
      <c r="BB28" s="242"/>
      <c r="BC28" s="242"/>
      <c r="BD28" s="242"/>
      <c r="BE28" s="242"/>
      <c r="BF28" s="242"/>
      <c r="BG28" s="242"/>
      <c r="BH28" s="242"/>
      <c r="BI28" s="242"/>
      <c r="BJ28" s="242"/>
      <c r="BK28" s="242"/>
      <c r="BL28" s="242"/>
      <c r="BM28" s="242"/>
      <c r="BN28" s="242"/>
      <c r="BO28" s="242"/>
      <c r="BP28" s="242"/>
      <c r="BQ28" s="242"/>
      <c r="BR28" s="242"/>
      <c r="BS28" s="242"/>
      <c r="BT28" s="242"/>
      <c r="BU28" s="242"/>
      <c r="BV28" s="242"/>
      <c r="BW28" s="242"/>
      <c r="BX28" s="242"/>
      <c r="BY28" s="242"/>
      <c r="BZ28" s="242"/>
      <c r="CA28" s="242"/>
      <c r="CB28" s="242"/>
      <c r="CC28" s="242"/>
      <c r="CD28" s="242"/>
      <c r="CE28" s="242"/>
      <c r="CF28" s="242"/>
      <c r="CG28" s="242"/>
      <c r="CH28" s="242"/>
      <c r="CI28" s="242"/>
      <c r="CJ28" s="242"/>
      <c r="CK28" s="242"/>
      <c r="CL28" s="242"/>
      <c r="CM28" s="242"/>
      <c r="CN28" s="242"/>
      <c r="CO28" s="242"/>
      <c r="CP28" s="242"/>
      <c r="CQ28" s="242"/>
      <c r="CR28" s="242"/>
      <c r="CS28" s="242"/>
      <c r="CT28" s="242"/>
      <c r="CU28" s="242"/>
      <c r="CV28" s="242"/>
      <c r="CW28" s="242"/>
      <c r="CX28" s="242"/>
      <c r="CY28" s="242"/>
      <c r="CZ28" s="242"/>
      <c r="DA28" s="242"/>
      <c r="DB28" s="242"/>
      <c r="DC28" s="242"/>
      <c r="DD28" s="242"/>
      <c r="DE28" s="242"/>
      <c r="DF28" s="242"/>
      <c r="DG28" s="242"/>
      <c r="DH28" s="242"/>
      <c r="DI28" s="242"/>
      <c r="DJ28" s="242"/>
      <c r="DK28" s="242"/>
      <c r="DL28" s="242"/>
      <c r="DM28" s="242"/>
      <c r="DN28" s="242"/>
      <c r="DO28" s="242"/>
      <c r="DP28" s="242"/>
      <c r="DQ28" s="242"/>
      <c r="DR28" s="242"/>
      <c r="DS28" s="242"/>
      <c r="DT28" s="242"/>
      <c r="DU28" s="242"/>
      <c r="DV28" s="242"/>
      <c r="DW28" s="242"/>
      <c r="DX28" s="242"/>
      <c r="DY28" s="242"/>
      <c r="DZ28" s="242"/>
      <c r="EA28" s="242"/>
      <c r="EB28" s="242"/>
      <c r="EC28" s="242"/>
      <c r="ED28" s="242"/>
      <c r="EE28" s="242"/>
      <c r="EF28" s="242"/>
      <c r="EG28" s="242"/>
      <c r="EH28" s="242"/>
      <c r="EI28" s="242"/>
      <c r="EJ28" s="242"/>
      <c r="EK28" s="242"/>
      <c r="EL28" s="242"/>
      <c r="EM28" s="242"/>
      <c r="EN28" s="242"/>
      <c r="EO28" s="242"/>
      <c r="EP28" s="242"/>
      <c r="EQ28" s="242"/>
      <c r="ER28" s="242"/>
      <c r="ES28" s="242"/>
      <c r="ET28" s="242"/>
      <c r="EU28" s="242"/>
      <c r="EV28" s="242"/>
      <c r="EW28" s="242"/>
      <c r="EX28" s="242"/>
      <c r="EY28" s="242"/>
      <c r="EZ28" s="242"/>
      <c r="FA28" s="242"/>
      <c r="FB28" s="242"/>
      <c r="FC28" s="242"/>
      <c r="FD28" s="242"/>
      <c r="FE28" s="242"/>
      <c r="FF28" s="242"/>
      <c r="FG28" s="242"/>
      <c r="FH28" s="242"/>
      <c r="FI28" s="242"/>
      <c r="FJ28" s="242"/>
      <c r="FK28" s="242"/>
      <c r="FL28" s="242"/>
      <c r="FM28" s="242"/>
      <c r="FN28" s="242"/>
      <c r="FO28" s="242"/>
      <c r="FP28" s="242"/>
      <c r="FQ28" s="242"/>
      <c r="FR28" s="242"/>
      <c r="FS28" s="242"/>
      <c r="FT28" s="242"/>
      <c r="FU28" s="242"/>
      <c r="FV28" s="242"/>
      <c r="FW28" s="242"/>
      <c r="FX28" s="242"/>
      <c r="FY28" s="242"/>
      <c r="FZ28" s="242"/>
      <c r="GA28" s="242"/>
      <c r="GB28" s="242"/>
      <c r="GC28" s="242"/>
      <c r="GD28" s="242"/>
      <c r="GE28" s="242"/>
      <c r="GF28" s="242"/>
      <c r="GG28" s="242"/>
      <c r="GH28" s="242"/>
      <c r="GI28" s="242"/>
      <c r="GJ28" s="242"/>
      <c r="GK28" s="242"/>
      <c r="GL28" s="242"/>
      <c r="GM28" s="242"/>
      <c r="GN28" s="242"/>
      <c r="GO28" s="242"/>
      <c r="GP28" s="242"/>
      <c r="GQ28" s="242"/>
      <c r="GR28" s="242"/>
      <c r="GS28" s="242"/>
      <c r="GT28" s="242"/>
      <c r="GU28" s="242"/>
      <c r="GV28" s="242"/>
      <c r="GW28" s="242"/>
      <c r="GX28" s="242"/>
      <c r="GY28" s="242"/>
      <c r="GZ28" s="242"/>
      <c r="HA28" s="242"/>
      <c r="HB28" s="242"/>
      <c r="HC28" s="242"/>
      <c r="HD28" s="242"/>
      <c r="HE28" s="242"/>
      <c r="HF28" s="242"/>
      <c r="HG28" s="242"/>
      <c r="HH28" s="242"/>
      <c r="HI28" s="242"/>
      <c r="HJ28" s="242"/>
      <c r="HK28" s="242"/>
      <c r="HL28" s="242"/>
      <c r="HM28" s="242"/>
      <c r="HN28" s="242"/>
      <c r="HO28" s="242"/>
      <c r="HP28" s="242"/>
      <c r="HQ28" s="242"/>
      <c r="HR28" s="242"/>
      <c r="HS28" s="242"/>
      <c r="HT28" s="242"/>
      <c r="HU28" s="242"/>
      <c r="HV28" s="242"/>
      <c r="HW28" s="242"/>
      <c r="HX28" s="242"/>
      <c r="HY28" s="242"/>
      <c r="HZ28" s="242"/>
      <c r="IA28" s="242"/>
      <c r="IB28" s="242"/>
      <c r="IC28" s="242"/>
      <c r="ID28" s="242"/>
      <c r="IE28" s="242"/>
      <c r="IF28" s="242"/>
      <c r="IG28" s="242"/>
      <c r="IH28" s="242"/>
      <c r="II28" s="242"/>
      <c r="IJ28" s="242"/>
      <c r="IK28" s="242"/>
      <c r="IL28" s="242"/>
      <c r="IM28" s="242"/>
      <c r="IN28" s="242"/>
      <c r="IO28" s="242"/>
      <c r="IP28" s="242"/>
      <c r="IQ28" s="242"/>
      <c r="IR28" s="242"/>
      <c r="IS28" s="242"/>
      <c r="IT28" s="242"/>
      <c r="IU28" s="242"/>
      <c r="IV28" s="242"/>
      <c r="IW28" s="242"/>
      <c r="IX28" s="242"/>
      <c r="IY28" s="242"/>
      <c r="IZ28" s="242"/>
      <c r="JA28" s="242"/>
      <c r="JB28" s="242"/>
      <c r="JC28" s="242"/>
      <c r="JD28" s="242"/>
      <c r="JE28" s="242"/>
      <c r="JF28" s="242"/>
      <c r="JG28" s="242"/>
      <c r="JH28" s="242"/>
      <c r="JI28" s="242"/>
      <c r="JJ28" s="242"/>
      <c r="JK28" s="242"/>
      <c r="JL28" s="242"/>
      <c r="JM28" s="242"/>
      <c r="JN28" s="242"/>
      <c r="JO28" s="242"/>
      <c r="JP28" s="242"/>
      <c r="JQ28" s="242"/>
      <c r="JR28" s="242"/>
      <c r="JS28" s="242"/>
      <c r="JT28" s="242"/>
      <c r="JU28" s="242"/>
      <c r="JV28" s="242"/>
      <c r="JW28" s="242"/>
      <c r="JX28" s="242"/>
      <c r="JY28" s="242"/>
      <c r="JZ28" s="242"/>
      <c r="KA28" s="242"/>
      <c r="KB28" s="242"/>
      <c r="KC28" s="242"/>
      <c r="KD28" s="242"/>
      <c r="KE28" s="242"/>
      <c r="KF28" s="242"/>
      <c r="KG28" s="242"/>
      <c r="KH28" s="242"/>
      <c r="KI28" s="242"/>
      <c r="KJ28" s="242"/>
      <c r="KK28" s="242"/>
      <c r="KL28" s="242"/>
      <c r="KM28" s="242"/>
      <c r="KN28" s="242"/>
      <c r="KO28" s="242"/>
      <c r="KP28" s="242"/>
      <c r="KQ28" s="242"/>
      <c r="KR28" s="242"/>
      <c r="KS28" s="242"/>
      <c r="KT28" s="242"/>
      <c r="KU28" s="242"/>
      <c r="KV28" s="242"/>
      <c r="KW28" s="242"/>
      <c r="KX28" s="242"/>
      <c r="KY28" s="242"/>
      <c r="KZ28" s="242"/>
      <c r="LA28" s="242"/>
      <c r="LB28" s="242"/>
      <c r="LC28" s="242"/>
      <c r="LD28" s="242"/>
      <c r="LE28" s="242"/>
      <c r="LF28" s="242"/>
      <c r="LG28" s="242"/>
      <c r="LH28" s="242"/>
      <c r="LI28" s="242"/>
      <c r="LJ28" s="242"/>
      <c r="LK28" s="242"/>
      <c r="LL28" s="242"/>
      <c r="LM28" s="242"/>
      <c r="LN28" s="242"/>
      <c r="LO28" s="242"/>
      <c r="LP28" s="242"/>
      <c r="LQ28" s="242"/>
      <c r="LR28" s="242"/>
      <c r="LS28" s="242"/>
      <c r="LT28" s="242"/>
      <c r="LU28" s="242"/>
      <c r="LV28" s="242"/>
      <c r="LW28" s="242"/>
      <c r="LX28" s="242"/>
      <c r="LY28" s="242"/>
      <c r="LZ28" s="242"/>
      <c r="MA28" s="242"/>
      <c r="MB28" s="242"/>
      <c r="MC28" s="242"/>
      <c r="MD28" s="242"/>
      <c r="ME28" s="242"/>
      <c r="MF28" s="242"/>
      <c r="MG28" s="242"/>
      <c r="MH28" s="242"/>
      <c r="MI28" s="242"/>
      <c r="MJ28" s="242"/>
      <c r="MK28" s="242"/>
      <c r="ML28" s="242"/>
      <c r="MM28" s="242"/>
      <c r="MN28" s="242"/>
      <c r="MO28" s="242"/>
      <c r="MP28" s="242"/>
      <c r="MQ28" s="242"/>
      <c r="MR28" s="242"/>
      <c r="MS28" s="242"/>
      <c r="MT28" s="242"/>
      <c r="MU28" s="242"/>
      <c r="MV28" s="242"/>
      <c r="MW28" s="242"/>
      <c r="MX28" s="242"/>
      <c r="MY28" s="242"/>
      <c r="MZ28" s="242"/>
      <c r="NA28" s="242"/>
      <c r="NB28" s="242"/>
      <c r="NC28" s="242"/>
      <c r="ND28" s="242"/>
      <c r="NE28" s="242"/>
      <c r="NF28" s="242"/>
      <c r="NG28" s="242"/>
      <c r="NH28" s="242"/>
      <c r="NI28" s="242"/>
      <c r="NJ28" s="242"/>
      <c r="NK28" s="242"/>
      <c r="NL28" s="242"/>
      <c r="NM28" s="242"/>
      <c r="NN28" s="242"/>
      <c r="NO28" s="242"/>
      <c r="NP28" s="242"/>
      <c r="NQ28" s="242"/>
      <c r="NR28" s="242"/>
      <c r="NS28" s="242"/>
      <c r="NT28" s="242"/>
      <c r="NU28" s="242"/>
      <c r="NV28" s="242"/>
      <c r="NW28" s="242"/>
      <c r="NX28" s="242"/>
      <c r="NY28" s="242"/>
      <c r="NZ28" s="242"/>
      <c r="OA28" s="242"/>
      <c r="OB28" s="242"/>
      <c r="OC28" s="242"/>
      <c r="OD28" s="242"/>
      <c r="OE28" s="242"/>
      <c r="OF28" s="242"/>
      <c r="OG28" s="242"/>
      <c r="OH28" s="242"/>
      <c r="OI28" s="242"/>
      <c r="OJ28" s="242"/>
      <c r="OK28" s="242"/>
      <c r="OL28" s="242"/>
      <c r="OM28" s="242"/>
      <c r="ON28" s="242"/>
      <c r="OO28" s="242"/>
      <c r="OP28" s="242"/>
      <c r="OQ28" s="242"/>
      <c r="OR28" s="242"/>
      <c r="OS28" s="242"/>
      <c r="OT28" s="242"/>
      <c r="OU28" s="242"/>
      <c r="OV28" s="242"/>
      <c r="OW28" s="242"/>
      <c r="OX28" s="242"/>
      <c r="OY28" s="242"/>
      <c r="OZ28" s="242"/>
      <c r="PA28" s="242"/>
      <c r="PB28" s="242"/>
      <c r="PC28" s="242"/>
      <c r="PD28" s="242"/>
      <c r="PE28" s="242"/>
      <c r="PF28" s="242"/>
      <c r="PG28" s="242"/>
      <c r="PH28" s="242"/>
      <c r="PI28" s="242"/>
      <c r="PJ28" s="242"/>
      <c r="PK28" s="242"/>
      <c r="PL28" s="242"/>
      <c r="PM28" s="242"/>
      <c r="PN28" s="242"/>
      <c r="PO28" s="242"/>
      <c r="PP28" s="242"/>
      <c r="PQ28" s="242"/>
      <c r="PR28" s="242"/>
      <c r="PS28" s="242"/>
      <c r="PT28" s="242"/>
      <c r="PU28" s="242"/>
      <c r="PV28" s="242"/>
      <c r="PW28" s="242"/>
      <c r="PX28" s="242"/>
      <c r="PY28" s="242"/>
      <c r="PZ28" s="242"/>
      <c r="QA28" s="242"/>
      <c r="QB28" s="242"/>
      <c r="QC28" s="242"/>
      <c r="QD28" s="242"/>
      <c r="QE28" s="242"/>
      <c r="QF28" s="242"/>
      <c r="QG28" s="242"/>
      <c r="QH28" s="242"/>
      <c r="QI28" s="242"/>
      <c r="QJ28" s="242"/>
      <c r="QK28" s="242"/>
      <c r="QL28" s="242"/>
      <c r="QM28" s="242"/>
      <c r="QN28" s="242"/>
      <c r="QO28" s="242"/>
      <c r="QP28" s="242"/>
      <c r="QQ28" s="242"/>
      <c r="QR28" s="242"/>
      <c r="QS28" s="242"/>
      <c r="QT28" s="242"/>
      <c r="QU28" s="242"/>
      <c r="QV28" s="242"/>
      <c r="QW28" s="242"/>
      <c r="QX28" s="242"/>
      <c r="QY28" s="242"/>
      <c r="QZ28" s="242"/>
      <c r="RA28" s="242"/>
      <c r="RB28" s="242"/>
      <c r="RC28" s="242"/>
      <c r="RD28" s="242"/>
      <c r="RE28" s="242"/>
      <c r="RF28" s="242"/>
      <c r="RG28" s="242"/>
      <c r="RH28" s="242"/>
      <c r="RI28" s="242"/>
      <c r="RJ28" s="242"/>
      <c r="RK28" s="242"/>
      <c r="RL28" s="242"/>
      <c r="RM28" s="242"/>
      <c r="RN28" s="242"/>
      <c r="RO28" s="242"/>
      <c r="RP28" s="242"/>
      <c r="RQ28" s="242"/>
      <c r="RR28" s="242"/>
      <c r="RS28" s="242"/>
      <c r="RT28" s="242"/>
      <c r="RU28" s="242"/>
      <c r="RV28" s="242"/>
      <c r="RW28" s="242"/>
      <c r="RX28" s="242"/>
      <c r="RY28" s="242"/>
      <c r="RZ28" s="242"/>
      <c r="SA28" s="242"/>
      <c r="SB28" s="242"/>
      <c r="SC28" s="242"/>
      <c r="SD28" s="242"/>
      <c r="SE28" s="242"/>
      <c r="SF28" s="242"/>
      <c r="SG28" s="242"/>
      <c r="SH28" s="242"/>
      <c r="SI28" s="242"/>
      <c r="SJ28" s="242"/>
      <c r="SK28" s="242"/>
      <c r="SL28" s="242"/>
      <c r="SM28" s="242"/>
      <c r="SN28" s="242"/>
      <c r="SO28" s="242"/>
      <c r="SP28" s="242"/>
      <c r="SQ28" s="242"/>
      <c r="SR28" s="242"/>
      <c r="SS28" s="242"/>
      <c r="ST28" s="242"/>
      <c r="SU28" s="242"/>
      <c r="SV28" s="242"/>
      <c r="SW28" s="242"/>
      <c r="SX28" s="242"/>
      <c r="SY28" s="242"/>
      <c r="SZ28" s="242"/>
      <c r="TA28" s="242"/>
      <c r="TB28" s="242"/>
      <c r="TC28" s="242"/>
      <c r="TD28" s="242"/>
      <c r="TE28" s="242"/>
      <c r="TF28" s="242"/>
      <c r="TG28" s="242"/>
      <c r="TH28" s="242"/>
      <c r="TI28" s="242"/>
      <c r="TJ28" s="242"/>
      <c r="TK28" s="242"/>
      <c r="TL28" s="242"/>
      <c r="TM28" s="242"/>
      <c r="TN28" s="242"/>
      <c r="TO28" s="242"/>
      <c r="TP28" s="242"/>
      <c r="TQ28" s="242"/>
      <c r="TR28" s="242"/>
      <c r="TS28" s="242"/>
      <c r="TT28" s="242"/>
      <c r="TU28" s="242"/>
      <c r="TV28" s="242"/>
      <c r="TW28" s="242"/>
      <c r="TX28" s="242"/>
      <c r="TY28" s="242"/>
      <c r="TZ28" s="242"/>
      <c r="UA28" s="242"/>
      <c r="UB28" s="242"/>
      <c r="UC28" s="242"/>
      <c r="UD28" s="242"/>
      <c r="UE28" s="242"/>
      <c r="UF28" s="242"/>
      <c r="UG28" s="242"/>
      <c r="UH28" s="242"/>
      <c r="UI28" s="242"/>
      <c r="UJ28" s="242"/>
      <c r="UK28" s="242"/>
      <c r="UL28" s="242"/>
      <c r="UM28" s="242"/>
      <c r="UN28" s="242"/>
      <c r="UO28" s="242"/>
      <c r="UP28" s="242"/>
      <c r="UQ28" s="242"/>
      <c r="UR28" s="242"/>
      <c r="US28" s="242"/>
      <c r="UT28" s="242"/>
      <c r="UU28" s="242"/>
      <c r="UV28" s="242"/>
      <c r="UW28" s="242"/>
      <c r="UX28" s="242"/>
      <c r="UY28" s="242"/>
      <c r="UZ28" s="242"/>
      <c r="VA28" s="242"/>
      <c r="VB28" s="242"/>
      <c r="VC28" s="242"/>
      <c r="VD28" s="242"/>
      <c r="VE28" s="242"/>
      <c r="VF28" s="242"/>
      <c r="VG28" s="242"/>
      <c r="VH28" s="242"/>
      <c r="VI28" s="242"/>
      <c r="VJ28" s="242"/>
      <c r="VK28" s="242"/>
      <c r="VL28" s="242"/>
      <c r="VM28" s="242"/>
      <c r="VN28" s="242"/>
      <c r="VO28" s="242"/>
      <c r="VP28" s="242"/>
      <c r="VQ28" s="242"/>
      <c r="VR28" s="242"/>
      <c r="VS28" s="242"/>
      <c r="VT28" s="242"/>
      <c r="VU28" s="242"/>
      <c r="VV28" s="242"/>
      <c r="VW28" s="242"/>
      <c r="VX28" s="242"/>
      <c r="VY28" s="242"/>
      <c r="VZ28" s="242"/>
      <c r="WA28" s="242"/>
      <c r="WB28" s="242"/>
      <c r="WC28" s="242"/>
      <c r="WD28" s="242"/>
      <c r="WE28" s="242"/>
      <c r="WF28" s="242"/>
      <c r="WG28" s="242"/>
      <c r="WH28" s="242"/>
      <c r="WI28" s="242"/>
      <c r="WJ28" s="242"/>
      <c r="WK28" s="242"/>
      <c r="WL28" s="242"/>
      <c r="WM28" s="242"/>
      <c r="WN28" s="242"/>
      <c r="WO28" s="242"/>
      <c r="WP28" s="242"/>
      <c r="WQ28" s="242"/>
      <c r="WR28" s="242"/>
      <c r="WS28" s="242"/>
      <c r="WT28" s="242"/>
      <c r="WU28" s="242"/>
      <c r="WV28" s="242"/>
      <c r="WW28" s="242"/>
      <c r="WX28" s="242"/>
      <c r="WY28" s="242"/>
      <c r="WZ28" s="242"/>
      <c r="XA28" s="242"/>
      <c r="XB28" s="242"/>
      <c r="XC28" s="242"/>
      <c r="XD28" s="242"/>
      <c r="XE28" s="242"/>
      <c r="XF28" s="242"/>
      <c r="XG28" s="242"/>
      <c r="XH28" s="242"/>
      <c r="XI28" s="242"/>
      <c r="XJ28" s="242"/>
      <c r="XK28" s="242"/>
      <c r="XL28" s="242"/>
      <c r="XM28" s="242"/>
      <c r="XN28" s="242"/>
      <c r="XO28" s="242"/>
      <c r="XP28" s="242"/>
      <c r="XQ28" s="242"/>
      <c r="XR28" s="242"/>
      <c r="XS28" s="242"/>
      <c r="XT28" s="242"/>
      <c r="XU28" s="242"/>
      <c r="XV28" s="242"/>
      <c r="XW28" s="242"/>
      <c r="XX28" s="242"/>
      <c r="XY28" s="242"/>
      <c r="XZ28" s="242"/>
      <c r="YA28" s="242"/>
      <c r="YB28" s="242"/>
      <c r="YC28" s="242"/>
      <c r="YD28" s="242"/>
      <c r="YE28" s="242"/>
      <c r="YF28" s="242"/>
      <c r="YG28" s="242"/>
      <c r="YH28" s="242"/>
      <c r="YI28" s="242"/>
      <c r="YJ28" s="242"/>
      <c r="YK28" s="242"/>
      <c r="YL28" s="242"/>
      <c r="YM28" s="242"/>
      <c r="YN28" s="242"/>
      <c r="YO28" s="242"/>
      <c r="YP28" s="242"/>
      <c r="YQ28" s="242"/>
      <c r="YR28" s="242"/>
      <c r="YS28" s="242"/>
      <c r="YT28" s="242"/>
      <c r="YU28" s="242"/>
      <c r="YV28" s="242"/>
      <c r="YW28" s="242"/>
      <c r="YX28" s="242"/>
      <c r="YY28" s="242"/>
      <c r="YZ28" s="242"/>
      <c r="ZA28" s="242"/>
      <c r="ZB28" s="242"/>
      <c r="ZC28" s="242"/>
      <c r="ZD28" s="242"/>
      <c r="ZE28" s="242"/>
      <c r="ZF28" s="242"/>
      <c r="ZG28" s="242"/>
      <c r="ZH28" s="242"/>
      <c r="ZI28" s="242"/>
      <c r="ZJ28" s="242"/>
      <c r="ZK28" s="242"/>
      <c r="ZL28" s="242"/>
      <c r="ZM28" s="242"/>
      <c r="ZN28" s="242"/>
      <c r="ZO28" s="242"/>
      <c r="ZP28" s="242"/>
      <c r="ZQ28" s="242"/>
      <c r="ZR28" s="242"/>
      <c r="ZS28" s="242"/>
      <c r="ZT28" s="242"/>
      <c r="ZU28" s="242"/>
      <c r="ZV28" s="242"/>
      <c r="ZW28" s="242"/>
      <c r="ZX28" s="242"/>
      <c r="ZY28" s="242"/>
      <c r="ZZ28" s="242"/>
      <c r="AAA28" s="242"/>
      <c r="AAB28" s="242"/>
      <c r="AAC28" s="242"/>
      <c r="AAD28" s="242"/>
      <c r="AAE28" s="242"/>
      <c r="AAF28" s="242"/>
      <c r="AAG28" s="242"/>
      <c r="AAH28" s="242"/>
      <c r="AAI28" s="242"/>
      <c r="AAJ28" s="242"/>
      <c r="AAK28" s="242"/>
      <c r="AAL28" s="242"/>
      <c r="AAM28" s="242"/>
      <c r="AAN28" s="242"/>
      <c r="AAO28" s="242"/>
      <c r="AAP28" s="242"/>
      <c r="AAQ28" s="242"/>
      <c r="AAR28" s="242"/>
      <c r="AAS28" s="242"/>
      <c r="AAT28" s="242"/>
      <c r="AAU28" s="242"/>
      <c r="AAV28" s="242"/>
      <c r="AAW28" s="242"/>
      <c r="AAX28" s="242"/>
      <c r="AAY28" s="242"/>
      <c r="AAZ28" s="242"/>
      <c r="ABA28" s="242"/>
      <c r="ABB28" s="242"/>
      <c r="ABC28" s="242"/>
      <c r="ABD28" s="242"/>
      <c r="ABE28" s="242"/>
      <c r="ABF28" s="242"/>
      <c r="ABG28" s="242"/>
      <c r="ABH28" s="242"/>
      <c r="ABI28" s="242"/>
      <c r="ABJ28" s="242"/>
      <c r="ABK28" s="242"/>
      <c r="ABL28" s="242"/>
      <c r="ABM28" s="242"/>
      <c r="ABN28" s="242"/>
      <c r="ABO28" s="242"/>
      <c r="ABP28" s="242"/>
      <c r="ABQ28" s="242"/>
      <c r="ABR28" s="242"/>
      <c r="ABS28" s="242"/>
      <c r="ABT28" s="242"/>
      <c r="ABU28" s="242"/>
      <c r="ABV28" s="242"/>
      <c r="ABW28" s="242"/>
      <c r="ABX28" s="242"/>
      <c r="ABY28" s="242"/>
      <c r="ABZ28" s="242"/>
      <c r="ACA28" s="242"/>
      <c r="ACB28" s="242"/>
      <c r="ACC28" s="242"/>
      <c r="ACD28" s="242"/>
      <c r="ACE28" s="242"/>
      <c r="ACF28" s="242"/>
      <c r="ACG28" s="242"/>
      <c r="ACH28" s="242"/>
      <c r="ACI28" s="242"/>
      <c r="ACJ28" s="242"/>
      <c r="ACK28" s="242"/>
      <c r="ACL28" s="242"/>
      <c r="ACM28" s="242"/>
      <c r="ACN28" s="242"/>
      <c r="ACO28" s="242"/>
      <c r="ACP28" s="242"/>
      <c r="ACQ28" s="242"/>
      <c r="ACR28" s="242"/>
      <c r="ACS28" s="242"/>
      <c r="ACT28" s="242"/>
      <c r="ACU28" s="242"/>
      <c r="ACV28" s="242"/>
      <c r="ACW28" s="242"/>
      <c r="ACX28" s="242"/>
      <c r="ACY28" s="242"/>
      <c r="ACZ28" s="242"/>
      <c r="ADA28" s="242"/>
      <c r="ADB28" s="242"/>
      <c r="ADC28" s="242"/>
      <c r="ADD28" s="242"/>
      <c r="ADE28" s="242"/>
      <c r="ADF28" s="242"/>
      <c r="ADG28" s="242"/>
      <c r="ADH28" s="242"/>
      <c r="ADI28" s="242"/>
      <c r="ADJ28" s="242"/>
      <c r="ADK28" s="242"/>
      <c r="ADL28" s="242"/>
      <c r="ADM28" s="242"/>
      <c r="ADN28" s="242"/>
      <c r="ADO28" s="242"/>
      <c r="ADP28" s="242"/>
      <c r="ADQ28" s="242"/>
      <c r="ADR28" s="242"/>
      <c r="ADS28" s="242"/>
      <c r="ADT28" s="242"/>
      <c r="ADU28" s="242"/>
      <c r="ADV28" s="242"/>
      <c r="ADW28" s="242"/>
      <c r="ADX28" s="242"/>
      <c r="ADY28" s="242"/>
      <c r="ADZ28" s="242"/>
      <c r="AEA28" s="242"/>
      <c r="AEB28" s="242"/>
      <c r="AEC28" s="242"/>
      <c r="AED28" s="242"/>
      <c r="AEE28" s="242"/>
      <c r="AEF28" s="242"/>
      <c r="AEG28" s="242"/>
      <c r="AEH28" s="242"/>
      <c r="AEI28" s="242"/>
      <c r="AEJ28" s="242"/>
      <c r="AEK28" s="242"/>
      <c r="AEL28" s="242"/>
      <c r="AEM28" s="242"/>
      <c r="AEN28" s="242"/>
      <c r="AEO28" s="242"/>
      <c r="AEP28" s="242"/>
      <c r="AEQ28" s="242"/>
      <c r="AER28" s="242"/>
      <c r="AES28" s="242"/>
      <c r="AET28" s="242"/>
      <c r="AEU28" s="242"/>
      <c r="AEV28" s="242"/>
      <c r="AEW28" s="242"/>
      <c r="AEX28" s="242"/>
      <c r="AEY28" s="242"/>
      <c r="AEZ28" s="242"/>
      <c r="AFA28" s="242"/>
      <c r="AFB28" s="242"/>
      <c r="AFC28" s="242"/>
      <c r="AFD28" s="242"/>
      <c r="AFE28" s="242"/>
      <c r="AFF28" s="242"/>
      <c r="AFG28" s="242"/>
      <c r="AFH28" s="242"/>
      <c r="AFI28" s="242"/>
      <c r="AFJ28" s="242"/>
      <c r="AFK28" s="242"/>
      <c r="AFL28" s="242"/>
      <c r="AFM28" s="242"/>
      <c r="AFN28" s="242"/>
      <c r="AFO28" s="242"/>
      <c r="AFP28" s="242"/>
      <c r="AFQ28" s="242"/>
      <c r="AFR28" s="242"/>
      <c r="AFS28" s="242"/>
      <c r="AFT28" s="242"/>
      <c r="AFU28" s="242"/>
      <c r="AFV28" s="242"/>
      <c r="AFW28" s="242"/>
      <c r="AFX28" s="242"/>
      <c r="AFY28" s="242"/>
      <c r="AFZ28" s="242"/>
      <c r="AGA28" s="242"/>
      <c r="AGB28" s="242"/>
      <c r="AGC28" s="242"/>
      <c r="AGD28" s="242"/>
      <c r="AGE28" s="242"/>
      <c r="AGF28" s="242"/>
      <c r="AGG28" s="242"/>
      <c r="AGH28" s="242"/>
      <c r="AGI28" s="242"/>
      <c r="AGJ28" s="242"/>
      <c r="AGK28" s="242"/>
      <c r="AGL28" s="242"/>
      <c r="AGM28" s="242"/>
      <c r="AGN28" s="242"/>
      <c r="AGO28" s="242"/>
      <c r="AGP28" s="242"/>
      <c r="AGQ28" s="242"/>
      <c r="AGR28" s="242"/>
      <c r="AGS28" s="242"/>
      <c r="AGT28" s="242"/>
      <c r="AGU28" s="242"/>
      <c r="AGV28" s="242"/>
      <c r="AGW28" s="242"/>
      <c r="AGX28" s="242"/>
      <c r="AGY28" s="242"/>
      <c r="AGZ28" s="242"/>
      <c r="AHA28" s="242"/>
      <c r="AHB28" s="242"/>
      <c r="AHC28" s="242"/>
      <c r="AHD28" s="242"/>
      <c r="AHE28" s="242"/>
      <c r="AHF28" s="242"/>
      <c r="AHG28" s="242"/>
      <c r="AHH28" s="242"/>
      <c r="AHI28" s="242"/>
      <c r="AHJ28" s="242"/>
      <c r="AHK28" s="242"/>
      <c r="AHL28" s="242"/>
      <c r="AHM28" s="242"/>
      <c r="AHN28" s="242"/>
      <c r="AHO28" s="242"/>
      <c r="AHP28" s="242"/>
      <c r="AHQ28" s="242"/>
      <c r="AHR28" s="242"/>
      <c r="AHS28" s="242"/>
      <c r="AHT28" s="242"/>
      <c r="AHU28" s="242"/>
      <c r="AHV28" s="242"/>
      <c r="AHW28" s="242"/>
      <c r="AHX28" s="242"/>
      <c r="AHY28" s="242"/>
      <c r="AHZ28" s="242"/>
      <c r="AIA28" s="242"/>
      <c r="AIB28" s="242"/>
      <c r="AIC28" s="242"/>
      <c r="AID28" s="242"/>
      <c r="AIE28" s="242"/>
      <c r="AIF28" s="242"/>
      <c r="AIG28" s="242"/>
      <c r="AIH28" s="242"/>
      <c r="AII28" s="242"/>
      <c r="AIJ28" s="242"/>
      <c r="AIK28" s="242"/>
      <c r="AIL28" s="242"/>
      <c r="AIM28" s="242"/>
      <c r="AIN28" s="242"/>
      <c r="AIO28" s="242"/>
      <c r="AIP28" s="242"/>
      <c r="AIQ28" s="242"/>
      <c r="AIR28" s="242"/>
      <c r="AIS28" s="242"/>
      <c r="AIT28" s="242"/>
      <c r="AIU28" s="242"/>
      <c r="AIV28" s="242"/>
      <c r="AIW28" s="242"/>
      <c r="AIX28" s="242"/>
      <c r="AIY28" s="242"/>
      <c r="AIZ28" s="242"/>
      <c r="AJA28" s="242"/>
      <c r="AJB28" s="242"/>
      <c r="AJC28" s="242"/>
      <c r="AJD28" s="242"/>
      <c r="AJE28" s="242"/>
      <c r="AJF28" s="242"/>
      <c r="AJG28" s="242"/>
      <c r="AJH28" s="242"/>
      <c r="AJI28" s="242"/>
      <c r="AJJ28" s="242"/>
      <c r="AJK28" s="242"/>
      <c r="AJL28" s="242"/>
      <c r="AJM28" s="242"/>
      <c r="AJN28" s="242"/>
      <c r="AJO28" s="242"/>
      <c r="AJP28" s="242"/>
      <c r="AJQ28" s="242"/>
      <c r="AJR28" s="242"/>
      <c r="AJS28" s="242"/>
      <c r="AJT28" s="242"/>
      <c r="AJU28" s="242"/>
      <c r="AJV28" s="242"/>
      <c r="AJW28" s="242"/>
      <c r="AJX28" s="242"/>
      <c r="AJY28" s="242"/>
      <c r="AJZ28" s="242"/>
      <c r="AKA28" s="242"/>
      <c r="AKB28" s="242"/>
      <c r="AKC28" s="242"/>
      <c r="AKD28" s="242"/>
      <c r="AKE28" s="242"/>
      <c r="AKF28" s="242"/>
      <c r="AKG28" s="242"/>
      <c r="AKH28" s="242"/>
      <c r="AKI28" s="242"/>
      <c r="AKJ28" s="242"/>
      <c r="AKK28" s="242"/>
      <c r="AKL28" s="242"/>
      <c r="AKM28" s="242"/>
      <c r="AKN28" s="242"/>
      <c r="AKO28" s="242"/>
      <c r="AKP28" s="242"/>
      <c r="AKQ28" s="242"/>
      <c r="AKR28" s="242"/>
      <c r="AKS28" s="242"/>
      <c r="AKT28" s="242"/>
      <c r="AKU28" s="242"/>
      <c r="AKV28" s="242"/>
      <c r="AKW28" s="242"/>
      <c r="AKX28" s="242"/>
      <c r="AKY28" s="242"/>
      <c r="AKZ28" s="242"/>
      <c r="ALA28" s="242"/>
      <c r="ALB28" s="242"/>
      <c r="ALC28" s="242"/>
      <c r="ALD28" s="242"/>
      <c r="ALE28" s="242"/>
      <c r="ALF28" s="242"/>
      <c r="ALG28" s="242"/>
      <c r="ALH28" s="242"/>
      <c r="ALI28" s="242"/>
      <c r="ALJ28" s="242"/>
      <c r="ALK28" s="242"/>
      <c r="ALL28" s="242"/>
      <c r="ALM28" s="242"/>
      <c r="ALN28" s="242"/>
      <c r="ALO28" s="242"/>
      <c r="ALP28" s="242"/>
      <c r="ALQ28" s="242"/>
      <c r="ALR28" s="242"/>
      <c r="ALS28" s="242"/>
      <c r="ALT28" s="242"/>
      <c r="ALU28" s="242"/>
      <c r="ALV28" s="242"/>
      <c r="ALW28" s="242"/>
      <c r="ALX28" s="242"/>
      <c r="ALY28" s="242"/>
      <c r="ALZ28" s="242"/>
      <c r="AMA28" s="242"/>
      <c r="AMB28" s="242"/>
      <c r="AMC28" s="242"/>
      <c r="AMD28" s="242"/>
      <c r="AME28" s="242"/>
      <c r="AMF28" s="242"/>
      <c r="AMG28" s="242"/>
      <c r="AMH28" s="242"/>
      <c r="AMI28" s="242"/>
      <c r="AMJ28" s="242"/>
    </row>
    <row r="29" customFormat="false" ht="5.25" hidden="false" customHeight="true" outlineLevel="0" collapsed="false">
      <c r="E29" s="246"/>
      <c r="F29" s="247"/>
    </row>
    <row r="30" customFormat="false" ht="24" hidden="false" customHeight="true" outlineLevel="0" collapsed="false">
      <c r="A30" s="236" t="s">
        <v>324</v>
      </c>
      <c r="B30" s="236"/>
      <c r="C30" s="236"/>
      <c r="D30" s="236"/>
      <c r="E30" s="266"/>
      <c r="F30" s="267"/>
    </row>
    <row r="31" customFormat="false" ht="30.75" hidden="false" customHeight="true" outlineLevel="0" collapsed="false">
      <c r="A31" s="239" t="s">
        <v>297</v>
      </c>
      <c r="B31" s="239"/>
      <c r="C31" s="239"/>
      <c r="D31" s="239"/>
      <c r="E31" s="268"/>
      <c r="F31" s="269"/>
      <c r="G31" s="242"/>
      <c r="H31" s="242"/>
      <c r="I31" s="242"/>
      <c r="J31" s="242"/>
      <c r="K31" s="242"/>
      <c r="L31" s="242"/>
      <c r="M31" s="242"/>
      <c r="N31" s="242"/>
      <c r="O31" s="242"/>
      <c r="P31" s="242"/>
      <c r="Q31" s="242"/>
      <c r="R31" s="242"/>
      <c r="S31" s="242"/>
      <c r="T31" s="242"/>
      <c r="U31" s="242"/>
      <c r="V31" s="242"/>
      <c r="W31" s="242"/>
      <c r="X31" s="242"/>
      <c r="Y31" s="242"/>
      <c r="Z31" s="242"/>
      <c r="AA31" s="242"/>
      <c r="AB31" s="242"/>
      <c r="AC31" s="242"/>
      <c r="AD31" s="242"/>
      <c r="AE31" s="242"/>
      <c r="AF31" s="242"/>
      <c r="AG31" s="242"/>
      <c r="AH31" s="242"/>
      <c r="AI31" s="242"/>
      <c r="AJ31" s="242"/>
      <c r="AK31" s="242"/>
      <c r="AL31" s="242"/>
      <c r="AM31" s="242"/>
      <c r="AN31" s="242"/>
      <c r="AO31" s="242"/>
      <c r="AP31" s="242"/>
      <c r="AQ31" s="242"/>
      <c r="AR31" s="242"/>
      <c r="AS31" s="242"/>
      <c r="AT31" s="242"/>
      <c r="AU31" s="242"/>
      <c r="AV31" s="242"/>
      <c r="AW31" s="242"/>
      <c r="AX31" s="242"/>
      <c r="AY31" s="242"/>
      <c r="AZ31" s="242"/>
      <c r="BA31" s="242"/>
      <c r="BB31" s="242"/>
      <c r="BC31" s="242"/>
      <c r="BD31" s="242"/>
      <c r="BE31" s="242"/>
      <c r="BF31" s="242"/>
      <c r="BG31" s="242"/>
      <c r="BH31" s="242"/>
      <c r="BI31" s="242"/>
      <c r="BJ31" s="242"/>
      <c r="BK31" s="242"/>
      <c r="BL31" s="242"/>
      <c r="BM31" s="242"/>
      <c r="BN31" s="242"/>
      <c r="BO31" s="242"/>
      <c r="BP31" s="242"/>
      <c r="BQ31" s="242"/>
      <c r="BR31" s="242"/>
      <c r="BS31" s="242"/>
      <c r="BT31" s="242"/>
      <c r="BU31" s="242"/>
      <c r="BV31" s="242"/>
      <c r="BW31" s="242"/>
      <c r="BX31" s="242"/>
      <c r="BY31" s="242"/>
      <c r="BZ31" s="242"/>
      <c r="CA31" s="242"/>
      <c r="CB31" s="242"/>
      <c r="CC31" s="242"/>
      <c r="CD31" s="242"/>
      <c r="CE31" s="242"/>
      <c r="CF31" s="242"/>
      <c r="CG31" s="242"/>
      <c r="CH31" s="242"/>
      <c r="CI31" s="242"/>
      <c r="CJ31" s="242"/>
      <c r="CK31" s="242"/>
      <c r="CL31" s="242"/>
      <c r="CM31" s="242"/>
      <c r="CN31" s="242"/>
      <c r="CO31" s="242"/>
      <c r="CP31" s="242"/>
      <c r="CQ31" s="242"/>
      <c r="CR31" s="242"/>
      <c r="CS31" s="242"/>
      <c r="CT31" s="242"/>
      <c r="CU31" s="242"/>
      <c r="CV31" s="242"/>
      <c r="CW31" s="242"/>
      <c r="CX31" s="242"/>
      <c r="CY31" s="242"/>
      <c r="CZ31" s="242"/>
      <c r="DA31" s="242"/>
      <c r="DB31" s="242"/>
      <c r="DC31" s="242"/>
      <c r="DD31" s="242"/>
      <c r="DE31" s="242"/>
      <c r="DF31" s="242"/>
      <c r="DG31" s="242"/>
      <c r="DH31" s="242"/>
      <c r="DI31" s="242"/>
      <c r="DJ31" s="242"/>
      <c r="DK31" s="242"/>
      <c r="DL31" s="242"/>
      <c r="DM31" s="242"/>
      <c r="DN31" s="242"/>
      <c r="DO31" s="242"/>
      <c r="DP31" s="242"/>
      <c r="DQ31" s="242"/>
      <c r="DR31" s="242"/>
      <c r="DS31" s="242"/>
      <c r="DT31" s="242"/>
      <c r="DU31" s="242"/>
      <c r="DV31" s="242"/>
      <c r="DW31" s="242"/>
      <c r="DX31" s="242"/>
      <c r="DY31" s="242"/>
      <c r="DZ31" s="242"/>
      <c r="EA31" s="242"/>
      <c r="EB31" s="242"/>
      <c r="EC31" s="242"/>
      <c r="ED31" s="242"/>
      <c r="EE31" s="242"/>
      <c r="EF31" s="242"/>
      <c r="EG31" s="242"/>
      <c r="EH31" s="242"/>
      <c r="EI31" s="242"/>
      <c r="EJ31" s="242"/>
      <c r="EK31" s="242"/>
      <c r="EL31" s="242"/>
      <c r="EM31" s="242"/>
      <c r="EN31" s="242"/>
      <c r="EO31" s="242"/>
      <c r="EP31" s="242"/>
      <c r="EQ31" s="242"/>
      <c r="ER31" s="242"/>
      <c r="ES31" s="242"/>
      <c r="ET31" s="242"/>
      <c r="EU31" s="242"/>
      <c r="EV31" s="242"/>
      <c r="EW31" s="242"/>
      <c r="EX31" s="242"/>
      <c r="EY31" s="242"/>
      <c r="EZ31" s="242"/>
      <c r="FA31" s="242"/>
      <c r="FB31" s="242"/>
      <c r="FC31" s="242"/>
      <c r="FD31" s="242"/>
      <c r="FE31" s="242"/>
      <c r="FF31" s="242"/>
      <c r="FG31" s="242"/>
      <c r="FH31" s="242"/>
      <c r="FI31" s="242"/>
      <c r="FJ31" s="242"/>
      <c r="FK31" s="242"/>
      <c r="FL31" s="242"/>
      <c r="FM31" s="242"/>
      <c r="FN31" s="242"/>
      <c r="FO31" s="242"/>
      <c r="FP31" s="242"/>
      <c r="FQ31" s="242"/>
      <c r="FR31" s="242"/>
      <c r="FS31" s="242"/>
      <c r="FT31" s="242"/>
      <c r="FU31" s="242"/>
      <c r="FV31" s="242"/>
      <c r="FW31" s="242"/>
      <c r="FX31" s="242"/>
      <c r="FY31" s="242"/>
      <c r="FZ31" s="242"/>
      <c r="GA31" s="242"/>
      <c r="GB31" s="242"/>
      <c r="GC31" s="242"/>
      <c r="GD31" s="242"/>
      <c r="GE31" s="242"/>
      <c r="GF31" s="242"/>
      <c r="GG31" s="242"/>
      <c r="GH31" s="242"/>
      <c r="GI31" s="242"/>
      <c r="GJ31" s="242"/>
      <c r="GK31" s="242"/>
      <c r="GL31" s="242"/>
      <c r="GM31" s="242"/>
      <c r="GN31" s="242"/>
      <c r="GO31" s="242"/>
      <c r="GP31" s="242"/>
      <c r="GQ31" s="242"/>
      <c r="GR31" s="242"/>
      <c r="GS31" s="242"/>
      <c r="GT31" s="242"/>
      <c r="GU31" s="242"/>
      <c r="GV31" s="242"/>
      <c r="GW31" s="242"/>
      <c r="GX31" s="242"/>
      <c r="GY31" s="242"/>
      <c r="GZ31" s="242"/>
      <c r="HA31" s="242"/>
      <c r="HB31" s="242"/>
      <c r="HC31" s="242"/>
      <c r="HD31" s="242"/>
      <c r="HE31" s="242"/>
      <c r="HF31" s="242"/>
      <c r="HG31" s="242"/>
      <c r="HH31" s="242"/>
      <c r="HI31" s="242"/>
      <c r="HJ31" s="242"/>
      <c r="HK31" s="242"/>
      <c r="HL31" s="242"/>
      <c r="HM31" s="242"/>
      <c r="HN31" s="242"/>
      <c r="HO31" s="242"/>
      <c r="HP31" s="242"/>
      <c r="HQ31" s="242"/>
      <c r="HR31" s="242"/>
      <c r="HS31" s="242"/>
      <c r="HT31" s="242"/>
      <c r="HU31" s="242"/>
      <c r="HV31" s="242"/>
      <c r="HW31" s="242"/>
      <c r="HX31" s="242"/>
      <c r="HY31" s="242"/>
      <c r="HZ31" s="242"/>
      <c r="IA31" s="242"/>
      <c r="IB31" s="242"/>
      <c r="IC31" s="242"/>
      <c r="ID31" s="242"/>
      <c r="IE31" s="242"/>
      <c r="IF31" s="242"/>
      <c r="IG31" s="242"/>
      <c r="IH31" s="242"/>
      <c r="II31" s="242"/>
      <c r="IJ31" s="242"/>
      <c r="IK31" s="242"/>
      <c r="IL31" s="242"/>
      <c r="IM31" s="242"/>
      <c r="IN31" s="242"/>
      <c r="IO31" s="242"/>
      <c r="IP31" s="242"/>
      <c r="IQ31" s="242"/>
      <c r="IR31" s="242"/>
      <c r="IS31" s="242"/>
      <c r="IT31" s="242"/>
      <c r="IU31" s="242"/>
      <c r="IV31" s="242"/>
      <c r="IW31" s="242"/>
      <c r="IX31" s="242"/>
      <c r="IY31" s="242"/>
      <c r="IZ31" s="242"/>
      <c r="JA31" s="242"/>
      <c r="JB31" s="242"/>
      <c r="JC31" s="242"/>
      <c r="JD31" s="242"/>
      <c r="JE31" s="242"/>
      <c r="JF31" s="242"/>
      <c r="JG31" s="242"/>
      <c r="JH31" s="242"/>
      <c r="JI31" s="242"/>
      <c r="JJ31" s="242"/>
      <c r="JK31" s="242"/>
      <c r="JL31" s="242"/>
      <c r="JM31" s="242"/>
      <c r="JN31" s="242"/>
      <c r="JO31" s="242"/>
      <c r="JP31" s="242"/>
      <c r="JQ31" s="242"/>
      <c r="JR31" s="242"/>
      <c r="JS31" s="242"/>
      <c r="JT31" s="242"/>
      <c r="JU31" s="242"/>
      <c r="JV31" s="242"/>
      <c r="JW31" s="242"/>
      <c r="JX31" s="242"/>
      <c r="JY31" s="242"/>
      <c r="JZ31" s="242"/>
      <c r="KA31" s="242"/>
      <c r="KB31" s="242"/>
      <c r="KC31" s="242"/>
      <c r="KD31" s="242"/>
      <c r="KE31" s="242"/>
      <c r="KF31" s="242"/>
      <c r="KG31" s="242"/>
      <c r="KH31" s="242"/>
      <c r="KI31" s="242"/>
      <c r="KJ31" s="242"/>
      <c r="KK31" s="242"/>
      <c r="KL31" s="242"/>
      <c r="KM31" s="242"/>
      <c r="KN31" s="242"/>
      <c r="KO31" s="242"/>
      <c r="KP31" s="242"/>
      <c r="KQ31" s="242"/>
      <c r="KR31" s="242"/>
      <c r="KS31" s="242"/>
      <c r="KT31" s="242"/>
      <c r="KU31" s="242"/>
      <c r="KV31" s="242"/>
      <c r="KW31" s="242"/>
      <c r="KX31" s="242"/>
      <c r="KY31" s="242"/>
      <c r="KZ31" s="242"/>
      <c r="LA31" s="242"/>
      <c r="LB31" s="242"/>
      <c r="LC31" s="242"/>
      <c r="LD31" s="242"/>
      <c r="LE31" s="242"/>
      <c r="LF31" s="242"/>
      <c r="LG31" s="242"/>
      <c r="LH31" s="242"/>
      <c r="LI31" s="242"/>
      <c r="LJ31" s="242"/>
      <c r="LK31" s="242"/>
      <c r="LL31" s="242"/>
      <c r="LM31" s="242"/>
      <c r="LN31" s="242"/>
      <c r="LO31" s="242"/>
      <c r="LP31" s="242"/>
      <c r="LQ31" s="242"/>
      <c r="LR31" s="242"/>
      <c r="LS31" s="242"/>
      <c r="LT31" s="242"/>
      <c r="LU31" s="242"/>
      <c r="LV31" s="242"/>
      <c r="LW31" s="242"/>
      <c r="LX31" s="242"/>
      <c r="LY31" s="242"/>
      <c r="LZ31" s="242"/>
      <c r="MA31" s="242"/>
      <c r="MB31" s="242"/>
      <c r="MC31" s="242"/>
      <c r="MD31" s="242"/>
      <c r="ME31" s="242"/>
      <c r="MF31" s="242"/>
      <c r="MG31" s="242"/>
      <c r="MH31" s="242"/>
      <c r="MI31" s="242"/>
      <c r="MJ31" s="242"/>
      <c r="MK31" s="242"/>
      <c r="ML31" s="242"/>
      <c r="MM31" s="242"/>
      <c r="MN31" s="242"/>
      <c r="MO31" s="242"/>
      <c r="MP31" s="242"/>
      <c r="MQ31" s="242"/>
      <c r="MR31" s="242"/>
      <c r="MS31" s="242"/>
      <c r="MT31" s="242"/>
      <c r="MU31" s="242"/>
      <c r="MV31" s="242"/>
      <c r="MW31" s="242"/>
      <c r="MX31" s="242"/>
      <c r="MY31" s="242"/>
      <c r="MZ31" s="242"/>
      <c r="NA31" s="242"/>
      <c r="NB31" s="242"/>
      <c r="NC31" s="242"/>
      <c r="ND31" s="242"/>
      <c r="NE31" s="242"/>
      <c r="NF31" s="242"/>
      <c r="NG31" s="242"/>
      <c r="NH31" s="242"/>
      <c r="NI31" s="242"/>
      <c r="NJ31" s="242"/>
      <c r="NK31" s="242"/>
      <c r="NL31" s="242"/>
      <c r="NM31" s="242"/>
      <c r="NN31" s="242"/>
      <c r="NO31" s="242"/>
      <c r="NP31" s="242"/>
      <c r="NQ31" s="242"/>
      <c r="NR31" s="242"/>
      <c r="NS31" s="242"/>
      <c r="NT31" s="242"/>
      <c r="NU31" s="242"/>
      <c r="NV31" s="242"/>
      <c r="NW31" s="242"/>
      <c r="NX31" s="242"/>
      <c r="NY31" s="242"/>
      <c r="NZ31" s="242"/>
      <c r="OA31" s="242"/>
      <c r="OB31" s="242"/>
      <c r="OC31" s="242"/>
      <c r="OD31" s="242"/>
      <c r="OE31" s="242"/>
      <c r="OF31" s="242"/>
      <c r="OG31" s="242"/>
      <c r="OH31" s="242"/>
      <c r="OI31" s="242"/>
      <c r="OJ31" s="242"/>
      <c r="OK31" s="242"/>
      <c r="OL31" s="242"/>
      <c r="OM31" s="242"/>
      <c r="ON31" s="242"/>
      <c r="OO31" s="242"/>
      <c r="OP31" s="242"/>
      <c r="OQ31" s="242"/>
      <c r="OR31" s="242"/>
      <c r="OS31" s="242"/>
      <c r="OT31" s="242"/>
      <c r="OU31" s="242"/>
      <c r="OV31" s="242"/>
      <c r="OW31" s="242"/>
      <c r="OX31" s="242"/>
      <c r="OY31" s="242"/>
      <c r="OZ31" s="242"/>
      <c r="PA31" s="242"/>
      <c r="PB31" s="242"/>
      <c r="PC31" s="242"/>
      <c r="PD31" s="242"/>
      <c r="PE31" s="242"/>
      <c r="PF31" s="242"/>
      <c r="PG31" s="242"/>
      <c r="PH31" s="242"/>
      <c r="PI31" s="242"/>
      <c r="PJ31" s="242"/>
      <c r="PK31" s="242"/>
      <c r="PL31" s="242"/>
      <c r="PM31" s="242"/>
      <c r="PN31" s="242"/>
      <c r="PO31" s="242"/>
      <c r="PP31" s="242"/>
      <c r="PQ31" s="242"/>
      <c r="PR31" s="242"/>
      <c r="PS31" s="242"/>
      <c r="PT31" s="242"/>
      <c r="PU31" s="242"/>
      <c r="PV31" s="242"/>
      <c r="PW31" s="242"/>
      <c r="PX31" s="242"/>
      <c r="PY31" s="242"/>
      <c r="PZ31" s="242"/>
      <c r="QA31" s="242"/>
      <c r="QB31" s="242"/>
      <c r="QC31" s="242"/>
      <c r="QD31" s="242"/>
      <c r="QE31" s="242"/>
      <c r="QF31" s="242"/>
      <c r="QG31" s="242"/>
      <c r="QH31" s="242"/>
      <c r="QI31" s="242"/>
      <c r="QJ31" s="242"/>
      <c r="QK31" s="242"/>
      <c r="QL31" s="242"/>
      <c r="QM31" s="242"/>
      <c r="QN31" s="242"/>
      <c r="QO31" s="242"/>
      <c r="QP31" s="242"/>
      <c r="QQ31" s="242"/>
      <c r="QR31" s="242"/>
      <c r="QS31" s="242"/>
      <c r="QT31" s="242"/>
      <c r="QU31" s="242"/>
      <c r="QV31" s="242"/>
      <c r="QW31" s="242"/>
      <c r="QX31" s="242"/>
      <c r="QY31" s="242"/>
      <c r="QZ31" s="242"/>
      <c r="RA31" s="242"/>
      <c r="RB31" s="242"/>
      <c r="RC31" s="242"/>
      <c r="RD31" s="242"/>
      <c r="RE31" s="242"/>
      <c r="RF31" s="242"/>
      <c r="RG31" s="242"/>
      <c r="RH31" s="242"/>
      <c r="RI31" s="242"/>
      <c r="RJ31" s="242"/>
      <c r="RK31" s="242"/>
      <c r="RL31" s="242"/>
      <c r="RM31" s="242"/>
      <c r="RN31" s="242"/>
      <c r="RO31" s="242"/>
      <c r="RP31" s="242"/>
      <c r="RQ31" s="242"/>
      <c r="RR31" s="242"/>
      <c r="RS31" s="242"/>
      <c r="RT31" s="242"/>
      <c r="RU31" s="242"/>
      <c r="RV31" s="242"/>
      <c r="RW31" s="242"/>
      <c r="RX31" s="242"/>
      <c r="RY31" s="242"/>
      <c r="RZ31" s="242"/>
      <c r="SA31" s="242"/>
      <c r="SB31" s="242"/>
      <c r="SC31" s="242"/>
      <c r="SD31" s="242"/>
      <c r="SE31" s="242"/>
      <c r="SF31" s="242"/>
      <c r="SG31" s="242"/>
      <c r="SH31" s="242"/>
      <c r="SI31" s="242"/>
      <c r="SJ31" s="242"/>
      <c r="SK31" s="242"/>
      <c r="SL31" s="242"/>
      <c r="SM31" s="242"/>
      <c r="SN31" s="242"/>
      <c r="SO31" s="242"/>
      <c r="SP31" s="242"/>
      <c r="SQ31" s="242"/>
      <c r="SR31" s="242"/>
      <c r="SS31" s="242"/>
      <c r="ST31" s="242"/>
      <c r="SU31" s="242"/>
      <c r="SV31" s="242"/>
      <c r="SW31" s="242"/>
      <c r="SX31" s="242"/>
      <c r="SY31" s="242"/>
      <c r="SZ31" s="242"/>
      <c r="TA31" s="242"/>
      <c r="TB31" s="242"/>
      <c r="TC31" s="242"/>
      <c r="TD31" s="242"/>
      <c r="TE31" s="242"/>
      <c r="TF31" s="242"/>
      <c r="TG31" s="242"/>
      <c r="TH31" s="242"/>
      <c r="TI31" s="242"/>
      <c r="TJ31" s="242"/>
      <c r="TK31" s="242"/>
      <c r="TL31" s="242"/>
      <c r="TM31" s="242"/>
      <c r="TN31" s="242"/>
      <c r="TO31" s="242"/>
      <c r="TP31" s="242"/>
      <c r="TQ31" s="242"/>
      <c r="TR31" s="242"/>
      <c r="TS31" s="242"/>
      <c r="TT31" s="242"/>
      <c r="TU31" s="242"/>
      <c r="TV31" s="242"/>
      <c r="TW31" s="242"/>
      <c r="TX31" s="242"/>
      <c r="TY31" s="242"/>
      <c r="TZ31" s="242"/>
      <c r="UA31" s="242"/>
      <c r="UB31" s="242"/>
      <c r="UC31" s="242"/>
      <c r="UD31" s="242"/>
      <c r="UE31" s="242"/>
      <c r="UF31" s="242"/>
      <c r="UG31" s="242"/>
      <c r="UH31" s="242"/>
      <c r="UI31" s="242"/>
      <c r="UJ31" s="242"/>
      <c r="UK31" s="242"/>
      <c r="UL31" s="242"/>
      <c r="UM31" s="242"/>
      <c r="UN31" s="242"/>
      <c r="UO31" s="242"/>
      <c r="UP31" s="242"/>
      <c r="UQ31" s="242"/>
      <c r="UR31" s="242"/>
      <c r="US31" s="242"/>
      <c r="UT31" s="242"/>
      <c r="UU31" s="242"/>
      <c r="UV31" s="242"/>
      <c r="UW31" s="242"/>
      <c r="UX31" s="242"/>
      <c r="UY31" s="242"/>
      <c r="UZ31" s="242"/>
      <c r="VA31" s="242"/>
      <c r="VB31" s="242"/>
      <c r="VC31" s="242"/>
      <c r="VD31" s="242"/>
      <c r="VE31" s="242"/>
      <c r="VF31" s="242"/>
      <c r="VG31" s="242"/>
      <c r="VH31" s="242"/>
      <c r="VI31" s="242"/>
      <c r="VJ31" s="242"/>
      <c r="VK31" s="242"/>
      <c r="VL31" s="242"/>
      <c r="VM31" s="242"/>
      <c r="VN31" s="242"/>
      <c r="VO31" s="242"/>
      <c r="VP31" s="242"/>
      <c r="VQ31" s="242"/>
      <c r="VR31" s="242"/>
      <c r="VS31" s="242"/>
      <c r="VT31" s="242"/>
      <c r="VU31" s="242"/>
      <c r="VV31" s="242"/>
      <c r="VW31" s="242"/>
      <c r="VX31" s="242"/>
      <c r="VY31" s="242"/>
      <c r="VZ31" s="242"/>
      <c r="WA31" s="242"/>
      <c r="WB31" s="242"/>
      <c r="WC31" s="242"/>
      <c r="WD31" s="242"/>
      <c r="WE31" s="242"/>
      <c r="WF31" s="242"/>
      <c r="WG31" s="242"/>
      <c r="WH31" s="242"/>
      <c r="WI31" s="242"/>
      <c r="WJ31" s="242"/>
      <c r="WK31" s="242"/>
      <c r="WL31" s="242"/>
      <c r="WM31" s="242"/>
      <c r="WN31" s="242"/>
      <c r="WO31" s="242"/>
      <c r="WP31" s="242"/>
      <c r="WQ31" s="242"/>
      <c r="WR31" s="242"/>
      <c r="WS31" s="242"/>
      <c r="WT31" s="242"/>
      <c r="WU31" s="242"/>
      <c r="WV31" s="242"/>
      <c r="WW31" s="242"/>
      <c r="WX31" s="242"/>
      <c r="WY31" s="242"/>
      <c r="WZ31" s="242"/>
      <c r="XA31" s="242"/>
      <c r="XB31" s="242"/>
      <c r="XC31" s="242"/>
      <c r="XD31" s="242"/>
      <c r="XE31" s="242"/>
      <c r="XF31" s="242"/>
      <c r="XG31" s="242"/>
      <c r="XH31" s="242"/>
      <c r="XI31" s="242"/>
      <c r="XJ31" s="242"/>
      <c r="XK31" s="242"/>
      <c r="XL31" s="242"/>
      <c r="XM31" s="242"/>
      <c r="XN31" s="242"/>
      <c r="XO31" s="242"/>
      <c r="XP31" s="242"/>
      <c r="XQ31" s="242"/>
      <c r="XR31" s="242"/>
      <c r="XS31" s="242"/>
      <c r="XT31" s="242"/>
      <c r="XU31" s="242"/>
      <c r="XV31" s="242"/>
      <c r="XW31" s="242"/>
      <c r="XX31" s="242"/>
      <c r="XY31" s="242"/>
      <c r="XZ31" s="242"/>
      <c r="YA31" s="242"/>
      <c r="YB31" s="242"/>
      <c r="YC31" s="242"/>
      <c r="YD31" s="242"/>
      <c r="YE31" s="242"/>
      <c r="YF31" s="242"/>
      <c r="YG31" s="242"/>
      <c r="YH31" s="242"/>
      <c r="YI31" s="242"/>
      <c r="YJ31" s="242"/>
      <c r="YK31" s="242"/>
      <c r="YL31" s="242"/>
      <c r="YM31" s="242"/>
      <c r="YN31" s="242"/>
      <c r="YO31" s="242"/>
      <c r="YP31" s="242"/>
      <c r="YQ31" s="242"/>
      <c r="YR31" s="242"/>
      <c r="YS31" s="242"/>
      <c r="YT31" s="242"/>
      <c r="YU31" s="242"/>
      <c r="YV31" s="242"/>
      <c r="YW31" s="242"/>
      <c r="YX31" s="242"/>
      <c r="YY31" s="242"/>
      <c r="YZ31" s="242"/>
      <c r="ZA31" s="242"/>
      <c r="ZB31" s="242"/>
      <c r="ZC31" s="242"/>
      <c r="ZD31" s="242"/>
      <c r="ZE31" s="242"/>
      <c r="ZF31" s="242"/>
      <c r="ZG31" s="242"/>
      <c r="ZH31" s="242"/>
      <c r="ZI31" s="242"/>
      <c r="ZJ31" s="242"/>
      <c r="ZK31" s="242"/>
      <c r="ZL31" s="242"/>
      <c r="ZM31" s="242"/>
      <c r="ZN31" s="242"/>
      <c r="ZO31" s="242"/>
      <c r="ZP31" s="242"/>
      <c r="ZQ31" s="242"/>
      <c r="ZR31" s="242"/>
      <c r="ZS31" s="242"/>
      <c r="ZT31" s="242"/>
      <c r="ZU31" s="242"/>
      <c r="ZV31" s="242"/>
      <c r="ZW31" s="242"/>
      <c r="ZX31" s="242"/>
      <c r="ZY31" s="242"/>
      <c r="ZZ31" s="242"/>
      <c r="AAA31" s="242"/>
      <c r="AAB31" s="242"/>
      <c r="AAC31" s="242"/>
      <c r="AAD31" s="242"/>
      <c r="AAE31" s="242"/>
      <c r="AAF31" s="242"/>
      <c r="AAG31" s="242"/>
      <c r="AAH31" s="242"/>
      <c r="AAI31" s="242"/>
      <c r="AAJ31" s="242"/>
      <c r="AAK31" s="242"/>
      <c r="AAL31" s="242"/>
      <c r="AAM31" s="242"/>
      <c r="AAN31" s="242"/>
      <c r="AAO31" s="242"/>
      <c r="AAP31" s="242"/>
      <c r="AAQ31" s="242"/>
      <c r="AAR31" s="242"/>
      <c r="AAS31" s="242"/>
      <c r="AAT31" s="242"/>
      <c r="AAU31" s="242"/>
      <c r="AAV31" s="242"/>
      <c r="AAW31" s="242"/>
      <c r="AAX31" s="242"/>
      <c r="AAY31" s="242"/>
      <c r="AAZ31" s="242"/>
      <c r="ABA31" s="242"/>
      <c r="ABB31" s="242"/>
      <c r="ABC31" s="242"/>
      <c r="ABD31" s="242"/>
      <c r="ABE31" s="242"/>
      <c r="ABF31" s="242"/>
      <c r="ABG31" s="242"/>
      <c r="ABH31" s="242"/>
      <c r="ABI31" s="242"/>
      <c r="ABJ31" s="242"/>
      <c r="ABK31" s="242"/>
      <c r="ABL31" s="242"/>
      <c r="ABM31" s="242"/>
      <c r="ABN31" s="242"/>
      <c r="ABO31" s="242"/>
      <c r="ABP31" s="242"/>
      <c r="ABQ31" s="242"/>
      <c r="ABR31" s="242"/>
      <c r="ABS31" s="242"/>
      <c r="ABT31" s="242"/>
      <c r="ABU31" s="242"/>
      <c r="ABV31" s="242"/>
      <c r="ABW31" s="242"/>
      <c r="ABX31" s="242"/>
      <c r="ABY31" s="242"/>
      <c r="ABZ31" s="242"/>
      <c r="ACA31" s="242"/>
      <c r="ACB31" s="242"/>
      <c r="ACC31" s="242"/>
      <c r="ACD31" s="242"/>
      <c r="ACE31" s="242"/>
      <c r="ACF31" s="242"/>
      <c r="ACG31" s="242"/>
      <c r="ACH31" s="242"/>
      <c r="ACI31" s="242"/>
      <c r="ACJ31" s="242"/>
      <c r="ACK31" s="242"/>
      <c r="ACL31" s="242"/>
      <c r="ACM31" s="242"/>
      <c r="ACN31" s="242"/>
      <c r="ACO31" s="242"/>
      <c r="ACP31" s="242"/>
      <c r="ACQ31" s="242"/>
      <c r="ACR31" s="242"/>
      <c r="ACS31" s="242"/>
      <c r="ACT31" s="242"/>
      <c r="ACU31" s="242"/>
      <c r="ACV31" s="242"/>
      <c r="ACW31" s="242"/>
      <c r="ACX31" s="242"/>
      <c r="ACY31" s="242"/>
      <c r="ACZ31" s="242"/>
      <c r="ADA31" s="242"/>
      <c r="ADB31" s="242"/>
      <c r="ADC31" s="242"/>
      <c r="ADD31" s="242"/>
      <c r="ADE31" s="242"/>
      <c r="ADF31" s="242"/>
      <c r="ADG31" s="242"/>
      <c r="ADH31" s="242"/>
      <c r="ADI31" s="242"/>
      <c r="ADJ31" s="242"/>
      <c r="ADK31" s="242"/>
      <c r="ADL31" s="242"/>
      <c r="ADM31" s="242"/>
      <c r="ADN31" s="242"/>
      <c r="ADO31" s="242"/>
      <c r="ADP31" s="242"/>
      <c r="ADQ31" s="242"/>
      <c r="ADR31" s="242"/>
      <c r="ADS31" s="242"/>
      <c r="ADT31" s="242"/>
      <c r="ADU31" s="242"/>
      <c r="ADV31" s="242"/>
      <c r="ADW31" s="242"/>
      <c r="ADX31" s="242"/>
      <c r="ADY31" s="242"/>
      <c r="ADZ31" s="242"/>
      <c r="AEA31" s="242"/>
      <c r="AEB31" s="242"/>
      <c r="AEC31" s="242"/>
      <c r="AED31" s="242"/>
      <c r="AEE31" s="242"/>
      <c r="AEF31" s="242"/>
      <c r="AEG31" s="242"/>
      <c r="AEH31" s="242"/>
      <c r="AEI31" s="242"/>
      <c r="AEJ31" s="242"/>
      <c r="AEK31" s="242"/>
      <c r="AEL31" s="242"/>
      <c r="AEM31" s="242"/>
      <c r="AEN31" s="242"/>
      <c r="AEO31" s="242"/>
      <c r="AEP31" s="242"/>
      <c r="AEQ31" s="242"/>
      <c r="AER31" s="242"/>
      <c r="AES31" s="242"/>
      <c r="AET31" s="242"/>
      <c r="AEU31" s="242"/>
      <c r="AEV31" s="242"/>
      <c r="AEW31" s="242"/>
      <c r="AEX31" s="242"/>
      <c r="AEY31" s="242"/>
      <c r="AEZ31" s="242"/>
      <c r="AFA31" s="242"/>
      <c r="AFB31" s="242"/>
      <c r="AFC31" s="242"/>
      <c r="AFD31" s="242"/>
      <c r="AFE31" s="242"/>
      <c r="AFF31" s="242"/>
      <c r="AFG31" s="242"/>
      <c r="AFH31" s="242"/>
      <c r="AFI31" s="242"/>
      <c r="AFJ31" s="242"/>
      <c r="AFK31" s="242"/>
      <c r="AFL31" s="242"/>
      <c r="AFM31" s="242"/>
      <c r="AFN31" s="242"/>
      <c r="AFO31" s="242"/>
      <c r="AFP31" s="242"/>
      <c r="AFQ31" s="242"/>
      <c r="AFR31" s="242"/>
      <c r="AFS31" s="242"/>
      <c r="AFT31" s="242"/>
      <c r="AFU31" s="242"/>
      <c r="AFV31" s="242"/>
      <c r="AFW31" s="242"/>
      <c r="AFX31" s="242"/>
      <c r="AFY31" s="242"/>
      <c r="AFZ31" s="242"/>
      <c r="AGA31" s="242"/>
      <c r="AGB31" s="242"/>
      <c r="AGC31" s="242"/>
      <c r="AGD31" s="242"/>
      <c r="AGE31" s="242"/>
      <c r="AGF31" s="242"/>
      <c r="AGG31" s="242"/>
      <c r="AGH31" s="242"/>
      <c r="AGI31" s="242"/>
      <c r="AGJ31" s="242"/>
      <c r="AGK31" s="242"/>
      <c r="AGL31" s="242"/>
      <c r="AGM31" s="242"/>
      <c r="AGN31" s="242"/>
      <c r="AGO31" s="242"/>
      <c r="AGP31" s="242"/>
      <c r="AGQ31" s="242"/>
      <c r="AGR31" s="242"/>
      <c r="AGS31" s="242"/>
      <c r="AGT31" s="242"/>
      <c r="AGU31" s="242"/>
      <c r="AGV31" s="242"/>
      <c r="AGW31" s="242"/>
      <c r="AGX31" s="242"/>
      <c r="AGY31" s="242"/>
      <c r="AGZ31" s="242"/>
      <c r="AHA31" s="242"/>
      <c r="AHB31" s="242"/>
      <c r="AHC31" s="242"/>
      <c r="AHD31" s="242"/>
      <c r="AHE31" s="242"/>
      <c r="AHF31" s="242"/>
      <c r="AHG31" s="242"/>
      <c r="AHH31" s="242"/>
      <c r="AHI31" s="242"/>
      <c r="AHJ31" s="242"/>
      <c r="AHK31" s="242"/>
      <c r="AHL31" s="242"/>
      <c r="AHM31" s="242"/>
      <c r="AHN31" s="242"/>
      <c r="AHO31" s="242"/>
      <c r="AHP31" s="242"/>
      <c r="AHQ31" s="242"/>
      <c r="AHR31" s="242"/>
      <c r="AHS31" s="242"/>
      <c r="AHT31" s="242"/>
      <c r="AHU31" s="242"/>
      <c r="AHV31" s="242"/>
      <c r="AHW31" s="242"/>
      <c r="AHX31" s="242"/>
      <c r="AHY31" s="242"/>
      <c r="AHZ31" s="242"/>
      <c r="AIA31" s="242"/>
      <c r="AIB31" s="242"/>
      <c r="AIC31" s="242"/>
      <c r="AID31" s="242"/>
      <c r="AIE31" s="242"/>
      <c r="AIF31" s="242"/>
      <c r="AIG31" s="242"/>
      <c r="AIH31" s="242"/>
      <c r="AII31" s="242"/>
      <c r="AIJ31" s="242"/>
      <c r="AIK31" s="242"/>
      <c r="AIL31" s="242"/>
      <c r="AIM31" s="242"/>
      <c r="AIN31" s="242"/>
      <c r="AIO31" s="242"/>
      <c r="AIP31" s="242"/>
      <c r="AIQ31" s="242"/>
      <c r="AIR31" s="242"/>
      <c r="AIS31" s="242"/>
      <c r="AIT31" s="242"/>
      <c r="AIU31" s="242"/>
      <c r="AIV31" s="242"/>
      <c r="AIW31" s="242"/>
      <c r="AIX31" s="242"/>
      <c r="AIY31" s="242"/>
      <c r="AIZ31" s="242"/>
      <c r="AJA31" s="242"/>
      <c r="AJB31" s="242"/>
      <c r="AJC31" s="242"/>
      <c r="AJD31" s="242"/>
      <c r="AJE31" s="242"/>
      <c r="AJF31" s="242"/>
      <c r="AJG31" s="242"/>
      <c r="AJH31" s="242"/>
      <c r="AJI31" s="242"/>
      <c r="AJJ31" s="242"/>
      <c r="AJK31" s="242"/>
      <c r="AJL31" s="242"/>
      <c r="AJM31" s="242"/>
      <c r="AJN31" s="242"/>
      <c r="AJO31" s="242"/>
      <c r="AJP31" s="242"/>
      <c r="AJQ31" s="242"/>
      <c r="AJR31" s="242"/>
      <c r="AJS31" s="242"/>
      <c r="AJT31" s="242"/>
      <c r="AJU31" s="242"/>
      <c r="AJV31" s="242"/>
      <c r="AJW31" s="242"/>
      <c r="AJX31" s="242"/>
      <c r="AJY31" s="242"/>
      <c r="AJZ31" s="242"/>
      <c r="AKA31" s="242"/>
      <c r="AKB31" s="242"/>
      <c r="AKC31" s="242"/>
      <c r="AKD31" s="242"/>
      <c r="AKE31" s="242"/>
      <c r="AKF31" s="242"/>
      <c r="AKG31" s="242"/>
      <c r="AKH31" s="242"/>
      <c r="AKI31" s="242"/>
      <c r="AKJ31" s="242"/>
      <c r="AKK31" s="242"/>
      <c r="AKL31" s="242"/>
      <c r="AKM31" s="242"/>
      <c r="AKN31" s="242"/>
      <c r="AKO31" s="242"/>
      <c r="AKP31" s="242"/>
      <c r="AKQ31" s="242"/>
      <c r="AKR31" s="242"/>
      <c r="AKS31" s="242"/>
      <c r="AKT31" s="242"/>
      <c r="AKU31" s="242"/>
      <c r="AKV31" s="242"/>
      <c r="AKW31" s="242"/>
      <c r="AKX31" s="242"/>
      <c r="AKY31" s="242"/>
      <c r="AKZ31" s="242"/>
      <c r="ALA31" s="242"/>
      <c r="ALB31" s="242"/>
      <c r="ALC31" s="242"/>
      <c r="ALD31" s="242"/>
      <c r="ALE31" s="242"/>
      <c r="ALF31" s="242"/>
      <c r="ALG31" s="242"/>
      <c r="ALH31" s="242"/>
      <c r="ALI31" s="242"/>
      <c r="ALJ31" s="242"/>
      <c r="ALK31" s="242"/>
      <c r="ALL31" s="242"/>
      <c r="ALM31" s="242"/>
      <c r="ALN31" s="242"/>
      <c r="ALO31" s="242"/>
      <c r="ALP31" s="242"/>
      <c r="ALQ31" s="242"/>
      <c r="ALR31" s="242"/>
      <c r="ALS31" s="242"/>
      <c r="ALT31" s="242"/>
      <c r="ALU31" s="242"/>
      <c r="ALV31" s="242"/>
      <c r="ALW31" s="242"/>
      <c r="ALX31" s="242"/>
      <c r="ALY31" s="242"/>
      <c r="ALZ31" s="242"/>
      <c r="AMA31" s="242"/>
      <c r="AMB31" s="242"/>
      <c r="AMC31" s="242"/>
      <c r="AMD31" s="242"/>
      <c r="AME31" s="242"/>
      <c r="AMF31" s="242"/>
      <c r="AMG31" s="242"/>
      <c r="AMH31" s="242"/>
      <c r="AMI31" s="242"/>
      <c r="AMJ31" s="242"/>
    </row>
    <row r="32" customFormat="false" ht="18" hidden="false" customHeight="true" outlineLevel="0" collapsed="false">
      <c r="A32" s="243" t="s">
        <v>298</v>
      </c>
      <c r="B32" s="244" t="s">
        <v>299</v>
      </c>
      <c r="C32" s="244" t="s">
        <v>300</v>
      </c>
      <c r="D32" s="245" t="s">
        <v>301</v>
      </c>
      <c r="E32" s="258"/>
      <c r="F32" s="259"/>
    </row>
    <row r="33" customFormat="false" ht="16.5" hidden="false" customHeight="true" outlineLevel="0" collapsed="false">
      <c r="A33" s="248" t="s">
        <v>325</v>
      </c>
      <c r="B33" s="249" t="n">
        <v>61410</v>
      </c>
      <c r="C33" s="249" t="n">
        <v>1126</v>
      </c>
      <c r="D33" s="250" t="n">
        <f aca="false">IF(ISERROR(GETPIVOTDATA("Sum of SUM(EXPENDITURES.AMOUNT)",'New Pivot Table'!$G33:$I223,"FUNCTION",B33,"OBJECT",C33)),0,GETPIVOTDATA("Sum of SUM(EXPENDITURES.AMOUNT)",'New Pivot Table'!$G33:$I223,"FUNCTION",B33,"OBJECT",C33))</f>
        <v>193888146.98</v>
      </c>
      <c r="E33" s="270" t="n">
        <f aca="false">D33-SUMIF('New Pivot Table'!$E:$E,'Appendix B - Calculations'!B33&amp;" "&amp;'Appendix B - Calculations'!C33,'New Pivot Table'!$D:$D)</f>
        <v>0</v>
      </c>
      <c r="F33" s="251"/>
    </row>
    <row r="34" customFormat="false" ht="16.5" hidden="false" customHeight="true" outlineLevel="0" collapsed="false">
      <c r="A34" s="248" t="s">
        <v>326</v>
      </c>
      <c r="B34" s="249" t="n">
        <v>69000</v>
      </c>
      <c r="C34" s="249" t="n">
        <v>1126</v>
      </c>
      <c r="D34" s="250" t="n">
        <f aca="false">IF(ISERROR(GETPIVOTDATA("Sum of SUM(EXPENDITURES.AMOUNT)",'New Pivot Table'!$G34:$I224,"FUNCTION",B34,"OBJECT",C34)),0,GETPIVOTDATA("Sum of SUM(EXPENDITURES.AMOUNT)",'New Pivot Table'!$G34:$I224,"FUNCTION",B34,"OBJECT",C34))</f>
        <v>0</v>
      </c>
      <c r="E34" s="270" t="n">
        <f aca="false">D34-SUMIF('New Pivot Table'!$E:$E,'Appendix B - Calculations'!B34&amp;" "&amp;'Appendix B - Calculations'!C34,'New Pivot Table'!$D:$D)</f>
        <v>0</v>
      </c>
      <c r="F34" s="251"/>
    </row>
    <row r="35" customFormat="false" ht="17.25" hidden="false" customHeight="true" outlineLevel="0" collapsed="false">
      <c r="A35" s="252" t="s">
        <v>312</v>
      </c>
      <c r="B35" s="252"/>
      <c r="C35" s="252"/>
      <c r="D35" s="271" t="n">
        <f aca="false">SUM(D33:D34)</f>
        <v>193888146.98</v>
      </c>
      <c r="E35" s="254"/>
      <c r="F35" s="262" t="n">
        <f aca="false">'Source query'!W10-D35</f>
        <v>0</v>
      </c>
      <c r="G35" s="242"/>
      <c r="H35" s="242"/>
      <c r="I35" s="242"/>
      <c r="J35" s="242"/>
      <c r="K35" s="242"/>
      <c r="L35" s="242"/>
      <c r="M35" s="242"/>
      <c r="N35" s="242"/>
      <c r="O35" s="242"/>
      <c r="P35" s="242"/>
      <c r="Q35" s="242"/>
      <c r="R35" s="242"/>
      <c r="S35" s="242"/>
      <c r="T35" s="242"/>
      <c r="U35" s="242"/>
      <c r="V35" s="242"/>
      <c r="W35" s="242"/>
      <c r="X35" s="242"/>
      <c r="Y35" s="242"/>
      <c r="Z35" s="242"/>
      <c r="AA35" s="242"/>
      <c r="AB35" s="242"/>
      <c r="AC35" s="242"/>
      <c r="AD35" s="242"/>
      <c r="AE35" s="242"/>
      <c r="AF35" s="242"/>
      <c r="AG35" s="242"/>
      <c r="AH35" s="242"/>
      <c r="AI35" s="242"/>
      <c r="AJ35" s="242"/>
      <c r="AK35" s="242"/>
      <c r="AL35" s="242"/>
      <c r="AM35" s="242"/>
      <c r="AN35" s="242"/>
      <c r="AO35" s="242"/>
      <c r="AP35" s="242"/>
      <c r="AQ35" s="242"/>
      <c r="AR35" s="242"/>
      <c r="AS35" s="242"/>
      <c r="AT35" s="242"/>
      <c r="AU35" s="242"/>
      <c r="AV35" s="242"/>
      <c r="AW35" s="242"/>
      <c r="AX35" s="242"/>
      <c r="AY35" s="242"/>
      <c r="AZ35" s="242"/>
      <c r="BA35" s="242"/>
      <c r="BB35" s="242"/>
      <c r="BC35" s="242"/>
      <c r="BD35" s="242"/>
      <c r="BE35" s="242"/>
      <c r="BF35" s="242"/>
      <c r="BG35" s="242"/>
      <c r="BH35" s="242"/>
      <c r="BI35" s="242"/>
      <c r="BJ35" s="242"/>
      <c r="BK35" s="242"/>
      <c r="BL35" s="242"/>
      <c r="BM35" s="242"/>
      <c r="BN35" s="242"/>
      <c r="BO35" s="242"/>
      <c r="BP35" s="242"/>
      <c r="BQ35" s="242"/>
      <c r="BR35" s="242"/>
      <c r="BS35" s="242"/>
      <c r="BT35" s="242"/>
      <c r="BU35" s="242"/>
      <c r="BV35" s="242"/>
      <c r="BW35" s="242"/>
      <c r="BX35" s="242"/>
      <c r="BY35" s="242"/>
      <c r="BZ35" s="242"/>
      <c r="CA35" s="242"/>
      <c r="CB35" s="242"/>
      <c r="CC35" s="242"/>
      <c r="CD35" s="242"/>
      <c r="CE35" s="242"/>
      <c r="CF35" s="242"/>
      <c r="CG35" s="242"/>
      <c r="CH35" s="242"/>
      <c r="CI35" s="242"/>
      <c r="CJ35" s="242"/>
      <c r="CK35" s="242"/>
      <c r="CL35" s="242"/>
      <c r="CM35" s="242"/>
      <c r="CN35" s="242"/>
      <c r="CO35" s="242"/>
      <c r="CP35" s="242"/>
      <c r="CQ35" s="242"/>
      <c r="CR35" s="242"/>
      <c r="CS35" s="242"/>
      <c r="CT35" s="242"/>
      <c r="CU35" s="242"/>
      <c r="CV35" s="242"/>
      <c r="CW35" s="242"/>
      <c r="CX35" s="242"/>
      <c r="CY35" s="242"/>
      <c r="CZ35" s="242"/>
      <c r="DA35" s="242"/>
      <c r="DB35" s="242"/>
      <c r="DC35" s="242"/>
      <c r="DD35" s="242"/>
      <c r="DE35" s="242"/>
      <c r="DF35" s="242"/>
      <c r="DG35" s="242"/>
      <c r="DH35" s="242"/>
      <c r="DI35" s="242"/>
      <c r="DJ35" s="242"/>
      <c r="DK35" s="242"/>
      <c r="DL35" s="242"/>
      <c r="DM35" s="242"/>
      <c r="DN35" s="242"/>
      <c r="DO35" s="242"/>
      <c r="DP35" s="242"/>
      <c r="DQ35" s="242"/>
      <c r="DR35" s="242"/>
      <c r="DS35" s="242"/>
      <c r="DT35" s="242"/>
      <c r="DU35" s="242"/>
      <c r="DV35" s="242"/>
      <c r="DW35" s="242"/>
      <c r="DX35" s="242"/>
      <c r="DY35" s="242"/>
      <c r="DZ35" s="242"/>
      <c r="EA35" s="242"/>
      <c r="EB35" s="242"/>
      <c r="EC35" s="242"/>
      <c r="ED35" s="242"/>
      <c r="EE35" s="242"/>
      <c r="EF35" s="242"/>
      <c r="EG35" s="242"/>
      <c r="EH35" s="242"/>
      <c r="EI35" s="242"/>
      <c r="EJ35" s="242"/>
      <c r="EK35" s="242"/>
      <c r="EL35" s="242"/>
      <c r="EM35" s="242"/>
      <c r="EN35" s="242"/>
      <c r="EO35" s="242"/>
      <c r="EP35" s="242"/>
      <c r="EQ35" s="242"/>
      <c r="ER35" s="242"/>
      <c r="ES35" s="242"/>
      <c r="ET35" s="242"/>
      <c r="EU35" s="242"/>
      <c r="EV35" s="242"/>
      <c r="EW35" s="242"/>
      <c r="EX35" s="242"/>
      <c r="EY35" s="242"/>
      <c r="EZ35" s="242"/>
      <c r="FA35" s="242"/>
      <c r="FB35" s="242"/>
      <c r="FC35" s="242"/>
      <c r="FD35" s="242"/>
      <c r="FE35" s="242"/>
      <c r="FF35" s="242"/>
      <c r="FG35" s="242"/>
      <c r="FH35" s="242"/>
      <c r="FI35" s="242"/>
      <c r="FJ35" s="242"/>
      <c r="FK35" s="242"/>
      <c r="FL35" s="242"/>
      <c r="FM35" s="242"/>
      <c r="FN35" s="242"/>
      <c r="FO35" s="242"/>
      <c r="FP35" s="242"/>
      <c r="FQ35" s="242"/>
      <c r="FR35" s="242"/>
      <c r="FS35" s="242"/>
      <c r="FT35" s="242"/>
      <c r="FU35" s="242"/>
      <c r="FV35" s="242"/>
      <c r="FW35" s="242"/>
      <c r="FX35" s="242"/>
      <c r="FY35" s="242"/>
      <c r="FZ35" s="242"/>
      <c r="GA35" s="242"/>
      <c r="GB35" s="242"/>
      <c r="GC35" s="242"/>
      <c r="GD35" s="242"/>
      <c r="GE35" s="242"/>
      <c r="GF35" s="242"/>
      <c r="GG35" s="242"/>
      <c r="GH35" s="242"/>
      <c r="GI35" s="242"/>
      <c r="GJ35" s="242"/>
      <c r="GK35" s="242"/>
      <c r="GL35" s="242"/>
      <c r="GM35" s="242"/>
      <c r="GN35" s="242"/>
      <c r="GO35" s="242"/>
      <c r="GP35" s="242"/>
      <c r="GQ35" s="242"/>
      <c r="GR35" s="242"/>
      <c r="GS35" s="242"/>
      <c r="GT35" s="242"/>
      <c r="GU35" s="242"/>
      <c r="GV35" s="242"/>
      <c r="GW35" s="242"/>
      <c r="GX35" s="242"/>
      <c r="GY35" s="242"/>
      <c r="GZ35" s="242"/>
      <c r="HA35" s="242"/>
      <c r="HB35" s="242"/>
      <c r="HC35" s="242"/>
      <c r="HD35" s="242"/>
      <c r="HE35" s="242"/>
      <c r="HF35" s="242"/>
      <c r="HG35" s="242"/>
      <c r="HH35" s="242"/>
      <c r="HI35" s="242"/>
      <c r="HJ35" s="242"/>
      <c r="HK35" s="242"/>
      <c r="HL35" s="242"/>
      <c r="HM35" s="242"/>
      <c r="HN35" s="242"/>
      <c r="HO35" s="242"/>
      <c r="HP35" s="242"/>
      <c r="HQ35" s="242"/>
      <c r="HR35" s="242"/>
      <c r="HS35" s="242"/>
      <c r="HT35" s="242"/>
      <c r="HU35" s="242"/>
      <c r="HV35" s="242"/>
      <c r="HW35" s="242"/>
      <c r="HX35" s="242"/>
      <c r="HY35" s="242"/>
      <c r="HZ35" s="242"/>
      <c r="IA35" s="242"/>
      <c r="IB35" s="242"/>
      <c r="IC35" s="242"/>
      <c r="ID35" s="242"/>
      <c r="IE35" s="242"/>
      <c r="IF35" s="242"/>
      <c r="IG35" s="242"/>
      <c r="IH35" s="242"/>
      <c r="II35" s="242"/>
      <c r="IJ35" s="242"/>
      <c r="IK35" s="242"/>
      <c r="IL35" s="242"/>
      <c r="IM35" s="242"/>
      <c r="IN35" s="242"/>
      <c r="IO35" s="242"/>
      <c r="IP35" s="242"/>
      <c r="IQ35" s="242"/>
      <c r="IR35" s="242"/>
      <c r="IS35" s="242"/>
      <c r="IT35" s="242"/>
      <c r="IU35" s="242"/>
      <c r="IV35" s="242"/>
      <c r="IW35" s="242"/>
      <c r="IX35" s="242"/>
      <c r="IY35" s="242"/>
      <c r="IZ35" s="242"/>
      <c r="JA35" s="242"/>
      <c r="JB35" s="242"/>
      <c r="JC35" s="242"/>
      <c r="JD35" s="242"/>
      <c r="JE35" s="242"/>
      <c r="JF35" s="242"/>
      <c r="JG35" s="242"/>
      <c r="JH35" s="242"/>
      <c r="JI35" s="242"/>
      <c r="JJ35" s="242"/>
      <c r="JK35" s="242"/>
      <c r="JL35" s="242"/>
      <c r="JM35" s="242"/>
      <c r="JN35" s="242"/>
      <c r="JO35" s="242"/>
      <c r="JP35" s="242"/>
      <c r="JQ35" s="242"/>
      <c r="JR35" s="242"/>
      <c r="JS35" s="242"/>
      <c r="JT35" s="242"/>
      <c r="JU35" s="242"/>
      <c r="JV35" s="242"/>
      <c r="JW35" s="242"/>
      <c r="JX35" s="242"/>
      <c r="JY35" s="242"/>
      <c r="JZ35" s="242"/>
      <c r="KA35" s="242"/>
      <c r="KB35" s="242"/>
      <c r="KC35" s="242"/>
      <c r="KD35" s="242"/>
      <c r="KE35" s="242"/>
      <c r="KF35" s="242"/>
      <c r="KG35" s="242"/>
      <c r="KH35" s="242"/>
      <c r="KI35" s="242"/>
      <c r="KJ35" s="242"/>
      <c r="KK35" s="242"/>
      <c r="KL35" s="242"/>
      <c r="KM35" s="242"/>
      <c r="KN35" s="242"/>
      <c r="KO35" s="242"/>
      <c r="KP35" s="242"/>
      <c r="KQ35" s="242"/>
      <c r="KR35" s="242"/>
      <c r="KS35" s="242"/>
      <c r="KT35" s="242"/>
      <c r="KU35" s="242"/>
      <c r="KV35" s="242"/>
      <c r="KW35" s="242"/>
      <c r="KX35" s="242"/>
      <c r="KY35" s="242"/>
      <c r="KZ35" s="242"/>
      <c r="LA35" s="242"/>
      <c r="LB35" s="242"/>
      <c r="LC35" s="242"/>
      <c r="LD35" s="242"/>
      <c r="LE35" s="242"/>
      <c r="LF35" s="242"/>
      <c r="LG35" s="242"/>
      <c r="LH35" s="242"/>
      <c r="LI35" s="242"/>
      <c r="LJ35" s="242"/>
      <c r="LK35" s="242"/>
      <c r="LL35" s="242"/>
      <c r="LM35" s="242"/>
      <c r="LN35" s="242"/>
      <c r="LO35" s="242"/>
      <c r="LP35" s="242"/>
      <c r="LQ35" s="242"/>
      <c r="LR35" s="242"/>
      <c r="LS35" s="242"/>
      <c r="LT35" s="242"/>
      <c r="LU35" s="242"/>
      <c r="LV35" s="242"/>
      <c r="LW35" s="242"/>
      <c r="LX35" s="242"/>
      <c r="LY35" s="242"/>
      <c r="LZ35" s="242"/>
      <c r="MA35" s="242"/>
      <c r="MB35" s="242"/>
      <c r="MC35" s="242"/>
      <c r="MD35" s="242"/>
      <c r="ME35" s="242"/>
      <c r="MF35" s="242"/>
      <c r="MG35" s="242"/>
      <c r="MH35" s="242"/>
      <c r="MI35" s="242"/>
      <c r="MJ35" s="242"/>
      <c r="MK35" s="242"/>
      <c r="ML35" s="242"/>
      <c r="MM35" s="242"/>
      <c r="MN35" s="242"/>
      <c r="MO35" s="242"/>
      <c r="MP35" s="242"/>
      <c r="MQ35" s="242"/>
      <c r="MR35" s="242"/>
      <c r="MS35" s="242"/>
      <c r="MT35" s="242"/>
      <c r="MU35" s="242"/>
      <c r="MV35" s="242"/>
      <c r="MW35" s="242"/>
      <c r="MX35" s="242"/>
      <c r="MY35" s="242"/>
      <c r="MZ35" s="242"/>
      <c r="NA35" s="242"/>
      <c r="NB35" s="242"/>
      <c r="NC35" s="242"/>
      <c r="ND35" s="242"/>
      <c r="NE35" s="242"/>
      <c r="NF35" s="242"/>
      <c r="NG35" s="242"/>
      <c r="NH35" s="242"/>
      <c r="NI35" s="242"/>
      <c r="NJ35" s="242"/>
      <c r="NK35" s="242"/>
      <c r="NL35" s="242"/>
      <c r="NM35" s="242"/>
      <c r="NN35" s="242"/>
      <c r="NO35" s="242"/>
      <c r="NP35" s="242"/>
      <c r="NQ35" s="242"/>
      <c r="NR35" s="242"/>
      <c r="NS35" s="242"/>
      <c r="NT35" s="242"/>
      <c r="NU35" s="242"/>
      <c r="NV35" s="242"/>
      <c r="NW35" s="242"/>
      <c r="NX35" s="242"/>
      <c r="NY35" s="242"/>
      <c r="NZ35" s="242"/>
      <c r="OA35" s="242"/>
      <c r="OB35" s="242"/>
      <c r="OC35" s="242"/>
      <c r="OD35" s="242"/>
      <c r="OE35" s="242"/>
      <c r="OF35" s="242"/>
      <c r="OG35" s="242"/>
      <c r="OH35" s="242"/>
      <c r="OI35" s="242"/>
      <c r="OJ35" s="242"/>
      <c r="OK35" s="242"/>
      <c r="OL35" s="242"/>
      <c r="OM35" s="242"/>
      <c r="ON35" s="242"/>
      <c r="OO35" s="242"/>
      <c r="OP35" s="242"/>
      <c r="OQ35" s="242"/>
      <c r="OR35" s="242"/>
      <c r="OS35" s="242"/>
      <c r="OT35" s="242"/>
      <c r="OU35" s="242"/>
      <c r="OV35" s="242"/>
      <c r="OW35" s="242"/>
      <c r="OX35" s="242"/>
      <c r="OY35" s="242"/>
      <c r="OZ35" s="242"/>
      <c r="PA35" s="242"/>
      <c r="PB35" s="242"/>
      <c r="PC35" s="242"/>
      <c r="PD35" s="242"/>
      <c r="PE35" s="242"/>
      <c r="PF35" s="242"/>
      <c r="PG35" s="242"/>
      <c r="PH35" s="242"/>
      <c r="PI35" s="242"/>
      <c r="PJ35" s="242"/>
      <c r="PK35" s="242"/>
      <c r="PL35" s="242"/>
      <c r="PM35" s="242"/>
      <c r="PN35" s="242"/>
      <c r="PO35" s="242"/>
      <c r="PP35" s="242"/>
      <c r="PQ35" s="242"/>
      <c r="PR35" s="242"/>
      <c r="PS35" s="242"/>
      <c r="PT35" s="242"/>
      <c r="PU35" s="242"/>
      <c r="PV35" s="242"/>
      <c r="PW35" s="242"/>
      <c r="PX35" s="242"/>
      <c r="PY35" s="242"/>
      <c r="PZ35" s="242"/>
      <c r="QA35" s="242"/>
      <c r="QB35" s="242"/>
      <c r="QC35" s="242"/>
      <c r="QD35" s="242"/>
      <c r="QE35" s="242"/>
      <c r="QF35" s="242"/>
      <c r="QG35" s="242"/>
      <c r="QH35" s="242"/>
      <c r="QI35" s="242"/>
      <c r="QJ35" s="242"/>
      <c r="QK35" s="242"/>
      <c r="QL35" s="242"/>
      <c r="QM35" s="242"/>
      <c r="QN35" s="242"/>
      <c r="QO35" s="242"/>
      <c r="QP35" s="242"/>
      <c r="QQ35" s="242"/>
      <c r="QR35" s="242"/>
      <c r="QS35" s="242"/>
      <c r="QT35" s="242"/>
      <c r="QU35" s="242"/>
      <c r="QV35" s="242"/>
      <c r="QW35" s="242"/>
      <c r="QX35" s="242"/>
      <c r="QY35" s="242"/>
      <c r="QZ35" s="242"/>
      <c r="RA35" s="242"/>
      <c r="RB35" s="242"/>
      <c r="RC35" s="242"/>
      <c r="RD35" s="242"/>
      <c r="RE35" s="242"/>
      <c r="RF35" s="242"/>
      <c r="RG35" s="242"/>
      <c r="RH35" s="242"/>
      <c r="RI35" s="242"/>
      <c r="RJ35" s="242"/>
      <c r="RK35" s="242"/>
      <c r="RL35" s="242"/>
      <c r="RM35" s="242"/>
      <c r="RN35" s="242"/>
      <c r="RO35" s="242"/>
      <c r="RP35" s="242"/>
      <c r="RQ35" s="242"/>
      <c r="RR35" s="242"/>
      <c r="RS35" s="242"/>
      <c r="RT35" s="242"/>
      <c r="RU35" s="242"/>
      <c r="RV35" s="242"/>
      <c r="RW35" s="242"/>
      <c r="RX35" s="242"/>
      <c r="RY35" s="242"/>
      <c r="RZ35" s="242"/>
      <c r="SA35" s="242"/>
      <c r="SB35" s="242"/>
      <c r="SC35" s="242"/>
      <c r="SD35" s="242"/>
      <c r="SE35" s="242"/>
      <c r="SF35" s="242"/>
      <c r="SG35" s="242"/>
      <c r="SH35" s="242"/>
      <c r="SI35" s="242"/>
      <c r="SJ35" s="242"/>
      <c r="SK35" s="242"/>
      <c r="SL35" s="242"/>
      <c r="SM35" s="242"/>
      <c r="SN35" s="242"/>
      <c r="SO35" s="242"/>
      <c r="SP35" s="242"/>
      <c r="SQ35" s="242"/>
      <c r="SR35" s="242"/>
      <c r="SS35" s="242"/>
      <c r="ST35" s="242"/>
      <c r="SU35" s="242"/>
      <c r="SV35" s="242"/>
      <c r="SW35" s="242"/>
      <c r="SX35" s="242"/>
      <c r="SY35" s="242"/>
      <c r="SZ35" s="242"/>
      <c r="TA35" s="242"/>
      <c r="TB35" s="242"/>
      <c r="TC35" s="242"/>
      <c r="TD35" s="242"/>
      <c r="TE35" s="242"/>
      <c r="TF35" s="242"/>
      <c r="TG35" s="242"/>
      <c r="TH35" s="242"/>
      <c r="TI35" s="242"/>
      <c r="TJ35" s="242"/>
      <c r="TK35" s="242"/>
      <c r="TL35" s="242"/>
      <c r="TM35" s="242"/>
      <c r="TN35" s="242"/>
      <c r="TO35" s="242"/>
      <c r="TP35" s="242"/>
      <c r="TQ35" s="242"/>
      <c r="TR35" s="242"/>
      <c r="TS35" s="242"/>
      <c r="TT35" s="242"/>
      <c r="TU35" s="242"/>
      <c r="TV35" s="242"/>
      <c r="TW35" s="242"/>
      <c r="TX35" s="242"/>
      <c r="TY35" s="242"/>
      <c r="TZ35" s="242"/>
      <c r="UA35" s="242"/>
      <c r="UB35" s="242"/>
      <c r="UC35" s="242"/>
      <c r="UD35" s="242"/>
      <c r="UE35" s="242"/>
      <c r="UF35" s="242"/>
      <c r="UG35" s="242"/>
      <c r="UH35" s="242"/>
      <c r="UI35" s="242"/>
      <c r="UJ35" s="242"/>
      <c r="UK35" s="242"/>
      <c r="UL35" s="242"/>
      <c r="UM35" s="242"/>
      <c r="UN35" s="242"/>
      <c r="UO35" s="242"/>
      <c r="UP35" s="242"/>
      <c r="UQ35" s="242"/>
      <c r="UR35" s="242"/>
      <c r="US35" s="242"/>
      <c r="UT35" s="242"/>
      <c r="UU35" s="242"/>
      <c r="UV35" s="242"/>
      <c r="UW35" s="242"/>
      <c r="UX35" s="242"/>
      <c r="UY35" s="242"/>
      <c r="UZ35" s="242"/>
      <c r="VA35" s="242"/>
      <c r="VB35" s="242"/>
      <c r="VC35" s="242"/>
      <c r="VD35" s="242"/>
      <c r="VE35" s="242"/>
      <c r="VF35" s="242"/>
      <c r="VG35" s="242"/>
      <c r="VH35" s="242"/>
      <c r="VI35" s="242"/>
      <c r="VJ35" s="242"/>
      <c r="VK35" s="242"/>
      <c r="VL35" s="242"/>
      <c r="VM35" s="242"/>
      <c r="VN35" s="242"/>
      <c r="VO35" s="242"/>
      <c r="VP35" s="242"/>
      <c r="VQ35" s="242"/>
      <c r="VR35" s="242"/>
      <c r="VS35" s="242"/>
      <c r="VT35" s="242"/>
      <c r="VU35" s="242"/>
      <c r="VV35" s="242"/>
      <c r="VW35" s="242"/>
      <c r="VX35" s="242"/>
      <c r="VY35" s="242"/>
      <c r="VZ35" s="242"/>
      <c r="WA35" s="242"/>
      <c r="WB35" s="242"/>
      <c r="WC35" s="242"/>
      <c r="WD35" s="242"/>
      <c r="WE35" s="242"/>
      <c r="WF35" s="242"/>
      <c r="WG35" s="242"/>
      <c r="WH35" s="242"/>
      <c r="WI35" s="242"/>
      <c r="WJ35" s="242"/>
      <c r="WK35" s="242"/>
      <c r="WL35" s="242"/>
      <c r="WM35" s="242"/>
      <c r="WN35" s="242"/>
      <c r="WO35" s="242"/>
      <c r="WP35" s="242"/>
      <c r="WQ35" s="242"/>
      <c r="WR35" s="242"/>
      <c r="WS35" s="242"/>
      <c r="WT35" s="242"/>
      <c r="WU35" s="242"/>
      <c r="WV35" s="242"/>
      <c r="WW35" s="242"/>
      <c r="WX35" s="242"/>
      <c r="WY35" s="242"/>
      <c r="WZ35" s="242"/>
      <c r="XA35" s="242"/>
      <c r="XB35" s="242"/>
      <c r="XC35" s="242"/>
      <c r="XD35" s="242"/>
      <c r="XE35" s="242"/>
      <c r="XF35" s="242"/>
      <c r="XG35" s="242"/>
      <c r="XH35" s="242"/>
      <c r="XI35" s="242"/>
      <c r="XJ35" s="242"/>
      <c r="XK35" s="242"/>
      <c r="XL35" s="242"/>
      <c r="XM35" s="242"/>
      <c r="XN35" s="242"/>
      <c r="XO35" s="242"/>
      <c r="XP35" s="242"/>
      <c r="XQ35" s="242"/>
      <c r="XR35" s="242"/>
      <c r="XS35" s="242"/>
      <c r="XT35" s="242"/>
      <c r="XU35" s="242"/>
      <c r="XV35" s="242"/>
      <c r="XW35" s="242"/>
      <c r="XX35" s="242"/>
      <c r="XY35" s="242"/>
      <c r="XZ35" s="242"/>
      <c r="YA35" s="242"/>
      <c r="YB35" s="242"/>
      <c r="YC35" s="242"/>
      <c r="YD35" s="242"/>
      <c r="YE35" s="242"/>
      <c r="YF35" s="242"/>
      <c r="YG35" s="242"/>
      <c r="YH35" s="242"/>
      <c r="YI35" s="242"/>
      <c r="YJ35" s="242"/>
      <c r="YK35" s="242"/>
      <c r="YL35" s="242"/>
      <c r="YM35" s="242"/>
      <c r="YN35" s="242"/>
      <c r="YO35" s="242"/>
      <c r="YP35" s="242"/>
      <c r="YQ35" s="242"/>
      <c r="YR35" s="242"/>
      <c r="YS35" s="242"/>
      <c r="YT35" s="242"/>
      <c r="YU35" s="242"/>
      <c r="YV35" s="242"/>
      <c r="YW35" s="242"/>
      <c r="YX35" s="242"/>
      <c r="YY35" s="242"/>
      <c r="YZ35" s="242"/>
      <c r="ZA35" s="242"/>
      <c r="ZB35" s="242"/>
      <c r="ZC35" s="242"/>
      <c r="ZD35" s="242"/>
      <c r="ZE35" s="242"/>
      <c r="ZF35" s="242"/>
      <c r="ZG35" s="242"/>
      <c r="ZH35" s="242"/>
      <c r="ZI35" s="242"/>
      <c r="ZJ35" s="242"/>
      <c r="ZK35" s="242"/>
      <c r="ZL35" s="242"/>
      <c r="ZM35" s="242"/>
      <c r="ZN35" s="242"/>
      <c r="ZO35" s="242"/>
      <c r="ZP35" s="242"/>
      <c r="ZQ35" s="242"/>
      <c r="ZR35" s="242"/>
      <c r="ZS35" s="242"/>
      <c r="ZT35" s="242"/>
      <c r="ZU35" s="242"/>
      <c r="ZV35" s="242"/>
      <c r="ZW35" s="242"/>
      <c r="ZX35" s="242"/>
      <c r="ZY35" s="242"/>
      <c r="ZZ35" s="242"/>
      <c r="AAA35" s="242"/>
      <c r="AAB35" s="242"/>
      <c r="AAC35" s="242"/>
      <c r="AAD35" s="242"/>
      <c r="AAE35" s="242"/>
      <c r="AAF35" s="242"/>
      <c r="AAG35" s="242"/>
      <c r="AAH35" s="242"/>
      <c r="AAI35" s="242"/>
      <c r="AAJ35" s="242"/>
      <c r="AAK35" s="242"/>
      <c r="AAL35" s="242"/>
      <c r="AAM35" s="242"/>
      <c r="AAN35" s="242"/>
      <c r="AAO35" s="242"/>
      <c r="AAP35" s="242"/>
      <c r="AAQ35" s="242"/>
      <c r="AAR35" s="242"/>
      <c r="AAS35" s="242"/>
      <c r="AAT35" s="242"/>
      <c r="AAU35" s="242"/>
      <c r="AAV35" s="242"/>
      <c r="AAW35" s="242"/>
      <c r="AAX35" s="242"/>
      <c r="AAY35" s="242"/>
      <c r="AAZ35" s="242"/>
      <c r="ABA35" s="242"/>
      <c r="ABB35" s="242"/>
      <c r="ABC35" s="242"/>
      <c r="ABD35" s="242"/>
      <c r="ABE35" s="242"/>
      <c r="ABF35" s="242"/>
      <c r="ABG35" s="242"/>
      <c r="ABH35" s="242"/>
      <c r="ABI35" s="242"/>
      <c r="ABJ35" s="242"/>
      <c r="ABK35" s="242"/>
      <c r="ABL35" s="242"/>
      <c r="ABM35" s="242"/>
      <c r="ABN35" s="242"/>
      <c r="ABO35" s="242"/>
      <c r="ABP35" s="242"/>
      <c r="ABQ35" s="242"/>
      <c r="ABR35" s="242"/>
      <c r="ABS35" s="242"/>
      <c r="ABT35" s="242"/>
      <c r="ABU35" s="242"/>
      <c r="ABV35" s="242"/>
      <c r="ABW35" s="242"/>
      <c r="ABX35" s="242"/>
      <c r="ABY35" s="242"/>
      <c r="ABZ35" s="242"/>
      <c r="ACA35" s="242"/>
      <c r="ACB35" s="242"/>
      <c r="ACC35" s="242"/>
      <c r="ACD35" s="242"/>
      <c r="ACE35" s="242"/>
      <c r="ACF35" s="242"/>
      <c r="ACG35" s="242"/>
      <c r="ACH35" s="242"/>
      <c r="ACI35" s="242"/>
      <c r="ACJ35" s="242"/>
      <c r="ACK35" s="242"/>
      <c r="ACL35" s="242"/>
      <c r="ACM35" s="242"/>
      <c r="ACN35" s="242"/>
      <c r="ACO35" s="242"/>
      <c r="ACP35" s="242"/>
      <c r="ACQ35" s="242"/>
      <c r="ACR35" s="242"/>
      <c r="ACS35" s="242"/>
      <c r="ACT35" s="242"/>
      <c r="ACU35" s="242"/>
      <c r="ACV35" s="242"/>
      <c r="ACW35" s="242"/>
      <c r="ACX35" s="242"/>
      <c r="ACY35" s="242"/>
      <c r="ACZ35" s="242"/>
      <c r="ADA35" s="242"/>
      <c r="ADB35" s="242"/>
      <c r="ADC35" s="242"/>
      <c r="ADD35" s="242"/>
      <c r="ADE35" s="242"/>
      <c r="ADF35" s="242"/>
      <c r="ADG35" s="242"/>
      <c r="ADH35" s="242"/>
      <c r="ADI35" s="242"/>
      <c r="ADJ35" s="242"/>
      <c r="ADK35" s="242"/>
      <c r="ADL35" s="242"/>
      <c r="ADM35" s="242"/>
      <c r="ADN35" s="242"/>
      <c r="ADO35" s="242"/>
      <c r="ADP35" s="242"/>
      <c r="ADQ35" s="242"/>
      <c r="ADR35" s="242"/>
      <c r="ADS35" s="242"/>
      <c r="ADT35" s="242"/>
      <c r="ADU35" s="242"/>
      <c r="ADV35" s="242"/>
      <c r="ADW35" s="242"/>
      <c r="ADX35" s="242"/>
      <c r="ADY35" s="242"/>
      <c r="ADZ35" s="242"/>
      <c r="AEA35" s="242"/>
      <c r="AEB35" s="242"/>
      <c r="AEC35" s="242"/>
      <c r="AED35" s="242"/>
      <c r="AEE35" s="242"/>
      <c r="AEF35" s="242"/>
      <c r="AEG35" s="242"/>
      <c r="AEH35" s="242"/>
      <c r="AEI35" s="242"/>
      <c r="AEJ35" s="242"/>
      <c r="AEK35" s="242"/>
      <c r="AEL35" s="242"/>
      <c r="AEM35" s="242"/>
      <c r="AEN35" s="242"/>
      <c r="AEO35" s="242"/>
      <c r="AEP35" s="242"/>
      <c r="AEQ35" s="242"/>
      <c r="AER35" s="242"/>
      <c r="AES35" s="242"/>
      <c r="AET35" s="242"/>
      <c r="AEU35" s="242"/>
      <c r="AEV35" s="242"/>
      <c r="AEW35" s="242"/>
      <c r="AEX35" s="242"/>
      <c r="AEY35" s="242"/>
      <c r="AEZ35" s="242"/>
      <c r="AFA35" s="242"/>
      <c r="AFB35" s="242"/>
      <c r="AFC35" s="242"/>
      <c r="AFD35" s="242"/>
      <c r="AFE35" s="242"/>
      <c r="AFF35" s="242"/>
      <c r="AFG35" s="242"/>
      <c r="AFH35" s="242"/>
      <c r="AFI35" s="242"/>
      <c r="AFJ35" s="242"/>
      <c r="AFK35" s="242"/>
      <c r="AFL35" s="242"/>
      <c r="AFM35" s="242"/>
      <c r="AFN35" s="242"/>
      <c r="AFO35" s="242"/>
      <c r="AFP35" s="242"/>
      <c r="AFQ35" s="242"/>
      <c r="AFR35" s="242"/>
      <c r="AFS35" s="242"/>
      <c r="AFT35" s="242"/>
      <c r="AFU35" s="242"/>
      <c r="AFV35" s="242"/>
      <c r="AFW35" s="242"/>
      <c r="AFX35" s="242"/>
      <c r="AFY35" s="242"/>
      <c r="AFZ35" s="242"/>
      <c r="AGA35" s="242"/>
      <c r="AGB35" s="242"/>
      <c r="AGC35" s="242"/>
      <c r="AGD35" s="242"/>
      <c r="AGE35" s="242"/>
      <c r="AGF35" s="242"/>
      <c r="AGG35" s="242"/>
      <c r="AGH35" s="242"/>
      <c r="AGI35" s="242"/>
      <c r="AGJ35" s="242"/>
      <c r="AGK35" s="242"/>
      <c r="AGL35" s="242"/>
      <c r="AGM35" s="242"/>
      <c r="AGN35" s="242"/>
      <c r="AGO35" s="242"/>
      <c r="AGP35" s="242"/>
      <c r="AGQ35" s="242"/>
      <c r="AGR35" s="242"/>
      <c r="AGS35" s="242"/>
      <c r="AGT35" s="242"/>
      <c r="AGU35" s="242"/>
      <c r="AGV35" s="242"/>
      <c r="AGW35" s="242"/>
      <c r="AGX35" s="242"/>
      <c r="AGY35" s="242"/>
      <c r="AGZ35" s="242"/>
      <c r="AHA35" s="242"/>
      <c r="AHB35" s="242"/>
      <c r="AHC35" s="242"/>
      <c r="AHD35" s="242"/>
      <c r="AHE35" s="242"/>
      <c r="AHF35" s="242"/>
      <c r="AHG35" s="242"/>
      <c r="AHH35" s="242"/>
      <c r="AHI35" s="242"/>
      <c r="AHJ35" s="242"/>
      <c r="AHK35" s="242"/>
      <c r="AHL35" s="242"/>
      <c r="AHM35" s="242"/>
      <c r="AHN35" s="242"/>
      <c r="AHO35" s="242"/>
      <c r="AHP35" s="242"/>
      <c r="AHQ35" s="242"/>
      <c r="AHR35" s="242"/>
      <c r="AHS35" s="242"/>
      <c r="AHT35" s="242"/>
      <c r="AHU35" s="242"/>
      <c r="AHV35" s="242"/>
      <c r="AHW35" s="242"/>
      <c r="AHX35" s="242"/>
      <c r="AHY35" s="242"/>
      <c r="AHZ35" s="242"/>
      <c r="AIA35" s="242"/>
      <c r="AIB35" s="242"/>
      <c r="AIC35" s="242"/>
      <c r="AID35" s="242"/>
      <c r="AIE35" s="242"/>
      <c r="AIF35" s="242"/>
      <c r="AIG35" s="242"/>
      <c r="AIH35" s="242"/>
      <c r="AII35" s="242"/>
      <c r="AIJ35" s="242"/>
      <c r="AIK35" s="242"/>
      <c r="AIL35" s="242"/>
      <c r="AIM35" s="242"/>
      <c r="AIN35" s="242"/>
      <c r="AIO35" s="242"/>
      <c r="AIP35" s="242"/>
      <c r="AIQ35" s="242"/>
      <c r="AIR35" s="242"/>
      <c r="AIS35" s="242"/>
      <c r="AIT35" s="242"/>
      <c r="AIU35" s="242"/>
      <c r="AIV35" s="242"/>
      <c r="AIW35" s="242"/>
      <c r="AIX35" s="242"/>
      <c r="AIY35" s="242"/>
      <c r="AIZ35" s="242"/>
      <c r="AJA35" s="242"/>
      <c r="AJB35" s="242"/>
      <c r="AJC35" s="242"/>
      <c r="AJD35" s="242"/>
      <c r="AJE35" s="242"/>
      <c r="AJF35" s="242"/>
      <c r="AJG35" s="242"/>
      <c r="AJH35" s="242"/>
      <c r="AJI35" s="242"/>
      <c r="AJJ35" s="242"/>
      <c r="AJK35" s="242"/>
      <c r="AJL35" s="242"/>
      <c r="AJM35" s="242"/>
      <c r="AJN35" s="242"/>
      <c r="AJO35" s="242"/>
      <c r="AJP35" s="242"/>
      <c r="AJQ35" s="242"/>
      <c r="AJR35" s="242"/>
      <c r="AJS35" s="242"/>
      <c r="AJT35" s="242"/>
      <c r="AJU35" s="242"/>
      <c r="AJV35" s="242"/>
      <c r="AJW35" s="242"/>
      <c r="AJX35" s="242"/>
      <c r="AJY35" s="242"/>
      <c r="AJZ35" s="242"/>
      <c r="AKA35" s="242"/>
      <c r="AKB35" s="242"/>
      <c r="AKC35" s="242"/>
      <c r="AKD35" s="242"/>
      <c r="AKE35" s="242"/>
      <c r="AKF35" s="242"/>
      <c r="AKG35" s="242"/>
      <c r="AKH35" s="242"/>
      <c r="AKI35" s="242"/>
      <c r="AKJ35" s="242"/>
      <c r="AKK35" s="242"/>
      <c r="AKL35" s="242"/>
      <c r="AKM35" s="242"/>
      <c r="AKN35" s="242"/>
      <c r="AKO35" s="242"/>
      <c r="AKP35" s="242"/>
      <c r="AKQ35" s="242"/>
      <c r="AKR35" s="242"/>
      <c r="AKS35" s="242"/>
      <c r="AKT35" s="242"/>
      <c r="AKU35" s="242"/>
      <c r="AKV35" s="242"/>
      <c r="AKW35" s="242"/>
      <c r="AKX35" s="242"/>
      <c r="AKY35" s="242"/>
      <c r="AKZ35" s="242"/>
      <c r="ALA35" s="242"/>
      <c r="ALB35" s="242"/>
      <c r="ALC35" s="242"/>
      <c r="ALD35" s="242"/>
      <c r="ALE35" s="242"/>
      <c r="ALF35" s="242"/>
      <c r="ALG35" s="242"/>
      <c r="ALH35" s="242"/>
      <c r="ALI35" s="242"/>
      <c r="ALJ35" s="242"/>
      <c r="ALK35" s="242"/>
      <c r="ALL35" s="242"/>
      <c r="ALM35" s="242"/>
      <c r="ALN35" s="242"/>
      <c r="ALO35" s="242"/>
      <c r="ALP35" s="242"/>
      <c r="ALQ35" s="242"/>
      <c r="ALR35" s="242"/>
      <c r="ALS35" s="242"/>
      <c r="ALT35" s="242"/>
      <c r="ALU35" s="242"/>
      <c r="ALV35" s="242"/>
      <c r="ALW35" s="242"/>
      <c r="ALX35" s="242"/>
      <c r="ALY35" s="242"/>
      <c r="ALZ35" s="242"/>
      <c r="AMA35" s="242"/>
      <c r="AMB35" s="242"/>
      <c r="AMC35" s="242"/>
      <c r="AMD35" s="242"/>
      <c r="AME35" s="242"/>
      <c r="AMF35" s="242"/>
      <c r="AMG35" s="242"/>
      <c r="AMH35" s="242"/>
      <c r="AMI35" s="242"/>
      <c r="AMJ35" s="242"/>
    </row>
    <row r="36" customFormat="false" ht="19.5" hidden="false" customHeight="true" outlineLevel="0" collapsed="false">
      <c r="A36" s="239" t="s">
        <v>313</v>
      </c>
      <c r="B36" s="239"/>
      <c r="C36" s="239"/>
      <c r="D36" s="239"/>
      <c r="E36" s="268"/>
      <c r="F36" s="269"/>
      <c r="G36" s="242"/>
      <c r="H36" s="242"/>
      <c r="I36" s="242"/>
      <c r="J36" s="242"/>
      <c r="K36" s="242"/>
      <c r="L36" s="242"/>
      <c r="M36" s="242"/>
      <c r="N36" s="242"/>
      <c r="O36" s="242"/>
      <c r="P36" s="242"/>
      <c r="Q36" s="242"/>
      <c r="R36" s="242"/>
      <c r="S36" s="242"/>
      <c r="T36" s="242"/>
      <c r="U36" s="242"/>
      <c r="V36" s="242"/>
      <c r="W36" s="242"/>
      <c r="X36" s="242"/>
      <c r="Y36" s="242"/>
      <c r="Z36" s="242"/>
      <c r="AA36" s="242"/>
      <c r="AB36" s="242"/>
      <c r="AC36" s="242"/>
      <c r="AD36" s="242"/>
      <c r="AE36" s="242"/>
      <c r="AF36" s="242"/>
      <c r="AG36" s="242"/>
      <c r="AH36" s="242"/>
      <c r="AI36" s="242"/>
      <c r="AJ36" s="242"/>
      <c r="AK36" s="242"/>
      <c r="AL36" s="242"/>
      <c r="AM36" s="242"/>
      <c r="AN36" s="242"/>
      <c r="AO36" s="242"/>
      <c r="AP36" s="242"/>
      <c r="AQ36" s="242"/>
      <c r="AR36" s="242"/>
      <c r="AS36" s="242"/>
      <c r="AT36" s="242"/>
      <c r="AU36" s="242"/>
      <c r="AV36" s="242"/>
      <c r="AW36" s="242"/>
      <c r="AX36" s="242"/>
      <c r="AY36" s="242"/>
      <c r="AZ36" s="242"/>
      <c r="BA36" s="242"/>
      <c r="BB36" s="242"/>
      <c r="BC36" s="242"/>
      <c r="BD36" s="242"/>
      <c r="BE36" s="242"/>
      <c r="BF36" s="242"/>
      <c r="BG36" s="242"/>
      <c r="BH36" s="242"/>
      <c r="BI36" s="242"/>
      <c r="BJ36" s="242"/>
      <c r="BK36" s="242"/>
      <c r="BL36" s="242"/>
      <c r="BM36" s="242"/>
      <c r="BN36" s="242"/>
      <c r="BO36" s="242"/>
      <c r="BP36" s="242"/>
      <c r="BQ36" s="242"/>
      <c r="BR36" s="242"/>
      <c r="BS36" s="242"/>
      <c r="BT36" s="242"/>
      <c r="BU36" s="242"/>
      <c r="BV36" s="242"/>
      <c r="BW36" s="242"/>
      <c r="BX36" s="242"/>
      <c r="BY36" s="242"/>
      <c r="BZ36" s="242"/>
      <c r="CA36" s="242"/>
      <c r="CB36" s="242"/>
      <c r="CC36" s="242"/>
      <c r="CD36" s="242"/>
      <c r="CE36" s="242"/>
      <c r="CF36" s="242"/>
      <c r="CG36" s="242"/>
      <c r="CH36" s="242"/>
      <c r="CI36" s="242"/>
      <c r="CJ36" s="242"/>
      <c r="CK36" s="242"/>
      <c r="CL36" s="242"/>
      <c r="CM36" s="242"/>
      <c r="CN36" s="242"/>
      <c r="CO36" s="242"/>
      <c r="CP36" s="242"/>
      <c r="CQ36" s="242"/>
      <c r="CR36" s="242"/>
      <c r="CS36" s="242"/>
      <c r="CT36" s="242"/>
      <c r="CU36" s="242"/>
      <c r="CV36" s="242"/>
      <c r="CW36" s="242"/>
      <c r="CX36" s="242"/>
      <c r="CY36" s="242"/>
      <c r="CZ36" s="242"/>
      <c r="DA36" s="242"/>
      <c r="DB36" s="242"/>
      <c r="DC36" s="242"/>
      <c r="DD36" s="242"/>
      <c r="DE36" s="242"/>
      <c r="DF36" s="242"/>
      <c r="DG36" s="242"/>
      <c r="DH36" s="242"/>
      <c r="DI36" s="242"/>
      <c r="DJ36" s="242"/>
      <c r="DK36" s="242"/>
      <c r="DL36" s="242"/>
      <c r="DM36" s="242"/>
      <c r="DN36" s="242"/>
      <c r="DO36" s="242"/>
      <c r="DP36" s="242"/>
      <c r="DQ36" s="242"/>
      <c r="DR36" s="242"/>
      <c r="DS36" s="242"/>
      <c r="DT36" s="242"/>
      <c r="DU36" s="242"/>
      <c r="DV36" s="242"/>
      <c r="DW36" s="242"/>
      <c r="DX36" s="242"/>
      <c r="DY36" s="242"/>
      <c r="DZ36" s="242"/>
      <c r="EA36" s="242"/>
      <c r="EB36" s="242"/>
      <c r="EC36" s="242"/>
      <c r="ED36" s="242"/>
      <c r="EE36" s="242"/>
      <c r="EF36" s="242"/>
      <c r="EG36" s="242"/>
      <c r="EH36" s="242"/>
      <c r="EI36" s="242"/>
      <c r="EJ36" s="242"/>
      <c r="EK36" s="242"/>
      <c r="EL36" s="242"/>
      <c r="EM36" s="242"/>
      <c r="EN36" s="242"/>
      <c r="EO36" s="242"/>
      <c r="EP36" s="242"/>
      <c r="EQ36" s="242"/>
      <c r="ER36" s="242"/>
      <c r="ES36" s="242"/>
      <c r="ET36" s="242"/>
      <c r="EU36" s="242"/>
      <c r="EV36" s="242"/>
      <c r="EW36" s="242"/>
      <c r="EX36" s="242"/>
      <c r="EY36" s="242"/>
      <c r="EZ36" s="242"/>
      <c r="FA36" s="242"/>
      <c r="FB36" s="242"/>
      <c r="FC36" s="242"/>
      <c r="FD36" s="242"/>
      <c r="FE36" s="242"/>
      <c r="FF36" s="242"/>
      <c r="FG36" s="242"/>
      <c r="FH36" s="242"/>
      <c r="FI36" s="242"/>
      <c r="FJ36" s="242"/>
      <c r="FK36" s="242"/>
      <c r="FL36" s="242"/>
      <c r="FM36" s="242"/>
      <c r="FN36" s="242"/>
      <c r="FO36" s="242"/>
      <c r="FP36" s="242"/>
      <c r="FQ36" s="242"/>
      <c r="FR36" s="242"/>
      <c r="FS36" s="242"/>
      <c r="FT36" s="242"/>
      <c r="FU36" s="242"/>
      <c r="FV36" s="242"/>
      <c r="FW36" s="242"/>
      <c r="FX36" s="242"/>
      <c r="FY36" s="242"/>
      <c r="FZ36" s="242"/>
      <c r="GA36" s="242"/>
      <c r="GB36" s="242"/>
      <c r="GC36" s="242"/>
      <c r="GD36" s="242"/>
      <c r="GE36" s="242"/>
      <c r="GF36" s="242"/>
      <c r="GG36" s="242"/>
      <c r="GH36" s="242"/>
      <c r="GI36" s="242"/>
      <c r="GJ36" s="242"/>
      <c r="GK36" s="242"/>
      <c r="GL36" s="242"/>
      <c r="GM36" s="242"/>
      <c r="GN36" s="242"/>
      <c r="GO36" s="242"/>
      <c r="GP36" s="242"/>
      <c r="GQ36" s="242"/>
      <c r="GR36" s="242"/>
      <c r="GS36" s="242"/>
      <c r="GT36" s="242"/>
      <c r="GU36" s="242"/>
      <c r="GV36" s="242"/>
      <c r="GW36" s="242"/>
      <c r="GX36" s="242"/>
      <c r="GY36" s="242"/>
      <c r="GZ36" s="242"/>
      <c r="HA36" s="242"/>
      <c r="HB36" s="242"/>
      <c r="HC36" s="242"/>
      <c r="HD36" s="242"/>
      <c r="HE36" s="242"/>
      <c r="HF36" s="242"/>
      <c r="HG36" s="242"/>
      <c r="HH36" s="242"/>
      <c r="HI36" s="242"/>
      <c r="HJ36" s="242"/>
      <c r="HK36" s="242"/>
      <c r="HL36" s="242"/>
      <c r="HM36" s="242"/>
      <c r="HN36" s="242"/>
      <c r="HO36" s="242"/>
      <c r="HP36" s="242"/>
      <c r="HQ36" s="242"/>
      <c r="HR36" s="242"/>
      <c r="HS36" s="242"/>
      <c r="HT36" s="242"/>
      <c r="HU36" s="242"/>
      <c r="HV36" s="242"/>
      <c r="HW36" s="242"/>
      <c r="HX36" s="242"/>
      <c r="HY36" s="242"/>
      <c r="HZ36" s="242"/>
      <c r="IA36" s="242"/>
      <c r="IB36" s="242"/>
      <c r="IC36" s="242"/>
      <c r="ID36" s="242"/>
      <c r="IE36" s="242"/>
      <c r="IF36" s="242"/>
      <c r="IG36" s="242"/>
      <c r="IH36" s="242"/>
      <c r="II36" s="242"/>
      <c r="IJ36" s="242"/>
      <c r="IK36" s="242"/>
      <c r="IL36" s="242"/>
      <c r="IM36" s="242"/>
      <c r="IN36" s="242"/>
      <c r="IO36" s="242"/>
      <c r="IP36" s="242"/>
      <c r="IQ36" s="242"/>
      <c r="IR36" s="242"/>
      <c r="IS36" s="242"/>
      <c r="IT36" s="242"/>
      <c r="IU36" s="242"/>
      <c r="IV36" s="242"/>
      <c r="IW36" s="242"/>
      <c r="IX36" s="242"/>
      <c r="IY36" s="242"/>
      <c r="IZ36" s="242"/>
      <c r="JA36" s="242"/>
      <c r="JB36" s="242"/>
      <c r="JC36" s="242"/>
      <c r="JD36" s="242"/>
      <c r="JE36" s="242"/>
      <c r="JF36" s="242"/>
      <c r="JG36" s="242"/>
      <c r="JH36" s="242"/>
      <c r="JI36" s="242"/>
      <c r="JJ36" s="242"/>
      <c r="JK36" s="242"/>
      <c r="JL36" s="242"/>
      <c r="JM36" s="242"/>
      <c r="JN36" s="242"/>
      <c r="JO36" s="242"/>
      <c r="JP36" s="242"/>
      <c r="JQ36" s="242"/>
      <c r="JR36" s="242"/>
      <c r="JS36" s="242"/>
      <c r="JT36" s="242"/>
      <c r="JU36" s="242"/>
      <c r="JV36" s="242"/>
      <c r="JW36" s="242"/>
      <c r="JX36" s="242"/>
      <c r="JY36" s="242"/>
      <c r="JZ36" s="242"/>
      <c r="KA36" s="242"/>
      <c r="KB36" s="242"/>
      <c r="KC36" s="242"/>
      <c r="KD36" s="242"/>
      <c r="KE36" s="242"/>
      <c r="KF36" s="242"/>
      <c r="KG36" s="242"/>
      <c r="KH36" s="242"/>
      <c r="KI36" s="242"/>
      <c r="KJ36" s="242"/>
      <c r="KK36" s="242"/>
      <c r="KL36" s="242"/>
      <c r="KM36" s="242"/>
      <c r="KN36" s="242"/>
      <c r="KO36" s="242"/>
      <c r="KP36" s="242"/>
      <c r="KQ36" s="242"/>
      <c r="KR36" s="242"/>
      <c r="KS36" s="242"/>
      <c r="KT36" s="242"/>
      <c r="KU36" s="242"/>
      <c r="KV36" s="242"/>
      <c r="KW36" s="242"/>
      <c r="KX36" s="242"/>
      <c r="KY36" s="242"/>
      <c r="KZ36" s="242"/>
      <c r="LA36" s="242"/>
      <c r="LB36" s="242"/>
      <c r="LC36" s="242"/>
      <c r="LD36" s="242"/>
      <c r="LE36" s="242"/>
      <c r="LF36" s="242"/>
      <c r="LG36" s="242"/>
      <c r="LH36" s="242"/>
      <c r="LI36" s="242"/>
      <c r="LJ36" s="242"/>
      <c r="LK36" s="242"/>
      <c r="LL36" s="242"/>
      <c r="LM36" s="242"/>
      <c r="LN36" s="242"/>
      <c r="LO36" s="242"/>
      <c r="LP36" s="242"/>
      <c r="LQ36" s="242"/>
      <c r="LR36" s="242"/>
      <c r="LS36" s="242"/>
      <c r="LT36" s="242"/>
      <c r="LU36" s="242"/>
      <c r="LV36" s="242"/>
      <c r="LW36" s="242"/>
      <c r="LX36" s="242"/>
      <c r="LY36" s="242"/>
      <c r="LZ36" s="242"/>
      <c r="MA36" s="242"/>
      <c r="MB36" s="242"/>
      <c r="MC36" s="242"/>
      <c r="MD36" s="242"/>
      <c r="ME36" s="242"/>
      <c r="MF36" s="242"/>
      <c r="MG36" s="242"/>
      <c r="MH36" s="242"/>
      <c r="MI36" s="242"/>
      <c r="MJ36" s="242"/>
      <c r="MK36" s="242"/>
      <c r="ML36" s="242"/>
      <c r="MM36" s="242"/>
      <c r="MN36" s="242"/>
      <c r="MO36" s="242"/>
      <c r="MP36" s="242"/>
      <c r="MQ36" s="242"/>
      <c r="MR36" s="242"/>
      <c r="MS36" s="242"/>
      <c r="MT36" s="242"/>
      <c r="MU36" s="242"/>
      <c r="MV36" s="242"/>
      <c r="MW36" s="242"/>
      <c r="MX36" s="242"/>
      <c r="MY36" s="242"/>
      <c r="MZ36" s="242"/>
      <c r="NA36" s="242"/>
      <c r="NB36" s="242"/>
      <c r="NC36" s="242"/>
      <c r="ND36" s="242"/>
      <c r="NE36" s="242"/>
      <c r="NF36" s="242"/>
      <c r="NG36" s="242"/>
      <c r="NH36" s="242"/>
      <c r="NI36" s="242"/>
      <c r="NJ36" s="242"/>
      <c r="NK36" s="242"/>
      <c r="NL36" s="242"/>
      <c r="NM36" s="242"/>
      <c r="NN36" s="242"/>
      <c r="NO36" s="242"/>
      <c r="NP36" s="242"/>
      <c r="NQ36" s="242"/>
      <c r="NR36" s="242"/>
      <c r="NS36" s="242"/>
      <c r="NT36" s="242"/>
      <c r="NU36" s="242"/>
      <c r="NV36" s="242"/>
      <c r="NW36" s="242"/>
      <c r="NX36" s="242"/>
      <c r="NY36" s="242"/>
      <c r="NZ36" s="242"/>
      <c r="OA36" s="242"/>
      <c r="OB36" s="242"/>
      <c r="OC36" s="242"/>
      <c r="OD36" s="242"/>
      <c r="OE36" s="242"/>
      <c r="OF36" s="242"/>
      <c r="OG36" s="242"/>
      <c r="OH36" s="242"/>
      <c r="OI36" s="242"/>
      <c r="OJ36" s="242"/>
      <c r="OK36" s="242"/>
      <c r="OL36" s="242"/>
      <c r="OM36" s="242"/>
      <c r="ON36" s="242"/>
      <c r="OO36" s="242"/>
      <c r="OP36" s="242"/>
      <c r="OQ36" s="242"/>
      <c r="OR36" s="242"/>
      <c r="OS36" s="242"/>
      <c r="OT36" s="242"/>
      <c r="OU36" s="242"/>
      <c r="OV36" s="242"/>
      <c r="OW36" s="242"/>
      <c r="OX36" s="242"/>
      <c r="OY36" s="242"/>
      <c r="OZ36" s="242"/>
      <c r="PA36" s="242"/>
      <c r="PB36" s="242"/>
      <c r="PC36" s="242"/>
      <c r="PD36" s="242"/>
      <c r="PE36" s="242"/>
      <c r="PF36" s="242"/>
      <c r="PG36" s="242"/>
      <c r="PH36" s="242"/>
      <c r="PI36" s="242"/>
      <c r="PJ36" s="242"/>
      <c r="PK36" s="242"/>
      <c r="PL36" s="242"/>
      <c r="PM36" s="242"/>
      <c r="PN36" s="242"/>
      <c r="PO36" s="242"/>
      <c r="PP36" s="242"/>
      <c r="PQ36" s="242"/>
      <c r="PR36" s="242"/>
      <c r="PS36" s="242"/>
      <c r="PT36" s="242"/>
      <c r="PU36" s="242"/>
      <c r="PV36" s="242"/>
      <c r="PW36" s="242"/>
      <c r="PX36" s="242"/>
      <c r="PY36" s="242"/>
      <c r="PZ36" s="242"/>
      <c r="QA36" s="242"/>
      <c r="QB36" s="242"/>
      <c r="QC36" s="242"/>
      <c r="QD36" s="242"/>
      <c r="QE36" s="242"/>
      <c r="QF36" s="242"/>
      <c r="QG36" s="242"/>
      <c r="QH36" s="242"/>
      <c r="QI36" s="242"/>
      <c r="QJ36" s="242"/>
      <c r="QK36" s="242"/>
      <c r="QL36" s="242"/>
      <c r="QM36" s="242"/>
      <c r="QN36" s="242"/>
      <c r="QO36" s="242"/>
      <c r="QP36" s="242"/>
      <c r="QQ36" s="242"/>
      <c r="QR36" s="242"/>
      <c r="QS36" s="242"/>
      <c r="QT36" s="242"/>
      <c r="QU36" s="242"/>
      <c r="QV36" s="242"/>
      <c r="QW36" s="242"/>
      <c r="QX36" s="242"/>
      <c r="QY36" s="242"/>
      <c r="QZ36" s="242"/>
      <c r="RA36" s="242"/>
      <c r="RB36" s="242"/>
      <c r="RC36" s="242"/>
      <c r="RD36" s="242"/>
      <c r="RE36" s="242"/>
      <c r="RF36" s="242"/>
      <c r="RG36" s="242"/>
      <c r="RH36" s="242"/>
      <c r="RI36" s="242"/>
      <c r="RJ36" s="242"/>
      <c r="RK36" s="242"/>
      <c r="RL36" s="242"/>
      <c r="RM36" s="242"/>
      <c r="RN36" s="242"/>
      <c r="RO36" s="242"/>
      <c r="RP36" s="242"/>
      <c r="RQ36" s="242"/>
      <c r="RR36" s="242"/>
      <c r="RS36" s="242"/>
      <c r="RT36" s="242"/>
      <c r="RU36" s="242"/>
      <c r="RV36" s="242"/>
      <c r="RW36" s="242"/>
      <c r="RX36" s="242"/>
      <c r="RY36" s="242"/>
      <c r="RZ36" s="242"/>
      <c r="SA36" s="242"/>
      <c r="SB36" s="242"/>
      <c r="SC36" s="242"/>
      <c r="SD36" s="242"/>
      <c r="SE36" s="242"/>
      <c r="SF36" s="242"/>
      <c r="SG36" s="242"/>
      <c r="SH36" s="242"/>
      <c r="SI36" s="242"/>
      <c r="SJ36" s="242"/>
      <c r="SK36" s="242"/>
      <c r="SL36" s="242"/>
      <c r="SM36" s="242"/>
      <c r="SN36" s="242"/>
      <c r="SO36" s="242"/>
      <c r="SP36" s="242"/>
      <c r="SQ36" s="242"/>
      <c r="SR36" s="242"/>
      <c r="SS36" s="242"/>
      <c r="ST36" s="242"/>
      <c r="SU36" s="242"/>
      <c r="SV36" s="242"/>
      <c r="SW36" s="242"/>
      <c r="SX36" s="242"/>
      <c r="SY36" s="242"/>
      <c r="SZ36" s="242"/>
      <c r="TA36" s="242"/>
      <c r="TB36" s="242"/>
      <c r="TC36" s="242"/>
      <c r="TD36" s="242"/>
      <c r="TE36" s="242"/>
      <c r="TF36" s="242"/>
      <c r="TG36" s="242"/>
      <c r="TH36" s="242"/>
      <c r="TI36" s="242"/>
      <c r="TJ36" s="242"/>
      <c r="TK36" s="242"/>
      <c r="TL36" s="242"/>
      <c r="TM36" s="242"/>
      <c r="TN36" s="242"/>
      <c r="TO36" s="242"/>
      <c r="TP36" s="242"/>
      <c r="TQ36" s="242"/>
      <c r="TR36" s="242"/>
      <c r="TS36" s="242"/>
      <c r="TT36" s="242"/>
      <c r="TU36" s="242"/>
      <c r="TV36" s="242"/>
      <c r="TW36" s="242"/>
      <c r="TX36" s="242"/>
      <c r="TY36" s="242"/>
      <c r="TZ36" s="242"/>
      <c r="UA36" s="242"/>
      <c r="UB36" s="242"/>
      <c r="UC36" s="242"/>
      <c r="UD36" s="242"/>
      <c r="UE36" s="242"/>
      <c r="UF36" s="242"/>
      <c r="UG36" s="242"/>
      <c r="UH36" s="242"/>
      <c r="UI36" s="242"/>
      <c r="UJ36" s="242"/>
      <c r="UK36" s="242"/>
      <c r="UL36" s="242"/>
      <c r="UM36" s="242"/>
      <c r="UN36" s="242"/>
      <c r="UO36" s="242"/>
      <c r="UP36" s="242"/>
      <c r="UQ36" s="242"/>
      <c r="UR36" s="242"/>
      <c r="US36" s="242"/>
      <c r="UT36" s="242"/>
      <c r="UU36" s="242"/>
      <c r="UV36" s="242"/>
      <c r="UW36" s="242"/>
      <c r="UX36" s="242"/>
      <c r="UY36" s="242"/>
      <c r="UZ36" s="242"/>
      <c r="VA36" s="242"/>
      <c r="VB36" s="242"/>
      <c r="VC36" s="242"/>
      <c r="VD36" s="242"/>
      <c r="VE36" s="242"/>
      <c r="VF36" s="242"/>
      <c r="VG36" s="242"/>
      <c r="VH36" s="242"/>
      <c r="VI36" s="242"/>
      <c r="VJ36" s="242"/>
      <c r="VK36" s="242"/>
      <c r="VL36" s="242"/>
      <c r="VM36" s="242"/>
      <c r="VN36" s="242"/>
      <c r="VO36" s="242"/>
      <c r="VP36" s="242"/>
      <c r="VQ36" s="242"/>
      <c r="VR36" s="242"/>
      <c r="VS36" s="242"/>
      <c r="VT36" s="242"/>
      <c r="VU36" s="242"/>
      <c r="VV36" s="242"/>
      <c r="VW36" s="242"/>
      <c r="VX36" s="242"/>
      <c r="VY36" s="242"/>
      <c r="VZ36" s="242"/>
      <c r="WA36" s="242"/>
      <c r="WB36" s="242"/>
      <c r="WC36" s="242"/>
      <c r="WD36" s="242"/>
      <c r="WE36" s="242"/>
      <c r="WF36" s="242"/>
      <c r="WG36" s="242"/>
      <c r="WH36" s="242"/>
      <c r="WI36" s="242"/>
      <c r="WJ36" s="242"/>
      <c r="WK36" s="242"/>
      <c r="WL36" s="242"/>
      <c r="WM36" s="242"/>
      <c r="WN36" s="242"/>
      <c r="WO36" s="242"/>
      <c r="WP36" s="242"/>
      <c r="WQ36" s="242"/>
      <c r="WR36" s="242"/>
      <c r="WS36" s="242"/>
      <c r="WT36" s="242"/>
      <c r="WU36" s="242"/>
      <c r="WV36" s="242"/>
      <c r="WW36" s="242"/>
      <c r="WX36" s="242"/>
      <c r="WY36" s="242"/>
      <c r="WZ36" s="242"/>
      <c r="XA36" s="242"/>
      <c r="XB36" s="242"/>
      <c r="XC36" s="242"/>
      <c r="XD36" s="242"/>
      <c r="XE36" s="242"/>
      <c r="XF36" s="242"/>
      <c r="XG36" s="242"/>
      <c r="XH36" s="242"/>
      <c r="XI36" s="242"/>
      <c r="XJ36" s="242"/>
      <c r="XK36" s="242"/>
      <c r="XL36" s="242"/>
      <c r="XM36" s="242"/>
      <c r="XN36" s="242"/>
      <c r="XO36" s="242"/>
      <c r="XP36" s="242"/>
      <c r="XQ36" s="242"/>
      <c r="XR36" s="242"/>
      <c r="XS36" s="242"/>
      <c r="XT36" s="242"/>
      <c r="XU36" s="242"/>
      <c r="XV36" s="242"/>
      <c r="XW36" s="242"/>
      <c r="XX36" s="242"/>
      <c r="XY36" s="242"/>
      <c r="XZ36" s="242"/>
      <c r="YA36" s="242"/>
      <c r="YB36" s="242"/>
      <c r="YC36" s="242"/>
      <c r="YD36" s="242"/>
      <c r="YE36" s="242"/>
      <c r="YF36" s="242"/>
      <c r="YG36" s="242"/>
      <c r="YH36" s="242"/>
      <c r="YI36" s="242"/>
      <c r="YJ36" s="242"/>
      <c r="YK36" s="242"/>
      <c r="YL36" s="242"/>
      <c r="YM36" s="242"/>
      <c r="YN36" s="242"/>
      <c r="YO36" s="242"/>
      <c r="YP36" s="242"/>
      <c r="YQ36" s="242"/>
      <c r="YR36" s="242"/>
      <c r="YS36" s="242"/>
      <c r="YT36" s="242"/>
      <c r="YU36" s="242"/>
      <c r="YV36" s="242"/>
      <c r="YW36" s="242"/>
      <c r="YX36" s="242"/>
      <c r="YY36" s="242"/>
      <c r="YZ36" s="242"/>
      <c r="ZA36" s="242"/>
      <c r="ZB36" s="242"/>
      <c r="ZC36" s="242"/>
      <c r="ZD36" s="242"/>
      <c r="ZE36" s="242"/>
      <c r="ZF36" s="242"/>
      <c r="ZG36" s="242"/>
      <c r="ZH36" s="242"/>
      <c r="ZI36" s="242"/>
      <c r="ZJ36" s="242"/>
      <c r="ZK36" s="242"/>
      <c r="ZL36" s="242"/>
      <c r="ZM36" s="242"/>
      <c r="ZN36" s="242"/>
      <c r="ZO36" s="242"/>
      <c r="ZP36" s="242"/>
      <c r="ZQ36" s="242"/>
      <c r="ZR36" s="242"/>
      <c r="ZS36" s="242"/>
      <c r="ZT36" s="242"/>
      <c r="ZU36" s="242"/>
      <c r="ZV36" s="242"/>
      <c r="ZW36" s="242"/>
      <c r="ZX36" s="242"/>
      <c r="ZY36" s="242"/>
      <c r="ZZ36" s="242"/>
      <c r="AAA36" s="242"/>
      <c r="AAB36" s="242"/>
      <c r="AAC36" s="242"/>
      <c r="AAD36" s="242"/>
      <c r="AAE36" s="242"/>
      <c r="AAF36" s="242"/>
      <c r="AAG36" s="242"/>
      <c r="AAH36" s="242"/>
      <c r="AAI36" s="242"/>
      <c r="AAJ36" s="242"/>
      <c r="AAK36" s="242"/>
      <c r="AAL36" s="242"/>
      <c r="AAM36" s="242"/>
      <c r="AAN36" s="242"/>
      <c r="AAO36" s="242"/>
      <c r="AAP36" s="242"/>
      <c r="AAQ36" s="242"/>
      <c r="AAR36" s="242"/>
      <c r="AAS36" s="242"/>
      <c r="AAT36" s="242"/>
      <c r="AAU36" s="242"/>
      <c r="AAV36" s="242"/>
      <c r="AAW36" s="242"/>
      <c r="AAX36" s="242"/>
      <c r="AAY36" s="242"/>
      <c r="AAZ36" s="242"/>
      <c r="ABA36" s="242"/>
      <c r="ABB36" s="242"/>
      <c r="ABC36" s="242"/>
      <c r="ABD36" s="242"/>
      <c r="ABE36" s="242"/>
      <c r="ABF36" s="242"/>
      <c r="ABG36" s="242"/>
      <c r="ABH36" s="242"/>
      <c r="ABI36" s="242"/>
      <c r="ABJ36" s="242"/>
      <c r="ABK36" s="242"/>
      <c r="ABL36" s="242"/>
      <c r="ABM36" s="242"/>
      <c r="ABN36" s="242"/>
      <c r="ABO36" s="242"/>
      <c r="ABP36" s="242"/>
      <c r="ABQ36" s="242"/>
      <c r="ABR36" s="242"/>
      <c r="ABS36" s="242"/>
      <c r="ABT36" s="242"/>
      <c r="ABU36" s="242"/>
      <c r="ABV36" s="242"/>
      <c r="ABW36" s="242"/>
      <c r="ABX36" s="242"/>
      <c r="ABY36" s="242"/>
      <c r="ABZ36" s="242"/>
      <c r="ACA36" s="242"/>
      <c r="ACB36" s="242"/>
      <c r="ACC36" s="242"/>
      <c r="ACD36" s="242"/>
      <c r="ACE36" s="242"/>
      <c r="ACF36" s="242"/>
      <c r="ACG36" s="242"/>
      <c r="ACH36" s="242"/>
      <c r="ACI36" s="242"/>
      <c r="ACJ36" s="242"/>
      <c r="ACK36" s="242"/>
      <c r="ACL36" s="242"/>
      <c r="ACM36" s="242"/>
      <c r="ACN36" s="242"/>
      <c r="ACO36" s="242"/>
      <c r="ACP36" s="242"/>
      <c r="ACQ36" s="242"/>
      <c r="ACR36" s="242"/>
      <c r="ACS36" s="242"/>
      <c r="ACT36" s="242"/>
      <c r="ACU36" s="242"/>
      <c r="ACV36" s="242"/>
      <c r="ACW36" s="242"/>
      <c r="ACX36" s="242"/>
      <c r="ACY36" s="242"/>
      <c r="ACZ36" s="242"/>
      <c r="ADA36" s="242"/>
      <c r="ADB36" s="242"/>
      <c r="ADC36" s="242"/>
      <c r="ADD36" s="242"/>
      <c r="ADE36" s="242"/>
      <c r="ADF36" s="242"/>
      <c r="ADG36" s="242"/>
      <c r="ADH36" s="242"/>
      <c r="ADI36" s="242"/>
      <c r="ADJ36" s="242"/>
      <c r="ADK36" s="242"/>
      <c r="ADL36" s="242"/>
      <c r="ADM36" s="242"/>
      <c r="ADN36" s="242"/>
      <c r="ADO36" s="242"/>
      <c r="ADP36" s="242"/>
      <c r="ADQ36" s="242"/>
      <c r="ADR36" s="242"/>
      <c r="ADS36" s="242"/>
      <c r="ADT36" s="242"/>
      <c r="ADU36" s="242"/>
      <c r="ADV36" s="242"/>
      <c r="ADW36" s="242"/>
      <c r="ADX36" s="242"/>
      <c r="ADY36" s="242"/>
      <c r="ADZ36" s="242"/>
      <c r="AEA36" s="242"/>
      <c r="AEB36" s="242"/>
      <c r="AEC36" s="242"/>
      <c r="AED36" s="242"/>
      <c r="AEE36" s="242"/>
      <c r="AEF36" s="242"/>
      <c r="AEG36" s="242"/>
      <c r="AEH36" s="242"/>
      <c r="AEI36" s="242"/>
      <c r="AEJ36" s="242"/>
      <c r="AEK36" s="242"/>
      <c r="AEL36" s="242"/>
      <c r="AEM36" s="242"/>
      <c r="AEN36" s="242"/>
      <c r="AEO36" s="242"/>
      <c r="AEP36" s="242"/>
      <c r="AEQ36" s="242"/>
      <c r="AER36" s="242"/>
      <c r="AES36" s="242"/>
      <c r="AET36" s="242"/>
      <c r="AEU36" s="242"/>
      <c r="AEV36" s="242"/>
      <c r="AEW36" s="242"/>
      <c r="AEX36" s="242"/>
      <c r="AEY36" s="242"/>
      <c r="AEZ36" s="242"/>
      <c r="AFA36" s="242"/>
      <c r="AFB36" s="242"/>
      <c r="AFC36" s="242"/>
      <c r="AFD36" s="242"/>
      <c r="AFE36" s="242"/>
      <c r="AFF36" s="242"/>
      <c r="AFG36" s="242"/>
      <c r="AFH36" s="242"/>
      <c r="AFI36" s="242"/>
      <c r="AFJ36" s="242"/>
      <c r="AFK36" s="242"/>
      <c r="AFL36" s="242"/>
      <c r="AFM36" s="242"/>
      <c r="AFN36" s="242"/>
      <c r="AFO36" s="242"/>
      <c r="AFP36" s="242"/>
      <c r="AFQ36" s="242"/>
      <c r="AFR36" s="242"/>
      <c r="AFS36" s="242"/>
      <c r="AFT36" s="242"/>
      <c r="AFU36" s="242"/>
      <c r="AFV36" s="242"/>
      <c r="AFW36" s="242"/>
      <c r="AFX36" s="242"/>
      <c r="AFY36" s="242"/>
      <c r="AFZ36" s="242"/>
      <c r="AGA36" s="242"/>
      <c r="AGB36" s="242"/>
      <c r="AGC36" s="242"/>
      <c r="AGD36" s="242"/>
      <c r="AGE36" s="242"/>
      <c r="AGF36" s="242"/>
      <c r="AGG36" s="242"/>
      <c r="AGH36" s="242"/>
      <c r="AGI36" s="242"/>
      <c r="AGJ36" s="242"/>
      <c r="AGK36" s="242"/>
      <c r="AGL36" s="242"/>
      <c r="AGM36" s="242"/>
      <c r="AGN36" s="242"/>
      <c r="AGO36" s="242"/>
      <c r="AGP36" s="242"/>
      <c r="AGQ36" s="242"/>
      <c r="AGR36" s="242"/>
      <c r="AGS36" s="242"/>
      <c r="AGT36" s="242"/>
      <c r="AGU36" s="242"/>
      <c r="AGV36" s="242"/>
      <c r="AGW36" s="242"/>
      <c r="AGX36" s="242"/>
      <c r="AGY36" s="242"/>
      <c r="AGZ36" s="242"/>
      <c r="AHA36" s="242"/>
      <c r="AHB36" s="242"/>
      <c r="AHC36" s="242"/>
      <c r="AHD36" s="242"/>
      <c r="AHE36" s="242"/>
      <c r="AHF36" s="242"/>
      <c r="AHG36" s="242"/>
      <c r="AHH36" s="242"/>
      <c r="AHI36" s="242"/>
      <c r="AHJ36" s="242"/>
      <c r="AHK36" s="242"/>
      <c r="AHL36" s="242"/>
      <c r="AHM36" s="242"/>
      <c r="AHN36" s="242"/>
      <c r="AHO36" s="242"/>
      <c r="AHP36" s="242"/>
      <c r="AHQ36" s="242"/>
      <c r="AHR36" s="242"/>
      <c r="AHS36" s="242"/>
      <c r="AHT36" s="242"/>
      <c r="AHU36" s="242"/>
      <c r="AHV36" s="242"/>
      <c r="AHW36" s="242"/>
      <c r="AHX36" s="242"/>
      <c r="AHY36" s="242"/>
      <c r="AHZ36" s="242"/>
      <c r="AIA36" s="242"/>
      <c r="AIB36" s="242"/>
      <c r="AIC36" s="242"/>
      <c r="AID36" s="242"/>
      <c r="AIE36" s="242"/>
      <c r="AIF36" s="242"/>
      <c r="AIG36" s="242"/>
      <c r="AIH36" s="242"/>
      <c r="AII36" s="242"/>
      <c r="AIJ36" s="242"/>
      <c r="AIK36" s="242"/>
      <c r="AIL36" s="242"/>
      <c r="AIM36" s="242"/>
      <c r="AIN36" s="242"/>
      <c r="AIO36" s="242"/>
      <c r="AIP36" s="242"/>
      <c r="AIQ36" s="242"/>
      <c r="AIR36" s="242"/>
      <c r="AIS36" s="242"/>
      <c r="AIT36" s="242"/>
      <c r="AIU36" s="242"/>
      <c r="AIV36" s="242"/>
      <c r="AIW36" s="242"/>
      <c r="AIX36" s="242"/>
      <c r="AIY36" s="242"/>
      <c r="AIZ36" s="242"/>
      <c r="AJA36" s="242"/>
      <c r="AJB36" s="242"/>
      <c r="AJC36" s="242"/>
      <c r="AJD36" s="242"/>
      <c r="AJE36" s="242"/>
      <c r="AJF36" s="242"/>
      <c r="AJG36" s="242"/>
      <c r="AJH36" s="242"/>
      <c r="AJI36" s="242"/>
      <c r="AJJ36" s="242"/>
      <c r="AJK36" s="242"/>
      <c r="AJL36" s="242"/>
      <c r="AJM36" s="242"/>
      <c r="AJN36" s="242"/>
      <c r="AJO36" s="242"/>
      <c r="AJP36" s="242"/>
      <c r="AJQ36" s="242"/>
      <c r="AJR36" s="242"/>
      <c r="AJS36" s="242"/>
      <c r="AJT36" s="242"/>
      <c r="AJU36" s="242"/>
      <c r="AJV36" s="242"/>
      <c r="AJW36" s="242"/>
      <c r="AJX36" s="242"/>
      <c r="AJY36" s="242"/>
      <c r="AJZ36" s="242"/>
      <c r="AKA36" s="242"/>
      <c r="AKB36" s="242"/>
      <c r="AKC36" s="242"/>
      <c r="AKD36" s="242"/>
      <c r="AKE36" s="242"/>
      <c r="AKF36" s="242"/>
      <c r="AKG36" s="242"/>
      <c r="AKH36" s="242"/>
      <c r="AKI36" s="242"/>
      <c r="AKJ36" s="242"/>
      <c r="AKK36" s="242"/>
      <c r="AKL36" s="242"/>
      <c r="AKM36" s="242"/>
      <c r="AKN36" s="242"/>
      <c r="AKO36" s="242"/>
      <c r="AKP36" s="242"/>
      <c r="AKQ36" s="242"/>
      <c r="AKR36" s="242"/>
      <c r="AKS36" s="242"/>
      <c r="AKT36" s="242"/>
      <c r="AKU36" s="242"/>
      <c r="AKV36" s="242"/>
      <c r="AKW36" s="242"/>
      <c r="AKX36" s="242"/>
      <c r="AKY36" s="242"/>
      <c r="AKZ36" s="242"/>
      <c r="ALA36" s="242"/>
      <c r="ALB36" s="242"/>
      <c r="ALC36" s="242"/>
      <c r="ALD36" s="242"/>
      <c r="ALE36" s="242"/>
      <c r="ALF36" s="242"/>
      <c r="ALG36" s="242"/>
      <c r="ALH36" s="242"/>
      <c r="ALI36" s="242"/>
      <c r="ALJ36" s="242"/>
      <c r="ALK36" s="242"/>
      <c r="ALL36" s="242"/>
      <c r="ALM36" s="242"/>
      <c r="ALN36" s="242"/>
      <c r="ALO36" s="242"/>
      <c r="ALP36" s="242"/>
      <c r="ALQ36" s="242"/>
      <c r="ALR36" s="242"/>
      <c r="ALS36" s="242"/>
      <c r="ALT36" s="242"/>
      <c r="ALU36" s="242"/>
      <c r="ALV36" s="242"/>
      <c r="ALW36" s="242"/>
      <c r="ALX36" s="242"/>
      <c r="ALY36" s="242"/>
      <c r="ALZ36" s="242"/>
      <c r="AMA36" s="242"/>
      <c r="AMB36" s="242"/>
      <c r="AMC36" s="242"/>
      <c r="AMD36" s="242"/>
      <c r="AME36" s="242"/>
      <c r="AMF36" s="242"/>
      <c r="AMG36" s="242"/>
      <c r="AMH36" s="242"/>
      <c r="AMI36" s="242"/>
      <c r="AMJ36" s="242"/>
    </row>
    <row r="37" customFormat="false" ht="18" hidden="false" customHeight="true" outlineLevel="0" collapsed="false">
      <c r="A37" s="243" t="s">
        <v>314</v>
      </c>
      <c r="B37" s="244" t="s">
        <v>299</v>
      </c>
      <c r="C37" s="244" t="s">
        <v>300</v>
      </c>
      <c r="D37" s="245" t="s">
        <v>301</v>
      </c>
      <c r="E37" s="258"/>
      <c r="F37" s="259"/>
    </row>
    <row r="38" customFormat="false" ht="16.5" hidden="false" customHeight="true" outlineLevel="0" collapsed="false">
      <c r="A38" s="248" t="s">
        <v>327</v>
      </c>
      <c r="B38" s="249" t="n">
        <v>61410</v>
      </c>
      <c r="C38" s="249" t="n">
        <v>1126</v>
      </c>
      <c r="D38" s="250" t="n">
        <f aca="false">IF(ISERROR(GETPIVOTDATA("NUM_POSITIONS",'New Pivot Table'!$T$3,"FUNCTION",B38,"OBJECT",C38)),0,GETPIVOTDATA("NUM_POSITIONS",'New Pivot Table'!$T$3,"FUNCTION",B38,"OBJECT",C38))</f>
        <v>1991.64</v>
      </c>
      <c r="E38" s="251" t="n">
        <f aca="false">SUMIF('New Pivot Table'!$Q:$Q,'Appendix B - Calculations'!B38&amp;" "&amp;'Appendix B - Calculations'!C38,'New Pivot Table'!$P:$P)-D38</f>
        <v>0</v>
      </c>
      <c r="F38" s="251"/>
    </row>
    <row r="39" customFormat="false" ht="16.5" hidden="false" customHeight="true" outlineLevel="0" collapsed="false">
      <c r="A39" s="248" t="s">
        <v>328</v>
      </c>
      <c r="B39" s="249" t="n">
        <v>69000</v>
      </c>
      <c r="C39" s="249" t="n">
        <v>1126</v>
      </c>
      <c r="D39" s="250" t="n">
        <f aca="false">IF(ISERROR(GETPIVOTDATA("NUM_POSITIONS",'New Pivot Table'!$T$3,"FUNCTION",B39,"OBJECT",C39)),0,GETPIVOTDATA("NUM_POSITIONS",'New Pivot Table'!$T$3,"FUNCTION",B39,"OBJECT",C39))</f>
        <v>0</v>
      </c>
      <c r="E39" s="251" t="n">
        <f aca="false">SUMIF('New Pivot Table'!$Q:$Q,'Appendix B - Calculations'!B39&amp;" "&amp;'Appendix B - Calculations'!C39,'New Pivot Table'!$P:$P)-D39</f>
        <v>0</v>
      </c>
      <c r="F39" s="251"/>
    </row>
    <row r="40" customFormat="false" ht="17.25" hidden="false" customHeight="true" outlineLevel="0" collapsed="false">
      <c r="A40" s="260" t="s">
        <v>312</v>
      </c>
      <c r="B40" s="260"/>
      <c r="C40" s="260"/>
      <c r="D40" s="261" t="n">
        <f aca="false">SUM(D38:D39)</f>
        <v>1991.64</v>
      </c>
      <c r="E40" s="254"/>
      <c r="F40" s="262" t="n">
        <f aca="false">'Source query'!X10-D40</f>
        <v>0</v>
      </c>
      <c r="G40" s="242"/>
      <c r="H40" s="242"/>
      <c r="I40" s="242"/>
      <c r="J40" s="242"/>
      <c r="K40" s="242"/>
      <c r="L40" s="242"/>
      <c r="M40" s="242"/>
      <c r="N40" s="242"/>
      <c r="O40" s="242"/>
      <c r="P40" s="242"/>
      <c r="Q40" s="242"/>
      <c r="R40" s="242"/>
      <c r="S40" s="242"/>
      <c r="T40" s="242"/>
      <c r="U40" s="242"/>
      <c r="V40" s="242"/>
      <c r="W40" s="242"/>
      <c r="X40" s="242"/>
      <c r="Y40" s="242"/>
      <c r="Z40" s="242"/>
      <c r="AA40" s="242"/>
      <c r="AB40" s="242"/>
      <c r="AC40" s="242"/>
      <c r="AD40" s="242"/>
      <c r="AE40" s="242"/>
      <c r="AF40" s="242"/>
      <c r="AG40" s="242"/>
      <c r="AH40" s="242"/>
      <c r="AI40" s="242"/>
      <c r="AJ40" s="242"/>
      <c r="AK40" s="242"/>
      <c r="AL40" s="242"/>
      <c r="AM40" s="242"/>
      <c r="AN40" s="242"/>
      <c r="AO40" s="242"/>
      <c r="AP40" s="242"/>
      <c r="AQ40" s="242"/>
      <c r="AR40" s="242"/>
      <c r="AS40" s="242"/>
      <c r="AT40" s="242"/>
      <c r="AU40" s="242"/>
      <c r="AV40" s="242"/>
      <c r="AW40" s="242"/>
      <c r="AX40" s="242"/>
      <c r="AY40" s="242"/>
      <c r="AZ40" s="242"/>
      <c r="BA40" s="242"/>
      <c r="BB40" s="242"/>
      <c r="BC40" s="242"/>
      <c r="BD40" s="242"/>
      <c r="BE40" s="242"/>
      <c r="BF40" s="242"/>
      <c r="BG40" s="242"/>
      <c r="BH40" s="242"/>
      <c r="BI40" s="242"/>
      <c r="BJ40" s="242"/>
      <c r="BK40" s="242"/>
      <c r="BL40" s="242"/>
      <c r="BM40" s="242"/>
      <c r="BN40" s="242"/>
      <c r="BO40" s="242"/>
      <c r="BP40" s="242"/>
      <c r="BQ40" s="242"/>
      <c r="BR40" s="242"/>
      <c r="BS40" s="242"/>
      <c r="BT40" s="242"/>
      <c r="BU40" s="242"/>
      <c r="BV40" s="242"/>
      <c r="BW40" s="242"/>
      <c r="BX40" s="242"/>
      <c r="BY40" s="242"/>
      <c r="BZ40" s="242"/>
      <c r="CA40" s="242"/>
      <c r="CB40" s="242"/>
      <c r="CC40" s="242"/>
      <c r="CD40" s="242"/>
      <c r="CE40" s="242"/>
      <c r="CF40" s="242"/>
      <c r="CG40" s="242"/>
      <c r="CH40" s="242"/>
      <c r="CI40" s="242"/>
      <c r="CJ40" s="242"/>
      <c r="CK40" s="242"/>
      <c r="CL40" s="242"/>
      <c r="CM40" s="242"/>
      <c r="CN40" s="242"/>
      <c r="CO40" s="242"/>
      <c r="CP40" s="242"/>
      <c r="CQ40" s="242"/>
      <c r="CR40" s="242"/>
      <c r="CS40" s="242"/>
      <c r="CT40" s="242"/>
      <c r="CU40" s="242"/>
      <c r="CV40" s="242"/>
      <c r="CW40" s="242"/>
      <c r="CX40" s="242"/>
      <c r="CY40" s="242"/>
      <c r="CZ40" s="242"/>
      <c r="DA40" s="242"/>
      <c r="DB40" s="242"/>
      <c r="DC40" s="242"/>
      <c r="DD40" s="242"/>
      <c r="DE40" s="242"/>
      <c r="DF40" s="242"/>
      <c r="DG40" s="242"/>
      <c r="DH40" s="242"/>
      <c r="DI40" s="242"/>
      <c r="DJ40" s="242"/>
      <c r="DK40" s="242"/>
      <c r="DL40" s="242"/>
      <c r="DM40" s="242"/>
      <c r="DN40" s="242"/>
      <c r="DO40" s="242"/>
      <c r="DP40" s="242"/>
      <c r="DQ40" s="242"/>
      <c r="DR40" s="242"/>
      <c r="DS40" s="242"/>
      <c r="DT40" s="242"/>
      <c r="DU40" s="242"/>
      <c r="DV40" s="242"/>
      <c r="DW40" s="242"/>
      <c r="DX40" s="242"/>
      <c r="DY40" s="242"/>
      <c r="DZ40" s="242"/>
      <c r="EA40" s="242"/>
      <c r="EB40" s="242"/>
      <c r="EC40" s="242"/>
      <c r="ED40" s="242"/>
      <c r="EE40" s="242"/>
      <c r="EF40" s="242"/>
      <c r="EG40" s="242"/>
      <c r="EH40" s="242"/>
      <c r="EI40" s="242"/>
      <c r="EJ40" s="242"/>
      <c r="EK40" s="242"/>
      <c r="EL40" s="242"/>
      <c r="EM40" s="242"/>
      <c r="EN40" s="242"/>
      <c r="EO40" s="242"/>
      <c r="EP40" s="242"/>
      <c r="EQ40" s="242"/>
      <c r="ER40" s="242"/>
      <c r="ES40" s="242"/>
      <c r="ET40" s="242"/>
      <c r="EU40" s="242"/>
      <c r="EV40" s="242"/>
      <c r="EW40" s="242"/>
      <c r="EX40" s="242"/>
      <c r="EY40" s="242"/>
      <c r="EZ40" s="242"/>
      <c r="FA40" s="242"/>
      <c r="FB40" s="242"/>
      <c r="FC40" s="242"/>
      <c r="FD40" s="242"/>
      <c r="FE40" s="242"/>
      <c r="FF40" s="242"/>
      <c r="FG40" s="242"/>
      <c r="FH40" s="242"/>
      <c r="FI40" s="242"/>
      <c r="FJ40" s="242"/>
      <c r="FK40" s="242"/>
      <c r="FL40" s="242"/>
      <c r="FM40" s="242"/>
      <c r="FN40" s="242"/>
      <c r="FO40" s="242"/>
      <c r="FP40" s="242"/>
      <c r="FQ40" s="242"/>
      <c r="FR40" s="242"/>
      <c r="FS40" s="242"/>
      <c r="FT40" s="242"/>
      <c r="FU40" s="242"/>
      <c r="FV40" s="242"/>
      <c r="FW40" s="242"/>
      <c r="FX40" s="242"/>
      <c r="FY40" s="242"/>
      <c r="FZ40" s="242"/>
      <c r="GA40" s="242"/>
      <c r="GB40" s="242"/>
      <c r="GC40" s="242"/>
      <c r="GD40" s="242"/>
      <c r="GE40" s="242"/>
      <c r="GF40" s="242"/>
      <c r="GG40" s="242"/>
      <c r="GH40" s="242"/>
      <c r="GI40" s="242"/>
      <c r="GJ40" s="242"/>
      <c r="GK40" s="242"/>
      <c r="GL40" s="242"/>
      <c r="GM40" s="242"/>
      <c r="GN40" s="242"/>
      <c r="GO40" s="242"/>
      <c r="GP40" s="242"/>
      <c r="GQ40" s="242"/>
      <c r="GR40" s="242"/>
      <c r="GS40" s="242"/>
      <c r="GT40" s="242"/>
      <c r="GU40" s="242"/>
      <c r="GV40" s="242"/>
      <c r="GW40" s="242"/>
      <c r="GX40" s="242"/>
      <c r="GY40" s="242"/>
      <c r="GZ40" s="242"/>
      <c r="HA40" s="242"/>
      <c r="HB40" s="242"/>
      <c r="HC40" s="242"/>
      <c r="HD40" s="242"/>
      <c r="HE40" s="242"/>
      <c r="HF40" s="242"/>
      <c r="HG40" s="242"/>
      <c r="HH40" s="242"/>
      <c r="HI40" s="242"/>
      <c r="HJ40" s="242"/>
      <c r="HK40" s="242"/>
      <c r="HL40" s="242"/>
      <c r="HM40" s="242"/>
      <c r="HN40" s="242"/>
      <c r="HO40" s="242"/>
      <c r="HP40" s="242"/>
      <c r="HQ40" s="242"/>
      <c r="HR40" s="242"/>
      <c r="HS40" s="242"/>
      <c r="HT40" s="242"/>
      <c r="HU40" s="242"/>
      <c r="HV40" s="242"/>
      <c r="HW40" s="242"/>
      <c r="HX40" s="242"/>
      <c r="HY40" s="242"/>
      <c r="HZ40" s="242"/>
      <c r="IA40" s="242"/>
      <c r="IB40" s="242"/>
      <c r="IC40" s="242"/>
      <c r="ID40" s="242"/>
      <c r="IE40" s="242"/>
      <c r="IF40" s="242"/>
      <c r="IG40" s="242"/>
      <c r="IH40" s="242"/>
      <c r="II40" s="242"/>
      <c r="IJ40" s="242"/>
      <c r="IK40" s="242"/>
      <c r="IL40" s="242"/>
      <c r="IM40" s="242"/>
      <c r="IN40" s="242"/>
      <c r="IO40" s="242"/>
      <c r="IP40" s="242"/>
      <c r="IQ40" s="242"/>
      <c r="IR40" s="242"/>
      <c r="IS40" s="242"/>
      <c r="IT40" s="242"/>
      <c r="IU40" s="242"/>
      <c r="IV40" s="242"/>
      <c r="IW40" s="242"/>
      <c r="IX40" s="242"/>
      <c r="IY40" s="242"/>
      <c r="IZ40" s="242"/>
      <c r="JA40" s="242"/>
      <c r="JB40" s="242"/>
      <c r="JC40" s="242"/>
      <c r="JD40" s="242"/>
      <c r="JE40" s="242"/>
      <c r="JF40" s="242"/>
      <c r="JG40" s="242"/>
      <c r="JH40" s="242"/>
      <c r="JI40" s="242"/>
      <c r="JJ40" s="242"/>
      <c r="JK40" s="242"/>
      <c r="JL40" s="242"/>
      <c r="JM40" s="242"/>
      <c r="JN40" s="242"/>
      <c r="JO40" s="242"/>
      <c r="JP40" s="242"/>
      <c r="JQ40" s="242"/>
      <c r="JR40" s="242"/>
      <c r="JS40" s="242"/>
      <c r="JT40" s="242"/>
      <c r="JU40" s="242"/>
      <c r="JV40" s="242"/>
      <c r="JW40" s="242"/>
      <c r="JX40" s="242"/>
      <c r="JY40" s="242"/>
      <c r="JZ40" s="242"/>
      <c r="KA40" s="242"/>
      <c r="KB40" s="242"/>
      <c r="KC40" s="242"/>
      <c r="KD40" s="242"/>
      <c r="KE40" s="242"/>
      <c r="KF40" s="242"/>
      <c r="KG40" s="242"/>
      <c r="KH40" s="242"/>
      <c r="KI40" s="242"/>
      <c r="KJ40" s="242"/>
      <c r="KK40" s="242"/>
      <c r="KL40" s="242"/>
      <c r="KM40" s="242"/>
      <c r="KN40" s="242"/>
      <c r="KO40" s="242"/>
      <c r="KP40" s="242"/>
      <c r="KQ40" s="242"/>
      <c r="KR40" s="242"/>
      <c r="KS40" s="242"/>
      <c r="KT40" s="242"/>
      <c r="KU40" s="242"/>
      <c r="KV40" s="242"/>
      <c r="KW40" s="242"/>
      <c r="KX40" s="242"/>
      <c r="KY40" s="242"/>
      <c r="KZ40" s="242"/>
      <c r="LA40" s="242"/>
      <c r="LB40" s="242"/>
      <c r="LC40" s="242"/>
      <c r="LD40" s="242"/>
      <c r="LE40" s="242"/>
      <c r="LF40" s="242"/>
      <c r="LG40" s="242"/>
      <c r="LH40" s="242"/>
      <c r="LI40" s="242"/>
      <c r="LJ40" s="242"/>
      <c r="LK40" s="242"/>
      <c r="LL40" s="242"/>
      <c r="LM40" s="242"/>
      <c r="LN40" s="242"/>
      <c r="LO40" s="242"/>
      <c r="LP40" s="242"/>
      <c r="LQ40" s="242"/>
      <c r="LR40" s="242"/>
      <c r="LS40" s="242"/>
      <c r="LT40" s="242"/>
      <c r="LU40" s="242"/>
      <c r="LV40" s="242"/>
      <c r="LW40" s="242"/>
      <c r="LX40" s="242"/>
      <c r="LY40" s="242"/>
      <c r="LZ40" s="242"/>
      <c r="MA40" s="242"/>
      <c r="MB40" s="242"/>
      <c r="MC40" s="242"/>
      <c r="MD40" s="242"/>
      <c r="ME40" s="242"/>
      <c r="MF40" s="242"/>
      <c r="MG40" s="242"/>
      <c r="MH40" s="242"/>
      <c r="MI40" s="242"/>
      <c r="MJ40" s="242"/>
      <c r="MK40" s="242"/>
      <c r="ML40" s="242"/>
      <c r="MM40" s="242"/>
      <c r="MN40" s="242"/>
      <c r="MO40" s="242"/>
      <c r="MP40" s="242"/>
      <c r="MQ40" s="242"/>
      <c r="MR40" s="242"/>
      <c r="MS40" s="242"/>
      <c r="MT40" s="242"/>
      <c r="MU40" s="242"/>
      <c r="MV40" s="242"/>
      <c r="MW40" s="242"/>
      <c r="MX40" s="242"/>
      <c r="MY40" s="242"/>
      <c r="MZ40" s="242"/>
      <c r="NA40" s="242"/>
      <c r="NB40" s="242"/>
      <c r="NC40" s="242"/>
      <c r="ND40" s="242"/>
      <c r="NE40" s="242"/>
      <c r="NF40" s="242"/>
      <c r="NG40" s="242"/>
      <c r="NH40" s="242"/>
      <c r="NI40" s="242"/>
      <c r="NJ40" s="242"/>
      <c r="NK40" s="242"/>
      <c r="NL40" s="242"/>
      <c r="NM40" s="242"/>
      <c r="NN40" s="242"/>
      <c r="NO40" s="242"/>
      <c r="NP40" s="242"/>
      <c r="NQ40" s="242"/>
      <c r="NR40" s="242"/>
      <c r="NS40" s="242"/>
      <c r="NT40" s="242"/>
      <c r="NU40" s="242"/>
      <c r="NV40" s="242"/>
      <c r="NW40" s="242"/>
      <c r="NX40" s="242"/>
      <c r="NY40" s="242"/>
      <c r="NZ40" s="242"/>
      <c r="OA40" s="242"/>
      <c r="OB40" s="242"/>
      <c r="OC40" s="242"/>
      <c r="OD40" s="242"/>
      <c r="OE40" s="242"/>
      <c r="OF40" s="242"/>
      <c r="OG40" s="242"/>
      <c r="OH40" s="242"/>
      <c r="OI40" s="242"/>
      <c r="OJ40" s="242"/>
      <c r="OK40" s="242"/>
      <c r="OL40" s="242"/>
      <c r="OM40" s="242"/>
      <c r="ON40" s="242"/>
      <c r="OO40" s="242"/>
      <c r="OP40" s="242"/>
      <c r="OQ40" s="242"/>
      <c r="OR40" s="242"/>
      <c r="OS40" s="242"/>
      <c r="OT40" s="242"/>
      <c r="OU40" s="242"/>
      <c r="OV40" s="242"/>
      <c r="OW40" s="242"/>
      <c r="OX40" s="242"/>
      <c r="OY40" s="242"/>
      <c r="OZ40" s="242"/>
      <c r="PA40" s="242"/>
      <c r="PB40" s="242"/>
      <c r="PC40" s="242"/>
      <c r="PD40" s="242"/>
      <c r="PE40" s="242"/>
      <c r="PF40" s="242"/>
      <c r="PG40" s="242"/>
      <c r="PH40" s="242"/>
      <c r="PI40" s="242"/>
      <c r="PJ40" s="242"/>
      <c r="PK40" s="242"/>
      <c r="PL40" s="242"/>
      <c r="PM40" s="242"/>
      <c r="PN40" s="242"/>
      <c r="PO40" s="242"/>
      <c r="PP40" s="242"/>
      <c r="PQ40" s="242"/>
      <c r="PR40" s="242"/>
      <c r="PS40" s="242"/>
      <c r="PT40" s="242"/>
      <c r="PU40" s="242"/>
      <c r="PV40" s="242"/>
      <c r="PW40" s="242"/>
      <c r="PX40" s="242"/>
      <c r="PY40" s="242"/>
      <c r="PZ40" s="242"/>
      <c r="QA40" s="242"/>
      <c r="QB40" s="242"/>
      <c r="QC40" s="242"/>
      <c r="QD40" s="242"/>
      <c r="QE40" s="242"/>
      <c r="QF40" s="242"/>
      <c r="QG40" s="242"/>
      <c r="QH40" s="242"/>
      <c r="QI40" s="242"/>
      <c r="QJ40" s="242"/>
      <c r="QK40" s="242"/>
      <c r="QL40" s="242"/>
      <c r="QM40" s="242"/>
      <c r="QN40" s="242"/>
      <c r="QO40" s="242"/>
      <c r="QP40" s="242"/>
      <c r="QQ40" s="242"/>
      <c r="QR40" s="242"/>
      <c r="QS40" s="242"/>
      <c r="QT40" s="242"/>
      <c r="QU40" s="242"/>
      <c r="QV40" s="242"/>
      <c r="QW40" s="242"/>
      <c r="QX40" s="242"/>
      <c r="QY40" s="242"/>
      <c r="QZ40" s="242"/>
      <c r="RA40" s="242"/>
      <c r="RB40" s="242"/>
      <c r="RC40" s="242"/>
      <c r="RD40" s="242"/>
      <c r="RE40" s="242"/>
      <c r="RF40" s="242"/>
      <c r="RG40" s="242"/>
      <c r="RH40" s="242"/>
      <c r="RI40" s="242"/>
      <c r="RJ40" s="242"/>
      <c r="RK40" s="242"/>
      <c r="RL40" s="242"/>
      <c r="RM40" s="242"/>
      <c r="RN40" s="242"/>
      <c r="RO40" s="242"/>
      <c r="RP40" s="242"/>
      <c r="RQ40" s="242"/>
      <c r="RR40" s="242"/>
      <c r="RS40" s="242"/>
      <c r="RT40" s="242"/>
      <c r="RU40" s="242"/>
      <c r="RV40" s="242"/>
      <c r="RW40" s="242"/>
      <c r="RX40" s="242"/>
      <c r="RY40" s="242"/>
      <c r="RZ40" s="242"/>
      <c r="SA40" s="242"/>
      <c r="SB40" s="242"/>
      <c r="SC40" s="242"/>
      <c r="SD40" s="242"/>
      <c r="SE40" s="242"/>
      <c r="SF40" s="242"/>
      <c r="SG40" s="242"/>
      <c r="SH40" s="242"/>
      <c r="SI40" s="242"/>
      <c r="SJ40" s="242"/>
      <c r="SK40" s="242"/>
      <c r="SL40" s="242"/>
      <c r="SM40" s="242"/>
      <c r="SN40" s="242"/>
      <c r="SO40" s="242"/>
      <c r="SP40" s="242"/>
      <c r="SQ40" s="242"/>
      <c r="SR40" s="242"/>
      <c r="SS40" s="242"/>
      <c r="ST40" s="242"/>
      <c r="SU40" s="242"/>
      <c r="SV40" s="242"/>
      <c r="SW40" s="242"/>
      <c r="SX40" s="242"/>
      <c r="SY40" s="242"/>
      <c r="SZ40" s="242"/>
      <c r="TA40" s="242"/>
      <c r="TB40" s="242"/>
      <c r="TC40" s="242"/>
      <c r="TD40" s="242"/>
      <c r="TE40" s="242"/>
      <c r="TF40" s="242"/>
      <c r="TG40" s="242"/>
      <c r="TH40" s="242"/>
      <c r="TI40" s="242"/>
      <c r="TJ40" s="242"/>
      <c r="TK40" s="242"/>
      <c r="TL40" s="242"/>
      <c r="TM40" s="242"/>
      <c r="TN40" s="242"/>
      <c r="TO40" s="242"/>
      <c r="TP40" s="242"/>
      <c r="TQ40" s="242"/>
      <c r="TR40" s="242"/>
      <c r="TS40" s="242"/>
      <c r="TT40" s="242"/>
      <c r="TU40" s="242"/>
      <c r="TV40" s="242"/>
      <c r="TW40" s="242"/>
      <c r="TX40" s="242"/>
      <c r="TY40" s="242"/>
      <c r="TZ40" s="242"/>
      <c r="UA40" s="242"/>
      <c r="UB40" s="242"/>
      <c r="UC40" s="242"/>
      <c r="UD40" s="242"/>
      <c r="UE40" s="242"/>
      <c r="UF40" s="242"/>
      <c r="UG40" s="242"/>
      <c r="UH40" s="242"/>
      <c r="UI40" s="242"/>
      <c r="UJ40" s="242"/>
      <c r="UK40" s="242"/>
      <c r="UL40" s="242"/>
      <c r="UM40" s="242"/>
      <c r="UN40" s="242"/>
      <c r="UO40" s="242"/>
      <c r="UP40" s="242"/>
      <c r="UQ40" s="242"/>
      <c r="UR40" s="242"/>
      <c r="US40" s="242"/>
      <c r="UT40" s="242"/>
      <c r="UU40" s="242"/>
      <c r="UV40" s="242"/>
      <c r="UW40" s="242"/>
      <c r="UX40" s="242"/>
      <c r="UY40" s="242"/>
      <c r="UZ40" s="242"/>
      <c r="VA40" s="242"/>
      <c r="VB40" s="242"/>
      <c r="VC40" s="242"/>
      <c r="VD40" s="242"/>
      <c r="VE40" s="242"/>
      <c r="VF40" s="242"/>
      <c r="VG40" s="242"/>
      <c r="VH40" s="242"/>
      <c r="VI40" s="242"/>
      <c r="VJ40" s="242"/>
      <c r="VK40" s="242"/>
      <c r="VL40" s="242"/>
      <c r="VM40" s="242"/>
      <c r="VN40" s="242"/>
      <c r="VO40" s="242"/>
      <c r="VP40" s="242"/>
      <c r="VQ40" s="242"/>
      <c r="VR40" s="242"/>
      <c r="VS40" s="242"/>
      <c r="VT40" s="242"/>
      <c r="VU40" s="242"/>
      <c r="VV40" s="242"/>
      <c r="VW40" s="242"/>
      <c r="VX40" s="242"/>
      <c r="VY40" s="242"/>
      <c r="VZ40" s="242"/>
      <c r="WA40" s="242"/>
      <c r="WB40" s="242"/>
      <c r="WC40" s="242"/>
      <c r="WD40" s="242"/>
      <c r="WE40" s="242"/>
      <c r="WF40" s="242"/>
      <c r="WG40" s="242"/>
      <c r="WH40" s="242"/>
      <c r="WI40" s="242"/>
      <c r="WJ40" s="242"/>
      <c r="WK40" s="242"/>
      <c r="WL40" s="242"/>
      <c r="WM40" s="242"/>
      <c r="WN40" s="242"/>
      <c r="WO40" s="242"/>
      <c r="WP40" s="242"/>
      <c r="WQ40" s="242"/>
      <c r="WR40" s="242"/>
      <c r="WS40" s="242"/>
      <c r="WT40" s="242"/>
      <c r="WU40" s="242"/>
      <c r="WV40" s="242"/>
      <c r="WW40" s="242"/>
      <c r="WX40" s="242"/>
      <c r="WY40" s="242"/>
      <c r="WZ40" s="242"/>
      <c r="XA40" s="242"/>
      <c r="XB40" s="242"/>
      <c r="XC40" s="242"/>
      <c r="XD40" s="242"/>
      <c r="XE40" s="242"/>
      <c r="XF40" s="242"/>
      <c r="XG40" s="242"/>
      <c r="XH40" s="242"/>
      <c r="XI40" s="242"/>
      <c r="XJ40" s="242"/>
      <c r="XK40" s="242"/>
      <c r="XL40" s="242"/>
      <c r="XM40" s="242"/>
      <c r="XN40" s="242"/>
      <c r="XO40" s="242"/>
      <c r="XP40" s="242"/>
      <c r="XQ40" s="242"/>
      <c r="XR40" s="242"/>
      <c r="XS40" s="242"/>
      <c r="XT40" s="242"/>
      <c r="XU40" s="242"/>
      <c r="XV40" s="242"/>
      <c r="XW40" s="242"/>
      <c r="XX40" s="242"/>
      <c r="XY40" s="242"/>
      <c r="XZ40" s="242"/>
      <c r="YA40" s="242"/>
      <c r="YB40" s="242"/>
      <c r="YC40" s="242"/>
      <c r="YD40" s="242"/>
      <c r="YE40" s="242"/>
      <c r="YF40" s="242"/>
      <c r="YG40" s="242"/>
      <c r="YH40" s="242"/>
      <c r="YI40" s="242"/>
      <c r="YJ40" s="242"/>
      <c r="YK40" s="242"/>
      <c r="YL40" s="242"/>
      <c r="YM40" s="242"/>
      <c r="YN40" s="242"/>
      <c r="YO40" s="242"/>
      <c r="YP40" s="242"/>
      <c r="YQ40" s="242"/>
      <c r="YR40" s="242"/>
      <c r="YS40" s="242"/>
      <c r="YT40" s="242"/>
      <c r="YU40" s="242"/>
      <c r="YV40" s="242"/>
      <c r="YW40" s="242"/>
      <c r="YX40" s="242"/>
      <c r="YY40" s="242"/>
      <c r="YZ40" s="242"/>
      <c r="ZA40" s="242"/>
      <c r="ZB40" s="242"/>
      <c r="ZC40" s="242"/>
      <c r="ZD40" s="242"/>
      <c r="ZE40" s="242"/>
      <c r="ZF40" s="242"/>
      <c r="ZG40" s="242"/>
      <c r="ZH40" s="242"/>
      <c r="ZI40" s="242"/>
      <c r="ZJ40" s="242"/>
      <c r="ZK40" s="242"/>
      <c r="ZL40" s="242"/>
      <c r="ZM40" s="242"/>
      <c r="ZN40" s="242"/>
      <c r="ZO40" s="242"/>
      <c r="ZP40" s="242"/>
      <c r="ZQ40" s="242"/>
      <c r="ZR40" s="242"/>
      <c r="ZS40" s="242"/>
      <c r="ZT40" s="242"/>
      <c r="ZU40" s="242"/>
      <c r="ZV40" s="242"/>
      <c r="ZW40" s="242"/>
      <c r="ZX40" s="242"/>
      <c r="ZY40" s="242"/>
      <c r="ZZ40" s="242"/>
      <c r="AAA40" s="242"/>
      <c r="AAB40" s="242"/>
      <c r="AAC40" s="242"/>
      <c r="AAD40" s="242"/>
      <c r="AAE40" s="242"/>
      <c r="AAF40" s="242"/>
      <c r="AAG40" s="242"/>
      <c r="AAH40" s="242"/>
      <c r="AAI40" s="242"/>
      <c r="AAJ40" s="242"/>
      <c r="AAK40" s="242"/>
      <c r="AAL40" s="242"/>
      <c r="AAM40" s="242"/>
      <c r="AAN40" s="242"/>
      <c r="AAO40" s="242"/>
      <c r="AAP40" s="242"/>
      <c r="AAQ40" s="242"/>
      <c r="AAR40" s="242"/>
      <c r="AAS40" s="242"/>
      <c r="AAT40" s="242"/>
      <c r="AAU40" s="242"/>
      <c r="AAV40" s="242"/>
      <c r="AAW40" s="242"/>
      <c r="AAX40" s="242"/>
      <c r="AAY40" s="242"/>
      <c r="AAZ40" s="242"/>
      <c r="ABA40" s="242"/>
      <c r="ABB40" s="242"/>
      <c r="ABC40" s="242"/>
      <c r="ABD40" s="242"/>
      <c r="ABE40" s="242"/>
      <c r="ABF40" s="242"/>
      <c r="ABG40" s="242"/>
      <c r="ABH40" s="242"/>
      <c r="ABI40" s="242"/>
      <c r="ABJ40" s="242"/>
      <c r="ABK40" s="242"/>
      <c r="ABL40" s="242"/>
      <c r="ABM40" s="242"/>
      <c r="ABN40" s="242"/>
      <c r="ABO40" s="242"/>
      <c r="ABP40" s="242"/>
      <c r="ABQ40" s="242"/>
      <c r="ABR40" s="242"/>
      <c r="ABS40" s="242"/>
      <c r="ABT40" s="242"/>
      <c r="ABU40" s="242"/>
      <c r="ABV40" s="242"/>
      <c r="ABW40" s="242"/>
      <c r="ABX40" s="242"/>
      <c r="ABY40" s="242"/>
      <c r="ABZ40" s="242"/>
      <c r="ACA40" s="242"/>
      <c r="ACB40" s="242"/>
      <c r="ACC40" s="242"/>
      <c r="ACD40" s="242"/>
      <c r="ACE40" s="242"/>
      <c r="ACF40" s="242"/>
      <c r="ACG40" s="242"/>
      <c r="ACH40" s="242"/>
      <c r="ACI40" s="242"/>
      <c r="ACJ40" s="242"/>
      <c r="ACK40" s="242"/>
      <c r="ACL40" s="242"/>
      <c r="ACM40" s="242"/>
      <c r="ACN40" s="242"/>
      <c r="ACO40" s="242"/>
      <c r="ACP40" s="242"/>
      <c r="ACQ40" s="242"/>
      <c r="ACR40" s="242"/>
      <c r="ACS40" s="242"/>
      <c r="ACT40" s="242"/>
      <c r="ACU40" s="242"/>
      <c r="ACV40" s="242"/>
      <c r="ACW40" s="242"/>
      <c r="ACX40" s="242"/>
      <c r="ACY40" s="242"/>
      <c r="ACZ40" s="242"/>
      <c r="ADA40" s="242"/>
      <c r="ADB40" s="242"/>
      <c r="ADC40" s="242"/>
      <c r="ADD40" s="242"/>
      <c r="ADE40" s="242"/>
      <c r="ADF40" s="242"/>
      <c r="ADG40" s="242"/>
      <c r="ADH40" s="242"/>
      <c r="ADI40" s="242"/>
      <c r="ADJ40" s="242"/>
      <c r="ADK40" s="242"/>
      <c r="ADL40" s="242"/>
      <c r="ADM40" s="242"/>
      <c r="ADN40" s="242"/>
      <c r="ADO40" s="242"/>
      <c r="ADP40" s="242"/>
      <c r="ADQ40" s="242"/>
      <c r="ADR40" s="242"/>
      <c r="ADS40" s="242"/>
      <c r="ADT40" s="242"/>
      <c r="ADU40" s="242"/>
      <c r="ADV40" s="242"/>
      <c r="ADW40" s="242"/>
      <c r="ADX40" s="242"/>
      <c r="ADY40" s="242"/>
      <c r="ADZ40" s="242"/>
      <c r="AEA40" s="242"/>
      <c r="AEB40" s="242"/>
      <c r="AEC40" s="242"/>
      <c r="AED40" s="242"/>
      <c r="AEE40" s="242"/>
      <c r="AEF40" s="242"/>
      <c r="AEG40" s="242"/>
      <c r="AEH40" s="242"/>
      <c r="AEI40" s="242"/>
      <c r="AEJ40" s="242"/>
      <c r="AEK40" s="242"/>
      <c r="AEL40" s="242"/>
      <c r="AEM40" s="242"/>
      <c r="AEN40" s="242"/>
      <c r="AEO40" s="242"/>
      <c r="AEP40" s="242"/>
      <c r="AEQ40" s="242"/>
      <c r="AER40" s="242"/>
      <c r="AES40" s="242"/>
      <c r="AET40" s="242"/>
      <c r="AEU40" s="242"/>
      <c r="AEV40" s="242"/>
      <c r="AEW40" s="242"/>
      <c r="AEX40" s="242"/>
      <c r="AEY40" s="242"/>
      <c r="AEZ40" s="242"/>
      <c r="AFA40" s="242"/>
      <c r="AFB40" s="242"/>
      <c r="AFC40" s="242"/>
      <c r="AFD40" s="242"/>
      <c r="AFE40" s="242"/>
      <c r="AFF40" s="242"/>
      <c r="AFG40" s="242"/>
      <c r="AFH40" s="242"/>
      <c r="AFI40" s="242"/>
      <c r="AFJ40" s="242"/>
      <c r="AFK40" s="242"/>
      <c r="AFL40" s="242"/>
      <c r="AFM40" s="242"/>
      <c r="AFN40" s="242"/>
      <c r="AFO40" s="242"/>
      <c r="AFP40" s="242"/>
      <c r="AFQ40" s="242"/>
      <c r="AFR40" s="242"/>
      <c r="AFS40" s="242"/>
      <c r="AFT40" s="242"/>
      <c r="AFU40" s="242"/>
      <c r="AFV40" s="242"/>
      <c r="AFW40" s="242"/>
      <c r="AFX40" s="242"/>
      <c r="AFY40" s="242"/>
      <c r="AFZ40" s="242"/>
      <c r="AGA40" s="242"/>
      <c r="AGB40" s="242"/>
      <c r="AGC40" s="242"/>
      <c r="AGD40" s="242"/>
      <c r="AGE40" s="242"/>
      <c r="AGF40" s="242"/>
      <c r="AGG40" s="242"/>
      <c r="AGH40" s="242"/>
      <c r="AGI40" s="242"/>
      <c r="AGJ40" s="242"/>
      <c r="AGK40" s="242"/>
      <c r="AGL40" s="242"/>
      <c r="AGM40" s="242"/>
      <c r="AGN40" s="242"/>
      <c r="AGO40" s="242"/>
      <c r="AGP40" s="242"/>
      <c r="AGQ40" s="242"/>
      <c r="AGR40" s="242"/>
      <c r="AGS40" s="242"/>
      <c r="AGT40" s="242"/>
      <c r="AGU40" s="242"/>
      <c r="AGV40" s="242"/>
      <c r="AGW40" s="242"/>
      <c r="AGX40" s="242"/>
      <c r="AGY40" s="242"/>
      <c r="AGZ40" s="242"/>
      <c r="AHA40" s="242"/>
      <c r="AHB40" s="242"/>
      <c r="AHC40" s="242"/>
      <c r="AHD40" s="242"/>
      <c r="AHE40" s="242"/>
      <c r="AHF40" s="242"/>
      <c r="AHG40" s="242"/>
      <c r="AHH40" s="242"/>
      <c r="AHI40" s="242"/>
      <c r="AHJ40" s="242"/>
      <c r="AHK40" s="242"/>
      <c r="AHL40" s="242"/>
      <c r="AHM40" s="242"/>
      <c r="AHN40" s="242"/>
      <c r="AHO40" s="242"/>
      <c r="AHP40" s="242"/>
      <c r="AHQ40" s="242"/>
      <c r="AHR40" s="242"/>
      <c r="AHS40" s="242"/>
      <c r="AHT40" s="242"/>
      <c r="AHU40" s="242"/>
      <c r="AHV40" s="242"/>
      <c r="AHW40" s="242"/>
      <c r="AHX40" s="242"/>
      <c r="AHY40" s="242"/>
      <c r="AHZ40" s="242"/>
      <c r="AIA40" s="242"/>
      <c r="AIB40" s="242"/>
      <c r="AIC40" s="242"/>
      <c r="AID40" s="242"/>
      <c r="AIE40" s="242"/>
      <c r="AIF40" s="242"/>
      <c r="AIG40" s="242"/>
      <c r="AIH40" s="242"/>
      <c r="AII40" s="242"/>
      <c r="AIJ40" s="242"/>
      <c r="AIK40" s="242"/>
      <c r="AIL40" s="242"/>
      <c r="AIM40" s="242"/>
      <c r="AIN40" s="242"/>
      <c r="AIO40" s="242"/>
      <c r="AIP40" s="242"/>
      <c r="AIQ40" s="242"/>
      <c r="AIR40" s="242"/>
      <c r="AIS40" s="242"/>
      <c r="AIT40" s="242"/>
      <c r="AIU40" s="242"/>
      <c r="AIV40" s="242"/>
      <c r="AIW40" s="242"/>
      <c r="AIX40" s="242"/>
      <c r="AIY40" s="242"/>
      <c r="AIZ40" s="242"/>
      <c r="AJA40" s="242"/>
      <c r="AJB40" s="242"/>
      <c r="AJC40" s="242"/>
      <c r="AJD40" s="242"/>
      <c r="AJE40" s="242"/>
      <c r="AJF40" s="242"/>
      <c r="AJG40" s="242"/>
      <c r="AJH40" s="242"/>
      <c r="AJI40" s="242"/>
      <c r="AJJ40" s="242"/>
      <c r="AJK40" s="242"/>
      <c r="AJL40" s="242"/>
      <c r="AJM40" s="242"/>
      <c r="AJN40" s="242"/>
      <c r="AJO40" s="242"/>
      <c r="AJP40" s="242"/>
      <c r="AJQ40" s="242"/>
      <c r="AJR40" s="242"/>
      <c r="AJS40" s="242"/>
      <c r="AJT40" s="242"/>
      <c r="AJU40" s="242"/>
      <c r="AJV40" s="242"/>
      <c r="AJW40" s="242"/>
      <c r="AJX40" s="242"/>
      <c r="AJY40" s="242"/>
      <c r="AJZ40" s="242"/>
      <c r="AKA40" s="242"/>
      <c r="AKB40" s="242"/>
      <c r="AKC40" s="242"/>
      <c r="AKD40" s="242"/>
      <c r="AKE40" s="242"/>
      <c r="AKF40" s="242"/>
      <c r="AKG40" s="242"/>
      <c r="AKH40" s="242"/>
      <c r="AKI40" s="242"/>
      <c r="AKJ40" s="242"/>
      <c r="AKK40" s="242"/>
      <c r="AKL40" s="242"/>
      <c r="AKM40" s="242"/>
      <c r="AKN40" s="242"/>
      <c r="AKO40" s="242"/>
      <c r="AKP40" s="242"/>
      <c r="AKQ40" s="242"/>
      <c r="AKR40" s="242"/>
      <c r="AKS40" s="242"/>
      <c r="AKT40" s="242"/>
      <c r="AKU40" s="242"/>
      <c r="AKV40" s="242"/>
      <c r="AKW40" s="242"/>
      <c r="AKX40" s="242"/>
      <c r="AKY40" s="242"/>
      <c r="AKZ40" s="242"/>
      <c r="ALA40" s="242"/>
      <c r="ALB40" s="242"/>
      <c r="ALC40" s="242"/>
      <c r="ALD40" s="242"/>
      <c r="ALE40" s="242"/>
      <c r="ALF40" s="242"/>
      <c r="ALG40" s="242"/>
      <c r="ALH40" s="242"/>
      <c r="ALI40" s="242"/>
      <c r="ALJ40" s="242"/>
      <c r="ALK40" s="242"/>
      <c r="ALL40" s="242"/>
      <c r="ALM40" s="242"/>
      <c r="ALN40" s="242"/>
      <c r="ALO40" s="242"/>
      <c r="ALP40" s="242"/>
      <c r="ALQ40" s="242"/>
      <c r="ALR40" s="242"/>
      <c r="ALS40" s="242"/>
      <c r="ALT40" s="242"/>
      <c r="ALU40" s="242"/>
      <c r="ALV40" s="242"/>
      <c r="ALW40" s="242"/>
      <c r="ALX40" s="242"/>
      <c r="ALY40" s="242"/>
      <c r="ALZ40" s="242"/>
      <c r="AMA40" s="242"/>
      <c r="AMB40" s="242"/>
      <c r="AMC40" s="242"/>
      <c r="AMD40" s="242"/>
      <c r="AME40" s="242"/>
      <c r="AMF40" s="242"/>
      <c r="AMG40" s="242"/>
      <c r="AMH40" s="242"/>
      <c r="AMI40" s="242"/>
      <c r="AMJ40" s="242"/>
    </row>
    <row r="41" customFormat="false" ht="31.5" hidden="false" customHeight="true" outlineLevel="0" collapsed="false">
      <c r="A41" s="263" t="str">
        <f aca="false">"Total reported compensation expenditures are divided by the total reported FTEs to calculate the statewide average salary for fiscal year "&amp;('Source query'!$A$2+1)&amp;":"</f>
        <v>Total reported compensation expenditures are divided by the total reported FTEs to calculate the statewide average salary for fiscal year 2016:</v>
      </c>
      <c r="B41" s="263"/>
      <c r="C41" s="263"/>
      <c r="D41" s="264" t="n">
        <f aca="false">D35/D40</f>
        <v>97351.0006728124</v>
      </c>
      <c r="E41" s="254"/>
      <c r="F41" s="265" t="n">
        <f aca="false">Summary!B16-D41</f>
        <v>0</v>
      </c>
      <c r="G41" s="242"/>
      <c r="H41" s="242"/>
      <c r="I41" s="242"/>
      <c r="J41" s="242"/>
      <c r="K41" s="242"/>
      <c r="L41" s="242"/>
      <c r="M41" s="242"/>
      <c r="N41" s="242"/>
      <c r="O41" s="242"/>
      <c r="P41" s="242"/>
      <c r="Q41" s="242"/>
      <c r="R41" s="242"/>
      <c r="S41" s="242"/>
      <c r="T41" s="242"/>
      <c r="U41" s="242"/>
      <c r="V41" s="242"/>
      <c r="W41" s="242"/>
      <c r="X41" s="242"/>
      <c r="Y41" s="242"/>
      <c r="Z41" s="242"/>
      <c r="AA41" s="242"/>
      <c r="AB41" s="242"/>
      <c r="AC41" s="242"/>
      <c r="AD41" s="242"/>
      <c r="AE41" s="242"/>
      <c r="AF41" s="242"/>
      <c r="AG41" s="242"/>
      <c r="AH41" s="242"/>
      <c r="AI41" s="242"/>
      <c r="AJ41" s="242"/>
      <c r="AK41" s="242"/>
      <c r="AL41" s="242"/>
      <c r="AM41" s="242"/>
      <c r="AN41" s="242"/>
      <c r="AO41" s="242"/>
      <c r="AP41" s="242"/>
      <c r="AQ41" s="242"/>
      <c r="AR41" s="242"/>
      <c r="AS41" s="242"/>
      <c r="AT41" s="242"/>
      <c r="AU41" s="242"/>
      <c r="AV41" s="242"/>
      <c r="AW41" s="242"/>
      <c r="AX41" s="242"/>
      <c r="AY41" s="242"/>
      <c r="AZ41" s="242"/>
      <c r="BA41" s="242"/>
      <c r="BB41" s="242"/>
      <c r="BC41" s="242"/>
      <c r="BD41" s="242"/>
      <c r="BE41" s="242"/>
      <c r="BF41" s="242"/>
      <c r="BG41" s="242"/>
      <c r="BH41" s="242"/>
      <c r="BI41" s="242"/>
      <c r="BJ41" s="242"/>
      <c r="BK41" s="242"/>
      <c r="BL41" s="242"/>
      <c r="BM41" s="242"/>
      <c r="BN41" s="242"/>
      <c r="BO41" s="242"/>
      <c r="BP41" s="242"/>
      <c r="BQ41" s="242"/>
      <c r="BR41" s="242"/>
      <c r="BS41" s="242"/>
      <c r="BT41" s="242"/>
      <c r="BU41" s="242"/>
      <c r="BV41" s="242"/>
      <c r="BW41" s="242"/>
      <c r="BX41" s="242"/>
      <c r="BY41" s="242"/>
      <c r="BZ41" s="242"/>
      <c r="CA41" s="242"/>
      <c r="CB41" s="242"/>
      <c r="CC41" s="242"/>
      <c r="CD41" s="242"/>
      <c r="CE41" s="242"/>
      <c r="CF41" s="242"/>
      <c r="CG41" s="242"/>
      <c r="CH41" s="242"/>
      <c r="CI41" s="242"/>
      <c r="CJ41" s="242"/>
      <c r="CK41" s="242"/>
      <c r="CL41" s="242"/>
      <c r="CM41" s="242"/>
      <c r="CN41" s="242"/>
      <c r="CO41" s="242"/>
      <c r="CP41" s="242"/>
      <c r="CQ41" s="242"/>
      <c r="CR41" s="242"/>
      <c r="CS41" s="242"/>
      <c r="CT41" s="242"/>
      <c r="CU41" s="242"/>
      <c r="CV41" s="242"/>
      <c r="CW41" s="242"/>
      <c r="CX41" s="242"/>
      <c r="CY41" s="242"/>
      <c r="CZ41" s="242"/>
      <c r="DA41" s="242"/>
      <c r="DB41" s="242"/>
      <c r="DC41" s="242"/>
      <c r="DD41" s="242"/>
      <c r="DE41" s="242"/>
      <c r="DF41" s="242"/>
      <c r="DG41" s="242"/>
      <c r="DH41" s="242"/>
      <c r="DI41" s="242"/>
      <c r="DJ41" s="242"/>
      <c r="DK41" s="242"/>
      <c r="DL41" s="242"/>
      <c r="DM41" s="242"/>
      <c r="DN41" s="242"/>
      <c r="DO41" s="242"/>
      <c r="DP41" s="242"/>
      <c r="DQ41" s="242"/>
      <c r="DR41" s="242"/>
      <c r="DS41" s="242"/>
      <c r="DT41" s="242"/>
      <c r="DU41" s="242"/>
      <c r="DV41" s="242"/>
      <c r="DW41" s="242"/>
      <c r="DX41" s="242"/>
      <c r="DY41" s="242"/>
      <c r="DZ41" s="242"/>
      <c r="EA41" s="242"/>
      <c r="EB41" s="242"/>
      <c r="EC41" s="242"/>
      <c r="ED41" s="242"/>
      <c r="EE41" s="242"/>
      <c r="EF41" s="242"/>
      <c r="EG41" s="242"/>
      <c r="EH41" s="242"/>
      <c r="EI41" s="242"/>
      <c r="EJ41" s="242"/>
      <c r="EK41" s="242"/>
      <c r="EL41" s="242"/>
      <c r="EM41" s="242"/>
      <c r="EN41" s="242"/>
      <c r="EO41" s="242"/>
      <c r="EP41" s="242"/>
      <c r="EQ41" s="242"/>
      <c r="ER41" s="242"/>
      <c r="ES41" s="242"/>
      <c r="ET41" s="242"/>
      <c r="EU41" s="242"/>
      <c r="EV41" s="242"/>
      <c r="EW41" s="242"/>
      <c r="EX41" s="242"/>
      <c r="EY41" s="242"/>
      <c r="EZ41" s="242"/>
      <c r="FA41" s="242"/>
      <c r="FB41" s="242"/>
      <c r="FC41" s="242"/>
      <c r="FD41" s="242"/>
      <c r="FE41" s="242"/>
      <c r="FF41" s="242"/>
      <c r="FG41" s="242"/>
      <c r="FH41" s="242"/>
      <c r="FI41" s="242"/>
      <c r="FJ41" s="242"/>
      <c r="FK41" s="242"/>
      <c r="FL41" s="242"/>
      <c r="FM41" s="242"/>
      <c r="FN41" s="242"/>
      <c r="FO41" s="242"/>
      <c r="FP41" s="242"/>
      <c r="FQ41" s="242"/>
      <c r="FR41" s="242"/>
      <c r="FS41" s="242"/>
      <c r="FT41" s="242"/>
      <c r="FU41" s="242"/>
      <c r="FV41" s="242"/>
      <c r="FW41" s="242"/>
      <c r="FX41" s="242"/>
      <c r="FY41" s="242"/>
      <c r="FZ41" s="242"/>
      <c r="GA41" s="242"/>
      <c r="GB41" s="242"/>
      <c r="GC41" s="242"/>
      <c r="GD41" s="242"/>
      <c r="GE41" s="242"/>
      <c r="GF41" s="242"/>
      <c r="GG41" s="242"/>
      <c r="GH41" s="242"/>
      <c r="GI41" s="242"/>
      <c r="GJ41" s="242"/>
      <c r="GK41" s="242"/>
      <c r="GL41" s="242"/>
      <c r="GM41" s="242"/>
      <c r="GN41" s="242"/>
      <c r="GO41" s="242"/>
      <c r="GP41" s="242"/>
      <c r="GQ41" s="242"/>
      <c r="GR41" s="242"/>
      <c r="GS41" s="242"/>
      <c r="GT41" s="242"/>
      <c r="GU41" s="242"/>
      <c r="GV41" s="242"/>
      <c r="GW41" s="242"/>
      <c r="GX41" s="242"/>
      <c r="GY41" s="242"/>
      <c r="GZ41" s="242"/>
      <c r="HA41" s="242"/>
      <c r="HB41" s="242"/>
      <c r="HC41" s="242"/>
      <c r="HD41" s="242"/>
      <c r="HE41" s="242"/>
      <c r="HF41" s="242"/>
      <c r="HG41" s="242"/>
      <c r="HH41" s="242"/>
      <c r="HI41" s="242"/>
      <c r="HJ41" s="242"/>
      <c r="HK41" s="242"/>
      <c r="HL41" s="242"/>
      <c r="HM41" s="242"/>
      <c r="HN41" s="242"/>
      <c r="HO41" s="242"/>
      <c r="HP41" s="242"/>
      <c r="HQ41" s="242"/>
      <c r="HR41" s="242"/>
      <c r="HS41" s="242"/>
      <c r="HT41" s="242"/>
      <c r="HU41" s="242"/>
      <c r="HV41" s="242"/>
      <c r="HW41" s="242"/>
      <c r="HX41" s="242"/>
      <c r="HY41" s="242"/>
      <c r="HZ41" s="242"/>
      <c r="IA41" s="242"/>
      <c r="IB41" s="242"/>
      <c r="IC41" s="242"/>
      <c r="ID41" s="242"/>
      <c r="IE41" s="242"/>
      <c r="IF41" s="242"/>
      <c r="IG41" s="242"/>
      <c r="IH41" s="242"/>
      <c r="II41" s="242"/>
      <c r="IJ41" s="242"/>
      <c r="IK41" s="242"/>
      <c r="IL41" s="242"/>
      <c r="IM41" s="242"/>
      <c r="IN41" s="242"/>
      <c r="IO41" s="242"/>
      <c r="IP41" s="242"/>
      <c r="IQ41" s="242"/>
      <c r="IR41" s="242"/>
      <c r="IS41" s="242"/>
      <c r="IT41" s="242"/>
      <c r="IU41" s="242"/>
      <c r="IV41" s="242"/>
      <c r="IW41" s="242"/>
      <c r="IX41" s="242"/>
      <c r="IY41" s="242"/>
      <c r="IZ41" s="242"/>
      <c r="JA41" s="242"/>
      <c r="JB41" s="242"/>
      <c r="JC41" s="242"/>
      <c r="JD41" s="242"/>
      <c r="JE41" s="242"/>
      <c r="JF41" s="242"/>
      <c r="JG41" s="242"/>
      <c r="JH41" s="242"/>
      <c r="JI41" s="242"/>
      <c r="JJ41" s="242"/>
      <c r="JK41" s="242"/>
      <c r="JL41" s="242"/>
      <c r="JM41" s="242"/>
      <c r="JN41" s="242"/>
      <c r="JO41" s="242"/>
      <c r="JP41" s="242"/>
      <c r="JQ41" s="242"/>
      <c r="JR41" s="242"/>
      <c r="JS41" s="242"/>
      <c r="JT41" s="242"/>
      <c r="JU41" s="242"/>
      <c r="JV41" s="242"/>
      <c r="JW41" s="242"/>
      <c r="JX41" s="242"/>
      <c r="JY41" s="242"/>
      <c r="JZ41" s="242"/>
      <c r="KA41" s="242"/>
      <c r="KB41" s="242"/>
      <c r="KC41" s="242"/>
      <c r="KD41" s="242"/>
      <c r="KE41" s="242"/>
      <c r="KF41" s="242"/>
      <c r="KG41" s="242"/>
      <c r="KH41" s="242"/>
      <c r="KI41" s="242"/>
      <c r="KJ41" s="242"/>
      <c r="KK41" s="242"/>
      <c r="KL41" s="242"/>
      <c r="KM41" s="242"/>
      <c r="KN41" s="242"/>
      <c r="KO41" s="242"/>
      <c r="KP41" s="242"/>
      <c r="KQ41" s="242"/>
      <c r="KR41" s="242"/>
      <c r="KS41" s="242"/>
      <c r="KT41" s="242"/>
      <c r="KU41" s="242"/>
      <c r="KV41" s="242"/>
      <c r="KW41" s="242"/>
      <c r="KX41" s="242"/>
      <c r="KY41" s="242"/>
      <c r="KZ41" s="242"/>
      <c r="LA41" s="242"/>
      <c r="LB41" s="242"/>
      <c r="LC41" s="242"/>
      <c r="LD41" s="242"/>
      <c r="LE41" s="242"/>
      <c r="LF41" s="242"/>
      <c r="LG41" s="242"/>
      <c r="LH41" s="242"/>
      <c r="LI41" s="242"/>
      <c r="LJ41" s="242"/>
      <c r="LK41" s="242"/>
      <c r="LL41" s="242"/>
      <c r="LM41" s="242"/>
      <c r="LN41" s="242"/>
      <c r="LO41" s="242"/>
      <c r="LP41" s="242"/>
      <c r="LQ41" s="242"/>
      <c r="LR41" s="242"/>
      <c r="LS41" s="242"/>
      <c r="LT41" s="242"/>
      <c r="LU41" s="242"/>
      <c r="LV41" s="242"/>
      <c r="LW41" s="242"/>
      <c r="LX41" s="242"/>
      <c r="LY41" s="242"/>
      <c r="LZ41" s="242"/>
      <c r="MA41" s="242"/>
      <c r="MB41" s="242"/>
      <c r="MC41" s="242"/>
      <c r="MD41" s="242"/>
      <c r="ME41" s="242"/>
      <c r="MF41" s="242"/>
      <c r="MG41" s="242"/>
      <c r="MH41" s="242"/>
      <c r="MI41" s="242"/>
      <c r="MJ41" s="242"/>
      <c r="MK41" s="242"/>
      <c r="ML41" s="242"/>
      <c r="MM41" s="242"/>
      <c r="MN41" s="242"/>
      <c r="MO41" s="242"/>
      <c r="MP41" s="242"/>
      <c r="MQ41" s="242"/>
      <c r="MR41" s="242"/>
      <c r="MS41" s="242"/>
      <c r="MT41" s="242"/>
      <c r="MU41" s="242"/>
      <c r="MV41" s="242"/>
      <c r="MW41" s="242"/>
      <c r="MX41" s="242"/>
      <c r="MY41" s="242"/>
      <c r="MZ41" s="242"/>
      <c r="NA41" s="242"/>
      <c r="NB41" s="242"/>
      <c r="NC41" s="242"/>
      <c r="ND41" s="242"/>
      <c r="NE41" s="242"/>
      <c r="NF41" s="242"/>
      <c r="NG41" s="242"/>
      <c r="NH41" s="242"/>
      <c r="NI41" s="242"/>
      <c r="NJ41" s="242"/>
      <c r="NK41" s="242"/>
      <c r="NL41" s="242"/>
      <c r="NM41" s="242"/>
      <c r="NN41" s="242"/>
      <c r="NO41" s="242"/>
      <c r="NP41" s="242"/>
      <c r="NQ41" s="242"/>
      <c r="NR41" s="242"/>
      <c r="NS41" s="242"/>
      <c r="NT41" s="242"/>
      <c r="NU41" s="242"/>
      <c r="NV41" s="242"/>
      <c r="NW41" s="242"/>
      <c r="NX41" s="242"/>
      <c r="NY41" s="242"/>
      <c r="NZ41" s="242"/>
      <c r="OA41" s="242"/>
      <c r="OB41" s="242"/>
      <c r="OC41" s="242"/>
      <c r="OD41" s="242"/>
      <c r="OE41" s="242"/>
      <c r="OF41" s="242"/>
      <c r="OG41" s="242"/>
      <c r="OH41" s="242"/>
      <c r="OI41" s="242"/>
      <c r="OJ41" s="242"/>
      <c r="OK41" s="242"/>
      <c r="OL41" s="242"/>
      <c r="OM41" s="242"/>
      <c r="ON41" s="242"/>
      <c r="OO41" s="242"/>
      <c r="OP41" s="242"/>
      <c r="OQ41" s="242"/>
      <c r="OR41" s="242"/>
      <c r="OS41" s="242"/>
      <c r="OT41" s="242"/>
      <c r="OU41" s="242"/>
      <c r="OV41" s="242"/>
      <c r="OW41" s="242"/>
      <c r="OX41" s="242"/>
      <c r="OY41" s="242"/>
      <c r="OZ41" s="242"/>
      <c r="PA41" s="242"/>
      <c r="PB41" s="242"/>
      <c r="PC41" s="242"/>
      <c r="PD41" s="242"/>
      <c r="PE41" s="242"/>
      <c r="PF41" s="242"/>
      <c r="PG41" s="242"/>
      <c r="PH41" s="242"/>
      <c r="PI41" s="242"/>
      <c r="PJ41" s="242"/>
      <c r="PK41" s="242"/>
      <c r="PL41" s="242"/>
      <c r="PM41" s="242"/>
      <c r="PN41" s="242"/>
      <c r="PO41" s="242"/>
      <c r="PP41" s="242"/>
      <c r="PQ41" s="242"/>
      <c r="PR41" s="242"/>
      <c r="PS41" s="242"/>
      <c r="PT41" s="242"/>
      <c r="PU41" s="242"/>
      <c r="PV41" s="242"/>
      <c r="PW41" s="242"/>
      <c r="PX41" s="242"/>
      <c r="PY41" s="242"/>
      <c r="PZ41" s="242"/>
      <c r="QA41" s="242"/>
      <c r="QB41" s="242"/>
      <c r="QC41" s="242"/>
      <c r="QD41" s="242"/>
      <c r="QE41" s="242"/>
      <c r="QF41" s="242"/>
      <c r="QG41" s="242"/>
      <c r="QH41" s="242"/>
      <c r="QI41" s="242"/>
      <c r="QJ41" s="242"/>
      <c r="QK41" s="242"/>
      <c r="QL41" s="242"/>
      <c r="QM41" s="242"/>
      <c r="QN41" s="242"/>
      <c r="QO41" s="242"/>
      <c r="QP41" s="242"/>
      <c r="QQ41" s="242"/>
      <c r="QR41" s="242"/>
      <c r="QS41" s="242"/>
      <c r="QT41" s="242"/>
      <c r="QU41" s="242"/>
      <c r="QV41" s="242"/>
      <c r="QW41" s="242"/>
      <c r="QX41" s="242"/>
      <c r="QY41" s="242"/>
      <c r="QZ41" s="242"/>
      <c r="RA41" s="242"/>
      <c r="RB41" s="242"/>
      <c r="RC41" s="242"/>
      <c r="RD41" s="242"/>
      <c r="RE41" s="242"/>
      <c r="RF41" s="242"/>
      <c r="RG41" s="242"/>
      <c r="RH41" s="242"/>
      <c r="RI41" s="242"/>
      <c r="RJ41" s="242"/>
      <c r="RK41" s="242"/>
      <c r="RL41" s="242"/>
      <c r="RM41" s="242"/>
      <c r="RN41" s="242"/>
      <c r="RO41" s="242"/>
      <c r="RP41" s="242"/>
      <c r="RQ41" s="242"/>
      <c r="RR41" s="242"/>
      <c r="RS41" s="242"/>
      <c r="RT41" s="242"/>
      <c r="RU41" s="242"/>
      <c r="RV41" s="242"/>
      <c r="RW41" s="242"/>
      <c r="RX41" s="242"/>
      <c r="RY41" s="242"/>
      <c r="RZ41" s="242"/>
      <c r="SA41" s="242"/>
      <c r="SB41" s="242"/>
      <c r="SC41" s="242"/>
      <c r="SD41" s="242"/>
      <c r="SE41" s="242"/>
      <c r="SF41" s="242"/>
      <c r="SG41" s="242"/>
      <c r="SH41" s="242"/>
      <c r="SI41" s="242"/>
      <c r="SJ41" s="242"/>
      <c r="SK41" s="242"/>
      <c r="SL41" s="242"/>
      <c r="SM41" s="242"/>
      <c r="SN41" s="242"/>
      <c r="SO41" s="242"/>
      <c r="SP41" s="242"/>
      <c r="SQ41" s="242"/>
      <c r="SR41" s="242"/>
      <c r="SS41" s="242"/>
      <c r="ST41" s="242"/>
      <c r="SU41" s="242"/>
      <c r="SV41" s="242"/>
      <c r="SW41" s="242"/>
      <c r="SX41" s="242"/>
      <c r="SY41" s="242"/>
      <c r="SZ41" s="242"/>
      <c r="TA41" s="242"/>
      <c r="TB41" s="242"/>
      <c r="TC41" s="242"/>
      <c r="TD41" s="242"/>
      <c r="TE41" s="242"/>
      <c r="TF41" s="242"/>
      <c r="TG41" s="242"/>
      <c r="TH41" s="242"/>
      <c r="TI41" s="242"/>
      <c r="TJ41" s="242"/>
      <c r="TK41" s="242"/>
      <c r="TL41" s="242"/>
      <c r="TM41" s="242"/>
      <c r="TN41" s="242"/>
      <c r="TO41" s="242"/>
      <c r="TP41" s="242"/>
      <c r="TQ41" s="242"/>
      <c r="TR41" s="242"/>
      <c r="TS41" s="242"/>
      <c r="TT41" s="242"/>
      <c r="TU41" s="242"/>
      <c r="TV41" s="242"/>
      <c r="TW41" s="242"/>
      <c r="TX41" s="242"/>
      <c r="TY41" s="242"/>
      <c r="TZ41" s="242"/>
      <c r="UA41" s="242"/>
      <c r="UB41" s="242"/>
      <c r="UC41" s="242"/>
      <c r="UD41" s="242"/>
      <c r="UE41" s="242"/>
      <c r="UF41" s="242"/>
      <c r="UG41" s="242"/>
      <c r="UH41" s="242"/>
      <c r="UI41" s="242"/>
      <c r="UJ41" s="242"/>
      <c r="UK41" s="242"/>
      <c r="UL41" s="242"/>
      <c r="UM41" s="242"/>
      <c r="UN41" s="242"/>
      <c r="UO41" s="242"/>
      <c r="UP41" s="242"/>
      <c r="UQ41" s="242"/>
      <c r="UR41" s="242"/>
      <c r="US41" s="242"/>
      <c r="UT41" s="242"/>
      <c r="UU41" s="242"/>
      <c r="UV41" s="242"/>
      <c r="UW41" s="242"/>
      <c r="UX41" s="242"/>
      <c r="UY41" s="242"/>
      <c r="UZ41" s="242"/>
      <c r="VA41" s="242"/>
      <c r="VB41" s="242"/>
      <c r="VC41" s="242"/>
      <c r="VD41" s="242"/>
      <c r="VE41" s="242"/>
      <c r="VF41" s="242"/>
      <c r="VG41" s="242"/>
      <c r="VH41" s="242"/>
      <c r="VI41" s="242"/>
      <c r="VJ41" s="242"/>
      <c r="VK41" s="242"/>
      <c r="VL41" s="242"/>
      <c r="VM41" s="242"/>
      <c r="VN41" s="242"/>
      <c r="VO41" s="242"/>
      <c r="VP41" s="242"/>
      <c r="VQ41" s="242"/>
      <c r="VR41" s="242"/>
      <c r="VS41" s="242"/>
      <c r="VT41" s="242"/>
      <c r="VU41" s="242"/>
      <c r="VV41" s="242"/>
      <c r="VW41" s="242"/>
      <c r="VX41" s="242"/>
      <c r="VY41" s="242"/>
      <c r="VZ41" s="242"/>
      <c r="WA41" s="242"/>
      <c r="WB41" s="242"/>
      <c r="WC41" s="242"/>
      <c r="WD41" s="242"/>
      <c r="WE41" s="242"/>
      <c r="WF41" s="242"/>
      <c r="WG41" s="242"/>
      <c r="WH41" s="242"/>
      <c r="WI41" s="242"/>
      <c r="WJ41" s="242"/>
      <c r="WK41" s="242"/>
      <c r="WL41" s="242"/>
      <c r="WM41" s="242"/>
      <c r="WN41" s="242"/>
      <c r="WO41" s="242"/>
      <c r="WP41" s="242"/>
      <c r="WQ41" s="242"/>
      <c r="WR41" s="242"/>
      <c r="WS41" s="242"/>
      <c r="WT41" s="242"/>
      <c r="WU41" s="242"/>
      <c r="WV41" s="242"/>
      <c r="WW41" s="242"/>
      <c r="WX41" s="242"/>
      <c r="WY41" s="242"/>
      <c r="WZ41" s="242"/>
      <c r="XA41" s="242"/>
      <c r="XB41" s="242"/>
      <c r="XC41" s="242"/>
      <c r="XD41" s="242"/>
      <c r="XE41" s="242"/>
      <c r="XF41" s="242"/>
      <c r="XG41" s="242"/>
      <c r="XH41" s="242"/>
      <c r="XI41" s="242"/>
      <c r="XJ41" s="242"/>
      <c r="XK41" s="242"/>
      <c r="XL41" s="242"/>
      <c r="XM41" s="242"/>
      <c r="XN41" s="242"/>
      <c r="XO41" s="242"/>
      <c r="XP41" s="242"/>
      <c r="XQ41" s="242"/>
      <c r="XR41" s="242"/>
      <c r="XS41" s="242"/>
      <c r="XT41" s="242"/>
      <c r="XU41" s="242"/>
      <c r="XV41" s="242"/>
      <c r="XW41" s="242"/>
      <c r="XX41" s="242"/>
      <c r="XY41" s="242"/>
      <c r="XZ41" s="242"/>
      <c r="YA41" s="242"/>
      <c r="YB41" s="242"/>
      <c r="YC41" s="242"/>
      <c r="YD41" s="242"/>
      <c r="YE41" s="242"/>
      <c r="YF41" s="242"/>
      <c r="YG41" s="242"/>
      <c r="YH41" s="242"/>
      <c r="YI41" s="242"/>
      <c r="YJ41" s="242"/>
      <c r="YK41" s="242"/>
      <c r="YL41" s="242"/>
      <c r="YM41" s="242"/>
      <c r="YN41" s="242"/>
      <c r="YO41" s="242"/>
      <c r="YP41" s="242"/>
      <c r="YQ41" s="242"/>
      <c r="YR41" s="242"/>
      <c r="YS41" s="242"/>
      <c r="YT41" s="242"/>
      <c r="YU41" s="242"/>
      <c r="YV41" s="242"/>
      <c r="YW41" s="242"/>
      <c r="YX41" s="242"/>
      <c r="YY41" s="242"/>
      <c r="YZ41" s="242"/>
      <c r="ZA41" s="242"/>
      <c r="ZB41" s="242"/>
      <c r="ZC41" s="242"/>
      <c r="ZD41" s="242"/>
      <c r="ZE41" s="242"/>
      <c r="ZF41" s="242"/>
      <c r="ZG41" s="242"/>
      <c r="ZH41" s="242"/>
      <c r="ZI41" s="242"/>
      <c r="ZJ41" s="242"/>
      <c r="ZK41" s="242"/>
      <c r="ZL41" s="242"/>
      <c r="ZM41" s="242"/>
      <c r="ZN41" s="242"/>
      <c r="ZO41" s="242"/>
      <c r="ZP41" s="242"/>
      <c r="ZQ41" s="242"/>
      <c r="ZR41" s="242"/>
      <c r="ZS41" s="242"/>
      <c r="ZT41" s="242"/>
      <c r="ZU41" s="242"/>
      <c r="ZV41" s="242"/>
      <c r="ZW41" s="242"/>
      <c r="ZX41" s="242"/>
      <c r="ZY41" s="242"/>
      <c r="ZZ41" s="242"/>
      <c r="AAA41" s="242"/>
      <c r="AAB41" s="242"/>
      <c r="AAC41" s="242"/>
      <c r="AAD41" s="242"/>
      <c r="AAE41" s="242"/>
      <c r="AAF41" s="242"/>
      <c r="AAG41" s="242"/>
      <c r="AAH41" s="242"/>
      <c r="AAI41" s="242"/>
      <c r="AAJ41" s="242"/>
      <c r="AAK41" s="242"/>
      <c r="AAL41" s="242"/>
      <c r="AAM41" s="242"/>
      <c r="AAN41" s="242"/>
      <c r="AAO41" s="242"/>
      <c r="AAP41" s="242"/>
      <c r="AAQ41" s="242"/>
      <c r="AAR41" s="242"/>
      <c r="AAS41" s="242"/>
      <c r="AAT41" s="242"/>
      <c r="AAU41" s="242"/>
      <c r="AAV41" s="242"/>
      <c r="AAW41" s="242"/>
      <c r="AAX41" s="242"/>
      <c r="AAY41" s="242"/>
      <c r="AAZ41" s="242"/>
      <c r="ABA41" s="242"/>
      <c r="ABB41" s="242"/>
      <c r="ABC41" s="242"/>
      <c r="ABD41" s="242"/>
      <c r="ABE41" s="242"/>
      <c r="ABF41" s="242"/>
      <c r="ABG41" s="242"/>
      <c r="ABH41" s="242"/>
      <c r="ABI41" s="242"/>
      <c r="ABJ41" s="242"/>
      <c r="ABK41" s="242"/>
      <c r="ABL41" s="242"/>
      <c r="ABM41" s="242"/>
      <c r="ABN41" s="242"/>
      <c r="ABO41" s="242"/>
      <c r="ABP41" s="242"/>
      <c r="ABQ41" s="242"/>
      <c r="ABR41" s="242"/>
      <c r="ABS41" s="242"/>
      <c r="ABT41" s="242"/>
      <c r="ABU41" s="242"/>
      <c r="ABV41" s="242"/>
      <c r="ABW41" s="242"/>
      <c r="ABX41" s="242"/>
      <c r="ABY41" s="242"/>
      <c r="ABZ41" s="242"/>
      <c r="ACA41" s="242"/>
      <c r="ACB41" s="242"/>
      <c r="ACC41" s="242"/>
      <c r="ACD41" s="242"/>
      <c r="ACE41" s="242"/>
      <c r="ACF41" s="242"/>
      <c r="ACG41" s="242"/>
      <c r="ACH41" s="242"/>
      <c r="ACI41" s="242"/>
      <c r="ACJ41" s="242"/>
      <c r="ACK41" s="242"/>
      <c r="ACL41" s="242"/>
      <c r="ACM41" s="242"/>
      <c r="ACN41" s="242"/>
      <c r="ACO41" s="242"/>
      <c r="ACP41" s="242"/>
      <c r="ACQ41" s="242"/>
      <c r="ACR41" s="242"/>
      <c r="ACS41" s="242"/>
      <c r="ACT41" s="242"/>
      <c r="ACU41" s="242"/>
      <c r="ACV41" s="242"/>
      <c r="ACW41" s="242"/>
      <c r="ACX41" s="242"/>
      <c r="ACY41" s="242"/>
      <c r="ACZ41" s="242"/>
      <c r="ADA41" s="242"/>
      <c r="ADB41" s="242"/>
      <c r="ADC41" s="242"/>
      <c r="ADD41" s="242"/>
      <c r="ADE41" s="242"/>
      <c r="ADF41" s="242"/>
      <c r="ADG41" s="242"/>
      <c r="ADH41" s="242"/>
      <c r="ADI41" s="242"/>
      <c r="ADJ41" s="242"/>
      <c r="ADK41" s="242"/>
      <c r="ADL41" s="242"/>
      <c r="ADM41" s="242"/>
      <c r="ADN41" s="242"/>
      <c r="ADO41" s="242"/>
      <c r="ADP41" s="242"/>
      <c r="ADQ41" s="242"/>
      <c r="ADR41" s="242"/>
      <c r="ADS41" s="242"/>
      <c r="ADT41" s="242"/>
      <c r="ADU41" s="242"/>
      <c r="ADV41" s="242"/>
      <c r="ADW41" s="242"/>
      <c r="ADX41" s="242"/>
      <c r="ADY41" s="242"/>
      <c r="ADZ41" s="242"/>
      <c r="AEA41" s="242"/>
      <c r="AEB41" s="242"/>
      <c r="AEC41" s="242"/>
      <c r="AED41" s="242"/>
      <c r="AEE41" s="242"/>
      <c r="AEF41" s="242"/>
      <c r="AEG41" s="242"/>
      <c r="AEH41" s="242"/>
      <c r="AEI41" s="242"/>
      <c r="AEJ41" s="242"/>
      <c r="AEK41" s="242"/>
      <c r="AEL41" s="242"/>
      <c r="AEM41" s="242"/>
      <c r="AEN41" s="242"/>
      <c r="AEO41" s="242"/>
      <c r="AEP41" s="242"/>
      <c r="AEQ41" s="242"/>
      <c r="AER41" s="242"/>
      <c r="AES41" s="242"/>
      <c r="AET41" s="242"/>
      <c r="AEU41" s="242"/>
      <c r="AEV41" s="242"/>
      <c r="AEW41" s="242"/>
      <c r="AEX41" s="242"/>
      <c r="AEY41" s="242"/>
      <c r="AEZ41" s="242"/>
      <c r="AFA41" s="242"/>
      <c r="AFB41" s="242"/>
      <c r="AFC41" s="242"/>
      <c r="AFD41" s="242"/>
      <c r="AFE41" s="242"/>
      <c r="AFF41" s="242"/>
      <c r="AFG41" s="242"/>
      <c r="AFH41" s="242"/>
      <c r="AFI41" s="242"/>
      <c r="AFJ41" s="242"/>
      <c r="AFK41" s="242"/>
      <c r="AFL41" s="242"/>
      <c r="AFM41" s="242"/>
      <c r="AFN41" s="242"/>
      <c r="AFO41" s="242"/>
      <c r="AFP41" s="242"/>
      <c r="AFQ41" s="242"/>
      <c r="AFR41" s="242"/>
      <c r="AFS41" s="242"/>
      <c r="AFT41" s="242"/>
      <c r="AFU41" s="242"/>
      <c r="AFV41" s="242"/>
      <c r="AFW41" s="242"/>
      <c r="AFX41" s="242"/>
      <c r="AFY41" s="242"/>
      <c r="AFZ41" s="242"/>
      <c r="AGA41" s="242"/>
      <c r="AGB41" s="242"/>
      <c r="AGC41" s="242"/>
      <c r="AGD41" s="242"/>
      <c r="AGE41" s="242"/>
      <c r="AGF41" s="242"/>
      <c r="AGG41" s="242"/>
      <c r="AGH41" s="242"/>
      <c r="AGI41" s="242"/>
      <c r="AGJ41" s="242"/>
      <c r="AGK41" s="242"/>
      <c r="AGL41" s="242"/>
      <c r="AGM41" s="242"/>
      <c r="AGN41" s="242"/>
      <c r="AGO41" s="242"/>
      <c r="AGP41" s="242"/>
      <c r="AGQ41" s="242"/>
      <c r="AGR41" s="242"/>
      <c r="AGS41" s="242"/>
      <c r="AGT41" s="242"/>
      <c r="AGU41" s="242"/>
      <c r="AGV41" s="242"/>
      <c r="AGW41" s="242"/>
      <c r="AGX41" s="242"/>
      <c r="AGY41" s="242"/>
      <c r="AGZ41" s="242"/>
      <c r="AHA41" s="242"/>
      <c r="AHB41" s="242"/>
      <c r="AHC41" s="242"/>
      <c r="AHD41" s="242"/>
      <c r="AHE41" s="242"/>
      <c r="AHF41" s="242"/>
      <c r="AHG41" s="242"/>
      <c r="AHH41" s="242"/>
      <c r="AHI41" s="242"/>
      <c r="AHJ41" s="242"/>
      <c r="AHK41" s="242"/>
      <c r="AHL41" s="242"/>
      <c r="AHM41" s="242"/>
      <c r="AHN41" s="242"/>
      <c r="AHO41" s="242"/>
      <c r="AHP41" s="242"/>
      <c r="AHQ41" s="242"/>
      <c r="AHR41" s="242"/>
      <c r="AHS41" s="242"/>
      <c r="AHT41" s="242"/>
      <c r="AHU41" s="242"/>
      <c r="AHV41" s="242"/>
      <c r="AHW41" s="242"/>
      <c r="AHX41" s="242"/>
      <c r="AHY41" s="242"/>
      <c r="AHZ41" s="242"/>
      <c r="AIA41" s="242"/>
      <c r="AIB41" s="242"/>
      <c r="AIC41" s="242"/>
      <c r="AID41" s="242"/>
      <c r="AIE41" s="242"/>
      <c r="AIF41" s="242"/>
      <c r="AIG41" s="242"/>
      <c r="AIH41" s="242"/>
      <c r="AII41" s="242"/>
      <c r="AIJ41" s="242"/>
      <c r="AIK41" s="242"/>
      <c r="AIL41" s="242"/>
      <c r="AIM41" s="242"/>
      <c r="AIN41" s="242"/>
      <c r="AIO41" s="242"/>
      <c r="AIP41" s="242"/>
      <c r="AIQ41" s="242"/>
      <c r="AIR41" s="242"/>
      <c r="AIS41" s="242"/>
      <c r="AIT41" s="242"/>
      <c r="AIU41" s="242"/>
      <c r="AIV41" s="242"/>
      <c r="AIW41" s="242"/>
      <c r="AIX41" s="242"/>
      <c r="AIY41" s="242"/>
      <c r="AIZ41" s="242"/>
      <c r="AJA41" s="242"/>
      <c r="AJB41" s="242"/>
      <c r="AJC41" s="242"/>
      <c r="AJD41" s="242"/>
      <c r="AJE41" s="242"/>
      <c r="AJF41" s="242"/>
      <c r="AJG41" s="242"/>
      <c r="AJH41" s="242"/>
      <c r="AJI41" s="242"/>
      <c r="AJJ41" s="242"/>
      <c r="AJK41" s="242"/>
      <c r="AJL41" s="242"/>
      <c r="AJM41" s="242"/>
      <c r="AJN41" s="242"/>
      <c r="AJO41" s="242"/>
      <c r="AJP41" s="242"/>
      <c r="AJQ41" s="242"/>
      <c r="AJR41" s="242"/>
      <c r="AJS41" s="242"/>
      <c r="AJT41" s="242"/>
      <c r="AJU41" s="242"/>
      <c r="AJV41" s="242"/>
      <c r="AJW41" s="242"/>
      <c r="AJX41" s="242"/>
      <c r="AJY41" s="242"/>
      <c r="AJZ41" s="242"/>
      <c r="AKA41" s="242"/>
      <c r="AKB41" s="242"/>
      <c r="AKC41" s="242"/>
      <c r="AKD41" s="242"/>
      <c r="AKE41" s="242"/>
      <c r="AKF41" s="242"/>
      <c r="AKG41" s="242"/>
      <c r="AKH41" s="242"/>
      <c r="AKI41" s="242"/>
      <c r="AKJ41" s="242"/>
      <c r="AKK41" s="242"/>
      <c r="AKL41" s="242"/>
      <c r="AKM41" s="242"/>
      <c r="AKN41" s="242"/>
      <c r="AKO41" s="242"/>
      <c r="AKP41" s="242"/>
      <c r="AKQ41" s="242"/>
      <c r="AKR41" s="242"/>
      <c r="AKS41" s="242"/>
      <c r="AKT41" s="242"/>
      <c r="AKU41" s="242"/>
      <c r="AKV41" s="242"/>
      <c r="AKW41" s="242"/>
      <c r="AKX41" s="242"/>
      <c r="AKY41" s="242"/>
      <c r="AKZ41" s="242"/>
      <c r="ALA41" s="242"/>
      <c r="ALB41" s="242"/>
      <c r="ALC41" s="242"/>
      <c r="ALD41" s="242"/>
      <c r="ALE41" s="242"/>
      <c r="ALF41" s="242"/>
      <c r="ALG41" s="242"/>
      <c r="ALH41" s="242"/>
      <c r="ALI41" s="242"/>
      <c r="ALJ41" s="242"/>
      <c r="ALK41" s="242"/>
      <c r="ALL41" s="242"/>
      <c r="ALM41" s="242"/>
      <c r="ALN41" s="242"/>
      <c r="ALO41" s="242"/>
      <c r="ALP41" s="242"/>
      <c r="ALQ41" s="242"/>
      <c r="ALR41" s="242"/>
      <c r="ALS41" s="242"/>
      <c r="ALT41" s="242"/>
      <c r="ALU41" s="242"/>
      <c r="ALV41" s="242"/>
      <c r="ALW41" s="242"/>
      <c r="ALX41" s="242"/>
      <c r="ALY41" s="242"/>
      <c r="ALZ41" s="242"/>
      <c r="AMA41" s="242"/>
      <c r="AMB41" s="242"/>
      <c r="AMC41" s="242"/>
      <c r="AMD41" s="242"/>
      <c r="AME41" s="242"/>
      <c r="AMF41" s="242"/>
      <c r="AMG41" s="242"/>
      <c r="AMH41" s="242"/>
      <c r="AMI41" s="242"/>
      <c r="AMJ41" s="242"/>
    </row>
    <row r="42" customFormat="false" ht="5.25" hidden="false" customHeight="true" outlineLevel="0" collapsed="false">
      <c r="E42" s="246"/>
      <c r="F42" s="247"/>
    </row>
    <row r="43" customFormat="false" ht="24" hidden="false" customHeight="true" outlineLevel="0" collapsed="false">
      <c r="A43" s="236" t="s">
        <v>329</v>
      </c>
      <c r="B43" s="236"/>
      <c r="C43" s="236"/>
      <c r="D43" s="236"/>
      <c r="E43" s="266"/>
      <c r="F43" s="267"/>
    </row>
    <row r="44" customFormat="false" ht="30.75" hidden="false" customHeight="true" outlineLevel="0" collapsed="false">
      <c r="A44" s="239" t="s">
        <v>330</v>
      </c>
      <c r="B44" s="239"/>
      <c r="C44" s="239"/>
      <c r="D44" s="239"/>
      <c r="E44" s="268"/>
      <c r="F44" s="269"/>
      <c r="G44" s="242"/>
      <c r="H44" s="242"/>
      <c r="I44" s="242"/>
      <c r="J44" s="242"/>
      <c r="K44" s="242"/>
      <c r="L44" s="242"/>
      <c r="M44" s="242"/>
      <c r="N44" s="242"/>
      <c r="O44" s="242"/>
      <c r="P44" s="242"/>
      <c r="Q44" s="242"/>
      <c r="R44" s="242"/>
      <c r="S44" s="242"/>
      <c r="T44" s="242"/>
      <c r="U44" s="242"/>
      <c r="V44" s="242"/>
      <c r="W44" s="242"/>
      <c r="X44" s="242"/>
      <c r="Y44" s="242"/>
      <c r="Z44" s="242"/>
      <c r="AA44" s="242"/>
      <c r="AB44" s="242"/>
      <c r="AC44" s="242"/>
      <c r="AD44" s="242"/>
      <c r="AE44" s="242"/>
      <c r="AF44" s="242"/>
      <c r="AG44" s="242"/>
      <c r="AH44" s="242"/>
      <c r="AI44" s="242"/>
      <c r="AJ44" s="242"/>
      <c r="AK44" s="242"/>
      <c r="AL44" s="242"/>
      <c r="AM44" s="242"/>
      <c r="AN44" s="242"/>
      <c r="AO44" s="242"/>
      <c r="AP44" s="242"/>
      <c r="AQ44" s="242"/>
      <c r="AR44" s="242"/>
      <c r="AS44" s="242"/>
      <c r="AT44" s="242"/>
      <c r="AU44" s="242"/>
      <c r="AV44" s="242"/>
      <c r="AW44" s="242"/>
      <c r="AX44" s="242"/>
      <c r="AY44" s="242"/>
      <c r="AZ44" s="242"/>
      <c r="BA44" s="242"/>
      <c r="BB44" s="242"/>
      <c r="BC44" s="242"/>
      <c r="BD44" s="242"/>
      <c r="BE44" s="242"/>
      <c r="BF44" s="242"/>
      <c r="BG44" s="242"/>
      <c r="BH44" s="242"/>
      <c r="BI44" s="242"/>
      <c r="BJ44" s="242"/>
      <c r="BK44" s="242"/>
      <c r="BL44" s="242"/>
      <c r="BM44" s="242"/>
      <c r="BN44" s="242"/>
      <c r="BO44" s="242"/>
      <c r="BP44" s="242"/>
      <c r="BQ44" s="242"/>
      <c r="BR44" s="242"/>
      <c r="BS44" s="242"/>
      <c r="BT44" s="242"/>
      <c r="BU44" s="242"/>
      <c r="BV44" s="242"/>
      <c r="BW44" s="242"/>
      <c r="BX44" s="242"/>
      <c r="BY44" s="242"/>
      <c r="BZ44" s="242"/>
      <c r="CA44" s="242"/>
      <c r="CB44" s="242"/>
      <c r="CC44" s="242"/>
      <c r="CD44" s="242"/>
      <c r="CE44" s="242"/>
      <c r="CF44" s="242"/>
      <c r="CG44" s="242"/>
      <c r="CH44" s="242"/>
      <c r="CI44" s="242"/>
      <c r="CJ44" s="242"/>
      <c r="CK44" s="242"/>
      <c r="CL44" s="242"/>
      <c r="CM44" s="242"/>
      <c r="CN44" s="242"/>
      <c r="CO44" s="242"/>
      <c r="CP44" s="242"/>
      <c r="CQ44" s="242"/>
      <c r="CR44" s="242"/>
      <c r="CS44" s="242"/>
      <c r="CT44" s="242"/>
      <c r="CU44" s="242"/>
      <c r="CV44" s="242"/>
      <c r="CW44" s="242"/>
      <c r="CX44" s="242"/>
      <c r="CY44" s="242"/>
      <c r="CZ44" s="242"/>
      <c r="DA44" s="242"/>
      <c r="DB44" s="242"/>
      <c r="DC44" s="242"/>
      <c r="DD44" s="242"/>
      <c r="DE44" s="242"/>
      <c r="DF44" s="242"/>
      <c r="DG44" s="242"/>
      <c r="DH44" s="242"/>
      <c r="DI44" s="242"/>
      <c r="DJ44" s="242"/>
      <c r="DK44" s="242"/>
      <c r="DL44" s="242"/>
      <c r="DM44" s="242"/>
      <c r="DN44" s="242"/>
      <c r="DO44" s="242"/>
      <c r="DP44" s="242"/>
      <c r="DQ44" s="242"/>
      <c r="DR44" s="242"/>
      <c r="DS44" s="242"/>
      <c r="DT44" s="242"/>
      <c r="DU44" s="242"/>
      <c r="DV44" s="242"/>
      <c r="DW44" s="242"/>
      <c r="DX44" s="242"/>
      <c r="DY44" s="242"/>
      <c r="DZ44" s="242"/>
      <c r="EA44" s="242"/>
      <c r="EB44" s="242"/>
      <c r="EC44" s="242"/>
      <c r="ED44" s="242"/>
      <c r="EE44" s="242"/>
      <c r="EF44" s="242"/>
      <c r="EG44" s="242"/>
      <c r="EH44" s="242"/>
      <c r="EI44" s="242"/>
      <c r="EJ44" s="242"/>
      <c r="EK44" s="242"/>
      <c r="EL44" s="242"/>
      <c r="EM44" s="242"/>
      <c r="EN44" s="242"/>
      <c r="EO44" s="242"/>
      <c r="EP44" s="242"/>
      <c r="EQ44" s="242"/>
      <c r="ER44" s="242"/>
      <c r="ES44" s="242"/>
      <c r="ET44" s="242"/>
      <c r="EU44" s="242"/>
      <c r="EV44" s="242"/>
      <c r="EW44" s="242"/>
      <c r="EX44" s="242"/>
      <c r="EY44" s="242"/>
      <c r="EZ44" s="242"/>
      <c r="FA44" s="242"/>
      <c r="FB44" s="242"/>
      <c r="FC44" s="242"/>
      <c r="FD44" s="242"/>
      <c r="FE44" s="242"/>
      <c r="FF44" s="242"/>
      <c r="FG44" s="242"/>
      <c r="FH44" s="242"/>
      <c r="FI44" s="242"/>
      <c r="FJ44" s="242"/>
      <c r="FK44" s="242"/>
      <c r="FL44" s="242"/>
      <c r="FM44" s="242"/>
      <c r="FN44" s="242"/>
      <c r="FO44" s="242"/>
      <c r="FP44" s="242"/>
      <c r="FQ44" s="242"/>
      <c r="FR44" s="242"/>
      <c r="FS44" s="242"/>
      <c r="FT44" s="242"/>
      <c r="FU44" s="242"/>
      <c r="FV44" s="242"/>
      <c r="FW44" s="242"/>
      <c r="FX44" s="242"/>
      <c r="FY44" s="242"/>
      <c r="FZ44" s="242"/>
      <c r="GA44" s="242"/>
      <c r="GB44" s="242"/>
      <c r="GC44" s="242"/>
      <c r="GD44" s="242"/>
      <c r="GE44" s="242"/>
      <c r="GF44" s="242"/>
      <c r="GG44" s="242"/>
      <c r="GH44" s="242"/>
      <c r="GI44" s="242"/>
      <c r="GJ44" s="242"/>
      <c r="GK44" s="242"/>
      <c r="GL44" s="242"/>
      <c r="GM44" s="242"/>
      <c r="GN44" s="242"/>
      <c r="GO44" s="242"/>
      <c r="GP44" s="242"/>
      <c r="GQ44" s="242"/>
      <c r="GR44" s="242"/>
      <c r="GS44" s="242"/>
      <c r="GT44" s="242"/>
      <c r="GU44" s="242"/>
      <c r="GV44" s="242"/>
      <c r="GW44" s="242"/>
      <c r="GX44" s="242"/>
      <c r="GY44" s="242"/>
      <c r="GZ44" s="242"/>
      <c r="HA44" s="242"/>
      <c r="HB44" s="242"/>
      <c r="HC44" s="242"/>
      <c r="HD44" s="242"/>
      <c r="HE44" s="242"/>
      <c r="HF44" s="242"/>
      <c r="HG44" s="242"/>
      <c r="HH44" s="242"/>
      <c r="HI44" s="242"/>
      <c r="HJ44" s="242"/>
      <c r="HK44" s="242"/>
      <c r="HL44" s="242"/>
      <c r="HM44" s="242"/>
      <c r="HN44" s="242"/>
      <c r="HO44" s="242"/>
      <c r="HP44" s="242"/>
      <c r="HQ44" s="242"/>
      <c r="HR44" s="242"/>
      <c r="HS44" s="242"/>
      <c r="HT44" s="242"/>
      <c r="HU44" s="242"/>
      <c r="HV44" s="242"/>
      <c r="HW44" s="242"/>
      <c r="HX44" s="242"/>
      <c r="HY44" s="242"/>
      <c r="HZ44" s="242"/>
      <c r="IA44" s="242"/>
      <c r="IB44" s="242"/>
      <c r="IC44" s="242"/>
      <c r="ID44" s="242"/>
      <c r="IE44" s="242"/>
      <c r="IF44" s="242"/>
      <c r="IG44" s="242"/>
      <c r="IH44" s="242"/>
      <c r="II44" s="242"/>
      <c r="IJ44" s="242"/>
      <c r="IK44" s="242"/>
      <c r="IL44" s="242"/>
      <c r="IM44" s="242"/>
      <c r="IN44" s="242"/>
      <c r="IO44" s="242"/>
      <c r="IP44" s="242"/>
      <c r="IQ44" s="242"/>
      <c r="IR44" s="242"/>
      <c r="IS44" s="242"/>
      <c r="IT44" s="242"/>
      <c r="IU44" s="242"/>
      <c r="IV44" s="242"/>
      <c r="IW44" s="242"/>
      <c r="IX44" s="242"/>
      <c r="IY44" s="242"/>
      <c r="IZ44" s="242"/>
      <c r="JA44" s="242"/>
      <c r="JB44" s="242"/>
      <c r="JC44" s="242"/>
      <c r="JD44" s="242"/>
      <c r="JE44" s="242"/>
      <c r="JF44" s="242"/>
      <c r="JG44" s="242"/>
      <c r="JH44" s="242"/>
      <c r="JI44" s="242"/>
      <c r="JJ44" s="242"/>
      <c r="JK44" s="242"/>
      <c r="JL44" s="242"/>
      <c r="JM44" s="242"/>
      <c r="JN44" s="242"/>
      <c r="JO44" s="242"/>
      <c r="JP44" s="242"/>
      <c r="JQ44" s="242"/>
      <c r="JR44" s="242"/>
      <c r="JS44" s="242"/>
      <c r="JT44" s="242"/>
      <c r="JU44" s="242"/>
      <c r="JV44" s="242"/>
      <c r="JW44" s="242"/>
      <c r="JX44" s="242"/>
      <c r="JY44" s="242"/>
      <c r="JZ44" s="242"/>
      <c r="KA44" s="242"/>
      <c r="KB44" s="242"/>
      <c r="KC44" s="242"/>
      <c r="KD44" s="242"/>
      <c r="KE44" s="242"/>
      <c r="KF44" s="242"/>
      <c r="KG44" s="242"/>
      <c r="KH44" s="242"/>
      <c r="KI44" s="242"/>
      <c r="KJ44" s="242"/>
      <c r="KK44" s="242"/>
      <c r="KL44" s="242"/>
      <c r="KM44" s="242"/>
      <c r="KN44" s="242"/>
      <c r="KO44" s="242"/>
      <c r="KP44" s="242"/>
      <c r="KQ44" s="242"/>
      <c r="KR44" s="242"/>
      <c r="KS44" s="242"/>
      <c r="KT44" s="242"/>
      <c r="KU44" s="242"/>
      <c r="KV44" s="242"/>
      <c r="KW44" s="242"/>
      <c r="KX44" s="242"/>
      <c r="KY44" s="242"/>
      <c r="KZ44" s="242"/>
      <c r="LA44" s="242"/>
      <c r="LB44" s="242"/>
      <c r="LC44" s="242"/>
      <c r="LD44" s="242"/>
      <c r="LE44" s="242"/>
      <c r="LF44" s="242"/>
      <c r="LG44" s="242"/>
      <c r="LH44" s="242"/>
      <c r="LI44" s="242"/>
      <c r="LJ44" s="242"/>
      <c r="LK44" s="242"/>
      <c r="LL44" s="242"/>
      <c r="LM44" s="242"/>
      <c r="LN44" s="242"/>
      <c r="LO44" s="242"/>
      <c r="LP44" s="242"/>
      <c r="LQ44" s="242"/>
      <c r="LR44" s="242"/>
      <c r="LS44" s="242"/>
      <c r="LT44" s="242"/>
      <c r="LU44" s="242"/>
      <c r="LV44" s="242"/>
      <c r="LW44" s="242"/>
      <c r="LX44" s="242"/>
      <c r="LY44" s="242"/>
      <c r="LZ44" s="242"/>
      <c r="MA44" s="242"/>
      <c r="MB44" s="242"/>
      <c r="MC44" s="242"/>
      <c r="MD44" s="242"/>
      <c r="ME44" s="242"/>
      <c r="MF44" s="242"/>
      <c r="MG44" s="242"/>
      <c r="MH44" s="242"/>
      <c r="MI44" s="242"/>
      <c r="MJ44" s="242"/>
      <c r="MK44" s="242"/>
      <c r="ML44" s="242"/>
      <c r="MM44" s="242"/>
      <c r="MN44" s="242"/>
      <c r="MO44" s="242"/>
      <c r="MP44" s="242"/>
      <c r="MQ44" s="242"/>
      <c r="MR44" s="242"/>
      <c r="MS44" s="242"/>
      <c r="MT44" s="242"/>
      <c r="MU44" s="242"/>
      <c r="MV44" s="242"/>
      <c r="MW44" s="242"/>
      <c r="MX44" s="242"/>
      <c r="MY44" s="242"/>
      <c r="MZ44" s="242"/>
      <c r="NA44" s="242"/>
      <c r="NB44" s="242"/>
      <c r="NC44" s="242"/>
      <c r="ND44" s="242"/>
      <c r="NE44" s="242"/>
      <c r="NF44" s="242"/>
      <c r="NG44" s="242"/>
      <c r="NH44" s="242"/>
      <c r="NI44" s="242"/>
      <c r="NJ44" s="242"/>
      <c r="NK44" s="242"/>
      <c r="NL44" s="242"/>
      <c r="NM44" s="242"/>
      <c r="NN44" s="242"/>
      <c r="NO44" s="242"/>
      <c r="NP44" s="242"/>
      <c r="NQ44" s="242"/>
      <c r="NR44" s="242"/>
      <c r="NS44" s="242"/>
      <c r="NT44" s="242"/>
      <c r="NU44" s="242"/>
      <c r="NV44" s="242"/>
      <c r="NW44" s="242"/>
      <c r="NX44" s="242"/>
      <c r="NY44" s="242"/>
      <c r="NZ44" s="242"/>
      <c r="OA44" s="242"/>
      <c r="OB44" s="242"/>
      <c r="OC44" s="242"/>
      <c r="OD44" s="242"/>
      <c r="OE44" s="242"/>
      <c r="OF44" s="242"/>
      <c r="OG44" s="242"/>
      <c r="OH44" s="242"/>
      <c r="OI44" s="242"/>
      <c r="OJ44" s="242"/>
      <c r="OK44" s="242"/>
      <c r="OL44" s="242"/>
      <c r="OM44" s="242"/>
      <c r="ON44" s="242"/>
      <c r="OO44" s="242"/>
      <c r="OP44" s="242"/>
      <c r="OQ44" s="242"/>
      <c r="OR44" s="242"/>
      <c r="OS44" s="242"/>
      <c r="OT44" s="242"/>
      <c r="OU44" s="242"/>
      <c r="OV44" s="242"/>
      <c r="OW44" s="242"/>
      <c r="OX44" s="242"/>
      <c r="OY44" s="242"/>
      <c r="OZ44" s="242"/>
      <c r="PA44" s="242"/>
      <c r="PB44" s="242"/>
      <c r="PC44" s="242"/>
      <c r="PD44" s="242"/>
      <c r="PE44" s="242"/>
      <c r="PF44" s="242"/>
      <c r="PG44" s="242"/>
      <c r="PH44" s="242"/>
      <c r="PI44" s="242"/>
      <c r="PJ44" s="242"/>
      <c r="PK44" s="242"/>
      <c r="PL44" s="242"/>
      <c r="PM44" s="242"/>
      <c r="PN44" s="242"/>
      <c r="PO44" s="242"/>
      <c r="PP44" s="242"/>
      <c r="PQ44" s="242"/>
      <c r="PR44" s="242"/>
      <c r="PS44" s="242"/>
      <c r="PT44" s="242"/>
      <c r="PU44" s="242"/>
      <c r="PV44" s="242"/>
      <c r="PW44" s="242"/>
      <c r="PX44" s="242"/>
      <c r="PY44" s="242"/>
      <c r="PZ44" s="242"/>
      <c r="QA44" s="242"/>
      <c r="QB44" s="242"/>
      <c r="QC44" s="242"/>
      <c r="QD44" s="242"/>
      <c r="QE44" s="242"/>
      <c r="QF44" s="242"/>
      <c r="QG44" s="242"/>
      <c r="QH44" s="242"/>
      <c r="QI44" s="242"/>
      <c r="QJ44" s="242"/>
      <c r="QK44" s="242"/>
      <c r="QL44" s="242"/>
      <c r="QM44" s="242"/>
      <c r="QN44" s="242"/>
      <c r="QO44" s="242"/>
      <c r="QP44" s="242"/>
      <c r="QQ44" s="242"/>
      <c r="QR44" s="242"/>
      <c r="QS44" s="242"/>
      <c r="QT44" s="242"/>
      <c r="QU44" s="242"/>
      <c r="QV44" s="242"/>
      <c r="QW44" s="242"/>
      <c r="QX44" s="242"/>
      <c r="QY44" s="242"/>
      <c r="QZ44" s="242"/>
      <c r="RA44" s="242"/>
      <c r="RB44" s="242"/>
      <c r="RC44" s="242"/>
      <c r="RD44" s="242"/>
      <c r="RE44" s="242"/>
      <c r="RF44" s="242"/>
      <c r="RG44" s="242"/>
      <c r="RH44" s="242"/>
      <c r="RI44" s="242"/>
      <c r="RJ44" s="242"/>
      <c r="RK44" s="242"/>
      <c r="RL44" s="242"/>
      <c r="RM44" s="242"/>
      <c r="RN44" s="242"/>
      <c r="RO44" s="242"/>
      <c r="RP44" s="242"/>
      <c r="RQ44" s="242"/>
      <c r="RR44" s="242"/>
      <c r="RS44" s="242"/>
      <c r="RT44" s="242"/>
      <c r="RU44" s="242"/>
      <c r="RV44" s="242"/>
      <c r="RW44" s="242"/>
      <c r="RX44" s="242"/>
      <c r="RY44" s="242"/>
      <c r="RZ44" s="242"/>
      <c r="SA44" s="242"/>
      <c r="SB44" s="242"/>
      <c r="SC44" s="242"/>
      <c r="SD44" s="242"/>
      <c r="SE44" s="242"/>
      <c r="SF44" s="242"/>
      <c r="SG44" s="242"/>
      <c r="SH44" s="242"/>
      <c r="SI44" s="242"/>
      <c r="SJ44" s="242"/>
      <c r="SK44" s="242"/>
      <c r="SL44" s="242"/>
      <c r="SM44" s="242"/>
      <c r="SN44" s="242"/>
      <c r="SO44" s="242"/>
      <c r="SP44" s="242"/>
      <c r="SQ44" s="242"/>
      <c r="SR44" s="242"/>
      <c r="SS44" s="242"/>
      <c r="ST44" s="242"/>
      <c r="SU44" s="242"/>
      <c r="SV44" s="242"/>
      <c r="SW44" s="242"/>
      <c r="SX44" s="242"/>
      <c r="SY44" s="242"/>
      <c r="SZ44" s="242"/>
      <c r="TA44" s="242"/>
      <c r="TB44" s="242"/>
      <c r="TC44" s="242"/>
      <c r="TD44" s="242"/>
      <c r="TE44" s="242"/>
      <c r="TF44" s="242"/>
      <c r="TG44" s="242"/>
      <c r="TH44" s="242"/>
      <c r="TI44" s="242"/>
      <c r="TJ44" s="242"/>
      <c r="TK44" s="242"/>
      <c r="TL44" s="242"/>
      <c r="TM44" s="242"/>
      <c r="TN44" s="242"/>
      <c r="TO44" s="242"/>
      <c r="TP44" s="242"/>
      <c r="TQ44" s="242"/>
      <c r="TR44" s="242"/>
      <c r="TS44" s="242"/>
      <c r="TT44" s="242"/>
      <c r="TU44" s="242"/>
      <c r="TV44" s="242"/>
      <c r="TW44" s="242"/>
      <c r="TX44" s="242"/>
      <c r="TY44" s="242"/>
      <c r="TZ44" s="242"/>
      <c r="UA44" s="242"/>
      <c r="UB44" s="242"/>
      <c r="UC44" s="242"/>
      <c r="UD44" s="242"/>
      <c r="UE44" s="242"/>
      <c r="UF44" s="242"/>
      <c r="UG44" s="242"/>
      <c r="UH44" s="242"/>
      <c r="UI44" s="242"/>
      <c r="UJ44" s="242"/>
      <c r="UK44" s="242"/>
      <c r="UL44" s="242"/>
      <c r="UM44" s="242"/>
      <c r="UN44" s="242"/>
      <c r="UO44" s="242"/>
      <c r="UP44" s="242"/>
      <c r="UQ44" s="242"/>
      <c r="UR44" s="242"/>
      <c r="US44" s="242"/>
      <c r="UT44" s="242"/>
      <c r="UU44" s="242"/>
      <c r="UV44" s="242"/>
      <c r="UW44" s="242"/>
      <c r="UX44" s="242"/>
      <c r="UY44" s="242"/>
      <c r="UZ44" s="242"/>
      <c r="VA44" s="242"/>
      <c r="VB44" s="242"/>
      <c r="VC44" s="242"/>
      <c r="VD44" s="242"/>
      <c r="VE44" s="242"/>
      <c r="VF44" s="242"/>
      <c r="VG44" s="242"/>
      <c r="VH44" s="242"/>
      <c r="VI44" s="242"/>
      <c r="VJ44" s="242"/>
      <c r="VK44" s="242"/>
      <c r="VL44" s="242"/>
      <c r="VM44" s="242"/>
      <c r="VN44" s="242"/>
      <c r="VO44" s="242"/>
      <c r="VP44" s="242"/>
      <c r="VQ44" s="242"/>
      <c r="VR44" s="242"/>
      <c r="VS44" s="242"/>
      <c r="VT44" s="242"/>
      <c r="VU44" s="242"/>
      <c r="VV44" s="242"/>
      <c r="VW44" s="242"/>
      <c r="VX44" s="242"/>
      <c r="VY44" s="242"/>
      <c r="VZ44" s="242"/>
      <c r="WA44" s="242"/>
      <c r="WB44" s="242"/>
      <c r="WC44" s="242"/>
      <c r="WD44" s="242"/>
      <c r="WE44" s="242"/>
      <c r="WF44" s="242"/>
      <c r="WG44" s="242"/>
      <c r="WH44" s="242"/>
      <c r="WI44" s="242"/>
      <c r="WJ44" s="242"/>
      <c r="WK44" s="242"/>
      <c r="WL44" s="242"/>
      <c r="WM44" s="242"/>
      <c r="WN44" s="242"/>
      <c r="WO44" s="242"/>
      <c r="WP44" s="242"/>
      <c r="WQ44" s="242"/>
      <c r="WR44" s="242"/>
      <c r="WS44" s="242"/>
      <c r="WT44" s="242"/>
      <c r="WU44" s="242"/>
      <c r="WV44" s="242"/>
      <c r="WW44" s="242"/>
      <c r="WX44" s="242"/>
      <c r="WY44" s="242"/>
      <c r="WZ44" s="242"/>
      <c r="XA44" s="242"/>
      <c r="XB44" s="242"/>
      <c r="XC44" s="242"/>
      <c r="XD44" s="242"/>
      <c r="XE44" s="242"/>
      <c r="XF44" s="242"/>
      <c r="XG44" s="242"/>
      <c r="XH44" s="242"/>
      <c r="XI44" s="242"/>
      <c r="XJ44" s="242"/>
      <c r="XK44" s="242"/>
      <c r="XL44" s="242"/>
      <c r="XM44" s="242"/>
      <c r="XN44" s="242"/>
      <c r="XO44" s="242"/>
      <c r="XP44" s="242"/>
      <c r="XQ44" s="242"/>
      <c r="XR44" s="242"/>
      <c r="XS44" s="242"/>
      <c r="XT44" s="242"/>
      <c r="XU44" s="242"/>
      <c r="XV44" s="242"/>
      <c r="XW44" s="242"/>
      <c r="XX44" s="242"/>
      <c r="XY44" s="242"/>
      <c r="XZ44" s="242"/>
      <c r="YA44" s="242"/>
      <c r="YB44" s="242"/>
      <c r="YC44" s="242"/>
      <c r="YD44" s="242"/>
      <c r="YE44" s="242"/>
      <c r="YF44" s="242"/>
      <c r="YG44" s="242"/>
      <c r="YH44" s="242"/>
      <c r="YI44" s="242"/>
      <c r="YJ44" s="242"/>
      <c r="YK44" s="242"/>
      <c r="YL44" s="242"/>
      <c r="YM44" s="242"/>
      <c r="YN44" s="242"/>
      <c r="YO44" s="242"/>
      <c r="YP44" s="242"/>
      <c r="YQ44" s="242"/>
      <c r="YR44" s="242"/>
      <c r="YS44" s="242"/>
      <c r="YT44" s="242"/>
      <c r="YU44" s="242"/>
      <c r="YV44" s="242"/>
      <c r="YW44" s="242"/>
      <c r="YX44" s="242"/>
      <c r="YY44" s="242"/>
      <c r="YZ44" s="242"/>
      <c r="ZA44" s="242"/>
      <c r="ZB44" s="242"/>
      <c r="ZC44" s="242"/>
      <c r="ZD44" s="242"/>
      <c r="ZE44" s="242"/>
      <c r="ZF44" s="242"/>
      <c r="ZG44" s="242"/>
      <c r="ZH44" s="242"/>
      <c r="ZI44" s="242"/>
      <c r="ZJ44" s="242"/>
      <c r="ZK44" s="242"/>
      <c r="ZL44" s="242"/>
      <c r="ZM44" s="242"/>
      <c r="ZN44" s="242"/>
      <c r="ZO44" s="242"/>
      <c r="ZP44" s="242"/>
      <c r="ZQ44" s="242"/>
      <c r="ZR44" s="242"/>
      <c r="ZS44" s="242"/>
      <c r="ZT44" s="242"/>
      <c r="ZU44" s="242"/>
      <c r="ZV44" s="242"/>
      <c r="ZW44" s="242"/>
      <c r="ZX44" s="242"/>
      <c r="ZY44" s="242"/>
      <c r="ZZ44" s="242"/>
      <c r="AAA44" s="242"/>
      <c r="AAB44" s="242"/>
      <c r="AAC44" s="242"/>
      <c r="AAD44" s="242"/>
      <c r="AAE44" s="242"/>
      <c r="AAF44" s="242"/>
      <c r="AAG44" s="242"/>
      <c r="AAH44" s="242"/>
      <c r="AAI44" s="242"/>
      <c r="AAJ44" s="242"/>
      <c r="AAK44" s="242"/>
      <c r="AAL44" s="242"/>
      <c r="AAM44" s="242"/>
      <c r="AAN44" s="242"/>
      <c r="AAO44" s="242"/>
      <c r="AAP44" s="242"/>
      <c r="AAQ44" s="242"/>
      <c r="AAR44" s="242"/>
      <c r="AAS44" s="242"/>
      <c r="AAT44" s="242"/>
      <c r="AAU44" s="242"/>
      <c r="AAV44" s="242"/>
      <c r="AAW44" s="242"/>
      <c r="AAX44" s="242"/>
      <c r="AAY44" s="242"/>
      <c r="AAZ44" s="242"/>
      <c r="ABA44" s="242"/>
      <c r="ABB44" s="242"/>
      <c r="ABC44" s="242"/>
      <c r="ABD44" s="242"/>
      <c r="ABE44" s="242"/>
      <c r="ABF44" s="242"/>
      <c r="ABG44" s="242"/>
      <c r="ABH44" s="242"/>
      <c r="ABI44" s="242"/>
      <c r="ABJ44" s="242"/>
      <c r="ABK44" s="242"/>
      <c r="ABL44" s="242"/>
      <c r="ABM44" s="242"/>
      <c r="ABN44" s="242"/>
      <c r="ABO44" s="242"/>
      <c r="ABP44" s="242"/>
      <c r="ABQ44" s="242"/>
      <c r="ABR44" s="242"/>
      <c r="ABS44" s="242"/>
      <c r="ABT44" s="242"/>
      <c r="ABU44" s="242"/>
      <c r="ABV44" s="242"/>
      <c r="ABW44" s="242"/>
      <c r="ABX44" s="242"/>
      <c r="ABY44" s="242"/>
      <c r="ABZ44" s="242"/>
      <c r="ACA44" s="242"/>
      <c r="ACB44" s="242"/>
      <c r="ACC44" s="242"/>
      <c r="ACD44" s="242"/>
      <c r="ACE44" s="242"/>
      <c r="ACF44" s="242"/>
      <c r="ACG44" s="242"/>
      <c r="ACH44" s="242"/>
      <c r="ACI44" s="242"/>
      <c r="ACJ44" s="242"/>
      <c r="ACK44" s="242"/>
      <c r="ACL44" s="242"/>
      <c r="ACM44" s="242"/>
      <c r="ACN44" s="242"/>
      <c r="ACO44" s="242"/>
      <c r="ACP44" s="242"/>
      <c r="ACQ44" s="242"/>
      <c r="ACR44" s="242"/>
      <c r="ACS44" s="242"/>
      <c r="ACT44" s="242"/>
      <c r="ACU44" s="242"/>
      <c r="ACV44" s="242"/>
      <c r="ACW44" s="242"/>
      <c r="ACX44" s="242"/>
      <c r="ACY44" s="242"/>
      <c r="ACZ44" s="242"/>
      <c r="ADA44" s="242"/>
      <c r="ADB44" s="242"/>
      <c r="ADC44" s="242"/>
      <c r="ADD44" s="242"/>
      <c r="ADE44" s="242"/>
      <c r="ADF44" s="242"/>
      <c r="ADG44" s="242"/>
      <c r="ADH44" s="242"/>
      <c r="ADI44" s="242"/>
      <c r="ADJ44" s="242"/>
      <c r="ADK44" s="242"/>
      <c r="ADL44" s="242"/>
      <c r="ADM44" s="242"/>
      <c r="ADN44" s="242"/>
      <c r="ADO44" s="242"/>
      <c r="ADP44" s="242"/>
      <c r="ADQ44" s="242"/>
      <c r="ADR44" s="242"/>
      <c r="ADS44" s="242"/>
      <c r="ADT44" s="242"/>
      <c r="ADU44" s="242"/>
      <c r="ADV44" s="242"/>
      <c r="ADW44" s="242"/>
      <c r="ADX44" s="242"/>
      <c r="ADY44" s="242"/>
      <c r="ADZ44" s="242"/>
      <c r="AEA44" s="242"/>
      <c r="AEB44" s="242"/>
      <c r="AEC44" s="242"/>
      <c r="AED44" s="242"/>
      <c r="AEE44" s="242"/>
      <c r="AEF44" s="242"/>
      <c r="AEG44" s="242"/>
      <c r="AEH44" s="242"/>
      <c r="AEI44" s="242"/>
      <c r="AEJ44" s="242"/>
      <c r="AEK44" s="242"/>
      <c r="AEL44" s="242"/>
      <c r="AEM44" s="242"/>
      <c r="AEN44" s="242"/>
      <c r="AEO44" s="242"/>
      <c r="AEP44" s="242"/>
      <c r="AEQ44" s="242"/>
      <c r="AER44" s="242"/>
      <c r="AES44" s="242"/>
      <c r="AET44" s="242"/>
      <c r="AEU44" s="242"/>
      <c r="AEV44" s="242"/>
      <c r="AEW44" s="242"/>
      <c r="AEX44" s="242"/>
      <c r="AEY44" s="242"/>
      <c r="AEZ44" s="242"/>
      <c r="AFA44" s="242"/>
      <c r="AFB44" s="242"/>
      <c r="AFC44" s="242"/>
      <c r="AFD44" s="242"/>
      <c r="AFE44" s="242"/>
      <c r="AFF44" s="242"/>
      <c r="AFG44" s="242"/>
      <c r="AFH44" s="242"/>
      <c r="AFI44" s="242"/>
      <c r="AFJ44" s="242"/>
      <c r="AFK44" s="242"/>
      <c r="AFL44" s="242"/>
      <c r="AFM44" s="242"/>
      <c r="AFN44" s="242"/>
      <c r="AFO44" s="242"/>
      <c r="AFP44" s="242"/>
      <c r="AFQ44" s="242"/>
      <c r="AFR44" s="242"/>
      <c r="AFS44" s="242"/>
      <c r="AFT44" s="242"/>
      <c r="AFU44" s="242"/>
      <c r="AFV44" s="242"/>
      <c r="AFW44" s="242"/>
      <c r="AFX44" s="242"/>
      <c r="AFY44" s="242"/>
      <c r="AFZ44" s="242"/>
      <c r="AGA44" s="242"/>
      <c r="AGB44" s="242"/>
      <c r="AGC44" s="242"/>
      <c r="AGD44" s="242"/>
      <c r="AGE44" s="242"/>
      <c r="AGF44" s="242"/>
      <c r="AGG44" s="242"/>
      <c r="AGH44" s="242"/>
      <c r="AGI44" s="242"/>
      <c r="AGJ44" s="242"/>
      <c r="AGK44" s="242"/>
      <c r="AGL44" s="242"/>
      <c r="AGM44" s="242"/>
      <c r="AGN44" s="242"/>
      <c r="AGO44" s="242"/>
      <c r="AGP44" s="242"/>
      <c r="AGQ44" s="242"/>
      <c r="AGR44" s="242"/>
      <c r="AGS44" s="242"/>
      <c r="AGT44" s="242"/>
      <c r="AGU44" s="242"/>
      <c r="AGV44" s="242"/>
      <c r="AGW44" s="242"/>
      <c r="AGX44" s="242"/>
      <c r="AGY44" s="242"/>
      <c r="AGZ44" s="242"/>
      <c r="AHA44" s="242"/>
      <c r="AHB44" s="242"/>
      <c r="AHC44" s="242"/>
      <c r="AHD44" s="242"/>
      <c r="AHE44" s="242"/>
      <c r="AHF44" s="242"/>
      <c r="AHG44" s="242"/>
      <c r="AHH44" s="242"/>
      <c r="AHI44" s="242"/>
      <c r="AHJ44" s="242"/>
      <c r="AHK44" s="242"/>
      <c r="AHL44" s="242"/>
      <c r="AHM44" s="242"/>
      <c r="AHN44" s="242"/>
      <c r="AHO44" s="242"/>
      <c r="AHP44" s="242"/>
      <c r="AHQ44" s="242"/>
      <c r="AHR44" s="242"/>
      <c r="AHS44" s="242"/>
      <c r="AHT44" s="242"/>
      <c r="AHU44" s="242"/>
      <c r="AHV44" s="242"/>
      <c r="AHW44" s="242"/>
      <c r="AHX44" s="242"/>
      <c r="AHY44" s="242"/>
      <c r="AHZ44" s="242"/>
      <c r="AIA44" s="242"/>
      <c r="AIB44" s="242"/>
      <c r="AIC44" s="242"/>
      <c r="AID44" s="242"/>
      <c r="AIE44" s="242"/>
      <c r="AIF44" s="242"/>
      <c r="AIG44" s="242"/>
      <c r="AIH44" s="242"/>
      <c r="AII44" s="242"/>
      <c r="AIJ44" s="242"/>
      <c r="AIK44" s="242"/>
      <c r="AIL44" s="242"/>
      <c r="AIM44" s="242"/>
      <c r="AIN44" s="242"/>
      <c r="AIO44" s="242"/>
      <c r="AIP44" s="242"/>
      <c r="AIQ44" s="242"/>
      <c r="AIR44" s="242"/>
      <c r="AIS44" s="242"/>
      <c r="AIT44" s="242"/>
      <c r="AIU44" s="242"/>
      <c r="AIV44" s="242"/>
      <c r="AIW44" s="242"/>
      <c r="AIX44" s="242"/>
      <c r="AIY44" s="242"/>
      <c r="AIZ44" s="242"/>
      <c r="AJA44" s="242"/>
      <c r="AJB44" s="242"/>
      <c r="AJC44" s="242"/>
      <c r="AJD44" s="242"/>
      <c r="AJE44" s="242"/>
      <c r="AJF44" s="242"/>
      <c r="AJG44" s="242"/>
      <c r="AJH44" s="242"/>
      <c r="AJI44" s="242"/>
      <c r="AJJ44" s="242"/>
      <c r="AJK44" s="242"/>
      <c r="AJL44" s="242"/>
      <c r="AJM44" s="242"/>
      <c r="AJN44" s="242"/>
      <c r="AJO44" s="242"/>
      <c r="AJP44" s="242"/>
      <c r="AJQ44" s="242"/>
      <c r="AJR44" s="242"/>
      <c r="AJS44" s="242"/>
      <c r="AJT44" s="242"/>
      <c r="AJU44" s="242"/>
      <c r="AJV44" s="242"/>
      <c r="AJW44" s="242"/>
      <c r="AJX44" s="242"/>
      <c r="AJY44" s="242"/>
      <c r="AJZ44" s="242"/>
      <c r="AKA44" s="242"/>
      <c r="AKB44" s="242"/>
      <c r="AKC44" s="242"/>
      <c r="AKD44" s="242"/>
      <c r="AKE44" s="242"/>
      <c r="AKF44" s="242"/>
      <c r="AKG44" s="242"/>
      <c r="AKH44" s="242"/>
      <c r="AKI44" s="242"/>
      <c r="AKJ44" s="242"/>
      <c r="AKK44" s="242"/>
      <c r="AKL44" s="242"/>
      <c r="AKM44" s="242"/>
      <c r="AKN44" s="242"/>
      <c r="AKO44" s="242"/>
      <c r="AKP44" s="242"/>
      <c r="AKQ44" s="242"/>
      <c r="AKR44" s="242"/>
      <c r="AKS44" s="242"/>
      <c r="AKT44" s="242"/>
      <c r="AKU44" s="242"/>
      <c r="AKV44" s="242"/>
      <c r="AKW44" s="242"/>
      <c r="AKX44" s="242"/>
      <c r="AKY44" s="242"/>
      <c r="AKZ44" s="242"/>
      <c r="ALA44" s="242"/>
      <c r="ALB44" s="242"/>
      <c r="ALC44" s="242"/>
      <c r="ALD44" s="242"/>
      <c r="ALE44" s="242"/>
      <c r="ALF44" s="242"/>
      <c r="ALG44" s="242"/>
      <c r="ALH44" s="242"/>
      <c r="ALI44" s="242"/>
      <c r="ALJ44" s="242"/>
      <c r="ALK44" s="242"/>
      <c r="ALL44" s="242"/>
      <c r="ALM44" s="242"/>
      <c r="ALN44" s="242"/>
      <c r="ALO44" s="242"/>
      <c r="ALP44" s="242"/>
      <c r="ALQ44" s="242"/>
      <c r="ALR44" s="242"/>
      <c r="ALS44" s="242"/>
      <c r="ALT44" s="242"/>
      <c r="ALU44" s="242"/>
      <c r="ALV44" s="242"/>
      <c r="ALW44" s="242"/>
      <c r="ALX44" s="242"/>
      <c r="ALY44" s="242"/>
      <c r="ALZ44" s="242"/>
      <c r="AMA44" s="242"/>
      <c r="AMB44" s="242"/>
      <c r="AMC44" s="242"/>
      <c r="AMD44" s="242"/>
      <c r="AME44" s="242"/>
      <c r="AMF44" s="242"/>
      <c r="AMG44" s="242"/>
      <c r="AMH44" s="242"/>
      <c r="AMI44" s="242"/>
      <c r="AMJ44" s="242"/>
    </row>
    <row r="45" customFormat="false" ht="15.75" hidden="false" customHeight="true" outlineLevel="0" collapsed="false">
      <c r="A45" s="243" t="s">
        <v>298</v>
      </c>
      <c r="B45" s="244" t="s">
        <v>299</v>
      </c>
      <c r="C45" s="244" t="s">
        <v>300</v>
      </c>
      <c r="D45" s="245" t="s">
        <v>301</v>
      </c>
      <c r="E45" s="258"/>
      <c r="F45" s="259"/>
    </row>
    <row r="46" customFormat="false" ht="36" hidden="false" customHeight="true" outlineLevel="0" collapsed="false">
      <c r="A46" s="272" t="s">
        <v>331</v>
      </c>
      <c r="B46" s="249" t="n">
        <v>61410</v>
      </c>
      <c r="C46" s="249" t="n">
        <v>1127</v>
      </c>
      <c r="D46" s="250" t="n">
        <f aca="false">IF(ISERROR(GETPIVOTDATA("Sum of SUM(EXPENDITURES.AMOUNT)",'New Pivot Table'!$G47:$I237,"FUNCTION",B46,"OBJECT",C46)),0,GETPIVOTDATA("Sum of SUM(EXPENDITURES.AMOUNT)",'New Pivot Table'!$G47:$I237,"FUNCTION",B46,"OBJECT",C46))</f>
        <v>212065602.24</v>
      </c>
      <c r="E46" s="270" t="n">
        <f aca="false">D46-SUMIF('New Pivot Table'!$E:$E,'Appendix B - Calculations'!B46&amp;" "&amp;'Appendix B - Calculations'!C46,'New Pivot Table'!$D:$D)</f>
        <v>0</v>
      </c>
      <c r="F46" s="251"/>
    </row>
    <row r="47" customFormat="false" ht="33.75" hidden="false" customHeight="true" outlineLevel="0" collapsed="false">
      <c r="A47" s="272" t="s">
        <v>332</v>
      </c>
      <c r="B47" s="249" t="n">
        <v>69000</v>
      </c>
      <c r="C47" s="249" t="n">
        <v>1127</v>
      </c>
      <c r="D47" s="250" t="n">
        <f aca="false">IF(ISERROR(GETPIVOTDATA("Sum of SUM(EXPENDITURES.AMOUNT)",'New Pivot Table'!$G48:$I238,"FUNCTION",B47,"OBJECT",C47)),0,GETPIVOTDATA("Sum of SUM(EXPENDITURES.AMOUNT)",'New Pivot Table'!$G48:$I238,"FUNCTION",B47,"OBJECT",C47))</f>
        <v>0</v>
      </c>
      <c r="E47" s="270" t="n">
        <f aca="false">D47-SUMIF('New Pivot Table'!$E:$E,'Appendix B - Calculations'!B47&amp;" "&amp;'Appendix B - Calculations'!C47,'New Pivot Table'!$D:$D)</f>
        <v>0</v>
      </c>
      <c r="F47" s="251"/>
    </row>
    <row r="48" customFormat="false" ht="17.25" hidden="false" customHeight="true" outlineLevel="0" collapsed="false">
      <c r="A48" s="273" t="s">
        <v>312</v>
      </c>
      <c r="B48" s="273"/>
      <c r="C48" s="273"/>
      <c r="D48" s="274" t="n">
        <f aca="false">SUM(D46:D47)</f>
        <v>212065602.24</v>
      </c>
      <c r="E48" s="275"/>
      <c r="F48" s="276" t="n">
        <f aca="false">'Source query'!AA10-D48</f>
        <v>0</v>
      </c>
      <c r="G48" s="242"/>
      <c r="H48" s="242"/>
      <c r="I48" s="242"/>
      <c r="J48" s="242"/>
      <c r="K48" s="242"/>
      <c r="L48" s="242"/>
      <c r="M48" s="242"/>
      <c r="N48" s="242"/>
      <c r="O48" s="242"/>
      <c r="P48" s="242"/>
      <c r="Q48" s="242"/>
      <c r="R48" s="242"/>
      <c r="S48" s="242"/>
      <c r="T48" s="242"/>
      <c r="U48" s="242"/>
      <c r="V48" s="242"/>
      <c r="W48" s="242"/>
      <c r="X48" s="242"/>
      <c r="Y48" s="242"/>
      <c r="Z48" s="242"/>
      <c r="AA48" s="242"/>
      <c r="AB48" s="242"/>
      <c r="AC48" s="242"/>
      <c r="AD48" s="242"/>
      <c r="AE48" s="242"/>
      <c r="AF48" s="242"/>
      <c r="AG48" s="242"/>
      <c r="AH48" s="242"/>
      <c r="AI48" s="242"/>
      <c r="AJ48" s="242"/>
      <c r="AK48" s="242"/>
      <c r="AL48" s="242"/>
      <c r="AM48" s="242"/>
      <c r="AN48" s="242"/>
      <c r="AO48" s="242"/>
      <c r="AP48" s="242"/>
      <c r="AQ48" s="242"/>
      <c r="AR48" s="242"/>
      <c r="AS48" s="242"/>
      <c r="AT48" s="242"/>
      <c r="AU48" s="242"/>
      <c r="AV48" s="242"/>
      <c r="AW48" s="242"/>
      <c r="AX48" s="242"/>
      <c r="AY48" s="242"/>
      <c r="AZ48" s="242"/>
      <c r="BA48" s="242"/>
      <c r="BB48" s="242"/>
      <c r="BC48" s="242"/>
      <c r="BD48" s="242"/>
      <c r="BE48" s="242"/>
      <c r="BF48" s="242"/>
      <c r="BG48" s="242"/>
      <c r="BH48" s="242"/>
      <c r="BI48" s="242"/>
      <c r="BJ48" s="242"/>
      <c r="BK48" s="242"/>
      <c r="BL48" s="242"/>
      <c r="BM48" s="242"/>
      <c r="BN48" s="242"/>
      <c r="BO48" s="242"/>
      <c r="BP48" s="242"/>
      <c r="BQ48" s="242"/>
      <c r="BR48" s="242"/>
      <c r="BS48" s="242"/>
      <c r="BT48" s="242"/>
      <c r="BU48" s="242"/>
      <c r="BV48" s="242"/>
      <c r="BW48" s="242"/>
      <c r="BX48" s="242"/>
      <c r="BY48" s="242"/>
      <c r="BZ48" s="242"/>
      <c r="CA48" s="242"/>
      <c r="CB48" s="242"/>
      <c r="CC48" s="242"/>
      <c r="CD48" s="242"/>
      <c r="CE48" s="242"/>
      <c r="CF48" s="242"/>
      <c r="CG48" s="242"/>
      <c r="CH48" s="242"/>
      <c r="CI48" s="242"/>
      <c r="CJ48" s="242"/>
      <c r="CK48" s="242"/>
      <c r="CL48" s="242"/>
      <c r="CM48" s="242"/>
      <c r="CN48" s="242"/>
      <c r="CO48" s="242"/>
      <c r="CP48" s="242"/>
      <c r="CQ48" s="242"/>
      <c r="CR48" s="242"/>
      <c r="CS48" s="242"/>
      <c r="CT48" s="242"/>
      <c r="CU48" s="242"/>
      <c r="CV48" s="242"/>
      <c r="CW48" s="242"/>
      <c r="CX48" s="242"/>
      <c r="CY48" s="242"/>
      <c r="CZ48" s="242"/>
      <c r="DA48" s="242"/>
      <c r="DB48" s="242"/>
      <c r="DC48" s="242"/>
      <c r="DD48" s="242"/>
      <c r="DE48" s="242"/>
      <c r="DF48" s="242"/>
      <c r="DG48" s="242"/>
      <c r="DH48" s="242"/>
      <c r="DI48" s="242"/>
      <c r="DJ48" s="242"/>
      <c r="DK48" s="242"/>
      <c r="DL48" s="242"/>
      <c r="DM48" s="242"/>
      <c r="DN48" s="242"/>
      <c r="DO48" s="242"/>
      <c r="DP48" s="242"/>
      <c r="DQ48" s="242"/>
      <c r="DR48" s="242"/>
      <c r="DS48" s="242"/>
      <c r="DT48" s="242"/>
      <c r="DU48" s="242"/>
      <c r="DV48" s="242"/>
      <c r="DW48" s="242"/>
      <c r="DX48" s="242"/>
      <c r="DY48" s="242"/>
      <c r="DZ48" s="242"/>
      <c r="EA48" s="242"/>
      <c r="EB48" s="242"/>
      <c r="EC48" s="242"/>
      <c r="ED48" s="242"/>
      <c r="EE48" s="242"/>
      <c r="EF48" s="242"/>
      <c r="EG48" s="242"/>
      <c r="EH48" s="242"/>
      <c r="EI48" s="242"/>
      <c r="EJ48" s="242"/>
      <c r="EK48" s="242"/>
      <c r="EL48" s="242"/>
      <c r="EM48" s="242"/>
      <c r="EN48" s="242"/>
      <c r="EO48" s="242"/>
      <c r="EP48" s="242"/>
      <c r="EQ48" s="242"/>
      <c r="ER48" s="242"/>
      <c r="ES48" s="242"/>
      <c r="ET48" s="242"/>
      <c r="EU48" s="242"/>
      <c r="EV48" s="242"/>
      <c r="EW48" s="242"/>
      <c r="EX48" s="242"/>
      <c r="EY48" s="242"/>
      <c r="EZ48" s="242"/>
      <c r="FA48" s="242"/>
      <c r="FB48" s="242"/>
      <c r="FC48" s="242"/>
      <c r="FD48" s="242"/>
      <c r="FE48" s="242"/>
      <c r="FF48" s="242"/>
      <c r="FG48" s="242"/>
      <c r="FH48" s="242"/>
      <c r="FI48" s="242"/>
      <c r="FJ48" s="242"/>
      <c r="FK48" s="242"/>
      <c r="FL48" s="242"/>
      <c r="FM48" s="242"/>
      <c r="FN48" s="242"/>
      <c r="FO48" s="242"/>
      <c r="FP48" s="242"/>
      <c r="FQ48" s="242"/>
      <c r="FR48" s="242"/>
      <c r="FS48" s="242"/>
      <c r="FT48" s="242"/>
      <c r="FU48" s="242"/>
      <c r="FV48" s="242"/>
      <c r="FW48" s="242"/>
      <c r="FX48" s="242"/>
      <c r="FY48" s="242"/>
      <c r="FZ48" s="242"/>
      <c r="GA48" s="242"/>
      <c r="GB48" s="242"/>
      <c r="GC48" s="242"/>
      <c r="GD48" s="242"/>
      <c r="GE48" s="242"/>
      <c r="GF48" s="242"/>
      <c r="GG48" s="242"/>
      <c r="GH48" s="242"/>
      <c r="GI48" s="242"/>
      <c r="GJ48" s="242"/>
      <c r="GK48" s="242"/>
      <c r="GL48" s="242"/>
      <c r="GM48" s="242"/>
      <c r="GN48" s="242"/>
      <c r="GO48" s="242"/>
      <c r="GP48" s="242"/>
      <c r="GQ48" s="242"/>
      <c r="GR48" s="242"/>
      <c r="GS48" s="242"/>
      <c r="GT48" s="242"/>
      <c r="GU48" s="242"/>
      <c r="GV48" s="242"/>
      <c r="GW48" s="242"/>
      <c r="GX48" s="242"/>
      <c r="GY48" s="242"/>
      <c r="GZ48" s="242"/>
      <c r="HA48" s="242"/>
      <c r="HB48" s="242"/>
      <c r="HC48" s="242"/>
      <c r="HD48" s="242"/>
      <c r="HE48" s="242"/>
      <c r="HF48" s="242"/>
      <c r="HG48" s="242"/>
      <c r="HH48" s="242"/>
      <c r="HI48" s="242"/>
      <c r="HJ48" s="242"/>
      <c r="HK48" s="242"/>
      <c r="HL48" s="242"/>
      <c r="HM48" s="242"/>
      <c r="HN48" s="242"/>
      <c r="HO48" s="242"/>
      <c r="HP48" s="242"/>
      <c r="HQ48" s="242"/>
      <c r="HR48" s="242"/>
      <c r="HS48" s="242"/>
      <c r="HT48" s="242"/>
      <c r="HU48" s="242"/>
      <c r="HV48" s="242"/>
      <c r="HW48" s="242"/>
      <c r="HX48" s="242"/>
      <c r="HY48" s="242"/>
      <c r="HZ48" s="242"/>
      <c r="IA48" s="242"/>
      <c r="IB48" s="242"/>
      <c r="IC48" s="242"/>
      <c r="ID48" s="242"/>
      <c r="IE48" s="242"/>
      <c r="IF48" s="242"/>
      <c r="IG48" s="242"/>
      <c r="IH48" s="242"/>
      <c r="II48" s="242"/>
      <c r="IJ48" s="242"/>
      <c r="IK48" s="242"/>
      <c r="IL48" s="242"/>
      <c r="IM48" s="242"/>
      <c r="IN48" s="242"/>
      <c r="IO48" s="242"/>
      <c r="IP48" s="242"/>
      <c r="IQ48" s="242"/>
      <c r="IR48" s="242"/>
      <c r="IS48" s="242"/>
      <c r="IT48" s="242"/>
      <c r="IU48" s="242"/>
      <c r="IV48" s="242"/>
      <c r="IW48" s="242"/>
      <c r="IX48" s="242"/>
      <c r="IY48" s="242"/>
      <c r="IZ48" s="242"/>
      <c r="JA48" s="242"/>
      <c r="JB48" s="242"/>
      <c r="JC48" s="242"/>
      <c r="JD48" s="242"/>
      <c r="JE48" s="242"/>
      <c r="JF48" s="242"/>
      <c r="JG48" s="242"/>
      <c r="JH48" s="242"/>
      <c r="JI48" s="242"/>
      <c r="JJ48" s="242"/>
      <c r="JK48" s="242"/>
      <c r="JL48" s="242"/>
      <c r="JM48" s="242"/>
      <c r="JN48" s="242"/>
      <c r="JO48" s="242"/>
      <c r="JP48" s="242"/>
      <c r="JQ48" s="242"/>
      <c r="JR48" s="242"/>
      <c r="JS48" s="242"/>
      <c r="JT48" s="242"/>
      <c r="JU48" s="242"/>
      <c r="JV48" s="242"/>
      <c r="JW48" s="242"/>
      <c r="JX48" s="242"/>
      <c r="JY48" s="242"/>
      <c r="JZ48" s="242"/>
      <c r="KA48" s="242"/>
      <c r="KB48" s="242"/>
      <c r="KC48" s="242"/>
      <c r="KD48" s="242"/>
      <c r="KE48" s="242"/>
      <c r="KF48" s="242"/>
      <c r="KG48" s="242"/>
      <c r="KH48" s="242"/>
      <c r="KI48" s="242"/>
      <c r="KJ48" s="242"/>
      <c r="KK48" s="242"/>
      <c r="KL48" s="242"/>
      <c r="KM48" s="242"/>
      <c r="KN48" s="242"/>
      <c r="KO48" s="242"/>
      <c r="KP48" s="242"/>
      <c r="KQ48" s="242"/>
      <c r="KR48" s="242"/>
      <c r="KS48" s="242"/>
      <c r="KT48" s="242"/>
      <c r="KU48" s="242"/>
      <c r="KV48" s="242"/>
      <c r="KW48" s="242"/>
      <c r="KX48" s="242"/>
      <c r="KY48" s="242"/>
      <c r="KZ48" s="242"/>
      <c r="LA48" s="242"/>
      <c r="LB48" s="242"/>
      <c r="LC48" s="242"/>
      <c r="LD48" s="242"/>
      <c r="LE48" s="242"/>
      <c r="LF48" s="242"/>
      <c r="LG48" s="242"/>
      <c r="LH48" s="242"/>
      <c r="LI48" s="242"/>
      <c r="LJ48" s="242"/>
      <c r="LK48" s="242"/>
      <c r="LL48" s="242"/>
      <c r="LM48" s="242"/>
      <c r="LN48" s="242"/>
      <c r="LO48" s="242"/>
      <c r="LP48" s="242"/>
      <c r="LQ48" s="242"/>
      <c r="LR48" s="242"/>
      <c r="LS48" s="242"/>
      <c r="LT48" s="242"/>
      <c r="LU48" s="242"/>
      <c r="LV48" s="242"/>
      <c r="LW48" s="242"/>
      <c r="LX48" s="242"/>
      <c r="LY48" s="242"/>
      <c r="LZ48" s="242"/>
      <c r="MA48" s="242"/>
      <c r="MB48" s="242"/>
      <c r="MC48" s="242"/>
      <c r="MD48" s="242"/>
      <c r="ME48" s="242"/>
      <c r="MF48" s="242"/>
      <c r="MG48" s="242"/>
      <c r="MH48" s="242"/>
      <c r="MI48" s="242"/>
      <c r="MJ48" s="242"/>
      <c r="MK48" s="242"/>
      <c r="ML48" s="242"/>
      <c r="MM48" s="242"/>
      <c r="MN48" s="242"/>
      <c r="MO48" s="242"/>
      <c r="MP48" s="242"/>
      <c r="MQ48" s="242"/>
      <c r="MR48" s="242"/>
      <c r="MS48" s="242"/>
      <c r="MT48" s="242"/>
      <c r="MU48" s="242"/>
      <c r="MV48" s="242"/>
      <c r="MW48" s="242"/>
      <c r="MX48" s="242"/>
      <c r="MY48" s="242"/>
      <c r="MZ48" s="242"/>
      <c r="NA48" s="242"/>
      <c r="NB48" s="242"/>
      <c r="NC48" s="242"/>
      <c r="ND48" s="242"/>
      <c r="NE48" s="242"/>
      <c r="NF48" s="242"/>
      <c r="NG48" s="242"/>
      <c r="NH48" s="242"/>
      <c r="NI48" s="242"/>
      <c r="NJ48" s="242"/>
      <c r="NK48" s="242"/>
      <c r="NL48" s="242"/>
      <c r="NM48" s="242"/>
      <c r="NN48" s="242"/>
      <c r="NO48" s="242"/>
      <c r="NP48" s="242"/>
      <c r="NQ48" s="242"/>
      <c r="NR48" s="242"/>
      <c r="NS48" s="242"/>
      <c r="NT48" s="242"/>
      <c r="NU48" s="242"/>
      <c r="NV48" s="242"/>
      <c r="NW48" s="242"/>
      <c r="NX48" s="242"/>
      <c r="NY48" s="242"/>
      <c r="NZ48" s="242"/>
      <c r="OA48" s="242"/>
      <c r="OB48" s="242"/>
      <c r="OC48" s="242"/>
      <c r="OD48" s="242"/>
      <c r="OE48" s="242"/>
      <c r="OF48" s="242"/>
      <c r="OG48" s="242"/>
      <c r="OH48" s="242"/>
      <c r="OI48" s="242"/>
      <c r="OJ48" s="242"/>
      <c r="OK48" s="242"/>
      <c r="OL48" s="242"/>
      <c r="OM48" s="242"/>
      <c r="ON48" s="242"/>
      <c r="OO48" s="242"/>
      <c r="OP48" s="242"/>
      <c r="OQ48" s="242"/>
      <c r="OR48" s="242"/>
      <c r="OS48" s="242"/>
      <c r="OT48" s="242"/>
      <c r="OU48" s="242"/>
      <c r="OV48" s="242"/>
      <c r="OW48" s="242"/>
      <c r="OX48" s="242"/>
      <c r="OY48" s="242"/>
      <c r="OZ48" s="242"/>
      <c r="PA48" s="242"/>
      <c r="PB48" s="242"/>
      <c r="PC48" s="242"/>
      <c r="PD48" s="242"/>
      <c r="PE48" s="242"/>
      <c r="PF48" s="242"/>
      <c r="PG48" s="242"/>
      <c r="PH48" s="242"/>
      <c r="PI48" s="242"/>
      <c r="PJ48" s="242"/>
      <c r="PK48" s="242"/>
      <c r="PL48" s="242"/>
      <c r="PM48" s="242"/>
      <c r="PN48" s="242"/>
      <c r="PO48" s="242"/>
      <c r="PP48" s="242"/>
      <c r="PQ48" s="242"/>
      <c r="PR48" s="242"/>
      <c r="PS48" s="242"/>
      <c r="PT48" s="242"/>
      <c r="PU48" s="242"/>
      <c r="PV48" s="242"/>
      <c r="PW48" s="242"/>
      <c r="PX48" s="242"/>
      <c r="PY48" s="242"/>
      <c r="PZ48" s="242"/>
      <c r="QA48" s="242"/>
      <c r="QB48" s="242"/>
      <c r="QC48" s="242"/>
      <c r="QD48" s="242"/>
      <c r="QE48" s="242"/>
      <c r="QF48" s="242"/>
      <c r="QG48" s="242"/>
      <c r="QH48" s="242"/>
      <c r="QI48" s="242"/>
      <c r="QJ48" s="242"/>
      <c r="QK48" s="242"/>
      <c r="QL48" s="242"/>
      <c r="QM48" s="242"/>
      <c r="QN48" s="242"/>
      <c r="QO48" s="242"/>
      <c r="QP48" s="242"/>
      <c r="QQ48" s="242"/>
      <c r="QR48" s="242"/>
      <c r="QS48" s="242"/>
      <c r="QT48" s="242"/>
      <c r="QU48" s="242"/>
      <c r="QV48" s="242"/>
      <c r="QW48" s="242"/>
      <c r="QX48" s="242"/>
      <c r="QY48" s="242"/>
      <c r="QZ48" s="242"/>
      <c r="RA48" s="242"/>
      <c r="RB48" s="242"/>
      <c r="RC48" s="242"/>
      <c r="RD48" s="242"/>
      <c r="RE48" s="242"/>
      <c r="RF48" s="242"/>
      <c r="RG48" s="242"/>
      <c r="RH48" s="242"/>
      <c r="RI48" s="242"/>
      <c r="RJ48" s="242"/>
      <c r="RK48" s="242"/>
      <c r="RL48" s="242"/>
      <c r="RM48" s="242"/>
      <c r="RN48" s="242"/>
      <c r="RO48" s="242"/>
      <c r="RP48" s="242"/>
      <c r="RQ48" s="242"/>
      <c r="RR48" s="242"/>
      <c r="RS48" s="242"/>
      <c r="RT48" s="242"/>
      <c r="RU48" s="242"/>
      <c r="RV48" s="242"/>
      <c r="RW48" s="242"/>
      <c r="RX48" s="242"/>
      <c r="RY48" s="242"/>
      <c r="RZ48" s="242"/>
      <c r="SA48" s="242"/>
      <c r="SB48" s="242"/>
      <c r="SC48" s="242"/>
      <c r="SD48" s="242"/>
      <c r="SE48" s="242"/>
      <c r="SF48" s="242"/>
      <c r="SG48" s="242"/>
      <c r="SH48" s="242"/>
      <c r="SI48" s="242"/>
      <c r="SJ48" s="242"/>
      <c r="SK48" s="242"/>
      <c r="SL48" s="242"/>
      <c r="SM48" s="242"/>
      <c r="SN48" s="242"/>
      <c r="SO48" s="242"/>
      <c r="SP48" s="242"/>
      <c r="SQ48" s="242"/>
      <c r="SR48" s="242"/>
      <c r="SS48" s="242"/>
      <c r="ST48" s="242"/>
      <c r="SU48" s="242"/>
      <c r="SV48" s="242"/>
      <c r="SW48" s="242"/>
      <c r="SX48" s="242"/>
      <c r="SY48" s="242"/>
      <c r="SZ48" s="242"/>
      <c r="TA48" s="242"/>
      <c r="TB48" s="242"/>
      <c r="TC48" s="242"/>
      <c r="TD48" s="242"/>
      <c r="TE48" s="242"/>
      <c r="TF48" s="242"/>
      <c r="TG48" s="242"/>
      <c r="TH48" s="242"/>
      <c r="TI48" s="242"/>
      <c r="TJ48" s="242"/>
      <c r="TK48" s="242"/>
      <c r="TL48" s="242"/>
      <c r="TM48" s="242"/>
      <c r="TN48" s="242"/>
      <c r="TO48" s="242"/>
      <c r="TP48" s="242"/>
      <c r="TQ48" s="242"/>
      <c r="TR48" s="242"/>
      <c r="TS48" s="242"/>
      <c r="TT48" s="242"/>
      <c r="TU48" s="242"/>
      <c r="TV48" s="242"/>
      <c r="TW48" s="242"/>
      <c r="TX48" s="242"/>
      <c r="TY48" s="242"/>
      <c r="TZ48" s="242"/>
      <c r="UA48" s="242"/>
      <c r="UB48" s="242"/>
      <c r="UC48" s="242"/>
      <c r="UD48" s="242"/>
      <c r="UE48" s="242"/>
      <c r="UF48" s="242"/>
      <c r="UG48" s="242"/>
      <c r="UH48" s="242"/>
      <c r="UI48" s="242"/>
      <c r="UJ48" s="242"/>
      <c r="UK48" s="242"/>
      <c r="UL48" s="242"/>
      <c r="UM48" s="242"/>
      <c r="UN48" s="242"/>
      <c r="UO48" s="242"/>
      <c r="UP48" s="242"/>
      <c r="UQ48" s="242"/>
      <c r="UR48" s="242"/>
      <c r="US48" s="242"/>
      <c r="UT48" s="242"/>
      <c r="UU48" s="242"/>
      <c r="UV48" s="242"/>
      <c r="UW48" s="242"/>
      <c r="UX48" s="242"/>
      <c r="UY48" s="242"/>
      <c r="UZ48" s="242"/>
      <c r="VA48" s="242"/>
      <c r="VB48" s="242"/>
      <c r="VC48" s="242"/>
      <c r="VD48" s="242"/>
      <c r="VE48" s="242"/>
      <c r="VF48" s="242"/>
      <c r="VG48" s="242"/>
      <c r="VH48" s="242"/>
      <c r="VI48" s="242"/>
      <c r="VJ48" s="242"/>
      <c r="VK48" s="242"/>
      <c r="VL48" s="242"/>
      <c r="VM48" s="242"/>
      <c r="VN48" s="242"/>
      <c r="VO48" s="242"/>
      <c r="VP48" s="242"/>
      <c r="VQ48" s="242"/>
      <c r="VR48" s="242"/>
      <c r="VS48" s="242"/>
      <c r="VT48" s="242"/>
      <c r="VU48" s="242"/>
      <c r="VV48" s="242"/>
      <c r="VW48" s="242"/>
      <c r="VX48" s="242"/>
      <c r="VY48" s="242"/>
      <c r="VZ48" s="242"/>
      <c r="WA48" s="242"/>
      <c r="WB48" s="242"/>
      <c r="WC48" s="242"/>
      <c r="WD48" s="242"/>
      <c r="WE48" s="242"/>
      <c r="WF48" s="242"/>
      <c r="WG48" s="242"/>
      <c r="WH48" s="242"/>
      <c r="WI48" s="242"/>
      <c r="WJ48" s="242"/>
      <c r="WK48" s="242"/>
      <c r="WL48" s="242"/>
      <c r="WM48" s="242"/>
      <c r="WN48" s="242"/>
      <c r="WO48" s="242"/>
      <c r="WP48" s="242"/>
      <c r="WQ48" s="242"/>
      <c r="WR48" s="242"/>
      <c r="WS48" s="242"/>
      <c r="WT48" s="242"/>
      <c r="WU48" s="242"/>
      <c r="WV48" s="242"/>
      <c r="WW48" s="242"/>
      <c r="WX48" s="242"/>
      <c r="WY48" s="242"/>
      <c r="WZ48" s="242"/>
      <c r="XA48" s="242"/>
      <c r="XB48" s="242"/>
      <c r="XC48" s="242"/>
      <c r="XD48" s="242"/>
      <c r="XE48" s="242"/>
      <c r="XF48" s="242"/>
      <c r="XG48" s="242"/>
      <c r="XH48" s="242"/>
      <c r="XI48" s="242"/>
      <c r="XJ48" s="242"/>
      <c r="XK48" s="242"/>
      <c r="XL48" s="242"/>
      <c r="XM48" s="242"/>
      <c r="XN48" s="242"/>
      <c r="XO48" s="242"/>
      <c r="XP48" s="242"/>
      <c r="XQ48" s="242"/>
      <c r="XR48" s="242"/>
      <c r="XS48" s="242"/>
      <c r="XT48" s="242"/>
      <c r="XU48" s="242"/>
      <c r="XV48" s="242"/>
      <c r="XW48" s="242"/>
      <c r="XX48" s="242"/>
      <c r="XY48" s="242"/>
      <c r="XZ48" s="242"/>
      <c r="YA48" s="242"/>
      <c r="YB48" s="242"/>
      <c r="YC48" s="242"/>
      <c r="YD48" s="242"/>
      <c r="YE48" s="242"/>
      <c r="YF48" s="242"/>
      <c r="YG48" s="242"/>
      <c r="YH48" s="242"/>
      <c r="YI48" s="242"/>
      <c r="YJ48" s="242"/>
      <c r="YK48" s="242"/>
      <c r="YL48" s="242"/>
      <c r="YM48" s="242"/>
      <c r="YN48" s="242"/>
      <c r="YO48" s="242"/>
      <c r="YP48" s="242"/>
      <c r="YQ48" s="242"/>
      <c r="YR48" s="242"/>
      <c r="YS48" s="242"/>
      <c r="YT48" s="242"/>
      <c r="YU48" s="242"/>
      <c r="YV48" s="242"/>
      <c r="YW48" s="242"/>
      <c r="YX48" s="242"/>
      <c r="YY48" s="242"/>
      <c r="YZ48" s="242"/>
      <c r="ZA48" s="242"/>
      <c r="ZB48" s="242"/>
      <c r="ZC48" s="242"/>
      <c r="ZD48" s="242"/>
      <c r="ZE48" s="242"/>
      <c r="ZF48" s="242"/>
      <c r="ZG48" s="242"/>
      <c r="ZH48" s="242"/>
      <c r="ZI48" s="242"/>
      <c r="ZJ48" s="242"/>
      <c r="ZK48" s="242"/>
      <c r="ZL48" s="242"/>
      <c r="ZM48" s="242"/>
      <c r="ZN48" s="242"/>
      <c r="ZO48" s="242"/>
      <c r="ZP48" s="242"/>
      <c r="ZQ48" s="242"/>
      <c r="ZR48" s="242"/>
      <c r="ZS48" s="242"/>
      <c r="ZT48" s="242"/>
      <c r="ZU48" s="242"/>
      <c r="ZV48" s="242"/>
      <c r="ZW48" s="242"/>
      <c r="ZX48" s="242"/>
      <c r="ZY48" s="242"/>
      <c r="ZZ48" s="242"/>
      <c r="AAA48" s="242"/>
      <c r="AAB48" s="242"/>
      <c r="AAC48" s="242"/>
      <c r="AAD48" s="242"/>
      <c r="AAE48" s="242"/>
      <c r="AAF48" s="242"/>
      <c r="AAG48" s="242"/>
      <c r="AAH48" s="242"/>
      <c r="AAI48" s="242"/>
      <c r="AAJ48" s="242"/>
      <c r="AAK48" s="242"/>
      <c r="AAL48" s="242"/>
      <c r="AAM48" s="242"/>
      <c r="AAN48" s="242"/>
      <c r="AAO48" s="242"/>
      <c r="AAP48" s="242"/>
      <c r="AAQ48" s="242"/>
      <c r="AAR48" s="242"/>
      <c r="AAS48" s="242"/>
      <c r="AAT48" s="242"/>
      <c r="AAU48" s="242"/>
      <c r="AAV48" s="242"/>
      <c r="AAW48" s="242"/>
      <c r="AAX48" s="242"/>
      <c r="AAY48" s="242"/>
      <c r="AAZ48" s="242"/>
      <c r="ABA48" s="242"/>
      <c r="ABB48" s="242"/>
      <c r="ABC48" s="242"/>
      <c r="ABD48" s="242"/>
      <c r="ABE48" s="242"/>
      <c r="ABF48" s="242"/>
      <c r="ABG48" s="242"/>
      <c r="ABH48" s="242"/>
      <c r="ABI48" s="242"/>
      <c r="ABJ48" s="242"/>
      <c r="ABK48" s="242"/>
      <c r="ABL48" s="242"/>
      <c r="ABM48" s="242"/>
      <c r="ABN48" s="242"/>
      <c r="ABO48" s="242"/>
      <c r="ABP48" s="242"/>
      <c r="ABQ48" s="242"/>
      <c r="ABR48" s="242"/>
      <c r="ABS48" s="242"/>
      <c r="ABT48" s="242"/>
      <c r="ABU48" s="242"/>
      <c r="ABV48" s="242"/>
      <c r="ABW48" s="242"/>
      <c r="ABX48" s="242"/>
      <c r="ABY48" s="242"/>
      <c r="ABZ48" s="242"/>
      <c r="ACA48" s="242"/>
      <c r="ACB48" s="242"/>
      <c r="ACC48" s="242"/>
      <c r="ACD48" s="242"/>
      <c r="ACE48" s="242"/>
      <c r="ACF48" s="242"/>
      <c r="ACG48" s="242"/>
      <c r="ACH48" s="242"/>
      <c r="ACI48" s="242"/>
      <c r="ACJ48" s="242"/>
      <c r="ACK48" s="242"/>
      <c r="ACL48" s="242"/>
      <c r="ACM48" s="242"/>
      <c r="ACN48" s="242"/>
      <c r="ACO48" s="242"/>
      <c r="ACP48" s="242"/>
      <c r="ACQ48" s="242"/>
      <c r="ACR48" s="242"/>
      <c r="ACS48" s="242"/>
      <c r="ACT48" s="242"/>
      <c r="ACU48" s="242"/>
      <c r="ACV48" s="242"/>
      <c r="ACW48" s="242"/>
      <c r="ACX48" s="242"/>
      <c r="ACY48" s="242"/>
      <c r="ACZ48" s="242"/>
      <c r="ADA48" s="242"/>
      <c r="ADB48" s="242"/>
      <c r="ADC48" s="242"/>
      <c r="ADD48" s="242"/>
      <c r="ADE48" s="242"/>
      <c r="ADF48" s="242"/>
      <c r="ADG48" s="242"/>
      <c r="ADH48" s="242"/>
      <c r="ADI48" s="242"/>
      <c r="ADJ48" s="242"/>
      <c r="ADK48" s="242"/>
      <c r="ADL48" s="242"/>
      <c r="ADM48" s="242"/>
      <c r="ADN48" s="242"/>
      <c r="ADO48" s="242"/>
      <c r="ADP48" s="242"/>
      <c r="ADQ48" s="242"/>
      <c r="ADR48" s="242"/>
      <c r="ADS48" s="242"/>
      <c r="ADT48" s="242"/>
      <c r="ADU48" s="242"/>
      <c r="ADV48" s="242"/>
      <c r="ADW48" s="242"/>
      <c r="ADX48" s="242"/>
      <c r="ADY48" s="242"/>
      <c r="ADZ48" s="242"/>
      <c r="AEA48" s="242"/>
      <c r="AEB48" s="242"/>
      <c r="AEC48" s="242"/>
      <c r="AED48" s="242"/>
      <c r="AEE48" s="242"/>
      <c r="AEF48" s="242"/>
      <c r="AEG48" s="242"/>
      <c r="AEH48" s="242"/>
      <c r="AEI48" s="242"/>
      <c r="AEJ48" s="242"/>
      <c r="AEK48" s="242"/>
      <c r="AEL48" s="242"/>
      <c r="AEM48" s="242"/>
      <c r="AEN48" s="242"/>
      <c r="AEO48" s="242"/>
      <c r="AEP48" s="242"/>
      <c r="AEQ48" s="242"/>
      <c r="AER48" s="242"/>
      <c r="AES48" s="242"/>
      <c r="AET48" s="242"/>
      <c r="AEU48" s="242"/>
      <c r="AEV48" s="242"/>
      <c r="AEW48" s="242"/>
      <c r="AEX48" s="242"/>
      <c r="AEY48" s="242"/>
      <c r="AEZ48" s="242"/>
      <c r="AFA48" s="242"/>
      <c r="AFB48" s="242"/>
      <c r="AFC48" s="242"/>
      <c r="AFD48" s="242"/>
      <c r="AFE48" s="242"/>
      <c r="AFF48" s="242"/>
      <c r="AFG48" s="242"/>
      <c r="AFH48" s="242"/>
      <c r="AFI48" s="242"/>
      <c r="AFJ48" s="242"/>
      <c r="AFK48" s="242"/>
      <c r="AFL48" s="242"/>
      <c r="AFM48" s="242"/>
      <c r="AFN48" s="242"/>
      <c r="AFO48" s="242"/>
      <c r="AFP48" s="242"/>
      <c r="AFQ48" s="242"/>
      <c r="AFR48" s="242"/>
      <c r="AFS48" s="242"/>
      <c r="AFT48" s="242"/>
      <c r="AFU48" s="242"/>
      <c r="AFV48" s="242"/>
      <c r="AFW48" s="242"/>
      <c r="AFX48" s="242"/>
      <c r="AFY48" s="242"/>
      <c r="AFZ48" s="242"/>
      <c r="AGA48" s="242"/>
      <c r="AGB48" s="242"/>
      <c r="AGC48" s="242"/>
      <c r="AGD48" s="242"/>
      <c r="AGE48" s="242"/>
      <c r="AGF48" s="242"/>
      <c r="AGG48" s="242"/>
      <c r="AGH48" s="242"/>
      <c r="AGI48" s="242"/>
      <c r="AGJ48" s="242"/>
      <c r="AGK48" s="242"/>
      <c r="AGL48" s="242"/>
      <c r="AGM48" s="242"/>
      <c r="AGN48" s="242"/>
      <c r="AGO48" s="242"/>
      <c r="AGP48" s="242"/>
      <c r="AGQ48" s="242"/>
      <c r="AGR48" s="242"/>
      <c r="AGS48" s="242"/>
      <c r="AGT48" s="242"/>
      <c r="AGU48" s="242"/>
      <c r="AGV48" s="242"/>
      <c r="AGW48" s="242"/>
      <c r="AGX48" s="242"/>
      <c r="AGY48" s="242"/>
      <c r="AGZ48" s="242"/>
      <c r="AHA48" s="242"/>
      <c r="AHB48" s="242"/>
      <c r="AHC48" s="242"/>
      <c r="AHD48" s="242"/>
      <c r="AHE48" s="242"/>
      <c r="AHF48" s="242"/>
      <c r="AHG48" s="242"/>
      <c r="AHH48" s="242"/>
      <c r="AHI48" s="242"/>
      <c r="AHJ48" s="242"/>
      <c r="AHK48" s="242"/>
      <c r="AHL48" s="242"/>
      <c r="AHM48" s="242"/>
      <c r="AHN48" s="242"/>
      <c r="AHO48" s="242"/>
      <c r="AHP48" s="242"/>
      <c r="AHQ48" s="242"/>
      <c r="AHR48" s="242"/>
      <c r="AHS48" s="242"/>
      <c r="AHT48" s="242"/>
      <c r="AHU48" s="242"/>
      <c r="AHV48" s="242"/>
      <c r="AHW48" s="242"/>
      <c r="AHX48" s="242"/>
      <c r="AHY48" s="242"/>
      <c r="AHZ48" s="242"/>
      <c r="AIA48" s="242"/>
      <c r="AIB48" s="242"/>
      <c r="AIC48" s="242"/>
      <c r="AID48" s="242"/>
      <c r="AIE48" s="242"/>
      <c r="AIF48" s="242"/>
      <c r="AIG48" s="242"/>
      <c r="AIH48" s="242"/>
      <c r="AII48" s="242"/>
      <c r="AIJ48" s="242"/>
      <c r="AIK48" s="242"/>
      <c r="AIL48" s="242"/>
      <c r="AIM48" s="242"/>
      <c r="AIN48" s="242"/>
      <c r="AIO48" s="242"/>
      <c r="AIP48" s="242"/>
      <c r="AIQ48" s="242"/>
      <c r="AIR48" s="242"/>
      <c r="AIS48" s="242"/>
      <c r="AIT48" s="242"/>
      <c r="AIU48" s="242"/>
      <c r="AIV48" s="242"/>
      <c r="AIW48" s="242"/>
      <c r="AIX48" s="242"/>
      <c r="AIY48" s="242"/>
      <c r="AIZ48" s="242"/>
      <c r="AJA48" s="242"/>
      <c r="AJB48" s="242"/>
      <c r="AJC48" s="242"/>
      <c r="AJD48" s="242"/>
      <c r="AJE48" s="242"/>
      <c r="AJF48" s="242"/>
      <c r="AJG48" s="242"/>
      <c r="AJH48" s="242"/>
      <c r="AJI48" s="242"/>
      <c r="AJJ48" s="242"/>
      <c r="AJK48" s="242"/>
      <c r="AJL48" s="242"/>
      <c r="AJM48" s="242"/>
      <c r="AJN48" s="242"/>
      <c r="AJO48" s="242"/>
      <c r="AJP48" s="242"/>
      <c r="AJQ48" s="242"/>
      <c r="AJR48" s="242"/>
      <c r="AJS48" s="242"/>
      <c r="AJT48" s="242"/>
      <c r="AJU48" s="242"/>
      <c r="AJV48" s="242"/>
      <c r="AJW48" s="242"/>
      <c r="AJX48" s="242"/>
      <c r="AJY48" s="242"/>
      <c r="AJZ48" s="242"/>
      <c r="AKA48" s="242"/>
      <c r="AKB48" s="242"/>
      <c r="AKC48" s="242"/>
      <c r="AKD48" s="242"/>
      <c r="AKE48" s="242"/>
      <c r="AKF48" s="242"/>
      <c r="AKG48" s="242"/>
      <c r="AKH48" s="242"/>
      <c r="AKI48" s="242"/>
      <c r="AKJ48" s="242"/>
      <c r="AKK48" s="242"/>
      <c r="AKL48" s="242"/>
      <c r="AKM48" s="242"/>
      <c r="AKN48" s="242"/>
      <c r="AKO48" s="242"/>
      <c r="AKP48" s="242"/>
      <c r="AKQ48" s="242"/>
      <c r="AKR48" s="242"/>
      <c r="AKS48" s="242"/>
      <c r="AKT48" s="242"/>
      <c r="AKU48" s="242"/>
      <c r="AKV48" s="242"/>
      <c r="AKW48" s="242"/>
      <c r="AKX48" s="242"/>
      <c r="AKY48" s="242"/>
      <c r="AKZ48" s="242"/>
      <c r="ALA48" s="242"/>
      <c r="ALB48" s="242"/>
      <c r="ALC48" s="242"/>
      <c r="ALD48" s="242"/>
      <c r="ALE48" s="242"/>
      <c r="ALF48" s="242"/>
      <c r="ALG48" s="242"/>
      <c r="ALH48" s="242"/>
      <c r="ALI48" s="242"/>
      <c r="ALJ48" s="242"/>
      <c r="ALK48" s="242"/>
      <c r="ALL48" s="242"/>
      <c r="ALM48" s="242"/>
      <c r="ALN48" s="242"/>
      <c r="ALO48" s="242"/>
      <c r="ALP48" s="242"/>
      <c r="ALQ48" s="242"/>
      <c r="ALR48" s="242"/>
      <c r="ALS48" s="242"/>
      <c r="ALT48" s="242"/>
      <c r="ALU48" s="242"/>
      <c r="ALV48" s="242"/>
      <c r="ALW48" s="242"/>
      <c r="ALX48" s="242"/>
      <c r="ALY48" s="242"/>
      <c r="ALZ48" s="242"/>
      <c r="AMA48" s="242"/>
      <c r="AMB48" s="242"/>
      <c r="AMC48" s="242"/>
      <c r="AMD48" s="242"/>
      <c r="AME48" s="242"/>
      <c r="AMF48" s="242"/>
      <c r="AMG48" s="242"/>
      <c r="AMH48" s="242"/>
      <c r="AMI48" s="242"/>
      <c r="AMJ48" s="242"/>
    </row>
    <row r="49" customFormat="false" ht="19.5" hidden="false" customHeight="true" outlineLevel="0" collapsed="false">
      <c r="A49" s="239" t="s">
        <v>313</v>
      </c>
      <c r="B49" s="239"/>
      <c r="C49" s="239"/>
      <c r="D49" s="239"/>
      <c r="E49" s="268"/>
      <c r="F49" s="269"/>
      <c r="G49" s="242"/>
      <c r="H49" s="242"/>
      <c r="I49" s="242"/>
      <c r="J49" s="242"/>
      <c r="K49" s="242"/>
      <c r="L49" s="242"/>
      <c r="M49" s="242"/>
      <c r="N49" s="242"/>
      <c r="O49" s="242"/>
      <c r="P49" s="242"/>
      <c r="Q49" s="242"/>
      <c r="R49" s="242"/>
      <c r="S49" s="242"/>
      <c r="T49" s="242"/>
      <c r="U49" s="242"/>
      <c r="V49" s="242"/>
      <c r="W49" s="242"/>
      <c r="X49" s="242"/>
      <c r="Y49" s="242"/>
      <c r="Z49" s="242"/>
      <c r="AA49" s="242"/>
      <c r="AB49" s="242"/>
      <c r="AC49" s="242"/>
      <c r="AD49" s="242"/>
      <c r="AE49" s="242"/>
      <c r="AF49" s="242"/>
      <c r="AG49" s="242"/>
      <c r="AH49" s="242"/>
      <c r="AI49" s="242"/>
      <c r="AJ49" s="242"/>
      <c r="AK49" s="242"/>
      <c r="AL49" s="242"/>
      <c r="AM49" s="242"/>
      <c r="AN49" s="242"/>
      <c r="AO49" s="242"/>
      <c r="AP49" s="242"/>
      <c r="AQ49" s="242"/>
      <c r="AR49" s="242"/>
      <c r="AS49" s="242"/>
      <c r="AT49" s="242"/>
      <c r="AU49" s="242"/>
      <c r="AV49" s="242"/>
      <c r="AW49" s="242"/>
      <c r="AX49" s="242"/>
      <c r="AY49" s="242"/>
      <c r="AZ49" s="242"/>
      <c r="BA49" s="242"/>
      <c r="BB49" s="242"/>
      <c r="BC49" s="242"/>
      <c r="BD49" s="242"/>
      <c r="BE49" s="242"/>
      <c r="BF49" s="242"/>
      <c r="BG49" s="242"/>
      <c r="BH49" s="242"/>
      <c r="BI49" s="242"/>
      <c r="BJ49" s="242"/>
      <c r="BK49" s="242"/>
      <c r="BL49" s="242"/>
      <c r="BM49" s="242"/>
      <c r="BN49" s="242"/>
      <c r="BO49" s="242"/>
      <c r="BP49" s="242"/>
      <c r="BQ49" s="242"/>
      <c r="BR49" s="242"/>
      <c r="BS49" s="242"/>
      <c r="BT49" s="242"/>
      <c r="BU49" s="242"/>
      <c r="BV49" s="242"/>
      <c r="BW49" s="242"/>
      <c r="BX49" s="242"/>
      <c r="BY49" s="242"/>
      <c r="BZ49" s="242"/>
      <c r="CA49" s="242"/>
      <c r="CB49" s="242"/>
      <c r="CC49" s="242"/>
      <c r="CD49" s="242"/>
      <c r="CE49" s="242"/>
      <c r="CF49" s="242"/>
      <c r="CG49" s="242"/>
      <c r="CH49" s="242"/>
      <c r="CI49" s="242"/>
      <c r="CJ49" s="242"/>
      <c r="CK49" s="242"/>
      <c r="CL49" s="242"/>
      <c r="CM49" s="242"/>
      <c r="CN49" s="242"/>
      <c r="CO49" s="242"/>
      <c r="CP49" s="242"/>
      <c r="CQ49" s="242"/>
      <c r="CR49" s="242"/>
      <c r="CS49" s="242"/>
      <c r="CT49" s="242"/>
      <c r="CU49" s="242"/>
      <c r="CV49" s="242"/>
      <c r="CW49" s="242"/>
      <c r="CX49" s="242"/>
      <c r="CY49" s="242"/>
      <c r="CZ49" s="242"/>
      <c r="DA49" s="242"/>
      <c r="DB49" s="242"/>
      <c r="DC49" s="242"/>
      <c r="DD49" s="242"/>
      <c r="DE49" s="242"/>
      <c r="DF49" s="242"/>
      <c r="DG49" s="242"/>
      <c r="DH49" s="242"/>
      <c r="DI49" s="242"/>
      <c r="DJ49" s="242"/>
      <c r="DK49" s="242"/>
      <c r="DL49" s="242"/>
      <c r="DM49" s="242"/>
      <c r="DN49" s="242"/>
      <c r="DO49" s="242"/>
      <c r="DP49" s="242"/>
      <c r="DQ49" s="242"/>
      <c r="DR49" s="242"/>
      <c r="DS49" s="242"/>
      <c r="DT49" s="242"/>
      <c r="DU49" s="242"/>
      <c r="DV49" s="242"/>
      <c r="DW49" s="242"/>
      <c r="DX49" s="242"/>
      <c r="DY49" s="242"/>
      <c r="DZ49" s="242"/>
      <c r="EA49" s="242"/>
      <c r="EB49" s="242"/>
      <c r="EC49" s="242"/>
      <c r="ED49" s="242"/>
      <c r="EE49" s="242"/>
      <c r="EF49" s="242"/>
      <c r="EG49" s="242"/>
      <c r="EH49" s="242"/>
      <c r="EI49" s="242"/>
      <c r="EJ49" s="242"/>
      <c r="EK49" s="242"/>
      <c r="EL49" s="242"/>
      <c r="EM49" s="242"/>
      <c r="EN49" s="242"/>
      <c r="EO49" s="242"/>
      <c r="EP49" s="242"/>
      <c r="EQ49" s="242"/>
      <c r="ER49" s="242"/>
      <c r="ES49" s="242"/>
      <c r="ET49" s="242"/>
      <c r="EU49" s="242"/>
      <c r="EV49" s="242"/>
      <c r="EW49" s="242"/>
      <c r="EX49" s="242"/>
      <c r="EY49" s="242"/>
      <c r="EZ49" s="242"/>
      <c r="FA49" s="242"/>
      <c r="FB49" s="242"/>
      <c r="FC49" s="242"/>
      <c r="FD49" s="242"/>
      <c r="FE49" s="242"/>
      <c r="FF49" s="242"/>
      <c r="FG49" s="242"/>
      <c r="FH49" s="242"/>
      <c r="FI49" s="242"/>
      <c r="FJ49" s="242"/>
      <c r="FK49" s="242"/>
      <c r="FL49" s="242"/>
      <c r="FM49" s="242"/>
      <c r="FN49" s="242"/>
      <c r="FO49" s="242"/>
      <c r="FP49" s="242"/>
      <c r="FQ49" s="242"/>
      <c r="FR49" s="242"/>
      <c r="FS49" s="242"/>
      <c r="FT49" s="242"/>
      <c r="FU49" s="242"/>
      <c r="FV49" s="242"/>
      <c r="FW49" s="242"/>
      <c r="FX49" s="242"/>
      <c r="FY49" s="242"/>
      <c r="FZ49" s="242"/>
      <c r="GA49" s="242"/>
      <c r="GB49" s="242"/>
      <c r="GC49" s="242"/>
      <c r="GD49" s="242"/>
      <c r="GE49" s="242"/>
      <c r="GF49" s="242"/>
      <c r="GG49" s="242"/>
      <c r="GH49" s="242"/>
      <c r="GI49" s="242"/>
      <c r="GJ49" s="242"/>
      <c r="GK49" s="242"/>
      <c r="GL49" s="242"/>
      <c r="GM49" s="242"/>
      <c r="GN49" s="242"/>
      <c r="GO49" s="242"/>
      <c r="GP49" s="242"/>
      <c r="GQ49" s="242"/>
      <c r="GR49" s="242"/>
      <c r="GS49" s="242"/>
      <c r="GT49" s="242"/>
      <c r="GU49" s="242"/>
      <c r="GV49" s="242"/>
      <c r="GW49" s="242"/>
      <c r="GX49" s="242"/>
      <c r="GY49" s="242"/>
      <c r="GZ49" s="242"/>
      <c r="HA49" s="242"/>
      <c r="HB49" s="242"/>
      <c r="HC49" s="242"/>
      <c r="HD49" s="242"/>
      <c r="HE49" s="242"/>
      <c r="HF49" s="242"/>
      <c r="HG49" s="242"/>
      <c r="HH49" s="242"/>
      <c r="HI49" s="242"/>
      <c r="HJ49" s="242"/>
      <c r="HK49" s="242"/>
      <c r="HL49" s="242"/>
      <c r="HM49" s="242"/>
      <c r="HN49" s="242"/>
      <c r="HO49" s="242"/>
      <c r="HP49" s="242"/>
      <c r="HQ49" s="242"/>
      <c r="HR49" s="242"/>
      <c r="HS49" s="242"/>
      <c r="HT49" s="242"/>
      <c r="HU49" s="242"/>
      <c r="HV49" s="242"/>
      <c r="HW49" s="242"/>
      <c r="HX49" s="242"/>
      <c r="HY49" s="242"/>
      <c r="HZ49" s="242"/>
      <c r="IA49" s="242"/>
      <c r="IB49" s="242"/>
      <c r="IC49" s="242"/>
      <c r="ID49" s="242"/>
      <c r="IE49" s="242"/>
      <c r="IF49" s="242"/>
      <c r="IG49" s="242"/>
      <c r="IH49" s="242"/>
      <c r="II49" s="242"/>
      <c r="IJ49" s="242"/>
      <c r="IK49" s="242"/>
      <c r="IL49" s="242"/>
      <c r="IM49" s="242"/>
      <c r="IN49" s="242"/>
      <c r="IO49" s="242"/>
      <c r="IP49" s="242"/>
      <c r="IQ49" s="242"/>
      <c r="IR49" s="242"/>
      <c r="IS49" s="242"/>
      <c r="IT49" s="242"/>
      <c r="IU49" s="242"/>
      <c r="IV49" s="242"/>
      <c r="IW49" s="242"/>
      <c r="IX49" s="242"/>
      <c r="IY49" s="242"/>
      <c r="IZ49" s="242"/>
      <c r="JA49" s="242"/>
      <c r="JB49" s="242"/>
      <c r="JC49" s="242"/>
      <c r="JD49" s="242"/>
      <c r="JE49" s="242"/>
      <c r="JF49" s="242"/>
      <c r="JG49" s="242"/>
      <c r="JH49" s="242"/>
      <c r="JI49" s="242"/>
      <c r="JJ49" s="242"/>
      <c r="JK49" s="242"/>
      <c r="JL49" s="242"/>
      <c r="JM49" s="242"/>
      <c r="JN49" s="242"/>
      <c r="JO49" s="242"/>
      <c r="JP49" s="242"/>
      <c r="JQ49" s="242"/>
      <c r="JR49" s="242"/>
      <c r="JS49" s="242"/>
      <c r="JT49" s="242"/>
      <c r="JU49" s="242"/>
      <c r="JV49" s="242"/>
      <c r="JW49" s="242"/>
      <c r="JX49" s="242"/>
      <c r="JY49" s="242"/>
      <c r="JZ49" s="242"/>
      <c r="KA49" s="242"/>
      <c r="KB49" s="242"/>
      <c r="KC49" s="242"/>
      <c r="KD49" s="242"/>
      <c r="KE49" s="242"/>
      <c r="KF49" s="242"/>
      <c r="KG49" s="242"/>
      <c r="KH49" s="242"/>
      <c r="KI49" s="242"/>
      <c r="KJ49" s="242"/>
      <c r="KK49" s="242"/>
      <c r="KL49" s="242"/>
      <c r="KM49" s="242"/>
      <c r="KN49" s="242"/>
      <c r="KO49" s="242"/>
      <c r="KP49" s="242"/>
      <c r="KQ49" s="242"/>
      <c r="KR49" s="242"/>
      <c r="KS49" s="242"/>
      <c r="KT49" s="242"/>
      <c r="KU49" s="242"/>
      <c r="KV49" s="242"/>
      <c r="KW49" s="242"/>
      <c r="KX49" s="242"/>
      <c r="KY49" s="242"/>
      <c r="KZ49" s="242"/>
      <c r="LA49" s="242"/>
      <c r="LB49" s="242"/>
      <c r="LC49" s="242"/>
      <c r="LD49" s="242"/>
      <c r="LE49" s="242"/>
      <c r="LF49" s="242"/>
      <c r="LG49" s="242"/>
      <c r="LH49" s="242"/>
      <c r="LI49" s="242"/>
      <c r="LJ49" s="242"/>
      <c r="LK49" s="242"/>
      <c r="LL49" s="242"/>
      <c r="LM49" s="242"/>
      <c r="LN49" s="242"/>
      <c r="LO49" s="242"/>
      <c r="LP49" s="242"/>
      <c r="LQ49" s="242"/>
      <c r="LR49" s="242"/>
      <c r="LS49" s="242"/>
      <c r="LT49" s="242"/>
      <c r="LU49" s="242"/>
      <c r="LV49" s="242"/>
      <c r="LW49" s="242"/>
      <c r="LX49" s="242"/>
      <c r="LY49" s="242"/>
      <c r="LZ49" s="242"/>
      <c r="MA49" s="242"/>
      <c r="MB49" s="242"/>
      <c r="MC49" s="242"/>
      <c r="MD49" s="242"/>
      <c r="ME49" s="242"/>
      <c r="MF49" s="242"/>
      <c r="MG49" s="242"/>
      <c r="MH49" s="242"/>
      <c r="MI49" s="242"/>
      <c r="MJ49" s="242"/>
      <c r="MK49" s="242"/>
      <c r="ML49" s="242"/>
      <c r="MM49" s="242"/>
      <c r="MN49" s="242"/>
      <c r="MO49" s="242"/>
      <c r="MP49" s="242"/>
      <c r="MQ49" s="242"/>
      <c r="MR49" s="242"/>
      <c r="MS49" s="242"/>
      <c r="MT49" s="242"/>
      <c r="MU49" s="242"/>
      <c r="MV49" s="242"/>
      <c r="MW49" s="242"/>
      <c r="MX49" s="242"/>
      <c r="MY49" s="242"/>
      <c r="MZ49" s="242"/>
      <c r="NA49" s="242"/>
      <c r="NB49" s="242"/>
      <c r="NC49" s="242"/>
      <c r="ND49" s="242"/>
      <c r="NE49" s="242"/>
      <c r="NF49" s="242"/>
      <c r="NG49" s="242"/>
      <c r="NH49" s="242"/>
      <c r="NI49" s="242"/>
      <c r="NJ49" s="242"/>
      <c r="NK49" s="242"/>
      <c r="NL49" s="242"/>
      <c r="NM49" s="242"/>
      <c r="NN49" s="242"/>
      <c r="NO49" s="242"/>
      <c r="NP49" s="242"/>
      <c r="NQ49" s="242"/>
      <c r="NR49" s="242"/>
      <c r="NS49" s="242"/>
      <c r="NT49" s="242"/>
      <c r="NU49" s="242"/>
      <c r="NV49" s="242"/>
      <c r="NW49" s="242"/>
      <c r="NX49" s="242"/>
      <c r="NY49" s="242"/>
      <c r="NZ49" s="242"/>
      <c r="OA49" s="242"/>
      <c r="OB49" s="242"/>
      <c r="OC49" s="242"/>
      <c r="OD49" s="242"/>
      <c r="OE49" s="242"/>
      <c r="OF49" s="242"/>
      <c r="OG49" s="242"/>
      <c r="OH49" s="242"/>
      <c r="OI49" s="242"/>
      <c r="OJ49" s="242"/>
      <c r="OK49" s="242"/>
      <c r="OL49" s="242"/>
      <c r="OM49" s="242"/>
      <c r="ON49" s="242"/>
      <c r="OO49" s="242"/>
      <c r="OP49" s="242"/>
      <c r="OQ49" s="242"/>
      <c r="OR49" s="242"/>
      <c r="OS49" s="242"/>
      <c r="OT49" s="242"/>
      <c r="OU49" s="242"/>
      <c r="OV49" s="242"/>
      <c r="OW49" s="242"/>
      <c r="OX49" s="242"/>
      <c r="OY49" s="242"/>
      <c r="OZ49" s="242"/>
      <c r="PA49" s="242"/>
      <c r="PB49" s="242"/>
      <c r="PC49" s="242"/>
      <c r="PD49" s="242"/>
      <c r="PE49" s="242"/>
      <c r="PF49" s="242"/>
      <c r="PG49" s="242"/>
      <c r="PH49" s="242"/>
      <c r="PI49" s="242"/>
      <c r="PJ49" s="242"/>
      <c r="PK49" s="242"/>
      <c r="PL49" s="242"/>
      <c r="PM49" s="242"/>
      <c r="PN49" s="242"/>
      <c r="PO49" s="242"/>
      <c r="PP49" s="242"/>
      <c r="PQ49" s="242"/>
      <c r="PR49" s="242"/>
      <c r="PS49" s="242"/>
      <c r="PT49" s="242"/>
      <c r="PU49" s="242"/>
      <c r="PV49" s="242"/>
      <c r="PW49" s="242"/>
      <c r="PX49" s="242"/>
      <c r="PY49" s="242"/>
      <c r="PZ49" s="242"/>
      <c r="QA49" s="242"/>
      <c r="QB49" s="242"/>
      <c r="QC49" s="242"/>
      <c r="QD49" s="242"/>
      <c r="QE49" s="242"/>
      <c r="QF49" s="242"/>
      <c r="QG49" s="242"/>
      <c r="QH49" s="242"/>
      <c r="QI49" s="242"/>
      <c r="QJ49" s="242"/>
      <c r="QK49" s="242"/>
      <c r="QL49" s="242"/>
      <c r="QM49" s="242"/>
      <c r="QN49" s="242"/>
      <c r="QO49" s="242"/>
      <c r="QP49" s="242"/>
      <c r="QQ49" s="242"/>
      <c r="QR49" s="242"/>
      <c r="QS49" s="242"/>
      <c r="QT49" s="242"/>
      <c r="QU49" s="242"/>
      <c r="QV49" s="242"/>
      <c r="QW49" s="242"/>
      <c r="QX49" s="242"/>
      <c r="QY49" s="242"/>
      <c r="QZ49" s="242"/>
      <c r="RA49" s="242"/>
      <c r="RB49" s="242"/>
      <c r="RC49" s="242"/>
      <c r="RD49" s="242"/>
      <c r="RE49" s="242"/>
      <c r="RF49" s="242"/>
      <c r="RG49" s="242"/>
      <c r="RH49" s="242"/>
      <c r="RI49" s="242"/>
      <c r="RJ49" s="242"/>
      <c r="RK49" s="242"/>
      <c r="RL49" s="242"/>
      <c r="RM49" s="242"/>
      <c r="RN49" s="242"/>
      <c r="RO49" s="242"/>
      <c r="RP49" s="242"/>
      <c r="RQ49" s="242"/>
      <c r="RR49" s="242"/>
      <c r="RS49" s="242"/>
      <c r="RT49" s="242"/>
      <c r="RU49" s="242"/>
      <c r="RV49" s="242"/>
      <c r="RW49" s="242"/>
      <c r="RX49" s="242"/>
      <c r="RY49" s="242"/>
      <c r="RZ49" s="242"/>
      <c r="SA49" s="242"/>
      <c r="SB49" s="242"/>
      <c r="SC49" s="242"/>
      <c r="SD49" s="242"/>
      <c r="SE49" s="242"/>
      <c r="SF49" s="242"/>
      <c r="SG49" s="242"/>
      <c r="SH49" s="242"/>
      <c r="SI49" s="242"/>
      <c r="SJ49" s="242"/>
      <c r="SK49" s="242"/>
      <c r="SL49" s="242"/>
      <c r="SM49" s="242"/>
      <c r="SN49" s="242"/>
      <c r="SO49" s="242"/>
      <c r="SP49" s="242"/>
      <c r="SQ49" s="242"/>
      <c r="SR49" s="242"/>
      <c r="SS49" s="242"/>
      <c r="ST49" s="242"/>
      <c r="SU49" s="242"/>
      <c r="SV49" s="242"/>
      <c r="SW49" s="242"/>
      <c r="SX49" s="242"/>
      <c r="SY49" s="242"/>
      <c r="SZ49" s="242"/>
      <c r="TA49" s="242"/>
      <c r="TB49" s="242"/>
      <c r="TC49" s="242"/>
      <c r="TD49" s="242"/>
      <c r="TE49" s="242"/>
      <c r="TF49" s="242"/>
      <c r="TG49" s="242"/>
      <c r="TH49" s="242"/>
      <c r="TI49" s="242"/>
      <c r="TJ49" s="242"/>
      <c r="TK49" s="242"/>
      <c r="TL49" s="242"/>
      <c r="TM49" s="242"/>
      <c r="TN49" s="242"/>
      <c r="TO49" s="242"/>
      <c r="TP49" s="242"/>
      <c r="TQ49" s="242"/>
      <c r="TR49" s="242"/>
      <c r="TS49" s="242"/>
      <c r="TT49" s="242"/>
      <c r="TU49" s="242"/>
      <c r="TV49" s="242"/>
      <c r="TW49" s="242"/>
      <c r="TX49" s="242"/>
      <c r="TY49" s="242"/>
      <c r="TZ49" s="242"/>
      <c r="UA49" s="242"/>
      <c r="UB49" s="242"/>
      <c r="UC49" s="242"/>
      <c r="UD49" s="242"/>
      <c r="UE49" s="242"/>
      <c r="UF49" s="242"/>
      <c r="UG49" s="242"/>
      <c r="UH49" s="242"/>
      <c r="UI49" s="242"/>
      <c r="UJ49" s="242"/>
      <c r="UK49" s="242"/>
      <c r="UL49" s="242"/>
      <c r="UM49" s="242"/>
      <c r="UN49" s="242"/>
      <c r="UO49" s="242"/>
      <c r="UP49" s="242"/>
      <c r="UQ49" s="242"/>
      <c r="UR49" s="242"/>
      <c r="US49" s="242"/>
      <c r="UT49" s="242"/>
      <c r="UU49" s="242"/>
      <c r="UV49" s="242"/>
      <c r="UW49" s="242"/>
      <c r="UX49" s="242"/>
      <c r="UY49" s="242"/>
      <c r="UZ49" s="242"/>
      <c r="VA49" s="242"/>
      <c r="VB49" s="242"/>
      <c r="VC49" s="242"/>
      <c r="VD49" s="242"/>
      <c r="VE49" s="242"/>
      <c r="VF49" s="242"/>
      <c r="VG49" s="242"/>
      <c r="VH49" s="242"/>
      <c r="VI49" s="242"/>
      <c r="VJ49" s="242"/>
      <c r="VK49" s="242"/>
      <c r="VL49" s="242"/>
      <c r="VM49" s="242"/>
      <c r="VN49" s="242"/>
      <c r="VO49" s="242"/>
      <c r="VP49" s="242"/>
      <c r="VQ49" s="242"/>
      <c r="VR49" s="242"/>
      <c r="VS49" s="242"/>
      <c r="VT49" s="242"/>
      <c r="VU49" s="242"/>
      <c r="VV49" s="242"/>
      <c r="VW49" s="242"/>
      <c r="VX49" s="242"/>
      <c r="VY49" s="242"/>
      <c r="VZ49" s="242"/>
      <c r="WA49" s="242"/>
      <c r="WB49" s="242"/>
      <c r="WC49" s="242"/>
      <c r="WD49" s="242"/>
      <c r="WE49" s="242"/>
      <c r="WF49" s="242"/>
      <c r="WG49" s="242"/>
      <c r="WH49" s="242"/>
      <c r="WI49" s="242"/>
      <c r="WJ49" s="242"/>
      <c r="WK49" s="242"/>
      <c r="WL49" s="242"/>
      <c r="WM49" s="242"/>
      <c r="WN49" s="242"/>
      <c r="WO49" s="242"/>
      <c r="WP49" s="242"/>
      <c r="WQ49" s="242"/>
      <c r="WR49" s="242"/>
      <c r="WS49" s="242"/>
      <c r="WT49" s="242"/>
      <c r="WU49" s="242"/>
      <c r="WV49" s="242"/>
      <c r="WW49" s="242"/>
      <c r="WX49" s="242"/>
      <c r="WY49" s="242"/>
      <c r="WZ49" s="242"/>
      <c r="XA49" s="242"/>
      <c r="XB49" s="242"/>
      <c r="XC49" s="242"/>
      <c r="XD49" s="242"/>
      <c r="XE49" s="242"/>
      <c r="XF49" s="242"/>
      <c r="XG49" s="242"/>
      <c r="XH49" s="242"/>
      <c r="XI49" s="242"/>
      <c r="XJ49" s="242"/>
      <c r="XK49" s="242"/>
      <c r="XL49" s="242"/>
      <c r="XM49" s="242"/>
      <c r="XN49" s="242"/>
      <c r="XO49" s="242"/>
      <c r="XP49" s="242"/>
      <c r="XQ49" s="242"/>
      <c r="XR49" s="242"/>
      <c r="XS49" s="242"/>
      <c r="XT49" s="242"/>
      <c r="XU49" s="242"/>
      <c r="XV49" s="242"/>
      <c r="XW49" s="242"/>
      <c r="XX49" s="242"/>
      <c r="XY49" s="242"/>
      <c r="XZ49" s="242"/>
      <c r="YA49" s="242"/>
      <c r="YB49" s="242"/>
      <c r="YC49" s="242"/>
      <c r="YD49" s="242"/>
      <c r="YE49" s="242"/>
      <c r="YF49" s="242"/>
      <c r="YG49" s="242"/>
      <c r="YH49" s="242"/>
      <c r="YI49" s="242"/>
      <c r="YJ49" s="242"/>
      <c r="YK49" s="242"/>
      <c r="YL49" s="242"/>
      <c r="YM49" s="242"/>
      <c r="YN49" s="242"/>
      <c r="YO49" s="242"/>
      <c r="YP49" s="242"/>
      <c r="YQ49" s="242"/>
      <c r="YR49" s="242"/>
      <c r="YS49" s="242"/>
      <c r="YT49" s="242"/>
      <c r="YU49" s="242"/>
      <c r="YV49" s="242"/>
      <c r="YW49" s="242"/>
      <c r="YX49" s="242"/>
      <c r="YY49" s="242"/>
      <c r="YZ49" s="242"/>
      <c r="ZA49" s="242"/>
      <c r="ZB49" s="242"/>
      <c r="ZC49" s="242"/>
      <c r="ZD49" s="242"/>
      <c r="ZE49" s="242"/>
      <c r="ZF49" s="242"/>
      <c r="ZG49" s="242"/>
      <c r="ZH49" s="242"/>
      <c r="ZI49" s="242"/>
      <c r="ZJ49" s="242"/>
      <c r="ZK49" s="242"/>
      <c r="ZL49" s="242"/>
      <c r="ZM49" s="242"/>
      <c r="ZN49" s="242"/>
      <c r="ZO49" s="242"/>
      <c r="ZP49" s="242"/>
      <c r="ZQ49" s="242"/>
      <c r="ZR49" s="242"/>
      <c r="ZS49" s="242"/>
      <c r="ZT49" s="242"/>
      <c r="ZU49" s="242"/>
      <c r="ZV49" s="242"/>
      <c r="ZW49" s="242"/>
      <c r="ZX49" s="242"/>
      <c r="ZY49" s="242"/>
      <c r="ZZ49" s="242"/>
      <c r="AAA49" s="242"/>
      <c r="AAB49" s="242"/>
      <c r="AAC49" s="242"/>
      <c r="AAD49" s="242"/>
      <c r="AAE49" s="242"/>
      <c r="AAF49" s="242"/>
      <c r="AAG49" s="242"/>
      <c r="AAH49" s="242"/>
      <c r="AAI49" s="242"/>
      <c r="AAJ49" s="242"/>
      <c r="AAK49" s="242"/>
      <c r="AAL49" s="242"/>
      <c r="AAM49" s="242"/>
      <c r="AAN49" s="242"/>
      <c r="AAO49" s="242"/>
      <c r="AAP49" s="242"/>
      <c r="AAQ49" s="242"/>
      <c r="AAR49" s="242"/>
      <c r="AAS49" s="242"/>
      <c r="AAT49" s="242"/>
      <c r="AAU49" s="242"/>
      <c r="AAV49" s="242"/>
      <c r="AAW49" s="242"/>
      <c r="AAX49" s="242"/>
      <c r="AAY49" s="242"/>
      <c r="AAZ49" s="242"/>
      <c r="ABA49" s="242"/>
      <c r="ABB49" s="242"/>
      <c r="ABC49" s="242"/>
      <c r="ABD49" s="242"/>
      <c r="ABE49" s="242"/>
      <c r="ABF49" s="242"/>
      <c r="ABG49" s="242"/>
      <c r="ABH49" s="242"/>
      <c r="ABI49" s="242"/>
      <c r="ABJ49" s="242"/>
      <c r="ABK49" s="242"/>
      <c r="ABL49" s="242"/>
      <c r="ABM49" s="242"/>
      <c r="ABN49" s="242"/>
      <c r="ABO49" s="242"/>
      <c r="ABP49" s="242"/>
      <c r="ABQ49" s="242"/>
      <c r="ABR49" s="242"/>
      <c r="ABS49" s="242"/>
      <c r="ABT49" s="242"/>
      <c r="ABU49" s="242"/>
      <c r="ABV49" s="242"/>
      <c r="ABW49" s="242"/>
      <c r="ABX49" s="242"/>
      <c r="ABY49" s="242"/>
      <c r="ABZ49" s="242"/>
      <c r="ACA49" s="242"/>
      <c r="ACB49" s="242"/>
      <c r="ACC49" s="242"/>
      <c r="ACD49" s="242"/>
      <c r="ACE49" s="242"/>
      <c r="ACF49" s="242"/>
      <c r="ACG49" s="242"/>
      <c r="ACH49" s="242"/>
      <c r="ACI49" s="242"/>
      <c r="ACJ49" s="242"/>
      <c r="ACK49" s="242"/>
      <c r="ACL49" s="242"/>
      <c r="ACM49" s="242"/>
      <c r="ACN49" s="242"/>
      <c r="ACO49" s="242"/>
      <c r="ACP49" s="242"/>
      <c r="ACQ49" s="242"/>
      <c r="ACR49" s="242"/>
      <c r="ACS49" s="242"/>
      <c r="ACT49" s="242"/>
      <c r="ACU49" s="242"/>
      <c r="ACV49" s="242"/>
      <c r="ACW49" s="242"/>
      <c r="ACX49" s="242"/>
      <c r="ACY49" s="242"/>
      <c r="ACZ49" s="242"/>
      <c r="ADA49" s="242"/>
      <c r="ADB49" s="242"/>
      <c r="ADC49" s="242"/>
      <c r="ADD49" s="242"/>
      <c r="ADE49" s="242"/>
      <c r="ADF49" s="242"/>
      <c r="ADG49" s="242"/>
      <c r="ADH49" s="242"/>
      <c r="ADI49" s="242"/>
      <c r="ADJ49" s="242"/>
      <c r="ADK49" s="242"/>
      <c r="ADL49" s="242"/>
      <c r="ADM49" s="242"/>
      <c r="ADN49" s="242"/>
      <c r="ADO49" s="242"/>
      <c r="ADP49" s="242"/>
      <c r="ADQ49" s="242"/>
      <c r="ADR49" s="242"/>
      <c r="ADS49" s="242"/>
      <c r="ADT49" s="242"/>
      <c r="ADU49" s="242"/>
      <c r="ADV49" s="242"/>
      <c r="ADW49" s="242"/>
      <c r="ADX49" s="242"/>
      <c r="ADY49" s="242"/>
      <c r="ADZ49" s="242"/>
      <c r="AEA49" s="242"/>
      <c r="AEB49" s="242"/>
      <c r="AEC49" s="242"/>
      <c r="AED49" s="242"/>
      <c r="AEE49" s="242"/>
      <c r="AEF49" s="242"/>
      <c r="AEG49" s="242"/>
      <c r="AEH49" s="242"/>
      <c r="AEI49" s="242"/>
      <c r="AEJ49" s="242"/>
      <c r="AEK49" s="242"/>
      <c r="AEL49" s="242"/>
      <c r="AEM49" s="242"/>
      <c r="AEN49" s="242"/>
      <c r="AEO49" s="242"/>
      <c r="AEP49" s="242"/>
      <c r="AEQ49" s="242"/>
      <c r="AER49" s="242"/>
      <c r="AES49" s="242"/>
      <c r="AET49" s="242"/>
      <c r="AEU49" s="242"/>
      <c r="AEV49" s="242"/>
      <c r="AEW49" s="242"/>
      <c r="AEX49" s="242"/>
      <c r="AEY49" s="242"/>
      <c r="AEZ49" s="242"/>
      <c r="AFA49" s="242"/>
      <c r="AFB49" s="242"/>
      <c r="AFC49" s="242"/>
      <c r="AFD49" s="242"/>
      <c r="AFE49" s="242"/>
      <c r="AFF49" s="242"/>
      <c r="AFG49" s="242"/>
      <c r="AFH49" s="242"/>
      <c r="AFI49" s="242"/>
      <c r="AFJ49" s="242"/>
      <c r="AFK49" s="242"/>
      <c r="AFL49" s="242"/>
      <c r="AFM49" s="242"/>
      <c r="AFN49" s="242"/>
      <c r="AFO49" s="242"/>
      <c r="AFP49" s="242"/>
      <c r="AFQ49" s="242"/>
      <c r="AFR49" s="242"/>
      <c r="AFS49" s="242"/>
      <c r="AFT49" s="242"/>
      <c r="AFU49" s="242"/>
      <c r="AFV49" s="242"/>
      <c r="AFW49" s="242"/>
      <c r="AFX49" s="242"/>
      <c r="AFY49" s="242"/>
      <c r="AFZ49" s="242"/>
      <c r="AGA49" s="242"/>
      <c r="AGB49" s="242"/>
      <c r="AGC49" s="242"/>
      <c r="AGD49" s="242"/>
      <c r="AGE49" s="242"/>
      <c r="AGF49" s="242"/>
      <c r="AGG49" s="242"/>
      <c r="AGH49" s="242"/>
      <c r="AGI49" s="242"/>
      <c r="AGJ49" s="242"/>
      <c r="AGK49" s="242"/>
      <c r="AGL49" s="242"/>
      <c r="AGM49" s="242"/>
      <c r="AGN49" s="242"/>
      <c r="AGO49" s="242"/>
      <c r="AGP49" s="242"/>
      <c r="AGQ49" s="242"/>
      <c r="AGR49" s="242"/>
      <c r="AGS49" s="242"/>
      <c r="AGT49" s="242"/>
      <c r="AGU49" s="242"/>
      <c r="AGV49" s="242"/>
      <c r="AGW49" s="242"/>
      <c r="AGX49" s="242"/>
      <c r="AGY49" s="242"/>
      <c r="AGZ49" s="242"/>
      <c r="AHA49" s="242"/>
      <c r="AHB49" s="242"/>
      <c r="AHC49" s="242"/>
      <c r="AHD49" s="242"/>
      <c r="AHE49" s="242"/>
      <c r="AHF49" s="242"/>
      <c r="AHG49" s="242"/>
      <c r="AHH49" s="242"/>
      <c r="AHI49" s="242"/>
      <c r="AHJ49" s="242"/>
      <c r="AHK49" s="242"/>
      <c r="AHL49" s="242"/>
      <c r="AHM49" s="242"/>
      <c r="AHN49" s="242"/>
      <c r="AHO49" s="242"/>
      <c r="AHP49" s="242"/>
      <c r="AHQ49" s="242"/>
      <c r="AHR49" s="242"/>
      <c r="AHS49" s="242"/>
      <c r="AHT49" s="242"/>
      <c r="AHU49" s="242"/>
      <c r="AHV49" s="242"/>
      <c r="AHW49" s="242"/>
      <c r="AHX49" s="242"/>
      <c r="AHY49" s="242"/>
      <c r="AHZ49" s="242"/>
      <c r="AIA49" s="242"/>
      <c r="AIB49" s="242"/>
      <c r="AIC49" s="242"/>
      <c r="AID49" s="242"/>
      <c r="AIE49" s="242"/>
      <c r="AIF49" s="242"/>
      <c r="AIG49" s="242"/>
      <c r="AIH49" s="242"/>
      <c r="AII49" s="242"/>
      <c r="AIJ49" s="242"/>
      <c r="AIK49" s="242"/>
      <c r="AIL49" s="242"/>
      <c r="AIM49" s="242"/>
      <c r="AIN49" s="242"/>
      <c r="AIO49" s="242"/>
      <c r="AIP49" s="242"/>
      <c r="AIQ49" s="242"/>
      <c r="AIR49" s="242"/>
      <c r="AIS49" s="242"/>
      <c r="AIT49" s="242"/>
      <c r="AIU49" s="242"/>
      <c r="AIV49" s="242"/>
      <c r="AIW49" s="242"/>
      <c r="AIX49" s="242"/>
      <c r="AIY49" s="242"/>
      <c r="AIZ49" s="242"/>
      <c r="AJA49" s="242"/>
      <c r="AJB49" s="242"/>
      <c r="AJC49" s="242"/>
      <c r="AJD49" s="242"/>
      <c r="AJE49" s="242"/>
      <c r="AJF49" s="242"/>
      <c r="AJG49" s="242"/>
      <c r="AJH49" s="242"/>
      <c r="AJI49" s="242"/>
      <c r="AJJ49" s="242"/>
      <c r="AJK49" s="242"/>
      <c r="AJL49" s="242"/>
      <c r="AJM49" s="242"/>
      <c r="AJN49" s="242"/>
      <c r="AJO49" s="242"/>
      <c r="AJP49" s="242"/>
      <c r="AJQ49" s="242"/>
      <c r="AJR49" s="242"/>
      <c r="AJS49" s="242"/>
      <c r="AJT49" s="242"/>
      <c r="AJU49" s="242"/>
      <c r="AJV49" s="242"/>
      <c r="AJW49" s="242"/>
      <c r="AJX49" s="242"/>
      <c r="AJY49" s="242"/>
      <c r="AJZ49" s="242"/>
      <c r="AKA49" s="242"/>
      <c r="AKB49" s="242"/>
      <c r="AKC49" s="242"/>
      <c r="AKD49" s="242"/>
      <c r="AKE49" s="242"/>
      <c r="AKF49" s="242"/>
      <c r="AKG49" s="242"/>
      <c r="AKH49" s="242"/>
      <c r="AKI49" s="242"/>
      <c r="AKJ49" s="242"/>
      <c r="AKK49" s="242"/>
      <c r="AKL49" s="242"/>
      <c r="AKM49" s="242"/>
      <c r="AKN49" s="242"/>
      <c r="AKO49" s="242"/>
      <c r="AKP49" s="242"/>
      <c r="AKQ49" s="242"/>
      <c r="AKR49" s="242"/>
      <c r="AKS49" s="242"/>
      <c r="AKT49" s="242"/>
      <c r="AKU49" s="242"/>
      <c r="AKV49" s="242"/>
      <c r="AKW49" s="242"/>
      <c r="AKX49" s="242"/>
      <c r="AKY49" s="242"/>
      <c r="AKZ49" s="242"/>
      <c r="ALA49" s="242"/>
      <c r="ALB49" s="242"/>
      <c r="ALC49" s="242"/>
      <c r="ALD49" s="242"/>
      <c r="ALE49" s="242"/>
      <c r="ALF49" s="242"/>
      <c r="ALG49" s="242"/>
      <c r="ALH49" s="242"/>
      <c r="ALI49" s="242"/>
      <c r="ALJ49" s="242"/>
      <c r="ALK49" s="242"/>
      <c r="ALL49" s="242"/>
      <c r="ALM49" s="242"/>
      <c r="ALN49" s="242"/>
      <c r="ALO49" s="242"/>
      <c r="ALP49" s="242"/>
      <c r="ALQ49" s="242"/>
      <c r="ALR49" s="242"/>
      <c r="ALS49" s="242"/>
      <c r="ALT49" s="242"/>
      <c r="ALU49" s="242"/>
      <c r="ALV49" s="242"/>
      <c r="ALW49" s="242"/>
      <c r="ALX49" s="242"/>
      <c r="ALY49" s="242"/>
      <c r="ALZ49" s="242"/>
      <c r="AMA49" s="242"/>
      <c r="AMB49" s="242"/>
      <c r="AMC49" s="242"/>
      <c r="AMD49" s="242"/>
      <c r="AME49" s="242"/>
      <c r="AMF49" s="242"/>
      <c r="AMG49" s="242"/>
      <c r="AMH49" s="242"/>
      <c r="AMI49" s="242"/>
      <c r="AMJ49" s="242"/>
    </row>
    <row r="50" customFormat="false" ht="15.75" hidden="false" customHeight="true" outlineLevel="0" collapsed="false">
      <c r="A50" s="243" t="s">
        <v>314</v>
      </c>
      <c r="B50" s="244" t="s">
        <v>299</v>
      </c>
      <c r="C50" s="244" t="s">
        <v>300</v>
      </c>
      <c r="D50" s="245" t="s">
        <v>301</v>
      </c>
      <c r="E50" s="258"/>
      <c r="F50" s="259"/>
    </row>
    <row r="51" customFormat="false" ht="16.5" hidden="false" customHeight="true" outlineLevel="0" collapsed="false">
      <c r="A51" s="248" t="s">
        <v>333</v>
      </c>
      <c r="B51" s="249" t="n">
        <v>61410</v>
      </c>
      <c r="C51" s="249" t="n">
        <v>1127</v>
      </c>
      <c r="D51" s="250" t="n">
        <f aca="false">IF(ISERROR(GETPIVOTDATA("NUM_POSITIONS",'New Pivot Table'!$T$3,"FUNCTION",B51,"OBJECT",C51)),0,GETPIVOTDATA("NUM_POSITIONS",'New Pivot Table'!$T$3,"FUNCTION",B51,"OBJECT",C51))</f>
        <v>2612.3</v>
      </c>
      <c r="E51" s="251" t="n">
        <f aca="false">SUMIF('New Pivot Table'!$Q:$Q,'Appendix B - Calculations'!B51&amp;" "&amp;'Appendix B - Calculations'!C51,'New Pivot Table'!$P:$P)-D51</f>
        <v>0</v>
      </c>
      <c r="F51" s="251"/>
    </row>
    <row r="52" customFormat="false" ht="16.5" hidden="false" customHeight="true" outlineLevel="0" collapsed="false">
      <c r="A52" s="248" t="s">
        <v>334</v>
      </c>
      <c r="B52" s="249" t="n">
        <v>69000</v>
      </c>
      <c r="C52" s="249" t="n">
        <v>1127</v>
      </c>
      <c r="D52" s="250" t="n">
        <f aca="false">IF(ISERROR(GETPIVOTDATA("NUM_POSITIONS",'New Pivot Table'!$T$3,"FUNCTION",B52,"OBJECT",C52)),0,GETPIVOTDATA("NUM_POSITIONS",'New Pivot Table'!$T$3,"FUNCTION",B52,"OBJECT",C52))</f>
        <v>0</v>
      </c>
      <c r="E52" s="251" t="n">
        <f aca="false">SUMIF('New Pivot Table'!$Q:$Q,'Appendix B - Calculations'!B52&amp;" "&amp;'Appendix B - Calculations'!C52,'New Pivot Table'!$P:$P)-D52</f>
        <v>0</v>
      </c>
      <c r="F52" s="251"/>
    </row>
    <row r="53" customFormat="false" ht="17.25" hidden="false" customHeight="true" outlineLevel="0" collapsed="false">
      <c r="A53" s="260" t="s">
        <v>312</v>
      </c>
      <c r="B53" s="260"/>
      <c r="C53" s="260"/>
      <c r="D53" s="261" t="n">
        <f aca="false">SUM(D51:D52)</f>
        <v>2612.3</v>
      </c>
      <c r="E53" s="254"/>
      <c r="F53" s="262" t="n">
        <f aca="false">'Source query'!AB10-D53</f>
        <v>0</v>
      </c>
      <c r="G53" s="242"/>
      <c r="H53" s="242"/>
      <c r="I53" s="242"/>
      <c r="J53" s="242"/>
      <c r="K53" s="242"/>
      <c r="L53" s="242"/>
      <c r="M53" s="242"/>
      <c r="N53" s="242"/>
      <c r="O53" s="242"/>
      <c r="P53" s="242"/>
      <c r="Q53" s="242"/>
      <c r="R53" s="242"/>
      <c r="S53" s="242"/>
      <c r="T53" s="242"/>
      <c r="U53" s="242"/>
      <c r="V53" s="242"/>
      <c r="W53" s="242"/>
      <c r="X53" s="242"/>
      <c r="Y53" s="242"/>
      <c r="Z53" s="242"/>
      <c r="AA53" s="242"/>
      <c r="AB53" s="242"/>
      <c r="AC53" s="242"/>
      <c r="AD53" s="242"/>
      <c r="AE53" s="242"/>
      <c r="AF53" s="242"/>
      <c r="AG53" s="242"/>
      <c r="AH53" s="242"/>
      <c r="AI53" s="242"/>
      <c r="AJ53" s="242"/>
      <c r="AK53" s="242"/>
      <c r="AL53" s="242"/>
      <c r="AM53" s="242"/>
      <c r="AN53" s="242"/>
      <c r="AO53" s="242"/>
      <c r="AP53" s="242"/>
      <c r="AQ53" s="242"/>
      <c r="AR53" s="242"/>
      <c r="AS53" s="242"/>
      <c r="AT53" s="242"/>
      <c r="AU53" s="242"/>
      <c r="AV53" s="242"/>
      <c r="AW53" s="242"/>
      <c r="AX53" s="242"/>
      <c r="AY53" s="242"/>
      <c r="AZ53" s="242"/>
      <c r="BA53" s="242"/>
      <c r="BB53" s="242"/>
      <c r="BC53" s="242"/>
      <c r="BD53" s="242"/>
      <c r="BE53" s="242"/>
      <c r="BF53" s="242"/>
      <c r="BG53" s="242"/>
      <c r="BH53" s="242"/>
      <c r="BI53" s="242"/>
      <c r="BJ53" s="242"/>
      <c r="BK53" s="242"/>
      <c r="BL53" s="242"/>
      <c r="BM53" s="242"/>
      <c r="BN53" s="242"/>
      <c r="BO53" s="242"/>
      <c r="BP53" s="242"/>
      <c r="BQ53" s="242"/>
      <c r="BR53" s="242"/>
      <c r="BS53" s="242"/>
      <c r="BT53" s="242"/>
      <c r="BU53" s="242"/>
      <c r="BV53" s="242"/>
      <c r="BW53" s="242"/>
      <c r="BX53" s="242"/>
      <c r="BY53" s="242"/>
      <c r="BZ53" s="242"/>
      <c r="CA53" s="242"/>
      <c r="CB53" s="242"/>
      <c r="CC53" s="242"/>
      <c r="CD53" s="242"/>
      <c r="CE53" s="242"/>
      <c r="CF53" s="242"/>
      <c r="CG53" s="242"/>
      <c r="CH53" s="242"/>
      <c r="CI53" s="242"/>
      <c r="CJ53" s="242"/>
      <c r="CK53" s="242"/>
      <c r="CL53" s="242"/>
      <c r="CM53" s="242"/>
      <c r="CN53" s="242"/>
      <c r="CO53" s="242"/>
      <c r="CP53" s="242"/>
      <c r="CQ53" s="242"/>
      <c r="CR53" s="242"/>
      <c r="CS53" s="242"/>
      <c r="CT53" s="242"/>
      <c r="CU53" s="242"/>
      <c r="CV53" s="242"/>
      <c r="CW53" s="242"/>
      <c r="CX53" s="242"/>
      <c r="CY53" s="242"/>
      <c r="CZ53" s="242"/>
      <c r="DA53" s="242"/>
      <c r="DB53" s="242"/>
      <c r="DC53" s="242"/>
      <c r="DD53" s="242"/>
      <c r="DE53" s="242"/>
      <c r="DF53" s="242"/>
      <c r="DG53" s="242"/>
      <c r="DH53" s="242"/>
      <c r="DI53" s="242"/>
      <c r="DJ53" s="242"/>
      <c r="DK53" s="242"/>
      <c r="DL53" s="242"/>
      <c r="DM53" s="242"/>
      <c r="DN53" s="242"/>
      <c r="DO53" s="242"/>
      <c r="DP53" s="242"/>
      <c r="DQ53" s="242"/>
      <c r="DR53" s="242"/>
      <c r="DS53" s="242"/>
      <c r="DT53" s="242"/>
      <c r="DU53" s="242"/>
      <c r="DV53" s="242"/>
      <c r="DW53" s="242"/>
      <c r="DX53" s="242"/>
      <c r="DY53" s="242"/>
      <c r="DZ53" s="242"/>
      <c r="EA53" s="242"/>
      <c r="EB53" s="242"/>
      <c r="EC53" s="242"/>
      <c r="ED53" s="242"/>
      <c r="EE53" s="242"/>
      <c r="EF53" s="242"/>
      <c r="EG53" s="242"/>
      <c r="EH53" s="242"/>
      <c r="EI53" s="242"/>
      <c r="EJ53" s="242"/>
      <c r="EK53" s="242"/>
      <c r="EL53" s="242"/>
      <c r="EM53" s="242"/>
      <c r="EN53" s="242"/>
      <c r="EO53" s="242"/>
      <c r="EP53" s="242"/>
      <c r="EQ53" s="242"/>
      <c r="ER53" s="242"/>
      <c r="ES53" s="242"/>
      <c r="ET53" s="242"/>
      <c r="EU53" s="242"/>
      <c r="EV53" s="242"/>
      <c r="EW53" s="242"/>
      <c r="EX53" s="242"/>
      <c r="EY53" s="242"/>
      <c r="EZ53" s="242"/>
      <c r="FA53" s="242"/>
      <c r="FB53" s="242"/>
      <c r="FC53" s="242"/>
      <c r="FD53" s="242"/>
      <c r="FE53" s="242"/>
      <c r="FF53" s="242"/>
      <c r="FG53" s="242"/>
      <c r="FH53" s="242"/>
      <c r="FI53" s="242"/>
      <c r="FJ53" s="242"/>
      <c r="FK53" s="242"/>
      <c r="FL53" s="242"/>
      <c r="FM53" s="242"/>
      <c r="FN53" s="242"/>
      <c r="FO53" s="242"/>
      <c r="FP53" s="242"/>
      <c r="FQ53" s="242"/>
      <c r="FR53" s="242"/>
      <c r="FS53" s="242"/>
      <c r="FT53" s="242"/>
      <c r="FU53" s="242"/>
      <c r="FV53" s="242"/>
      <c r="FW53" s="242"/>
      <c r="FX53" s="242"/>
      <c r="FY53" s="242"/>
      <c r="FZ53" s="242"/>
      <c r="GA53" s="242"/>
      <c r="GB53" s="242"/>
      <c r="GC53" s="242"/>
      <c r="GD53" s="242"/>
      <c r="GE53" s="242"/>
      <c r="GF53" s="242"/>
      <c r="GG53" s="242"/>
      <c r="GH53" s="242"/>
      <c r="GI53" s="242"/>
      <c r="GJ53" s="242"/>
      <c r="GK53" s="242"/>
      <c r="GL53" s="242"/>
      <c r="GM53" s="242"/>
      <c r="GN53" s="242"/>
      <c r="GO53" s="242"/>
      <c r="GP53" s="242"/>
      <c r="GQ53" s="242"/>
      <c r="GR53" s="242"/>
      <c r="GS53" s="242"/>
      <c r="GT53" s="242"/>
      <c r="GU53" s="242"/>
      <c r="GV53" s="242"/>
      <c r="GW53" s="242"/>
      <c r="GX53" s="242"/>
      <c r="GY53" s="242"/>
      <c r="GZ53" s="242"/>
      <c r="HA53" s="242"/>
      <c r="HB53" s="242"/>
      <c r="HC53" s="242"/>
      <c r="HD53" s="242"/>
      <c r="HE53" s="242"/>
      <c r="HF53" s="242"/>
      <c r="HG53" s="242"/>
      <c r="HH53" s="242"/>
      <c r="HI53" s="242"/>
      <c r="HJ53" s="242"/>
      <c r="HK53" s="242"/>
      <c r="HL53" s="242"/>
      <c r="HM53" s="242"/>
      <c r="HN53" s="242"/>
      <c r="HO53" s="242"/>
      <c r="HP53" s="242"/>
      <c r="HQ53" s="242"/>
      <c r="HR53" s="242"/>
      <c r="HS53" s="242"/>
      <c r="HT53" s="242"/>
      <c r="HU53" s="242"/>
      <c r="HV53" s="242"/>
      <c r="HW53" s="242"/>
      <c r="HX53" s="242"/>
      <c r="HY53" s="242"/>
      <c r="HZ53" s="242"/>
      <c r="IA53" s="242"/>
      <c r="IB53" s="242"/>
      <c r="IC53" s="242"/>
      <c r="ID53" s="242"/>
      <c r="IE53" s="242"/>
      <c r="IF53" s="242"/>
      <c r="IG53" s="242"/>
      <c r="IH53" s="242"/>
      <c r="II53" s="242"/>
      <c r="IJ53" s="242"/>
      <c r="IK53" s="242"/>
      <c r="IL53" s="242"/>
      <c r="IM53" s="242"/>
      <c r="IN53" s="242"/>
      <c r="IO53" s="242"/>
      <c r="IP53" s="242"/>
      <c r="IQ53" s="242"/>
      <c r="IR53" s="242"/>
      <c r="IS53" s="242"/>
      <c r="IT53" s="242"/>
      <c r="IU53" s="242"/>
      <c r="IV53" s="242"/>
      <c r="IW53" s="242"/>
      <c r="IX53" s="242"/>
      <c r="IY53" s="242"/>
      <c r="IZ53" s="242"/>
      <c r="JA53" s="242"/>
      <c r="JB53" s="242"/>
      <c r="JC53" s="242"/>
      <c r="JD53" s="242"/>
      <c r="JE53" s="242"/>
      <c r="JF53" s="242"/>
      <c r="JG53" s="242"/>
      <c r="JH53" s="242"/>
      <c r="JI53" s="242"/>
      <c r="JJ53" s="242"/>
      <c r="JK53" s="242"/>
      <c r="JL53" s="242"/>
      <c r="JM53" s="242"/>
      <c r="JN53" s="242"/>
      <c r="JO53" s="242"/>
      <c r="JP53" s="242"/>
      <c r="JQ53" s="242"/>
      <c r="JR53" s="242"/>
      <c r="JS53" s="242"/>
      <c r="JT53" s="242"/>
      <c r="JU53" s="242"/>
      <c r="JV53" s="242"/>
      <c r="JW53" s="242"/>
      <c r="JX53" s="242"/>
      <c r="JY53" s="242"/>
      <c r="JZ53" s="242"/>
      <c r="KA53" s="242"/>
      <c r="KB53" s="242"/>
      <c r="KC53" s="242"/>
      <c r="KD53" s="242"/>
      <c r="KE53" s="242"/>
      <c r="KF53" s="242"/>
      <c r="KG53" s="242"/>
      <c r="KH53" s="242"/>
      <c r="KI53" s="242"/>
      <c r="KJ53" s="242"/>
      <c r="KK53" s="242"/>
      <c r="KL53" s="242"/>
      <c r="KM53" s="242"/>
      <c r="KN53" s="242"/>
      <c r="KO53" s="242"/>
      <c r="KP53" s="242"/>
      <c r="KQ53" s="242"/>
      <c r="KR53" s="242"/>
      <c r="KS53" s="242"/>
      <c r="KT53" s="242"/>
      <c r="KU53" s="242"/>
      <c r="KV53" s="242"/>
      <c r="KW53" s="242"/>
      <c r="KX53" s="242"/>
      <c r="KY53" s="242"/>
      <c r="KZ53" s="242"/>
      <c r="LA53" s="242"/>
      <c r="LB53" s="242"/>
      <c r="LC53" s="242"/>
      <c r="LD53" s="242"/>
      <c r="LE53" s="242"/>
      <c r="LF53" s="242"/>
      <c r="LG53" s="242"/>
      <c r="LH53" s="242"/>
      <c r="LI53" s="242"/>
      <c r="LJ53" s="242"/>
      <c r="LK53" s="242"/>
      <c r="LL53" s="242"/>
      <c r="LM53" s="242"/>
      <c r="LN53" s="242"/>
      <c r="LO53" s="242"/>
      <c r="LP53" s="242"/>
      <c r="LQ53" s="242"/>
      <c r="LR53" s="242"/>
      <c r="LS53" s="242"/>
      <c r="LT53" s="242"/>
      <c r="LU53" s="242"/>
      <c r="LV53" s="242"/>
      <c r="LW53" s="242"/>
      <c r="LX53" s="242"/>
      <c r="LY53" s="242"/>
      <c r="LZ53" s="242"/>
      <c r="MA53" s="242"/>
      <c r="MB53" s="242"/>
      <c r="MC53" s="242"/>
      <c r="MD53" s="242"/>
      <c r="ME53" s="242"/>
      <c r="MF53" s="242"/>
      <c r="MG53" s="242"/>
      <c r="MH53" s="242"/>
      <c r="MI53" s="242"/>
      <c r="MJ53" s="242"/>
      <c r="MK53" s="242"/>
      <c r="ML53" s="242"/>
      <c r="MM53" s="242"/>
      <c r="MN53" s="242"/>
      <c r="MO53" s="242"/>
      <c r="MP53" s="242"/>
      <c r="MQ53" s="242"/>
      <c r="MR53" s="242"/>
      <c r="MS53" s="242"/>
      <c r="MT53" s="242"/>
      <c r="MU53" s="242"/>
      <c r="MV53" s="242"/>
      <c r="MW53" s="242"/>
      <c r="MX53" s="242"/>
      <c r="MY53" s="242"/>
      <c r="MZ53" s="242"/>
      <c r="NA53" s="242"/>
      <c r="NB53" s="242"/>
      <c r="NC53" s="242"/>
      <c r="ND53" s="242"/>
      <c r="NE53" s="242"/>
      <c r="NF53" s="242"/>
      <c r="NG53" s="242"/>
      <c r="NH53" s="242"/>
      <c r="NI53" s="242"/>
      <c r="NJ53" s="242"/>
      <c r="NK53" s="242"/>
      <c r="NL53" s="242"/>
      <c r="NM53" s="242"/>
      <c r="NN53" s="242"/>
      <c r="NO53" s="242"/>
      <c r="NP53" s="242"/>
      <c r="NQ53" s="242"/>
      <c r="NR53" s="242"/>
      <c r="NS53" s="242"/>
      <c r="NT53" s="242"/>
      <c r="NU53" s="242"/>
      <c r="NV53" s="242"/>
      <c r="NW53" s="242"/>
      <c r="NX53" s="242"/>
      <c r="NY53" s="242"/>
      <c r="NZ53" s="242"/>
      <c r="OA53" s="242"/>
      <c r="OB53" s="242"/>
      <c r="OC53" s="242"/>
      <c r="OD53" s="242"/>
      <c r="OE53" s="242"/>
      <c r="OF53" s="242"/>
      <c r="OG53" s="242"/>
      <c r="OH53" s="242"/>
      <c r="OI53" s="242"/>
      <c r="OJ53" s="242"/>
      <c r="OK53" s="242"/>
      <c r="OL53" s="242"/>
      <c r="OM53" s="242"/>
      <c r="ON53" s="242"/>
      <c r="OO53" s="242"/>
      <c r="OP53" s="242"/>
      <c r="OQ53" s="242"/>
      <c r="OR53" s="242"/>
      <c r="OS53" s="242"/>
      <c r="OT53" s="242"/>
      <c r="OU53" s="242"/>
      <c r="OV53" s="242"/>
      <c r="OW53" s="242"/>
      <c r="OX53" s="242"/>
      <c r="OY53" s="242"/>
      <c r="OZ53" s="242"/>
      <c r="PA53" s="242"/>
      <c r="PB53" s="242"/>
      <c r="PC53" s="242"/>
      <c r="PD53" s="242"/>
      <c r="PE53" s="242"/>
      <c r="PF53" s="242"/>
      <c r="PG53" s="242"/>
      <c r="PH53" s="242"/>
      <c r="PI53" s="242"/>
      <c r="PJ53" s="242"/>
      <c r="PK53" s="242"/>
      <c r="PL53" s="242"/>
      <c r="PM53" s="242"/>
      <c r="PN53" s="242"/>
      <c r="PO53" s="242"/>
      <c r="PP53" s="242"/>
      <c r="PQ53" s="242"/>
      <c r="PR53" s="242"/>
      <c r="PS53" s="242"/>
      <c r="PT53" s="242"/>
      <c r="PU53" s="242"/>
      <c r="PV53" s="242"/>
      <c r="PW53" s="242"/>
      <c r="PX53" s="242"/>
      <c r="PY53" s="242"/>
      <c r="PZ53" s="242"/>
      <c r="QA53" s="242"/>
      <c r="QB53" s="242"/>
      <c r="QC53" s="242"/>
      <c r="QD53" s="242"/>
      <c r="QE53" s="242"/>
      <c r="QF53" s="242"/>
      <c r="QG53" s="242"/>
      <c r="QH53" s="242"/>
      <c r="QI53" s="242"/>
      <c r="QJ53" s="242"/>
      <c r="QK53" s="242"/>
      <c r="QL53" s="242"/>
      <c r="QM53" s="242"/>
      <c r="QN53" s="242"/>
      <c r="QO53" s="242"/>
      <c r="QP53" s="242"/>
      <c r="QQ53" s="242"/>
      <c r="QR53" s="242"/>
      <c r="QS53" s="242"/>
      <c r="QT53" s="242"/>
      <c r="QU53" s="242"/>
      <c r="QV53" s="242"/>
      <c r="QW53" s="242"/>
      <c r="QX53" s="242"/>
      <c r="QY53" s="242"/>
      <c r="QZ53" s="242"/>
      <c r="RA53" s="242"/>
      <c r="RB53" s="242"/>
      <c r="RC53" s="242"/>
      <c r="RD53" s="242"/>
      <c r="RE53" s="242"/>
      <c r="RF53" s="242"/>
      <c r="RG53" s="242"/>
      <c r="RH53" s="242"/>
      <c r="RI53" s="242"/>
      <c r="RJ53" s="242"/>
      <c r="RK53" s="242"/>
      <c r="RL53" s="242"/>
      <c r="RM53" s="242"/>
      <c r="RN53" s="242"/>
      <c r="RO53" s="242"/>
      <c r="RP53" s="242"/>
      <c r="RQ53" s="242"/>
      <c r="RR53" s="242"/>
      <c r="RS53" s="242"/>
      <c r="RT53" s="242"/>
      <c r="RU53" s="242"/>
      <c r="RV53" s="242"/>
      <c r="RW53" s="242"/>
      <c r="RX53" s="242"/>
      <c r="RY53" s="242"/>
      <c r="RZ53" s="242"/>
      <c r="SA53" s="242"/>
      <c r="SB53" s="242"/>
      <c r="SC53" s="242"/>
      <c r="SD53" s="242"/>
      <c r="SE53" s="242"/>
      <c r="SF53" s="242"/>
      <c r="SG53" s="242"/>
      <c r="SH53" s="242"/>
      <c r="SI53" s="242"/>
      <c r="SJ53" s="242"/>
      <c r="SK53" s="242"/>
      <c r="SL53" s="242"/>
      <c r="SM53" s="242"/>
      <c r="SN53" s="242"/>
      <c r="SO53" s="242"/>
      <c r="SP53" s="242"/>
      <c r="SQ53" s="242"/>
      <c r="SR53" s="242"/>
      <c r="SS53" s="242"/>
      <c r="ST53" s="242"/>
      <c r="SU53" s="242"/>
      <c r="SV53" s="242"/>
      <c r="SW53" s="242"/>
      <c r="SX53" s="242"/>
      <c r="SY53" s="242"/>
      <c r="SZ53" s="242"/>
      <c r="TA53" s="242"/>
      <c r="TB53" s="242"/>
      <c r="TC53" s="242"/>
      <c r="TD53" s="242"/>
      <c r="TE53" s="242"/>
      <c r="TF53" s="242"/>
      <c r="TG53" s="242"/>
      <c r="TH53" s="242"/>
      <c r="TI53" s="242"/>
      <c r="TJ53" s="242"/>
      <c r="TK53" s="242"/>
      <c r="TL53" s="242"/>
      <c r="TM53" s="242"/>
      <c r="TN53" s="242"/>
      <c r="TO53" s="242"/>
      <c r="TP53" s="242"/>
      <c r="TQ53" s="242"/>
      <c r="TR53" s="242"/>
      <c r="TS53" s="242"/>
      <c r="TT53" s="242"/>
      <c r="TU53" s="242"/>
      <c r="TV53" s="242"/>
      <c r="TW53" s="242"/>
      <c r="TX53" s="242"/>
      <c r="TY53" s="242"/>
      <c r="TZ53" s="242"/>
      <c r="UA53" s="242"/>
      <c r="UB53" s="242"/>
      <c r="UC53" s="242"/>
      <c r="UD53" s="242"/>
      <c r="UE53" s="242"/>
      <c r="UF53" s="242"/>
      <c r="UG53" s="242"/>
      <c r="UH53" s="242"/>
      <c r="UI53" s="242"/>
      <c r="UJ53" s="242"/>
      <c r="UK53" s="242"/>
      <c r="UL53" s="242"/>
      <c r="UM53" s="242"/>
      <c r="UN53" s="242"/>
      <c r="UO53" s="242"/>
      <c r="UP53" s="242"/>
      <c r="UQ53" s="242"/>
      <c r="UR53" s="242"/>
      <c r="US53" s="242"/>
      <c r="UT53" s="242"/>
      <c r="UU53" s="242"/>
      <c r="UV53" s="242"/>
      <c r="UW53" s="242"/>
      <c r="UX53" s="242"/>
      <c r="UY53" s="242"/>
      <c r="UZ53" s="242"/>
      <c r="VA53" s="242"/>
      <c r="VB53" s="242"/>
      <c r="VC53" s="242"/>
      <c r="VD53" s="242"/>
      <c r="VE53" s="242"/>
      <c r="VF53" s="242"/>
      <c r="VG53" s="242"/>
      <c r="VH53" s="242"/>
      <c r="VI53" s="242"/>
      <c r="VJ53" s="242"/>
      <c r="VK53" s="242"/>
      <c r="VL53" s="242"/>
      <c r="VM53" s="242"/>
      <c r="VN53" s="242"/>
      <c r="VO53" s="242"/>
      <c r="VP53" s="242"/>
      <c r="VQ53" s="242"/>
      <c r="VR53" s="242"/>
      <c r="VS53" s="242"/>
      <c r="VT53" s="242"/>
      <c r="VU53" s="242"/>
      <c r="VV53" s="242"/>
      <c r="VW53" s="242"/>
      <c r="VX53" s="242"/>
      <c r="VY53" s="242"/>
      <c r="VZ53" s="242"/>
      <c r="WA53" s="242"/>
      <c r="WB53" s="242"/>
      <c r="WC53" s="242"/>
      <c r="WD53" s="242"/>
      <c r="WE53" s="242"/>
      <c r="WF53" s="242"/>
      <c r="WG53" s="242"/>
      <c r="WH53" s="242"/>
      <c r="WI53" s="242"/>
      <c r="WJ53" s="242"/>
      <c r="WK53" s="242"/>
      <c r="WL53" s="242"/>
      <c r="WM53" s="242"/>
      <c r="WN53" s="242"/>
      <c r="WO53" s="242"/>
      <c r="WP53" s="242"/>
      <c r="WQ53" s="242"/>
      <c r="WR53" s="242"/>
      <c r="WS53" s="242"/>
      <c r="WT53" s="242"/>
      <c r="WU53" s="242"/>
      <c r="WV53" s="242"/>
      <c r="WW53" s="242"/>
      <c r="WX53" s="242"/>
      <c r="WY53" s="242"/>
      <c r="WZ53" s="242"/>
      <c r="XA53" s="242"/>
      <c r="XB53" s="242"/>
      <c r="XC53" s="242"/>
      <c r="XD53" s="242"/>
      <c r="XE53" s="242"/>
      <c r="XF53" s="242"/>
      <c r="XG53" s="242"/>
      <c r="XH53" s="242"/>
      <c r="XI53" s="242"/>
      <c r="XJ53" s="242"/>
      <c r="XK53" s="242"/>
      <c r="XL53" s="242"/>
      <c r="XM53" s="242"/>
      <c r="XN53" s="242"/>
      <c r="XO53" s="242"/>
      <c r="XP53" s="242"/>
      <c r="XQ53" s="242"/>
      <c r="XR53" s="242"/>
      <c r="XS53" s="242"/>
      <c r="XT53" s="242"/>
      <c r="XU53" s="242"/>
      <c r="XV53" s="242"/>
      <c r="XW53" s="242"/>
      <c r="XX53" s="242"/>
      <c r="XY53" s="242"/>
      <c r="XZ53" s="242"/>
      <c r="YA53" s="242"/>
      <c r="YB53" s="242"/>
      <c r="YC53" s="242"/>
      <c r="YD53" s="242"/>
      <c r="YE53" s="242"/>
      <c r="YF53" s="242"/>
      <c r="YG53" s="242"/>
      <c r="YH53" s="242"/>
      <c r="YI53" s="242"/>
      <c r="YJ53" s="242"/>
      <c r="YK53" s="242"/>
      <c r="YL53" s="242"/>
      <c r="YM53" s="242"/>
      <c r="YN53" s="242"/>
      <c r="YO53" s="242"/>
      <c r="YP53" s="242"/>
      <c r="YQ53" s="242"/>
      <c r="YR53" s="242"/>
      <c r="YS53" s="242"/>
      <c r="YT53" s="242"/>
      <c r="YU53" s="242"/>
      <c r="YV53" s="242"/>
      <c r="YW53" s="242"/>
      <c r="YX53" s="242"/>
      <c r="YY53" s="242"/>
      <c r="YZ53" s="242"/>
      <c r="ZA53" s="242"/>
      <c r="ZB53" s="242"/>
      <c r="ZC53" s="242"/>
      <c r="ZD53" s="242"/>
      <c r="ZE53" s="242"/>
      <c r="ZF53" s="242"/>
      <c r="ZG53" s="242"/>
      <c r="ZH53" s="242"/>
      <c r="ZI53" s="242"/>
      <c r="ZJ53" s="242"/>
      <c r="ZK53" s="242"/>
      <c r="ZL53" s="242"/>
      <c r="ZM53" s="242"/>
      <c r="ZN53" s="242"/>
      <c r="ZO53" s="242"/>
      <c r="ZP53" s="242"/>
      <c r="ZQ53" s="242"/>
      <c r="ZR53" s="242"/>
      <c r="ZS53" s="242"/>
      <c r="ZT53" s="242"/>
      <c r="ZU53" s="242"/>
      <c r="ZV53" s="242"/>
      <c r="ZW53" s="242"/>
      <c r="ZX53" s="242"/>
      <c r="ZY53" s="242"/>
      <c r="ZZ53" s="242"/>
      <c r="AAA53" s="242"/>
      <c r="AAB53" s="242"/>
      <c r="AAC53" s="242"/>
      <c r="AAD53" s="242"/>
      <c r="AAE53" s="242"/>
      <c r="AAF53" s="242"/>
      <c r="AAG53" s="242"/>
      <c r="AAH53" s="242"/>
      <c r="AAI53" s="242"/>
      <c r="AAJ53" s="242"/>
      <c r="AAK53" s="242"/>
      <c r="AAL53" s="242"/>
      <c r="AAM53" s="242"/>
      <c r="AAN53" s="242"/>
      <c r="AAO53" s="242"/>
      <c r="AAP53" s="242"/>
      <c r="AAQ53" s="242"/>
      <c r="AAR53" s="242"/>
      <c r="AAS53" s="242"/>
      <c r="AAT53" s="242"/>
      <c r="AAU53" s="242"/>
      <c r="AAV53" s="242"/>
      <c r="AAW53" s="242"/>
      <c r="AAX53" s="242"/>
      <c r="AAY53" s="242"/>
      <c r="AAZ53" s="242"/>
      <c r="ABA53" s="242"/>
      <c r="ABB53" s="242"/>
      <c r="ABC53" s="242"/>
      <c r="ABD53" s="242"/>
      <c r="ABE53" s="242"/>
      <c r="ABF53" s="242"/>
      <c r="ABG53" s="242"/>
      <c r="ABH53" s="242"/>
      <c r="ABI53" s="242"/>
      <c r="ABJ53" s="242"/>
      <c r="ABK53" s="242"/>
      <c r="ABL53" s="242"/>
      <c r="ABM53" s="242"/>
      <c r="ABN53" s="242"/>
      <c r="ABO53" s="242"/>
      <c r="ABP53" s="242"/>
      <c r="ABQ53" s="242"/>
      <c r="ABR53" s="242"/>
      <c r="ABS53" s="242"/>
      <c r="ABT53" s="242"/>
      <c r="ABU53" s="242"/>
      <c r="ABV53" s="242"/>
      <c r="ABW53" s="242"/>
      <c r="ABX53" s="242"/>
      <c r="ABY53" s="242"/>
      <c r="ABZ53" s="242"/>
      <c r="ACA53" s="242"/>
      <c r="ACB53" s="242"/>
      <c r="ACC53" s="242"/>
      <c r="ACD53" s="242"/>
      <c r="ACE53" s="242"/>
      <c r="ACF53" s="242"/>
      <c r="ACG53" s="242"/>
      <c r="ACH53" s="242"/>
      <c r="ACI53" s="242"/>
      <c r="ACJ53" s="242"/>
      <c r="ACK53" s="242"/>
      <c r="ACL53" s="242"/>
      <c r="ACM53" s="242"/>
      <c r="ACN53" s="242"/>
      <c r="ACO53" s="242"/>
      <c r="ACP53" s="242"/>
      <c r="ACQ53" s="242"/>
      <c r="ACR53" s="242"/>
      <c r="ACS53" s="242"/>
      <c r="ACT53" s="242"/>
      <c r="ACU53" s="242"/>
      <c r="ACV53" s="242"/>
      <c r="ACW53" s="242"/>
      <c r="ACX53" s="242"/>
      <c r="ACY53" s="242"/>
      <c r="ACZ53" s="242"/>
      <c r="ADA53" s="242"/>
      <c r="ADB53" s="242"/>
      <c r="ADC53" s="242"/>
      <c r="ADD53" s="242"/>
      <c r="ADE53" s="242"/>
      <c r="ADF53" s="242"/>
      <c r="ADG53" s="242"/>
      <c r="ADH53" s="242"/>
      <c r="ADI53" s="242"/>
      <c r="ADJ53" s="242"/>
      <c r="ADK53" s="242"/>
      <c r="ADL53" s="242"/>
      <c r="ADM53" s="242"/>
      <c r="ADN53" s="242"/>
      <c r="ADO53" s="242"/>
      <c r="ADP53" s="242"/>
      <c r="ADQ53" s="242"/>
      <c r="ADR53" s="242"/>
      <c r="ADS53" s="242"/>
      <c r="ADT53" s="242"/>
      <c r="ADU53" s="242"/>
      <c r="ADV53" s="242"/>
      <c r="ADW53" s="242"/>
      <c r="ADX53" s="242"/>
      <c r="ADY53" s="242"/>
      <c r="ADZ53" s="242"/>
      <c r="AEA53" s="242"/>
      <c r="AEB53" s="242"/>
      <c r="AEC53" s="242"/>
      <c r="AED53" s="242"/>
      <c r="AEE53" s="242"/>
      <c r="AEF53" s="242"/>
      <c r="AEG53" s="242"/>
      <c r="AEH53" s="242"/>
      <c r="AEI53" s="242"/>
      <c r="AEJ53" s="242"/>
      <c r="AEK53" s="242"/>
      <c r="AEL53" s="242"/>
      <c r="AEM53" s="242"/>
      <c r="AEN53" s="242"/>
      <c r="AEO53" s="242"/>
      <c r="AEP53" s="242"/>
      <c r="AEQ53" s="242"/>
      <c r="AER53" s="242"/>
      <c r="AES53" s="242"/>
      <c r="AET53" s="242"/>
      <c r="AEU53" s="242"/>
      <c r="AEV53" s="242"/>
      <c r="AEW53" s="242"/>
      <c r="AEX53" s="242"/>
      <c r="AEY53" s="242"/>
      <c r="AEZ53" s="242"/>
      <c r="AFA53" s="242"/>
      <c r="AFB53" s="242"/>
      <c r="AFC53" s="242"/>
      <c r="AFD53" s="242"/>
      <c r="AFE53" s="242"/>
      <c r="AFF53" s="242"/>
      <c r="AFG53" s="242"/>
      <c r="AFH53" s="242"/>
      <c r="AFI53" s="242"/>
      <c r="AFJ53" s="242"/>
      <c r="AFK53" s="242"/>
      <c r="AFL53" s="242"/>
      <c r="AFM53" s="242"/>
      <c r="AFN53" s="242"/>
      <c r="AFO53" s="242"/>
      <c r="AFP53" s="242"/>
      <c r="AFQ53" s="242"/>
      <c r="AFR53" s="242"/>
      <c r="AFS53" s="242"/>
      <c r="AFT53" s="242"/>
      <c r="AFU53" s="242"/>
      <c r="AFV53" s="242"/>
      <c r="AFW53" s="242"/>
      <c r="AFX53" s="242"/>
      <c r="AFY53" s="242"/>
      <c r="AFZ53" s="242"/>
      <c r="AGA53" s="242"/>
      <c r="AGB53" s="242"/>
      <c r="AGC53" s="242"/>
      <c r="AGD53" s="242"/>
      <c r="AGE53" s="242"/>
      <c r="AGF53" s="242"/>
      <c r="AGG53" s="242"/>
      <c r="AGH53" s="242"/>
      <c r="AGI53" s="242"/>
      <c r="AGJ53" s="242"/>
      <c r="AGK53" s="242"/>
      <c r="AGL53" s="242"/>
      <c r="AGM53" s="242"/>
      <c r="AGN53" s="242"/>
      <c r="AGO53" s="242"/>
      <c r="AGP53" s="242"/>
      <c r="AGQ53" s="242"/>
      <c r="AGR53" s="242"/>
      <c r="AGS53" s="242"/>
      <c r="AGT53" s="242"/>
      <c r="AGU53" s="242"/>
      <c r="AGV53" s="242"/>
      <c r="AGW53" s="242"/>
      <c r="AGX53" s="242"/>
      <c r="AGY53" s="242"/>
      <c r="AGZ53" s="242"/>
      <c r="AHA53" s="242"/>
      <c r="AHB53" s="242"/>
      <c r="AHC53" s="242"/>
      <c r="AHD53" s="242"/>
      <c r="AHE53" s="242"/>
      <c r="AHF53" s="242"/>
      <c r="AHG53" s="242"/>
      <c r="AHH53" s="242"/>
      <c r="AHI53" s="242"/>
      <c r="AHJ53" s="242"/>
      <c r="AHK53" s="242"/>
      <c r="AHL53" s="242"/>
      <c r="AHM53" s="242"/>
      <c r="AHN53" s="242"/>
      <c r="AHO53" s="242"/>
      <c r="AHP53" s="242"/>
      <c r="AHQ53" s="242"/>
      <c r="AHR53" s="242"/>
      <c r="AHS53" s="242"/>
      <c r="AHT53" s="242"/>
      <c r="AHU53" s="242"/>
      <c r="AHV53" s="242"/>
      <c r="AHW53" s="242"/>
      <c r="AHX53" s="242"/>
      <c r="AHY53" s="242"/>
      <c r="AHZ53" s="242"/>
      <c r="AIA53" s="242"/>
      <c r="AIB53" s="242"/>
      <c r="AIC53" s="242"/>
      <c r="AID53" s="242"/>
      <c r="AIE53" s="242"/>
      <c r="AIF53" s="242"/>
      <c r="AIG53" s="242"/>
      <c r="AIH53" s="242"/>
      <c r="AII53" s="242"/>
      <c r="AIJ53" s="242"/>
      <c r="AIK53" s="242"/>
      <c r="AIL53" s="242"/>
      <c r="AIM53" s="242"/>
      <c r="AIN53" s="242"/>
      <c r="AIO53" s="242"/>
      <c r="AIP53" s="242"/>
      <c r="AIQ53" s="242"/>
      <c r="AIR53" s="242"/>
      <c r="AIS53" s="242"/>
      <c r="AIT53" s="242"/>
      <c r="AIU53" s="242"/>
      <c r="AIV53" s="242"/>
      <c r="AIW53" s="242"/>
      <c r="AIX53" s="242"/>
      <c r="AIY53" s="242"/>
      <c r="AIZ53" s="242"/>
      <c r="AJA53" s="242"/>
      <c r="AJB53" s="242"/>
      <c r="AJC53" s="242"/>
      <c r="AJD53" s="242"/>
      <c r="AJE53" s="242"/>
      <c r="AJF53" s="242"/>
      <c r="AJG53" s="242"/>
      <c r="AJH53" s="242"/>
      <c r="AJI53" s="242"/>
      <c r="AJJ53" s="242"/>
      <c r="AJK53" s="242"/>
      <c r="AJL53" s="242"/>
      <c r="AJM53" s="242"/>
      <c r="AJN53" s="242"/>
      <c r="AJO53" s="242"/>
      <c r="AJP53" s="242"/>
      <c r="AJQ53" s="242"/>
      <c r="AJR53" s="242"/>
      <c r="AJS53" s="242"/>
      <c r="AJT53" s="242"/>
      <c r="AJU53" s="242"/>
      <c r="AJV53" s="242"/>
      <c r="AJW53" s="242"/>
      <c r="AJX53" s="242"/>
      <c r="AJY53" s="242"/>
      <c r="AJZ53" s="242"/>
      <c r="AKA53" s="242"/>
      <c r="AKB53" s="242"/>
      <c r="AKC53" s="242"/>
      <c r="AKD53" s="242"/>
      <c r="AKE53" s="242"/>
      <c r="AKF53" s="242"/>
      <c r="AKG53" s="242"/>
      <c r="AKH53" s="242"/>
      <c r="AKI53" s="242"/>
      <c r="AKJ53" s="242"/>
      <c r="AKK53" s="242"/>
      <c r="AKL53" s="242"/>
      <c r="AKM53" s="242"/>
      <c r="AKN53" s="242"/>
      <c r="AKO53" s="242"/>
      <c r="AKP53" s="242"/>
      <c r="AKQ53" s="242"/>
      <c r="AKR53" s="242"/>
      <c r="AKS53" s="242"/>
      <c r="AKT53" s="242"/>
      <c r="AKU53" s="242"/>
      <c r="AKV53" s="242"/>
      <c r="AKW53" s="242"/>
      <c r="AKX53" s="242"/>
      <c r="AKY53" s="242"/>
      <c r="AKZ53" s="242"/>
      <c r="ALA53" s="242"/>
      <c r="ALB53" s="242"/>
      <c r="ALC53" s="242"/>
      <c r="ALD53" s="242"/>
      <c r="ALE53" s="242"/>
      <c r="ALF53" s="242"/>
      <c r="ALG53" s="242"/>
      <c r="ALH53" s="242"/>
      <c r="ALI53" s="242"/>
      <c r="ALJ53" s="242"/>
      <c r="ALK53" s="242"/>
      <c r="ALL53" s="242"/>
      <c r="ALM53" s="242"/>
      <c r="ALN53" s="242"/>
      <c r="ALO53" s="242"/>
      <c r="ALP53" s="242"/>
      <c r="ALQ53" s="242"/>
      <c r="ALR53" s="242"/>
      <c r="ALS53" s="242"/>
      <c r="ALT53" s="242"/>
      <c r="ALU53" s="242"/>
      <c r="ALV53" s="242"/>
      <c r="ALW53" s="242"/>
      <c r="ALX53" s="242"/>
      <c r="ALY53" s="242"/>
      <c r="ALZ53" s="242"/>
      <c r="AMA53" s="242"/>
      <c r="AMB53" s="242"/>
      <c r="AMC53" s="242"/>
      <c r="AMD53" s="242"/>
      <c r="AME53" s="242"/>
      <c r="AMF53" s="242"/>
      <c r="AMG53" s="242"/>
      <c r="AMH53" s="242"/>
      <c r="AMI53" s="242"/>
      <c r="AMJ53" s="242"/>
    </row>
    <row r="54" customFormat="false" ht="39" hidden="false" customHeight="true" outlineLevel="0" collapsed="false">
      <c r="A54" s="263" t="str">
        <f aca="false">"Total reported compensation expenditures are divided by the total reported FTEs to calculate the statewide average salary for fiscal year "&amp;('Source query'!$A$2+1)&amp;":"</f>
        <v>Total reported compensation expenditures are divided by the total reported FTEs to calculate the statewide average salary for fiscal year 2016:</v>
      </c>
      <c r="B54" s="263"/>
      <c r="C54" s="263"/>
      <c r="D54" s="264" t="n">
        <f aca="false">D48/D53</f>
        <v>81179.6509742373</v>
      </c>
      <c r="E54" s="254"/>
      <c r="F54" s="265" t="n">
        <f aca="false">Summary!B25-D54</f>
        <v>0</v>
      </c>
      <c r="G54" s="242"/>
      <c r="H54" s="242"/>
      <c r="I54" s="242"/>
      <c r="J54" s="242"/>
      <c r="K54" s="242"/>
      <c r="L54" s="242"/>
      <c r="M54" s="242"/>
      <c r="N54" s="242"/>
      <c r="O54" s="242"/>
      <c r="P54" s="242"/>
      <c r="Q54" s="242"/>
      <c r="R54" s="242"/>
      <c r="S54" s="242"/>
      <c r="T54" s="242"/>
      <c r="U54" s="242"/>
      <c r="V54" s="242"/>
      <c r="W54" s="242"/>
      <c r="X54" s="242"/>
      <c r="Y54" s="242"/>
      <c r="Z54" s="242"/>
      <c r="AA54" s="242"/>
      <c r="AB54" s="242"/>
      <c r="AC54" s="242"/>
      <c r="AD54" s="242"/>
      <c r="AE54" s="242"/>
      <c r="AF54" s="242"/>
      <c r="AG54" s="242"/>
      <c r="AH54" s="242"/>
      <c r="AI54" s="242"/>
      <c r="AJ54" s="242"/>
      <c r="AK54" s="242"/>
      <c r="AL54" s="242"/>
      <c r="AM54" s="242"/>
      <c r="AN54" s="242"/>
      <c r="AO54" s="242"/>
      <c r="AP54" s="242"/>
      <c r="AQ54" s="242"/>
      <c r="AR54" s="242"/>
      <c r="AS54" s="242"/>
      <c r="AT54" s="242"/>
      <c r="AU54" s="242"/>
      <c r="AV54" s="242"/>
      <c r="AW54" s="242"/>
      <c r="AX54" s="242"/>
      <c r="AY54" s="242"/>
      <c r="AZ54" s="242"/>
      <c r="BA54" s="242"/>
      <c r="BB54" s="242"/>
      <c r="BC54" s="242"/>
      <c r="BD54" s="242"/>
      <c r="BE54" s="242"/>
      <c r="BF54" s="242"/>
      <c r="BG54" s="242"/>
      <c r="BH54" s="242"/>
      <c r="BI54" s="242"/>
      <c r="BJ54" s="242"/>
      <c r="BK54" s="242"/>
      <c r="BL54" s="242"/>
      <c r="BM54" s="242"/>
      <c r="BN54" s="242"/>
      <c r="BO54" s="242"/>
      <c r="BP54" s="242"/>
      <c r="BQ54" s="242"/>
      <c r="BR54" s="242"/>
      <c r="BS54" s="242"/>
      <c r="BT54" s="242"/>
      <c r="BU54" s="242"/>
      <c r="BV54" s="242"/>
      <c r="BW54" s="242"/>
      <c r="BX54" s="242"/>
      <c r="BY54" s="242"/>
      <c r="BZ54" s="242"/>
      <c r="CA54" s="242"/>
      <c r="CB54" s="242"/>
      <c r="CC54" s="242"/>
      <c r="CD54" s="242"/>
      <c r="CE54" s="242"/>
      <c r="CF54" s="242"/>
      <c r="CG54" s="242"/>
      <c r="CH54" s="242"/>
      <c r="CI54" s="242"/>
      <c r="CJ54" s="242"/>
      <c r="CK54" s="242"/>
      <c r="CL54" s="242"/>
      <c r="CM54" s="242"/>
      <c r="CN54" s="242"/>
      <c r="CO54" s="242"/>
      <c r="CP54" s="242"/>
      <c r="CQ54" s="242"/>
      <c r="CR54" s="242"/>
      <c r="CS54" s="242"/>
      <c r="CT54" s="242"/>
      <c r="CU54" s="242"/>
      <c r="CV54" s="242"/>
      <c r="CW54" s="242"/>
      <c r="CX54" s="242"/>
      <c r="CY54" s="242"/>
      <c r="CZ54" s="242"/>
      <c r="DA54" s="242"/>
      <c r="DB54" s="242"/>
      <c r="DC54" s="242"/>
      <c r="DD54" s="242"/>
      <c r="DE54" s="242"/>
      <c r="DF54" s="242"/>
      <c r="DG54" s="242"/>
      <c r="DH54" s="242"/>
      <c r="DI54" s="242"/>
      <c r="DJ54" s="242"/>
      <c r="DK54" s="242"/>
      <c r="DL54" s="242"/>
      <c r="DM54" s="242"/>
      <c r="DN54" s="242"/>
      <c r="DO54" s="242"/>
      <c r="DP54" s="242"/>
      <c r="DQ54" s="242"/>
      <c r="DR54" s="242"/>
      <c r="DS54" s="242"/>
      <c r="DT54" s="242"/>
      <c r="DU54" s="242"/>
      <c r="DV54" s="242"/>
      <c r="DW54" s="242"/>
      <c r="DX54" s="242"/>
      <c r="DY54" s="242"/>
      <c r="DZ54" s="242"/>
      <c r="EA54" s="242"/>
      <c r="EB54" s="242"/>
      <c r="EC54" s="242"/>
      <c r="ED54" s="242"/>
      <c r="EE54" s="242"/>
      <c r="EF54" s="242"/>
      <c r="EG54" s="242"/>
      <c r="EH54" s="242"/>
      <c r="EI54" s="242"/>
      <c r="EJ54" s="242"/>
      <c r="EK54" s="242"/>
      <c r="EL54" s="242"/>
      <c r="EM54" s="242"/>
      <c r="EN54" s="242"/>
      <c r="EO54" s="242"/>
      <c r="EP54" s="242"/>
      <c r="EQ54" s="242"/>
      <c r="ER54" s="242"/>
      <c r="ES54" s="242"/>
      <c r="ET54" s="242"/>
      <c r="EU54" s="242"/>
      <c r="EV54" s="242"/>
      <c r="EW54" s="242"/>
      <c r="EX54" s="242"/>
      <c r="EY54" s="242"/>
      <c r="EZ54" s="242"/>
      <c r="FA54" s="242"/>
      <c r="FB54" s="242"/>
      <c r="FC54" s="242"/>
      <c r="FD54" s="242"/>
      <c r="FE54" s="242"/>
      <c r="FF54" s="242"/>
      <c r="FG54" s="242"/>
      <c r="FH54" s="242"/>
      <c r="FI54" s="242"/>
      <c r="FJ54" s="242"/>
      <c r="FK54" s="242"/>
      <c r="FL54" s="242"/>
      <c r="FM54" s="242"/>
      <c r="FN54" s="242"/>
      <c r="FO54" s="242"/>
      <c r="FP54" s="242"/>
      <c r="FQ54" s="242"/>
      <c r="FR54" s="242"/>
      <c r="FS54" s="242"/>
      <c r="FT54" s="242"/>
      <c r="FU54" s="242"/>
      <c r="FV54" s="242"/>
      <c r="FW54" s="242"/>
      <c r="FX54" s="242"/>
      <c r="FY54" s="242"/>
      <c r="FZ54" s="242"/>
      <c r="GA54" s="242"/>
      <c r="GB54" s="242"/>
      <c r="GC54" s="242"/>
      <c r="GD54" s="242"/>
      <c r="GE54" s="242"/>
      <c r="GF54" s="242"/>
      <c r="GG54" s="242"/>
      <c r="GH54" s="242"/>
      <c r="GI54" s="242"/>
      <c r="GJ54" s="242"/>
      <c r="GK54" s="242"/>
      <c r="GL54" s="242"/>
      <c r="GM54" s="242"/>
      <c r="GN54" s="242"/>
      <c r="GO54" s="242"/>
      <c r="GP54" s="242"/>
      <c r="GQ54" s="242"/>
      <c r="GR54" s="242"/>
      <c r="GS54" s="242"/>
      <c r="GT54" s="242"/>
      <c r="GU54" s="242"/>
      <c r="GV54" s="242"/>
      <c r="GW54" s="242"/>
      <c r="GX54" s="242"/>
      <c r="GY54" s="242"/>
      <c r="GZ54" s="242"/>
      <c r="HA54" s="242"/>
      <c r="HB54" s="242"/>
      <c r="HC54" s="242"/>
      <c r="HD54" s="242"/>
      <c r="HE54" s="242"/>
      <c r="HF54" s="242"/>
      <c r="HG54" s="242"/>
      <c r="HH54" s="242"/>
      <c r="HI54" s="242"/>
      <c r="HJ54" s="242"/>
      <c r="HK54" s="242"/>
      <c r="HL54" s="242"/>
      <c r="HM54" s="242"/>
      <c r="HN54" s="242"/>
      <c r="HO54" s="242"/>
      <c r="HP54" s="242"/>
      <c r="HQ54" s="242"/>
      <c r="HR54" s="242"/>
      <c r="HS54" s="242"/>
      <c r="HT54" s="242"/>
      <c r="HU54" s="242"/>
      <c r="HV54" s="242"/>
      <c r="HW54" s="242"/>
      <c r="HX54" s="242"/>
      <c r="HY54" s="242"/>
      <c r="HZ54" s="242"/>
      <c r="IA54" s="242"/>
      <c r="IB54" s="242"/>
      <c r="IC54" s="242"/>
      <c r="ID54" s="242"/>
      <c r="IE54" s="242"/>
      <c r="IF54" s="242"/>
      <c r="IG54" s="242"/>
      <c r="IH54" s="242"/>
      <c r="II54" s="242"/>
      <c r="IJ54" s="242"/>
      <c r="IK54" s="242"/>
      <c r="IL54" s="242"/>
      <c r="IM54" s="242"/>
      <c r="IN54" s="242"/>
      <c r="IO54" s="242"/>
      <c r="IP54" s="242"/>
      <c r="IQ54" s="242"/>
      <c r="IR54" s="242"/>
      <c r="IS54" s="242"/>
      <c r="IT54" s="242"/>
      <c r="IU54" s="242"/>
      <c r="IV54" s="242"/>
      <c r="IW54" s="242"/>
      <c r="IX54" s="242"/>
      <c r="IY54" s="242"/>
      <c r="IZ54" s="242"/>
      <c r="JA54" s="242"/>
      <c r="JB54" s="242"/>
      <c r="JC54" s="242"/>
      <c r="JD54" s="242"/>
      <c r="JE54" s="242"/>
      <c r="JF54" s="242"/>
      <c r="JG54" s="242"/>
      <c r="JH54" s="242"/>
      <c r="JI54" s="242"/>
      <c r="JJ54" s="242"/>
      <c r="JK54" s="242"/>
      <c r="JL54" s="242"/>
      <c r="JM54" s="242"/>
      <c r="JN54" s="242"/>
      <c r="JO54" s="242"/>
      <c r="JP54" s="242"/>
      <c r="JQ54" s="242"/>
      <c r="JR54" s="242"/>
      <c r="JS54" s="242"/>
      <c r="JT54" s="242"/>
      <c r="JU54" s="242"/>
      <c r="JV54" s="242"/>
      <c r="JW54" s="242"/>
      <c r="JX54" s="242"/>
      <c r="JY54" s="242"/>
      <c r="JZ54" s="242"/>
      <c r="KA54" s="242"/>
      <c r="KB54" s="242"/>
      <c r="KC54" s="242"/>
      <c r="KD54" s="242"/>
      <c r="KE54" s="242"/>
      <c r="KF54" s="242"/>
      <c r="KG54" s="242"/>
      <c r="KH54" s="242"/>
      <c r="KI54" s="242"/>
      <c r="KJ54" s="242"/>
      <c r="KK54" s="242"/>
      <c r="KL54" s="242"/>
      <c r="KM54" s="242"/>
      <c r="KN54" s="242"/>
      <c r="KO54" s="242"/>
      <c r="KP54" s="242"/>
      <c r="KQ54" s="242"/>
      <c r="KR54" s="242"/>
      <c r="KS54" s="242"/>
      <c r="KT54" s="242"/>
      <c r="KU54" s="242"/>
      <c r="KV54" s="242"/>
      <c r="KW54" s="242"/>
      <c r="KX54" s="242"/>
      <c r="KY54" s="242"/>
      <c r="KZ54" s="242"/>
      <c r="LA54" s="242"/>
      <c r="LB54" s="242"/>
      <c r="LC54" s="242"/>
      <c r="LD54" s="242"/>
      <c r="LE54" s="242"/>
      <c r="LF54" s="242"/>
      <c r="LG54" s="242"/>
      <c r="LH54" s="242"/>
      <c r="LI54" s="242"/>
      <c r="LJ54" s="242"/>
      <c r="LK54" s="242"/>
      <c r="LL54" s="242"/>
      <c r="LM54" s="242"/>
      <c r="LN54" s="242"/>
      <c r="LO54" s="242"/>
      <c r="LP54" s="242"/>
      <c r="LQ54" s="242"/>
      <c r="LR54" s="242"/>
      <c r="LS54" s="242"/>
      <c r="LT54" s="242"/>
      <c r="LU54" s="242"/>
      <c r="LV54" s="242"/>
      <c r="LW54" s="242"/>
      <c r="LX54" s="242"/>
      <c r="LY54" s="242"/>
      <c r="LZ54" s="242"/>
      <c r="MA54" s="242"/>
      <c r="MB54" s="242"/>
      <c r="MC54" s="242"/>
      <c r="MD54" s="242"/>
      <c r="ME54" s="242"/>
      <c r="MF54" s="242"/>
      <c r="MG54" s="242"/>
      <c r="MH54" s="242"/>
      <c r="MI54" s="242"/>
      <c r="MJ54" s="242"/>
      <c r="MK54" s="242"/>
      <c r="ML54" s="242"/>
      <c r="MM54" s="242"/>
      <c r="MN54" s="242"/>
      <c r="MO54" s="242"/>
      <c r="MP54" s="242"/>
      <c r="MQ54" s="242"/>
      <c r="MR54" s="242"/>
      <c r="MS54" s="242"/>
      <c r="MT54" s="242"/>
      <c r="MU54" s="242"/>
      <c r="MV54" s="242"/>
      <c r="MW54" s="242"/>
      <c r="MX54" s="242"/>
      <c r="MY54" s="242"/>
      <c r="MZ54" s="242"/>
      <c r="NA54" s="242"/>
      <c r="NB54" s="242"/>
      <c r="NC54" s="242"/>
      <c r="ND54" s="242"/>
      <c r="NE54" s="242"/>
      <c r="NF54" s="242"/>
      <c r="NG54" s="242"/>
      <c r="NH54" s="242"/>
      <c r="NI54" s="242"/>
      <c r="NJ54" s="242"/>
      <c r="NK54" s="242"/>
      <c r="NL54" s="242"/>
      <c r="NM54" s="242"/>
      <c r="NN54" s="242"/>
      <c r="NO54" s="242"/>
      <c r="NP54" s="242"/>
      <c r="NQ54" s="242"/>
      <c r="NR54" s="242"/>
      <c r="NS54" s="242"/>
      <c r="NT54" s="242"/>
      <c r="NU54" s="242"/>
      <c r="NV54" s="242"/>
      <c r="NW54" s="242"/>
      <c r="NX54" s="242"/>
      <c r="NY54" s="242"/>
      <c r="NZ54" s="242"/>
      <c r="OA54" s="242"/>
      <c r="OB54" s="242"/>
      <c r="OC54" s="242"/>
      <c r="OD54" s="242"/>
      <c r="OE54" s="242"/>
      <c r="OF54" s="242"/>
      <c r="OG54" s="242"/>
      <c r="OH54" s="242"/>
      <c r="OI54" s="242"/>
      <c r="OJ54" s="242"/>
      <c r="OK54" s="242"/>
      <c r="OL54" s="242"/>
      <c r="OM54" s="242"/>
      <c r="ON54" s="242"/>
      <c r="OO54" s="242"/>
      <c r="OP54" s="242"/>
      <c r="OQ54" s="242"/>
      <c r="OR54" s="242"/>
      <c r="OS54" s="242"/>
      <c r="OT54" s="242"/>
      <c r="OU54" s="242"/>
      <c r="OV54" s="242"/>
      <c r="OW54" s="242"/>
      <c r="OX54" s="242"/>
      <c r="OY54" s="242"/>
      <c r="OZ54" s="242"/>
      <c r="PA54" s="242"/>
      <c r="PB54" s="242"/>
      <c r="PC54" s="242"/>
      <c r="PD54" s="242"/>
      <c r="PE54" s="242"/>
      <c r="PF54" s="242"/>
      <c r="PG54" s="242"/>
      <c r="PH54" s="242"/>
      <c r="PI54" s="242"/>
      <c r="PJ54" s="242"/>
      <c r="PK54" s="242"/>
      <c r="PL54" s="242"/>
      <c r="PM54" s="242"/>
      <c r="PN54" s="242"/>
      <c r="PO54" s="242"/>
      <c r="PP54" s="242"/>
      <c r="PQ54" s="242"/>
      <c r="PR54" s="242"/>
      <c r="PS54" s="242"/>
      <c r="PT54" s="242"/>
      <c r="PU54" s="242"/>
      <c r="PV54" s="242"/>
      <c r="PW54" s="242"/>
      <c r="PX54" s="242"/>
      <c r="PY54" s="242"/>
      <c r="PZ54" s="242"/>
      <c r="QA54" s="242"/>
      <c r="QB54" s="242"/>
      <c r="QC54" s="242"/>
      <c r="QD54" s="242"/>
      <c r="QE54" s="242"/>
      <c r="QF54" s="242"/>
      <c r="QG54" s="242"/>
      <c r="QH54" s="242"/>
      <c r="QI54" s="242"/>
      <c r="QJ54" s="242"/>
      <c r="QK54" s="242"/>
      <c r="QL54" s="242"/>
      <c r="QM54" s="242"/>
      <c r="QN54" s="242"/>
      <c r="QO54" s="242"/>
      <c r="QP54" s="242"/>
      <c r="QQ54" s="242"/>
      <c r="QR54" s="242"/>
      <c r="QS54" s="242"/>
      <c r="QT54" s="242"/>
      <c r="QU54" s="242"/>
      <c r="QV54" s="242"/>
      <c r="QW54" s="242"/>
      <c r="QX54" s="242"/>
      <c r="QY54" s="242"/>
      <c r="QZ54" s="242"/>
      <c r="RA54" s="242"/>
      <c r="RB54" s="242"/>
      <c r="RC54" s="242"/>
      <c r="RD54" s="242"/>
      <c r="RE54" s="242"/>
      <c r="RF54" s="242"/>
      <c r="RG54" s="242"/>
      <c r="RH54" s="242"/>
      <c r="RI54" s="242"/>
      <c r="RJ54" s="242"/>
      <c r="RK54" s="242"/>
      <c r="RL54" s="242"/>
      <c r="RM54" s="242"/>
      <c r="RN54" s="242"/>
      <c r="RO54" s="242"/>
      <c r="RP54" s="242"/>
      <c r="RQ54" s="242"/>
      <c r="RR54" s="242"/>
      <c r="RS54" s="242"/>
      <c r="RT54" s="242"/>
      <c r="RU54" s="242"/>
      <c r="RV54" s="242"/>
      <c r="RW54" s="242"/>
      <c r="RX54" s="242"/>
      <c r="RY54" s="242"/>
      <c r="RZ54" s="242"/>
      <c r="SA54" s="242"/>
      <c r="SB54" s="242"/>
      <c r="SC54" s="242"/>
      <c r="SD54" s="242"/>
      <c r="SE54" s="242"/>
      <c r="SF54" s="242"/>
      <c r="SG54" s="242"/>
      <c r="SH54" s="242"/>
      <c r="SI54" s="242"/>
      <c r="SJ54" s="242"/>
      <c r="SK54" s="242"/>
      <c r="SL54" s="242"/>
      <c r="SM54" s="242"/>
      <c r="SN54" s="242"/>
      <c r="SO54" s="242"/>
      <c r="SP54" s="242"/>
      <c r="SQ54" s="242"/>
      <c r="SR54" s="242"/>
      <c r="SS54" s="242"/>
      <c r="ST54" s="242"/>
      <c r="SU54" s="242"/>
      <c r="SV54" s="242"/>
      <c r="SW54" s="242"/>
      <c r="SX54" s="242"/>
      <c r="SY54" s="242"/>
      <c r="SZ54" s="242"/>
      <c r="TA54" s="242"/>
      <c r="TB54" s="242"/>
      <c r="TC54" s="242"/>
      <c r="TD54" s="242"/>
      <c r="TE54" s="242"/>
      <c r="TF54" s="242"/>
      <c r="TG54" s="242"/>
      <c r="TH54" s="242"/>
      <c r="TI54" s="242"/>
      <c r="TJ54" s="242"/>
      <c r="TK54" s="242"/>
      <c r="TL54" s="242"/>
      <c r="TM54" s="242"/>
      <c r="TN54" s="242"/>
      <c r="TO54" s="242"/>
      <c r="TP54" s="242"/>
      <c r="TQ54" s="242"/>
      <c r="TR54" s="242"/>
      <c r="TS54" s="242"/>
      <c r="TT54" s="242"/>
      <c r="TU54" s="242"/>
      <c r="TV54" s="242"/>
      <c r="TW54" s="242"/>
      <c r="TX54" s="242"/>
      <c r="TY54" s="242"/>
      <c r="TZ54" s="242"/>
      <c r="UA54" s="242"/>
      <c r="UB54" s="242"/>
      <c r="UC54" s="242"/>
      <c r="UD54" s="242"/>
      <c r="UE54" s="242"/>
      <c r="UF54" s="242"/>
      <c r="UG54" s="242"/>
      <c r="UH54" s="242"/>
      <c r="UI54" s="242"/>
      <c r="UJ54" s="242"/>
      <c r="UK54" s="242"/>
      <c r="UL54" s="242"/>
      <c r="UM54" s="242"/>
      <c r="UN54" s="242"/>
      <c r="UO54" s="242"/>
      <c r="UP54" s="242"/>
      <c r="UQ54" s="242"/>
      <c r="UR54" s="242"/>
      <c r="US54" s="242"/>
      <c r="UT54" s="242"/>
      <c r="UU54" s="242"/>
      <c r="UV54" s="242"/>
      <c r="UW54" s="242"/>
      <c r="UX54" s="242"/>
      <c r="UY54" s="242"/>
      <c r="UZ54" s="242"/>
      <c r="VA54" s="242"/>
      <c r="VB54" s="242"/>
      <c r="VC54" s="242"/>
      <c r="VD54" s="242"/>
      <c r="VE54" s="242"/>
      <c r="VF54" s="242"/>
      <c r="VG54" s="242"/>
      <c r="VH54" s="242"/>
      <c r="VI54" s="242"/>
      <c r="VJ54" s="242"/>
      <c r="VK54" s="242"/>
      <c r="VL54" s="242"/>
      <c r="VM54" s="242"/>
      <c r="VN54" s="242"/>
      <c r="VO54" s="242"/>
      <c r="VP54" s="242"/>
      <c r="VQ54" s="242"/>
      <c r="VR54" s="242"/>
      <c r="VS54" s="242"/>
      <c r="VT54" s="242"/>
      <c r="VU54" s="242"/>
      <c r="VV54" s="242"/>
      <c r="VW54" s="242"/>
      <c r="VX54" s="242"/>
      <c r="VY54" s="242"/>
      <c r="VZ54" s="242"/>
      <c r="WA54" s="242"/>
      <c r="WB54" s="242"/>
      <c r="WC54" s="242"/>
      <c r="WD54" s="242"/>
      <c r="WE54" s="242"/>
      <c r="WF54" s="242"/>
      <c r="WG54" s="242"/>
      <c r="WH54" s="242"/>
      <c r="WI54" s="242"/>
      <c r="WJ54" s="242"/>
      <c r="WK54" s="242"/>
      <c r="WL54" s="242"/>
      <c r="WM54" s="242"/>
      <c r="WN54" s="242"/>
      <c r="WO54" s="242"/>
      <c r="WP54" s="242"/>
      <c r="WQ54" s="242"/>
      <c r="WR54" s="242"/>
      <c r="WS54" s="242"/>
      <c r="WT54" s="242"/>
      <c r="WU54" s="242"/>
      <c r="WV54" s="242"/>
      <c r="WW54" s="242"/>
      <c r="WX54" s="242"/>
      <c r="WY54" s="242"/>
      <c r="WZ54" s="242"/>
      <c r="XA54" s="242"/>
      <c r="XB54" s="242"/>
      <c r="XC54" s="242"/>
      <c r="XD54" s="242"/>
      <c r="XE54" s="242"/>
      <c r="XF54" s="242"/>
      <c r="XG54" s="242"/>
      <c r="XH54" s="242"/>
      <c r="XI54" s="242"/>
      <c r="XJ54" s="242"/>
      <c r="XK54" s="242"/>
      <c r="XL54" s="242"/>
      <c r="XM54" s="242"/>
      <c r="XN54" s="242"/>
      <c r="XO54" s="242"/>
      <c r="XP54" s="242"/>
      <c r="XQ54" s="242"/>
      <c r="XR54" s="242"/>
      <c r="XS54" s="242"/>
      <c r="XT54" s="242"/>
      <c r="XU54" s="242"/>
      <c r="XV54" s="242"/>
      <c r="XW54" s="242"/>
      <c r="XX54" s="242"/>
      <c r="XY54" s="242"/>
      <c r="XZ54" s="242"/>
      <c r="YA54" s="242"/>
      <c r="YB54" s="242"/>
      <c r="YC54" s="242"/>
      <c r="YD54" s="242"/>
      <c r="YE54" s="242"/>
      <c r="YF54" s="242"/>
      <c r="YG54" s="242"/>
      <c r="YH54" s="242"/>
      <c r="YI54" s="242"/>
      <c r="YJ54" s="242"/>
      <c r="YK54" s="242"/>
      <c r="YL54" s="242"/>
      <c r="YM54" s="242"/>
      <c r="YN54" s="242"/>
      <c r="YO54" s="242"/>
      <c r="YP54" s="242"/>
      <c r="YQ54" s="242"/>
      <c r="YR54" s="242"/>
      <c r="YS54" s="242"/>
      <c r="YT54" s="242"/>
      <c r="YU54" s="242"/>
      <c r="YV54" s="242"/>
      <c r="YW54" s="242"/>
      <c r="YX54" s="242"/>
      <c r="YY54" s="242"/>
      <c r="YZ54" s="242"/>
      <c r="ZA54" s="242"/>
      <c r="ZB54" s="242"/>
      <c r="ZC54" s="242"/>
      <c r="ZD54" s="242"/>
      <c r="ZE54" s="242"/>
      <c r="ZF54" s="242"/>
      <c r="ZG54" s="242"/>
      <c r="ZH54" s="242"/>
      <c r="ZI54" s="242"/>
      <c r="ZJ54" s="242"/>
      <c r="ZK54" s="242"/>
      <c r="ZL54" s="242"/>
      <c r="ZM54" s="242"/>
      <c r="ZN54" s="242"/>
      <c r="ZO54" s="242"/>
      <c r="ZP54" s="242"/>
      <c r="ZQ54" s="242"/>
      <c r="ZR54" s="242"/>
      <c r="ZS54" s="242"/>
      <c r="ZT54" s="242"/>
      <c r="ZU54" s="242"/>
      <c r="ZV54" s="242"/>
      <c r="ZW54" s="242"/>
      <c r="ZX54" s="242"/>
      <c r="ZY54" s="242"/>
      <c r="ZZ54" s="242"/>
      <c r="AAA54" s="242"/>
      <c r="AAB54" s="242"/>
      <c r="AAC54" s="242"/>
      <c r="AAD54" s="242"/>
      <c r="AAE54" s="242"/>
      <c r="AAF54" s="242"/>
      <c r="AAG54" s="242"/>
      <c r="AAH54" s="242"/>
      <c r="AAI54" s="242"/>
      <c r="AAJ54" s="242"/>
      <c r="AAK54" s="242"/>
      <c r="AAL54" s="242"/>
      <c r="AAM54" s="242"/>
      <c r="AAN54" s="242"/>
      <c r="AAO54" s="242"/>
      <c r="AAP54" s="242"/>
      <c r="AAQ54" s="242"/>
      <c r="AAR54" s="242"/>
      <c r="AAS54" s="242"/>
      <c r="AAT54" s="242"/>
      <c r="AAU54" s="242"/>
      <c r="AAV54" s="242"/>
      <c r="AAW54" s="242"/>
      <c r="AAX54" s="242"/>
      <c r="AAY54" s="242"/>
      <c r="AAZ54" s="242"/>
      <c r="ABA54" s="242"/>
      <c r="ABB54" s="242"/>
      <c r="ABC54" s="242"/>
      <c r="ABD54" s="242"/>
      <c r="ABE54" s="242"/>
      <c r="ABF54" s="242"/>
      <c r="ABG54" s="242"/>
      <c r="ABH54" s="242"/>
      <c r="ABI54" s="242"/>
      <c r="ABJ54" s="242"/>
      <c r="ABK54" s="242"/>
      <c r="ABL54" s="242"/>
      <c r="ABM54" s="242"/>
      <c r="ABN54" s="242"/>
      <c r="ABO54" s="242"/>
      <c r="ABP54" s="242"/>
      <c r="ABQ54" s="242"/>
      <c r="ABR54" s="242"/>
      <c r="ABS54" s="242"/>
      <c r="ABT54" s="242"/>
      <c r="ABU54" s="242"/>
      <c r="ABV54" s="242"/>
      <c r="ABW54" s="242"/>
      <c r="ABX54" s="242"/>
      <c r="ABY54" s="242"/>
      <c r="ABZ54" s="242"/>
      <c r="ACA54" s="242"/>
      <c r="ACB54" s="242"/>
      <c r="ACC54" s="242"/>
      <c r="ACD54" s="242"/>
      <c r="ACE54" s="242"/>
      <c r="ACF54" s="242"/>
      <c r="ACG54" s="242"/>
      <c r="ACH54" s="242"/>
      <c r="ACI54" s="242"/>
      <c r="ACJ54" s="242"/>
      <c r="ACK54" s="242"/>
      <c r="ACL54" s="242"/>
      <c r="ACM54" s="242"/>
      <c r="ACN54" s="242"/>
      <c r="ACO54" s="242"/>
      <c r="ACP54" s="242"/>
      <c r="ACQ54" s="242"/>
      <c r="ACR54" s="242"/>
      <c r="ACS54" s="242"/>
      <c r="ACT54" s="242"/>
      <c r="ACU54" s="242"/>
      <c r="ACV54" s="242"/>
      <c r="ACW54" s="242"/>
      <c r="ACX54" s="242"/>
      <c r="ACY54" s="242"/>
      <c r="ACZ54" s="242"/>
      <c r="ADA54" s="242"/>
      <c r="ADB54" s="242"/>
      <c r="ADC54" s="242"/>
      <c r="ADD54" s="242"/>
      <c r="ADE54" s="242"/>
      <c r="ADF54" s="242"/>
      <c r="ADG54" s="242"/>
      <c r="ADH54" s="242"/>
      <c r="ADI54" s="242"/>
      <c r="ADJ54" s="242"/>
      <c r="ADK54" s="242"/>
      <c r="ADL54" s="242"/>
      <c r="ADM54" s="242"/>
      <c r="ADN54" s="242"/>
      <c r="ADO54" s="242"/>
      <c r="ADP54" s="242"/>
      <c r="ADQ54" s="242"/>
      <c r="ADR54" s="242"/>
      <c r="ADS54" s="242"/>
      <c r="ADT54" s="242"/>
      <c r="ADU54" s="242"/>
      <c r="ADV54" s="242"/>
      <c r="ADW54" s="242"/>
      <c r="ADX54" s="242"/>
      <c r="ADY54" s="242"/>
      <c r="ADZ54" s="242"/>
      <c r="AEA54" s="242"/>
      <c r="AEB54" s="242"/>
      <c r="AEC54" s="242"/>
      <c r="AED54" s="242"/>
      <c r="AEE54" s="242"/>
      <c r="AEF54" s="242"/>
      <c r="AEG54" s="242"/>
      <c r="AEH54" s="242"/>
      <c r="AEI54" s="242"/>
      <c r="AEJ54" s="242"/>
      <c r="AEK54" s="242"/>
      <c r="AEL54" s="242"/>
      <c r="AEM54" s="242"/>
      <c r="AEN54" s="242"/>
      <c r="AEO54" s="242"/>
      <c r="AEP54" s="242"/>
      <c r="AEQ54" s="242"/>
      <c r="AER54" s="242"/>
      <c r="AES54" s="242"/>
      <c r="AET54" s="242"/>
      <c r="AEU54" s="242"/>
      <c r="AEV54" s="242"/>
      <c r="AEW54" s="242"/>
      <c r="AEX54" s="242"/>
      <c r="AEY54" s="242"/>
      <c r="AEZ54" s="242"/>
      <c r="AFA54" s="242"/>
      <c r="AFB54" s="242"/>
      <c r="AFC54" s="242"/>
      <c r="AFD54" s="242"/>
      <c r="AFE54" s="242"/>
      <c r="AFF54" s="242"/>
      <c r="AFG54" s="242"/>
      <c r="AFH54" s="242"/>
      <c r="AFI54" s="242"/>
      <c r="AFJ54" s="242"/>
      <c r="AFK54" s="242"/>
      <c r="AFL54" s="242"/>
      <c r="AFM54" s="242"/>
      <c r="AFN54" s="242"/>
      <c r="AFO54" s="242"/>
      <c r="AFP54" s="242"/>
      <c r="AFQ54" s="242"/>
      <c r="AFR54" s="242"/>
      <c r="AFS54" s="242"/>
      <c r="AFT54" s="242"/>
      <c r="AFU54" s="242"/>
      <c r="AFV54" s="242"/>
      <c r="AFW54" s="242"/>
      <c r="AFX54" s="242"/>
      <c r="AFY54" s="242"/>
      <c r="AFZ54" s="242"/>
      <c r="AGA54" s="242"/>
      <c r="AGB54" s="242"/>
      <c r="AGC54" s="242"/>
      <c r="AGD54" s="242"/>
      <c r="AGE54" s="242"/>
      <c r="AGF54" s="242"/>
      <c r="AGG54" s="242"/>
      <c r="AGH54" s="242"/>
      <c r="AGI54" s="242"/>
      <c r="AGJ54" s="242"/>
      <c r="AGK54" s="242"/>
      <c r="AGL54" s="242"/>
      <c r="AGM54" s="242"/>
      <c r="AGN54" s="242"/>
      <c r="AGO54" s="242"/>
      <c r="AGP54" s="242"/>
      <c r="AGQ54" s="242"/>
      <c r="AGR54" s="242"/>
      <c r="AGS54" s="242"/>
      <c r="AGT54" s="242"/>
      <c r="AGU54" s="242"/>
      <c r="AGV54" s="242"/>
      <c r="AGW54" s="242"/>
      <c r="AGX54" s="242"/>
      <c r="AGY54" s="242"/>
      <c r="AGZ54" s="242"/>
      <c r="AHA54" s="242"/>
      <c r="AHB54" s="242"/>
      <c r="AHC54" s="242"/>
      <c r="AHD54" s="242"/>
      <c r="AHE54" s="242"/>
      <c r="AHF54" s="242"/>
      <c r="AHG54" s="242"/>
      <c r="AHH54" s="242"/>
      <c r="AHI54" s="242"/>
      <c r="AHJ54" s="242"/>
      <c r="AHK54" s="242"/>
      <c r="AHL54" s="242"/>
      <c r="AHM54" s="242"/>
      <c r="AHN54" s="242"/>
      <c r="AHO54" s="242"/>
      <c r="AHP54" s="242"/>
      <c r="AHQ54" s="242"/>
      <c r="AHR54" s="242"/>
      <c r="AHS54" s="242"/>
      <c r="AHT54" s="242"/>
      <c r="AHU54" s="242"/>
      <c r="AHV54" s="242"/>
      <c r="AHW54" s="242"/>
      <c r="AHX54" s="242"/>
      <c r="AHY54" s="242"/>
      <c r="AHZ54" s="242"/>
      <c r="AIA54" s="242"/>
      <c r="AIB54" s="242"/>
      <c r="AIC54" s="242"/>
      <c r="AID54" s="242"/>
      <c r="AIE54" s="242"/>
      <c r="AIF54" s="242"/>
      <c r="AIG54" s="242"/>
      <c r="AIH54" s="242"/>
      <c r="AII54" s="242"/>
      <c r="AIJ54" s="242"/>
      <c r="AIK54" s="242"/>
      <c r="AIL54" s="242"/>
      <c r="AIM54" s="242"/>
      <c r="AIN54" s="242"/>
      <c r="AIO54" s="242"/>
      <c r="AIP54" s="242"/>
      <c r="AIQ54" s="242"/>
      <c r="AIR54" s="242"/>
      <c r="AIS54" s="242"/>
      <c r="AIT54" s="242"/>
      <c r="AIU54" s="242"/>
      <c r="AIV54" s="242"/>
      <c r="AIW54" s="242"/>
      <c r="AIX54" s="242"/>
      <c r="AIY54" s="242"/>
      <c r="AIZ54" s="242"/>
      <c r="AJA54" s="242"/>
      <c r="AJB54" s="242"/>
      <c r="AJC54" s="242"/>
      <c r="AJD54" s="242"/>
      <c r="AJE54" s="242"/>
      <c r="AJF54" s="242"/>
      <c r="AJG54" s="242"/>
      <c r="AJH54" s="242"/>
      <c r="AJI54" s="242"/>
      <c r="AJJ54" s="242"/>
      <c r="AJK54" s="242"/>
      <c r="AJL54" s="242"/>
      <c r="AJM54" s="242"/>
      <c r="AJN54" s="242"/>
      <c r="AJO54" s="242"/>
      <c r="AJP54" s="242"/>
      <c r="AJQ54" s="242"/>
      <c r="AJR54" s="242"/>
      <c r="AJS54" s="242"/>
      <c r="AJT54" s="242"/>
      <c r="AJU54" s="242"/>
      <c r="AJV54" s="242"/>
      <c r="AJW54" s="242"/>
      <c r="AJX54" s="242"/>
      <c r="AJY54" s="242"/>
      <c r="AJZ54" s="242"/>
      <c r="AKA54" s="242"/>
      <c r="AKB54" s="242"/>
      <c r="AKC54" s="242"/>
      <c r="AKD54" s="242"/>
      <c r="AKE54" s="242"/>
      <c r="AKF54" s="242"/>
      <c r="AKG54" s="242"/>
      <c r="AKH54" s="242"/>
      <c r="AKI54" s="242"/>
      <c r="AKJ54" s="242"/>
      <c r="AKK54" s="242"/>
      <c r="AKL54" s="242"/>
      <c r="AKM54" s="242"/>
      <c r="AKN54" s="242"/>
      <c r="AKO54" s="242"/>
      <c r="AKP54" s="242"/>
      <c r="AKQ54" s="242"/>
      <c r="AKR54" s="242"/>
      <c r="AKS54" s="242"/>
      <c r="AKT54" s="242"/>
      <c r="AKU54" s="242"/>
      <c r="AKV54" s="242"/>
      <c r="AKW54" s="242"/>
      <c r="AKX54" s="242"/>
      <c r="AKY54" s="242"/>
      <c r="AKZ54" s="242"/>
      <c r="ALA54" s="242"/>
      <c r="ALB54" s="242"/>
      <c r="ALC54" s="242"/>
      <c r="ALD54" s="242"/>
      <c r="ALE54" s="242"/>
      <c r="ALF54" s="242"/>
      <c r="ALG54" s="242"/>
      <c r="ALH54" s="242"/>
      <c r="ALI54" s="242"/>
      <c r="ALJ54" s="242"/>
      <c r="ALK54" s="242"/>
      <c r="ALL54" s="242"/>
      <c r="ALM54" s="242"/>
      <c r="ALN54" s="242"/>
      <c r="ALO54" s="242"/>
      <c r="ALP54" s="242"/>
      <c r="ALQ54" s="242"/>
      <c r="ALR54" s="242"/>
      <c r="ALS54" s="242"/>
      <c r="ALT54" s="242"/>
      <c r="ALU54" s="242"/>
      <c r="ALV54" s="242"/>
      <c r="ALW54" s="242"/>
      <c r="ALX54" s="242"/>
      <c r="ALY54" s="242"/>
      <c r="ALZ54" s="242"/>
      <c r="AMA54" s="242"/>
      <c r="AMB54" s="242"/>
      <c r="AMC54" s="242"/>
      <c r="AMD54" s="242"/>
      <c r="AME54" s="242"/>
      <c r="AMF54" s="242"/>
      <c r="AMG54" s="242"/>
      <c r="AMH54" s="242"/>
      <c r="AMI54" s="242"/>
      <c r="AMJ54" s="242"/>
    </row>
    <row r="55" customFormat="false" ht="11.25" hidden="false" customHeight="true" outlineLevel="0" collapsed="false">
      <c r="E55" s="246"/>
      <c r="F55" s="247"/>
    </row>
    <row r="56" customFormat="false" ht="15" hidden="false" customHeight="true" outlineLevel="0" collapsed="false">
      <c r="A56" s="277" t="s">
        <v>335</v>
      </c>
      <c r="B56" s="277"/>
      <c r="C56" s="277"/>
      <c r="D56" s="277"/>
      <c r="E56" s="278"/>
      <c r="F56" s="279"/>
    </row>
  </sheetData>
  <sheetProtection sheet="true" objects="true" scenarios="true"/>
  <mergeCells count="19">
    <mergeCell ref="A2:D2"/>
    <mergeCell ref="A3:D3"/>
    <mergeCell ref="A15:C15"/>
    <mergeCell ref="A16:D16"/>
    <mergeCell ref="A27:C27"/>
    <mergeCell ref="A28:C28"/>
    <mergeCell ref="A30:D30"/>
    <mergeCell ref="A31:D31"/>
    <mergeCell ref="A35:C35"/>
    <mergeCell ref="A36:D36"/>
    <mergeCell ref="A40:C40"/>
    <mergeCell ref="A41:C41"/>
    <mergeCell ref="A43:D43"/>
    <mergeCell ref="A44:D44"/>
    <mergeCell ref="A48:C48"/>
    <mergeCell ref="A49:D49"/>
    <mergeCell ref="A53:C53"/>
    <mergeCell ref="A54:C54"/>
    <mergeCell ref="A56:D56"/>
  </mergeCells>
  <conditionalFormatting sqref="E3:F3">
    <cfRule type="expression" priority="2" aboveAverage="0" equalAverage="0" bottom="0" percent="0" rank="0" text="" dxfId="5">
      <formula>E3="Check Data!"</formula>
    </cfRule>
  </conditionalFormatting>
  <printOptions headings="false" gridLines="false" gridLinesSet="true" horizontalCentered="true" verticalCentered="false"/>
  <pageMargins left="0.5" right="0.5" top="0.5" bottom="0.5" header="0.511811023622047" footer="0.5"/>
  <pageSetup paperSize="1" scale="90" fitToWidth="1" fitToHeight="1" pageOrder="downThenOver" orientation="portrait" blackAndWhite="false" draft="false" cellComments="none" firstPageNumber="58" useFirstPageNumber="true" horizontalDpi="300" verticalDpi="300" copies="1"/>
  <headerFooter differentFirst="false" differentOddEven="false">
    <oddHeader/>
    <oddFooter>&amp;RFY 2016 Salary Survey - Table of Contents
January 6, 2017
Page &amp;P</oddFooter>
  </headerFooter>
  <rowBreaks count="1" manualBreakCount="1">
    <brk id="42" man="true" max="16383" min="0"/>
  </rowBreaks>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227"/>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2" ySplit="16" topLeftCell="C185" activePane="bottomRight" state="frozen"/>
      <selection pane="topLeft" activeCell="A1" activeCellId="0" sqref="A1"/>
      <selection pane="topRight" activeCell="C1" activeCellId="0" sqref="C1"/>
      <selection pane="bottomLeft" activeCell="A185" activeCellId="0" sqref="A185"/>
      <selection pane="bottomRight" activeCell="C219" activeCellId="0" sqref="C219"/>
    </sheetView>
  </sheetViews>
  <sheetFormatPr defaultColWidth="14.38671875" defaultRowHeight="11.25" zeroHeight="false" outlineLevelRow="0" outlineLevelCol="0"/>
  <cols>
    <col collapsed="false" customWidth="true" hidden="false" outlineLevel="0" max="1" min="1" style="280" width="20.99"/>
    <col collapsed="false" customWidth="true" hidden="false" outlineLevel="0" max="2" min="2" style="281" width="25.16"/>
    <col collapsed="false" customWidth="true" hidden="false" outlineLevel="0" max="3" min="3" style="282" width="27.16"/>
    <col collapsed="false" customWidth="true" hidden="false" outlineLevel="0" max="5" min="4" style="283" width="25.99"/>
    <col collapsed="false" customWidth="true" hidden="false" outlineLevel="0" max="7" min="6" style="283" width="25.16"/>
    <col collapsed="false" customWidth="true" hidden="false" outlineLevel="0" max="9" min="8" style="283" width="27.16"/>
    <col collapsed="false" customWidth="true" hidden="false" outlineLevel="0" max="10" min="10" style="284" width="0.65"/>
    <col collapsed="false" customWidth="true" hidden="false" outlineLevel="0" max="15" min="11" style="283" width="5.5"/>
    <col collapsed="false" customWidth="true" hidden="false" outlineLevel="0" max="16" min="16" style="284" width="0.65"/>
    <col collapsed="false" customWidth="true" hidden="false" outlineLevel="0" max="17" min="17" style="283" width="26.65"/>
    <col collapsed="false" customWidth="true" hidden="false" outlineLevel="0" max="18" min="18" style="283" width="24.49"/>
    <col collapsed="false" customWidth="true" hidden="false" outlineLevel="0" max="19" min="19" style="283" width="21.49"/>
    <col collapsed="false" customWidth="true" hidden="false" outlineLevel="0" max="20" min="20" style="283" width="26.65"/>
    <col collapsed="false" customWidth="true" hidden="false" outlineLevel="0" max="21" min="21" style="283" width="24.49"/>
    <col collapsed="false" customWidth="true" hidden="false" outlineLevel="0" max="22" min="22" style="283" width="21.49"/>
    <col collapsed="false" customWidth="true" hidden="false" outlineLevel="0" max="23" min="23" style="283" width="25.82"/>
    <col collapsed="false" customWidth="true" hidden="false" outlineLevel="0" max="24" min="24" style="283" width="23.49"/>
    <col collapsed="false" customWidth="true" hidden="false" outlineLevel="0" max="25" min="25" style="283" width="25.82"/>
    <col collapsed="false" customWidth="true" hidden="false" outlineLevel="0" max="26" min="26" style="283" width="23.49"/>
    <col collapsed="false" customWidth="true" hidden="false" outlineLevel="0" max="30" min="27" style="283" width="27.16"/>
    <col collapsed="false" customWidth="true" hidden="false" outlineLevel="0" max="31" min="31" style="284" width="0.65"/>
    <col collapsed="false" customWidth="true" hidden="false" outlineLevel="0" max="43" min="32" style="283" width="5.5"/>
    <col collapsed="false" customWidth="true" hidden="false" outlineLevel="0" max="44" min="44" style="284" width="0.99"/>
    <col collapsed="false" customWidth="true" hidden="false" outlineLevel="0" max="50" min="45" style="283" width="26.65"/>
    <col collapsed="false" customWidth="true" hidden="false" outlineLevel="0" max="56" min="51" style="283" width="24.49"/>
    <col collapsed="false" customWidth="true" hidden="false" outlineLevel="0" max="62" min="57" style="283" width="21.49"/>
    <col collapsed="false" customWidth="true" hidden="false" outlineLevel="0" max="68" min="63" style="283" width="25.82"/>
    <col collapsed="false" customWidth="true" hidden="false" outlineLevel="0" max="74" min="69" style="283" width="23.49"/>
    <col collapsed="false" customWidth="true" hidden="false" outlineLevel="0" max="86" min="75" style="283" width="27.16"/>
    <col collapsed="false" customWidth="true" hidden="false" outlineLevel="0" max="87" min="87" style="284" width="0.65"/>
    <col collapsed="false" customWidth="true" hidden="false" outlineLevel="0" max="88" min="88" style="283" width="16.65"/>
    <col collapsed="false" customWidth="true" hidden="false" outlineLevel="0" max="89" min="89" style="283" width="14.65"/>
    <col collapsed="false" customWidth="true" hidden="false" outlineLevel="0" max="90" min="90" style="283" width="19.99"/>
    <col collapsed="false" customWidth="true" hidden="false" outlineLevel="0" max="91" min="91" style="283" width="18.33"/>
    <col collapsed="false" customWidth="true" hidden="false" outlineLevel="0" max="92" min="92" style="283" width="15.82"/>
    <col collapsed="false" customWidth="true" hidden="false" outlineLevel="0" max="93" min="93" style="283" width="19.15"/>
    <col collapsed="false" customWidth="true" hidden="false" outlineLevel="0" max="94" min="94" style="283" width="22.15"/>
    <col collapsed="false" customWidth="true" hidden="false" outlineLevel="0" max="95" min="95" style="283" width="19.65"/>
    <col collapsed="false" customWidth="true" hidden="false" outlineLevel="0" max="96" min="96" style="283" width="22.99"/>
    <col collapsed="false" customWidth="true" hidden="false" outlineLevel="0" max="97" min="97" style="283" width="18.99"/>
    <col collapsed="false" customWidth="true" hidden="false" outlineLevel="0" max="98" min="98" style="283" width="16.49"/>
    <col collapsed="false" customWidth="true" hidden="false" outlineLevel="0" max="99" min="99" style="283" width="14.49"/>
    <col collapsed="false" customWidth="true" hidden="false" outlineLevel="0" max="100" min="100" style="283" width="19.82"/>
    <col collapsed="false" customWidth="true" hidden="false" outlineLevel="0" max="101" min="101" style="283" width="18.15"/>
    <col collapsed="false" customWidth="true" hidden="false" outlineLevel="0" max="102" min="102" style="283" width="15.65"/>
    <col collapsed="false" customWidth="true" hidden="false" outlineLevel="0" max="103" min="103" style="283" width="18.99"/>
    <col collapsed="false" customWidth="true" hidden="false" outlineLevel="0" max="104" min="104" style="283" width="21.99"/>
    <col collapsed="false" customWidth="true" hidden="false" outlineLevel="0" max="105" min="105" style="283" width="19.49"/>
    <col collapsed="false" customWidth="true" hidden="false" outlineLevel="0" max="106" min="106" style="283" width="22.82"/>
    <col collapsed="false" customWidth="true" hidden="false" outlineLevel="0" max="107" min="107" style="283" width="16.99"/>
    <col collapsed="false" customWidth="true" hidden="false" outlineLevel="0" max="108" min="108" style="281" width="10.82"/>
    <col collapsed="false" customWidth="true" hidden="false" outlineLevel="0" max="133" min="109" style="285" width="10.82"/>
    <col collapsed="false" customWidth="true" hidden="false" outlineLevel="0" max="257" min="134" style="18" width="10.82"/>
    <col collapsed="false" customWidth="true" hidden="false" outlineLevel="0" max="1024" min="258" style="0" width="10.82"/>
  </cols>
  <sheetData>
    <row r="1" customFormat="false" ht="22.5" hidden="false" customHeight="true" outlineLevel="0" collapsed="false">
      <c r="A1" s="286" t="s">
        <v>336</v>
      </c>
      <c r="B1" s="286"/>
      <c r="C1" s="287"/>
      <c r="D1" s="288" t="s">
        <v>337</v>
      </c>
      <c r="E1" s="289" t="str">
        <f aca="false">IF(J11+K11+L11+M11+N11+O11&gt;0,"CHECK AVERAGE SALARY CALCULATIONS","AVERAGE SALARY CALCULATIONS ARE OK")</f>
        <v>AVERAGE SALARY CALCULATIONS ARE OK</v>
      </c>
      <c r="F1" s="290"/>
      <c r="G1" s="291"/>
      <c r="H1" s="292"/>
      <c r="I1" s="292"/>
      <c r="J1" s="293"/>
      <c r="K1" s="294"/>
      <c r="L1" s="294"/>
      <c r="M1" s="294"/>
      <c r="N1" s="294"/>
      <c r="O1" s="294"/>
      <c r="P1" s="293"/>
      <c r="Q1" s="295"/>
      <c r="R1" s="295"/>
      <c r="S1" s="295"/>
      <c r="T1" s="295"/>
      <c r="U1" s="295"/>
      <c r="V1" s="296"/>
      <c r="W1" s="296"/>
      <c r="X1" s="296"/>
      <c r="Y1" s="296"/>
      <c r="Z1" s="296"/>
      <c r="AA1" s="296"/>
      <c r="AB1" s="296"/>
      <c r="AC1" s="296"/>
      <c r="AD1" s="296"/>
      <c r="AE1" s="293"/>
      <c r="AF1" s="296"/>
      <c r="AG1" s="296"/>
      <c r="AH1" s="296"/>
      <c r="AI1" s="296"/>
      <c r="AJ1" s="296"/>
      <c r="AK1" s="296"/>
      <c r="AL1" s="296"/>
      <c r="AM1" s="296"/>
      <c r="AN1" s="296"/>
      <c r="AO1" s="296"/>
      <c r="AP1" s="296"/>
      <c r="AQ1" s="296"/>
      <c r="AR1" s="293"/>
      <c r="AS1" s="297"/>
      <c r="AT1" s="296"/>
      <c r="AU1" s="296"/>
      <c r="AV1" s="296"/>
      <c r="AW1" s="296"/>
      <c r="AX1" s="296"/>
      <c r="AY1" s="296"/>
      <c r="AZ1" s="296"/>
      <c r="BA1" s="296"/>
      <c r="BB1" s="296"/>
      <c r="BC1" s="296"/>
      <c r="BD1" s="296"/>
      <c r="BE1" s="296"/>
      <c r="BF1" s="296"/>
      <c r="BG1" s="296"/>
      <c r="BH1" s="296"/>
      <c r="BI1" s="296"/>
      <c r="BJ1" s="296"/>
      <c r="BK1" s="296"/>
      <c r="BL1" s="296"/>
      <c r="BM1" s="296"/>
      <c r="BN1" s="296"/>
      <c r="BO1" s="296"/>
      <c r="BP1" s="296"/>
      <c r="BQ1" s="296"/>
      <c r="BR1" s="296"/>
      <c r="BS1" s="296"/>
      <c r="BT1" s="296"/>
      <c r="BU1" s="296"/>
      <c r="BV1" s="296"/>
      <c r="BW1" s="296"/>
      <c r="BX1" s="296"/>
      <c r="BY1" s="296"/>
      <c r="BZ1" s="296"/>
      <c r="CA1" s="296"/>
      <c r="CB1" s="296"/>
      <c r="CC1" s="296"/>
      <c r="CD1" s="296"/>
      <c r="CE1" s="296"/>
      <c r="CF1" s="296"/>
      <c r="CG1" s="296"/>
      <c r="CH1" s="296"/>
      <c r="CI1" s="293"/>
      <c r="CJ1" s="296"/>
      <c r="CK1" s="296"/>
      <c r="CL1" s="296"/>
      <c r="CM1" s="296"/>
      <c r="CN1" s="296"/>
      <c r="CO1" s="296"/>
      <c r="CP1" s="296"/>
      <c r="CQ1" s="296"/>
      <c r="CR1" s="296"/>
      <c r="CS1" s="296"/>
      <c r="CT1" s="296"/>
      <c r="CU1" s="296"/>
      <c r="CV1" s="296"/>
      <c r="CW1" s="296"/>
      <c r="CX1" s="296"/>
      <c r="CY1" s="296"/>
      <c r="CZ1" s="296"/>
      <c r="DA1" s="296"/>
      <c r="DB1" s="296"/>
      <c r="DC1" s="296"/>
      <c r="DD1" s="298"/>
      <c r="DE1" s="299"/>
      <c r="DF1" s="299"/>
      <c r="DG1" s="299"/>
      <c r="DH1" s="299"/>
      <c r="DI1" s="299"/>
      <c r="DJ1" s="299"/>
      <c r="DK1" s="299"/>
      <c r="DL1" s="299"/>
      <c r="DM1" s="299"/>
      <c r="DN1" s="299"/>
      <c r="DO1" s="299"/>
      <c r="DP1" s="299"/>
      <c r="DQ1" s="299"/>
      <c r="DR1" s="299"/>
      <c r="DS1" s="299"/>
      <c r="DT1" s="299"/>
      <c r="DU1" s="299"/>
      <c r="DV1" s="299"/>
      <c r="DW1" s="299"/>
      <c r="DX1" s="299"/>
      <c r="DY1" s="299"/>
      <c r="DZ1" s="299"/>
      <c r="EA1" s="299"/>
      <c r="EB1" s="299"/>
      <c r="EC1" s="299"/>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c r="FJ1" s="6"/>
      <c r="FK1" s="6"/>
      <c r="FL1" s="6"/>
      <c r="FM1" s="6"/>
      <c r="FN1" s="6"/>
      <c r="FO1" s="6"/>
      <c r="FP1" s="6"/>
      <c r="FQ1" s="6"/>
      <c r="FR1" s="6"/>
      <c r="FS1" s="6"/>
      <c r="FT1" s="6"/>
      <c r="FU1" s="6"/>
      <c r="FV1" s="6"/>
      <c r="FW1" s="6"/>
      <c r="FX1" s="6"/>
      <c r="FY1" s="6"/>
      <c r="FZ1" s="6"/>
      <c r="GA1" s="6"/>
      <c r="GB1" s="6"/>
      <c r="GC1" s="6"/>
      <c r="GD1" s="6"/>
      <c r="GE1" s="6"/>
      <c r="GF1" s="6"/>
      <c r="GG1" s="6"/>
      <c r="GH1" s="6"/>
      <c r="GI1" s="6"/>
      <c r="GJ1" s="6"/>
      <c r="GK1" s="6"/>
      <c r="GL1" s="6"/>
      <c r="GM1" s="6"/>
      <c r="GN1" s="6"/>
      <c r="GO1" s="6"/>
      <c r="GP1" s="6"/>
      <c r="GQ1" s="6"/>
      <c r="GR1" s="6"/>
      <c r="GS1" s="6"/>
      <c r="GT1" s="6"/>
      <c r="GU1" s="6"/>
      <c r="GV1" s="6"/>
      <c r="GW1" s="6"/>
      <c r="GX1" s="6"/>
      <c r="GY1" s="6"/>
      <c r="GZ1" s="6"/>
      <c r="HA1" s="6"/>
      <c r="HB1" s="6"/>
      <c r="HC1" s="6"/>
      <c r="HD1" s="6"/>
      <c r="HE1" s="6"/>
      <c r="HF1" s="6"/>
      <c r="HG1" s="6"/>
      <c r="HH1" s="6"/>
      <c r="HI1" s="6"/>
      <c r="HJ1" s="6"/>
      <c r="HK1" s="6"/>
      <c r="HL1" s="6"/>
      <c r="HM1" s="6"/>
      <c r="HN1" s="6"/>
      <c r="HO1" s="6"/>
      <c r="HP1" s="6"/>
      <c r="HQ1" s="6"/>
      <c r="HR1" s="6"/>
      <c r="HS1" s="6"/>
      <c r="HT1" s="6"/>
      <c r="HU1" s="6"/>
      <c r="HV1" s="6"/>
      <c r="HW1" s="6"/>
      <c r="HX1" s="6"/>
      <c r="HY1" s="6"/>
      <c r="HZ1" s="6"/>
      <c r="IA1" s="6"/>
      <c r="IB1" s="6"/>
      <c r="IC1" s="6"/>
      <c r="ID1" s="6"/>
      <c r="IE1" s="6"/>
      <c r="IF1" s="6"/>
      <c r="IG1" s="6"/>
      <c r="IH1" s="6"/>
      <c r="II1" s="6"/>
      <c r="IJ1" s="6"/>
      <c r="IK1" s="6"/>
      <c r="IL1" s="6"/>
      <c r="IM1" s="6"/>
      <c r="IN1" s="6"/>
      <c r="IO1" s="6"/>
      <c r="IP1" s="6"/>
      <c r="IQ1" s="6"/>
      <c r="IR1" s="6"/>
      <c r="IS1" s="6"/>
      <c r="IT1" s="6"/>
      <c r="IU1" s="6"/>
      <c r="IV1" s="6"/>
      <c r="IW1" s="6"/>
      <c r="IX1" s="6"/>
      <c r="IY1" s="6"/>
      <c r="IZ1" s="6"/>
      <c r="JA1" s="6"/>
      <c r="JB1" s="6"/>
      <c r="JC1" s="6"/>
      <c r="JD1" s="6"/>
      <c r="JE1" s="6"/>
      <c r="JF1" s="6"/>
      <c r="JG1" s="6"/>
      <c r="JH1" s="6"/>
      <c r="JI1" s="6"/>
      <c r="JJ1" s="6"/>
      <c r="JK1" s="6"/>
      <c r="JL1" s="6"/>
      <c r="JM1" s="6"/>
      <c r="JN1" s="6"/>
      <c r="JO1" s="6"/>
      <c r="JP1" s="6"/>
      <c r="JQ1" s="6"/>
      <c r="JR1" s="6"/>
      <c r="JS1" s="6"/>
      <c r="JT1" s="6"/>
      <c r="JU1" s="6"/>
      <c r="JV1" s="6"/>
      <c r="JW1" s="6"/>
      <c r="JX1" s="6"/>
      <c r="JY1" s="6"/>
      <c r="JZ1" s="6"/>
      <c r="KA1" s="6"/>
      <c r="KB1" s="6"/>
      <c r="KC1" s="6"/>
      <c r="KD1" s="6"/>
      <c r="KE1" s="6"/>
      <c r="KF1" s="6"/>
      <c r="KG1" s="6"/>
      <c r="KH1" s="6"/>
      <c r="KI1" s="6"/>
      <c r="KJ1" s="6"/>
      <c r="KK1" s="6"/>
      <c r="KL1" s="6"/>
      <c r="KM1" s="6"/>
      <c r="KN1" s="6"/>
      <c r="KO1" s="6"/>
      <c r="KP1" s="6"/>
      <c r="KQ1" s="6"/>
      <c r="KR1" s="6"/>
      <c r="KS1" s="6"/>
      <c r="KT1" s="6"/>
      <c r="KU1" s="6"/>
      <c r="KV1" s="6"/>
      <c r="KW1" s="6"/>
      <c r="KX1" s="6"/>
      <c r="KY1" s="6"/>
      <c r="KZ1" s="6"/>
      <c r="LA1" s="6"/>
      <c r="LB1" s="6"/>
      <c r="LC1" s="6"/>
      <c r="LD1" s="6"/>
      <c r="LE1" s="6"/>
      <c r="LF1" s="6"/>
      <c r="LG1" s="6"/>
      <c r="LH1" s="6"/>
      <c r="LI1" s="6"/>
      <c r="LJ1" s="6"/>
      <c r="LK1" s="6"/>
      <c r="LL1" s="6"/>
      <c r="LM1" s="6"/>
      <c r="LN1" s="6"/>
      <c r="LO1" s="6"/>
      <c r="LP1" s="6"/>
      <c r="LQ1" s="6"/>
      <c r="LR1" s="6"/>
      <c r="LS1" s="6"/>
      <c r="LT1" s="6"/>
      <c r="LU1" s="6"/>
      <c r="LV1" s="6"/>
      <c r="LW1" s="6"/>
      <c r="LX1" s="6"/>
      <c r="LY1" s="6"/>
      <c r="LZ1" s="6"/>
      <c r="MA1" s="6"/>
      <c r="MB1" s="6"/>
      <c r="MC1" s="6"/>
      <c r="MD1" s="6"/>
      <c r="ME1" s="6"/>
      <c r="MF1" s="6"/>
      <c r="MG1" s="6"/>
      <c r="MH1" s="6"/>
      <c r="MI1" s="6"/>
      <c r="MJ1" s="6"/>
      <c r="MK1" s="6"/>
      <c r="ML1" s="6"/>
      <c r="MM1" s="6"/>
      <c r="MN1" s="6"/>
      <c r="MO1" s="6"/>
      <c r="MP1" s="6"/>
      <c r="MQ1" s="6"/>
      <c r="MR1" s="6"/>
      <c r="MS1" s="6"/>
      <c r="MT1" s="6"/>
      <c r="MU1" s="6"/>
      <c r="MV1" s="6"/>
      <c r="MW1" s="6"/>
      <c r="MX1" s="6"/>
      <c r="MY1" s="6"/>
      <c r="MZ1" s="6"/>
      <c r="NA1" s="6"/>
      <c r="NB1" s="6"/>
      <c r="NC1" s="6"/>
      <c r="ND1" s="6"/>
      <c r="NE1" s="6"/>
      <c r="NF1" s="6"/>
      <c r="NG1" s="6"/>
      <c r="NH1" s="6"/>
      <c r="NI1" s="6"/>
      <c r="NJ1" s="6"/>
      <c r="NK1" s="6"/>
      <c r="NL1" s="6"/>
      <c r="NM1" s="6"/>
      <c r="NN1" s="6"/>
      <c r="NO1" s="6"/>
      <c r="NP1" s="6"/>
      <c r="NQ1" s="6"/>
      <c r="NR1" s="6"/>
      <c r="NS1" s="6"/>
      <c r="NT1" s="6"/>
      <c r="NU1" s="6"/>
      <c r="NV1" s="6"/>
      <c r="NW1" s="6"/>
      <c r="NX1" s="6"/>
      <c r="NY1" s="6"/>
      <c r="NZ1" s="6"/>
      <c r="OA1" s="6"/>
      <c r="OB1" s="6"/>
      <c r="OC1" s="6"/>
      <c r="OD1" s="6"/>
      <c r="OE1" s="6"/>
      <c r="OF1" s="6"/>
      <c r="OG1" s="6"/>
      <c r="OH1" s="6"/>
      <c r="OI1" s="6"/>
      <c r="OJ1" s="6"/>
      <c r="OK1" s="6"/>
      <c r="OL1" s="6"/>
      <c r="OM1" s="6"/>
      <c r="ON1" s="6"/>
      <c r="OO1" s="6"/>
      <c r="OP1" s="6"/>
      <c r="OQ1" s="6"/>
      <c r="OR1" s="6"/>
      <c r="OS1" s="6"/>
      <c r="OT1" s="6"/>
      <c r="OU1" s="6"/>
      <c r="OV1" s="6"/>
      <c r="OW1" s="6"/>
      <c r="OX1" s="6"/>
      <c r="OY1" s="6"/>
      <c r="OZ1" s="6"/>
      <c r="PA1" s="6"/>
      <c r="PB1" s="6"/>
      <c r="PC1" s="6"/>
      <c r="PD1" s="6"/>
      <c r="PE1" s="6"/>
      <c r="PF1" s="6"/>
      <c r="PG1" s="6"/>
      <c r="PH1" s="6"/>
      <c r="PI1" s="6"/>
      <c r="PJ1" s="6"/>
      <c r="PK1" s="6"/>
      <c r="PL1" s="6"/>
      <c r="PM1" s="6"/>
      <c r="PN1" s="6"/>
      <c r="PO1" s="6"/>
      <c r="PP1" s="6"/>
      <c r="PQ1" s="6"/>
      <c r="PR1" s="6"/>
      <c r="PS1" s="6"/>
      <c r="PT1" s="6"/>
      <c r="PU1" s="6"/>
      <c r="PV1" s="6"/>
      <c r="PW1" s="6"/>
      <c r="PX1" s="6"/>
      <c r="PY1" s="6"/>
      <c r="PZ1" s="6"/>
      <c r="QA1" s="6"/>
      <c r="QB1" s="6"/>
      <c r="QC1" s="6"/>
      <c r="QD1" s="6"/>
      <c r="QE1" s="6"/>
      <c r="QF1" s="6"/>
      <c r="QG1" s="6"/>
      <c r="QH1" s="6"/>
      <c r="QI1" s="6"/>
      <c r="QJ1" s="6"/>
      <c r="QK1" s="6"/>
      <c r="QL1" s="6"/>
      <c r="QM1" s="6"/>
      <c r="QN1" s="6"/>
      <c r="QO1" s="6"/>
      <c r="QP1" s="6"/>
      <c r="QQ1" s="6"/>
      <c r="QR1" s="6"/>
      <c r="QS1" s="6"/>
      <c r="QT1" s="6"/>
      <c r="QU1" s="6"/>
      <c r="QV1" s="6"/>
      <c r="QW1" s="6"/>
      <c r="QX1" s="6"/>
      <c r="QY1" s="6"/>
      <c r="QZ1" s="6"/>
      <c r="RA1" s="6"/>
      <c r="RB1" s="6"/>
      <c r="RC1" s="6"/>
      <c r="RD1" s="6"/>
      <c r="RE1" s="6"/>
      <c r="RF1" s="6"/>
      <c r="RG1" s="6"/>
      <c r="RH1" s="6"/>
      <c r="RI1" s="6"/>
      <c r="RJ1" s="6"/>
      <c r="RK1" s="6"/>
      <c r="RL1" s="6"/>
      <c r="RM1" s="6"/>
      <c r="RN1" s="6"/>
      <c r="RO1" s="6"/>
      <c r="RP1" s="6"/>
      <c r="RQ1" s="6"/>
      <c r="RR1" s="6"/>
      <c r="RS1" s="6"/>
      <c r="RT1" s="6"/>
      <c r="RU1" s="6"/>
      <c r="RV1" s="6"/>
      <c r="RW1" s="6"/>
      <c r="RX1" s="6"/>
      <c r="RY1" s="6"/>
      <c r="RZ1" s="6"/>
      <c r="SA1" s="6"/>
      <c r="SB1" s="6"/>
      <c r="SC1" s="6"/>
      <c r="SD1" s="6"/>
      <c r="SE1" s="6"/>
      <c r="SF1" s="6"/>
      <c r="SG1" s="6"/>
      <c r="SH1" s="6"/>
      <c r="SI1" s="6"/>
      <c r="SJ1" s="6"/>
      <c r="SK1" s="6"/>
      <c r="SL1" s="6"/>
      <c r="SM1" s="6"/>
      <c r="SN1" s="6"/>
      <c r="SO1" s="6"/>
      <c r="SP1" s="6"/>
      <c r="SQ1" s="6"/>
      <c r="SR1" s="6"/>
      <c r="SS1" s="6"/>
      <c r="ST1" s="6"/>
      <c r="SU1" s="6"/>
      <c r="SV1" s="6"/>
      <c r="SW1" s="6"/>
      <c r="SX1" s="6"/>
      <c r="SY1" s="6"/>
      <c r="SZ1" s="6"/>
      <c r="TA1" s="6"/>
      <c r="TB1" s="6"/>
      <c r="TC1" s="6"/>
      <c r="TD1" s="6"/>
      <c r="TE1" s="6"/>
      <c r="TF1" s="6"/>
      <c r="TG1" s="6"/>
      <c r="TH1" s="6"/>
      <c r="TI1" s="6"/>
      <c r="TJ1" s="6"/>
      <c r="TK1" s="6"/>
      <c r="TL1" s="6"/>
      <c r="TM1" s="6"/>
      <c r="TN1" s="6"/>
      <c r="TO1" s="6"/>
      <c r="TP1" s="6"/>
      <c r="TQ1" s="6"/>
      <c r="TR1" s="6"/>
      <c r="TS1" s="6"/>
      <c r="TT1" s="6"/>
      <c r="TU1" s="6"/>
      <c r="TV1" s="6"/>
      <c r="TW1" s="6"/>
      <c r="TX1" s="6"/>
      <c r="TY1" s="6"/>
      <c r="TZ1" s="6"/>
      <c r="UA1" s="6"/>
      <c r="UB1" s="6"/>
      <c r="UC1" s="6"/>
      <c r="UD1" s="6"/>
      <c r="UE1" s="6"/>
      <c r="UF1" s="6"/>
      <c r="UG1" s="6"/>
      <c r="UH1" s="6"/>
      <c r="UI1" s="6"/>
      <c r="UJ1" s="6"/>
      <c r="UK1" s="6"/>
      <c r="UL1" s="6"/>
      <c r="UM1" s="6"/>
      <c r="UN1" s="6"/>
      <c r="UO1" s="6"/>
      <c r="UP1" s="6"/>
      <c r="UQ1" s="6"/>
      <c r="UR1" s="6"/>
      <c r="US1" s="6"/>
      <c r="UT1" s="6"/>
      <c r="UU1" s="6"/>
      <c r="UV1" s="6"/>
      <c r="UW1" s="6"/>
      <c r="UX1" s="6"/>
      <c r="UY1" s="6"/>
      <c r="UZ1" s="6"/>
      <c r="VA1" s="6"/>
      <c r="VB1" s="6"/>
      <c r="VC1" s="6"/>
      <c r="VD1" s="6"/>
      <c r="VE1" s="6"/>
      <c r="VF1" s="6"/>
      <c r="VG1" s="6"/>
      <c r="VH1" s="6"/>
      <c r="VI1" s="6"/>
      <c r="VJ1" s="6"/>
      <c r="VK1" s="6"/>
      <c r="VL1" s="6"/>
      <c r="VM1" s="6"/>
      <c r="VN1" s="6"/>
      <c r="VO1" s="6"/>
      <c r="VP1" s="6"/>
      <c r="VQ1" s="6"/>
      <c r="VR1" s="6"/>
      <c r="VS1" s="6"/>
      <c r="VT1" s="6"/>
      <c r="VU1" s="6"/>
      <c r="VV1" s="6"/>
      <c r="VW1" s="6"/>
      <c r="VX1" s="6"/>
      <c r="VY1" s="6"/>
      <c r="VZ1" s="6"/>
      <c r="WA1" s="6"/>
      <c r="WB1" s="6"/>
      <c r="WC1" s="6"/>
      <c r="WD1" s="6"/>
      <c r="WE1" s="6"/>
      <c r="WF1" s="6"/>
      <c r="WG1" s="6"/>
      <c r="WH1" s="6"/>
      <c r="WI1" s="6"/>
      <c r="WJ1" s="6"/>
      <c r="WK1" s="6"/>
      <c r="WL1" s="6"/>
      <c r="WM1" s="6"/>
      <c r="WN1" s="6"/>
      <c r="WO1" s="6"/>
      <c r="WP1" s="6"/>
      <c r="WQ1" s="6"/>
      <c r="WR1" s="6"/>
      <c r="WS1" s="6"/>
      <c r="WT1" s="6"/>
      <c r="WU1" s="6"/>
      <c r="WV1" s="6"/>
      <c r="WW1" s="6"/>
      <c r="WX1" s="6"/>
      <c r="WY1" s="6"/>
      <c r="WZ1" s="6"/>
      <c r="XA1" s="6"/>
      <c r="XB1" s="6"/>
      <c r="XC1" s="6"/>
      <c r="XD1" s="6"/>
      <c r="XE1" s="6"/>
      <c r="XF1" s="6"/>
      <c r="XG1" s="6"/>
      <c r="XH1" s="6"/>
      <c r="XI1" s="6"/>
      <c r="XJ1" s="6"/>
      <c r="XK1" s="6"/>
      <c r="XL1" s="6"/>
      <c r="XM1" s="6"/>
      <c r="XN1" s="6"/>
      <c r="XO1" s="6"/>
      <c r="XP1" s="6"/>
      <c r="XQ1" s="6"/>
      <c r="XR1" s="6"/>
      <c r="XS1" s="6"/>
      <c r="XT1" s="6"/>
      <c r="XU1" s="6"/>
      <c r="XV1" s="6"/>
      <c r="XW1" s="6"/>
      <c r="XX1" s="6"/>
      <c r="XY1" s="6"/>
      <c r="XZ1" s="6"/>
      <c r="YA1" s="6"/>
      <c r="YB1" s="6"/>
      <c r="YC1" s="6"/>
      <c r="YD1" s="6"/>
      <c r="YE1" s="6"/>
      <c r="YF1" s="6"/>
      <c r="YG1" s="6"/>
      <c r="YH1" s="6"/>
      <c r="YI1" s="6"/>
      <c r="YJ1" s="6"/>
      <c r="YK1" s="6"/>
      <c r="YL1" s="6"/>
      <c r="YM1" s="6"/>
      <c r="YN1" s="6"/>
      <c r="YO1" s="6"/>
      <c r="YP1" s="6"/>
      <c r="YQ1" s="6"/>
      <c r="YR1" s="6"/>
      <c r="YS1" s="6"/>
      <c r="YT1" s="6"/>
      <c r="YU1" s="6"/>
      <c r="YV1" s="6"/>
      <c r="YW1" s="6"/>
      <c r="YX1" s="6"/>
      <c r="YY1" s="6"/>
      <c r="YZ1" s="6"/>
      <c r="ZA1" s="6"/>
      <c r="ZB1" s="6"/>
      <c r="ZC1" s="6"/>
      <c r="ZD1" s="6"/>
      <c r="ZE1" s="6"/>
      <c r="ZF1" s="6"/>
      <c r="ZG1" s="6"/>
      <c r="ZH1" s="6"/>
      <c r="ZI1" s="6"/>
      <c r="ZJ1" s="6"/>
      <c r="ZK1" s="6"/>
      <c r="ZL1" s="6"/>
      <c r="ZM1" s="6"/>
      <c r="ZN1" s="6"/>
      <c r="ZO1" s="6"/>
      <c r="ZP1" s="6"/>
      <c r="ZQ1" s="6"/>
      <c r="ZR1" s="6"/>
      <c r="ZS1" s="6"/>
      <c r="ZT1" s="6"/>
      <c r="ZU1" s="6"/>
      <c r="ZV1" s="6"/>
      <c r="ZW1" s="6"/>
      <c r="ZX1" s="6"/>
      <c r="ZY1" s="6"/>
      <c r="ZZ1" s="6"/>
      <c r="AAA1" s="6"/>
      <c r="AAB1" s="6"/>
      <c r="AAC1" s="6"/>
      <c r="AAD1" s="6"/>
      <c r="AAE1" s="6"/>
      <c r="AAF1" s="6"/>
      <c r="AAG1" s="6"/>
      <c r="AAH1" s="6"/>
      <c r="AAI1" s="6"/>
      <c r="AAJ1" s="6"/>
      <c r="AAK1" s="6"/>
      <c r="AAL1" s="6"/>
      <c r="AAM1" s="6"/>
      <c r="AAN1" s="6"/>
      <c r="AAO1" s="6"/>
      <c r="AAP1" s="6"/>
      <c r="AAQ1" s="6"/>
      <c r="AAR1" s="6"/>
      <c r="AAS1" s="6"/>
      <c r="AAT1" s="6"/>
      <c r="AAU1" s="6"/>
      <c r="AAV1" s="6"/>
      <c r="AAW1" s="6"/>
      <c r="AAX1" s="6"/>
      <c r="AAY1" s="6"/>
      <c r="AAZ1" s="6"/>
      <c r="ABA1" s="6"/>
      <c r="ABB1" s="6"/>
      <c r="ABC1" s="6"/>
      <c r="ABD1" s="6"/>
      <c r="ABE1" s="6"/>
      <c r="ABF1" s="6"/>
      <c r="ABG1" s="6"/>
      <c r="ABH1" s="6"/>
      <c r="ABI1" s="6"/>
      <c r="ABJ1" s="6"/>
      <c r="ABK1" s="6"/>
      <c r="ABL1" s="6"/>
      <c r="ABM1" s="6"/>
      <c r="ABN1" s="6"/>
      <c r="ABO1" s="6"/>
      <c r="ABP1" s="6"/>
      <c r="ABQ1" s="6"/>
      <c r="ABR1" s="6"/>
      <c r="ABS1" s="6"/>
      <c r="ABT1" s="6"/>
      <c r="ABU1" s="6"/>
      <c r="ABV1" s="6"/>
      <c r="ABW1" s="6"/>
      <c r="ABX1" s="6"/>
      <c r="ABY1" s="6"/>
      <c r="ABZ1" s="6"/>
      <c r="ACA1" s="6"/>
      <c r="ACB1" s="6"/>
      <c r="ACC1" s="6"/>
      <c r="ACD1" s="6"/>
      <c r="ACE1" s="6"/>
      <c r="ACF1" s="6"/>
      <c r="ACG1" s="6"/>
      <c r="ACH1" s="6"/>
      <c r="ACI1" s="6"/>
      <c r="ACJ1" s="6"/>
      <c r="ACK1" s="6"/>
      <c r="ACL1" s="6"/>
      <c r="ACM1" s="6"/>
      <c r="ACN1" s="6"/>
      <c r="ACO1" s="6"/>
      <c r="ACP1" s="6"/>
      <c r="ACQ1" s="6"/>
      <c r="ACR1" s="6"/>
      <c r="ACS1" s="6"/>
      <c r="ACT1" s="6"/>
      <c r="ACU1" s="6"/>
      <c r="ACV1" s="6"/>
      <c r="ACW1" s="6"/>
      <c r="ACX1" s="6"/>
      <c r="ACY1" s="6"/>
      <c r="ACZ1" s="6"/>
      <c r="ADA1" s="6"/>
      <c r="ADB1" s="6"/>
      <c r="ADC1" s="6"/>
      <c r="ADD1" s="6"/>
      <c r="ADE1" s="6"/>
      <c r="ADF1" s="6"/>
      <c r="ADG1" s="6"/>
      <c r="ADH1" s="6"/>
      <c r="ADI1" s="6"/>
      <c r="ADJ1" s="6"/>
      <c r="ADK1" s="6"/>
      <c r="ADL1" s="6"/>
      <c r="ADM1" s="6"/>
      <c r="ADN1" s="6"/>
      <c r="ADO1" s="6"/>
      <c r="ADP1" s="6"/>
      <c r="ADQ1" s="6"/>
      <c r="ADR1" s="6"/>
      <c r="ADS1" s="6"/>
      <c r="ADT1" s="6"/>
      <c r="ADU1" s="6"/>
      <c r="ADV1" s="6"/>
      <c r="ADW1" s="6"/>
      <c r="ADX1" s="6"/>
      <c r="ADY1" s="6"/>
      <c r="ADZ1" s="6"/>
      <c r="AEA1" s="6"/>
      <c r="AEB1" s="6"/>
      <c r="AEC1" s="6"/>
      <c r="AED1" s="6"/>
      <c r="AEE1" s="6"/>
      <c r="AEF1" s="6"/>
      <c r="AEG1" s="6"/>
      <c r="AEH1" s="6"/>
      <c r="AEI1" s="6"/>
      <c r="AEJ1" s="6"/>
      <c r="AEK1" s="6"/>
      <c r="AEL1" s="6"/>
      <c r="AEM1" s="6"/>
      <c r="AEN1" s="6"/>
      <c r="AEO1" s="6"/>
      <c r="AEP1" s="6"/>
      <c r="AEQ1" s="6"/>
      <c r="AER1" s="6"/>
      <c r="AES1" s="6"/>
      <c r="AET1" s="6"/>
      <c r="AEU1" s="6"/>
      <c r="AEV1" s="6"/>
      <c r="AEW1" s="6"/>
      <c r="AEX1" s="6"/>
      <c r="AEY1" s="6"/>
      <c r="AEZ1" s="6"/>
      <c r="AFA1" s="6"/>
      <c r="AFB1" s="6"/>
      <c r="AFC1" s="6"/>
      <c r="AFD1" s="6"/>
      <c r="AFE1" s="6"/>
      <c r="AFF1" s="6"/>
      <c r="AFG1" s="6"/>
      <c r="AFH1" s="6"/>
      <c r="AFI1" s="6"/>
      <c r="AFJ1" s="6"/>
      <c r="AFK1" s="6"/>
      <c r="AFL1" s="6"/>
      <c r="AFM1" s="6"/>
      <c r="AFN1" s="6"/>
      <c r="AFO1" s="6"/>
      <c r="AFP1" s="6"/>
      <c r="AFQ1" s="6"/>
      <c r="AFR1" s="6"/>
      <c r="AFS1" s="6"/>
      <c r="AFT1" s="6"/>
      <c r="AFU1" s="6"/>
      <c r="AFV1" s="6"/>
      <c r="AFW1" s="6"/>
      <c r="AFX1" s="6"/>
      <c r="AFY1" s="6"/>
      <c r="AFZ1" s="6"/>
      <c r="AGA1" s="6"/>
      <c r="AGB1" s="6"/>
      <c r="AGC1" s="6"/>
      <c r="AGD1" s="6"/>
      <c r="AGE1" s="6"/>
      <c r="AGF1" s="6"/>
      <c r="AGG1" s="6"/>
      <c r="AGH1" s="6"/>
      <c r="AGI1" s="6"/>
      <c r="AGJ1" s="6"/>
      <c r="AGK1" s="6"/>
      <c r="AGL1" s="6"/>
      <c r="AGM1" s="6"/>
      <c r="AGN1" s="6"/>
      <c r="AGO1" s="6"/>
      <c r="AGP1" s="6"/>
      <c r="AGQ1" s="6"/>
      <c r="AGR1" s="6"/>
      <c r="AGS1" s="6"/>
      <c r="AGT1" s="6"/>
      <c r="AGU1" s="6"/>
      <c r="AGV1" s="6"/>
      <c r="AGW1" s="6"/>
      <c r="AGX1" s="6"/>
      <c r="AGY1" s="6"/>
      <c r="AGZ1" s="6"/>
      <c r="AHA1" s="6"/>
      <c r="AHB1" s="6"/>
      <c r="AHC1" s="6"/>
      <c r="AHD1" s="6"/>
      <c r="AHE1" s="6"/>
      <c r="AHF1" s="6"/>
      <c r="AHG1" s="6"/>
      <c r="AHH1" s="6"/>
      <c r="AHI1" s="6"/>
      <c r="AHJ1" s="6"/>
      <c r="AHK1" s="6"/>
      <c r="AHL1" s="6"/>
      <c r="AHM1" s="6"/>
      <c r="AHN1" s="6"/>
      <c r="AHO1" s="6"/>
      <c r="AHP1" s="6"/>
      <c r="AHQ1" s="6"/>
      <c r="AHR1" s="6"/>
      <c r="AHS1" s="6"/>
      <c r="AHT1" s="6"/>
      <c r="AHU1" s="6"/>
      <c r="AHV1" s="6"/>
      <c r="AHW1" s="6"/>
      <c r="AHX1" s="6"/>
      <c r="AHY1" s="6"/>
      <c r="AHZ1" s="6"/>
      <c r="AIA1" s="6"/>
      <c r="AIB1" s="6"/>
      <c r="AIC1" s="6"/>
      <c r="AID1" s="6"/>
      <c r="AIE1" s="6"/>
      <c r="AIF1" s="6"/>
      <c r="AIG1" s="6"/>
      <c r="AIH1" s="6"/>
      <c r="AII1" s="6"/>
      <c r="AIJ1" s="6"/>
      <c r="AIK1" s="6"/>
      <c r="AIL1" s="6"/>
      <c r="AIM1" s="6"/>
      <c r="AIN1" s="6"/>
      <c r="AIO1" s="6"/>
      <c r="AIP1" s="6"/>
      <c r="AIQ1" s="6"/>
      <c r="AIR1" s="6"/>
      <c r="AIS1" s="6"/>
      <c r="AIT1" s="6"/>
      <c r="AIU1" s="6"/>
      <c r="AIV1" s="6"/>
      <c r="AIW1" s="6"/>
      <c r="AIX1" s="6"/>
      <c r="AIY1" s="6"/>
      <c r="AIZ1" s="6"/>
      <c r="AJA1" s="6"/>
      <c r="AJB1" s="6"/>
      <c r="AJC1" s="6"/>
      <c r="AJD1" s="6"/>
      <c r="AJE1" s="6"/>
      <c r="AJF1" s="6"/>
      <c r="AJG1" s="6"/>
      <c r="AJH1" s="6"/>
      <c r="AJI1" s="6"/>
      <c r="AJJ1" s="6"/>
      <c r="AJK1" s="6"/>
      <c r="AJL1" s="6"/>
      <c r="AJM1" s="6"/>
      <c r="AJN1" s="6"/>
      <c r="AJO1" s="6"/>
      <c r="AJP1" s="6"/>
      <c r="AJQ1" s="6"/>
      <c r="AJR1" s="6"/>
      <c r="AJS1" s="6"/>
      <c r="AJT1" s="6"/>
      <c r="AJU1" s="6"/>
      <c r="AJV1" s="6"/>
      <c r="AJW1" s="6"/>
      <c r="AJX1" s="6"/>
      <c r="AJY1" s="6"/>
      <c r="AJZ1" s="6"/>
      <c r="AKA1" s="6"/>
      <c r="AKB1" s="6"/>
      <c r="AKC1" s="6"/>
      <c r="AKD1" s="6"/>
      <c r="AKE1" s="6"/>
      <c r="AKF1" s="6"/>
      <c r="AKG1" s="6"/>
      <c r="AKH1" s="6"/>
      <c r="AKI1" s="6"/>
      <c r="AKJ1" s="6"/>
      <c r="AKK1" s="6"/>
      <c r="AKL1" s="6"/>
      <c r="AKM1" s="6"/>
      <c r="AKN1" s="6"/>
      <c r="AKO1" s="6"/>
      <c r="AKP1" s="6"/>
      <c r="AKQ1" s="6"/>
      <c r="AKR1" s="6"/>
      <c r="AKS1" s="6"/>
      <c r="AKT1" s="6"/>
      <c r="AKU1" s="6"/>
      <c r="AKV1" s="6"/>
      <c r="AKW1" s="6"/>
      <c r="AKX1" s="6"/>
      <c r="AKY1" s="6"/>
      <c r="AKZ1" s="6"/>
      <c r="ALA1" s="6"/>
      <c r="ALB1" s="6"/>
      <c r="ALC1" s="6"/>
      <c r="ALD1" s="6"/>
      <c r="ALE1" s="6"/>
      <c r="ALF1" s="6"/>
      <c r="ALG1" s="6"/>
      <c r="ALH1" s="6"/>
      <c r="ALI1" s="6"/>
      <c r="ALJ1" s="6"/>
      <c r="ALK1" s="6"/>
      <c r="ALL1" s="6"/>
      <c r="ALM1" s="6"/>
      <c r="ALN1" s="6"/>
      <c r="ALO1" s="6"/>
      <c r="ALP1" s="6"/>
      <c r="ALQ1" s="6"/>
      <c r="ALR1" s="6"/>
      <c r="ALS1" s="6"/>
      <c r="ALT1" s="6"/>
      <c r="ALU1" s="6"/>
      <c r="ALV1" s="6"/>
      <c r="ALW1" s="6"/>
      <c r="ALX1" s="6"/>
      <c r="ALY1" s="6"/>
      <c r="ALZ1" s="6"/>
      <c r="AMA1" s="6"/>
      <c r="AMB1" s="6"/>
      <c r="AMC1" s="6"/>
      <c r="AMD1" s="6"/>
      <c r="AME1" s="6"/>
      <c r="AMF1" s="6"/>
      <c r="AMG1" s="6"/>
      <c r="AMH1" s="6"/>
      <c r="AMI1" s="6"/>
      <c r="AMJ1" s="6"/>
    </row>
    <row r="2" customFormat="false" ht="22.5" hidden="false" customHeight="true" outlineLevel="0" collapsed="false">
      <c r="A2" s="300" t="n">
        <v>2015</v>
      </c>
      <c r="B2" s="300"/>
      <c r="C2" s="287"/>
      <c r="D2" s="301" t="s">
        <v>337</v>
      </c>
      <c r="E2" s="302" t="str">
        <f aca="false">IF(SUM(AE11:AQ11)&gt;0,"CHECK COMPENSATION AND FTE CALCULATIONS","COMPENSATION AND FTE CALCULATIONS OK")</f>
        <v>COMPENSATION AND FTE CALCULATIONS OK</v>
      </c>
      <c r="F2" s="290"/>
      <c r="G2" s="291"/>
      <c r="H2" s="292"/>
      <c r="I2" s="292"/>
      <c r="J2" s="293"/>
      <c r="K2" s="294"/>
      <c r="L2" s="294"/>
      <c r="M2" s="294"/>
      <c r="N2" s="294"/>
      <c r="O2" s="294"/>
      <c r="P2" s="293"/>
      <c r="Q2" s="296"/>
      <c r="R2" s="296"/>
      <c r="S2" s="296"/>
      <c r="T2" s="296"/>
      <c r="U2" s="296"/>
      <c r="V2" s="296"/>
      <c r="W2" s="296"/>
      <c r="X2" s="296"/>
      <c r="Y2" s="296"/>
      <c r="Z2" s="296"/>
      <c r="AA2" s="296"/>
      <c r="AB2" s="296"/>
      <c r="AC2" s="296"/>
      <c r="AD2" s="296"/>
      <c r="AE2" s="293"/>
      <c r="AF2" s="296"/>
      <c r="AG2" s="296"/>
      <c r="AH2" s="296"/>
      <c r="AI2" s="296"/>
      <c r="AJ2" s="296"/>
      <c r="AK2" s="296"/>
      <c r="AL2" s="296"/>
      <c r="AM2" s="296"/>
      <c r="AN2" s="296"/>
      <c r="AO2" s="296"/>
      <c r="AP2" s="296"/>
      <c r="AQ2" s="296"/>
      <c r="AR2" s="293"/>
      <c r="AS2" s="297"/>
      <c r="AT2" s="296"/>
      <c r="AU2" s="296"/>
      <c r="AV2" s="296"/>
      <c r="AW2" s="296"/>
      <c r="AX2" s="296"/>
      <c r="AY2" s="296"/>
      <c r="AZ2" s="296"/>
      <c r="BA2" s="296"/>
      <c r="BB2" s="296"/>
      <c r="BC2" s="296"/>
      <c r="BD2" s="296"/>
      <c r="BE2" s="296"/>
      <c r="BF2" s="296"/>
      <c r="BG2" s="296"/>
      <c r="BH2" s="296"/>
      <c r="BI2" s="296"/>
      <c r="BJ2" s="296"/>
      <c r="BK2" s="296"/>
      <c r="BL2" s="296"/>
      <c r="BM2" s="296"/>
      <c r="BN2" s="296"/>
      <c r="BO2" s="296"/>
      <c r="BP2" s="296"/>
      <c r="BQ2" s="296"/>
      <c r="BR2" s="296"/>
      <c r="BS2" s="296"/>
      <c r="BT2" s="296"/>
      <c r="BU2" s="296"/>
      <c r="BV2" s="296"/>
      <c r="BW2" s="296"/>
      <c r="BX2" s="296"/>
      <c r="BY2" s="296"/>
      <c r="BZ2" s="296"/>
      <c r="CA2" s="296"/>
      <c r="CB2" s="296"/>
      <c r="CC2" s="296"/>
      <c r="CD2" s="296"/>
      <c r="CE2" s="296"/>
      <c r="CF2" s="296"/>
      <c r="CG2" s="296"/>
      <c r="CH2" s="296"/>
      <c r="CI2" s="293"/>
      <c r="CJ2" s="296"/>
      <c r="CK2" s="296"/>
      <c r="CL2" s="296"/>
      <c r="CM2" s="296"/>
      <c r="CN2" s="296"/>
      <c r="CO2" s="296"/>
      <c r="CP2" s="296"/>
      <c r="CQ2" s="296"/>
      <c r="CR2" s="296"/>
      <c r="CS2" s="296"/>
      <c r="CT2" s="296"/>
      <c r="CU2" s="296"/>
      <c r="CV2" s="296"/>
      <c r="CW2" s="296"/>
      <c r="CX2" s="296"/>
      <c r="CY2" s="296"/>
      <c r="CZ2" s="296"/>
      <c r="DA2" s="296"/>
      <c r="DB2" s="296"/>
      <c r="DC2" s="296"/>
      <c r="DD2" s="298"/>
      <c r="DE2" s="299"/>
      <c r="DF2" s="299"/>
      <c r="DG2" s="299"/>
      <c r="DH2" s="299"/>
      <c r="DI2" s="299"/>
      <c r="DJ2" s="299"/>
      <c r="DK2" s="299"/>
      <c r="DL2" s="299"/>
      <c r="DM2" s="299"/>
      <c r="DN2" s="299"/>
      <c r="DO2" s="299"/>
      <c r="DP2" s="299"/>
      <c r="DQ2" s="299"/>
      <c r="DR2" s="299"/>
      <c r="DS2" s="299"/>
      <c r="DT2" s="299"/>
      <c r="DU2" s="299"/>
      <c r="DV2" s="299"/>
      <c r="DW2" s="299"/>
      <c r="DX2" s="299"/>
      <c r="DY2" s="299"/>
      <c r="DZ2" s="299"/>
      <c r="EA2" s="299"/>
      <c r="EB2" s="299"/>
      <c r="EC2" s="299"/>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c r="IV2" s="6"/>
      <c r="IW2" s="6"/>
      <c r="IX2" s="6"/>
      <c r="IY2" s="6"/>
      <c r="IZ2" s="6"/>
      <c r="JA2" s="6"/>
      <c r="JB2" s="6"/>
      <c r="JC2" s="6"/>
      <c r="JD2" s="6"/>
      <c r="JE2" s="6"/>
      <c r="JF2" s="6"/>
      <c r="JG2" s="6"/>
      <c r="JH2" s="6"/>
      <c r="JI2" s="6"/>
      <c r="JJ2" s="6"/>
      <c r="JK2" s="6"/>
      <c r="JL2" s="6"/>
      <c r="JM2" s="6"/>
      <c r="JN2" s="6"/>
      <c r="JO2" s="6"/>
      <c r="JP2" s="6"/>
      <c r="JQ2" s="6"/>
      <c r="JR2" s="6"/>
      <c r="JS2" s="6"/>
      <c r="JT2" s="6"/>
      <c r="JU2" s="6"/>
      <c r="JV2" s="6"/>
      <c r="JW2" s="6"/>
      <c r="JX2" s="6"/>
      <c r="JY2" s="6"/>
      <c r="JZ2" s="6"/>
      <c r="KA2" s="6"/>
      <c r="KB2" s="6"/>
      <c r="KC2" s="6"/>
      <c r="KD2" s="6"/>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G2" s="6"/>
      <c r="LH2" s="6"/>
      <c r="LI2" s="6"/>
      <c r="LJ2" s="6"/>
      <c r="LK2" s="6"/>
      <c r="LL2" s="6"/>
      <c r="LM2" s="6"/>
      <c r="LN2" s="6"/>
      <c r="LO2" s="6"/>
      <c r="LP2" s="6"/>
      <c r="LQ2" s="6"/>
      <c r="LR2" s="6"/>
      <c r="LS2" s="6"/>
      <c r="LT2" s="6"/>
      <c r="LU2" s="6"/>
      <c r="LV2" s="6"/>
      <c r="LW2" s="6"/>
      <c r="LX2" s="6"/>
      <c r="LY2" s="6"/>
      <c r="LZ2" s="6"/>
      <c r="MA2" s="6"/>
      <c r="MB2" s="6"/>
      <c r="MC2" s="6"/>
      <c r="MD2" s="6"/>
      <c r="ME2" s="6"/>
      <c r="MF2" s="6"/>
      <c r="MG2" s="6"/>
      <c r="MH2" s="6"/>
      <c r="MI2" s="6"/>
      <c r="MJ2" s="6"/>
      <c r="MK2" s="6"/>
      <c r="ML2" s="6"/>
      <c r="MM2" s="6"/>
      <c r="MN2" s="6"/>
      <c r="MO2" s="6"/>
      <c r="MP2" s="6"/>
      <c r="MQ2" s="6"/>
      <c r="MR2" s="6"/>
      <c r="MS2" s="6"/>
      <c r="MT2" s="6"/>
      <c r="MU2" s="6"/>
      <c r="MV2" s="6"/>
      <c r="MW2" s="6"/>
      <c r="MX2" s="6"/>
      <c r="MY2" s="6"/>
      <c r="MZ2" s="6"/>
      <c r="NA2" s="6"/>
      <c r="NB2" s="6"/>
      <c r="NC2" s="6"/>
      <c r="ND2" s="6"/>
      <c r="NE2" s="6"/>
      <c r="NF2" s="6"/>
      <c r="NG2" s="6"/>
      <c r="NH2" s="6"/>
      <c r="NI2" s="6"/>
      <c r="NJ2" s="6"/>
      <c r="NK2" s="6"/>
      <c r="NL2" s="6"/>
      <c r="NM2" s="6"/>
      <c r="NN2" s="6"/>
      <c r="NO2" s="6"/>
      <c r="NP2" s="6"/>
      <c r="NQ2" s="6"/>
      <c r="NR2" s="6"/>
      <c r="NS2" s="6"/>
      <c r="NT2" s="6"/>
      <c r="NU2" s="6"/>
      <c r="NV2" s="6"/>
      <c r="NW2" s="6"/>
      <c r="NX2" s="6"/>
      <c r="NY2" s="6"/>
      <c r="NZ2" s="6"/>
      <c r="OA2" s="6"/>
      <c r="OB2" s="6"/>
      <c r="OC2" s="6"/>
      <c r="OD2" s="6"/>
      <c r="OE2" s="6"/>
      <c r="OF2" s="6"/>
      <c r="OG2" s="6"/>
      <c r="OH2" s="6"/>
      <c r="OI2" s="6"/>
      <c r="OJ2" s="6"/>
      <c r="OK2" s="6"/>
      <c r="OL2" s="6"/>
      <c r="OM2" s="6"/>
      <c r="ON2" s="6"/>
      <c r="OO2" s="6"/>
      <c r="OP2" s="6"/>
      <c r="OQ2" s="6"/>
      <c r="OR2" s="6"/>
      <c r="OS2" s="6"/>
      <c r="OT2" s="6"/>
      <c r="OU2" s="6"/>
      <c r="OV2" s="6"/>
      <c r="OW2" s="6"/>
      <c r="OX2" s="6"/>
      <c r="OY2" s="6"/>
      <c r="OZ2" s="6"/>
      <c r="PA2" s="6"/>
      <c r="PB2" s="6"/>
      <c r="PC2" s="6"/>
      <c r="PD2" s="6"/>
      <c r="PE2" s="6"/>
      <c r="PF2" s="6"/>
      <c r="PG2" s="6"/>
      <c r="PH2" s="6"/>
      <c r="PI2" s="6"/>
      <c r="PJ2" s="6"/>
      <c r="PK2" s="6"/>
      <c r="PL2" s="6"/>
      <c r="PM2" s="6"/>
      <c r="PN2" s="6"/>
      <c r="PO2" s="6"/>
      <c r="PP2" s="6"/>
      <c r="PQ2" s="6"/>
      <c r="PR2" s="6"/>
      <c r="PS2" s="6"/>
      <c r="PT2" s="6"/>
      <c r="PU2" s="6"/>
      <c r="PV2" s="6"/>
      <c r="PW2" s="6"/>
      <c r="PX2" s="6"/>
      <c r="PY2" s="6"/>
      <c r="PZ2" s="6"/>
      <c r="QA2" s="6"/>
      <c r="QB2" s="6"/>
      <c r="QC2" s="6"/>
      <c r="QD2" s="6"/>
      <c r="QE2" s="6"/>
      <c r="QF2" s="6"/>
      <c r="QG2" s="6"/>
      <c r="QH2" s="6"/>
      <c r="QI2" s="6"/>
      <c r="QJ2" s="6"/>
      <c r="QK2" s="6"/>
      <c r="QL2" s="6"/>
      <c r="QM2" s="6"/>
      <c r="QN2" s="6"/>
      <c r="QO2" s="6"/>
      <c r="QP2" s="6"/>
      <c r="QQ2" s="6"/>
      <c r="QR2" s="6"/>
      <c r="QS2" s="6"/>
      <c r="QT2" s="6"/>
      <c r="QU2" s="6"/>
      <c r="QV2" s="6"/>
      <c r="QW2" s="6"/>
      <c r="QX2" s="6"/>
      <c r="QY2" s="6"/>
      <c r="QZ2" s="6"/>
      <c r="RA2" s="6"/>
      <c r="RB2" s="6"/>
      <c r="RC2" s="6"/>
      <c r="RD2" s="6"/>
      <c r="RE2" s="6"/>
      <c r="RF2" s="6"/>
      <c r="RG2" s="6"/>
      <c r="RH2" s="6"/>
      <c r="RI2" s="6"/>
      <c r="RJ2" s="6"/>
      <c r="RK2" s="6"/>
      <c r="RL2" s="6"/>
      <c r="RM2" s="6"/>
      <c r="RN2" s="6"/>
      <c r="RO2" s="6"/>
      <c r="RP2" s="6"/>
      <c r="RQ2" s="6"/>
      <c r="RR2" s="6"/>
      <c r="RS2" s="6"/>
      <c r="RT2" s="6"/>
      <c r="RU2" s="6"/>
      <c r="RV2" s="6"/>
      <c r="RW2" s="6"/>
      <c r="RX2" s="6"/>
      <c r="RY2" s="6"/>
      <c r="RZ2" s="6"/>
      <c r="SA2" s="6"/>
      <c r="SB2" s="6"/>
      <c r="SC2" s="6"/>
      <c r="SD2" s="6"/>
      <c r="SE2" s="6"/>
      <c r="SF2" s="6"/>
      <c r="SG2" s="6"/>
      <c r="SH2" s="6"/>
      <c r="SI2" s="6"/>
      <c r="SJ2" s="6"/>
      <c r="SK2" s="6"/>
      <c r="SL2" s="6"/>
      <c r="SM2" s="6"/>
      <c r="SN2" s="6"/>
      <c r="SO2" s="6"/>
      <c r="SP2" s="6"/>
      <c r="SQ2" s="6"/>
      <c r="SR2" s="6"/>
      <c r="SS2" s="6"/>
      <c r="ST2" s="6"/>
      <c r="SU2" s="6"/>
      <c r="SV2" s="6"/>
      <c r="SW2" s="6"/>
      <c r="SX2" s="6"/>
      <c r="SY2" s="6"/>
      <c r="SZ2" s="6"/>
      <c r="TA2" s="6"/>
      <c r="TB2" s="6"/>
      <c r="TC2" s="6"/>
      <c r="TD2" s="6"/>
      <c r="TE2" s="6"/>
      <c r="TF2" s="6"/>
      <c r="TG2" s="6"/>
      <c r="TH2" s="6"/>
      <c r="TI2" s="6"/>
      <c r="TJ2" s="6"/>
      <c r="TK2" s="6"/>
      <c r="TL2" s="6"/>
      <c r="TM2" s="6"/>
      <c r="TN2" s="6"/>
      <c r="TO2" s="6"/>
      <c r="TP2" s="6"/>
      <c r="TQ2" s="6"/>
      <c r="TR2" s="6"/>
      <c r="TS2" s="6"/>
      <c r="TT2" s="6"/>
      <c r="TU2" s="6"/>
      <c r="TV2" s="6"/>
      <c r="TW2" s="6"/>
      <c r="TX2" s="6"/>
      <c r="TY2" s="6"/>
      <c r="TZ2" s="6"/>
      <c r="UA2" s="6"/>
      <c r="UB2" s="6"/>
      <c r="UC2" s="6"/>
      <c r="UD2" s="6"/>
      <c r="UE2" s="6"/>
      <c r="UF2" s="6"/>
      <c r="UG2" s="6"/>
      <c r="UH2" s="6"/>
      <c r="UI2" s="6"/>
      <c r="UJ2" s="6"/>
      <c r="UK2" s="6"/>
      <c r="UL2" s="6"/>
      <c r="UM2" s="6"/>
      <c r="UN2" s="6"/>
      <c r="UO2" s="6"/>
      <c r="UP2" s="6"/>
      <c r="UQ2" s="6"/>
      <c r="UR2" s="6"/>
      <c r="US2" s="6"/>
      <c r="UT2" s="6"/>
      <c r="UU2" s="6"/>
      <c r="UV2" s="6"/>
      <c r="UW2" s="6"/>
      <c r="UX2" s="6"/>
      <c r="UY2" s="6"/>
      <c r="UZ2" s="6"/>
      <c r="VA2" s="6"/>
      <c r="VB2" s="6"/>
      <c r="VC2" s="6"/>
      <c r="VD2" s="6"/>
      <c r="VE2" s="6"/>
      <c r="VF2" s="6"/>
      <c r="VG2" s="6"/>
      <c r="VH2" s="6"/>
      <c r="VI2" s="6"/>
      <c r="VJ2" s="6"/>
      <c r="VK2" s="6"/>
      <c r="VL2" s="6"/>
      <c r="VM2" s="6"/>
      <c r="VN2" s="6"/>
      <c r="VO2" s="6"/>
      <c r="VP2" s="6"/>
      <c r="VQ2" s="6"/>
      <c r="VR2" s="6"/>
      <c r="VS2" s="6"/>
      <c r="VT2" s="6"/>
      <c r="VU2" s="6"/>
      <c r="VV2" s="6"/>
      <c r="VW2" s="6"/>
      <c r="VX2" s="6"/>
      <c r="VY2" s="6"/>
      <c r="VZ2" s="6"/>
      <c r="WA2" s="6"/>
      <c r="WB2" s="6"/>
      <c r="WC2" s="6"/>
      <c r="WD2" s="6"/>
      <c r="WE2" s="6"/>
      <c r="WF2" s="6"/>
      <c r="WG2" s="6"/>
      <c r="WH2" s="6"/>
      <c r="WI2" s="6"/>
      <c r="WJ2" s="6"/>
      <c r="WK2" s="6"/>
      <c r="WL2" s="6"/>
      <c r="WM2" s="6"/>
      <c r="WN2" s="6"/>
      <c r="WO2" s="6"/>
      <c r="WP2" s="6"/>
      <c r="WQ2" s="6"/>
      <c r="WR2" s="6"/>
      <c r="WS2" s="6"/>
      <c r="WT2" s="6"/>
      <c r="WU2" s="6"/>
      <c r="WV2" s="6"/>
      <c r="WW2" s="6"/>
      <c r="WX2" s="6"/>
      <c r="WY2" s="6"/>
      <c r="WZ2" s="6"/>
      <c r="XA2" s="6"/>
      <c r="XB2" s="6"/>
      <c r="XC2" s="6"/>
      <c r="XD2" s="6"/>
      <c r="XE2" s="6"/>
      <c r="XF2" s="6"/>
      <c r="XG2" s="6"/>
      <c r="XH2" s="6"/>
      <c r="XI2" s="6"/>
      <c r="XJ2" s="6"/>
      <c r="XK2" s="6"/>
      <c r="XL2" s="6"/>
      <c r="XM2" s="6"/>
      <c r="XN2" s="6"/>
      <c r="XO2" s="6"/>
      <c r="XP2" s="6"/>
      <c r="XQ2" s="6"/>
      <c r="XR2" s="6"/>
      <c r="XS2" s="6"/>
      <c r="XT2" s="6"/>
      <c r="XU2" s="6"/>
      <c r="XV2" s="6"/>
      <c r="XW2" s="6"/>
      <c r="XX2" s="6"/>
      <c r="XY2" s="6"/>
      <c r="XZ2" s="6"/>
      <c r="YA2" s="6"/>
      <c r="YB2" s="6"/>
      <c r="YC2" s="6"/>
      <c r="YD2" s="6"/>
      <c r="YE2" s="6"/>
      <c r="YF2" s="6"/>
      <c r="YG2" s="6"/>
      <c r="YH2" s="6"/>
      <c r="YI2" s="6"/>
      <c r="YJ2" s="6"/>
      <c r="YK2" s="6"/>
      <c r="YL2" s="6"/>
      <c r="YM2" s="6"/>
      <c r="YN2" s="6"/>
      <c r="YO2" s="6"/>
      <c r="YP2" s="6"/>
      <c r="YQ2" s="6"/>
      <c r="YR2" s="6"/>
      <c r="YS2" s="6"/>
      <c r="YT2" s="6"/>
      <c r="YU2" s="6"/>
      <c r="YV2" s="6"/>
      <c r="YW2" s="6"/>
      <c r="YX2" s="6"/>
      <c r="YY2" s="6"/>
      <c r="YZ2" s="6"/>
      <c r="ZA2" s="6"/>
      <c r="ZB2" s="6"/>
      <c r="ZC2" s="6"/>
      <c r="ZD2" s="6"/>
      <c r="ZE2" s="6"/>
      <c r="ZF2" s="6"/>
      <c r="ZG2" s="6"/>
      <c r="ZH2" s="6"/>
      <c r="ZI2" s="6"/>
      <c r="ZJ2" s="6"/>
      <c r="ZK2" s="6"/>
      <c r="ZL2" s="6"/>
      <c r="ZM2" s="6"/>
      <c r="ZN2" s="6"/>
      <c r="ZO2" s="6"/>
      <c r="ZP2" s="6"/>
      <c r="ZQ2" s="6"/>
      <c r="ZR2" s="6"/>
      <c r="ZS2" s="6"/>
      <c r="ZT2" s="6"/>
      <c r="ZU2" s="6"/>
      <c r="ZV2" s="6"/>
      <c r="ZW2" s="6"/>
      <c r="ZX2" s="6"/>
      <c r="ZY2" s="6"/>
      <c r="ZZ2" s="6"/>
      <c r="AAA2" s="6"/>
      <c r="AAB2" s="6"/>
      <c r="AAC2" s="6"/>
      <c r="AAD2" s="6"/>
      <c r="AAE2" s="6"/>
      <c r="AAF2" s="6"/>
      <c r="AAG2" s="6"/>
      <c r="AAH2" s="6"/>
      <c r="AAI2" s="6"/>
      <c r="AAJ2" s="6"/>
      <c r="AAK2" s="6"/>
      <c r="AAL2" s="6"/>
      <c r="AAM2" s="6"/>
      <c r="AAN2" s="6"/>
      <c r="AAO2" s="6"/>
      <c r="AAP2" s="6"/>
      <c r="AAQ2" s="6"/>
      <c r="AAR2" s="6"/>
      <c r="AAS2" s="6"/>
      <c r="AAT2" s="6"/>
      <c r="AAU2" s="6"/>
      <c r="AAV2" s="6"/>
      <c r="AAW2" s="6"/>
      <c r="AAX2" s="6"/>
      <c r="AAY2" s="6"/>
      <c r="AAZ2" s="6"/>
      <c r="ABA2" s="6"/>
      <c r="ABB2" s="6"/>
      <c r="ABC2" s="6"/>
      <c r="ABD2" s="6"/>
      <c r="ABE2" s="6"/>
      <c r="ABF2" s="6"/>
      <c r="ABG2" s="6"/>
      <c r="ABH2" s="6"/>
      <c r="ABI2" s="6"/>
      <c r="ABJ2" s="6"/>
      <c r="ABK2" s="6"/>
      <c r="ABL2" s="6"/>
      <c r="ABM2" s="6"/>
      <c r="ABN2" s="6"/>
      <c r="ABO2" s="6"/>
      <c r="ABP2" s="6"/>
      <c r="ABQ2" s="6"/>
      <c r="ABR2" s="6"/>
      <c r="ABS2" s="6"/>
      <c r="ABT2" s="6"/>
      <c r="ABU2" s="6"/>
      <c r="ABV2" s="6"/>
      <c r="ABW2" s="6"/>
      <c r="ABX2" s="6"/>
      <c r="ABY2" s="6"/>
      <c r="ABZ2" s="6"/>
      <c r="ACA2" s="6"/>
      <c r="ACB2" s="6"/>
      <c r="ACC2" s="6"/>
      <c r="ACD2" s="6"/>
      <c r="ACE2" s="6"/>
      <c r="ACF2" s="6"/>
      <c r="ACG2" s="6"/>
      <c r="ACH2" s="6"/>
      <c r="ACI2" s="6"/>
      <c r="ACJ2" s="6"/>
      <c r="ACK2" s="6"/>
      <c r="ACL2" s="6"/>
      <c r="ACM2" s="6"/>
      <c r="ACN2" s="6"/>
      <c r="ACO2" s="6"/>
      <c r="ACP2" s="6"/>
      <c r="ACQ2" s="6"/>
      <c r="ACR2" s="6"/>
      <c r="ACS2" s="6"/>
      <c r="ACT2" s="6"/>
      <c r="ACU2" s="6"/>
      <c r="ACV2" s="6"/>
      <c r="ACW2" s="6"/>
      <c r="ACX2" s="6"/>
      <c r="ACY2" s="6"/>
      <c r="ACZ2" s="6"/>
      <c r="ADA2" s="6"/>
      <c r="ADB2" s="6"/>
      <c r="ADC2" s="6"/>
      <c r="ADD2" s="6"/>
      <c r="ADE2" s="6"/>
      <c r="ADF2" s="6"/>
      <c r="ADG2" s="6"/>
      <c r="ADH2" s="6"/>
      <c r="ADI2" s="6"/>
      <c r="ADJ2" s="6"/>
      <c r="ADK2" s="6"/>
      <c r="ADL2" s="6"/>
      <c r="ADM2" s="6"/>
      <c r="ADN2" s="6"/>
      <c r="ADO2" s="6"/>
      <c r="ADP2" s="6"/>
      <c r="ADQ2" s="6"/>
      <c r="ADR2" s="6"/>
      <c r="ADS2" s="6"/>
      <c r="ADT2" s="6"/>
      <c r="ADU2" s="6"/>
      <c r="ADV2" s="6"/>
      <c r="ADW2" s="6"/>
      <c r="ADX2" s="6"/>
      <c r="ADY2" s="6"/>
      <c r="ADZ2" s="6"/>
      <c r="AEA2" s="6"/>
      <c r="AEB2" s="6"/>
      <c r="AEC2" s="6"/>
      <c r="AED2" s="6"/>
      <c r="AEE2" s="6"/>
      <c r="AEF2" s="6"/>
      <c r="AEG2" s="6"/>
      <c r="AEH2" s="6"/>
      <c r="AEI2" s="6"/>
      <c r="AEJ2" s="6"/>
      <c r="AEK2" s="6"/>
      <c r="AEL2" s="6"/>
      <c r="AEM2" s="6"/>
      <c r="AEN2" s="6"/>
      <c r="AEO2" s="6"/>
      <c r="AEP2" s="6"/>
      <c r="AEQ2" s="6"/>
      <c r="AER2" s="6"/>
      <c r="AES2" s="6"/>
      <c r="AET2" s="6"/>
      <c r="AEU2" s="6"/>
      <c r="AEV2" s="6"/>
      <c r="AEW2" s="6"/>
      <c r="AEX2" s="6"/>
      <c r="AEY2" s="6"/>
      <c r="AEZ2" s="6"/>
      <c r="AFA2" s="6"/>
      <c r="AFB2" s="6"/>
      <c r="AFC2" s="6"/>
      <c r="AFD2" s="6"/>
      <c r="AFE2" s="6"/>
      <c r="AFF2" s="6"/>
      <c r="AFG2" s="6"/>
      <c r="AFH2" s="6"/>
      <c r="AFI2" s="6"/>
      <c r="AFJ2" s="6"/>
      <c r="AFK2" s="6"/>
      <c r="AFL2" s="6"/>
      <c r="AFM2" s="6"/>
      <c r="AFN2" s="6"/>
      <c r="AFO2" s="6"/>
      <c r="AFP2" s="6"/>
      <c r="AFQ2" s="6"/>
      <c r="AFR2" s="6"/>
      <c r="AFS2" s="6"/>
      <c r="AFT2" s="6"/>
      <c r="AFU2" s="6"/>
      <c r="AFV2" s="6"/>
      <c r="AFW2" s="6"/>
      <c r="AFX2" s="6"/>
      <c r="AFY2" s="6"/>
      <c r="AFZ2" s="6"/>
      <c r="AGA2" s="6"/>
      <c r="AGB2" s="6"/>
      <c r="AGC2" s="6"/>
      <c r="AGD2" s="6"/>
      <c r="AGE2" s="6"/>
      <c r="AGF2" s="6"/>
      <c r="AGG2" s="6"/>
      <c r="AGH2" s="6"/>
      <c r="AGI2" s="6"/>
      <c r="AGJ2" s="6"/>
      <c r="AGK2" s="6"/>
      <c r="AGL2" s="6"/>
      <c r="AGM2" s="6"/>
      <c r="AGN2" s="6"/>
      <c r="AGO2" s="6"/>
      <c r="AGP2" s="6"/>
      <c r="AGQ2" s="6"/>
      <c r="AGR2" s="6"/>
      <c r="AGS2" s="6"/>
      <c r="AGT2" s="6"/>
      <c r="AGU2" s="6"/>
      <c r="AGV2" s="6"/>
      <c r="AGW2" s="6"/>
      <c r="AGX2" s="6"/>
      <c r="AGY2" s="6"/>
      <c r="AGZ2" s="6"/>
      <c r="AHA2" s="6"/>
      <c r="AHB2" s="6"/>
      <c r="AHC2" s="6"/>
      <c r="AHD2" s="6"/>
      <c r="AHE2" s="6"/>
      <c r="AHF2" s="6"/>
      <c r="AHG2" s="6"/>
      <c r="AHH2" s="6"/>
      <c r="AHI2" s="6"/>
      <c r="AHJ2" s="6"/>
      <c r="AHK2" s="6"/>
      <c r="AHL2" s="6"/>
      <c r="AHM2" s="6"/>
      <c r="AHN2" s="6"/>
      <c r="AHO2" s="6"/>
      <c r="AHP2" s="6"/>
      <c r="AHQ2" s="6"/>
      <c r="AHR2" s="6"/>
      <c r="AHS2" s="6"/>
      <c r="AHT2" s="6"/>
      <c r="AHU2" s="6"/>
      <c r="AHV2" s="6"/>
      <c r="AHW2" s="6"/>
      <c r="AHX2" s="6"/>
      <c r="AHY2" s="6"/>
      <c r="AHZ2" s="6"/>
      <c r="AIA2" s="6"/>
      <c r="AIB2" s="6"/>
      <c r="AIC2" s="6"/>
      <c r="AID2" s="6"/>
      <c r="AIE2" s="6"/>
      <c r="AIF2" s="6"/>
      <c r="AIG2" s="6"/>
      <c r="AIH2" s="6"/>
      <c r="AII2" s="6"/>
      <c r="AIJ2" s="6"/>
      <c r="AIK2" s="6"/>
      <c r="AIL2" s="6"/>
      <c r="AIM2" s="6"/>
      <c r="AIN2" s="6"/>
      <c r="AIO2" s="6"/>
      <c r="AIP2" s="6"/>
      <c r="AIQ2" s="6"/>
      <c r="AIR2" s="6"/>
      <c r="AIS2" s="6"/>
      <c r="AIT2" s="6"/>
      <c r="AIU2" s="6"/>
      <c r="AIV2" s="6"/>
      <c r="AIW2" s="6"/>
      <c r="AIX2" s="6"/>
      <c r="AIY2" s="6"/>
      <c r="AIZ2" s="6"/>
      <c r="AJA2" s="6"/>
      <c r="AJB2" s="6"/>
      <c r="AJC2" s="6"/>
      <c r="AJD2" s="6"/>
      <c r="AJE2" s="6"/>
      <c r="AJF2" s="6"/>
      <c r="AJG2" s="6"/>
      <c r="AJH2" s="6"/>
      <c r="AJI2" s="6"/>
      <c r="AJJ2" s="6"/>
      <c r="AJK2" s="6"/>
      <c r="AJL2" s="6"/>
      <c r="AJM2" s="6"/>
      <c r="AJN2" s="6"/>
      <c r="AJO2" s="6"/>
      <c r="AJP2" s="6"/>
      <c r="AJQ2" s="6"/>
      <c r="AJR2" s="6"/>
      <c r="AJS2" s="6"/>
      <c r="AJT2" s="6"/>
      <c r="AJU2" s="6"/>
      <c r="AJV2" s="6"/>
      <c r="AJW2" s="6"/>
      <c r="AJX2" s="6"/>
      <c r="AJY2" s="6"/>
      <c r="AJZ2" s="6"/>
      <c r="AKA2" s="6"/>
      <c r="AKB2" s="6"/>
      <c r="AKC2" s="6"/>
      <c r="AKD2" s="6"/>
      <c r="AKE2" s="6"/>
      <c r="AKF2" s="6"/>
      <c r="AKG2" s="6"/>
      <c r="AKH2" s="6"/>
      <c r="AKI2" s="6"/>
      <c r="AKJ2" s="6"/>
      <c r="AKK2" s="6"/>
      <c r="AKL2" s="6"/>
      <c r="AKM2" s="6"/>
      <c r="AKN2" s="6"/>
      <c r="AKO2" s="6"/>
      <c r="AKP2" s="6"/>
      <c r="AKQ2" s="6"/>
      <c r="AKR2" s="6"/>
      <c r="AKS2" s="6"/>
      <c r="AKT2" s="6"/>
      <c r="AKU2" s="6"/>
      <c r="AKV2" s="6"/>
      <c r="AKW2" s="6"/>
      <c r="AKX2" s="6"/>
      <c r="AKY2" s="6"/>
      <c r="AKZ2" s="6"/>
      <c r="ALA2" s="6"/>
      <c r="ALB2" s="6"/>
      <c r="ALC2" s="6"/>
      <c r="ALD2" s="6"/>
      <c r="ALE2" s="6"/>
      <c r="ALF2" s="6"/>
      <c r="ALG2" s="6"/>
      <c r="ALH2" s="6"/>
      <c r="ALI2" s="6"/>
      <c r="ALJ2" s="6"/>
      <c r="ALK2" s="6"/>
      <c r="ALL2" s="6"/>
      <c r="ALM2" s="6"/>
      <c r="ALN2" s="6"/>
      <c r="ALO2" s="6"/>
      <c r="ALP2" s="6"/>
      <c r="ALQ2" s="6"/>
      <c r="ALR2" s="6"/>
      <c r="ALS2" s="6"/>
      <c r="ALT2" s="6"/>
      <c r="ALU2" s="6"/>
      <c r="ALV2" s="6"/>
      <c r="ALW2" s="6"/>
      <c r="ALX2" s="6"/>
      <c r="ALY2" s="6"/>
      <c r="ALZ2" s="6"/>
      <c r="AMA2" s="6"/>
      <c r="AMB2" s="6"/>
      <c r="AMC2" s="6"/>
      <c r="AMD2" s="6"/>
      <c r="AME2" s="6"/>
      <c r="AMF2" s="6"/>
      <c r="AMG2" s="6"/>
      <c r="AMH2" s="6"/>
      <c r="AMI2" s="6"/>
      <c r="AMJ2" s="6"/>
    </row>
    <row r="3" customFormat="false" ht="3.75" hidden="false" customHeight="true" outlineLevel="0" collapsed="false">
      <c r="A3" s="303"/>
      <c r="B3" s="304"/>
      <c r="C3" s="305"/>
      <c r="D3" s="306"/>
      <c r="E3" s="307"/>
      <c r="F3" s="292"/>
      <c r="G3" s="292"/>
      <c r="H3" s="292"/>
      <c r="I3" s="292"/>
      <c r="J3" s="293"/>
      <c r="K3" s="294"/>
      <c r="L3" s="294"/>
      <c r="M3" s="294"/>
      <c r="N3" s="294"/>
      <c r="O3" s="294"/>
      <c r="P3" s="293"/>
      <c r="Q3" s="296"/>
      <c r="R3" s="296"/>
      <c r="S3" s="296"/>
      <c r="T3" s="296"/>
      <c r="U3" s="296"/>
      <c r="V3" s="296"/>
      <c r="W3" s="296"/>
      <c r="X3" s="296"/>
      <c r="Y3" s="296"/>
      <c r="Z3" s="296"/>
      <c r="AA3" s="296"/>
      <c r="AB3" s="296"/>
      <c r="AC3" s="296"/>
      <c r="AD3" s="296"/>
      <c r="AE3" s="293"/>
      <c r="AF3" s="296"/>
      <c r="AG3" s="296"/>
      <c r="AH3" s="296"/>
      <c r="AI3" s="296"/>
      <c r="AJ3" s="296"/>
      <c r="AK3" s="296"/>
      <c r="AL3" s="296"/>
      <c r="AM3" s="296"/>
      <c r="AN3" s="296"/>
      <c r="AO3" s="296"/>
      <c r="AP3" s="296"/>
      <c r="AQ3" s="296"/>
      <c r="AR3" s="293"/>
      <c r="AS3" s="297"/>
      <c r="AT3" s="296"/>
      <c r="AU3" s="296"/>
      <c r="AV3" s="296"/>
      <c r="AW3" s="296"/>
      <c r="AX3" s="296"/>
      <c r="AY3" s="296"/>
      <c r="AZ3" s="296"/>
      <c r="BA3" s="296"/>
      <c r="BB3" s="296"/>
      <c r="BC3" s="296"/>
      <c r="BD3" s="296"/>
      <c r="BE3" s="296"/>
      <c r="BF3" s="296"/>
      <c r="BG3" s="296"/>
      <c r="BH3" s="296"/>
      <c r="BI3" s="296"/>
      <c r="BJ3" s="296"/>
      <c r="BK3" s="296"/>
      <c r="BL3" s="296"/>
      <c r="BM3" s="296"/>
      <c r="BN3" s="296"/>
      <c r="BO3" s="296"/>
      <c r="BP3" s="296"/>
      <c r="BQ3" s="296"/>
      <c r="BR3" s="296"/>
      <c r="BS3" s="296"/>
      <c r="BT3" s="296"/>
      <c r="BU3" s="296"/>
      <c r="BV3" s="296"/>
      <c r="BW3" s="296"/>
      <c r="BX3" s="296"/>
      <c r="BY3" s="296"/>
      <c r="BZ3" s="296"/>
      <c r="CA3" s="296"/>
      <c r="CB3" s="296"/>
      <c r="CC3" s="296"/>
      <c r="CD3" s="296"/>
      <c r="CE3" s="296"/>
      <c r="CF3" s="296"/>
      <c r="CG3" s="296"/>
      <c r="CH3" s="296"/>
      <c r="CI3" s="293"/>
      <c r="CJ3" s="296"/>
      <c r="CK3" s="296"/>
      <c r="CL3" s="296"/>
      <c r="CM3" s="296"/>
      <c r="CN3" s="296"/>
      <c r="CO3" s="296"/>
      <c r="CP3" s="296"/>
      <c r="CQ3" s="296"/>
      <c r="CR3" s="296"/>
      <c r="CS3" s="296"/>
      <c r="CT3" s="296"/>
      <c r="CU3" s="296"/>
      <c r="CV3" s="296"/>
      <c r="CW3" s="296"/>
      <c r="CX3" s="296"/>
      <c r="CY3" s="296"/>
      <c r="CZ3" s="296"/>
      <c r="DA3" s="296"/>
      <c r="DB3" s="296"/>
      <c r="DC3" s="296"/>
      <c r="DD3" s="298"/>
      <c r="DE3" s="299"/>
      <c r="DF3" s="299"/>
      <c r="DG3" s="299"/>
      <c r="DH3" s="299"/>
      <c r="DI3" s="299"/>
      <c r="DJ3" s="299"/>
      <c r="DK3" s="299"/>
      <c r="DL3" s="299"/>
      <c r="DM3" s="299"/>
      <c r="DN3" s="299"/>
      <c r="DO3" s="299"/>
      <c r="DP3" s="299"/>
      <c r="DQ3" s="299"/>
      <c r="DR3" s="299"/>
      <c r="DS3" s="299"/>
      <c r="DT3" s="299"/>
      <c r="DU3" s="299"/>
      <c r="DV3" s="299"/>
      <c r="DW3" s="299"/>
      <c r="DX3" s="299"/>
      <c r="DY3" s="299"/>
      <c r="DZ3" s="299"/>
      <c r="EA3" s="299"/>
      <c r="EB3" s="299"/>
      <c r="EC3" s="299"/>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c r="IV3" s="6"/>
      <c r="IW3" s="6"/>
      <c r="IX3" s="6"/>
      <c r="IY3" s="6"/>
      <c r="IZ3" s="6"/>
      <c r="JA3" s="6"/>
      <c r="JB3" s="6"/>
      <c r="JC3" s="6"/>
      <c r="JD3" s="6"/>
      <c r="JE3" s="6"/>
      <c r="JF3" s="6"/>
      <c r="JG3" s="6"/>
      <c r="JH3" s="6"/>
      <c r="JI3" s="6"/>
      <c r="JJ3" s="6"/>
      <c r="JK3" s="6"/>
      <c r="JL3" s="6"/>
      <c r="JM3" s="6"/>
      <c r="JN3" s="6"/>
      <c r="JO3" s="6"/>
      <c r="JP3" s="6"/>
      <c r="JQ3" s="6"/>
      <c r="JR3" s="6"/>
      <c r="JS3" s="6"/>
      <c r="JT3" s="6"/>
      <c r="JU3" s="6"/>
      <c r="JV3" s="6"/>
      <c r="JW3" s="6"/>
      <c r="JX3" s="6"/>
      <c r="JY3" s="6"/>
      <c r="JZ3" s="6"/>
      <c r="KA3" s="6"/>
      <c r="KB3" s="6"/>
      <c r="KC3" s="6"/>
      <c r="KD3" s="6"/>
      <c r="KE3" s="6"/>
      <c r="KF3" s="6"/>
      <c r="KG3" s="6"/>
      <c r="KH3" s="6"/>
      <c r="KI3" s="6"/>
      <c r="KJ3" s="6"/>
      <c r="KK3" s="6"/>
      <c r="KL3" s="6"/>
      <c r="KM3" s="6"/>
      <c r="KN3" s="6"/>
      <c r="KO3" s="6"/>
      <c r="KP3" s="6"/>
      <c r="KQ3" s="6"/>
      <c r="KR3" s="6"/>
      <c r="KS3" s="6"/>
      <c r="KT3" s="6"/>
      <c r="KU3" s="6"/>
      <c r="KV3" s="6"/>
      <c r="KW3" s="6"/>
      <c r="KX3" s="6"/>
      <c r="KY3" s="6"/>
      <c r="KZ3" s="6"/>
      <c r="LA3" s="6"/>
      <c r="LB3" s="6"/>
      <c r="LC3" s="6"/>
      <c r="LD3" s="6"/>
      <c r="LE3" s="6"/>
      <c r="LF3" s="6"/>
      <c r="LG3" s="6"/>
      <c r="LH3" s="6"/>
      <c r="LI3" s="6"/>
      <c r="LJ3" s="6"/>
      <c r="LK3" s="6"/>
      <c r="LL3" s="6"/>
      <c r="LM3" s="6"/>
      <c r="LN3" s="6"/>
      <c r="LO3" s="6"/>
      <c r="LP3" s="6"/>
      <c r="LQ3" s="6"/>
      <c r="LR3" s="6"/>
      <c r="LS3" s="6"/>
      <c r="LT3" s="6"/>
      <c r="LU3" s="6"/>
      <c r="LV3" s="6"/>
      <c r="LW3" s="6"/>
      <c r="LX3" s="6"/>
      <c r="LY3" s="6"/>
      <c r="LZ3" s="6"/>
      <c r="MA3" s="6"/>
      <c r="MB3" s="6"/>
      <c r="MC3" s="6"/>
      <c r="MD3" s="6"/>
      <c r="ME3" s="6"/>
      <c r="MF3" s="6"/>
      <c r="MG3" s="6"/>
      <c r="MH3" s="6"/>
      <c r="MI3" s="6"/>
      <c r="MJ3" s="6"/>
      <c r="MK3" s="6"/>
      <c r="ML3" s="6"/>
      <c r="MM3" s="6"/>
      <c r="MN3" s="6"/>
      <c r="MO3" s="6"/>
      <c r="MP3" s="6"/>
      <c r="MQ3" s="6"/>
      <c r="MR3" s="6"/>
      <c r="MS3" s="6"/>
      <c r="MT3" s="6"/>
      <c r="MU3" s="6"/>
      <c r="MV3" s="6"/>
      <c r="MW3" s="6"/>
      <c r="MX3" s="6"/>
      <c r="MY3" s="6"/>
      <c r="MZ3" s="6"/>
      <c r="NA3" s="6"/>
      <c r="NB3" s="6"/>
      <c r="NC3" s="6"/>
      <c r="ND3" s="6"/>
      <c r="NE3" s="6"/>
      <c r="NF3" s="6"/>
      <c r="NG3" s="6"/>
      <c r="NH3" s="6"/>
      <c r="NI3" s="6"/>
      <c r="NJ3" s="6"/>
      <c r="NK3" s="6"/>
      <c r="NL3" s="6"/>
      <c r="NM3" s="6"/>
      <c r="NN3" s="6"/>
      <c r="NO3" s="6"/>
      <c r="NP3" s="6"/>
      <c r="NQ3" s="6"/>
      <c r="NR3" s="6"/>
      <c r="NS3" s="6"/>
      <c r="NT3" s="6"/>
      <c r="NU3" s="6"/>
      <c r="NV3" s="6"/>
      <c r="NW3" s="6"/>
      <c r="NX3" s="6"/>
      <c r="NY3" s="6"/>
      <c r="NZ3" s="6"/>
      <c r="OA3" s="6"/>
      <c r="OB3" s="6"/>
      <c r="OC3" s="6"/>
      <c r="OD3" s="6"/>
      <c r="OE3" s="6"/>
      <c r="OF3" s="6"/>
      <c r="OG3" s="6"/>
      <c r="OH3" s="6"/>
      <c r="OI3" s="6"/>
      <c r="OJ3" s="6"/>
      <c r="OK3" s="6"/>
      <c r="OL3" s="6"/>
      <c r="OM3" s="6"/>
      <c r="ON3" s="6"/>
      <c r="OO3" s="6"/>
      <c r="OP3" s="6"/>
      <c r="OQ3" s="6"/>
      <c r="OR3" s="6"/>
      <c r="OS3" s="6"/>
      <c r="OT3" s="6"/>
      <c r="OU3" s="6"/>
      <c r="OV3" s="6"/>
      <c r="OW3" s="6"/>
      <c r="OX3" s="6"/>
      <c r="OY3" s="6"/>
      <c r="OZ3" s="6"/>
      <c r="PA3" s="6"/>
      <c r="PB3" s="6"/>
      <c r="PC3" s="6"/>
      <c r="PD3" s="6"/>
      <c r="PE3" s="6"/>
      <c r="PF3" s="6"/>
      <c r="PG3" s="6"/>
      <c r="PH3" s="6"/>
      <c r="PI3" s="6"/>
      <c r="PJ3" s="6"/>
      <c r="PK3" s="6"/>
      <c r="PL3" s="6"/>
      <c r="PM3" s="6"/>
      <c r="PN3" s="6"/>
      <c r="PO3" s="6"/>
      <c r="PP3" s="6"/>
      <c r="PQ3" s="6"/>
      <c r="PR3" s="6"/>
      <c r="PS3" s="6"/>
      <c r="PT3" s="6"/>
      <c r="PU3" s="6"/>
      <c r="PV3" s="6"/>
      <c r="PW3" s="6"/>
      <c r="PX3" s="6"/>
      <c r="PY3" s="6"/>
      <c r="PZ3" s="6"/>
      <c r="QA3" s="6"/>
      <c r="QB3" s="6"/>
      <c r="QC3" s="6"/>
      <c r="QD3" s="6"/>
      <c r="QE3" s="6"/>
      <c r="QF3" s="6"/>
      <c r="QG3" s="6"/>
      <c r="QH3" s="6"/>
      <c r="QI3" s="6"/>
      <c r="QJ3" s="6"/>
      <c r="QK3" s="6"/>
      <c r="QL3" s="6"/>
      <c r="QM3" s="6"/>
      <c r="QN3" s="6"/>
      <c r="QO3" s="6"/>
      <c r="QP3" s="6"/>
      <c r="QQ3" s="6"/>
      <c r="QR3" s="6"/>
      <c r="QS3" s="6"/>
      <c r="QT3" s="6"/>
      <c r="QU3" s="6"/>
      <c r="QV3" s="6"/>
      <c r="QW3" s="6"/>
      <c r="QX3" s="6"/>
      <c r="QY3" s="6"/>
      <c r="QZ3" s="6"/>
      <c r="RA3" s="6"/>
      <c r="RB3" s="6"/>
      <c r="RC3" s="6"/>
      <c r="RD3" s="6"/>
      <c r="RE3" s="6"/>
      <c r="RF3" s="6"/>
      <c r="RG3" s="6"/>
      <c r="RH3" s="6"/>
      <c r="RI3" s="6"/>
      <c r="RJ3" s="6"/>
      <c r="RK3" s="6"/>
      <c r="RL3" s="6"/>
      <c r="RM3" s="6"/>
      <c r="RN3" s="6"/>
      <c r="RO3" s="6"/>
      <c r="RP3" s="6"/>
      <c r="RQ3" s="6"/>
      <c r="RR3" s="6"/>
      <c r="RS3" s="6"/>
      <c r="RT3" s="6"/>
      <c r="RU3" s="6"/>
      <c r="RV3" s="6"/>
      <c r="RW3" s="6"/>
      <c r="RX3" s="6"/>
      <c r="RY3" s="6"/>
      <c r="RZ3" s="6"/>
      <c r="SA3" s="6"/>
      <c r="SB3" s="6"/>
      <c r="SC3" s="6"/>
      <c r="SD3" s="6"/>
      <c r="SE3" s="6"/>
      <c r="SF3" s="6"/>
      <c r="SG3" s="6"/>
      <c r="SH3" s="6"/>
      <c r="SI3" s="6"/>
      <c r="SJ3" s="6"/>
      <c r="SK3" s="6"/>
      <c r="SL3" s="6"/>
      <c r="SM3" s="6"/>
      <c r="SN3" s="6"/>
      <c r="SO3" s="6"/>
      <c r="SP3" s="6"/>
      <c r="SQ3" s="6"/>
      <c r="SR3" s="6"/>
      <c r="SS3" s="6"/>
      <c r="ST3" s="6"/>
      <c r="SU3" s="6"/>
      <c r="SV3" s="6"/>
      <c r="SW3" s="6"/>
      <c r="SX3" s="6"/>
      <c r="SY3" s="6"/>
      <c r="SZ3" s="6"/>
      <c r="TA3" s="6"/>
      <c r="TB3" s="6"/>
      <c r="TC3" s="6"/>
      <c r="TD3" s="6"/>
      <c r="TE3" s="6"/>
      <c r="TF3" s="6"/>
      <c r="TG3" s="6"/>
      <c r="TH3" s="6"/>
      <c r="TI3" s="6"/>
      <c r="TJ3" s="6"/>
      <c r="TK3" s="6"/>
      <c r="TL3" s="6"/>
      <c r="TM3" s="6"/>
      <c r="TN3" s="6"/>
      <c r="TO3" s="6"/>
      <c r="TP3" s="6"/>
      <c r="TQ3" s="6"/>
      <c r="TR3" s="6"/>
      <c r="TS3" s="6"/>
      <c r="TT3" s="6"/>
      <c r="TU3" s="6"/>
      <c r="TV3" s="6"/>
      <c r="TW3" s="6"/>
      <c r="TX3" s="6"/>
      <c r="TY3" s="6"/>
      <c r="TZ3" s="6"/>
      <c r="UA3" s="6"/>
      <c r="UB3" s="6"/>
      <c r="UC3" s="6"/>
      <c r="UD3" s="6"/>
      <c r="UE3" s="6"/>
      <c r="UF3" s="6"/>
      <c r="UG3" s="6"/>
      <c r="UH3" s="6"/>
      <c r="UI3" s="6"/>
      <c r="UJ3" s="6"/>
      <c r="UK3" s="6"/>
      <c r="UL3" s="6"/>
      <c r="UM3" s="6"/>
      <c r="UN3" s="6"/>
      <c r="UO3" s="6"/>
      <c r="UP3" s="6"/>
      <c r="UQ3" s="6"/>
      <c r="UR3" s="6"/>
      <c r="US3" s="6"/>
      <c r="UT3" s="6"/>
      <c r="UU3" s="6"/>
      <c r="UV3" s="6"/>
      <c r="UW3" s="6"/>
      <c r="UX3" s="6"/>
      <c r="UY3" s="6"/>
      <c r="UZ3" s="6"/>
      <c r="VA3" s="6"/>
      <c r="VB3" s="6"/>
      <c r="VC3" s="6"/>
      <c r="VD3" s="6"/>
      <c r="VE3" s="6"/>
      <c r="VF3" s="6"/>
      <c r="VG3" s="6"/>
      <c r="VH3" s="6"/>
      <c r="VI3" s="6"/>
      <c r="VJ3" s="6"/>
      <c r="VK3" s="6"/>
      <c r="VL3" s="6"/>
      <c r="VM3" s="6"/>
      <c r="VN3" s="6"/>
      <c r="VO3" s="6"/>
      <c r="VP3" s="6"/>
      <c r="VQ3" s="6"/>
      <c r="VR3" s="6"/>
      <c r="VS3" s="6"/>
      <c r="VT3" s="6"/>
      <c r="VU3" s="6"/>
      <c r="VV3" s="6"/>
      <c r="VW3" s="6"/>
      <c r="VX3" s="6"/>
      <c r="VY3" s="6"/>
      <c r="VZ3" s="6"/>
      <c r="WA3" s="6"/>
      <c r="WB3" s="6"/>
      <c r="WC3" s="6"/>
      <c r="WD3" s="6"/>
      <c r="WE3" s="6"/>
      <c r="WF3" s="6"/>
      <c r="WG3" s="6"/>
      <c r="WH3" s="6"/>
      <c r="WI3" s="6"/>
      <c r="WJ3" s="6"/>
      <c r="WK3" s="6"/>
      <c r="WL3" s="6"/>
      <c r="WM3" s="6"/>
      <c r="WN3" s="6"/>
      <c r="WO3" s="6"/>
      <c r="WP3" s="6"/>
      <c r="WQ3" s="6"/>
      <c r="WR3" s="6"/>
      <c r="WS3" s="6"/>
      <c r="WT3" s="6"/>
      <c r="WU3" s="6"/>
      <c r="WV3" s="6"/>
      <c r="WW3" s="6"/>
      <c r="WX3" s="6"/>
      <c r="WY3" s="6"/>
      <c r="WZ3" s="6"/>
      <c r="XA3" s="6"/>
      <c r="XB3" s="6"/>
      <c r="XC3" s="6"/>
      <c r="XD3" s="6"/>
      <c r="XE3" s="6"/>
      <c r="XF3" s="6"/>
      <c r="XG3" s="6"/>
      <c r="XH3" s="6"/>
      <c r="XI3" s="6"/>
      <c r="XJ3" s="6"/>
      <c r="XK3" s="6"/>
      <c r="XL3" s="6"/>
      <c r="XM3" s="6"/>
      <c r="XN3" s="6"/>
      <c r="XO3" s="6"/>
      <c r="XP3" s="6"/>
      <c r="XQ3" s="6"/>
      <c r="XR3" s="6"/>
      <c r="XS3" s="6"/>
      <c r="XT3" s="6"/>
      <c r="XU3" s="6"/>
      <c r="XV3" s="6"/>
      <c r="XW3" s="6"/>
      <c r="XX3" s="6"/>
      <c r="XY3" s="6"/>
      <c r="XZ3" s="6"/>
      <c r="YA3" s="6"/>
      <c r="YB3" s="6"/>
      <c r="YC3" s="6"/>
      <c r="YD3" s="6"/>
      <c r="YE3" s="6"/>
      <c r="YF3" s="6"/>
      <c r="YG3" s="6"/>
      <c r="YH3" s="6"/>
      <c r="YI3" s="6"/>
      <c r="YJ3" s="6"/>
      <c r="YK3" s="6"/>
      <c r="YL3" s="6"/>
      <c r="YM3" s="6"/>
      <c r="YN3" s="6"/>
      <c r="YO3" s="6"/>
      <c r="YP3" s="6"/>
      <c r="YQ3" s="6"/>
      <c r="YR3" s="6"/>
      <c r="YS3" s="6"/>
      <c r="YT3" s="6"/>
      <c r="YU3" s="6"/>
      <c r="YV3" s="6"/>
      <c r="YW3" s="6"/>
      <c r="YX3" s="6"/>
      <c r="YY3" s="6"/>
      <c r="YZ3" s="6"/>
      <c r="ZA3" s="6"/>
      <c r="ZB3" s="6"/>
      <c r="ZC3" s="6"/>
      <c r="ZD3" s="6"/>
      <c r="ZE3" s="6"/>
      <c r="ZF3" s="6"/>
      <c r="ZG3" s="6"/>
      <c r="ZH3" s="6"/>
      <c r="ZI3" s="6"/>
      <c r="ZJ3" s="6"/>
      <c r="ZK3" s="6"/>
      <c r="ZL3" s="6"/>
      <c r="ZM3" s="6"/>
      <c r="ZN3" s="6"/>
      <c r="ZO3" s="6"/>
      <c r="ZP3" s="6"/>
      <c r="ZQ3" s="6"/>
      <c r="ZR3" s="6"/>
      <c r="ZS3" s="6"/>
      <c r="ZT3" s="6"/>
      <c r="ZU3" s="6"/>
      <c r="ZV3" s="6"/>
      <c r="ZW3" s="6"/>
      <c r="ZX3" s="6"/>
      <c r="ZY3" s="6"/>
      <c r="ZZ3" s="6"/>
      <c r="AAA3" s="6"/>
      <c r="AAB3" s="6"/>
      <c r="AAC3" s="6"/>
      <c r="AAD3" s="6"/>
      <c r="AAE3" s="6"/>
      <c r="AAF3" s="6"/>
      <c r="AAG3" s="6"/>
      <c r="AAH3" s="6"/>
      <c r="AAI3" s="6"/>
      <c r="AAJ3" s="6"/>
      <c r="AAK3" s="6"/>
      <c r="AAL3" s="6"/>
      <c r="AAM3" s="6"/>
      <c r="AAN3" s="6"/>
      <c r="AAO3" s="6"/>
      <c r="AAP3" s="6"/>
      <c r="AAQ3" s="6"/>
      <c r="AAR3" s="6"/>
      <c r="AAS3" s="6"/>
      <c r="AAT3" s="6"/>
      <c r="AAU3" s="6"/>
      <c r="AAV3" s="6"/>
      <c r="AAW3" s="6"/>
      <c r="AAX3" s="6"/>
      <c r="AAY3" s="6"/>
      <c r="AAZ3" s="6"/>
      <c r="ABA3" s="6"/>
      <c r="ABB3" s="6"/>
      <c r="ABC3" s="6"/>
      <c r="ABD3" s="6"/>
      <c r="ABE3" s="6"/>
      <c r="ABF3" s="6"/>
      <c r="ABG3" s="6"/>
      <c r="ABH3" s="6"/>
      <c r="ABI3" s="6"/>
      <c r="ABJ3" s="6"/>
      <c r="ABK3" s="6"/>
      <c r="ABL3" s="6"/>
      <c r="ABM3" s="6"/>
      <c r="ABN3" s="6"/>
      <c r="ABO3" s="6"/>
      <c r="ABP3" s="6"/>
      <c r="ABQ3" s="6"/>
      <c r="ABR3" s="6"/>
      <c r="ABS3" s="6"/>
      <c r="ABT3" s="6"/>
      <c r="ABU3" s="6"/>
      <c r="ABV3" s="6"/>
      <c r="ABW3" s="6"/>
      <c r="ABX3" s="6"/>
      <c r="ABY3" s="6"/>
      <c r="ABZ3" s="6"/>
      <c r="ACA3" s="6"/>
      <c r="ACB3" s="6"/>
      <c r="ACC3" s="6"/>
      <c r="ACD3" s="6"/>
      <c r="ACE3" s="6"/>
      <c r="ACF3" s="6"/>
      <c r="ACG3" s="6"/>
      <c r="ACH3" s="6"/>
      <c r="ACI3" s="6"/>
      <c r="ACJ3" s="6"/>
      <c r="ACK3" s="6"/>
      <c r="ACL3" s="6"/>
      <c r="ACM3" s="6"/>
      <c r="ACN3" s="6"/>
      <c r="ACO3" s="6"/>
      <c r="ACP3" s="6"/>
      <c r="ACQ3" s="6"/>
      <c r="ACR3" s="6"/>
      <c r="ACS3" s="6"/>
      <c r="ACT3" s="6"/>
      <c r="ACU3" s="6"/>
      <c r="ACV3" s="6"/>
      <c r="ACW3" s="6"/>
      <c r="ACX3" s="6"/>
      <c r="ACY3" s="6"/>
      <c r="ACZ3" s="6"/>
      <c r="ADA3" s="6"/>
      <c r="ADB3" s="6"/>
      <c r="ADC3" s="6"/>
      <c r="ADD3" s="6"/>
      <c r="ADE3" s="6"/>
      <c r="ADF3" s="6"/>
      <c r="ADG3" s="6"/>
      <c r="ADH3" s="6"/>
      <c r="ADI3" s="6"/>
      <c r="ADJ3" s="6"/>
      <c r="ADK3" s="6"/>
      <c r="ADL3" s="6"/>
      <c r="ADM3" s="6"/>
      <c r="ADN3" s="6"/>
      <c r="ADO3" s="6"/>
      <c r="ADP3" s="6"/>
      <c r="ADQ3" s="6"/>
      <c r="ADR3" s="6"/>
      <c r="ADS3" s="6"/>
      <c r="ADT3" s="6"/>
      <c r="ADU3" s="6"/>
      <c r="ADV3" s="6"/>
      <c r="ADW3" s="6"/>
      <c r="ADX3" s="6"/>
      <c r="ADY3" s="6"/>
      <c r="ADZ3" s="6"/>
      <c r="AEA3" s="6"/>
      <c r="AEB3" s="6"/>
      <c r="AEC3" s="6"/>
      <c r="AED3" s="6"/>
      <c r="AEE3" s="6"/>
      <c r="AEF3" s="6"/>
      <c r="AEG3" s="6"/>
      <c r="AEH3" s="6"/>
      <c r="AEI3" s="6"/>
      <c r="AEJ3" s="6"/>
      <c r="AEK3" s="6"/>
      <c r="AEL3" s="6"/>
      <c r="AEM3" s="6"/>
      <c r="AEN3" s="6"/>
      <c r="AEO3" s="6"/>
      <c r="AEP3" s="6"/>
      <c r="AEQ3" s="6"/>
      <c r="AER3" s="6"/>
      <c r="AES3" s="6"/>
      <c r="AET3" s="6"/>
      <c r="AEU3" s="6"/>
      <c r="AEV3" s="6"/>
      <c r="AEW3" s="6"/>
      <c r="AEX3" s="6"/>
      <c r="AEY3" s="6"/>
      <c r="AEZ3" s="6"/>
      <c r="AFA3" s="6"/>
      <c r="AFB3" s="6"/>
      <c r="AFC3" s="6"/>
      <c r="AFD3" s="6"/>
      <c r="AFE3" s="6"/>
      <c r="AFF3" s="6"/>
      <c r="AFG3" s="6"/>
      <c r="AFH3" s="6"/>
      <c r="AFI3" s="6"/>
      <c r="AFJ3" s="6"/>
      <c r="AFK3" s="6"/>
      <c r="AFL3" s="6"/>
      <c r="AFM3" s="6"/>
      <c r="AFN3" s="6"/>
      <c r="AFO3" s="6"/>
      <c r="AFP3" s="6"/>
      <c r="AFQ3" s="6"/>
      <c r="AFR3" s="6"/>
      <c r="AFS3" s="6"/>
      <c r="AFT3" s="6"/>
      <c r="AFU3" s="6"/>
      <c r="AFV3" s="6"/>
      <c r="AFW3" s="6"/>
      <c r="AFX3" s="6"/>
      <c r="AFY3" s="6"/>
      <c r="AFZ3" s="6"/>
      <c r="AGA3" s="6"/>
      <c r="AGB3" s="6"/>
      <c r="AGC3" s="6"/>
      <c r="AGD3" s="6"/>
      <c r="AGE3" s="6"/>
      <c r="AGF3" s="6"/>
      <c r="AGG3" s="6"/>
      <c r="AGH3" s="6"/>
      <c r="AGI3" s="6"/>
      <c r="AGJ3" s="6"/>
      <c r="AGK3" s="6"/>
      <c r="AGL3" s="6"/>
      <c r="AGM3" s="6"/>
      <c r="AGN3" s="6"/>
      <c r="AGO3" s="6"/>
      <c r="AGP3" s="6"/>
      <c r="AGQ3" s="6"/>
      <c r="AGR3" s="6"/>
      <c r="AGS3" s="6"/>
      <c r="AGT3" s="6"/>
      <c r="AGU3" s="6"/>
      <c r="AGV3" s="6"/>
      <c r="AGW3" s="6"/>
      <c r="AGX3" s="6"/>
      <c r="AGY3" s="6"/>
      <c r="AGZ3" s="6"/>
      <c r="AHA3" s="6"/>
      <c r="AHB3" s="6"/>
      <c r="AHC3" s="6"/>
      <c r="AHD3" s="6"/>
      <c r="AHE3" s="6"/>
      <c r="AHF3" s="6"/>
      <c r="AHG3" s="6"/>
      <c r="AHH3" s="6"/>
      <c r="AHI3" s="6"/>
      <c r="AHJ3" s="6"/>
      <c r="AHK3" s="6"/>
      <c r="AHL3" s="6"/>
      <c r="AHM3" s="6"/>
      <c r="AHN3" s="6"/>
      <c r="AHO3" s="6"/>
      <c r="AHP3" s="6"/>
      <c r="AHQ3" s="6"/>
      <c r="AHR3" s="6"/>
      <c r="AHS3" s="6"/>
      <c r="AHT3" s="6"/>
      <c r="AHU3" s="6"/>
      <c r="AHV3" s="6"/>
      <c r="AHW3" s="6"/>
      <c r="AHX3" s="6"/>
      <c r="AHY3" s="6"/>
      <c r="AHZ3" s="6"/>
      <c r="AIA3" s="6"/>
      <c r="AIB3" s="6"/>
      <c r="AIC3" s="6"/>
      <c r="AID3" s="6"/>
      <c r="AIE3" s="6"/>
      <c r="AIF3" s="6"/>
      <c r="AIG3" s="6"/>
      <c r="AIH3" s="6"/>
      <c r="AII3" s="6"/>
      <c r="AIJ3" s="6"/>
      <c r="AIK3" s="6"/>
      <c r="AIL3" s="6"/>
      <c r="AIM3" s="6"/>
      <c r="AIN3" s="6"/>
      <c r="AIO3" s="6"/>
      <c r="AIP3" s="6"/>
      <c r="AIQ3" s="6"/>
      <c r="AIR3" s="6"/>
      <c r="AIS3" s="6"/>
      <c r="AIT3" s="6"/>
      <c r="AIU3" s="6"/>
      <c r="AIV3" s="6"/>
      <c r="AIW3" s="6"/>
      <c r="AIX3" s="6"/>
      <c r="AIY3" s="6"/>
      <c r="AIZ3" s="6"/>
      <c r="AJA3" s="6"/>
      <c r="AJB3" s="6"/>
      <c r="AJC3" s="6"/>
      <c r="AJD3" s="6"/>
      <c r="AJE3" s="6"/>
      <c r="AJF3" s="6"/>
      <c r="AJG3" s="6"/>
      <c r="AJH3" s="6"/>
      <c r="AJI3" s="6"/>
      <c r="AJJ3" s="6"/>
      <c r="AJK3" s="6"/>
      <c r="AJL3" s="6"/>
      <c r="AJM3" s="6"/>
      <c r="AJN3" s="6"/>
      <c r="AJO3" s="6"/>
      <c r="AJP3" s="6"/>
      <c r="AJQ3" s="6"/>
      <c r="AJR3" s="6"/>
      <c r="AJS3" s="6"/>
      <c r="AJT3" s="6"/>
      <c r="AJU3" s="6"/>
      <c r="AJV3" s="6"/>
      <c r="AJW3" s="6"/>
      <c r="AJX3" s="6"/>
      <c r="AJY3" s="6"/>
      <c r="AJZ3" s="6"/>
      <c r="AKA3" s="6"/>
      <c r="AKB3" s="6"/>
      <c r="AKC3" s="6"/>
      <c r="AKD3" s="6"/>
      <c r="AKE3" s="6"/>
      <c r="AKF3" s="6"/>
      <c r="AKG3" s="6"/>
      <c r="AKH3" s="6"/>
      <c r="AKI3" s="6"/>
      <c r="AKJ3" s="6"/>
      <c r="AKK3" s="6"/>
      <c r="AKL3" s="6"/>
      <c r="AKM3" s="6"/>
      <c r="AKN3" s="6"/>
      <c r="AKO3" s="6"/>
      <c r="AKP3" s="6"/>
      <c r="AKQ3" s="6"/>
      <c r="AKR3" s="6"/>
      <c r="AKS3" s="6"/>
      <c r="AKT3" s="6"/>
      <c r="AKU3" s="6"/>
      <c r="AKV3" s="6"/>
      <c r="AKW3" s="6"/>
      <c r="AKX3" s="6"/>
      <c r="AKY3" s="6"/>
      <c r="AKZ3" s="6"/>
      <c r="ALA3" s="6"/>
      <c r="ALB3" s="6"/>
      <c r="ALC3" s="6"/>
      <c r="ALD3" s="6"/>
      <c r="ALE3" s="6"/>
      <c r="ALF3" s="6"/>
      <c r="ALG3" s="6"/>
      <c r="ALH3" s="6"/>
      <c r="ALI3" s="6"/>
      <c r="ALJ3" s="6"/>
      <c r="ALK3" s="6"/>
      <c r="ALL3" s="6"/>
      <c r="ALM3" s="6"/>
      <c r="ALN3" s="6"/>
      <c r="ALO3" s="6"/>
      <c r="ALP3" s="6"/>
      <c r="ALQ3" s="6"/>
      <c r="ALR3" s="6"/>
      <c r="ALS3" s="6"/>
      <c r="ALT3" s="6"/>
      <c r="ALU3" s="6"/>
      <c r="ALV3" s="6"/>
      <c r="ALW3" s="6"/>
      <c r="ALX3" s="6"/>
      <c r="ALY3" s="6"/>
      <c r="ALZ3" s="6"/>
      <c r="AMA3" s="6"/>
      <c r="AMB3" s="6"/>
      <c r="AMC3" s="6"/>
      <c r="AMD3" s="6"/>
      <c r="AME3" s="6"/>
      <c r="AMF3" s="6"/>
      <c r="AMG3" s="6"/>
      <c r="AMH3" s="6"/>
      <c r="AMI3" s="6"/>
      <c r="AMJ3" s="6"/>
    </row>
    <row r="4" customFormat="false" ht="3.75" hidden="false" customHeight="true" outlineLevel="0" collapsed="false">
      <c r="A4" s="308"/>
      <c r="B4" s="309"/>
      <c r="C4" s="309"/>
      <c r="D4" s="309"/>
      <c r="E4" s="309"/>
      <c r="F4" s="309"/>
      <c r="G4" s="309"/>
      <c r="H4" s="309"/>
      <c r="I4" s="309"/>
      <c r="K4" s="310"/>
      <c r="L4" s="310"/>
      <c r="M4" s="310"/>
      <c r="N4" s="310"/>
      <c r="O4" s="310"/>
      <c r="Q4" s="18"/>
      <c r="R4" s="18"/>
      <c r="S4" s="18"/>
      <c r="T4" s="18"/>
      <c r="U4" s="18"/>
      <c r="V4" s="18"/>
      <c r="W4" s="18"/>
      <c r="X4" s="18"/>
      <c r="Y4" s="18"/>
      <c r="Z4" s="18"/>
      <c r="AA4" s="18"/>
      <c r="AB4" s="18"/>
      <c r="AC4" s="18"/>
      <c r="AD4" s="18"/>
      <c r="AF4" s="311"/>
      <c r="AG4" s="311"/>
      <c r="AH4" s="311"/>
      <c r="AI4" s="311"/>
      <c r="AJ4" s="311"/>
      <c r="AK4" s="311"/>
      <c r="AL4" s="311"/>
      <c r="AM4" s="311"/>
      <c r="AN4" s="311"/>
      <c r="AO4" s="311"/>
      <c r="AP4" s="311"/>
      <c r="AQ4" s="311"/>
      <c r="AT4" s="311"/>
      <c r="AU4" s="311"/>
      <c r="AV4" s="311"/>
      <c r="AW4" s="311"/>
      <c r="AX4" s="311"/>
      <c r="AY4" s="311"/>
      <c r="AZ4" s="311"/>
      <c r="BA4" s="311"/>
      <c r="BB4" s="311"/>
      <c r="BC4" s="311"/>
      <c r="BD4" s="311"/>
      <c r="BE4" s="311"/>
      <c r="BF4" s="311"/>
      <c r="BG4" s="311"/>
      <c r="BH4" s="311"/>
      <c r="BI4" s="311"/>
      <c r="BJ4" s="311"/>
      <c r="BK4" s="311"/>
      <c r="BL4" s="311"/>
      <c r="BM4" s="311"/>
      <c r="BN4" s="311"/>
      <c r="BO4" s="311"/>
      <c r="BP4" s="311"/>
      <c r="BQ4" s="311"/>
      <c r="BR4" s="311"/>
      <c r="BS4" s="311"/>
      <c r="BT4" s="311"/>
      <c r="BU4" s="311"/>
      <c r="BV4" s="311"/>
      <c r="BW4" s="311"/>
      <c r="BX4" s="311"/>
      <c r="BY4" s="311"/>
      <c r="BZ4" s="311"/>
      <c r="CA4" s="311"/>
      <c r="CB4" s="311"/>
      <c r="CC4" s="311"/>
      <c r="CD4" s="311"/>
      <c r="CE4" s="311"/>
      <c r="CF4" s="311"/>
      <c r="CG4" s="311"/>
      <c r="CH4" s="311"/>
      <c r="CJ4" s="311"/>
      <c r="CK4" s="311"/>
      <c r="CL4" s="311"/>
      <c r="CM4" s="311"/>
      <c r="CN4" s="311"/>
      <c r="CO4" s="311"/>
      <c r="CP4" s="311"/>
      <c r="CQ4" s="311"/>
      <c r="CR4" s="311"/>
      <c r="CS4" s="311"/>
      <c r="CT4" s="311"/>
      <c r="CU4" s="311"/>
      <c r="CV4" s="311"/>
      <c r="CW4" s="311"/>
      <c r="CX4" s="311"/>
      <c r="CY4" s="311"/>
      <c r="CZ4" s="311"/>
      <c r="DA4" s="311"/>
      <c r="DB4" s="311"/>
      <c r="DC4" s="311"/>
    </row>
    <row r="5" customFormat="false" ht="11.25" hidden="false" customHeight="true" outlineLevel="0" collapsed="false">
      <c r="A5" s="308"/>
      <c r="B5" s="309"/>
      <c r="C5" s="309"/>
      <c r="D5" s="309"/>
      <c r="E5" s="309"/>
      <c r="F5" s="309"/>
      <c r="G5" s="309"/>
      <c r="H5" s="309"/>
      <c r="I5" s="309"/>
      <c r="K5" s="310"/>
      <c r="L5" s="310"/>
      <c r="M5" s="310"/>
      <c r="N5" s="310"/>
      <c r="O5" s="310"/>
      <c r="Q5" s="311" t="n">
        <f aca="false">SUMIF($B$17:$B$224,"&lt;208",Q$17:Q$224)</f>
        <v>5626069524.21</v>
      </c>
      <c r="R5" s="311" t="n">
        <f aca="false">SUMIF($B$17:$B$224,"&lt;208",R$17:R$224)</f>
        <v>96609.44</v>
      </c>
      <c r="S5" s="311" t="n">
        <f aca="false">SUMIF($B$17:$B$224,"&lt;208",S$17:S$224)</f>
        <v>5846.61</v>
      </c>
      <c r="T5" s="311" t="n">
        <f aca="false">SUMIF($B$17:$B$224,"&lt;208",T$17:T$224)</f>
        <v>5852274245.14</v>
      </c>
      <c r="U5" s="311" t="n">
        <f aca="false">SUMIF($B$17:$B$224,"&lt;208",U$17:U$224)</f>
        <v>98382.45</v>
      </c>
      <c r="V5" s="311" t="n">
        <f aca="false">SUMIF($B$17:$B$224,"&lt;208",V$17:V$224)</f>
        <v>5825.62</v>
      </c>
      <c r="W5" s="311" t="n">
        <f aca="false">SUMIF($B$17:$B$224,"&lt;208",W$17:W$224)</f>
        <v>188560614.76</v>
      </c>
      <c r="X5" s="311" t="n">
        <f aca="false">SUMIF($B$17:$B$224,"&lt;208",X$17:X$224)</f>
        <v>1931.43</v>
      </c>
      <c r="Y5" s="311" t="n">
        <f aca="false">SUMIF($B$17:$B$224,"&lt;208",Y$17:Y$224)</f>
        <v>194245389.29</v>
      </c>
      <c r="Z5" s="311" t="n">
        <f aca="false">SUMIF($B$17:$B$224,"&lt;208",Z$17:Z$224)</f>
        <v>1924.91</v>
      </c>
      <c r="AA5" s="311" t="n">
        <f aca="false">SUMIF($B$17:$B$224,"&lt;208",AA$17:AA$224)</f>
        <v>210414867.63</v>
      </c>
      <c r="AB5" s="311" t="n">
        <f aca="false">SUMIF($B$17:$B$224,"&lt;208",AB$17:AB$224)</f>
        <v>2592.64</v>
      </c>
      <c r="AC5" s="311" t="n">
        <f aca="false">SUMIF($B$17:$B$224,"&lt;208",AC$17:AC$224)</f>
        <v>216474422.07</v>
      </c>
      <c r="AD5" s="311" t="n">
        <f aca="false">SUMIF($B$17:$B$224,"&lt;208",AD$17:AD$224)</f>
        <v>2606.93</v>
      </c>
      <c r="AF5" s="311"/>
      <c r="AG5" s="311"/>
      <c r="AH5" s="311"/>
      <c r="AI5" s="311"/>
      <c r="AJ5" s="311"/>
      <c r="AK5" s="311"/>
      <c r="AL5" s="311"/>
      <c r="AM5" s="311"/>
      <c r="AN5" s="311"/>
      <c r="AO5" s="311"/>
      <c r="AP5" s="311"/>
      <c r="AQ5" s="311"/>
      <c r="AT5" s="311"/>
      <c r="AU5" s="311"/>
      <c r="AV5" s="311"/>
      <c r="AW5" s="311"/>
      <c r="AX5" s="311"/>
      <c r="AY5" s="311"/>
      <c r="AZ5" s="311"/>
      <c r="BA5" s="311"/>
      <c r="BB5" s="311"/>
      <c r="BC5" s="311"/>
      <c r="BD5" s="311"/>
      <c r="BE5" s="311"/>
      <c r="BF5" s="311"/>
      <c r="BG5" s="311"/>
      <c r="BH5" s="311"/>
      <c r="BI5" s="311"/>
      <c r="BJ5" s="311"/>
      <c r="BK5" s="311"/>
      <c r="BL5" s="311"/>
      <c r="BM5" s="311"/>
      <c r="BN5" s="311"/>
      <c r="BO5" s="311"/>
      <c r="BP5" s="311"/>
      <c r="BQ5" s="311"/>
      <c r="BR5" s="311"/>
      <c r="BS5" s="311"/>
      <c r="BT5" s="311"/>
      <c r="BU5" s="311"/>
      <c r="BV5" s="311"/>
      <c r="BW5" s="311"/>
      <c r="BX5" s="311"/>
      <c r="BY5" s="311"/>
      <c r="BZ5" s="311"/>
      <c r="CA5" s="311"/>
      <c r="CB5" s="311"/>
      <c r="CC5" s="311"/>
      <c r="CD5" s="311"/>
      <c r="CE5" s="311"/>
      <c r="CF5" s="311"/>
      <c r="CG5" s="311"/>
      <c r="CH5" s="311"/>
      <c r="CJ5" s="311"/>
      <c r="CK5" s="311"/>
      <c r="CL5" s="311"/>
      <c r="CM5" s="311"/>
      <c r="CN5" s="311"/>
      <c r="CO5" s="311"/>
      <c r="CP5" s="311"/>
      <c r="CQ5" s="311"/>
      <c r="CR5" s="311"/>
      <c r="CS5" s="311"/>
      <c r="CT5" s="311"/>
      <c r="CU5" s="311"/>
      <c r="CV5" s="311"/>
      <c r="CW5" s="311"/>
      <c r="CX5" s="311"/>
      <c r="CY5" s="311"/>
      <c r="CZ5" s="311"/>
      <c r="DA5" s="311"/>
      <c r="DB5" s="311"/>
      <c r="DC5" s="311"/>
    </row>
    <row r="6" customFormat="false" ht="11.25" hidden="false" customHeight="true" outlineLevel="0" collapsed="false">
      <c r="A6" s="312" t="s">
        <v>338</v>
      </c>
      <c r="B6" s="312"/>
      <c r="C6" s="313" t="s">
        <v>339</v>
      </c>
      <c r="D6" s="314" t="n">
        <f aca="false">Q5/(R5+S5)</f>
        <v>54912.0283693349</v>
      </c>
      <c r="E6" s="314" t="n">
        <f aca="false">T5/(U5+V5)</f>
        <v>56159.5109202195</v>
      </c>
      <c r="F6" s="315" t="n">
        <f aca="false">W5/X5</f>
        <v>97627.4650181472</v>
      </c>
      <c r="G6" s="315" t="n">
        <f aca="false">Y5/Z5</f>
        <v>100911.413671289</v>
      </c>
      <c r="H6" s="315" t="n">
        <f aca="false">AA5/AB5</f>
        <v>81158.5363297643</v>
      </c>
      <c r="I6" s="315" t="n">
        <f aca="false">AC5/AD5</f>
        <v>83038.0647236404</v>
      </c>
      <c r="K6" s="310"/>
      <c r="L6" s="310"/>
      <c r="M6" s="310"/>
      <c r="N6" s="310"/>
      <c r="O6" s="310"/>
      <c r="Q6" s="311" t="n">
        <f aca="false">SUMIF($B$17:$B$224,"&lt;280",Q$17:Q$224)-SUM(Q$5:Q5)</f>
        <v>20994292.6800003</v>
      </c>
      <c r="R6" s="311" t="n">
        <f aca="false">SUMIF($B$17:$B$224,"&lt;280",R$17:R$224)-SUM(R$5:R5)</f>
        <v>315.069999999992</v>
      </c>
      <c r="S6" s="311" t="n">
        <f aca="false">SUMIF($B$17:$B$224,"&lt;280",S$17:S$224)-SUM(S$5:S5)</f>
        <v>14.5100000000002</v>
      </c>
      <c r="T6" s="311" t="n">
        <f aca="false">SUMIF($B$17:$B$224,"&lt;280",T$17:T$224)-SUM(T$5:T5)</f>
        <v>22038145.7299995</v>
      </c>
      <c r="U6" s="311" t="n">
        <f aca="false">SUMIF($B$17:$B$224,"&lt;280",U$17:U$224)-SUM(U$5:U5)</f>
        <v>322.270000000004</v>
      </c>
      <c r="V6" s="311" t="n">
        <f aca="false">SUMIF($B$17:$B$224,"&lt;280",V$17:V$224)-SUM(V$5:V5)</f>
        <v>15.5</v>
      </c>
      <c r="W6" s="311" t="n">
        <f aca="false">SUMIF($B$17:$B$224,"&lt;280",W$17:W$224)-SUM(W$5:W5)</f>
        <v>853342.580000013</v>
      </c>
      <c r="X6" s="311" t="n">
        <f aca="false">SUMIF($B$17:$B$224,"&lt;280",X$17:X$224)-SUM(X$5:X5)</f>
        <v>8.45000000000005</v>
      </c>
      <c r="Y6" s="311" t="n">
        <f aca="false">SUMIF($B$17:$B$224,"&lt;280",Y$17:Y$224)-SUM(Y$5:Y5)</f>
        <v>860815.129999995</v>
      </c>
      <c r="Z6" s="311" t="n">
        <f aca="false">SUMIF($B$17:$B$224,"&lt;280",Z$17:Z$224)-SUM(Z$5:Z5)</f>
        <v>8.5</v>
      </c>
      <c r="AA6" s="311" t="n">
        <f aca="false">SUMIF($B$17:$B$224,"&lt;280",AA$17:AA$224)-SUM(AA$5:AA5)</f>
        <v>440751.26000002</v>
      </c>
      <c r="AB6" s="311" t="n">
        <f aca="false">SUMIF($B$17:$B$224,"&lt;280",AB$17:AB$224)-SUM(AB$5:AB5)</f>
        <v>4</v>
      </c>
      <c r="AC6" s="311" t="n">
        <f aca="false">SUMIF($B$17:$B$224,"&lt;280",AC$17:AC$224)-SUM(AC$5:AC5)</f>
        <v>452037</v>
      </c>
      <c r="AD6" s="311" t="n">
        <f aca="false">SUMIF($B$17:$B$224,"&lt;280",AD$17:AD$224)-SUM(AD$5:AD5)</f>
        <v>4</v>
      </c>
      <c r="AF6" s="311"/>
      <c r="AG6" s="311"/>
      <c r="AH6" s="311"/>
      <c r="AI6" s="311"/>
      <c r="AJ6" s="311"/>
      <c r="AK6" s="311"/>
      <c r="AL6" s="311"/>
      <c r="AM6" s="311"/>
      <c r="AN6" s="311"/>
      <c r="AO6" s="311"/>
      <c r="AP6" s="311"/>
      <c r="AQ6" s="311"/>
      <c r="AT6" s="311"/>
      <c r="AU6" s="311"/>
      <c r="AV6" s="311"/>
      <c r="AW6" s="311"/>
      <c r="AX6" s="311"/>
      <c r="AY6" s="311"/>
      <c r="AZ6" s="311"/>
      <c r="BA6" s="311"/>
      <c r="BB6" s="311"/>
      <c r="BC6" s="311"/>
      <c r="BD6" s="311"/>
      <c r="BE6" s="311"/>
      <c r="BF6" s="311"/>
      <c r="BG6" s="311"/>
      <c r="BH6" s="311"/>
      <c r="BI6" s="311"/>
      <c r="BJ6" s="311"/>
      <c r="BK6" s="311"/>
      <c r="BL6" s="311"/>
      <c r="BM6" s="311"/>
      <c r="BN6" s="311"/>
      <c r="BO6" s="311"/>
      <c r="BP6" s="311"/>
      <c r="BQ6" s="311"/>
      <c r="BR6" s="311"/>
      <c r="BS6" s="311"/>
      <c r="BT6" s="311"/>
      <c r="BU6" s="311"/>
      <c r="BV6" s="311"/>
      <c r="BW6" s="311"/>
      <c r="BX6" s="311"/>
      <c r="BY6" s="311"/>
      <c r="BZ6" s="311"/>
      <c r="CA6" s="311"/>
      <c r="CB6" s="311"/>
      <c r="CC6" s="311"/>
      <c r="CD6" s="311"/>
      <c r="CE6" s="311"/>
      <c r="CF6" s="311"/>
      <c r="CG6" s="311"/>
      <c r="CH6" s="311"/>
      <c r="CJ6" s="311"/>
      <c r="CK6" s="311"/>
      <c r="CL6" s="311"/>
      <c r="CM6" s="311"/>
      <c r="CN6" s="311"/>
      <c r="CO6" s="311"/>
      <c r="CP6" s="311"/>
      <c r="CQ6" s="311"/>
      <c r="CR6" s="311"/>
      <c r="CS6" s="311"/>
      <c r="CT6" s="311"/>
      <c r="CU6" s="311"/>
      <c r="CV6" s="311"/>
      <c r="CW6" s="311"/>
      <c r="CX6" s="311"/>
      <c r="CY6" s="311"/>
      <c r="CZ6" s="311"/>
      <c r="DA6" s="311"/>
      <c r="DB6" s="311"/>
      <c r="DC6" s="311"/>
    </row>
    <row r="7" customFormat="false" ht="11.25" hidden="false" customHeight="true" outlineLevel="0" collapsed="false">
      <c r="A7" s="312" t="s">
        <v>130</v>
      </c>
      <c r="B7" s="312"/>
      <c r="C7" s="313" t="s">
        <v>340</v>
      </c>
      <c r="D7" s="314" t="n">
        <f aca="false">Q6/(R6+S6)</f>
        <v>63700.1416348103</v>
      </c>
      <c r="E7" s="314" t="n">
        <f aca="false">T6/(U6+V6)</f>
        <v>65246.0127601601</v>
      </c>
      <c r="F7" s="315" t="n">
        <f aca="false">W6/X6</f>
        <v>100987.287573966</v>
      </c>
      <c r="G7" s="315" t="n">
        <f aca="false">Y6/Z6</f>
        <v>101272.368235294</v>
      </c>
      <c r="H7" s="315" t="n">
        <f aca="false">AA6/AB6</f>
        <v>110187.815000005</v>
      </c>
      <c r="I7" s="315" t="n">
        <f aca="false">AC6/AD6</f>
        <v>113009.25</v>
      </c>
      <c r="K7" s="310"/>
      <c r="L7" s="310"/>
      <c r="M7" s="310"/>
      <c r="N7" s="310"/>
      <c r="O7" s="310"/>
      <c r="Q7" s="311" t="n">
        <f aca="false">SUMIF($B$17:$B$224,"&lt;300",Q$17:Q$224)-SUM(Q$5:Q6)</f>
        <v>45341839.5499992</v>
      </c>
      <c r="R7" s="311" t="n">
        <f aca="false">SUMIF($B$17:$B$224,"&lt;300",R$17:R$224)-SUM(R$5:R6)</f>
        <v>879.360000000001</v>
      </c>
      <c r="S7" s="311" t="n">
        <f aca="false">SUMIF($B$17:$B$224,"&lt;300",S$17:S$224)-SUM(S$5:S6)</f>
        <v>6.67000000000007</v>
      </c>
      <c r="T7" s="311" t="n">
        <f aca="false">SUMIF($B$17:$B$224,"&lt;300",T$17:T$224)-SUM(T$5:T6)</f>
        <v>47929869.0799999</v>
      </c>
      <c r="U7" s="311" t="n">
        <f aca="false">SUMIF($B$17:$B$224,"&lt;300",U$17:U$224)-SUM(U$5:U6)</f>
        <v>894.520000000004</v>
      </c>
      <c r="V7" s="311" t="n">
        <f aca="false">SUMIF($B$17:$B$224,"&lt;300",V$17:V$224)-SUM(V$5:V6)</f>
        <v>6.67000000000007</v>
      </c>
      <c r="W7" s="311" t="n">
        <f aca="false">SUMIF($B$17:$B$224,"&lt;300",W$17:W$224)-SUM(W$5:W6)</f>
        <v>2931160.57999998</v>
      </c>
      <c r="X7" s="311" t="n">
        <f aca="false">SUMIF($B$17:$B$224,"&lt;300",X$17:X$224)-SUM(X$5:X6)</f>
        <v>34.1899999999998</v>
      </c>
      <c r="Y7" s="311" t="n">
        <f aca="false">SUMIF($B$17:$B$224,"&lt;300",Y$17:Y$224)-SUM(Y$5:Y6)</f>
        <v>2554985.45000002</v>
      </c>
      <c r="Z7" s="311" t="n">
        <f aca="false">SUMIF($B$17:$B$224,"&lt;300",Z$17:Z$224)-SUM(Z$5:Z6)</f>
        <v>26.9399999999998</v>
      </c>
      <c r="AA7" s="311" t="n">
        <f aca="false">SUMIF($B$17:$B$224,"&lt;300",AA$17:AA$224)-SUM(AA$5:AA6)</f>
        <v>413435.549999982</v>
      </c>
      <c r="AB7" s="311" t="n">
        <f aca="false">SUMIF($B$17:$B$224,"&lt;300",AB$17:AB$224)-SUM(AB$5:AB6)</f>
        <v>4.73000000000002</v>
      </c>
      <c r="AC7" s="311" t="n">
        <f aca="false">SUMIF($B$17:$B$224,"&lt;300",AC$17:AC$224)-SUM(AC$5:AC6)</f>
        <v>705086.300000012</v>
      </c>
      <c r="AD7" s="311" t="n">
        <f aca="false">SUMIF($B$17:$B$224,"&lt;300",AD$17:AD$224)-SUM(AD$5:AD6)</f>
        <v>7.73000000000002</v>
      </c>
      <c r="AF7" s="311"/>
      <c r="AG7" s="311"/>
      <c r="AH7" s="311"/>
      <c r="AI7" s="311"/>
      <c r="AJ7" s="311"/>
      <c r="AK7" s="311"/>
      <c r="AL7" s="311"/>
      <c r="AM7" s="311"/>
      <c r="AN7" s="311"/>
      <c r="AO7" s="311"/>
      <c r="AP7" s="311"/>
      <c r="AQ7" s="311"/>
      <c r="AT7" s="311"/>
      <c r="AU7" s="311"/>
      <c r="AV7" s="311"/>
      <c r="AW7" s="311"/>
      <c r="AX7" s="311"/>
      <c r="AY7" s="311"/>
      <c r="AZ7" s="311"/>
      <c r="BA7" s="311"/>
      <c r="BB7" s="311"/>
      <c r="BC7" s="311"/>
      <c r="BD7" s="311"/>
      <c r="BE7" s="311"/>
      <c r="BF7" s="311"/>
      <c r="BG7" s="311"/>
      <c r="BH7" s="311"/>
      <c r="BI7" s="311"/>
      <c r="BJ7" s="311"/>
      <c r="BK7" s="311"/>
      <c r="BL7" s="311"/>
      <c r="BM7" s="311"/>
      <c r="BN7" s="311"/>
      <c r="BO7" s="311"/>
      <c r="BP7" s="311"/>
      <c r="BQ7" s="311"/>
      <c r="BR7" s="311"/>
      <c r="BS7" s="311"/>
      <c r="BT7" s="311"/>
      <c r="BU7" s="311"/>
      <c r="BV7" s="311"/>
      <c r="BW7" s="311"/>
      <c r="BX7" s="311"/>
      <c r="BY7" s="311"/>
      <c r="BZ7" s="311"/>
      <c r="CA7" s="311"/>
      <c r="CB7" s="311"/>
      <c r="CC7" s="311"/>
      <c r="CD7" s="311"/>
      <c r="CE7" s="311"/>
      <c r="CF7" s="311"/>
      <c r="CG7" s="311"/>
      <c r="CH7" s="311"/>
      <c r="CJ7" s="311"/>
      <c r="CK7" s="311"/>
      <c r="CL7" s="311"/>
      <c r="CM7" s="311"/>
      <c r="CN7" s="311"/>
      <c r="CO7" s="311"/>
      <c r="CP7" s="311"/>
      <c r="CQ7" s="311"/>
      <c r="CR7" s="311"/>
      <c r="CS7" s="311"/>
      <c r="CT7" s="311"/>
      <c r="CU7" s="311"/>
      <c r="CV7" s="311"/>
      <c r="CW7" s="311"/>
      <c r="CX7" s="311"/>
      <c r="CY7" s="311"/>
      <c r="CZ7" s="311"/>
      <c r="DA7" s="311"/>
      <c r="DB7" s="311"/>
      <c r="DC7" s="311"/>
    </row>
    <row r="8" customFormat="false" ht="11.25" hidden="false" customHeight="true" outlineLevel="0" collapsed="false">
      <c r="A8" s="312" t="s">
        <v>341</v>
      </c>
      <c r="B8" s="312"/>
      <c r="C8" s="313" t="s">
        <v>342</v>
      </c>
      <c r="D8" s="314" t="n">
        <f aca="false">Q7/(R7+S7)</f>
        <v>51174.1583806408</v>
      </c>
      <c r="E8" s="314" t="n">
        <f aca="false">T7/(U7+V7)</f>
        <v>53185.0875841939</v>
      </c>
      <c r="F8" s="315" t="n">
        <f aca="false">W7/X7</f>
        <v>85731.5174027493</v>
      </c>
      <c r="G8" s="315" t="n">
        <f aca="false">Y7/Z7</f>
        <v>94839.8459539731</v>
      </c>
      <c r="H8" s="315" t="n">
        <f aca="false">AA7/AB7</f>
        <v>87407.0930232517</v>
      </c>
      <c r="I8" s="315" t="n">
        <f aca="false">AC7/AD7</f>
        <v>91214.269081502</v>
      </c>
      <c r="K8" s="310"/>
      <c r="L8" s="310"/>
      <c r="M8" s="310"/>
      <c r="N8" s="310"/>
      <c r="O8" s="310"/>
      <c r="Q8" s="311" t="n">
        <f aca="false">SUMIF($B$17:$B$224,"&lt;400",Q$17:Q$224)-SUM(Q$5:Q7)</f>
        <v>7873288.27000046</v>
      </c>
      <c r="R8" s="311" t="n">
        <f aca="false">SUMIF($B$17:$B$224,"&lt;400",R$17:R$224)-SUM(R$5:R7)</f>
        <v>149.600000000006</v>
      </c>
      <c r="S8" s="311" t="n">
        <f aca="false">SUMIF($B$17:$B$224,"&lt;400",S$17:S$224)-SUM(S$5:S7)</f>
        <v>1</v>
      </c>
      <c r="T8" s="311" t="n">
        <f aca="false">SUMIF($B$17:$B$224,"&lt;400",T$17:T$224)-SUM(T$5:T7)</f>
        <v>7948263</v>
      </c>
      <c r="U8" s="311" t="n">
        <f aca="false">SUMIF($B$17:$B$224,"&lt;400",U$17:U$224)-SUM(U$5:U7)</f>
        <v>147.099999999991</v>
      </c>
      <c r="V8" s="311" t="n">
        <f aca="false">SUMIF($B$17:$B$224,"&lt;400",V$17:V$224)-SUM(V$5:V7)</f>
        <v>1</v>
      </c>
      <c r="W8" s="311" t="n">
        <f aca="false">SUMIF($B$17:$B$224,"&lt;400",W$17:W$224)-SUM(W$5:W7)</f>
        <v>859763.820000023</v>
      </c>
      <c r="X8" s="311" t="n">
        <f aca="false">SUMIF($B$17:$B$224,"&lt;400",X$17:X$224)-SUM(X$5:X7)</f>
        <v>9.60000000000014</v>
      </c>
      <c r="Y8" s="311" t="n">
        <f aca="false">SUMIF($B$17:$B$224,"&lt;400",Y$17:Y$224)-SUM(Y$5:Y7)</f>
        <v>876018.699999988</v>
      </c>
      <c r="Z8" s="311" t="n">
        <f aca="false">SUMIF($B$17:$B$224,"&lt;400",Z$17:Z$224)-SUM(Z$5:Z7)</f>
        <v>9.60000000000014</v>
      </c>
      <c r="AA8" s="311" t="n">
        <f aca="false">SUMIF($B$17:$B$224,"&lt;400",AA$17:AA$224)-SUM(AA$5:AA7)</f>
        <v>529883.189999998</v>
      </c>
      <c r="AB8" s="311" t="n">
        <f aca="false">SUMIF($B$17:$B$224,"&lt;400",AB$17:AB$224)-SUM(AB$5:AB7)</f>
        <v>7.25</v>
      </c>
      <c r="AC8" s="311" t="n">
        <f aca="false">SUMIF($B$17:$B$224,"&lt;400",AC$17:AC$224)-SUM(AC$5:AC7)</f>
        <v>578905</v>
      </c>
      <c r="AD8" s="311" t="n">
        <f aca="false">SUMIF($B$17:$B$224,"&lt;400",AD$17:AD$224)-SUM(AD$5:AD7)</f>
        <v>7.90000000000009</v>
      </c>
      <c r="AF8" s="311"/>
      <c r="AG8" s="311"/>
      <c r="AH8" s="311"/>
      <c r="AI8" s="311"/>
      <c r="AJ8" s="311"/>
      <c r="AK8" s="311"/>
      <c r="AL8" s="311"/>
      <c r="AM8" s="311"/>
      <c r="AN8" s="311"/>
      <c r="AO8" s="311"/>
      <c r="AP8" s="311"/>
      <c r="AQ8" s="311"/>
      <c r="AT8" s="311"/>
      <c r="AU8" s="311"/>
      <c r="AV8" s="311"/>
      <c r="AW8" s="311"/>
      <c r="AX8" s="311"/>
      <c r="AY8" s="311"/>
      <c r="AZ8" s="311"/>
      <c r="BA8" s="311"/>
      <c r="BB8" s="311"/>
      <c r="BC8" s="311"/>
      <c r="BD8" s="311"/>
      <c r="BE8" s="311"/>
      <c r="BF8" s="311"/>
      <c r="BG8" s="311"/>
      <c r="BH8" s="311"/>
      <c r="BI8" s="311"/>
      <c r="BJ8" s="311"/>
      <c r="BK8" s="311"/>
      <c r="BL8" s="311"/>
      <c r="BM8" s="311"/>
      <c r="BN8" s="311"/>
      <c r="BO8" s="311"/>
      <c r="BP8" s="311"/>
      <c r="BQ8" s="311"/>
      <c r="BR8" s="311"/>
      <c r="BS8" s="311"/>
      <c r="BT8" s="311"/>
      <c r="BU8" s="311"/>
      <c r="BV8" s="311"/>
      <c r="BW8" s="311"/>
      <c r="BX8" s="311"/>
      <c r="BY8" s="311"/>
      <c r="BZ8" s="311"/>
      <c r="CA8" s="311"/>
      <c r="CB8" s="311"/>
      <c r="CC8" s="311"/>
      <c r="CD8" s="311"/>
      <c r="CE8" s="311"/>
      <c r="CF8" s="311"/>
      <c r="CG8" s="311"/>
      <c r="CH8" s="311"/>
      <c r="CJ8" s="311"/>
      <c r="CK8" s="311"/>
      <c r="CL8" s="311"/>
      <c r="CM8" s="311"/>
      <c r="CN8" s="311"/>
      <c r="CO8" s="311"/>
      <c r="CP8" s="311"/>
      <c r="CQ8" s="311"/>
      <c r="CR8" s="311"/>
      <c r="CS8" s="311"/>
      <c r="CT8" s="311"/>
      <c r="CU8" s="311"/>
      <c r="CV8" s="311"/>
      <c r="CW8" s="311"/>
      <c r="CX8" s="311"/>
      <c r="CY8" s="311"/>
      <c r="CZ8" s="311"/>
      <c r="DA8" s="311"/>
      <c r="DB8" s="311"/>
      <c r="DC8" s="311"/>
    </row>
    <row r="9" customFormat="false" ht="11.25" hidden="false" customHeight="true" outlineLevel="0" collapsed="false">
      <c r="A9" s="312" t="s">
        <v>343</v>
      </c>
      <c r="B9" s="312"/>
      <c r="C9" s="313" t="s">
        <v>344</v>
      </c>
      <c r="D9" s="314" t="n">
        <f aca="false">Q8/(R8+S8)</f>
        <v>52279.4705843304</v>
      </c>
      <c r="E9" s="314" t="n">
        <f aca="false">T8/(U8+V8)</f>
        <v>53668.2174206649</v>
      </c>
      <c r="F9" s="315" t="n">
        <f aca="false">W8/X8</f>
        <v>89558.7312500011</v>
      </c>
      <c r="G9" s="315" t="n">
        <f aca="false">Y8/Z8</f>
        <v>91251.9479166641</v>
      </c>
      <c r="H9" s="315" t="n">
        <f aca="false">AA8/AB8</f>
        <v>73087.3365517238</v>
      </c>
      <c r="I9" s="315" t="n">
        <f aca="false">AC8/AD8</f>
        <v>73279.1139240498</v>
      </c>
      <c r="K9" s="310"/>
      <c r="L9" s="310"/>
      <c r="M9" s="310"/>
      <c r="N9" s="310"/>
      <c r="O9" s="310"/>
      <c r="Q9" s="311" t="n">
        <f aca="false">SUMIF($B$17:$B$224,"&lt;432",Q$17:Q$224)-SUM(Q$5:Q8)</f>
        <v>7940472.39999962</v>
      </c>
      <c r="R9" s="311" t="n">
        <f aca="false">SUMIF($B$17:$B$224,"&lt;432",R$17:R$224)-SUM(R$5:R8)</f>
        <v>166.059999999998</v>
      </c>
      <c r="S9" s="311" t="n">
        <f aca="false">SUMIF($B$17:$B$224,"&lt;432",S$17:S$224)-SUM(S$5:S8)</f>
        <v>3.72000000000025</v>
      </c>
      <c r="T9" s="311" t="n">
        <f aca="false">SUMIF($B$17:$B$224,"&lt;432",T$17:T$224)-SUM(T$5:T8)</f>
        <v>8096990.53999996</v>
      </c>
      <c r="U9" s="311" t="n">
        <f aca="false">SUMIF($B$17:$B$224,"&lt;432",U$17:U$224)-SUM(U$5:U8)</f>
        <v>162.900000000009</v>
      </c>
      <c r="V9" s="311" t="n">
        <f aca="false">SUMIF($B$17:$B$224,"&lt;432",V$17:V$224)-SUM(V$5:V8)</f>
        <v>4.15000000000055</v>
      </c>
      <c r="W9" s="311" t="n">
        <f aca="false">SUMIF($B$17:$B$224,"&lt;432",W$17:W$224)-SUM(W$5:W8)</f>
        <v>683265.23999998</v>
      </c>
      <c r="X9" s="311" t="n">
        <f aca="false">SUMIF($B$17:$B$224,"&lt;432",X$17:X$224)-SUM(X$5:X8)</f>
        <v>7.97000000000003</v>
      </c>
      <c r="Y9" s="311" t="n">
        <f aca="false">SUMIF($B$17:$B$224,"&lt;432",Y$17:Y$224)-SUM(Y$5:Y8)</f>
        <v>666258.800000012</v>
      </c>
      <c r="Z9" s="311" t="n">
        <f aca="false">SUMIF($B$17:$B$224,"&lt;432",Z$17:Z$224)-SUM(Z$5:Z8)</f>
        <v>7.22000000000003</v>
      </c>
      <c r="AA9" s="311" t="n">
        <f aca="false">SUMIF($B$17:$B$224,"&lt;432",AA$17:AA$224)-SUM(AA$5:AA8)</f>
        <v>266664.610000014</v>
      </c>
      <c r="AB9" s="311" t="n">
        <f aca="false">SUMIF($B$17:$B$224,"&lt;432",AB$17:AB$224)-SUM(AB$5:AB8)</f>
        <v>3.68000000000029</v>
      </c>
      <c r="AC9" s="311" t="n">
        <f aca="false">SUMIF($B$17:$B$224,"&lt;432",AC$17:AC$224)-SUM(AC$5:AC8)</f>
        <v>343981</v>
      </c>
      <c r="AD9" s="311" t="n">
        <f aca="false">SUMIF($B$17:$B$224,"&lt;432",AD$17:AD$224)-SUM(AD$5:AD8)</f>
        <v>4.5</v>
      </c>
      <c r="AF9" s="311"/>
      <c r="AG9" s="311"/>
      <c r="AH9" s="311"/>
      <c r="AI9" s="311"/>
      <c r="AJ9" s="311"/>
      <c r="AK9" s="311"/>
      <c r="AL9" s="311"/>
      <c r="AM9" s="311"/>
      <c r="AN9" s="311"/>
      <c r="AO9" s="311"/>
      <c r="AP9" s="311"/>
      <c r="AQ9" s="311"/>
      <c r="AT9" s="311"/>
      <c r="AU9" s="311"/>
      <c r="AV9" s="311"/>
      <c r="AW9" s="311"/>
      <c r="AX9" s="311"/>
      <c r="AY9" s="311"/>
      <c r="AZ9" s="311"/>
      <c r="BA9" s="311"/>
      <c r="BB9" s="311"/>
      <c r="BC9" s="311"/>
      <c r="BD9" s="311"/>
      <c r="BE9" s="311"/>
      <c r="BF9" s="311"/>
      <c r="BG9" s="311"/>
      <c r="BH9" s="311"/>
      <c r="BI9" s="311"/>
      <c r="BJ9" s="311"/>
      <c r="BK9" s="311"/>
      <c r="BL9" s="311"/>
      <c r="BM9" s="311"/>
      <c r="BN9" s="311"/>
      <c r="BO9" s="311"/>
      <c r="BP9" s="311"/>
      <c r="BQ9" s="311"/>
      <c r="BR9" s="311"/>
      <c r="BS9" s="311"/>
      <c r="BT9" s="311"/>
      <c r="BU9" s="311"/>
      <c r="BV9" s="311"/>
      <c r="BW9" s="311"/>
      <c r="BX9" s="311"/>
      <c r="BY9" s="311"/>
      <c r="BZ9" s="311"/>
      <c r="CA9" s="311"/>
      <c r="CB9" s="311"/>
      <c r="CC9" s="311"/>
      <c r="CD9" s="311"/>
      <c r="CE9" s="311"/>
      <c r="CF9" s="311"/>
      <c r="CG9" s="311"/>
      <c r="CH9" s="311"/>
      <c r="CJ9" s="311"/>
      <c r="CK9" s="311"/>
      <c r="CL9" s="311"/>
      <c r="CM9" s="311"/>
      <c r="CN9" s="311"/>
      <c r="CO9" s="311"/>
      <c r="CP9" s="311"/>
      <c r="CQ9" s="311"/>
      <c r="CR9" s="311"/>
      <c r="CS9" s="311"/>
      <c r="CT9" s="311"/>
      <c r="CU9" s="311"/>
      <c r="CV9" s="311"/>
      <c r="CW9" s="311"/>
      <c r="CX9" s="311"/>
      <c r="CY9" s="311"/>
      <c r="CZ9" s="311"/>
      <c r="DA9" s="311"/>
      <c r="DB9" s="311"/>
      <c r="DC9" s="311"/>
    </row>
    <row r="10" customFormat="false" ht="11.25" hidden="false" customHeight="true" outlineLevel="0" collapsed="false">
      <c r="A10" s="312" t="s">
        <v>345</v>
      </c>
      <c r="B10" s="312"/>
      <c r="C10" s="313" t="s">
        <v>346</v>
      </c>
      <c r="D10" s="314" t="n">
        <f aca="false">Q9/(R9+S9)</f>
        <v>46769.1860054171</v>
      </c>
      <c r="E10" s="314" t="n">
        <f aca="false">T9/(U9+V9)</f>
        <v>48470.4611792847</v>
      </c>
      <c r="F10" s="315" t="n">
        <f aca="false">W9/X9</f>
        <v>85729.6411543259</v>
      </c>
      <c r="G10" s="315" t="n">
        <f aca="false">Y9/Z9</f>
        <v>92279.612188367</v>
      </c>
      <c r="H10" s="315" t="n">
        <f aca="false">AA9/AB9</f>
        <v>72463.2092391286</v>
      </c>
      <c r="I10" s="315" t="n">
        <f aca="false">AC9/AD9</f>
        <v>76440.2222222222</v>
      </c>
      <c r="J10" s="293"/>
      <c r="K10" s="316" t="s">
        <v>347</v>
      </c>
      <c r="L10" s="316" t="s">
        <v>347</v>
      </c>
      <c r="M10" s="316" t="s">
        <v>347</v>
      </c>
      <c r="N10" s="316" t="s">
        <v>347</v>
      </c>
      <c r="O10" s="316" t="s">
        <v>347</v>
      </c>
      <c r="P10" s="293"/>
      <c r="Q10" s="311" t="n">
        <f aca="false">SUM(Q17:Q224)</f>
        <v>5708219417.11</v>
      </c>
      <c r="R10" s="311" t="n">
        <f aca="false">SUM(R17:R224)</f>
        <v>98119.53</v>
      </c>
      <c r="S10" s="311" t="n">
        <f aca="false">SUM(S17:S224)</f>
        <v>5872.51</v>
      </c>
      <c r="T10" s="311" t="n">
        <f aca="false">SUM(T17:T224)</f>
        <v>5938287513.49</v>
      </c>
      <c r="U10" s="311" t="n">
        <f aca="false">SUM(U17:U224)</f>
        <v>99909.24</v>
      </c>
      <c r="V10" s="311" t="n">
        <f aca="false">SUM(V17:V224)</f>
        <v>5852.94</v>
      </c>
      <c r="W10" s="311" t="n">
        <f aca="false">SUM(W17:W224)</f>
        <v>193888146.98</v>
      </c>
      <c r="X10" s="311" t="n">
        <f aca="false">SUM(X17:X224)</f>
        <v>1991.64</v>
      </c>
      <c r="Y10" s="311" t="n">
        <f aca="false">SUM(Y17:Y224)</f>
        <v>199203467.37</v>
      </c>
      <c r="Z10" s="311" t="n">
        <f aca="false">SUM(Z17:Z224)</f>
        <v>1977.17</v>
      </c>
      <c r="AA10" s="311" t="n">
        <f aca="false">SUM(AA17:AA224)</f>
        <v>212065602.24</v>
      </c>
      <c r="AB10" s="311" t="n">
        <f aca="false">SUM(AB17:AB224)</f>
        <v>2612.3</v>
      </c>
      <c r="AC10" s="311" t="n">
        <f aca="false">SUM(AC17:AC224)</f>
        <v>218554431.37</v>
      </c>
      <c r="AD10" s="311" t="n">
        <f aca="false">SUM(AD17:AD224)</f>
        <v>2631.06</v>
      </c>
      <c r="AE10" s="293"/>
      <c r="AF10" s="316" t="s">
        <v>347</v>
      </c>
      <c r="AG10" s="316" t="s">
        <v>347</v>
      </c>
      <c r="AH10" s="316" t="s">
        <v>347</v>
      </c>
      <c r="AI10" s="316" t="s">
        <v>347</v>
      </c>
      <c r="AJ10" s="316" t="s">
        <v>347</v>
      </c>
      <c r="AK10" s="316" t="s">
        <v>347</v>
      </c>
      <c r="AL10" s="316" t="s">
        <v>347</v>
      </c>
      <c r="AM10" s="316" t="s">
        <v>347</v>
      </c>
      <c r="AN10" s="316" t="s">
        <v>347</v>
      </c>
      <c r="AO10" s="316" t="s">
        <v>347</v>
      </c>
      <c r="AP10" s="316" t="s">
        <v>347</v>
      </c>
      <c r="AQ10" s="316" t="s">
        <v>347</v>
      </c>
      <c r="AR10" s="293"/>
      <c r="AS10" s="297"/>
      <c r="AT10" s="296"/>
      <c r="AU10" s="296"/>
      <c r="AV10" s="296"/>
      <c r="AW10" s="296"/>
      <c r="AX10" s="296"/>
      <c r="AY10" s="296"/>
      <c r="AZ10" s="296"/>
      <c r="BA10" s="296"/>
      <c r="BB10" s="296"/>
      <c r="BC10" s="296"/>
      <c r="BD10" s="296"/>
      <c r="BE10" s="296"/>
      <c r="BF10" s="296"/>
      <c r="BG10" s="296"/>
      <c r="BH10" s="296"/>
      <c r="BI10" s="296"/>
      <c r="BJ10" s="296"/>
      <c r="BK10" s="296"/>
      <c r="BL10" s="296"/>
      <c r="BM10" s="296"/>
      <c r="BN10" s="296"/>
      <c r="BO10" s="296"/>
      <c r="BP10" s="296"/>
      <c r="BQ10" s="296"/>
      <c r="BR10" s="296"/>
      <c r="BS10" s="296"/>
      <c r="BT10" s="296"/>
      <c r="BU10" s="296"/>
      <c r="BV10" s="296"/>
      <c r="BW10" s="296"/>
      <c r="BX10" s="296"/>
      <c r="BY10" s="296"/>
      <c r="BZ10" s="296"/>
      <c r="CA10" s="296"/>
      <c r="CB10" s="296"/>
      <c r="CC10" s="296"/>
      <c r="CD10" s="296"/>
      <c r="CE10" s="296"/>
      <c r="CF10" s="296"/>
      <c r="CG10" s="296"/>
      <c r="CH10" s="296"/>
      <c r="CI10" s="293"/>
      <c r="CJ10" s="296"/>
      <c r="CK10" s="296"/>
      <c r="CL10" s="296"/>
      <c r="CM10" s="296"/>
      <c r="CN10" s="296"/>
      <c r="CO10" s="296"/>
      <c r="CP10" s="296"/>
      <c r="CQ10" s="296"/>
      <c r="CR10" s="296"/>
      <c r="CS10" s="296"/>
      <c r="CT10" s="296"/>
      <c r="CU10" s="296"/>
      <c r="CV10" s="296"/>
      <c r="CW10" s="296"/>
      <c r="CX10" s="296"/>
      <c r="CY10" s="296"/>
      <c r="CZ10" s="296"/>
      <c r="DA10" s="296"/>
      <c r="DB10" s="296"/>
      <c r="DC10" s="296"/>
      <c r="DD10" s="298"/>
      <c r="DE10" s="299"/>
      <c r="DF10" s="299"/>
      <c r="DG10" s="299"/>
      <c r="DH10" s="299"/>
      <c r="DI10" s="299"/>
      <c r="DJ10" s="299"/>
      <c r="DK10" s="299"/>
      <c r="DL10" s="299"/>
      <c r="DM10" s="299"/>
      <c r="DN10" s="299"/>
      <c r="DO10" s="299"/>
      <c r="DP10" s="299"/>
      <c r="DQ10" s="299"/>
      <c r="DR10" s="299"/>
      <c r="DS10" s="299"/>
      <c r="DT10" s="299"/>
      <c r="DU10" s="299"/>
      <c r="DV10" s="299"/>
      <c r="DW10" s="299"/>
      <c r="DX10" s="299"/>
      <c r="DY10" s="299"/>
      <c r="DZ10" s="299"/>
      <c r="EA10" s="299"/>
      <c r="EB10" s="299"/>
      <c r="EC10" s="299"/>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c r="IN10" s="6"/>
      <c r="IO10" s="6"/>
      <c r="IP10" s="6"/>
      <c r="IQ10" s="6"/>
      <c r="IR10" s="6"/>
      <c r="IS10" s="6"/>
      <c r="IT10" s="6"/>
      <c r="IU10" s="6"/>
      <c r="IV10" s="6"/>
      <c r="IW10" s="6"/>
      <c r="IX10" s="6"/>
      <c r="IY10" s="6"/>
      <c r="IZ10" s="6"/>
      <c r="JA10" s="6"/>
      <c r="JB10" s="6"/>
      <c r="JC10" s="6"/>
      <c r="JD10" s="6"/>
      <c r="JE10" s="6"/>
      <c r="JF10" s="6"/>
      <c r="JG10" s="6"/>
      <c r="JH10" s="6"/>
      <c r="JI10" s="6"/>
      <c r="JJ10" s="6"/>
      <c r="JK10" s="6"/>
      <c r="JL10" s="6"/>
      <c r="JM10" s="6"/>
      <c r="JN10" s="6"/>
      <c r="JO10" s="6"/>
      <c r="JP10" s="6"/>
      <c r="JQ10" s="6"/>
      <c r="JR10" s="6"/>
      <c r="JS10" s="6"/>
      <c r="JT10" s="6"/>
      <c r="JU10" s="6"/>
      <c r="JV10" s="6"/>
      <c r="JW10" s="6"/>
      <c r="JX10" s="6"/>
      <c r="JY10" s="6"/>
      <c r="JZ10" s="6"/>
      <c r="KA10" s="6"/>
      <c r="KB10" s="6"/>
      <c r="KC10" s="6"/>
      <c r="KD10" s="6"/>
      <c r="KE10" s="6"/>
      <c r="KF10" s="6"/>
      <c r="KG10" s="6"/>
      <c r="KH10" s="6"/>
      <c r="KI10" s="6"/>
      <c r="KJ10" s="6"/>
      <c r="KK10" s="6"/>
      <c r="KL10" s="6"/>
      <c r="KM10" s="6"/>
      <c r="KN10" s="6"/>
      <c r="KO10" s="6"/>
      <c r="KP10" s="6"/>
      <c r="KQ10" s="6"/>
      <c r="KR10" s="6"/>
      <c r="KS10" s="6"/>
      <c r="KT10" s="6"/>
      <c r="KU10" s="6"/>
      <c r="KV10" s="6"/>
      <c r="KW10" s="6"/>
      <c r="KX10" s="6"/>
      <c r="KY10" s="6"/>
      <c r="KZ10" s="6"/>
      <c r="LA10" s="6"/>
      <c r="LB10" s="6"/>
      <c r="LC10" s="6"/>
      <c r="LD10" s="6"/>
      <c r="LE10" s="6"/>
      <c r="LF10" s="6"/>
      <c r="LG10" s="6"/>
      <c r="LH10" s="6"/>
      <c r="LI10" s="6"/>
      <c r="LJ10" s="6"/>
      <c r="LK10" s="6"/>
      <c r="LL10" s="6"/>
      <c r="LM10" s="6"/>
      <c r="LN10" s="6"/>
      <c r="LO10" s="6"/>
      <c r="LP10" s="6"/>
      <c r="LQ10" s="6"/>
      <c r="LR10" s="6"/>
      <c r="LS10" s="6"/>
      <c r="LT10" s="6"/>
      <c r="LU10" s="6"/>
      <c r="LV10" s="6"/>
      <c r="LW10" s="6"/>
      <c r="LX10" s="6"/>
      <c r="LY10" s="6"/>
      <c r="LZ10" s="6"/>
      <c r="MA10" s="6"/>
      <c r="MB10" s="6"/>
      <c r="MC10" s="6"/>
      <c r="MD10" s="6"/>
      <c r="ME10" s="6"/>
      <c r="MF10" s="6"/>
      <c r="MG10" s="6"/>
      <c r="MH10" s="6"/>
      <c r="MI10" s="6"/>
      <c r="MJ10" s="6"/>
      <c r="MK10" s="6"/>
      <c r="ML10" s="6"/>
      <c r="MM10" s="6"/>
      <c r="MN10" s="6"/>
      <c r="MO10" s="6"/>
      <c r="MP10" s="6"/>
      <c r="MQ10" s="6"/>
      <c r="MR10" s="6"/>
      <c r="MS10" s="6"/>
      <c r="MT10" s="6"/>
      <c r="MU10" s="6"/>
      <c r="MV10" s="6"/>
      <c r="MW10" s="6"/>
      <c r="MX10" s="6"/>
      <c r="MY10" s="6"/>
      <c r="MZ10" s="6"/>
      <c r="NA10" s="6"/>
      <c r="NB10" s="6"/>
      <c r="NC10" s="6"/>
      <c r="ND10" s="6"/>
      <c r="NE10" s="6"/>
      <c r="NF10" s="6"/>
      <c r="NG10" s="6"/>
      <c r="NH10" s="6"/>
      <c r="NI10" s="6"/>
      <c r="NJ10" s="6"/>
      <c r="NK10" s="6"/>
      <c r="NL10" s="6"/>
      <c r="NM10" s="6"/>
      <c r="NN10" s="6"/>
      <c r="NO10" s="6"/>
      <c r="NP10" s="6"/>
      <c r="NQ10" s="6"/>
      <c r="NR10" s="6"/>
      <c r="NS10" s="6"/>
      <c r="NT10" s="6"/>
      <c r="NU10" s="6"/>
      <c r="NV10" s="6"/>
      <c r="NW10" s="6"/>
      <c r="NX10" s="6"/>
      <c r="NY10" s="6"/>
      <c r="NZ10" s="6"/>
      <c r="OA10" s="6"/>
      <c r="OB10" s="6"/>
      <c r="OC10" s="6"/>
      <c r="OD10" s="6"/>
      <c r="OE10" s="6"/>
      <c r="OF10" s="6"/>
      <c r="OG10" s="6"/>
      <c r="OH10" s="6"/>
      <c r="OI10" s="6"/>
      <c r="OJ10" s="6"/>
      <c r="OK10" s="6"/>
      <c r="OL10" s="6"/>
      <c r="OM10" s="6"/>
      <c r="ON10" s="6"/>
      <c r="OO10" s="6"/>
      <c r="OP10" s="6"/>
      <c r="OQ10" s="6"/>
      <c r="OR10" s="6"/>
      <c r="OS10" s="6"/>
      <c r="OT10" s="6"/>
      <c r="OU10" s="6"/>
      <c r="OV10" s="6"/>
      <c r="OW10" s="6"/>
      <c r="OX10" s="6"/>
      <c r="OY10" s="6"/>
      <c r="OZ10" s="6"/>
      <c r="PA10" s="6"/>
      <c r="PB10" s="6"/>
      <c r="PC10" s="6"/>
      <c r="PD10" s="6"/>
      <c r="PE10" s="6"/>
      <c r="PF10" s="6"/>
      <c r="PG10" s="6"/>
      <c r="PH10" s="6"/>
      <c r="PI10" s="6"/>
      <c r="PJ10" s="6"/>
      <c r="PK10" s="6"/>
      <c r="PL10" s="6"/>
      <c r="PM10" s="6"/>
      <c r="PN10" s="6"/>
      <c r="PO10" s="6"/>
      <c r="PP10" s="6"/>
      <c r="PQ10" s="6"/>
      <c r="PR10" s="6"/>
      <c r="PS10" s="6"/>
      <c r="PT10" s="6"/>
      <c r="PU10" s="6"/>
      <c r="PV10" s="6"/>
      <c r="PW10" s="6"/>
      <c r="PX10" s="6"/>
      <c r="PY10" s="6"/>
      <c r="PZ10" s="6"/>
      <c r="QA10" s="6"/>
      <c r="QB10" s="6"/>
      <c r="QC10" s="6"/>
      <c r="QD10" s="6"/>
      <c r="QE10" s="6"/>
      <c r="QF10" s="6"/>
      <c r="QG10" s="6"/>
      <c r="QH10" s="6"/>
      <c r="QI10" s="6"/>
      <c r="QJ10" s="6"/>
      <c r="QK10" s="6"/>
      <c r="QL10" s="6"/>
      <c r="QM10" s="6"/>
      <c r="QN10" s="6"/>
      <c r="QO10" s="6"/>
      <c r="QP10" s="6"/>
      <c r="QQ10" s="6"/>
      <c r="QR10" s="6"/>
      <c r="QS10" s="6"/>
      <c r="QT10" s="6"/>
      <c r="QU10" s="6"/>
      <c r="QV10" s="6"/>
      <c r="QW10" s="6"/>
      <c r="QX10" s="6"/>
      <c r="QY10" s="6"/>
      <c r="QZ10" s="6"/>
      <c r="RA10" s="6"/>
      <c r="RB10" s="6"/>
      <c r="RC10" s="6"/>
      <c r="RD10" s="6"/>
      <c r="RE10" s="6"/>
      <c r="RF10" s="6"/>
      <c r="RG10" s="6"/>
      <c r="RH10" s="6"/>
      <c r="RI10" s="6"/>
      <c r="RJ10" s="6"/>
      <c r="RK10" s="6"/>
      <c r="RL10" s="6"/>
      <c r="RM10" s="6"/>
      <c r="RN10" s="6"/>
      <c r="RO10" s="6"/>
      <c r="RP10" s="6"/>
      <c r="RQ10" s="6"/>
      <c r="RR10" s="6"/>
      <c r="RS10" s="6"/>
      <c r="RT10" s="6"/>
      <c r="RU10" s="6"/>
      <c r="RV10" s="6"/>
      <c r="RW10" s="6"/>
      <c r="RX10" s="6"/>
      <c r="RY10" s="6"/>
      <c r="RZ10" s="6"/>
      <c r="SA10" s="6"/>
      <c r="SB10" s="6"/>
      <c r="SC10" s="6"/>
      <c r="SD10" s="6"/>
      <c r="SE10" s="6"/>
      <c r="SF10" s="6"/>
      <c r="SG10" s="6"/>
      <c r="SH10" s="6"/>
      <c r="SI10" s="6"/>
      <c r="SJ10" s="6"/>
      <c r="SK10" s="6"/>
      <c r="SL10" s="6"/>
      <c r="SM10" s="6"/>
      <c r="SN10" s="6"/>
      <c r="SO10" s="6"/>
      <c r="SP10" s="6"/>
      <c r="SQ10" s="6"/>
      <c r="SR10" s="6"/>
      <c r="SS10" s="6"/>
      <c r="ST10" s="6"/>
      <c r="SU10" s="6"/>
      <c r="SV10" s="6"/>
      <c r="SW10" s="6"/>
      <c r="SX10" s="6"/>
      <c r="SY10" s="6"/>
      <c r="SZ10" s="6"/>
      <c r="TA10" s="6"/>
      <c r="TB10" s="6"/>
      <c r="TC10" s="6"/>
      <c r="TD10" s="6"/>
      <c r="TE10" s="6"/>
      <c r="TF10" s="6"/>
      <c r="TG10" s="6"/>
      <c r="TH10" s="6"/>
      <c r="TI10" s="6"/>
      <c r="TJ10" s="6"/>
      <c r="TK10" s="6"/>
      <c r="TL10" s="6"/>
      <c r="TM10" s="6"/>
      <c r="TN10" s="6"/>
      <c r="TO10" s="6"/>
      <c r="TP10" s="6"/>
      <c r="TQ10" s="6"/>
      <c r="TR10" s="6"/>
      <c r="TS10" s="6"/>
      <c r="TT10" s="6"/>
      <c r="TU10" s="6"/>
      <c r="TV10" s="6"/>
      <c r="TW10" s="6"/>
      <c r="TX10" s="6"/>
      <c r="TY10" s="6"/>
      <c r="TZ10" s="6"/>
      <c r="UA10" s="6"/>
      <c r="UB10" s="6"/>
      <c r="UC10" s="6"/>
      <c r="UD10" s="6"/>
      <c r="UE10" s="6"/>
      <c r="UF10" s="6"/>
      <c r="UG10" s="6"/>
      <c r="UH10" s="6"/>
      <c r="UI10" s="6"/>
      <c r="UJ10" s="6"/>
      <c r="UK10" s="6"/>
      <c r="UL10" s="6"/>
      <c r="UM10" s="6"/>
      <c r="UN10" s="6"/>
      <c r="UO10" s="6"/>
      <c r="UP10" s="6"/>
      <c r="UQ10" s="6"/>
      <c r="UR10" s="6"/>
      <c r="US10" s="6"/>
      <c r="UT10" s="6"/>
      <c r="UU10" s="6"/>
      <c r="UV10" s="6"/>
      <c r="UW10" s="6"/>
      <c r="UX10" s="6"/>
      <c r="UY10" s="6"/>
      <c r="UZ10" s="6"/>
      <c r="VA10" s="6"/>
      <c r="VB10" s="6"/>
      <c r="VC10" s="6"/>
      <c r="VD10" s="6"/>
      <c r="VE10" s="6"/>
      <c r="VF10" s="6"/>
      <c r="VG10" s="6"/>
      <c r="VH10" s="6"/>
      <c r="VI10" s="6"/>
      <c r="VJ10" s="6"/>
      <c r="VK10" s="6"/>
      <c r="VL10" s="6"/>
      <c r="VM10" s="6"/>
      <c r="VN10" s="6"/>
      <c r="VO10" s="6"/>
      <c r="VP10" s="6"/>
      <c r="VQ10" s="6"/>
      <c r="VR10" s="6"/>
      <c r="VS10" s="6"/>
      <c r="VT10" s="6"/>
      <c r="VU10" s="6"/>
      <c r="VV10" s="6"/>
      <c r="VW10" s="6"/>
      <c r="VX10" s="6"/>
      <c r="VY10" s="6"/>
      <c r="VZ10" s="6"/>
      <c r="WA10" s="6"/>
      <c r="WB10" s="6"/>
      <c r="WC10" s="6"/>
      <c r="WD10" s="6"/>
      <c r="WE10" s="6"/>
      <c r="WF10" s="6"/>
      <c r="WG10" s="6"/>
      <c r="WH10" s="6"/>
      <c r="WI10" s="6"/>
      <c r="WJ10" s="6"/>
      <c r="WK10" s="6"/>
      <c r="WL10" s="6"/>
      <c r="WM10" s="6"/>
      <c r="WN10" s="6"/>
      <c r="WO10" s="6"/>
      <c r="WP10" s="6"/>
      <c r="WQ10" s="6"/>
      <c r="WR10" s="6"/>
      <c r="WS10" s="6"/>
      <c r="WT10" s="6"/>
      <c r="WU10" s="6"/>
      <c r="WV10" s="6"/>
      <c r="WW10" s="6"/>
      <c r="WX10" s="6"/>
      <c r="WY10" s="6"/>
      <c r="WZ10" s="6"/>
      <c r="XA10" s="6"/>
      <c r="XB10" s="6"/>
      <c r="XC10" s="6"/>
      <c r="XD10" s="6"/>
      <c r="XE10" s="6"/>
      <c r="XF10" s="6"/>
      <c r="XG10" s="6"/>
      <c r="XH10" s="6"/>
      <c r="XI10" s="6"/>
      <c r="XJ10" s="6"/>
      <c r="XK10" s="6"/>
      <c r="XL10" s="6"/>
      <c r="XM10" s="6"/>
      <c r="XN10" s="6"/>
      <c r="XO10" s="6"/>
      <c r="XP10" s="6"/>
      <c r="XQ10" s="6"/>
      <c r="XR10" s="6"/>
      <c r="XS10" s="6"/>
      <c r="XT10" s="6"/>
      <c r="XU10" s="6"/>
      <c r="XV10" s="6"/>
      <c r="XW10" s="6"/>
      <c r="XX10" s="6"/>
      <c r="XY10" s="6"/>
      <c r="XZ10" s="6"/>
      <c r="YA10" s="6"/>
      <c r="YB10" s="6"/>
      <c r="YC10" s="6"/>
      <c r="YD10" s="6"/>
      <c r="YE10" s="6"/>
      <c r="YF10" s="6"/>
      <c r="YG10" s="6"/>
      <c r="YH10" s="6"/>
      <c r="YI10" s="6"/>
      <c r="YJ10" s="6"/>
      <c r="YK10" s="6"/>
      <c r="YL10" s="6"/>
      <c r="YM10" s="6"/>
      <c r="YN10" s="6"/>
      <c r="YO10" s="6"/>
      <c r="YP10" s="6"/>
      <c r="YQ10" s="6"/>
      <c r="YR10" s="6"/>
      <c r="YS10" s="6"/>
      <c r="YT10" s="6"/>
      <c r="YU10" s="6"/>
      <c r="YV10" s="6"/>
      <c r="YW10" s="6"/>
      <c r="YX10" s="6"/>
      <c r="YY10" s="6"/>
      <c r="YZ10" s="6"/>
      <c r="ZA10" s="6"/>
      <c r="ZB10" s="6"/>
      <c r="ZC10" s="6"/>
      <c r="ZD10" s="6"/>
      <c r="ZE10" s="6"/>
      <c r="ZF10" s="6"/>
      <c r="ZG10" s="6"/>
      <c r="ZH10" s="6"/>
      <c r="ZI10" s="6"/>
      <c r="ZJ10" s="6"/>
      <c r="ZK10" s="6"/>
      <c r="ZL10" s="6"/>
      <c r="ZM10" s="6"/>
      <c r="ZN10" s="6"/>
      <c r="ZO10" s="6"/>
      <c r="ZP10" s="6"/>
      <c r="ZQ10" s="6"/>
      <c r="ZR10" s="6"/>
      <c r="ZS10" s="6"/>
      <c r="ZT10" s="6"/>
      <c r="ZU10" s="6"/>
      <c r="ZV10" s="6"/>
      <c r="ZW10" s="6"/>
      <c r="ZX10" s="6"/>
      <c r="ZY10" s="6"/>
      <c r="ZZ10" s="6"/>
      <c r="AAA10" s="6"/>
      <c r="AAB10" s="6"/>
      <c r="AAC10" s="6"/>
      <c r="AAD10" s="6"/>
      <c r="AAE10" s="6"/>
      <c r="AAF10" s="6"/>
      <c r="AAG10" s="6"/>
      <c r="AAH10" s="6"/>
      <c r="AAI10" s="6"/>
      <c r="AAJ10" s="6"/>
      <c r="AAK10" s="6"/>
      <c r="AAL10" s="6"/>
      <c r="AAM10" s="6"/>
      <c r="AAN10" s="6"/>
      <c r="AAO10" s="6"/>
      <c r="AAP10" s="6"/>
      <c r="AAQ10" s="6"/>
      <c r="AAR10" s="6"/>
      <c r="AAS10" s="6"/>
      <c r="AAT10" s="6"/>
      <c r="AAU10" s="6"/>
      <c r="AAV10" s="6"/>
      <c r="AAW10" s="6"/>
      <c r="AAX10" s="6"/>
      <c r="AAY10" s="6"/>
      <c r="AAZ10" s="6"/>
      <c r="ABA10" s="6"/>
      <c r="ABB10" s="6"/>
      <c r="ABC10" s="6"/>
      <c r="ABD10" s="6"/>
      <c r="ABE10" s="6"/>
      <c r="ABF10" s="6"/>
      <c r="ABG10" s="6"/>
      <c r="ABH10" s="6"/>
      <c r="ABI10" s="6"/>
      <c r="ABJ10" s="6"/>
      <c r="ABK10" s="6"/>
      <c r="ABL10" s="6"/>
      <c r="ABM10" s="6"/>
      <c r="ABN10" s="6"/>
      <c r="ABO10" s="6"/>
      <c r="ABP10" s="6"/>
      <c r="ABQ10" s="6"/>
      <c r="ABR10" s="6"/>
      <c r="ABS10" s="6"/>
      <c r="ABT10" s="6"/>
      <c r="ABU10" s="6"/>
      <c r="ABV10" s="6"/>
      <c r="ABW10" s="6"/>
      <c r="ABX10" s="6"/>
      <c r="ABY10" s="6"/>
      <c r="ABZ10" s="6"/>
      <c r="ACA10" s="6"/>
      <c r="ACB10" s="6"/>
      <c r="ACC10" s="6"/>
      <c r="ACD10" s="6"/>
      <c r="ACE10" s="6"/>
      <c r="ACF10" s="6"/>
      <c r="ACG10" s="6"/>
      <c r="ACH10" s="6"/>
      <c r="ACI10" s="6"/>
      <c r="ACJ10" s="6"/>
      <c r="ACK10" s="6"/>
      <c r="ACL10" s="6"/>
      <c r="ACM10" s="6"/>
      <c r="ACN10" s="6"/>
      <c r="ACO10" s="6"/>
      <c r="ACP10" s="6"/>
      <c r="ACQ10" s="6"/>
      <c r="ACR10" s="6"/>
      <c r="ACS10" s="6"/>
      <c r="ACT10" s="6"/>
      <c r="ACU10" s="6"/>
      <c r="ACV10" s="6"/>
      <c r="ACW10" s="6"/>
      <c r="ACX10" s="6"/>
      <c r="ACY10" s="6"/>
      <c r="ACZ10" s="6"/>
      <c r="ADA10" s="6"/>
      <c r="ADB10" s="6"/>
      <c r="ADC10" s="6"/>
      <c r="ADD10" s="6"/>
      <c r="ADE10" s="6"/>
      <c r="ADF10" s="6"/>
      <c r="ADG10" s="6"/>
      <c r="ADH10" s="6"/>
      <c r="ADI10" s="6"/>
      <c r="ADJ10" s="6"/>
      <c r="ADK10" s="6"/>
      <c r="ADL10" s="6"/>
      <c r="ADM10" s="6"/>
      <c r="ADN10" s="6"/>
      <c r="ADO10" s="6"/>
      <c r="ADP10" s="6"/>
      <c r="ADQ10" s="6"/>
      <c r="ADR10" s="6"/>
      <c r="ADS10" s="6"/>
      <c r="ADT10" s="6"/>
      <c r="ADU10" s="6"/>
      <c r="ADV10" s="6"/>
      <c r="ADW10" s="6"/>
      <c r="ADX10" s="6"/>
      <c r="ADY10" s="6"/>
      <c r="ADZ10" s="6"/>
      <c r="AEA10" s="6"/>
      <c r="AEB10" s="6"/>
      <c r="AEC10" s="6"/>
      <c r="AED10" s="6"/>
      <c r="AEE10" s="6"/>
      <c r="AEF10" s="6"/>
      <c r="AEG10" s="6"/>
      <c r="AEH10" s="6"/>
      <c r="AEI10" s="6"/>
      <c r="AEJ10" s="6"/>
      <c r="AEK10" s="6"/>
      <c r="AEL10" s="6"/>
      <c r="AEM10" s="6"/>
      <c r="AEN10" s="6"/>
      <c r="AEO10" s="6"/>
      <c r="AEP10" s="6"/>
      <c r="AEQ10" s="6"/>
      <c r="AER10" s="6"/>
      <c r="AES10" s="6"/>
      <c r="AET10" s="6"/>
      <c r="AEU10" s="6"/>
      <c r="AEV10" s="6"/>
      <c r="AEW10" s="6"/>
      <c r="AEX10" s="6"/>
      <c r="AEY10" s="6"/>
      <c r="AEZ10" s="6"/>
      <c r="AFA10" s="6"/>
      <c r="AFB10" s="6"/>
      <c r="AFC10" s="6"/>
      <c r="AFD10" s="6"/>
      <c r="AFE10" s="6"/>
      <c r="AFF10" s="6"/>
      <c r="AFG10" s="6"/>
      <c r="AFH10" s="6"/>
      <c r="AFI10" s="6"/>
      <c r="AFJ10" s="6"/>
      <c r="AFK10" s="6"/>
      <c r="AFL10" s="6"/>
      <c r="AFM10" s="6"/>
      <c r="AFN10" s="6"/>
      <c r="AFO10" s="6"/>
      <c r="AFP10" s="6"/>
      <c r="AFQ10" s="6"/>
      <c r="AFR10" s="6"/>
      <c r="AFS10" s="6"/>
      <c r="AFT10" s="6"/>
      <c r="AFU10" s="6"/>
      <c r="AFV10" s="6"/>
      <c r="AFW10" s="6"/>
      <c r="AFX10" s="6"/>
      <c r="AFY10" s="6"/>
      <c r="AFZ10" s="6"/>
      <c r="AGA10" s="6"/>
      <c r="AGB10" s="6"/>
      <c r="AGC10" s="6"/>
      <c r="AGD10" s="6"/>
      <c r="AGE10" s="6"/>
      <c r="AGF10" s="6"/>
      <c r="AGG10" s="6"/>
      <c r="AGH10" s="6"/>
      <c r="AGI10" s="6"/>
      <c r="AGJ10" s="6"/>
      <c r="AGK10" s="6"/>
      <c r="AGL10" s="6"/>
      <c r="AGM10" s="6"/>
      <c r="AGN10" s="6"/>
      <c r="AGO10" s="6"/>
      <c r="AGP10" s="6"/>
      <c r="AGQ10" s="6"/>
      <c r="AGR10" s="6"/>
      <c r="AGS10" s="6"/>
      <c r="AGT10" s="6"/>
      <c r="AGU10" s="6"/>
      <c r="AGV10" s="6"/>
      <c r="AGW10" s="6"/>
      <c r="AGX10" s="6"/>
      <c r="AGY10" s="6"/>
      <c r="AGZ10" s="6"/>
      <c r="AHA10" s="6"/>
      <c r="AHB10" s="6"/>
      <c r="AHC10" s="6"/>
      <c r="AHD10" s="6"/>
      <c r="AHE10" s="6"/>
      <c r="AHF10" s="6"/>
      <c r="AHG10" s="6"/>
      <c r="AHH10" s="6"/>
      <c r="AHI10" s="6"/>
      <c r="AHJ10" s="6"/>
      <c r="AHK10" s="6"/>
      <c r="AHL10" s="6"/>
      <c r="AHM10" s="6"/>
      <c r="AHN10" s="6"/>
      <c r="AHO10" s="6"/>
      <c r="AHP10" s="6"/>
      <c r="AHQ10" s="6"/>
      <c r="AHR10" s="6"/>
      <c r="AHS10" s="6"/>
      <c r="AHT10" s="6"/>
      <c r="AHU10" s="6"/>
      <c r="AHV10" s="6"/>
      <c r="AHW10" s="6"/>
      <c r="AHX10" s="6"/>
      <c r="AHY10" s="6"/>
      <c r="AHZ10" s="6"/>
      <c r="AIA10" s="6"/>
      <c r="AIB10" s="6"/>
      <c r="AIC10" s="6"/>
      <c r="AID10" s="6"/>
      <c r="AIE10" s="6"/>
      <c r="AIF10" s="6"/>
      <c r="AIG10" s="6"/>
      <c r="AIH10" s="6"/>
      <c r="AII10" s="6"/>
      <c r="AIJ10" s="6"/>
      <c r="AIK10" s="6"/>
      <c r="AIL10" s="6"/>
      <c r="AIM10" s="6"/>
      <c r="AIN10" s="6"/>
      <c r="AIO10" s="6"/>
      <c r="AIP10" s="6"/>
      <c r="AIQ10" s="6"/>
      <c r="AIR10" s="6"/>
      <c r="AIS10" s="6"/>
      <c r="AIT10" s="6"/>
      <c r="AIU10" s="6"/>
      <c r="AIV10" s="6"/>
      <c r="AIW10" s="6"/>
      <c r="AIX10" s="6"/>
      <c r="AIY10" s="6"/>
      <c r="AIZ10" s="6"/>
      <c r="AJA10" s="6"/>
      <c r="AJB10" s="6"/>
      <c r="AJC10" s="6"/>
      <c r="AJD10" s="6"/>
      <c r="AJE10" s="6"/>
      <c r="AJF10" s="6"/>
      <c r="AJG10" s="6"/>
      <c r="AJH10" s="6"/>
      <c r="AJI10" s="6"/>
      <c r="AJJ10" s="6"/>
      <c r="AJK10" s="6"/>
      <c r="AJL10" s="6"/>
      <c r="AJM10" s="6"/>
      <c r="AJN10" s="6"/>
      <c r="AJO10" s="6"/>
      <c r="AJP10" s="6"/>
      <c r="AJQ10" s="6"/>
      <c r="AJR10" s="6"/>
      <c r="AJS10" s="6"/>
      <c r="AJT10" s="6"/>
      <c r="AJU10" s="6"/>
      <c r="AJV10" s="6"/>
      <c r="AJW10" s="6"/>
      <c r="AJX10" s="6"/>
      <c r="AJY10" s="6"/>
      <c r="AJZ10" s="6"/>
      <c r="AKA10" s="6"/>
      <c r="AKB10" s="6"/>
      <c r="AKC10" s="6"/>
      <c r="AKD10" s="6"/>
      <c r="AKE10" s="6"/>
      <c r="AKF10" s="6"/>
      <c r="AKG10" s="6"/>
      <c r="AKH10" s="6"/>
      <c r="AKI10" s="6"/>
      <c r="AKJ10" s="6"/>
      <c r="AKK10" s="6"/>
      <c r="AKL10" s="6"/>
      <c r="AKM10" s="6"/>
      <c r="AKN10" s="6"/>
      <c r="AKO10" s="6"/>
      <c r="AKP10" s="6"/>
      <c r="AKQ10" s="6"/>
      <c r="AKR10" s="6"/>
      <c r="AKS10" s="6"/>
      <c r="AKT10" s="6"/>
      <c r="AKU10" s="6"/>
      <c r="AKV10" s="6"/>
      <c r="AKW10" s="6"/>
      <c r="AKX10" s="6"/>
      <c r="AKY10" s="6"/>
      <c r="AKZ10" s="6"/>
      <c r="ALA10" s="6"/>
      <c r="ALB10" s="6"/>
      <c r="ALC10" s="6"/>
      <c r="ALD10" s="6"/>
      <c r="ALE10" s="6"/>
      <c r="ALF10" s="6"/>
      <c r="ALG10" s="6"/>
      <c r="ALH10" s="6"/>
      <c r="ALI10" s="6"/>
      <c r="ALJ10" s="6"/>
      <c r="ALK10" s="6"/>
      <c r="ALL10" s="6"/>
      <c r="ALM10" s="6"/>
      <c r="ALN10" s="6"/>
      <c r="ALO10" s="6"/>
      <c r="ALP10" s="6"/>
      <c r="ALQ10" s="6"/>
      <c r="ALR10" s="6"/>
      <c r="ALS10" s="6"/>
      <c r="ALT10" s="6"/>
      <c r="ALU10" s="6"/>
      <c r="ALV10" s="6"/>
      <c r="ALW10" s="6"/>
      <c r="ALX10" s="6"/>
      <c r="ALY10" s="6"/>
      <c r="ALZ10" s="6"/>
      <c r="AMA10" s="6"/>
      <c r="AMB10" s="6"/>
      <c r="AMC10" s="6"/>
      <c r="AMD10" s="6"/>
      <c r="AME10" s="6"/>
      <c r="AMF10" s="6"/>
      <c r="AMG10" s="6"/>
      <c r="AMH10" s="6"/>
      <c r="AMI10" s="6"/>
      <c r="AMJ10" s="6"/>
    </row>
    <row r="11" customFormat="false" ht="11.25" hidden="false" customHeight="true" outlineLevel="0" collapsed="false">
      <c r="A11" s="312" t="s">
        <v>348</v>
      </c>
      <c r="B11" s="312"/>
      <c r="C11" s="313" t="s">
        <v>349</v>
      </c>
      <c r="D11" s="314" t="n">
        <f aca="false">Q10/(R10+S10)</f>
        <v>54890.9264315807</v>
      </c>
      <c r="E11" s="314" t="n">
        <f aca="false">T10/(U10+V10)</f>
        <v>56147.5521163614</v>
      </c>
      <c r="F11" s="315" t="n">
        <f aca="false">W10/X10</f>
        <v>97351.0006728123</v>
      </c>
      <c r="G11" s="315" t="n">
        <f aca="false">Y10/Z10</f>
        <v>100751.815660768</v>
      </c>
      <c r="H11" s="315" t="n">
        <f aca="false">AA10/AB10</f>
        <v>81179.6509742373</v>
      </c>
      <c r="I11" s="315" t="n">
        <f aca="false">AC10/AD10</f>
        <v>83067.0647457679</v>
      </c>
      <c r="J11" s="293"/>
      <c r="K11" s="316" t="n">
        <f aca="false">COUNTIF(K17:K224,"&gt;0")</f>
        <v>0</v>
      </c>
      <c r="L11" s="316" t="n">
        <f aca="false">COUNTIF(L17:L224,"&gt;0")</f>
        <v>0</v>
      </c>
      <c r="M11" s="316" t="n">
        <f aca="false">COUNTIF(M17:M224,"&gt;0")</f>
        <v>0</v>
      </c>
      <c r="N11" s="316" t="n">
        <f aca="false">COUNTIF(N17:N224,"&gt;0")</f>
        <v>0</v>
      </c>
      <c r="O11" s="316" t="n">
        <f aca="false">COUNTIF(O17:O224,"&gt;0")</f>
        <v>0</v>
      </c>
      <c r="P11" s="296" t="n">
        <f aca="false">P10-SUM(P5:P9)</f>
        <v>0</v>
      </c>
      <c r="Q11" s="296" t="n">
        <f aca="false">Q10-SUM(Q5:Q9)</f>
        <v>0</v>
      </c>
      <c r="R11" s="296" t="n">
        <f aca="false">R10-SUM(R5:R9)</f>
        <v>0</v>
      </c>
      <c r="S11" s="296" t="n">
        <f aca="false">S10-SUM(S5:S9)</f>
        <v>0</v>
      </c>
      <c r="T11" s="296" t="n">
        <f aca="false">T10-SUM(T5:T9)</f>
        <v>0</v>
      </c>
      <c r="U11" s="296" t="n">
        <f aca="false">U10-SUM(U5:U9)</f>
        <v>0</v>
      </c>
      <c r="V11" s="296" t="n">
        <f aca="false">V10-SUM(V5:V9)</f>
        <v>0</v>
      </c>
      <c r="W11" s="296" t="n">
        <f aca="false">W10-SUM(W5:W9)</f>
        <v>0</v>
      </c>
      <c r="X11" s="296" t="n">
        <f aca="false">X10-SUM(X5:X9)</f>
        <v>0</v>
      </c>
      <c r="Y11" s="296" t="n">
        <f aca="false">Y10-SUM(Y5:Y9)</f>
        <v>0</v>
      </c>
      <c r="Z11" s="296" t="n">
        <f aca="false">Z10-SUM(Z5:Z9)</f>
        <v>0</v>
      </c>
      <c r="AA11" s="296" t="n">
        <f aca="false">AA10-SUM(AA5:AA9)</f>
        <v>0</v>
      </c>
      <c r="AB11" s="296" t="n">
        <f aca="false">AB10-SUM(AB5:AB9)</f>
        <v>0</v>
      </c>
      <c r="AC11" s="296" t="n">
        <f aca="false">AC10-SUM(AC5:AC9)</f>
        <v>0</v>
      </c>
      <c r="AD11" s="296" t="n">
        <f aca="false">AD10-SUM(AD5:AD9)</f>
        <v>0</v>
      </c>
      <c r="AE11" s="293"/>
      <c r="AF11" s="316" t="n">
        <f aca="false">COUNTIF(AF17:AF224,"&gt;0")</f>
        <v>0</v>
      </c>
      <c r="AG11" s="316" t="n">
        <f aca="false">COUNTIF(AG17:AG224,"&gt;0")</f>
        <v>0</v>
      </c>
      <c r="AH11" s="316" t="n">
        <f aca="false">COUNTIF(AH17:AH224,"&gt;0")</f>
        <v>0</v>
      </c>
      <c r="AI11" s="316" t="n">
        <f aca="false">COUNTIF(AI17:AI224,"&gt;0")</f>
        <v>0</v>
      </c>
      <c r="AJ11" s="316" t="n">
        <f aca="false">COUNTIF(AJ17:AJ224,"&gt;0")</f>
        <v>0</v>
      </c>
      <c r="AK11" s="316" t="n">
        <f aca="false">COUNTIF(AK17:AK224,"&gt;0")</f>
        <v>0</v>
      </c>
      <c r="AL11" s="316" t="n">
        <f aca="false">COUNTIF(AL17:AL224,"&gt;0")</f>
        <v>0</v>
      </c>
      <c r="AM11" s="316" t="n">
        <f aca="false">COUNTIF(AM17:AM224,"&gt;0")</f>
        <v>0</v>
      </c>
      <c r="AN11" s="316" t="n">
        <f aca="false">COUNTIF(AN17:AN224,"&gt;0")</f>
        <v>0</v>
      </c>
      <c r="AO11" s="316" t="n">
        <f aca="false">COUNTIF(AO17:AO224,"&gt;0")</f>
        <v>0</v>
      </c>
      <c r="AP11" s="316" t="n">
        <f aca="false">COUNTIF(AP17:AP224,"&gt;0")</f>
        <v>0</v>
      </c>
      <c r="AQ11" s="316" t="n">
        <f aca="false">COUNTIF(AQ17:AQ224,"&gt;0")</f>
        <v>0</v>
      </c>
      <c r="AR11" s="293"/>
      <c r="AS11" s="297"/>
      <c r="AT11" s="296"/>
      <c r="AU11" s="296"/>
      <c r="AV11" s="296"/>
      <c r="AW11" s="296"/>
      <c r="AX11" s="296"/>
      <c r="AY11" s="296"/>
      <c r="AZ11" s="296"/>
      <c r="BA11" s="296"/>
      <c r="BB11" s="296"/>
      <c r="BC11" s="296"/>
      <c r="BD11" s="296"/>
      <c r="BE11" s="296"/>
      <c r="BF11" s="296"/>
      <c r="BG11" s="296"/>
      <c r="BH11" s="296"/>
      <c r="BI11" s="296"/>
      <c r="BJ11" s="296"/>
      <c r="BK11" s="296"/>
      <c r="BL11" s="296"/>
      <c r="BM11" s="296"/>
      <c r="BN11" s="296"/>
      <c r="BO11" s="296"/>
      <c r="BP11" s="296"/>
      <c r="BQ11" s="296"/>
      <c r="BR11" s="296"/>
      <c r="BS11" s="296"/>
      <c r="BT11" s="296"/>
      <c r="BU11" s="296"/>
      <c r="BV11" s="296"/>
      <c r="BW11" s="296"/>
      <c r="BX11" s="296"/>
      <c r="BY11" s="296"/>
      <c r="BZ11" s="296"/>
      <c r="CA11" s="296"/>
      <c r="CB11" s="296"/>
      <c r="CC11" s="296"/>
      <c r="CD11" s="296"/>
      <c r="CE11" s="296"/>
      <c r="CF11" s="296"/>
      <c r="CG11" s="296"/>
      <c r="CH11" s="296"/>
      <c r="CI11" s="293"/>
      <c r="CJ11" s="296"/>
      <c r="CK11" s="296"/>
      <c r="CL11" s="296"/>
      <c r="CM11" s="296"/>
      <c r="CN11" s="296"/>
      <c r="CO11" s="296"/>
      <c r="CP11" s="296"/>
      <c r="CQ11" s="296"/>
      <c r="CR11" s="296"/>
      <c r="CS11" s="296"/>
      <c r="CT11" s="296"/>
      <c r="CU11" s="296"/>
      <c r="CV11" s="296"/>
      <c r="CW11" s="296"/>
      <c r="CX11" s="296"/>
      <c r="CY11" s="296"/>
      <c r="CZ11" s="296"/>
      <c r="DA11" s="296"/>
      <c r="DB11" s="296"/>
      <c r="DC11" s="296"/>
      <c r="DD11" s="298"/>
      <c r="DE11" s="299"/>
      <c r="DF11" s="299"/>
      <c r="DG11" s="299"/>
      <c r="DH11" s="299"/>
      <c r="DI11" s="299"/>
      <c r="DJ11" s="299"/>
      <c r="DK11" s="299"/>
      <c r="DL11" s="299"/>
      <c r="DM11" s="299"/>
      <c r="DN11" s="299"/>
      <c r="DO11" s="299"/>
      <c r="DP11" s="299"/>
      <c r="DQ11" s="299"/>
      <c r="DR11" s="299"/>
      <c r="DS11" s="299"/>
      <c r="DT11" s="299"/>
      <c r="DU11" s="299"/>
      <c r="DV11" s="299"/>
      <c r="DW11" s="299"/>
      <c r="DX11" s="299"/>
      <c r="DY11" s="299"/>
      <c r="DZ11" s="299"/>
      <c r="EA11" s="299"/>
      <c r="EB11" s="299"/>
      <c r="EC11" s="299"/>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c r="IN11" s="6"/>
      <c r="IO11" s="6"/>
      <c r="IP11" s="6"/>
      <c r="IQ11" s="6"/>
      <c r="IR11" s="6"/>
      <c r="IS11" s="6"/>
      <c r="IT11" s="6"/>
      <c r="IU11" s="6"/>
      <c r="IV11" s="6"/>
      <c r="IW11" s="6"/>
      <c r="IX11" s="6"/>
      <c r="IY11" s="6"/>
      <c r="IZ11" s="6"/>
      <c r="JA11" s="6"/>
      <c r="JB11" s="6"/>
      <c r="JC11" s="6"/>
      <c r="JD11" s="6"/>
      <c r="JE11" s="6"/>
      <c r="JF11" s="6"/>
      <c r="JG11" s="6"/>
      <c r="JH11" s="6"/>
      <c r="JI11" s="6"/>
      <c r="JJ11" s="6"/>
      <c r="JK11" s="6"/>
      <c r="JL11" s="6"/>
      <c r="JM11" s="6"/>
      <c r="JN11" s="6"/>
      <c r="JO11" s="6"/>
      <c r="JP11" s="6"/>
      <c r="JQ11" s="6"/>
      <c r="JR11" s="6"/>
      <c r="JS11" s="6"/>
      <c r="JT11" s="6"/>
      <c r="JU11" s="6"/>
      <c r="JV11" s="6"/>
      <c r="JW11" s="6"/>
      <c r="JX11" s="6"/>
      <c r="JY11" s="6"/>
      <c r="JZ11" s="6"/>
      <c r="KA11" s="6"/>
      <c r="KB11" s="6"/>
      <c r="KC11" s="6"/>
      <c r="KD11" s="6"/>
      <c r="KE11" s="6"/>
      <c r="KF11" s="6"/>
      <c r="KG11" s="6"/>
      <c r="KH11" s="6"/>
      <c r="KI11" s="6"/>
      <c r="KJ11" s="6"/>
      <c r="KK11" s="6"/>
      <c r="KL11" s="6"/>
      <c r="KM11" s="6"/>
      <c r="KN11" s="6"/>
      <c r="KO11" s="6"/>
      <c r="KP11" s="6"/>
      <c r="KQ11" s="6"/>
      <c r="KR11" s="6"/>
      <c r="KS11" s="6"/>
      <c r="KT11" s="6"/>
      <c r="KU11" s="6"/>
      <c r="KV11" s="6"/>
      <c r="KW11" s="6"/>
      <c r="KX11" s="6"/>
      <c r="KY11" s="6"/>
      <c r="KZ11" s="6"/>
      <c r="LA11" s="6"/>
      <c r="LB11" s="6"/>
      <c r="LC11" s="6"/>
      <c r="LD11" s="6"/>
      <c r="LE11" s="6"/>
      <c r="LF11" s="6"/>
      <c r="LG11" s="6"/>
      <c r="LH11" s="6"/>
      <c r="LI11" s="6"/>
      <c r="LJ11" s="6"/>
      <c r="LK11" s="6"/>
      <c r="LL11" s="6"/>
      <c r="LM11" s="6"/>
      <c r="LN11" s="6"/>
      <c r="LO11" s="6"/>
      <c r="LP11" s="6"/>
      <c r="LQ11" s="6"/>
      <c r="LR11" s="6"/>
      <c r="LS11" s="6"/>
      <c r="LT11" s="6"/>
      <c r="LU11" s="6"/>
      <c r="LV11" s="6"/>
      <c r="LW11" s="6"/>
      <c r="LX11" s="6"/>
      <c r="LY11" s="6"/>
      <c r="LZ11" s="6"/>
      <c r="MA11" s="6"/>
      <c r="MB11" s="6"/>
      <c r="MC11" s="6"/>
      <c r="MD11" s="6"/>
      <c r="ME11" s="6"/>
      <c r="MF11" s="6"/>
      <c r="MG11" s="6"/>
      <c r="MH11" s="6"/>
      <c r="MI11" s="6"/>
      <c r="MJ11" s="6"/>
      <c r="MK11" s="6"/>
      <c r="ML11" s="6"/>
      <c r="MM11" s="6"/>
      <c r="MN11" s="6"/>
      <c r="MO11" s="6"/>
      <c r="MP11" s="6"/>
      <c r="MQ11" s="6"/>
      <c r="MR11" s="6"/>
      <c r="MS11" s="6"/>
      <c r="MT11" s="6"/>
      <c r="MU11" s="6"/>
      <c r="MV11" s="6"/>
      <c r="MW11" s="6"/>
      <c r="MX11" s="6"/>
      <c r="MY11" s="6"/>
      <c r="MZ11" s="6"/>
      <c r="NA11" s="6"/>
      <c r="NB11" s="6"/>
      <c r="NC11" s="6"/>
      <c r="ND11" s="6"/>
      <c r="NE11" s="6"/>
      <c r="NF11" s="6"/>
      <c r="NG11" s="6"/>
      <c r="NH11" s="6"/>
      <c r="NI11" s="6"/>
      <c r="NJ11" s="6"/>
      <c r="NK11" s="6"/>
      <c r="NL11" s="6"/>
      <c r="NM11" s="6"/>
      <c r="NN11" s="6"/>
      <c r="NO11" s="6"/>
      <c r="NP11" s="6"/>
      <c r="NQ11" s="6"/>
      <c r="NR11" s="6"/>
      <c r="NS11" s="6"/>
      <c r="NT11" s="6"/>
      <c r="NU11" s="6"/>
      <c r="NV11" s="6"/>
      <c r="NW11" s="6"/>
      <c r="NX11" s="6"/>
      <c r="NY11" s="6"/>
      <c r="NZ11" s="6"/>
      <c r="OA11" s="6"/>
      <c r="OB11" s="6"/>
      <c r="OC11" s="6"/>
      <c r="OD11" s="6"/>
      <c r="OE11" s="6"/>
      <c r="OF11" s="6"/>
      <c r="OG11" s="6"/>
      <c r="OH11" s="6"/>
      <c r="OI11" s="6"/>
      <c r="OJ11" s="6"/>
      <c r="OK11" s="6"/>
      <c r="OL11" s="6"/>
      <c r="OM11" s="6"/>
      <c r="ON11" s="6"/>
      <c r="OO11" s="6"/>
      <c r="OP11" s="6"/>
      <c r="OQ11" s="6"/>
      <c r="OR11" s="6"/>
      <c r="OS11" s="6"/>
      <c r="OT11" s="6"/>
      <c r="OU11" s="6"/>
      <c r="OV11" s="6"/>
      <c r="OW11" s="6"/>
      <c r="OX11" s="6"/>
      <c r="OY11" s="6"/>
      <c r="OZ11" s="6"/>
      <c r="PA11" s="6"/>
      <c r="PB11" s="6"/>
      <c r="PC11" s="6"/>
      <c r="PD11" s="6"/>
      <c r="PE11" s="6"/>
      <c r="PF11" s="6"/>
      <c r="PG11" s="6"/>
      <c r="PH11" s="6"/>
      <c r="PI11" s="6"/>
      <c r="PJ11" s="6"/>
      <c r="PK11" s="6"/>
      <c r="PL11" s="6"/>
      <c r="PM11" s="6"/>
      <c r="PN11" s="6"/>
      <c r="PO11" s="6"/>
      <c r="PP11" s="6"/>
      <c r="PQ11" s="6"/>
      <c r="PR11" s="6"/>
      <c r="PS11" s="6"/>
      <c r="PT11" s="6"/>
      <c r="PU11" s="6"/>
      <c r="PV11" s="6"/>
      <c r="PW11" s="6"/>
      <c r="PX11" s="6"/>
      <c r="PY11" s="6"/>
      <c r="PZ11" s="6"/>
      <c r="QA11" s="6"/>
      <c r="QB11" s="6"/>
      <c r="QC11" s="6"/>
      <c r="QD11" s="6"/>
      <c r="QE11" s="6"/>
      <c r="QF11" s="6"/>
      <c r="QG11" s="6"/>
      <c r="QH11" s="6"/>
      <c r="QI11" s="6"/>
      <c r="QJ11" s="6"/>
      <c r="QK11" s="6"/>
      <c r="QL11" s="6"/>
      <c r="QM11" s="6"/>
      <c r="QN11" s="6"/>
      <c r="QO11" s="6"/>
      <c r="QP11" s="6"/>
      <c r="QQ11" s="6"/>
      <c r="QR11" s="6"/>
      <c r="QS11" s="6"/>
      <c r="QT11" s="6"/>
      <c r="QU11" s="6"/>
      <c r="QV11" s="6"/>
      <c r="QW11" s="6"/>
      <c r="QX11" s="6"/>
      <c r="QY11" s="6"/>
      <c r="QZ11" s="6"/>
      <c r="RA11" s="6"/>
      <c r="RB11" s="6"/>
      <c r="RC11" s="6"/>
      <c r="RD11" s="6"/>
      <c r="RE11" s="6"/>
      <c r="RF11" s="6"/>
      <c r="RG11" s="6"/>
      <c r="RH11" s="6"/>
      <c r="RI11" s="6"/>
      <c r="RJ11" s="6"/>
      <c r="RK11" s="6"/>
      <c r="RL11" s="6"/>
      <c r="RM11" s="6"/>
      <c r="RN11" s="6"/>
      <c r="RO11" s="6"/>
      <c r="RP11" s="6"/>
      <c r="RQ11" s="6"/>
      <c r="RR11" s="6"/>
      <c r="RS11" s="6"/>
      <c r="RT11" s="6"/>
      <c r="RU11" s="6"/>
      <c r="RV11" s="6"/>
      <c r="RW11" s="6"/>
      <c r="RX11" s="6"/>
      <c r="RY11" s="6"/>
      <c r="RZ11" s="6"/>
      <c r="SA11" s="6"/>
      <c r="SB11" s="6"/>
      <c r="SC11" s="6"/>
      <c r="SD11" s="6"/>
      <c r="SE11" s="6"/>
      <c r="SF11" s="6"/>
      <c r="SG11" s="6"/>
      <c r="SH11" s="6"/>
      <c r="SI11" s="6"/>
      <c r="SJ11" s="6"/>
      <c r="SK11" s="6"/>
      <c r="SL11" s="6"/>
      <c r="SM11" s="6"/>
      <c r="SN11" s="6"/>
      <c r="SO11" s="6"/>
      <c r="SP11" s="6"/>
      <c r="SQ11" s="6"/>
      <c r="SR11" s="6"/>
      <c r="SS11" s="6"/>
      <c r="ST11" s="6"/>
      <c r="SU11" s="6"/>
      <c r="SV11" s="6"/>
      <c r="SW11" s="6"/>
      <c r="SX11" s="6"/>
      <c r="SY11" s="6"/>
      <c r="SZ11" s="6"/>
      <c r="TA11" s="6"/>
      <c r="TB11" s="6"/>
      <c r="TC11" s="6"/>
      <c r="TD11" s="6"/>
      <c r="TE11" s="6"/>
      <c r="TF11" s="6"/>
      <c r="TG11" s="6"/>
      <c r="TH11" s="6"/>
      <c r="TI11" s="6"/>
      <c r="TJ11" s="6"/>
      <c r="TK11" s="6"/>
      <c r="TL11" s="6"/>
      <c r="TM11" s="6"/>
      <c r="TN11" s="6"/>
      <c r="TO11" s="6"/>
      <c r="TP11" s="6"/>
      <c r="TQ11" s="6"/>
      <c r="TR11" s="6"/>
      <c r="TS11" s="6"/>
      <c r="TT11" s="6"/>
      <c r="TU11" s="6"/>
      <c r="TV11" s="6"/>
      <c r="TW11" s="6"/>
      <c r="TX11" s="6"/>
      <c r="TY11" s="6"/>
      <c r="TZ11" s="6"/>
      <c r="UA11" s="6"/>
      <c r="UB11" s="6"/>
      <c r="UC11" s="6"/>
      <c r="UD11" s="6"/>
      <c r="UE11" s="6"/>
      <c r="UF11" s="6"/>
      <c r="UG11" s="6"/>
      <c r="UH11" s="6"/>
      <c r="UI11" s="6"/>
      <c r="UJ11" s="6"/>
      <c r="UK11" s="6"/>
      <c r="UL11" s="6"/>
      <c r="UM11" s="6"/>
      <c r="UN11" s="6"/>
      <c r="UO11" s="6"/>
      <c r="UP11" s="6"/>
      <c r="UQ11" s="6"/>
      <c r="UR11" s="6"/>
      <c r="US11" s="6"/>
      <c r="UT11" s="6"/>
      <c r="UU11" s="6"/>
      <c r="UV11" s="6"/>
      <c r="UW11" s="6"/>
      <c r="UX11" s="6"/>
      <c r="UY11" s="6"/>
      <c r="UZ11" s="6"/>
      <c r="VA11" s="6"/>
      <c r="VB11" s="6"/>
      <c r="VC11" s="6"/>
      <c r="VD11" s="6"/>
      <c r="VE11" s="6"/>
      <c r="VF11" s="6"/>
      <c r="VG11" s="6"/>
      <c r="VH11" s="6"/>
      <c r="VI11" s="6"/>
      <c r="VJ11" s="6"/>
      <c r="VK11" s="6"/>
      <c r="VL11" s="6"/>
      <c r="VM11" s="6"/>
      <c r="VN11" s="6"/>
      <c r="VO11" s="6"/>
      <c r="VP11" s="6"/>
      <c r="VQ11" s="6"/>
      <c r="VR11" s="6"/>
      <c r="VS11" s="6"/>
      <c r="VT11" s="6"/>
      <c r="VU11" s="6"/>
      <c r="VV11" s="6"/>
      <c r="VW11" s="6"/>
      <c r="VX11" s="6"/>
      <c r="VY11" s="6"/>
      <c r="VZ11" s="6"/>
      <c r="WA11" s="6"/>
      <c r="WB11" s="6"/>
      <c r="WC11" s="6"/>
      <c r="WD11" s="6"/>
      <c r="WE11" s="6"/>
      <c r="WF11" s="6"/>
      <c r="WG11" s="6"/>
      <c r="WH11" s="6"/>
      <c r="WI11" s="6"/>
      <c r="WJ11" s="6"/>
      <c r="WK11" s="6"/>
      <c r="WL11" s="6"/>
      <c r="WM11" s="6"/>
      <c r="WN11" s="6"/>
      <c r="WO11" s="6"/>
      <c r="WP11" s="6"/>
      <c r="WQ11" s="6"/>
      <c r="WR11" s="6"/>
      <c r="WS11" s="6"/>
      <c r="WT11" s="6"/>
      <c r="WU11" s="6"/>
      <c r="WV11" s="6"/>
      <c r="WW11" s="6"/>
      <c r="WX11" s="6"/>
      <c r="WY11" s="6"/>
      <c r="WZ11" s="6"/>
      <c r="XA11" s="6"/>
      <c r="XB11" s="6"/>
      <c r="XC11" s="6"/>
      <c r="XD11" s="6"/>
      <c r="XE11" s="6"/>
      <c r="XF11" s="6"/>
      <c r="XG11" s="6"/>
      <c r="XH11" s="6"/>
      <c r="XI11" s="6"/>
      <c r="XJ11" s="6"/>
      <c r="XK11" s="6"/>
      <c r="XL11" s="6"/>
      <c r="XM11" s="6"/>
      <c r="XN11" s="6"/>
      <c r="XO11" s="6"/>
      <c r="XP11" s="6"/>
      <c r="XQ11" s="6"/>
      <c r="XR11" s="6"/>
      <c r="XS11" s="6"/>
      <c r="XT11" s="6"/>
      <c r="XU11" s="6"/>
      <c r="XV11" s="6"/>
      <c r="XW11" s="6"/>
      <c r="XX11" s="6"/>
      <c r="XY11" s="6"/>
      <c r="XZ11" s="6"/>
      <c r="YA11" s="6"/>
      <c r="YB11" s="6"/>
      <c r="YC11" s="6"/>
      <c r="YD11" s="6"/>
      <c r="YE11" s="6"/>
      <c r="YF11" s="6"/>
      <c r="YG11" s="6"/>
      <c r="YH11" s="6"/>
      <c r="YI11" s="6"/>
      <c r="YJ11" s="6"/>
      <c r="YK11" s="6"/>
      <c r="YL11" s="6"/>
      <c r="YM11" s="6"/>
      <c r="YN11" s="6"/>
      <c r="YO11" s="6"/>
      <c r="YP11" s="6"/>
      <c r="YQ11" s="6"/>
      <c r="YR11" s="6"/>
      <c r="YS11" s="6"/>
      <c r="YT11" s="6"/>
      <c r="YU11" s="6"/>
      <c r="YV11" s="6"/>
      <c r="YW11" s="6"/>
      <c r="YX11" s="6"/>
      <c r="YY11" s="6"/>
      <c r="YZ11" s="6"/>
      <c r="ZA11" s="6"/>
      <c r="ZB11" s="6"/>
      <c r="ZC11" s="6"/>
      <c r="ZD11" s="6"/>
      <c r="ZE11" s="6"/>
      <c r="ZF11" s="6"/>
      <c r="ZG11" s="6"/>
      <c r="ZH11" s="6"/>
      <c r="ZI11" s="6"/>
      <c r="ZJ11" s="6"/>
      <c r="ZK11" s="6"/>
      <c r="ZL11" s="6"/>
      <c r="ZM11" s="6"/>
      <c r="ZN11" s="6"/>
      <c r="ZO11" s="6"/>
      <c r="ZP11" s="6"/>
      <c r="ZQ11" s="6"/>
      <c r="ZR11" s="6"/>
      <c r="ZS11" s="6"/>
      <c r="ZT11" s="6"/>
      <c r="ZU11" s="6"/>
      <c r="ZV11" s="6"/>
      <c r="ZW11" s="6"/>
      <c r="ZX11" s="6"/>
      <c r="ZY11" s="6"/>
      <c r="ZZ11" s="6"/>
      <c r="AAA11" s="6"/>
      <c r="AAB11" s="6"/>
      <c r="AAC11" s="6"/>
      <c r="AAD11" s="6"/>
      <c r="AAE11" s="6"/>
      <c r="AAF11" s="6"/>
      <c r="AAG11" s="6"/>
      <c r="AAH11" s="6"/>
      <c r="AAI11" s="6"/>
      <c r="AAJ11" s="6"/>
      <c r="AAK11" s="6"/>
      <c r="AAL11" s="6"/>
      <c r="AAM11" s="6"/>
      <c r="AAN11" s="6"/>
      <c r="AAO11" s="6"/>
      <c r="AAP11" s="6"/>
      <c r="AAQ11" s="6"/>
      <c r="AAR11" s="6"/>
      <c r="AAS11" s="6"/>
      <c r="AAT11" s="6"/>
      <c r="AAU11" s="6"/>
      <c r="AAV11" s="6"/>
      <c r="AAW11" s="6"/>
      <c r="AAX11" s="6"/>
      <c r="AAY11" s="6"/>
      <c r="AAZ11" s="6"/>
      <c r="ABA11" s="6"/>
      <c r="ABB11" s="6"/>
      <c r="ABC11" s="6"/>
      <c r="ABD11" s="6"/>
      <c r="ABE11" s="6"/>
      <c r="ABF11" s="6"/>
      <c r="ABG11" s="6"/>
      <c r="ABH11" s="6"/>
      <c r="ABI11" s="6"/>
      <c r="ABJ11" s="6"/>
      <c r="ABK11" s="6"/>
      <c r="ABL11" s="6"/>
      <c r="ABM11" s="6"/>
      <c r="ABN11" s="6"/>
      <c r="ABO11" s="6"/>
      <c r="ABP11" s="6"/>
      <c r="ABQ11" s="6"/>
      <c r="ABR11" s="6"/>
      <c r="ABS11" s="6"/>
      <c r="ABT11" s="6"/>
      <c r="ABU11" s="6"/>
      <c r="ABV11" s="6"/>
      <c r="ABW11" s="6"/>
      <c r="ABX11" s="6"/>
      <c r="ABY11" s="6"/>
      <c r="ABZ11" s="6"/>
      <c r="ACA11" s="6"/>
      <c r="ACB11" s="6"/>
      <c r="ACC11" s="6"/>
      <c r="ACD11" s="6"/>
      <c r="ACE11" s="6"/>
      <c r="ACF11" s="6"/>
      <c r="ACG11" s="6"/>
      <c r="ACH11" s="6"/>
      <c r="ACI11" s="6"/>
      <c r="ACJ11" s="6"/>
      <c r="ACK11" s="6"/>
      <c r="ACL11" s="6"/>
      <c r="ACM11" s="6"/>
      <c r="ACN11" s="6"/>
      <c r="ACO11" s="6"/>
      <c r="ACP11" s="6"/>
      <c r="ACQ11" s="6"/>
      <c r="ACR11" s="6"/>
      <c r="ACS11" s="6"/>
      <c r="ACT11" s="6"/>
      <c r="ACU11" s="6"/>
      <c r="ACV11" s="6"/>
      <c r="ACW11" s="6"/>
      <c r="ACX11" s="6"/>
      <c r="ACY11" s="6"/>
      <c r="ACZ11" s="6"/>
      <c r="ADA11" s="6"/>
      <c r="ADB11" s="6"/>
      <c r="ADC11" s="6"/>
      <c r="ADD11" s="6"/>
      <c r="ADE11" s="6"/>
      <c r="ADF11" s="6"/>
      <c r="ADG11" s="6"/>
      <c r="ADH11" s="6"/>
      <c r="ADI11" s="6"/>
      <c r="ADJ11" s="6"/>
      <c r="ADK11" s="6"/>
      <c r="ADL11" s="6"/>
      <c r="ADM11" s="6"/>
      <c r="ADN11" s="6"/>
      <c r="ADO11" s="6"/>
      <c r="ADP11" s="6"/>
      <c r="ADQ11" s="6"/>
      <c r="ADR11" s="6"/>
      <c r="ADS11" s="6"/>
      <c r="ADT11" s="6"/>
      <c r="ADU11" s="6"/>
      <c r="ADV11" s="6"/>
      <c r="ADW11" s="6"/>
      <c r="ADX11" s="6"/>
      <c r="ADY11" s="6"/>
      <c r="ADZ11" s="6"/>
      <c r="AEA11" s="6"/>
      <c r="AEB11" s="6"/>
      <c r="AEC11" s="6"/>
      <c r="AED11" s="6"/>
      <c r="AEE11" s="6"/>
      <c r="AEF11" s="6"/>
      <c r="AEG11" s="6"/>
      <c r="AEH11" s="6"/>
      <c r="AEI11" s="6"/>
      <c r="AEJ11" s="6"/>
      <c r="AEK11" s="6"/>
      <c r="AEL11" s="6"/>
      <c r="AEM11" s="6"/>
      <c r="AEN11" s="6"/>
      <c r="AEO11" s="6"/>
      <c r="AEP11" s="6"/>
      <c r="AEQ11" s="6"/>
      <c r="AER11" s="6"/>
      <c r="AES11" s="6"/>
      <c r="AET11" s="6"/>
      <c r="AEU11" s="6"/>
      <c r="AEV11" s="6"/>
      <c r="AEW11" s="6"/>
      <c r="AEX11" s="6"/>
      <c r="AEY11" s="6"/>
      <c r="AEZ11" s="6"/>
      <c r="AFA11" s="6"/>
      <c r="AFB11" s="6"/>
      <c r="AFC11" s="6"/>
      <c r="AFD11" s="6"/>
      <c r="AFE11" s="6"/>
      <c r="AFF11" s="6"/>
      <c r="AFG11" s="6"/>
      <c r="AFH11" s="6"/>
      <c r="AFI11" s="6"/>
      <c r="AFJ11" s="6"/>
      <c r="AFK11" s="6"/>
      <c r="AFL11" s="6"/>
      <c r="AFM11" s="6"/>
      <c r="AFN11" s="6"/>
      <c r="AFO11" s="6"/>
      <c r="AFP11" s="6"/>
      <c r="AFQ11" s="6"/>
      <c r="AFR11" s="6"/>
      <c r="AFS11" s="6"/>
      <c r="AFT11" s="6"/>
      <c r="AFU11" s="6"/>
      <c r="AFV11" s="6"/>
      <c r="AFW11" s="6"/>
      <c r="AFX11" s="6"/>
      <c r="AFY11" s="6"/>
      <c r="AFZ11" s="6"/>
      <c r="AGA11" s="6"/>
      <c r="AGB11" s="6"/>
      <c r="AGC11" s="6"/>
      <c r="AGD11" s="6"/>
      <c r="AGE11" s="6"/>
      <c r="AGF11" s="6"/>
      <c r="AGG11" s="6"/>
      <c r="AGH11" s="6"/>
      <c r="AGI11" s="6"/>
      <c r="AGJ11" s="6"/>
      <c r="AGK11" s="6"/>
      <c r="AGL11" s="6"/>
      <c r="AGM11" s="6"/>
      <c r="AGN11" s="6"/>
      <c r="AGO11" s="6"/>
      <c r="AGP11" s="6"/>
      <c r="AGQ11" s="6"/>
      <c r="AGR11" s="6"/>
      <c r="AGS11" s="6"/>
      <c r="AGT11" s="6"/>
      <c r="AGU11" s="6"/>
      <c r="AGV11" s="6"/>
      <c r="AGW11" s="6"/>
      <c r="AGX11" s="6"/>
      <c r="AGY11" s="6"/>
      <c r="AGZ11" s="6"/>
      <c r="AHA11" s="6"/>
      <c r="AHB11" s="6"/>
      <c r="AHC11" s="6"/>
      <c r="AHD11" s="6"/>
      <c r="AHE11" s="6"/>
      <c r="AHF11" s="6"/>
      <c r="AHG11" s="6"/>
      <c r="AHH11" s="6"/>
      <c r="AHI11" s="6"/>
      <c r="AHJ11" s="6"/>
      <c r="AHK11" s="6"/>
      <c r="AHL11" s="6"/>
      <c r="AHM11" s="6"/>
      <c r="AHN11" s="6"/>
      <c r="AHO11" s="6"/>
      <c r="AHP11" s="6"/>
      <c r="AHQ11" s="6"/>
      <c r="AHR11" s="6"/>
      <c r="AHS11" s="6"/>
      <c r="AHT11" s="6"/>
      <c r="AHU11" s="6"/>
      <c r="AHV11" s="6"/>
      <c r="AHW11" s="6"/>
      <c r="AHX11" s="6"/>
      <c r="AHY11" s="6"/>
      <c r="AHZ11" s="6"/>
      <c r="AIA11" s="6"/>
      <c r="AIB11" s="6"/>
      <c r="AIC11" s="6"/>
      <c r="AID11" s="6"/>
      <c r="AIE11" s="6"/>
      <c r="AIF11" s="6"/>
      <c r="AIG11" s="6"/>
      <c r="AIH11" s="6"/>
      <c r="AII11" s="6"/>
      <c r="AIJ11" s="6"/>
      <c r="AIK11" s="6"/>
      <c r="AIL11" s="6"/>
      <c r="AIM11" s="6"/>
      <c r="AIN11" s="6"/>
      <c r="AIO11" s="6"/>
      <c r="AIP11" s="6"/>
      <c r="AIQ11" s="6"/>
      <c r="AIR11" s="6"/>
      <c r="AIS11" s="6"/>
      <c r="AIT11" s="6"/>
      <c r="AIU11" s="6"/>
      <c r="AIV11" s="6"/>
      <c r="AIW11" s="6"/>
      <c r="AIX11" s="6"/>
      <c r="AIY11" s="6"/>
      <c r="AIZ11" s="6"/>
      <c r="AJA11" s="6"/>
      <c r="AJB11" s="6"/>
      <c r="AJC11" s="6"/>
      <c r="AJD11" s="6"/>
      <c r="AJE11" s="6"/>
      <c r="AJF11" s="6"/>
      <c r="AJG11" s="6"/>
      <c r="AJH11" s="6"/>
      <c r="AJI11" s="6"/>
      <c r="AJJ11" s="6"/>
      <c r="AJK11" s="6"/>
      <c r="AJL11" s="6"/>
      <c r="AJM11" s="6"/>
      <c r="AJN11" s="6"/>
      <c r="AJO11" s="6"/>
      <c r="AJP11" s="6"/>
      <c r="AJQ11" s="6"/>
      <c r="AJR11" s="6"/>
      <c r="AJS11" s="6"/>
      <c r="AJT11" s="6"/>
      <c r="AJU11" s="6"/>
      <c r="AJV11" s="6"/>
      <c r="AJW11" s="6"/>
      <c r="AJX11" s="6"/>
      <c r="AJY11" s="6"/>
      <c r="AJZ11" s="6"/>
      <c r="AKA11" s="6"/>
      <c r="AKB11" s="6"/>
      <c r="AKC11" s="6"/>
      <c r="AKD11" s="6"/>
      <c r="AKE11" s="6"/>
      <c r="AKF11" s="6"/>
      <c r="AKG11" s="6"/>
      <c r="AKH11" s="6"/>
      <c r="AKI11" s="6"/>
      <c r="AKJ11" s="6"/>
      <c r="AKK11" s="6"/>
      <c r="AKL11" s="6"/>
      <c r="AKM11" s="6"/>
      <c r="AKN11" s="6"/>
      <c r="AKO11" s="6"/>
      <c r="AKP11" s="6"/>
      <c r="AKQ11" s="6"/>
      <c r="AKR11" s="6"/>
      <c r="AKS11" s="6"/>
      <c r="AKT11" s="6"/>
      <c r="AKU11" s="6"/>
      <c r="AKV11" s="6"/>
      <c r="AKW11" s="6"/>
      <c r="AKX11" s="6"/>
      <c r="AKY11" s="6"/>
      <c r="AKZ11" s="6"/>
      <c r="ALA11" s="6"/>
      <c r="ALB11" s="6"/>
      <c r="ALC11" s="6"/>
      <c r="ALD11" s="6"/>
      <c r="ALE11" s="6"/>
      <c r="ALF11" s="6"/>
      <c r="ALG11" s="6"/>
      <c r="ALH11" s="6"/>
      <c r="ALI11" s="6"/>
      <c r="ALJ11" s="6"/>
      <c r="ALK11" s="6"/>
      <c r="ALL11" s="6"/>
      <c r="ALM11" s="6"/>
      <c r="ALN11" s="6"/>
      <c r="ALO11" s="6"/>
      <c r="ALP11" s="6"/>
      <c r="ALQ11" s="6"/>
      <c r="ALR11" s="6"/>
      <c r="ALS11" s="6"/>
      <c r="ALT11" s="6"/>
      <c r="ALU11" s="6"/>
      <c r="ALV11" s="6"/>
      <c r="ALW11" s="6"/>
      <c r="ALX11" s="6"/>
      <c r="ALY11" s="6"/>
      <c r="ALZ11" s="6"/>
      <c r="AMA11" s="6"/>
      <c r="AMB11" s="6"/>
      <c r="AMC11" s="6"/>
      <c r="AMD11" s="6"/>
      <c r="AME11" s="6"/>
      <c r="AMF11" s="6"/>
      <c r="AMG11" s="6"/>
      <c r="AMH11" s="6"/>
      <c r="AMI11" s="6"/>
      <c r="AMJ11" s="6"/>
    </row>
    <row r="12" customFormat="false" ht="9" hidden="false" customHeight="true" outlineLevel="0" collapsed="false">
      <c r="A12" s="308"/>
      <c r="B12" s="317"/>
      <c r="C12" s="318"/>
      <c r="D12" s="319"/>
      <c r="E12" s="319"/>
      <c r="F12" s="319"/>
      <c r="G12" s="319"/>
      <c r="H12" s="319"/>
      <c r="I12" s="319"/>
      <c r="AF12" s="320" t="s">
        <v>350</v>
      </c>
      <c r="AG12" s="320" t="s">
        <v>350</v>
      </c>
      <c r="AH12" s="320" t="s">
        <v>350</v>
      </c>
      <c r="AI12" s="320" t="s">
        <v>350</v>
      </c>
      <c r="AJ12" s="320" t="s">
        <v>350</v>
      </c>
      <c r="AK12" s="320" t="s">
        <v>350</v>
      </c>
      <c r="AL12" s="320" t="s">
        <v>350</v>
      </c>
      <c r="AM12" s="320" t="s">
        <v>350</v>
      </c>
      <c r="AN12" s="320" t="s">
        <v>350</v>
      </c>
      <c r="AO12" s="320" t="s">
        <v>350</v>
      </c>
      <c r="AP12" s="320" t="s">
        <v>350</v>
      </c>
      <c r="AQ12" s="320" t="s">
        <v>350</v>
      </c>
    </row>
    <row r="13" customFormat="false" ht="11.25" hidden="false" customHeight="true" outlineLevel="0" collapsed="false">
      <c r="A13" s="309"/>
      <c r="B13" s="317"/>
      <c r="C13" s="321"/>
      <c r="D13" s="322" t="s">
        <v>351</v>
      </c>
      <c r="E13" s="322" t="s">
        <v>352</v>
      </c>
      <c r="F13" s="322" t="s">
        <v>351</v>
      </c>
      <c r="G13" s="322" t="s">
        <v>352</v>
      </c>
      <c r="H13" s="322" t="s">
        <v>351</v>
      </c>
      <c r="I13" s="322" t="s">
        <v>352</v>
      </c>
      <c r="K13" s="320" t="s">
        <v>350</v>
      </c>
      <c r="L13" s="320" t="s">
        <v>350</v>
      </c>
      <c r="M13" s="320" t="s">
        <v>350</v>
      </c>
      <c r="N13" s="320" t="s">
        <v>350</v>
      </c>
      <c r="O13" s="320" t="s">
        <v>350</v>
      </c>
      <c r="Q13" s="323" t="s">
        <v>351</v>
      </c>
      <c r="R13" s="323" t="s">
        <v>351</v>
      </c>
      <c r="S13" s="323" t="s">
        <v>351</v>
      </c>
      <c r="T13" s="324" t="s">
        <v>352</v>
      </c>
      <c r="U13" s="325" t="s">
        <v>352</v>
      </c>
      <c r="V13" s="325" t="s">
        <v>352</v>
      </c>
      <c r="W13" s="323" t="s">
        <v>351</v>
      </c>
      <c r="X13" s="323" t="s">
        <v>351</v>
      </c>
      <c r="Y13" s="325" t="s">
        <v>352</v>
      </c>
      <c r="Z13" s="325" t="s">
        <v>352</v>
      </c>
      <c r="AA13" s="323" t="s">
        <v>351</v>
      </c>
      <c r="AB13" s="323" t="s">
        <v>351</v>
      </c>
      <c r="AC13" s="325" t="s">
        <v>352</v>
      </c>
      <c r="AD13" s="325" t="s">
        <v>352</v>
      </c>
      <c r="AF13" s="320" t="s">
        <v>351</v>
      </c>
      <c r="AG13" s="320" t="s">
        <v>352</v>
      </c>
      <c r="AH13" s="320" t="s">
        <v>351</v>
      </c>
      <c r="AI13" s="320" t="s">
        <v>352</v>
      </c>
      <c r="AJ13" s="320" t="s">
        <v>351</v>
      </c>
      <c r="AK13" s="320" t="s">
        <v>352</v>
      </c>
      <c r="AL13" s="320" t="s">
        <v>353</v>
      </c>
      <c r="AM13" s="320" t="s">
        <v>352</v>
      </c>
      <c r="AN13" s="320" t="s">
        <v>351</v>
      </c>
      <c r="AO13" s="320" t="s">
        <v>352</v>
      </c>
      <c r="AP13" s="320" t="s">
        <v>351</v>
      </c>
      <c r="AQ13" s="320" t="s">
        <v>352</v>
      </c>
      <c r="AS13" s="326" t="s">
        <v>351</v>
      </c>
      <c r="AT13" s="326" t="s">
        <v>351</v>
      </c>
      <c r="AU13" s="326" t="s">
        <v>351</v>
      </c>
      <c r="AV13" s="327" t="s">
        <v>352</v>
      </c>
      <c r="AW13" s="327" t="s">
        <v>352</v>
      </c>
      <c r="AX13" s="327" t="s">
        <v>352</v>
      </c>
      <c r="AY13" s="326" t="s">
        <v>351</v>
      </c>
      <c r="AZ13" s="326" t="s">
        <v>351</v>
      </c>
      <c r="BA13" s="326" t="s">
        <v>351</v>
      </c>
      <c r="BB13" s="327" t="s">
        <v>352</v>
      </c>
      <c r="BC13" s="327" t="s">
        <v>352</v>
      </c>
      <c r="BD13" s="327" t="s">
        <v>352</v>
      </c>
      <c r="BE13" s="326" t="s">
        <v>351</v>
      </c>
      <c r="BF13" s="326" t="s">
        <v>351</v>
      </c>
      <c r="BG13" s="326" t="s">
        <v>351</v>
      </c>
      <c r="BH13" s="327" t="s">
        <v>352</v>
      </c>
      <c r="BI13" s="327" t="s">
        <v>352</v>
      </c>
      <c r="BJ13" s="327" t="s">
        <v>352</v>
      </c>
      <c r="BK13" s="326" t="s">
        <v>351</v>
      </c>
      <c r="BL13" s="326" t="s">
        <v>351</v>
      </c>
      <c r="BM13" s="326" t="s">
        <v>351</v>
      </c>
      <c r="BN13" s="327" t="s">
        <v>352</v>
      </c>
      <c r="BO13" s="327" t="s">
        <v>352</v>
      </c>
      <c r="BP13" s="327" t="s">
        <v>352</v>
      </c>
      <c r="BQ13" s="326" t="s">
        <v>351</v>
      </c>
      <c r="BR13" s="326" t="s">
        <v>351</v>
      </c>
      <c r="BS13" s="326" t="s">
        <v>351</v>
      </c>
      <c r="BT13" s="327" t="s">
        <v>352</v>
      </c>
      <c r="BU13" s="327" t="s">
        <v>352</v>
      </c>
      <c r="BV13" s="327" t="s">
        <v>352</v>
      </c>
      <c r="BW13" s="326" t="s">
        <v>351</v>
      </c>
      <c r="BX13" s="326" t="s">
        <v>351</v>
      </c>
      <c r="BY13" s="326" t="s">
        <v>351</v>
      </c>
      <c r="BZ13" s="327" t="s">
        <v>352</v>
      </c>
      <c r="CA13" s="327" t="s">
        <v>352</v>
      </c>
      <c r="CB13" s="327" t="s">
        <v>352</v>
      </c>
      <c r="CC13" s="326" t="s">
        <v>351</v>
      </c>
      <c r="CD13" s="326" t="s">
        <v>351</v>
      </c>
      <c r="CE13" s="326" t="s">
        <v>351</v>
      </c>
      <c r="CF13" s="327" t="s">
        <v>352</v>
      </c>
      <c r="CG13" s="327" t="s">
        <v>352</v>
      </c>
      <c r="CH13" s="327" t="s">
        <v>352</v>
      </c>
      <c r="CJ13" s="327"/>
      <c r="CK13" s="327"/>
      <c r="CL13" s="327"/>
      <c r="CM13" s="327"/>
      <c r="CN13" s="327"/>
      <c r="CO13" s="327"/>
      <c r="CP13" s="327"/>
      <c r="CQ13" s="327"/>
      <c r="CR13" s="327"/>
      <c r="CS13" s="327"/>
      <c r="CT13" s="327"/>
      <c r="CU13" s="327"/>
      <c r="CV13" s="327"/>
      <c r="CW13" s="327"/>
      <c r="CX13" s="327"/>
      <c r="CY13" s="327"/>
      <c r="CZ13" s="327"/>
      <c r="DA13" s="327"/>
      <c r="DB13" s="327"/>
      <c r="DC13" s="327"/>
      <c r="IX13" s="18"/>
      <c r="IY13" s="18"/>
      <c r="IZ13" s="18"/>
      <c r="JA13" s="18"/>
      <c r="JB13" s="18"/>
      <c r="JC13" s="18"/>
      <c r="JD13" s="18"/>
      <c r="JE13" s="18"/>
      <c r="JF13" s="18"/>
      <c r="JG13" s="18"/>
      <c r="JH13" s="18"/>
      <c r="JI13" s="18"/>
      <c r="JJ13" s="18"/>
      <c r="JK13" s="18"/>
      <c r="JL13" s="18"/>
      <c r="JM13" s="18"/>
      <c r="JN13" s="18"/>
      <c r="JO13" s="18"/>
      <c r="JP13" s="18"/>
      <c r="JQ13" s="18"/>
      <c r="JR13" s="18"/>
      <c r="JS13" s="18"/>
      <c r="JT13" s="18"/>
      <c r="JU13" s="18"/>
      <c r="JV13" s="18"/>
      <c r="JW13" s="18"/>
      <c r="JX13" s="18"/>
      <c r="JY13" s="18"/>
      <c r="JZ13" s="18"/>
      <c r="KA13" s="18"/>
      <c r="KB13" s="18"/>
      <c r="KC13" s="18"/>
      <c r="KD13" s="18"/>
      <c r="KE13" s="18"/>
      <c r="KF13" s="18"/>
      <c r="KG13" s="18"/>
      <c r="KH13" s="18"/>
      <c r="KI13" s="18"/>
      <c r="KJ13" s="18"/>
      <c r="KK13" s="18"/>
      <c r="KL13" s="18"/>
      <c r="KM13" s="18"/>
      <c r="KN13" s="18"/>
      <c r="KO13" s="18"/>
      <c r="KP13" s="18"/>
      <c r="KQ13" s="18"/>
      <c r="KR13" s="18"/>
      <c r="KS13" s="18"/>
      <c r="KT13" s="18"/>
      <c r="KU13" s="18"/>
      <c r="KV13" s="18"/>
      <c r="KW13" s="18"/>
      <c r="KX13" s="18"/>
      <c r="KY13" s="18"/>
      <c r="KZ13" s="18"/>
      <c r="LA13" s="18"/>
      <c r="LB13" s="18"/>
      <c r="LC13" s="18"/>
      <c r="LD13" s="18"/>
      <c r="LE13" s="18"/>
      <c r="LF13" s="18"/>
      <c r="LG13" s="18"/>
      <c r="LH13" s="18"/>
      <c r="LI13" s="18"/>
      <c r="LJ13" s="18"/>
      <c r="LK13" s="18"/>
      <c r="LL13" s="18"/>
      <c r="LM13" s="18"/>
      <c r="LN13" s="18"/>
      <c r="LO13" s="18"/>
      <c r="LP13" s="18"/>
      <c r="LQ13" s="18"/>
      <c r="LR13" s="18"/>
      <c r="LS13" s="18"/>
      <c r="LT13" s="18"/>
      <c r="LU13" s="18"/>
      <c r="LV13" s="18"/>
      <c r="LW13" s="18"/>
      <c r="LX13" s="18"/>
      <c r="LY13" s="18"/>
      <c r="LZ13" s="18"/>
      <c r="MA13" s="18"/>
      <c r="MB13" s="18"/>
      <c r="MC13" s="18"/>
      <c r="MD13" s="18"/>
      <c r="ME13" s="18"/>
      <c r="MF13" s="18"/>
      <c r="MG13" s="18"/>
      <c r="MH13" s="18"/>
      <c r="MI13" s="18"/>
      <c r="MJ13" s="18"/>
      <c r="MK13" s="18"/>
      <c r="ML13" s="18"/>
      <c r="MM13" s="18"/>
      <c r="MN13" s="18"/>
      <c r="MO13" s="18"/>
      <c r="MP13" s="18"/>
      <c r="MQ13" s="18"/>
      <c r="MR13" s="18"/>
      <c r="MS13" s="18"/>
      <c r="MT13" s="18"/>
      <c r="MU13" s="18"/>
      <c r="MV13" s="18"/>
      <c r="MW13" s="18"/>
      <c r="MX13" s="18"/>
      <c r="MY13" s="18"/>
      <c r="MZ13" s="18"/>
      <c r="NA13" s="18"/>
      <c r="NB13" s="18"/>
      <c r="NC13" s="18"/>
      <c r="ND13" s="18"/>
      <c r="NE13" s="18"/>
      <c r="NF13" s="18"/>
      <c r="NG13" s="18"/>
      <c r="NH13" s="18"/>
      <c r="NI13" s="18"/>
      <c r="NJ13" s="18"/>
      <c r="NK13" s="18"/>
      <c r="NL13" s="18"/>
      <c r="NM13" s="18"/>
      <c r="NN13" s="18"/>
      <c r="NO13" s="18"/>
      <c r="NP13" s="18"/>
      <c r="NQ13" s="18"/>
      <c r="NR13" s="18"/>
      <c r="NS13" s="18"/>
      <c r="NT13" s="18"/>
      <c r="NU13" s="18"/>
      <c r="NV13" s="18"/>
      <c r="NW13" s="18"/>
      <c r="NX13" s="18"/>
      <c r="NY13" s="18"/>
      <c r="NZ13" s="18"/>
      <c r="OA13" s="18"/>
      <c r="OB13" s="18"/>
      <c r="OC13" s="18"/>
      <c r="OD13" s="18"/>
      <c r="OE13" s="18"/>
      <c r="OF13" s="18"/>
      <c r="OG13" s="18"/>
      <c r="OH13" s="18"/>
      <c r="OI13" s="18"/>
      <c r="OJ13" s="18"/>
      <c r="OK13" s="18"/>
      <c r="OL13" s="18"/>
      <c r="OM13" s="18"/>
      <c r="ON13" s="18"/>
      <c r="OO13" s="18"/>
      <c r="OP13" s="18"/>
      <c r="OQ13" s="18"/>
      <c r="OR13" s="18"/>
      <c r="OS13" s="18"/>
      <c r="OT13" s="18"/>
      <c r="OU13" s="18"/>
      <c r="OV13" s="18"/>
      <c r="OW13" s="18"/>
      <c r="OX13" s="18"/>
      <c r="OY13" s="18"/>
      <c r="OZ13" s="18"/>
      <c r="PA13" s="18"/>
      <c r="PB13" s="18"/>
      <c r="PC13" s="18"/>
      <c r="PD13" s="18"/>
      <c r="PE13" s="18"/>
      <c r="PF13" s="18"/>
      <c r="PG13" s="18"/>
      <c r="PH13" s="18"/>
      <c r="PI13" s="18"/>
      <c r="PJ13" s="18"/>
      <c r="PK13" s="18"/>
      <c r="PL13" s="18"/>
      <c r="PM13" s="18"/>
      <c r="PN13" s="18"/>
      <c r="PO13" s="18"/>
      <c r="PP13" s="18"/>
      <c r="PQ13" s="18"/>
      <c r="PR13" s="18"/>
      <c r="PS13" s="18"/>
      <c r="PT13" s="18"/>
      <c r="PU13" s="18"/>
      <c r="PV13" s="18"/>
      <c r="PW13" s="18"/>
      <c r="PX13" s="18"/>
      <c r="PY13" s="18"/>
      <c r="PZ13" s="18"/>
      <c r="QA13" s="18"/>
      <c r="QB13" s="18"/>
      <c r="QC13" s="18"/>
      <c r="QD13" s="18"/>
      <c r="QE13" s="18"/>
      <c r="QF13" s="18"/>
      <c r="QG13" s="18"/>
      <c r="QH13" s="18"/>
      <c r="QI13" s="18"/>
      <c r="QJ13" s="18"/>
      <c r="QK13" s="18"/>
      <c r="QL13" s="18"/>
      <c r="QM13" s="18"/>
      <c r="QN13" s="18"/>
      <c r="QO13" s="18"/>
      <c r="QP13" s="18"/>
      <c r="QQ13" s="18"/>
      <c r="QR13" s="18"/>
      <c r="QS13" s="18"/>
      <c r="QT13" s="18"/>
      <c r="QU13" s="18"/>
      <c r="QV13" s="18"/>
      <c r="QW13" s="18"/>
      <c r="QX13" s="18"/>
      <c r="QY13" s="18"/>
      <c r="QZ13" s="18"/>
      <c r="RA13" s="18"/>
      <c r="RB13" s="18"/>
      <c r="RC13" s="18"/>
      <c r="RD13" s="18"/>
      <c r="RE13" s="18"/>
      <c r="RF13" s="18"/>
      <c r="RG13" s="18"/>
      <c r="RH13" s="18"/>
      <c r="RI13" s="18"/>
      <c r="RJ13" s="18"/>
      <c r="RK13" s="18"/>
      <c r="RL13" s="18"/>
      <c r="RM13" s="18"/>
      <c r="RN13" s="18"/>
      <c r="RO13" s="18"/>
      <c r="RP13" s="18"/>
      <c r="RQ13" s="18"/>
      <c r="RR13" s="18"/>
      <c r="RS13" s="18"/>
      <c r="RT13" s="18"/>
      <c r="RU13" s="18"/>
      <c r="RV13" s="18"/>
      <c r="RW13" s="18"/>
      <c r="RX13" s="18"/>
      <c r="RY13" s="18"/>
      <c r="RZ13" s="18"/>
      <c r="SA13" s="18"/>
      <c r="SB13" s="18"/>
      <c r="SC13" s="18"/>
      <c r="SD13" s="18"/>
      <c r="SE13" s="18"/>
      <c r="SF13" s="18"/>
      <c r="SG13" s="18"/>
      <c r="SH13" s="18"/>
      <c r="SI13" s="18"/>
      <c r="SJ13" s="18"/>
      <c r="SK13" s="18"/>
      <c r="SL13" s="18"/>
      <c r="SM13" s="18"/>
      <c r="SN13" s="18"/>
      <c r="SO13" s="18"/>
      <c r="SP13" s="18"/>
      <c r="SQ13" s="18"/>
      <c r="SR13" s="18"/>
      <c r="SS13" s="18"/>
      <c r="ST13" s="18"/>
      <c r="SU13" s="18"/>
      <c r="SV13" s="18"/>
      <c r="SW13" s="18"/>
      <c r="SX13" s="18"/>
      <c r="SY13" s="18"/>
      <c r="SZ13" s="18"/>
      <c r="TA13" s="18"/>
      <c r="TB13" s="18"/>
      <c r="TC13" s="18"/>
      <c r="TD13" s="18"/>
      <c r="TE13" s="18"/>
      <c r="TF13" s="18"/>
      <c r="TG13" s="18"/>
      <c r="TH13" s="18"/>
      <c r="TI13" s="18"/>
      <c r="TJ13" s="18"/>
      <c r="TK13" s="18"/>
      <c r="TL13" s="18"/>
      <c r="TM13" s="18"/>
      <c r="TN13" s="18"/>
      <c r="TO13" s="18"/>
      <c r="TP13" s="18"/>
      <c r="TQ13" s="18"/>
      <c r="TR13" s="18"/>
      <c r="TS13" s="18"/>
      <c r="TT13" s="18"/>
      <c r="TU13" s="18"/>
      <c r="TV13" s="18"/>
      <c r="TW13" s="18"/>
      <c r="TX13" s="18"/>
      <c r="TY13" s="18"/>
      <c r="TZ13" s="18"/>
      <c r="UA13" s="18"/>
      <c r="UB13" s="18"/>
      <c r="UC13" s="18"/>
      <c r="UD13" s="18"/>
      <c r="UE13" s="18"/>
      <c r="UF13" s="18"/>
      <c r="UG13" s="18"/>
      <c r="UH13" s="18"/>
      <c r="UI13" s="18"/>
      <c r="UJ13" s="18"/>
      <c r="UK13" s="18"/>
      <c r="UL13" s="18"/>
      <c r="UM13" s="18"/>
      <c r="UN13" s="18"/>
      <c r="UO13" s="18"/>
      <c r="UP13" s="18"/>
      <c r="UQ13" s="18"/>
      <c r="UR13" s="18"/>
      <c r="US13" s="18"/>
      <c r="UT13" s="18"/>
      <c r="UU13" s="18"/>
      <c r="UV13" s="18"/>
      <c r="UW13" s="18"/>
      <c r="UX13" s="18"/>
      <c r="UY13" s="18"/>
      <c r="UZ13" s="18"/>
      <c r="VA13" s="18"/>
      <c r="VB13" s="18"/>
      <c r="VC13" s="18"/>
      <c r="VD13" s="18"/>
      <c r="VE13" s="18"/>
      <c r="VF13" s="18"/>
      <c r="VG13" s="18"/>
      <c r="VH13" s="18"/>
      <c r="VI13" s="18"/>
      <c r="VJ13" s="18"/>
      <c r="VK13" s="18"/>
      <c r="VL13" s="18"/>
      <c r="VM13" s="18"/>
      <c r="VN13" s="18"/>
      <c r="VO13" s="18"/>
      <c r="VP13" s="18"/>
      <c r="VQ13" s="18"/>
      <c r="VR13" s="18"/>
      <c r="VS13" s="18"/>
      <c r="VT13" s="18"/>
      <c r="VU13" s="18"/>
      <c r="VV13" s="18"/>
      <c r="VW13" s="18"/>
      <c r="VX13" s="18"/>
      <c r="VY13" s="18"/>
      <c r="VZ13" s="18"/>
      <c r="WA13" s="18"/>
      <c r="WB13" s="18"/>
      <c r="WC13" s="18"/>
      <c r="WD13" s="18"/>
      <c r="WE13" s="18"/>
      <c r="WF13" s="18"/>
      <c r="WG13" s="18"/>
      <c r="WH13" s="18"/>
      <c r="WI13" s="18"/>
      <c r="WJ13" s="18"/>
      <c r="WK13" s="18"/>
      <c r="WL13" s="18"/>
      <c r="WM13" s="18"/>
      <c r="WN13" s="18"/>
      <c r="WO13" s="18"/>
      <c r="WP13" s="18"/>
      <c r="WQ13" s="18"/>
      <c r="WR13" s="18"/>
      <c r="WS13" s="18"/>
      <c r="WT13" s="18"/>
      <c r="WU13" s="18"/>
      <c r="WV13" s="18"/>
      <c r="WW13" s="18"/>
      <c r="WX13" s="18"/>
      <c r="WY13" s="18"/>
      <c r="WZ13" s="18"/>
      <c r="XA13" s="18"/>
      <c r="XB13" s="18"/>
      <c r="XC13" s="18"/>
      <c r="XD13" s="18"/>
      <c r="XE13" s="18"/>
      <c r="XF13" s="18"/>
      <c r="XG13" s="18"/>
      <c r="XH13" s="18"/>
      <c r="XI13" s="18"/>
      <c r="XJ13" s="18"/>
      <c r="XK13" s="18"/>
      <c r="XL13" s="18"/>
      <c r="XM13" s="18"/>
      <c r="XN13" s="18"/>
      <c r="XO13" s="18"/>
      <c r="XP13" s="18"/>
      <c r="XQ13" s="18"/>
      <c r="XR13" s="18"/>
      <c r="XS13" s="18"/>
      <c r="XT13" s="18"/>
      <c r="XU13" s="18"/>
      <c r="XV13" s="18"/>
      <c r="XW13" s="18"/>
      <c r="XX13" s="18"/>
      <c r="XY13" s="18"/>
      <c r="XZ13" s="18"/>
      <c r="YA13" s="18"/>
      <c r="YB13" s="18"/>
      <c r="YC13" s="18"/>
      <c r="YD13" s="18"/>
      <c r="YE13" s="18"/>
      <c r="YF13" s="18"/>
      <c r="YG13" s="18"/>
      <c r="YH13" s="18"/>
      <c r="YI13" s="18"/>
      <c r="YJ13" s="18"/>
      <c r="YK13" s="18"/>
      <c r="YL13" s="18"/>
      <c r="YM13" s="18"/>
      <c r="YN13" s="18"/>
      <c r="YO13" s="18"/>
      <c r="YP13" s="18"/>
      <c r="YQ13" s="18"/>
      <c r="YR13" s="18"/>
      <c r="YS13" s="18"/>
      <c r="YT13" s="18"/>
      <c r="YU13" s="18"/>
      <c r="YV13" s="18"/>
      <c r="YW13" s="18"/>
      <c r="YX13" s="18"/>
      <c r="YY13" s="18"/>
      <c r="YZ13" s="18"/>
      <c r="ZA13" s="18"/>
      <c r="ZB13" s="18"/>
      <c r="ZC13" s="18"/>
      <c r="ZD13" s="18"/>
      <c r="ZE13" s="18"/>
      <c r="ZF13" s="18"/>
      <c r="ZG13" s="18"/>
      <c r="ZH13" s="18"/>
      <c r="ZI13" s="18"/>
      <c r="ZJ13" s="18"/>
      <c r="ZK13" s="18"/>
      <c r="ZL13" s="18"/>
      <c r="ZM13" s="18"/>
      <c r="ZN13" s="18"/>
      <c r="ZO13" s="18"/>
      <c r="ZP13" s="18"/>
      <c r="ZQ13" s="18"/>
      <c r="ZR13" s="18"/>
      <c r="ZS13" s="18"/>
      <c r="ZT13" s="18"/>
      <c r="ZU13" s="18"/>
      <c r="ZV13" s="18"/>
      <c r="ZW13" s="18"/>
      <c r="ZX13" s="18"/>
      <c r="ZY13" s="18"/>
      <c r="ZZ13" s="18"/>
      <c r="AAA13" s="18"/>
      <c r="AAB13" s="18"/>
      <c r="AAC13" s="18"/>
      <c r="AAD13" s="18"/>
      <c r="AAE13" s="18"/>
      <c r="AAF13" s="18"/>
      <c r="AAG13" s="18"/>
      <c r="AAH13" s="18"/>
      <c r="AAI13" s="18"/>
      <c r="AAJ13" s="18"/>
      <c r="AAK13" s="18"/>
      <c r="AAL13" s="18"/>
      <c r="AAM13" s="18"/>
      <c r="AAN13" s="18"/>
      <c r="AAO13" s="18"/>
      <c r="AAP13" s="18"/>
      <c r="AAQ13" s="18"/>
      <c r="AAR13" s="18"/>
      <c r="AAS13" s="18"/>
      <c r="AAT13" s="18"/>
      <c r="AAU13" s="18"/>
      <c r="AAV13" s="18"/>
      <c r="AAW13" s="18"/>
      <c r="AAX13" s="18"/>
      <c r="AAY13" s="18"/>
      <c r="AAZ13" s="18"/>
      <c r="ABA13" s="18"/>
      <c r="ABB13" s="18"/>
      <c r="ABC13" s="18"/>
      <c r="ABD13" s="18"/>
      <c r="ABE13" s="18"/>
      <c r="ABF13" s="18"/>
      <c r="ABG13" s="18"/>
      <c r="ABH13" s="18"/>
      <c r="ABI13" s="18"/>
      <c r="ABJ13" s="18"/>
      <c r="ABK13" s="18"/>
      <c r="ABL13" s="18"/>
      <c r="ABM13" s="18"/>
      <c r="ABN13" s="18"/>
      <c r="ABO13" s="18"/>
      <c r="ABP13" s="18"/>
      <c r="ABQ13" s="18"/>
      <c r="ABR13" s="18"/>
      <c r="ABS13" s="18"/>
      <c r="ABT13" s="18"/>
      <c r="ABU13" s="18"/>
      <c r="ABV13" s="18"/>
      <c r="ABW13" s="18"/>
      <c r="ABX13" s="18"/>
      <c r="ABY13" s="18"/>
      <c r="ABZ13" s="18"/>
      <c r="ACA13" s="18"/>
      <c r="ACB13" s="18"/>
      <c r="ACC13" s="18"/>
      <c r="ACD13" s="18"/>
      <c r="ACE13" s="18"/>
      <c r="ACF13" s="18"/>
      <c r="ACG13" s="18"/>
      <c r="ACH13" s="18"/>
      <c r="ACI13" s="18"/>
      <c r="ACJ13" s="18"/>
      <c r="ACK13" s="18"/>
      <c r="ACL13" s="18"/>
      <c r="ACM13" s="18"/>
      <c r="ACN13" s="18"/>
      <c r="ACO13" s="18"/>
      <c r="ACP13" s="18"/>
      <c r="ACQ13" s="18"/>
      <c r="ACR13" s="18"/>
      <c r="ACS13" s="18"/>
      <c r="ACT13" s="18"/>
      <c r="ACU13" s="18"/>
      <c r="ACV13" s="18"/>
      <c r="ACW13" s="18"/>
      <c r="ACX13" s="18"/>
      <c r="ACY13" s="18"/>
      <c r="ACZ13" s="18"/>
      <c r="ADA13" s="18"/>
      <c r="ADB13" s="18"/>
      <c r="ADC13" s="18"/>
      <c r="ADD13" s="18"/>
      <c r="ADE13" s="18"/>
      <c r="ADF13" s="18"/>
      <c r="ADG13" s="18"/>
      <c r="ADH13" s="18"/>
      <c r="ADI13" s="18"/>
      <c r="ADJ13" s="18"/>
      <c r="ADK13" s="18"/>
      <c r="ADL13" s="18"/>
      <c r="ADM13" s="18"/>
      <c r="ADN13" s="18"/>
      <c r="ADO13" s="18"/>
      <c r="ADP13" s="18"/>
      <c r="ADQ13" s="18"/>
      <c r="ADR13" s="18"/>
      <c r="ADS13" s="18"/>
      <c r="ADT13" s="18"/>
      <c r="ADU13" s="18"/>
      <c r="ADV13" s="18"/>
      <c r="ADW13" s="18"/>
      <c r="ADX13" s="18"/>
      <c r="ADY13" s="18"/>
      <c r="ADZ13" s="18"/>
      <c r="AEA13" s="18"/>
      <c r="AEB13" s="18"/>
      <c r="AEC13" s="18"/>
      <c r="AED13" s="18"/>
      <c r="AEE13" s="18"/>
      <c r="AEF13" s="18"/>
      <c r="AEG13" s="18"/>
      <c r="AEH13" s="18"/>
      <c r="AEI13" s="18"/>
      <c r="AEJ13" s="18"/>
      <c r="AEK13" s="18"/>
      <c r="AEL13" s="18"/>
      <c r="AEM13" s="18"/>
      <c r="AEN13" s="18"/>
      <c r="AEO13" s="18"/>
      <c r="AEP13" s="18"/>
      <c r="AEQ13" s="18"/>
      <c r="AER13" s="18"/>
      <c r="AES13" s="18"/>
      <c r="AET13" s="18"/>
      <c r="AEU13" s="18"/>
      <c r="AEV13" s="18"/>
      <c r="AEW13" s="18"/>
      <c r="AEX13" s="18"/>
      <c r="AEY13" s="18"/>
      <c r="AEZ13" s="18"/>
      <c r="AFA13" s="18"/>
      <c r="AFB13" s="18"/>
      <c r="AFC13" s="18"/>
      <c r="AFD13" s="18"/>
      <c r="AFE13" s="18"/>
      <c r="AFF13" s="18"/>
      <c r="AFG13" s="18"/>
      <c r="AFH13" s="18"/>
      <c r="AFI13" s="18"/>
      <c r="AFJ13" s="18"/>
      <c r="AFK13" s="18"/>
      <c r="AFL13" s="18"/>
      <c r="AFM13" s="18"/>
      <c r="AFN13" s="18"/>
      <c r="AFO13" s="18"/>
      <c r="AFP13" s="18"/>
      <c r="AFQ13" s="18"/>
      <c r="AFR13" s="18"/>
      <c r="AFS13" s="18"/>
      <c r="AFT13" s="18"/>
      <c r="AFU13" s="18"/>
      <c r="AFV13" s="18"/>
      <c r="AFW13" s="18"/>
      <c r="AFX13" s="18"/>
      <c r="AFY13" s="18"/>
      <c r="AFZ13" s="18"/>
      <c r="AGA13" s="18"/>
      <c r="AGB13" s="18"/>
      <c r="AGC13" s="18"/>
      <c r="AGD13" s="18"/>
      <c r="AGE13" s="18"/>
      <c r="AGF13" s="18"/>
      <c r="AGG13" s="18"/>
      <c r="AGH13" s="18"/>
      <c r="AGI13" s="18"/>
      <c r="AGJ13" s="18"/>
      <c r="AGK13" s="18"/>
      <c r="AGL13" s="18"/>
      <c r="AGM13" s="18"/>
      <c r="AGN13" s="18"/>
      <c r="AGO13" s="18"/>
      <c r="AGP13" s="18"/>
      <c r="AGQ13" s="18"/>
      <c r="AGR13" s="18"/>
      <c r="AGS13" s="18"/>
      <c r="AGT13" s="18"/>
      <c r="AGU13" s="18"/>
      <c r="AGV13" s="18"/>
      <c r="AGW13" s="18"/>
      <c r="AGX13" s="18"/>
      <c r="AGY13" s="18"/>
      <c r="AGZ13" s="18"/>
      <c r="AHA13" s="18"/>
      <c r="AHB13" s="18"/>
      <c r="AHC13" s="18"/>
      <c r="AHD13" s="18"/>
      <c r="AHE13" s="18"/>
      <c r="AHF13" s="18"/>
      <c r="AHG13" s="18"/>
      <c r="AHH13" s="18"/>
      <c r="AHI13" s="18"/>
      <c r="AHJ13" s="18"/>
      <c r="AHK13" s="18"/>
      <c r="AHL13" s="18"/>
      <c r="AHM13" s="18"/>
      <c r="AHN13" s="18"/>
      <c r="AHO13" s="18"/>
      <c r="AHP13" s="18"/>
      <c r="AHQ13" s="18"/>
      <c r="AHR13" s="18"/>
      <c r="AHS13" s="18"/>
      <c r="AHT13" s="18"/>
      <c r="AHU13" s="18"/>
      <c r="AHV13" s="18"/>
      <c r="AHW13" s="18"/>
      <c r="AHX13" s="18"/>
      <c r="AHY13" s="18"/>
      <c r="AHZ13" s="18"/>
      <c r="AIA13" s="18"/>
      <c r="AIB13" s="18"/>
      <c r="AIC13" s="18"/>
      <c r="AID13" s="18"/>
      <c r="AIE13" s="18"/>
      <c r="AIF13" s="18"/>
      <c r="AIG13" s="18"/>
      <c r="AIH13" s="18"/>
      <c r="AII13" s="18"/>
      <c r="AIJ13" s="18"/>
      <c r="AIK13" s="18"/>
      <c r="AIL13" s="18"/>
      <c r="AIM13" s="18"/>
      <c r="AIN13" s="18"/>
      <c r="AIO13" s="18"/>
      <c r="AIP13" s="18"/>
      <c r="AIQ13" s="18"/>
      <c r="AIR13" s="18"/>
      <c r="AIS13" s="18"/>
      <c r="AIT13" s="18"/>
      <c r="AIU13" s="18"/>
      <c r="AIV13" s="18"/>
      <c r="AIW13" s="18"/>
      <c r="AIX13" s="18"/>
      <c r="AIY13" s="18"/>
      <c r="AIZ13" s="18"/>
      <c r="AJA13" s="18"/>
      <c r="AJB13" s="18"/>
      <c r="AJC13" s="18"/>
      <c r="AJD13" s="18"/>
      <c r="AJE13" s="18"/>
      <c r="AJF13" s="18"/>
      <c r="AJG13" s="18"/>
      <c r="AJH13" s="18"/>
      <c r="AJI13" s="18"/>
      <c r="AJJ13" s="18"/>
      <c r="AJK13" s="18"/>
      <c r="AJL13" s="18"/>
      <c r="AJM13" s="18"/>
      <c r="AJN13" s="18"/>
      <c r="AJO13" s="18"/>
      <c r="AJP13" s="18"/>
      <c r="AJQ13" s="18"/>
      <c r="AJR13" s="18"/>
      <c r="AJS13" s="18"/>
      <c r="AJT13" s="18"/>
      <c r="AJU13" s="18"/>
      <c r="AJV13" s="18"/>
      <c r="AJW13" s="18"/>
      <c r="AJX13" s="18"/>
      <c r="AJY13" s="18"/>
      <c r="AJZ13" s="18"/>
      <c r="AKA13" s="18"/>
      <c r="AKB13" s="18"/>
      <c r="AKC13" s="18"/>
      <c r="AKD13" s="18"/>
      <c r="AKE13" s="18"/>
      <c r="AKF13" s="18"/>
      <c r="AKG13" s="18"/>
      <c r="AKH13" s="18"/>
      <c r="AKI13" s="18"/>
      <c r="AKJ13" s="18"/>
      <c r="AKK13" s="18"/>
      <c r="AKL13" s="18"/>
      <c r="AKM13" s="18"/>
      <c r="AKN13" s="18"/>
      <c r="AKO13" s="18"/>
      <c r="AKP13" s="18"/>
      <c r="AKQ13" s="18"/>
      <c r="AKR13" s="18"/>
      <c r="AKS13" s="18"/>
      <c r="AKT13" s="18"/>
      <c r="AKU13" s="18"/>
      <c r="AKV13" s="18"/>
      <c r="AKW13" s="18"/>
      <c r="AKX13" s="18"/>
      <c r="AKY13" s="18"/>
      <c r="AKZ13" s="18"/>
      <c r="ALA13" s="18"/>
      <c r="ALB13" s="18"/>
      <c r="ALC13" s="18"/>
      <c r="ALD13" s="18"/>
      <c r="ALE13" s="18"/>
      <c r="ALF13" s="18"/>
      <c r="ALG13" s="18"/>
      <c r="ALH13" s="18"/>
      <c r="ALI13" s="18"/>
      <c r="ALJ13" s="18"/>
      <c r="ALK13" s="18"/>
      <c r="ALL13" s="18"/>
      <c r="ALM13" s="18"/>
      <c r="ALN13" s="18"/>
      <c r="ALO13" s="18"/>
      <c r="ALP13" s="18"/>
      <c r="ALQ13" s="18"/>
      <c r="ALR13" s="18"/>
      <c r="ALS13" s="18"/>
      <c r="ALT13" s="18"/>
      <c r="ALU13" s="18"/>
      <c r="ALV13" s="18"/>
      <c r="ALW13" s="18"/>
      <c r="ALX13" s="18"/>
      <c r="ALY13" s="18"/>
      <c r="ALZ13" s="18"/>
      <c r="AMA13" s="18"/>
      <c r="AMB13" s="18"/>
      <c r="AMC13" s="18"/>
      <c r="AMD13" s="18"/>
      <c r="AME13" s="18"/>
      <c r="AMF13" s="18"/>
      <c r="AMG13" s="18"/>
      <c r="AMH13" s="18"/>
      <c r="AMI13" s="18"/>
      <c r="AMJ13" s="18"/>
    </row>
    <row r="14" customFormat="false" ht="11.25" hidden="false" customHeight="true" outlineLevel="0" collapsed="false">
      <c r="A14" s="309"/>
      <c r="B14" s="317"/>
      <c r="C14" s="321"/>
      <c r="D14" s="322" t="s">
        <v>354</v>
      </c>
      <c r="E14" s="322" t="s">
        <v>354</v>
      </c>
      <c r="F14" s="322" t="s">
        <v>355</v>
      </c>
      <c r="G14" s="322" t="s">
        <v>355</v>
      </c>
      <c r="H14" s="322" t="s">
        <v>356</v>
      </c>
      <c r="I14" s="322" t="s">
        <v>356</v>
      </c>
      <c r="K14" s="320" t="s">
        <v>352</v>
      </c>
      <c r="L14" s="320" t="s">
        <v>351</v>
      </c>
      <c r="M14" s="320" t="s">
        <v>352</v>
      </c>
      <c r="N14" s="320" t="s">
        <v>351</v>
      </c>
      <c r="O14" s="320" t="s">
        <v>352</v>
      </c>
      <c r="Q14" s="328" t="s">
        <v>357</v>
      </c>
      <c r="R14" s="328" t="s">
        <v>357</v>
      </c>
      <c r="S14" s="328" t="s">
        <v>358</v>
      </c>
      <c r="T14" s="329" t="s">
        <v>357</v>
      </c>
      <c r="U14" s="330" t="s">
        <v>357</v>
      </c>
      <c r="V14" s="330" t="s">
        <v>358</v>
      </c>
      <c r="W14" s="328" t="s">
        <v>359</v>
      </c>
      <c r="X14" s="328" t="s">
        <v>359</v>
      </c>
      <c r="Y14" s="330" t="s">
        <v>359</v>
      </c>
      <c r="Z14" s="330" t="s">
        <v>359</v>
      </c>
      <c r="AA14" s="328" t="s">
        <v>360</v>
      </c>
      <c r="AB14" s="328" t="s">
        <v>360</v>
      </c>
      <c r="AC14" s="330" t="s">
        <v>360</v>
      </c>
      <c r="AD14" s="330" t="s">
        <v>360</v>
      </c>
      <c r="AF14" s="320" t="s">
        <v>354</v>
      </c>
      <c r="AG14" s="320" t="s">
        <v>354</v>
      </c>
      <c r="AH14" s="320" t="s">
        <v>355</v>
      </c>
      <c r="AI14" s="320" t="s">
        <v>355</v>
      </c>
      <c r="AJ14" s="320" t="s">
        <v>361</v>
      </c>
      <c r="AK14" s="320" t="s">
        <v>361</v>
      </c>
      <c r="AL14" s="320" t="s">
        <v>354</v>
      </c>
      <c r="AM14" s="320" t="s">
        <v>354</v>
      </c>
      <c r="AN14" s="320" t="s">
        <v>355</v>
      </c>
      <c r="AO14" s="320" t="s">
        <v>355</v>
      </c>
      <c r="AP14" s="320" t="s">
        <v>361</v>
      </c>
      <c r="AQ14" s="320" t="s">
        <v>361</v>
      </c>
      <c r="AS14" s="326" t="s">
        <v>362</v>
      </c>
      <c r="AT14" s="326" t="s">
        <v>363</v>
      </c>
      <c r="AU14" s="326" t="s">
        <v>364</v>
      </c>
      <c r="AV14" s="327" t="s">
        <v>362</v>
      </c>
      <c r="AW14" s="327" t="s">
        <v>363</v>
      </c>
      <c r="AX14" s="327" t="s">
        <v>364</v>
      </c>
      <c r="AY14" s="326" t="s">
        <v>362</v>
      </c>
      <c r="AZ14" s="326" t="s">
        <v>363</v>
      </c>
      <c r="BA14" s="326" t="s">
        <v>364</v>
      </c>
      <c r="BB14" s="327" t="s">
        <v>362</v>
      </c>
      <c r="BC14" s="327" t="s">
        <v>363</v>
      </c>
      <c r="BD14" s="327" t="s">
        <v>364</v>
      </c>
      <c r="BE14" s="326" t="s">
        <v>365</v>
      </c>
      <c r="BF14" s="326" t="s">
        <v>366</v>
      </c>
      <c r="BG14" s="326" t="s">
        <v>367</v>
      </c>
      <c r="BH14" s="327" t="s">
        <v>365</v>
      </c>
      <c r="BI14" s="327" t="s">
        <v>366</v>
      </c>
      <c r="BJ14" s="327" t="s">
        <v>367</v>
      </c>
      <c r="BK14" s="326" t="s">
        <v>368</v>
      </c>
      <c r="BL14" s="326" t="s">
        <v>369</v>
      </c>
      <c r="BM14" s="326" t="s">
        <v>370</v>
      </c>
      <c r="BN14" s="327" t="s">
        <v>368</v>
      </c>
      <c r="BO14" s="327" t="s">
        <v>369</v>
      </c>
      <c r="BP14" s="327" t="s">
        <v>370</v>
      </c>
      <c r="BQ14" s="326" t="s">
        <v>368</v>
      </c>
      <c r="BR14" s="326" t="s">
        <v>369</v>
      </c>
      <c r="BS14" s="326" t="s">
        <v>370</v>
      </c>
      <c r="BT14" s="327" t="s">
        <v>368</v>
      </c>
      <c r="BU14" s="327" t="s">
        <v>369</v>
      </c>
      <c r="BV14" s="327" t="s">
        <v>370</v>
      </c>
      <c r="BW14" s="326" t="s">
        <v>371</v>
      </c>
      <c r="BX14" s="326" t="s">
        <v>372</v>
      </c>
      <c r="BY14" s="326" t="s">
        <v>373</v>
      </c>
      <c r="BZ14" s="327" t="s">
        <v>371</v>
      </c>
      <c r="CA14" s="327" t="s">
        <v>372</v>
      </c>
      <c r="CB14" s="327" t="s">
        <v>373</v>
      </c>
      <c r="CC14" s="326" t="s">
        <v>371</v>
      </c>
      <c r="CD14" s="326" t="s">
        <v>372</v>
      </c>
      <c r="CE14" s="326" t="s">
        <v>373</v>
      </c>
      <c r="CF14" s="327" t="s">
        <v>371</v>
      </c>
      <c r="CG14" s="327" t="s">
        <v>372</v>
      </c>
      <c r="CH14" s="327" t="s">
        <v>373</v>
      </c>
      <c r="CJ14" s="327"/>
      <c r="CK14" s="327"/>
      <c r="CL14" s="327"/>
      <c r="CM14" s="327"/>
      <c r="CN14" s="327"/>
      <c r="CO14" s="327"/>
      <c r="CP14" s="327"/>
      <c r="CQ14" s="327"/>
      <c r="CR14" s="327"/>
      <c r="CS14" s="327"/>
      <c r="CT14" s="327"/>
      <c r="CU14" s="327"/>
      <c r="CV14" s="327"/>
      <c r="CW14" s="327"/>
      <c r="CX14" s="327"/>
      <c r="CY14" s="327"/>
      <c r="CZ14" s="327"/>
      <c r="DA14" s="327"/>
      <c r="DB14" s="327"/>
      <c r="DC14" s="327"/>
      <c r="IX14" s="18"/>
      <c r="IY14" s="18"/>
      <c r="IZ14" s="18"/>
      <c r="JA14" s="18"/>
      <c r="JB14" s="18"/>
      <c r="JC14" s="18"/>
      <c r="JD14" s="18"/>
      <c r="JE14" s="18"/>
      <c r="JF14" s="18"/>
      <c r="JG14" s="18"/>
      <c r="JH14" s="18"/>
      <c r="JI14" s="18"/>
      <c r="JJ14" s="18"/>
      <c r="JK14" s="18"/>
      <c r="JL14" s="18"/>
      <c r="JM14" s="18"/>
      <c r="JN14" s="18"/>
      <c r="JO14" s="18"/>
      <c r="JP14" s="18"/>
      <c r="JQ14" s="18"/>
      <c r="JR14" s="18"/>
      <c r="JS14" s="18"/>
      <c r="JT14" s="18"/>
      <c r="JU14" s="18"/>
      <c r="JV14" s="18"/>
      <c r="JW14" s="18"/>
      <c r="JX14" s="18"/>
      <c r="JY14" s="18"/>
      <c r="JZ14" s="18"/>
      <c r="KA14" s="18"/>
      <c r="KB14" s="18"/>
      <c r="KC14" s="18"/>
      <c r="KD14" s="18"/>
      <c r="KE14" s="18"/>
      <c r="KF14" s="18"/>
      <c r="KG14" s="18"/>
      <c r="KH14" s="18"/>
      <c r="KI14" s="18"/>
      <c r="KJ14" s="18"/>
      <c r="KK14" s="18"/>
      <c r="KL14" s="18"/>
      <c r="KM14" s="18"/>
      <c r="KN14" s="18"/>
      <c r="KO14" s="18"/>
      <c r="KP14" s="18"/>
      <c r="KQ14" s="18"/>
      <c r="KR14" s="18"/>
      <c r="KS14" s="18"/>
      <c r="KT14" s="18"/>
      <c r="KU14" s="18"/>
      <c r="KV14" s="18"/>
      <c r="KW14" s="18"/>
      <c r="KX14" s="18"/>
      <c r="KY14" s="18"/>
      <c r="KZ14" s="18"/>
      <c r="LA14" s="18"/>
      <c r="LB14" s="18"/>
      <c r="LC14" s="18"/>
      <c r="LD14" s="18"/>
      <c r="LE14" s="18"/>
      <c r="LF14" s="18"/>
      <c r="LG14" s="18"/>
      <c r="LH14" s="18"/>
      <c r="LI14" s="18"/>
      <c r="LJ14" s="18"/>
      <c r="LK14" s="18"/>
      <c r="LL14" s="18"/>
      <c r="LM14" s="18"/>
      <c r="LN14" s="18"/>
      <c r="LO14" s="18"/>
      <c r="LP14" s="18"/>
      <c r="LQ14" s="18"/>
      <c r="LR14" s="18"/>
      <c r="LS14" s="18"/>
      <c r="LT14" s="18"/>
      <c r="LU14" s="18"/>
      <c r="LV14" s="18"/>
      <c r="LW14" s="18"/>
      <c r="LX14" s="18"/>
      <c r="LY14" s="18"/>
      <c r="LZ14" s="18"/>
      <c r="MA14" s="18"/>
      <c r="MB14" s="18"/>
      <c r="MC14" s="18"/>
      <c r="MD14" s="18"/>
      <c r="ME14" s="18"/>
      <c r="MF14" s="18"/>
      <c r="MG14" s="18"/>
      <c r="MH14" s="18"/>
      <c r="MI14" s="18"/>
      <c r="MJ14" s="18"/>
      <c r="MK14" s="18"/>
      <c r="ML14" s="18"/>
      <c r="MM14" s="18"/>
      <c r="MN14" s="18"/>
      <c r="MO14" s="18"/>
      <c r="MP14" s="18"/>
      <c r="MQ14" s="18"/>
      <c r="MR14" s="18"/>
      <c r="MS14" s="18"/>
      <c r="MT14" s="18"/>
      <c r="MU14" s="18"/>
      <c r="MV14" s="18"/>
      <c r="MW14" s="18"/>
      <c r="MX14" s="18"/>
      <c r="MY14" s="18"/>
      <c r="MZ14" s="18"/>
      <c r="NA14" s="18"/>
      <c r="NB14" s="18"/>
      <c r="NC14" s="18"/>
      <c r="ND14" s="18"/>
      <c r="NE14" s="18"/>
      <c r="NF14" s="18"/>
      <c r="NG14" s="18"/>
      <c r="NH14" s="18"/>
      <c r="NI14" s="18"/>
      <c r="NJ14" s="18"/>
      <c r="NK14" s="18"/>
      <c r="NL14" s="18"/>
      <c r="NM14" s="18"/>
      <c r="NN14" s="18"/>
      <c r="NO14" s="18"/>
      <c r="NP14" s="18"/>
      <c r="NQ14" s="18"/>
      <c r="NR14" s="18"/>
      <c r="NS14" s="18"/>
      <c r="NT14" s="18"/>
      <c r="NU14" s="18"/>
      <c r="NV14" s="18"/>
      <c r="NW14" s="18"/>
      <c r="NX14" s="18"/>
      <c r="NY14" s="18"/>
      <c r="NZ14" s="18"/>
      <c r="OA14" s="18"/>
      <c r="OB14" s="18"/>
      <c r="OC14" s="18"/>
      <c r="OD14" s="18"/>
      <c r="OE14" s="18"/>
      <c r="OF14" s="18"/>
      <c r="OG14" s="18"/>
      <c r="OH14" s="18"/>
      <c r="OI14" s="18"/>
      <c r="OJ14" s="18"/>
      <c r="OK14" s="18"/>
      <c r="OL14" s="18"/>
      <c r="OM14" s="18"/>
      <c r="ON14" s="18"/>
      <c r="OO14" s="18"/>
      <c r="OP14" s="18"/>
      <c r="OQ14" s="18"/>
      <c r="OR14" s="18"/>
      <c r="OS14" s="18"/>
      <c r="OT14" s="18"/>
      <c r="OU14" s="18"/>
      <c r="OV14" s="18"/>
      <c r="OW14" s="18"/>
      <c r="OX14" s="18"/>
      <c r="OY14" s="18"/>
      <c r="OZ14" s="18"/>
      <c r="PA14" s="18"/>
      <c r="PB14" s="18"/>
      <c r="PC14" s="18"/>
      <c r="PD14" s="18"/>
      <c r="PE14" s="18"/>
      <c r="PF14" s="18"/>
      <c r="PG14" s="18"/>
      <c r="PH14" s="18"/>
      <c r="PI14" s="18"/>
      <c r="PJ14" s="18"/>
      <c r="PK14" s="18"/>
      <c r="PL14" s="18"/>
      <c r="PM14" s="18"/>
      <c r="PN14" s="18"/>
      <c r="PO14" s="18"/>
      <c r="PP14" s="18"/>
      <c r="PQ14" s="18"/>
      <c r="PR14" s="18"/>
      <c r="PS14" s="18"/>
      <c r="PT14" s="18"/>
      <c r="PU14" s="18"/>
      <c r="PV14" s="18"/>
      <c r="PW14" s="18"/>
      <c r="PX14" s="18"/>
      <c r="PY14" s="18"/>
      <c r="PZ14" s="18"/>
      <c r="QA14" s="18"/>
      <c r="QB14" s="18"/>
      <c r="QC14" s="18"/>
      <c r="QD14" s="18"/>
      <c r="QE14" s="18"/>
      <c r="QF14" s="18"/>
      <c r="QG14" s="18"/>
      <c r="QH14" s="18"/>
      <c r="QI14" s="18"/>
      <c r="QJ14" s="18"/>
      <c r="QK14" s="18"/>
      <c r="QL14" s="18"/>
      <c r="QM14" s="18"/>
      <c r="QN14" s="18"/>
      <c r="QO14" s="18"/>
      <c r="QP14" s="18"/>
      <c r="QQ14" s="18"/>
      <c r="QR14" s="18"/>
      <c r="QS14" s="18"/>
      <c r="QT14" s="18"/>
      <c r="QU14" s="18"/>
      <c r="QV14" s="18"/>
      <c r="QW14" s="18"/>
      <c r="QX14" s="18"/>
      <c r="QY14" s="18"/>
      <c r="QZ14" s="18"/>
      <c r="RA14" s="18"/>
      <c r="RB14" s="18"/>
      <c r="RC14" s="18"/>
      <c r="RD14" s="18"/>
      <c r="RE14" s="18"/>
      <c r="RF14" s="18"/>
      <c r="RG14" s="18"/>
      <c r="RH14" s="18"/>
      <c r="RI14" s="18"/>
      <c r="RJ14" s="18"/>
      <c r="RK14" s="18"/>
      <c r="RL14" s="18"/>
      <c r="RM14" s="18"/>
      <c r="RN14" s="18"/>
      <c r="RO14" s="18"/>
      <c r="RP14" s="18"/>
      <c r="RQ14" s="18"/>
      <c r="RR14" s="18"/>
      <c r="RS14" s="18"/>
      <c r="RT14" s="18"/>
      <c r="RU14" s="18"/>
      <c r="RV14" s="18"/>
      <c r="RW14" s="18"/>
      <c r="RX14" s="18"/>
      <c r="RY14" s="18"/>
      <c r="RZ14" s="18"/>
      <c r="SA14" s="18"/>
      <c r="SB14" s="18"/>
      <c r="SC14" s="18"/>
      <c r="SD14" s="18"/>
      <c r="SE14" s="18"/>
      <c r="SF14" s="18"/>
      <c r="SG14" s="18"/>
      <c r="SH14" s="18"/>
      <c r="SI14" s="18"/>
      <c r="SJ14" s="18"/>
      <c r="SK14" s="18"/>
      <c r="SL14" s="18"/>
      <c r="SM14" s="18"/>
      <c r="SN14" s="18"/>
      <c r="SO14" s="18"/>
      <c r="SP14" s="18"/>
      <c r="SQ14" s="18"/>
      <c r="SR14" s="18"/>
      <c r="SS14" s="18"/>
      <c r="ST14" s="18"/>
      <c r="SU14" s="18"/>
      <c r="SV14" s="18"/>
      <c r="SW14" s="18"/>
      <c r="SX14" s="18"/>
      <c r="SY14" s="18"/>
      <c r="SZ14" s="18"/>
      <c r="TA14" s="18"/>
      <c r="TB14" s="18"/>
      <c r="TC14" s="18"/>
      <c r="TD14" s="18"/>
      <c r="TE14" s="18"/>
      <c r="TF14" s="18"/>
      <c r="TG14" s="18"/>
      <c r="TH14" s="18"/>
      <c r="TI14" s="18"/>
      <c r="TJ14" s="18"/>
      <c r="TK14" s="18"/>
      <c r="TL14" s="18"/>
      <c r="TM14" s="18"/>
      <c r="TN14" s="18"/>
      <c r="TO14" s="18"/>
      <c r="TP14" s="18"/>
      <c r="TQ14" s="18"/>
      <c r="TR14" s="18"/>
      <c r="TS14" s="18"/>
      <c r="TT14" s="18"/>
      <c r="TU14" s="18"/>
      <c r="TV14" s="18"/>
      <c r="TW14" s="18"/>
      <c r="TX14" s="18"/>
      <c r="TY14" s="18"/>
      <c r="TZ14" s="18"/>
      <c r="UA14" s="18"/>
      <c r="UB14" s="18"/>
      <c r="UC14" s="18"/>
      <c r="UD14" s="18"/>
      <c r="UE14" s="18"/>
      <c r="UF14" s="18"/>
      <c r="UG14" s="18"/>
      <c r="UH14" s="18"/>
      <c r="UI14" s="18"/>
      <c r="UJ14" s="18"/>
      <c r="UK14" s="18"/>
      <c r="UL14" s="18"/>
      <c r="UM14" s="18"/>
      <c r="UN14" s="18"/>
      <c r="UO14" s="18"/>
      <c r="UP14" s="18"/>
      <c r="UQ14" s="18"/>
      <c r="UR14" s="18"/>
      <c r="US14" s="18"/>
      <c r="UT14" s="18"/>
      <c r="UU14" s="18"/>
      <c r="UV14" s="18"/>
      <c r="UW14" s="18"/>
      <c r="UX14" s="18"/>
      <c r="UY14" s="18"/>
      <c r="UZ14" s="18"/>
      <c r="VA14" s="18"/>
      <c r="VB14" s="18"/>
      <c r="VC14" s="18"/>
      <c r="VD14" s="18"/>
      <c r="VE14" s="18"/>
      <c r="VF14" s="18"/>
      <c r="VG14" s="18"/>
      <c r="VH14" s="18"/>
      <c r="VI14" s="18"/>
      <c r="VJ14" s="18"/>
      <c r="VK14" s="18"/>
      <c r="VL14" s="18"/>
      <c r="VM14" s="18"/>
      <c r="VN14" s="18"/>
      <c r="VO14" s="18"/>
      <c r="VP14" s="18"/>
      <c r="VQ14" s="18"/>
      <c r="VR14" s="18"/>
      <c r="VS14" s="18"/>
      <c r="VT14" s="18"/>
      <c r="VU14" s="18"/>
      <c r="VV14" s="18"/>
      <c r="VW14" s="18"/>
      <c r="VX14" s="18"/>
      <c r="VY14" s="18"/>
      <c r="VZ14" s="18"/>
      <c r="WA14" s="18"/>
      <c r="WB14" s="18"/>
      <c r="WC14" s="18"/>
      <c r="WD14" s="18"/>
      <c r="WE14" s="18"/>
      <c r="WF14" s="18"/>
      <c r="WG14" s="18"/>
      <c r="WH14" s="18"/>
      <c r="WI14" s="18"/>
      <c r="WJ14" s="18"/>
      <c r="WK14" s="18"/>
      <c r="WL14" s="18"/>
      <c r="WM14" s="18"/>
      <c r="WN14" s="18"/>
      <c r="WO14" s="18"/>
      <c r="WP14" s="18"/>
      <c r="WQ14" s="18"/>
      <c r="WR14" s="18"/>
      <c r="WS14" s="18"/>
      <c r="WT14" s="18"/>
      <c r="WU14" s="18"/>
      <c r="WV14" s="18"/>
      <c r="WW14" s="18"/>
      <c r="WX14" s="18"/>
      <c r="WY14" s="18"/>
      <c r="WZ14" s="18"/>
      <c r="XA14" s="18"/>
      <c r="XB14" s="18"/>
      <c r="XC14" s="18"/>
      <c r="XD14" s="18"/>
      <c r="XE14" s="18"/>
      <c r="XF14" s="18"/>
      <c r="XG14" s="18"/>
      <c r="XH14" s="18"/>
      <c r="XI14" s="18"/>
      <c r="XJ14" s="18"/>
      <c r="XK14" s="18"/>
      <c r="XL14" s="18"/>
      <c r="XM14" s="18"/>
      <c r="XN14" s="18"/>
      <c r="XO14" s="18"/>
      <c r="XP14" s="18"/>
      <c r="XQ14" s="18"/>
      <c r="XR14" s="18"/>
      <c r="XS14" s="18"/>
      <c r="XT14" s="18"/>
      <c r="XU14" s="18"/>
      <c r="XV14" s="18"/>
      <c r="XW14" s="18"/>
      <c r="XX14" s="18"/>
      <c r="XY14" s="18"/>
      <c r="XZ14" s="18"/>
      <c r="YA14" s="18"/>
      <c r="YB14" s="18"/>
      <c r="YC14" s="18"/>
      <c r="YD14" s="18"/>
      <c r="YE14" s="18"/>
      <c r="YF14" s="18"/>
      <c r="YG14" s="18"/>
      <c r="YH14" s="18"/>
      <c r="YI14" s="18"/>
      <c r="YJ14" s="18"/>
      <c r="YK14" s="18"/>
      <c r="YL14" s="18"/>
      <c r="YM14" s="18"/>
      <c r="YN14" s="18"/>
      <c r="YO14" s="18"/>
      <c r="YP14" s="18"/>
      <c r="YQ14" s="18"/>
      <c r="YR14" s="18"/>
      <c r="YS14" s="18"/>
      <c r="YT14" s="18"/>
      <c r="YU14" s="18"/>
      <c r="YV14" s="18"/>
      <c r="YW14" s="18"/>
      <c r="YX14" s="18"/>
      <c r="YY14" s="18"/>
      <c r="YZ14" s="18"/>
      <c r="ZA14" s="18"/>
      <c r="ZB14" s="18"/>
      <c r="ZC14" s="18"/>
      <c r="ZD14" s="18"/>
      <c r="ZE14" s="18"/>
      <c r="ZF14" s="18"/>
      <c r="ZG14" s="18"/>
      <c r="ZH14" s="18"/>
      <c r="ZI14" s="18"/>
      <c r="ZJ14" s="18"/>
      <c r="ZK14" s="18"/>
      <c r="ZL14" s="18"/>
      <c r="ZM14" s="18"/>
      <c r="ZN14" s="18"/>
      <c r="ZO14" s="18"/>
      <c r="ZP14" s="18"/>
      <c r="ZQ14" s="18"/>
      <c r="ZR14" s="18"/>
      <c r="ZS14" s="18"/>
      <c r="ZT14" s="18"/>
      <c r="ZU14" s="18"/>
      <c r="ZV14" s="18"/>
      <c r="ZW14" s="18"/>
      <c r="ZX14" s="18"/>
      <c r="ZY14" s="18"/>
      <c r="ZZ14" s="18"/>
      <c r="AAA14" s="18"/>
      <c r="AAB14" s="18"/>
      <c r="AAC14" s="18"/>
      <c r="AAD14" s="18"/>
      <c r="AAE14" s="18"/>
      <c r="AAF14" s="18"/>
      <c r="AAG14" s="18"/>
      <c r="AAH14" s="18"/>
      <c r="AAI14" s="18"/>
      <c r="AAJ14" s="18"/>
      <c r="AAK14" s="18"/>
      <c r="AAL14" s="18"/>
      <c r="AAM14" s="18"/>
      <c r="AAN14" s="18"/>
      <c r="AAO14" s="18"/>
      <c r="AAP14" s="18"/>
      <c r="AAQ14" s="18"/>
      <c r="AAR14" s="18"/>
      <c r="AAS14" s="18"/>
      <c r="AAT14" s="18"/>
      <c r="AAU14" s="18"/>
      <c r="AAV14" s="18"/>
      <c r="AAW14" s="18"/>
      <c r="AAX14" s="18"/>
      <c r="AAY14" s="18"/>
      <c r="AAZ14" s="18"/>
      <c r="ABA14" s="18"/>
      <c r="ABB14" s="18"/>
      <c r="ABC14" s="18"/>
      <c r="ABD14" s="18"/>
      <c r="ABE14" s="18"/>
      <c r="ABF14" s="18"/>
      <c r="ABG14" s="18"/>
      <c r="ABH14" s="18"/>
      <c r="ABI14" s="18"/>
      <c r="ABJ14" s="18"/>
      <c r="ABK14" s="18"/>
      <c r="ABL14" s="18"/>
      <c r="ABM14" s="18"/>
      <c r="ABN14" s="18"/>
      <c r="ABO14" s="18"/>
      <c r="ABP14" s="18"/>
      <c r="ABQ14" s="18"/>
      <c r="ABR14" s="18"/>
      <c r="ABS14" s="18"/>
      <c r="ABT14" s="18"/>
      <c r="ABU14" s="18"/>
      <c r="ABV14" s="18"/>
      <c r="ABW14" s="18"/>
      <c r="ABX14" s="18"/>
      <c r="ABY14" s="18"/>
      <c r="ABZ14" s="18"/>
      <c r="ACA14" s="18"/>
      <c r="ACB14" s="18"/>
      <c r="ACC14" s="18"/>
      <c r="ACD14" s="18"/>
      <c r="ACE14" s="18"/>
      <c r="ACF14" s="18"/>
      <c r="ACG14" s="18"/>
      <c r="ACH14" s="18"/>
      <c r="ACI14" s="18"/>
      <c r="ACJ14" s="18"/>
      <c r="ACK14" s="18"/>
      <c r="ACL14" s="18"/>
      <c r="ACM14" s="18"/>
      <c r="ACN14" s="18"/>
      <c r="ACO14" s="18"/>
      <c r="ACP14" s="18"/>
      <c r="ACQ14" s="18"/>
      <c r="ACR14" s="18"/>
      <c r="ACS14" s="18"/>
      <c r="ACT14" s="18"/>
      <c r="ACU14" s="18"/>
      <c r="ACV14" s="18"/>
      <c r="ACW14" s="18"/>
      <c r="ACX14" s="18"/>
      <c r="ACY14" s="18"/>
      <c r="ACZ14" s="18"/>
      <c r="ADA14" s="18"/>
      <c r="ADB14" s="18"/>
      <c r="ADC14" s="18"/>
      <c r="ADD14" s="18"/>
      <c r="ADE14" s="18"/>
      <c r="ADF14" s="18"/>
      <c r="ADG14" s="18"/>
      <c r="ADH14" s="18"/>
      <c r="ADI14" s="18"/>
      <c r="ADJ14" s="18"/>
      <c r="ADK14" s="18"/>
      <c r="ADL14" s="18"/>
      <c r="ADM14" s="18"/>
      <c r="ADN14" s="18"/>
      <c r="ADO14" s="18"/>
      <c r="ADP14" s="18"/>
      <c r="ADQ14" s="18"/>
      <c r="ADR14" s="18"/>
      <c r="ADS14" s="18"/>
      <c r="ADT14" s="18"/>
      <c r="ADU14" s="18"/>
      <c r="ADV14" s="18"/>
      <c r="ADW14" s="18"/>
      <c r="ADX14" s="18"/>
      <c r="ADY14" s="18"/>
      <c r="ADZ14" s="18"/>
      <c r="AEA14" s="18"/>
      <c r="AEB14" s="18"/>
      <c r="AEC14" s="18"/>
      <c r="AED14" s="18"/>
      <c r="AEE14" s="18"/>
      <c r="AEF14" s="18"/>
      <c r="AEG14" s="18"/>
      <c r="AEH14" s="18"/>
      <c r="AEI14" s="18"/>
      <c r="AEJ14" s="18"/>
      <c r="AEK14" s="18"/>
      <c r="AEL14" s="18"/>
      <c r="AEM14" s="18"/>
      <c r="AEN14" s="18"/>
      <c r="AEO14" s="18"/>
      <c r="AEP14" s="18"/>
      <c r="AEQ14" s="18"/>
      <c r="AER14" s="18"/>
      <c r="AES14" s="18"/>
      <c r="AET14" s="18"/>
      <c r="AEU14" s="18"/>
      <c r="AEV14" s="18"/>
      <c r="AEW14" s="18"/>
      <c r="AEX14" s="18"/>
      <c r="AEY14" s="18"/>
      <c r="AEZ14" s="18"/>
      <c r="AFA14" s="18"/>
      <c r="AFB14" s="18"/>
      <c r="AFC14" s="18"/>
      <c r="AFD14" s="18"/>
      <c r="AFE14" s="18"/>
      <c r="AFF14" s="18"/>
      <c r="AFG14" s="18"/>
      <c r="AFH14" s="18"/>
      <c r="AFI14" s="18"/>
      <c r="AFJ14" s="18"/>
      <c r="AFK14" s="18"/>
      <c r="AFL14" s="18"/>
      <c r="AFM14" s="18"/>
      <c r="AFN14" s="18"/>
      <c r="AFO14" s="18"/>
      <c r="AFP14" s="18"/>
      <c r="AFQ14" s="18"/>
      <c r="AFR14" s="18"/>
      <c r="AFS14" s="18"/>
      <c r="AFT14" s="18"/>
      <c r="AFU14" s="18"/>
      <c r="AFV14" s="18"/>
      <c r="AFW14" s="18"/>
      <c r="AFX14" s="18"/>
      <c r="AFY14" s="18"/>
      <c r="AFZ14" s="18"/>
      <c r="AGA14" s="18"/>
      <c r="AGB14" s="18"/>
      <c r="AGC14" s="18"/>
      <c r="AGD14" s="18"/>
      <c r="AGE14" s="18"/>
      <c r="AGF14" s="18"/>
      <c r="AGG14" s="18"/>
      <c r="AGH14" s="18"/>
      <c r="AGI14" s="18"/>
      <c r="AGJ14" s="18"/>
      <c r="AGK14" s="18"/>
      <c r="AGL14" s="18"/>
      <c r="AGM14" s="18"/>
      <c r="AGN14" s="18"/>
      <c r="AGO14" s="18"/>
      <c r="AGP14" s="18"/>
      <c r="AGQ14" s="18"/>
      <c r="AGR14" s="18"/>
      <c r="AGS14" s="18"/>
      <c r="AGT14" s="18"/>
      <c r="AGU14" s="18"/>
      <c r="AGV14" s="18"/>
      <c r="AGW14" s="18"/>
      <c r="AGX14" s="18"/>
      <c r="AGY14" s="18"/>
      <c r="AGZ14" s="18"/>
      <c r="AHA14" s="18"/>
      <c r="AHB14" s="18"/>
      <c r="AHC14" s="18"/>
      <c r="AHD14" s="18"/>
      <c r="AHE14" s="18"/>
      <c r="AHF14" s="18"/>
      <c r="AHG14" s="18"/>
      <c r="AHH14" s="18"/>
      <c r="AHI14" s="18"/>
      <c r="AHJ14" s="18"/>
      <c r="AHK14" s="18"/>
      <c r="AHL14" s="18"/>
      <c r="AHM14" s="18"/>
      <c r="AHN14" s="18"/>
      <c r="AHO14" s="18"/>
      <c r="AHP14" s="18"/>
      <c r="AHQ14" s="18"/>
      <c r="AHR14" s="18"/>
      <c r="AHS14" s="18"/>
      <c r="AHT14" s="18"/>
      <c r="AHU14" s="18"/>
      <c r="AHV14" s="18"/>
      <c r="AHW14" s="18"/>
      <c r="AHX14" s="18"/>
      <c r="AHY14" s="18"/>
      <c r="AHZ14" s="18"/>
      <c r="AIA14" s="18"/>
      <c r="AIB14" s="18"/>
      <c r="AIC14" s="18"/>
      <c r="AID14" s="18"/>
      <c r="AIE14" s="18"/>
      <c r="AIF14" s="18"/>
      <c r="AIG14" s="18"/>
      <c r="AIH14" s="18"/>
      <c r="AII14" s="18"/>
      <c r="AIJ14" s="18"/>
      <c r="AIK14" s="18"/>
      <c r="AIL14" s="18"/>
      <c r="AIM14" s="18"/>
      <c r="AIN14" s="18"/>
      <c r="AIO14" s="18"/>
      <c r="AIP14" s="18"/>
      <c r="AIQ14" s="18"/>
      <c r="AIR14" s="18"/>
      <c r="AIS14" s="18"/>
      <c r="AIT14" s="18"/>
      <c r="AIU14" s="18"/>
      <c r="AIV14" s="18"/>
      <c r="AIW14" s="18"/>
      <c r="AIX14" s="18"/>
      <c r="AIY14" s="18"/>
      <c r="AIZ14" s="18"/>
      <c r="AJA14" s="18"/>
      <c r="AJB14" s="18"/>
      <c r="AJC14" s="18"/>
      <c r="AJD14" s="18"/>
      <c r="AJE14" s="18"/>
      <c r="AJF14" s="18"/>
      <c r="AJG14" s="18"/>
      <c r="AJH14" s="18"/>
      <c r="AJI14" s="18"/>
      <c r="AJJ14" s="18"/>
      <c r="AJK14" s="18"/>
      <c r="AJL14" s="18"/>
      <c r="AJM14" s="18"/>
      <c r="AJN14" s="18"/>
      <c r="AJO14" s="18"/>
      <c r="AJP14" s="18"/>
      <c r="AJQ14" s="18"/>
      <c r="AJR14" s="18"/>
      <c r="AJS14" s="18"/>
      <c r="AJT14" s="18"/>
      <c r="AJU14" s="18"/>
      <c r="AJV14" s="18"/>
      <c r="AJW14" s="18"/>
      <c r="AJX14" s="18"/>
      <c r="AJY14" s="18"/>
      <c r="AJZ14" s="18"/>
      <c r="AKA14" s="18"/>
      <c r="AKB14" s="18"/>
      <c r="AKC14" s="18"/>
      <c r="AKD14" s="18"/>
      <c r="AKE14" s="18"/>
      <c r="AKF14" s="18"/>
      <c r="AKG14" s="18"/>
      <c r="AKH14" s="18"/>
      <c r="AKI14" s="18"/>
      <c r="AKJ14" s="18"/>
      <c r="AKK14" s="18"/>
      <c r="AKL14" s="18"/>
      <c r="AKM14" s="18"/>
      <c r="AKN14" s="18"/>
      <c r="AKO14" s="18"/>
      <c r="AKP14" s="18"/>
      <c r="AKQ14" s="18"/>
      <c r="AKR14" s="18"/>
      <c r="AKS14" s="18"/>
      <c r="AKT14" s="18"/>
      <c r="AKU14" s="18"/>
      <c r="AKV14" s="18"/>
      <c r="AKW14" s="18"/>
      <c r="AKX14" s="18"/>
      <c r="AKY14" s="18"/>
      <c r="AKZ14" s="18"/>
      <c r="ALA14" s="18"/>
      <c r="ALB14" s="18"/>
      <c r="ALC14" s="18"/>
      <c r="ALD14" s="18"/>
      <c r="ALE14" s="18"/>
      <c r="ALF14" s="18"/>
      <c r="ALG14" s="18"/>
      <c r="ALH14" s="18"/>
      <c r="ALI14" s="18"/>
      <c r="ALJ14" s="18"/>
      <c r="ALK14" s="18"/>
      <c r="ALL14" s="18"/>
      <c r="ALM14" s="18"/>
      <c r="ALN14" s="18"/>
      <c r="ALO14" s="18"/>
      <c r="ALP14" s="18"/>
      <c r="ALQ14" s="18"/>
      <c r="ALR14" s="18"/>
      <c r="ALS14" s="18"/>
      <c r="ALT14" s="18"/>
      <c r="ALU14" s="18"/>
      <c r="ALV14" s="18"/>
      <c r="ALW14" s="18"/>
      <c r="ALX14" s="18"/>
      <c r="ALY14" s="18"/>
      <c r="ALZ14" s="18"/>
      <c r="AMA14" s="18"/>
      <c r="AMB14" s="18"/>
      <c r="AMC14" s="18"/>
      <c r="AMD14" s="18"/>
      <c r="AME14" s="18"/>
      <c r="AMF14" s="18"/>
      <c r="AMG14" s="18"/>
      <c r="AMH14" s="18"/>
      <c r="AMI14" s="18"/>
      <c r="AMJ14" s="18"/>
    </row>
    <row r="15" customFormat="false" ht="11.25" hidden="false" customHeight="true" outlineLevel="0" collapsed="false">
      <c r="A15" s="309"/>
      <c r="B15" s="317"/>
      <c r="C15" s="321"/>
      <c r="D15" s="322" t="s">
        <v>374</v>
      </c>
      <c r="E15" s="322" t="s">
        <v>374</v>
      </c>
      <c r="F15" s="322" t="s">
        <v>374</v>
      </c>
      <c r="G15" s="322" t="s">
        <v>374</v>
      </c>
      <c r="H15" s="322" t="s">
        <v>374</v>
      </c>
      <c r="I15" s="322" t="s">
        <v>374</v>
      </c>
      <c r="K15" s="320" t="s">
        <v>354</v>
      </c>
      <c r="L15" s="320" t="s">
        <v>355</v>
      </c>
      <c r="M15" s="320" t="s">
        <v>355</v>
      </c>
      <c r="N15" s="320" t="s">
        <v>361</v>
      </c>
      <c r="O15" s="320" t="s">
        <v>361</v>
      </c>
      <c r="Q15" s="331" t="s">
        <v>375</v>
      </c>
      <c r="R15" s="331" t="s">
        <v>376</v>
      </c>
      <c r="S15" s="331" t="s">
        <v>376</v>
      </c>
      <c r="T15" s="332" t="s">
        <v>375</v>
      </c>
      <c r="U15" s="333" t="s">
        <v>376</v>
      </c>
      <c r="V15" s="333" t="s">
        <v>376</v>
      </c>
      <c r="W15" s="331" t="s">
        <v>375</v>
      </c>
      <c r="X15" s="331" t="s">
        <v>376</v>
      </c>
      <c r="Y15" s="333" t="s">
        <v>375</v>
      </c>
      <c r="Z15" s="333" t="s">
        <v>376</v>
      </c>
      <c r="AA15" s="331" t="s">
        <v>375</v>
      </c>
      <c r="AB15" s="331" t="s">
        <v>377</v>
      </c>
      <c r="AC15" s="333" t="s">
        <v>375</v>
      </c>
      <c r="AD15" s="333" t="s">
        <v>377</v>
      </c>
      <c r="AF15" s="320" t="s">
        <v>378</v>
      </c>
      <c r="AG15" s="320" t="s">
        <v>378</v>
      </c>
      <c r="AH15" s="320" t="s">
        <v>378</v>
      </c>
      <c r="AI15" s="320" t="s">
        <v>378</v>
      </c>
      <c r="AJ15" s="320" t="s">
        <v>378</v>
      </c>
      <c r="AK15" s="320" t="s">
        <v>378</v>
      </c>
      <c r="AL15" s="320" t="s">
        <v>376</v>
      </c>
      <c r="AM15" s="320" t="s">
        <v>376</v>
      </c>
      <c r="AN15" s="320" t="s">
        <v>376</v>
      </c>
      <c r="AO15" s="320" t="s">
        <v>376</v>
      </c>
      <c r="AP15" s="320" t="s">
        <v>376</v>
      </c>
      <c r="AQ15" s="320" t="s">
        <v>376</v>
      </c>
      <c r="AS15" s="326" t="s">
        <v>375</v>
      </c>
      <c r="AT15" s="326" t="s">
        <v>375</v>
      </c>
      <c r="AU15" s="326" t="s">
        <v>375</v>
      </c>
      <c r="AV15" s="327" t="s">
        <v>375</v>
      </c>
      <c r="AW15" s="327" t="s">
        <v>375</v>
      </c>
      <c r="AX15" s="327" t="s">
        <v>375</v>
      </c>
      <c r="AY15" s="326" t="s">
        <v>376</v>
      </c>
      <c r="AZ15" s="326" t="s">
        <v>376</v>
      </c>
      <c r="BA15" s="326" t="s">
        <v>376</v>
      </c>
      <c r="BB15" s="327" t="s">
        <v>376</v>
      </c>
      <c r="BC15" s="327" t="s">
        <v>376</v>
      </c>
      <c r="BD15" s="327" t="s">
        <v>376</v>
      </c>
      <c r="BE15" s="326" t="s">
        <v>376</v>
      </c>
      <c r="BF15" s="326" t="s">
        <v>376</v>
      </c>
      <c r="BG15" s="326" t="s">
        <v>376</v>
      </c>
      <c r="BH15" s="327" t="s">
        <v>376</v>
      </c>
      <c r="BI15" s="327" t="s">
        <v>376</v>
      </c>
      <c r="BJ15" s="327" t="s">
        <v>376</v>
      </c>
      <c r="BK15" s="326" t="s">
        <v>375</v>
      </c>
      <c r="BL15" s="326" t="s">
        <v>375</v>
      </c>
      <c r="BM15" s="326" t="s">
        <v>375</v>
      </c>
      <c r="BN15" s="327" t="s">
        <v>375</v>
      </c>
      <c r="BO15" s="327" t="s">
        <v>375</v>
      </c>
      <c r="BP15" s="327" t="s">
        <v>375</v>
      </c>
      <c r="BQ15" s="326" t="s">
        <v>376</v>
      </c>
      <c r="BR15" s="326" t="s">
        <v>376</v>
      </c>
      <c r="BS15" s="326" t="s">
        <v>376</v>
      </c>
      <c r="BT15" s="327" t="s">
        <v>376</v>
      </c>
      <c r="BU15" s="327" t="s">
        <v>376</v>
      </c>
      <c r="BV15" s="327" t="s">
        <v>376</v>
      </c>
      <c r="BW15" s="326" t="s">
        <v>375</v>
      </c>
      <c r="BX15" s="326" t="s">
        <v>375</v>
      </c>
      <c r="BY15" s="326" t="s">
        <v>375</v>
      </c>
      <c r="BZ15" s="327" t="s">
        <v>375</v>
      </c>
      <c r="CA15" s="327" t="s">
        <v>375</v>
      </c>
      <c r="CB15" s="327" t="s">
        <v>375</v>
      </c>
      <c r="CC15" s="326" t="s">
        <v>377</v>
      </c>
      <c r="CD15" s="326" t="s">
        <v>377</v>
      </c>
      <c r="CE15" s="326" t="s">
        <v>377</v>
      </c>
      <c r="CF15" s="327" t="s">
        <v>377</v>
      </c>
      <c r="CG15" s="327" t="s">
        <v>377</v>
      </c>
      <c r="CH15" s="327" t="s">
        <v>377</v>
      </c>
      <c r="CJ15" s="334"/>
      <c r="CK15" s="334"/>
      <c r="CL15" s="334"/>
      <c r="CM15" s="334"/>
      <c r="CN15" s="334"/>
      <c r="CO15" s="334"/>
      <c r="CP15" s="334"/>
      <c r="CQ15" s="334"/>
      <c r="CR15" s="334"/>
      <c r="CS15" s="334"/>
      <c r="CT15" s="334"/>
      <c r="CU15" s="334"/>
      <c r="CV15" s="334"/>
      <c r="CW15" s="334"/>
      <c r="CX15" s="334"/>
      <c r="CY15" s="334"/>
      <c r="CZ15" s="334"/>
      <c r="DA15" s="334"/>
      <c r="DB15" s="334"/>
      <c r="DC15" s="334"/>
      <c r="IX15" s="18"/>
      <c r="IY15" s="18"/>
      <c r="IZ15" s="18"/>
      <c r="JA15" s="18"/>
      <c r="JB15" s="18"/>
      <c r="JC15" s="18"/>
      <c r="JD15" s="18"/>
      <c r="JE15" s="18"/>
      <c r="JF15" s="18"/>
      <c r="JG15" s="18"/>
      <c r="JH15" s="18"/>
      <c r="JI15" s="18"/>
      <c r="JJ15" s="18"/>
      <c r="JK15" s="18"/>
      <c r="JL15" s="18"/>
      <c r="JM15" s="18"/>
      <c r="JN15" s="18"/>
      <c r="JO15" s="18"/>
      <c r="JP15" s="18"/>
      <c r="JQ15" s="18"/>
      <c r="JR15" s="18"/>
      <c r="JS15" s="18"/>
      <c r="JT15" s="18"/>
      <c r="JU15" s="18"/>
      <c r="JV15" s="18"/>
      <c r="JW15" s="18"/>
      <c r="JX15" s="18"/>
      <c r="JY15" s="18"/>
      <c r="JZ15" s="18"/>
      <c r="KA15" s="18"/>
      <c r="KB15" s="18"/>
      <c r="KC15" s="18"/>
      <c r="KD15" s="18"/>
      <c r="KE15" s="18"/>
      <c r="KF15" s="18"/>
      <c r="KG15" s="18"/>
      <c r="KH15" s="18"/>
      <c r="KI15" s="18"/>
      <c r="KJ15" s="18"/>
      <c r="KK15" s="18"/>
      <c r="KL15" s="18"/>
      <c r="KM15" s="18"/>
      <c r="KN15" s="18"/>
      <c r="KO15" s="18"/>
      <c r="KP15" s="18"/>
      <c r="KQ15" s="18"/>
      <c r="KR15" s="18"/>
      <c r="KS15" s="18"/>
      <c r="KT15" s="18"/>
      <c r="KU15" s="18"/>
      <c r="KV15" s="18"/>
      <c r="KW15" s="18"/>
      <c r="KX15" s="18"/>
      <c r="KY15" s="18"/>
      <c r="KZ15" s="18"/>
      <c r="LA15" s="18"/>
      <c r="LB15" s="18"/>
      <c r="LC15" s="18"/>
      <c r="LD15" s="18"/>
      <c r="LE15" s="18"/>
      <c r="LF15" s="18"/>
      <c r="LG15" s="18"/>
      <c r="LH15" s="18"/>
      <c r="LI15" s="18"/>
      <c r="LJ15" s="18"/>
      <c r="LK15" s="18"/>
      <c r="LL15" s="18"/>
      <c r="LM15" s="18"/>
      <c r="LN15" s="18"/>
      <c r="LO15" s="18"/>
      <c r="LP15" s="18"/>
      <c r="LQ15" s="18"/>
      <c r="LR15" s="18"/>
      <c r="LS15" s="18"/>
      <c r="LT15" s="18"/>
      <c r="LU15" s="18"/>
      <c r="LV15" s="18"/>
      <c r="LW15" s="18"/>
      <c r="LX15" s="18"/>
      <c r="LY15" s="18"/>
      <c r="LZ15" s="18"/>
      <c r="MA15" s="18"/>
      <c r="MB15" s="18"/>
      <c r="MC15" s="18"/>
      <c r="MD15" s="18"/>
      <c r="ME15" s="18"/>
      <c r="MF15" s="18"/>
      <c r="MG15" s="18"/>
      <c r="MH15" s="18"/>
      <c r="MI15" s="18"/>
      <c r="MJ15" s="18"/>
      <c r="MK15" s="18"/>
      <c r="ML15" s="18"/>
      <c r="MM15" s="18"/>
      <c r="MN15" s="18"/>
      <c r="MO15" s="18"/>
      <c r="MP15" s="18"/>
      <c r="MQ15" s="18"/>
      <c r="MR15" s="18"/>
      <c r="MS15" s="18"/>
      <c r="MT15" s="18"/>
      <c r="MU15" s="18"/>
      <c r="MV15" s="18"/>
      <c r="MW15" s="18"/>
      <c r="MX15" s="18"/>
      <c r="MY15" s="18"/>
      <c r="MZ15" s="18"/>
      <c r="NA15" s="18"/>
      <c r="NB15" s="18"/>
      <c r="NC15" s="18"/>
      <c r="ND15" s="18"/>
      <c r="NE15" s="18"/>
      <c r="NF15" s="18"/>
      <c r="NG15" s="18"/>
      <c r="NH15" s="18"/>
      <c r="NI15" s="18"/>
      <c r="NJ15" s="18"/>
      <c r="NK15" s="18"/>
      <c r="NL15" s="18"/>
      <c r="NM15" s="18"/>
      <c r="NN15" s="18"/>
      <c r="NO15" s="18"/>
      <c r="NP15" s="18"/>
      <c r="NQ15" s="18"/>
      <c r="NR15" s="18"/>
      <c r="NS15" s="18"/>
      <c r="NT15" s="18"/>
      <c r="NU15" s="18"/>
      <c r="NV15" s="18"/>
      <c r="NW15" s="18"/>
      <c r="NX15" s="18"/>
      <c r="NY15" s="18"/>
      <c r="NZ15" s="18"/>
      <c r="OA15" s="18"/>
      <c r="OB15" s="18"/>
      <c r="OC15" s="18"/>
      <c r="OD15" s="18"/>
      <c r="OE15" s="18"/>
      <c r="OF15" s="18"/>
      <c r="OG15" s="18"/>
      <c r="OH15" s="18"/>
      <c r="OI15" s="18"/>
      <c r="OJ15" s="18"/>
      <c r="OK15" s="18"/>
      <c r="OL15" s="18"/>
      <c r="OM15" s="18"/>
      <c r="ON15" s="18"/>
      <c r="OO15" s="18"/>
      <c r="OP15" s="18"/>
      <c r="OQ15" s="18"/>
      <c r="OR15" s="18"/>
      <c r="OS15" s="18"/>
      <c r="OT15" s="18"/>
      <c r="OU15" s="18"/>
      <c r="OV15" s="18"/>
      <c r="OW15" s="18"/>
      <c r="OX15" s="18"/>
      <c r="OY15" s="18"/>
      <c r="OZ15" s="18"/>
      <c r="PA15" s="18"/>
      <c r="PB15" s="18"/>
      <c r="PC15" s="18"/>
      <c r="PD15" s="18"/>
      <c r="PE15" s="18"/>
      <c r="PF15" s="18"/>
      <c r="PG15" s="18"/>
      <c r="PH15" s="18"/>
      <c r="PI15" s="18"/>
      <c r="PJ15" s="18"/>
      <c r="PK15" s="18"/>
      <c r="PL15" s="18"/>
      <c r="PM15" s="18"/>
      <c r="PN15" s="18"/>
      <c r="PO15" s="18"/>
      <c r="PP15" s="18"/>
      <c r="PQ15" s="18"/>
      <c r="PR15" s="18"/>
      <c r="PS15" s="18"/>
      <c r="PT15" s="18"/>
      <c r="PU15" s="18"/>
      <c r="PV15" s="18"/>
      <c r="PW15" s="18"/>
      <c r="PX15" s="18"/>
      <c r="PY15" s="18"/>
      <c r="PZ15" s="18"/>
      <c r="QA15" s="18"/>
      <c r="QB15" s="18"/>
      <c r="QC15" s="18"/>
      <c r="QD15" s="18"/>
      <c r="QE15" s="18"/>
      <c r="QF15" s="18"/>
      <c r="QG15" s="18"/>
      <c r="QH15" s="18"/>
      <c r="QI15" s="18"/>
      <c r="QJ15" s="18"/>
      <c r="QK15" s="18"/>
      <c r="QL15" s="18"/>
      <c r="QM15" s="18"/>
      <c r="QN15" s="18"/>
      <c r="QO15" s="18"/>
      <c r="QP15" s="18"/>
      <c r="QQ15" s="18"/>
      <c r="QR15" s="18"/>
      <c r="QS15" s="18"/>
      <c r="QT15" s="18"/>
      <c r="QU15" s="18"/>
      <c r="QV15" s="18"/>
      <c r="QW15" s="18"/>
      <c r="QX15" s="18"/>
      <c r="QY15" s="18"/>
      <c r="QZ15" s="18"/>
      <c r="RA15" s="18"/>
      <c r="RB15" s="18"/>
      <c r="RC15" s="18"/>
      <c r="RD15" s="18"/>
      <c r="RE15" s="18"/>
      <c r="RF15" s="18"/>
      <c r="RG15" s="18"/>
      <c r="RH15" s="18"/>
      <c r="RI15" s="18"/>
      <c r="RJ15" s="18"/>
      <c r="RK15" s="18"/>
      <c r="RL15" s="18"/>
      <c r="RM15" s="18"/>
      <c r="RN15" s="18"/>
      <c r="RO15" s="18"/>
      <c r="RP15" s="18"/>
      <c r="RQ15" s="18"/>
      <c r="RR15" s="18"/>
      <c r="RS15" s="18"/>
      <c r="RT15" s="18"/>
      <c r="RU15" s="18"/>
      <c r="RV15" s="18"/>
      <c r="RW15" s="18"/>
      <c r="RX15" s="18"/>
      <c r="RY15" s="18"/>
      <c r="RZ15" s="18"/>
      <c r="SA15" s="18"/>
      <c r="SB15" s="18"/>
      <c r="SC15" s="18"/>
      <c r="SD15" s="18"/>
      <c r="SE15" s="18"/>
      <c r="SF15" s="18"/>
      <c r="SG15" s="18"/>
      <c r="SH15" s="18"/>
      <c r="SI15" s="18"/>
      <c r="SJ15" s="18"/>
      <c r="SK15" s="18"/>
      <c r="SL15" s="18"/>
      <c r="SM15" s="18"/>
      <c r="SN15" s="18"/>
      <c r="SO15" s="18"/>
      <c r="SP15" s="18"/>
      <c r="SQ15" s="18"/>
      <c r="SR15" s="18"/>
      <c r="SS15" s="18"/>
      <c r="ST15" s="18"/>
      <c r="SU15" s="18"/>
      <c r="SV15" s="18"/>
      <c r="SW15" s="18"/>
      <c r="SX15" s="18"/>
      <c r="SY15" s="18"/>
      <c r="SZ15" s="18"/>
      <c r="TA15" s="18"/>
      <c r="TB15" s="18"/>
      <c r="TC15" s="18"/>
      <c r="TD15" s="18"/>
      <c r="TE15" s="18"/>
      <c r="TF15" s="18"/>
      <c r="TG15" s="18"/>
      <c r="TH15" s="18"/>
      <c r="TI15" s="18"/>
      <c r="TJ15" s="18"/>
      <c r="TK15" s="18"/>
      <c r="TL15" s="18"/>
      <c r="TM15" s="18"/>
      <c r="TN15" s="18"/>
      <c r="TO15" s="18"/>
      <c r="TP15" s="18"/>
      <c r="TQ15" s="18"/>
      <c r="TR15" s="18"/>
      <c r="TS15" s="18"/>
      <c r="TT15" s="18"/>
      <c r="TU15" s="18"/>
      <c r="TV15" s="18"/>
      <c r="TW15" s="18"/>
      <c r="TX15" s="18"/>
      <c r="TY15" s="18"/>
      <c r="TZ15" s="18"/>
      <c r="UA15" s="18"/>
      <c r="UB15" s="18"/>
      <c r="UC15" s="18"/>
      <c r="UD15" s="18"/>
      <c r="UE15" s="18"/>
      <c r="UF15" s="18"/>
      <c r="UG15" s="18"/>
      <c r="UH15" s="18"/>
      <c r="UI15" s="18"/>
      <c r="UJ15" s="18"/>
      <c r="UK15" s="18"/>
      <c r="UL15" s="18"/>
      <c r="UM15" s="18"/>
      <c r="UN15" s="18"/>
      <c r="UO15" s="18"/>
      <c r="UP15" s="18"/>
      <c r="UQ15" s="18"/>
      <c r="UR15" s="18"/>
      <c r="US15" s="18"/>
      <c r="UT15" s="18"/>
      <c r="UU15" s="18"/>
      <c r="UV15" s="18"/>
      <c r="UW15" s="18"/>
      <c r="UX15" s="18"/>
      <c r="UY15" s="18"/>
      <c r="UZ15" s="18"/>
      <c r="VA15" s="18"/>
      <c r="VB15" s="18"/>
      <c r="VC15" s="18"/>
      <c r="VD15" s="18"/>
      <c r="VE15" s="18"/>
      <c r="VF15" s="18"/>
      <c r="VG15" s="18"/>
      <c r="VH15" s="18"/>
      <c r="VI15" s="18"/>
      <c r="VJ15" s="18"/>
      <c r="VK15" s="18"/>
      <c r="VL15" s="18"/>
      <c r="VM15" s="18"/>
      <c r="VN15" s="18"/>
      <c r="VO15" s="18"/>
      <c r="VP15" s="18"/>
      <c r="VQ15" s="18"/>
      <c r="VR15" s="18"/>
      <c r="VS15" s="18"/>
      <c r="VT15" s="18"/>
      <c r="VU15" s="18"/>
      <c r="VV15" s="18"/>
      <c r="VW15" s="18"/>
      <c r="VX15" s="18"/>
      <c r="VY15" s="18"/>
      <c r="VZ15" s="18"/>
      <c r="WA15" s="18"/>
      <c r="WB15" s="18"/>
      <c r="WC15" s="18"/>
      <c r="WD15" s="18"/>
      <c r="WE15" s="18"/>
      <c r="WF15" s="18"/>
      <c r="WG15" s="18"/>
      <c r="WH15" s="18"/>
      <c r="WI15" s="18"/>
      <c r="WJ15" s="18"/>
      <c r="WK15" s="18"/>
      <c r="WL15" s="18"/>
      <c r="WM15" s="18"/>
      <c r="WN15" s="18"/>
      <c r="WO15" s="18"/>
      <c r="WP15" s="18"/>
      <c r="WQ15" s="18"/>
      <c r="WR15" s="18"/>
      <c r="WS15" s="18"/>
      <c r="WT15" s="18"/>
      <c r="WU15" s="18"/>
      <c r="WV15" s="18"/>
      <c r="WW15" s="18"/>
      <c r="WX15" s="18"/>
      <c r="WY15" s="18"/>
      <c r="WZ15" s="18"/>
      <c r="XA15" s="18"/>
      <c r="XB15" s="18"/>
      <c r="XC15" s="18"/>
      <c r="XD15" s="18"/>
      <c r="XE15" s="18"/>
      <c r="XF15" s="18"/>
      <c r="XG15" s="18"/>
      <c r="XH15" s="18"/>
      <c r="XI15" s="18"/>
      <c r="XJ15" s="18"/>
      <c r="XK15" s="18"/>
      <c r="XL15" s="18"/>
      <c r="XM15" s="18"/>
      <c r="XN15" s="18"/>
      <c r="XO15" s="18"/>
      <c r="XP15" s="18"/>
      <c r="XQ15" s="18"/>
      <c r="XR15" s="18"/>
      <c r="XS15" s="18"/>
      <c r="XT15" s="18"/>
      <c r="XU15" s="18"/>
      <c r="XV15" s="18"/>
      <c r="XW15" s="18"/>
      <c r="XX15" s="18"/>
      <c r="XY15" s="18"/>
      <c r="XZ15" s="18"/>
      <c r="YA15" s="18"/>
      <c r="YB15" s="18"/>
      <c r="YC15" s="18"/>
      <c r="YD15" s="18"/>
      <c r="YE15" s="18"/>
      <c r="YF15" s="18"/>
      <c r="YG15" s="18"/>
      <c r="YH15" s="18"/>
      <c r="YI15" s="18"/>
      <c r="YJ15" s="18"/>
      <c r="YK15" s="18"/>
      <c r="YL15" s="18"/>
      <c r="YM15" s="18"/>
      <c r="YN15" s="18"/>
      <c r="YO15" s="18"/>
      <c r="YP15" s="18"/>
      <c r="YQ15" s="18"/>
      <c r="YR15" s="18"/>
      <c r="YS15" s="18"/>
      <c r="YT15" s="18"/>
      <c r="YU15" s="18"/>
      <c r="YV15" s="18"/>
      <c r="YW15" s="18"/>
      <c r="YX15" s="18"/>
      <c r="YY15" s="18"/>
      <c r="YZ15" s="18"/>
      <c r="ZA15" s="18"/>
      <c r="ZB15" s="18"/>
      <c r="ZC15" s="18"/>
      <c r="ZD15" s="18"/>
      <c r="ZE15" s="18"/>
      <c r="ZF15" s="18"/>
      <c r="ZG15" s="18"/>
      <c r="ZH15" s="18"/>
      <c r="ZI15" s="18"/>
      <c r="ZJ15" s="18"/>
      <c r="ZK15" s="18"/>
      <c r="ZL15" s="18"/>
      <c r="ZM15" s="18"/>
      <c r="ZN15" s="18"/>
      <c r="ZO15" s="18"/>
      <c r="ZP15" s="18"/>
      <c r="ZQ15" s="18"/>
      <c r="ZR15" s="18"/>
      <c r="ZS15" s="18"/>
      <c r="ZT15" s="18"/>
      <c r="ZU15" s="18"/>
      <c r="ZV15" s="18"/>
      <c r="ZW15" s="18"/>
      <c r="ZX15" s="18"/>
      <c r="ZY15" s="18"/>
      <c r="ZZ15" s="18"/>
      <c r="AAA15" s="18"/>
      <c r="AAB15" s="18"/>
      <c r="AAC15" s="18"/>
      <c r="AAD15" s="18"/>
      <c r="AAE15" s="18"/>
      <c r="AAF15" s="18"/>
      <c r="AAG15" s="18"/>
      <c r="AAH15" s="18"/>
      <c r="AAI15" s="18"/>
      <c r="AAJ15" s="18"/>
      <c r="AAK15" s="18"/>
      <c r="AAL15" s="18"/>
      <c r="AAM15" s="18"/>
      <c r="AAN15" s="18"/>
      <c r="AAO15" s="18"/>
      <c r="AAP15" s="18"/>
      <c r="AAQ15" s="18"/>
      <c r="AAR15" s="18"/>
      <c r="AAS15" s="18"/>
      <c r="AAT15" s="18"/>
      <c r="AAU15" s="18"/>
      <c r="AAV15" s="18"/>
      <c r="AAW15" s="18"/>
      <c r="AAX15" s="18"/>
      <c r="AAY15" s="18"/>
      <c r="AAZ15" s="18"/>
      <c r="ABA15" s="18"/>
      <c r="ABB15" s="18"/>
      <c r="ABC15" s="18"/>
      <c r="ABD15" s="18"/>
      <c r="ABE15" s="18"/>
      <c r="ABF15" s="18"/>
      <c r="ABG15" s="18"/>
      <c r="ABH15" s="18"/>
      <c r="ABI15" s="18"/>
      <c r="ABJ15" s="18"/>
      <c r="ABK15" s="18"/>
      <c r="ABL15" s="18"/>
      <c r="ABM15" s="18"/>
      <c r="ABN15" s="18"/>
      <c r="ABO15" s="18"/>
      <c r="ABP15" s="18"/>
      <c r="ABQ15" s="18"/>
      <c r="ABR15" s="18"/>
      <c r="ABS15" s="18"/>
      <c r="ABT15" s="18"/>
      <c r="ABU15" s="18"/>
      <c r="ABV15" s="18"/>
      <c r="ABW15" s="18"/>
      <c r="ABX15" s="18"/>
      <c r="ABY15" s="18"/>
      <c r="ABZ15" s="18"/>
      <c r="ACA15" s="18"/>
      <c r="ACB15" s="18"/>
      <c r="ACC15" s="18"/>
      <c r="ACD15" s="18"/>
      <c r="ACE15" s="18"/>
      <c r="ACF15" s="18"/>
      <c r="ACG15" s="18"/>
      <c r="ACH15" s="18"/>
      <c r="ACI15" s="18"/>
      <c r="ACJ15" s="18"/>
      <c r="ACK15" s="18"/>
      <c r="ACL15" s="18"/>
      <c r="ACM15" s="18"/>
      <c r="ACN15" s="18"/>
      <c r="ACO15" s="18"/>
      <c r="ACP15" s="18"/>
      <c r="ACQ15" s="18"/>
      <c r="ACR15" s="18"/>
      <c r="ACS15" s="18"/>
      <c r="ACT15" s="18"/>
      <c r="ACU15" s="18"/>
      <c r="ACV15" s="18"/>
      <c r="ACW15" s="18"/>
      <c r="ACX15" s="18"/>
      <c r="ACY15" s="18"/>
      <c r="ACZ15" s="18"/>
      <c r="ADA15" s="18"/>
      <c r="ADB15" s="18"/>
      <c r="ADC15" s="18"/>
      <c r="ADD15" s="18"/>
      <c r="ADE15" s="18"/>
      <c r="ADF15" s="18"/>
      <c r="ADG15" s="18"/>
      <c r="ADH15" s="18"/>
      <c r="ADI15" s="18"/>
      <c r="ADJ15" s="18"/>
      <c r="ADK15" s="18"/>
      <c r="ADL15" s="18"/>
      <c r="ADM15" s="18"/>
      <c r="ADN15" s="18"/>
      <c r="ADO15" s="18"/>
      <c r="ADP15" s="18"/>
      <c r="ADQ15" s="18"/>
      <c r="ADR15" s="18"/>
      <c r="ADS15" s="18"/>
      <c r="ADT15" s="18"/>
      <c r="ADU15" s="18"/>
      <c r="ADV15" s="18"/>
      <c r="ADW15" s="18"/>
      <c r="ADX15" s="18"/>
      <c r="ADY15" s="18"/>
      <c r="ADZ15" s="18"/>
      <c r="AEA15" s="18"/>
      <c r="AEB15" s="18"/>
      <c r="AEC15" s="18"/>
      <c r="AED15" s="18"/>
      <c r="AEE15" s="18"/>
      <c r="AEF15" s="18"/>
      <c r="AEG15" s="18"/>
      <c r="AEH15" s="18"/>
      <c r="AEI15" s="18"/>
      <c r="AEJ15" s="18"/>
      <c r="AEK15" s="18"/>
      <c r="AEL15" s="18"/>
      <c r="AEM15" s="18"/>
      <c r="AEN15" s="18"/>
      <c r="AEO15" s="18"/>
      <c r="AEP15" s="18"/>
      <c r="AEQ15" s="18"/>
      <c r="AER15" s="18"/>
      <c r="AES15" s="18"/>
      <c r="AET15" s="18"/>
      <c r="AEU15" s="18"/>
      <c r="AEV15" s="18"/>
      <c r="AEW15" s="18"/>
      <c r="AEX15" s="18"/>
      <c r="AEY15" s="18"/>
      <c r="AEZ15" s="18"/>
      <c r="AFA15" s="18"/>
      <c r="AFB15" s="18"/>
      <c r="AFC15" s="18"/>
      <c r="AFD15" s="18"/>
      <c r="AFE15" s="18"/>
      <c r="AFF15" s="18"/>
      <c r="AFG15" s="18"/>
      <c r="AFH15" s="18"/>
      <c r="AFI15" s="18"/>
      <c r="AFJ15" s="18"/>
      <c r="AFK15" s="18"/>
      <c r="AFL15" s="18"/>
      <c r="AFM15" s="18"/>
      <c r="AFN15" s="18"/>
      <c r="AFO15" s="18"/>
      <c r="AFP15" s="18"/>
      <c r="AFQ15" s="18"/>
      <c r="AFR15" s="18"/>
      <c r="AFS15" s="18"/>
      <c r="AFT15" s="18"/>
      <c r="AFU15" s="18"/>
      <c r="AFV15" s="18"/>
      <c r="AFW15" s="18"/>
      <c r="AFX15" s="18"/>
      <c r="AFY15" s="18"/>
      <c r="AFZ15" s="18"/>
      <c r="AGA15" s="18"/>
      <c r="AGB15" s="18"/>
      <c r="AGC15" s="18"/>
      <c r="AGD15" s="18"/>
      <c r="AGE15" s="18"/>
      <c r="AGF15" s="18"/>
      <c r="AGG15" s="18"/>
      <c r="AGH15" s="18"/>
      <c r="AGI15" s="18"/>
      <c r="AGJ15" s="18"/>
      <c r="AGK15" s="18"/>
      <c r="AGL15" s="18"/>
      <c r="AGM15" s="18"/>
      <c r="AGN15" s="18"/>
      <c r="AGO15" s="18"/>
      <c r="AGP15" s="18"/>
      <c r="AGQ15" s="18"/>
      <c r="AGR15" s="18"/>
      <c r="AGS15" s="18"/>
      <c r="AGT15" s="18"/>
      <c r="AGU15" s="18"/>
      <c r="AGV15" s="18"/>
      <c r="AGW15" s="18"/>
      <c r="AGX15" s="18"/>
      <c r="AGY15" s="18"/>
      <c r="AGZ15" s="18"/>
      <c r="AHA15" s="18"/>
      <c r="AHB15" s="18"/>
      <c r="AHC15" s="18"/>
      <c r="AHD15" s="18"/>
      <c r="AHE15" s="18"/>
      <c r="AHF15" s="18"/>
      <c r="AHG15" s="18"/>
      <c r="AHH15" s="18"/>
      <c r="AHI15" s="18"/>
      <c r="AHJ15" s="18"/>
      <c r="AHK15" s="18"/>
      <c r="AHL15" s="18"/>
      <c r="AHM15" s="18"/>
      <c r="AHN15" s="18"/>
      <c r="AHO15" s="18"/>
      <c r="AHP15" s="18"/>
      <c r="AHQ15" s="18"/>
      <c r="AHR15" s="18"/>
      <c r="AHS15" s="18"/>
      <c r="AHT15" s="18"/>
      <c r="AHU15" s="18"/>
      <c r="AHV15" s="18"/>
      <c r="AHW15" s="18"/>
      <c r="AHX15" s="18"/>
      <c r="AHY15" s="18"/>
      <c r="AHZ15" s="18"/>
      <c r="AIA15" s="18"/>
      <c r="AIB15" s="18"/>
      <c r="AIC15" s="18"/>
      <c r="AID15" s="18"/>
      <c r="AIE15" s="18"/>
      <c r="AIF15" s="18"/>
      <c r="AIG15" s="18"/>
      <c r="AIH15" s="18"/>
      <c r="AII15" s="18"/>
      <c r="AIJ15" s="18"/>
      <c r="AIK15" s="18"/>
      <c r="AIL15" s="18"/>
      <c r="AIM15" s="18"/>
      <c r="AIN15" s="18"/>
      <c r="AIO15" s="18"/>
      <c r="AIP15" s="18"/>
      <c r="AIQ15" s="18"/>
      <c r="AIR15" s="18"/>
      <c r="AIS15" s="18"/>
      <c r="AIT15" s="18"/>
      <c r="AIU15" s="18"/>
      <c r="AIV15" s="18"/>
      <c r="AIW15" s="18"/>
      <c r="AIX15" s="18"/>
      <c r="AIY15" s="18"/>
      <c r="AIZ15" s="18"/>
      <c r="AJA15" s="18"/>
      <c r="AJB15" s="18"/>
      <c r="AJC15" s="18"/>
      <c r="AJD15" s="18"/>
      <c r="AJE15" s="18"/>
      <c r="AJF15" s="18"/>
      <c r="AJG15" s="18"/>
      <c r="AJH15" s="18"/>
      <c r="AJI15" s="18"/>
      <c r="AJJ15" s="18"/>
      <c r="AJK15" s="18"/>
      <c r="AJL15" s="18"/>
      <c r="AJM15" s="18"/>
      <c r="AJN15" s="18"/>
      <c r="AJO15" s="18"/>
      <c r="AJP15" s="18"/>
      <c r="AJQ15" s="18"/>
      <c r="AJR15" s="18"/>
      <c r="AJS15" s="18"/>
      <c r="AJT15" s="18"/>
      <c r="AJU15" s="18"/>
      <c r="AJV15" s="18"/>
      <c r="AJW15" s="18"/>
      <c r="AJX15" s="18"/>
      <c r="AJY15" s="18"/>
      <c r="AJZ15" s="18"/>
      <c r="AKA15" s="18"/>
      <c r="AKB15" s="18"/>
      <c r="AKC15" s="18"/>
      <c r="AKD15" s="18"/>
      <c r="AKE15" s="18"/>
      <c r="AKF15" s="18"/>
      <c r="AKG15" s="18"/>
      <c r="AKH15" s="18"/>
      <c r="AKI15" s="18"/>
      <c r="AKJ15" s="18"/>
      <c r="AKK15" s="18"/>
      <c r="AKL15" s="18"/>
      <c r="AKM15" s="18"/>
      <c r="AKN15" s="18"/>
      <c r="AKO15" s="18"/>
      <c r="AKP15" s="18"/>
      <c r="AKQ15" s="18"/>
      <c r="AKR15" s="18"/>
      <c r="AKS15" s="18"/>
      <c r="AKT15" s="18"/>
      <c r="AKU15" s="18"/>
      <c r="AKV15" s="18"/>
      <c r="AKW15" s="18"/>
      <c r="AKX15" s="18"/>
      <c r="AKY15" s="18"/>
      <c r="AKZ15" s="18"/>
      <c r="ALA15" s="18"/>
      <c r="ALB15" s="18"/>
      <c r="ALC15" s="18"/>
      <c r="ALD15" s="18"/>
      <c r="ALE15" s="18"/>
      <c r="ALF15" s="18"/>
      <c r="ALG15" s="18"/>
      <c r="ALH15" s="18"/>
      <c r="ALI15" s="18"/>
      <c r="ALJ15" s="18"/>
      <c r="ALK15" s="18"/>
      <c r="ALL15" s="18"/>
      <c r="ALM15" s="18"/>
      <c r="ALN15" s="18"/>
      <c r="ALO15" s="18"/>
      <c r="ALP15" s="18"/>
      <c r="ALQ15" s="18"/>
      <c r="ALR15" s="18"/>
      <c r="ALS15" s="18"/>
      <c r="ALT15" s="18"/>
      <c r="ALU15" s="18"/>
      <c r="ALV15" s="18"/>
      <c r="ALW15" s="18"/>
      <c r="ALX15" s="18"/>
      <c r="ALY15" s="18"/>
      <c r="ALZ15" s="18"/>
      <c r="AMA15" s="18"/>
      <c r="AMB15" s="18"/>
      <c r="AMC15" s="18"/>
      <c r="AMD15" s="18"/>
      <c r="AME15" s="18"/>
      <c r="AMF15" s="18"/>
      <c r="AMG15" s="18"/>
      <c r="AMH15" s="18"/>
      <c r="AMI15" s="18"/>
      <c r="AMJ15" s="18"/>
    </row>
    <row r="16" customFormat="false" ht="11.25" hidden="false" customHeight="true" outlineLevel="0" collapsed="false">
      <c r="A16" s="335" t="s">
        <v>379</v>
      </c>
      <c r="B16" s="336" t="s">
        <v>380</v>
      </c>
      <c r="C16" s="337" t="s">
        <v>381</v>
      </c>
      <c r="D16" s="338" t="s">
        <v>382</v>
      </c>
      <c r="E16" s="338" t="s">
        <v>383</v>
      </c>
      <c r="F16" s="338" t="s">
        <v>384</v>
      </c>
      <c r="G16" s="338" t="s">
        <v>385</v>
      </c>
      <c r="H16" s="338" t="s">
        <v>386</v>
      </c>
      <c r="I16" s="338" t="s">
        <v>387</v>
      </c>
      <c r="J16" s="339"/>
      <c r="K16" s="340"/>
      <c r="L16" s="340"/>
      <c r="M16" s="340"/>
      <c r="N16" s="340"/>
      <c r="O16" s="340"/>
      <c r="P16" s="339"/>
      <c r="Q16" s="341" t="s">
        <v>388</v>
      </c>
      <c r="R16" s="341" t="s">
        <v>389</v>
      </c>
      <c r="S16" s="341" t="s">
        <v>390</v>
      </c>
      <c r="T16" s="341" t="s">
        <v>391</v>
      </c>
      <c r="U16" s="341" t="s">
        <v>392</v>
      </c>
      <c r="V16" s="341" t="s">
        <v>393</v>
      </c>
      <c r="W16" s="341" t="s">
        <v>394</v>
      </c>
      <c r="X16" s="341" t="s">
        <v>395</v>
      </c>
      <c r="Y16" s="341" t="s">
        <v>396</v>
      </c>
      <c r="Z16" s="341" t="s">
        <v>397</v>
      </c>
      <c r="AA16" s="341" t="s">
        <v>398</v>
      </c>
      <c r="AB16" s="341" t="s">
        <v>399</v>
      </c>
      <c r="AC16" s="341" t="s">
        <v>400</v>
      </c>
      <c r="AD16" s="341" t="s">
        <v>401</v>
      </c>
      <c r="AE16" s="339"/>
      <c r="AF16" s="340"/>
      <c r="AG16" s="340"/>
      <c r="AH16" s="340"/>
      <c r="AI16" s="340"/>
      <c r="AJ16" s="340"/>
      <c r="AK16" s="340"/>
      <c r="AL16" s="340"/>
      <c r="AM16" s="340"/>
      <c r="AN16" s="340"/>
      <c r="AO16" s="340"/>
      <c r="AP16" s="340"/>
      <c r="AQ16" s="340"/>
      <c r="AR16" s="339"/>
      <c r="AS16" s="341" t="s">
        <v>402</v>
      </c>
      <c r="AT16" s="341" t="s">
        <v>403</v>
      </c>
      <c r="AU16" s="341" t="s">
        <v>404</v>
      </c>
      <c r="AV16" s="341" t="s">
        <v>405</v>
      </c>
      <c r="AW16" s="341" t="s">
        <v>406</v>
      </c>
      <c r="AX16" s="341" t="s">
        <v>407</v>
      </c>
      <c r="AY16" s="341" t="s">
        <v>408</v>
      </c>
      <c r="AZ16" s="341" t="s">
        <v>409</v>
      </c>
      <c r="BA16" s="341" t="s">
        <v>410</v>
      </c>
      <c r="BB16" s="341" t="s">
        <v>411</v>
      </c>
      <c r="BC16" s="341" t="s">
        <v>412</v>
      </c>
      <c r="BD16" s="341" t="s">
        <v>413</v>
      </c>
      <c r="BE16" s="341" t="s">
        <v>414</v>
      </c>
      <c r="BF16" s="341" t="s">
        <v>415</v>
      </c>
      <c r="BG16" s="341" t="s">
        <v>416</v>
      </c>
      <c r="BH16" s="341" t="s">
        <v>417</v>
      </c>
      <c r="BI16" s="341" t="s">
        <v>418</v>
      </c>
      <c r="BJ16" s="341" t="s">
        <v>419</v>
      </c>
      <c r="BK16" s="341" t="s">
        <v>420</v>
      </c>
      <c r="BL16" s="341" t="s">
        <v>421</v>
      </c>
      <c r="BM16" s="341" t="s">
        <v>422</v>
      </c>
      <c r="BN16" s="341" t="s">
        <v>423</v>
      </c>
      <c r="BO16" s="341" t="s">
        <v>424</v>
      </c>
      <c r="BP16" s="341" t="s">
        <v>425</v>
      </c>
      <c r="BQ16" s="341" t="s">
        <v>426</v>
      </c>
      <c r="BR16" s="341" t="s">
        <v>427</v>
      </c>
      <c r="BS16" s="341" t="s">
        <v>428</v>
      </c>
      <c r="BT16" s="341" t="s">
        <v>429</v>
      </c>
      <c r="BU16" s="341" t="s">
        <v>430</v>
      </c>
      <c r="BV16" s="341" t="s">
        <v>431</v>
      </c>
      <c r="BW16" s="341" t="s">
        <v>432</v>
      </c>
      <c r="BX16" s="341" t="s">
        <v>433</v>
      </c>
      <c r="BY16" s="341" t="s">
        <v>434</v>
      </c>
      <c r="BZ16" s="341" t="s">
        <v>435</v>
      </c>
      <c r="CA16" s="341" t="s">
        <v>436</v>
      </c>
      <c r="CB16" s="341" t="s">
        <v>437</v>
      </c>
      <c r="CC16" s="341" t="s">
        <v>438</v>
      </c>
      <c r="CD16" s="341" t="s">
        <v>439</v>
      </c>
      <c r="CE16" s="341" t="s">
        <v>440</v>
      </c>
      <c r="CF16" s="341" t="s">
        <v>441</v>
      </c>
      <c r="CG16" s="341" t="s">
        <v>442</v>
      </c>
      <c r="CH16" s="341" t="s">
        <v>443</v>
      </c>
      <c r="CI16" s="339"/>
      <c r="CJ16" s="327"/>
      <c r="CK16" s="327"/>
      <c r="CL16" s="327"/>
      <c r="CM16" s="327"/>
      <c r="CN16" s="327"/>
      <c r="CO16" s="327"/>
      <c r="CP16" s="327"/>
      <c r="CQ16" s="327"/>
      <c r="CR16" s="327"/>
      <c r="CS16" s="327"/>
      <c r="CT16" s="327"/>
      <c r="CU16" s="327"/>
      <c r="CV16" s="327"/>
      <c r="CW16" s="327"/>
      <c r="CX16" s="327"/>
      <c r="CY16" s="327"/>
      <c r="CZ16" s="327"/>
      <c r="DA16" s="327"/>
      <c r="DB16" s="327"/>
      <c r="DC16" s="327"/>
      <c r="DD16" s="327"/>
      <c r="DE16" s="327"/>
      <c r="DF16" s="327"/>
      <c r="DG16" s="327"/>
      <c r="DH16" s="327"/>
      <c r="DI16" s="327"/>
      <c r="DJ16" s="327"/>
      <c r="DK16" s="327"/>
      <c r="DL16" s="327"/>
      <c r="DM16" s="327"/>
      <c r="DN16" s="327"/>
      <c r="DO16" s="327"/>
      <c r="DP16" s="327"/>
      <c r="DQ16" s="327"/>
      <c r="DR16" s="327"/>
      <c r="DS16" s="327"/>
      <c r="DT16" s="327"/>
      <c r="DU16" s="327"/>
      <c r="DV16" s="327"/>
      <c r="DW16" s="327"/>
      <c r="DX16" s="327"/>
      <c r="DY16" s="327"/>
      <c r="DZ16" s="327"/>
      <c r="EA16" s="327"/>
      <c r="EB16" s="327"/>
      <c r="EC16" s="327"/>
      <c r="ED16" s="327"/>
      <c r="EE16" s="327"/>
      <c r="EF16" s="327"/>
      <c r="EG16" s="327"/>
      <c r="EH16" s="327"/>
      <c r="EI16" s="327"/>
      <c r="EJ16" s="327"/>
      <c r="EK16" s="327"/>
      <c r="EL16" s="327"/>
      <c r="EM16" s="327"/>
      <c r="EN16" s="327"/>
      <c r="EO16" s="327"/>
      <c r="EP16" s="327"/>
      <c r="EQ16" s="327"/>
      <c r="ER16" s="327"/>
      <c r="ES16" s="327"/>
      <c r="ET16" s="327"/>
      <c r="EU16" s="327"/>
      <c r="EV16" s="327"/>
      <c r="EW16" s="327"/>
      <c r="EX16" s="327"/>
      <c r="EY16" s="327"/>
      <c r="EZ16" s="327"/>
      <c r="FA16" s="327"/>
      <c r="FB16" s="327"/>
      <c r="FC16" s="327"/>
      <c r="FD16" s="327"/>
      <c r="FE16" s="327"/>
      <c r="FF16" s="327"/>
      <c r="FG16" s="327"/>
      <c r="FH16" s="327"/>
      <c r="FI16" s="327"/>
      <c r="FJ16" s="327"/>
      <c r="FK16" s="327"/>
      <c r="FL16" s="327"/>
      <c r="FM16" s="327"/>
      <c r="FN16" s="327"/>
      <c r="FO16" s="327"/>
      <c r="FP16" s="327"/>
      <c r="FQ16" s="327"/>
      <c r="FR16" s="327"/>
      <c r="FS16" s="327"/>
      <c r="FT16" s="327"/>
      <c r="FU16" s="327"/>
      <c r="FV16" s="327"/>
      <c r="FW16" s="327"/>
      <c r="FX16" s="327"/>
      <c r="FY16" s="327"/>
      <c r="FZ16" s="327"/>
      <c r="GA16" s="327"/>
      <c r="GB16" s="327"/>
      <c r="GC16" s="327"/>
      <c r="GD16" s="327"/>
      <c r="GE16" s="327"/>
      <c r="GF16" s="327"/>
      <c r="GG16" s="327"/>
      <c r="GH16" s="327"/>
      <c r="GI16" s="327"/>
      <c r="GJ16" s="327"/>
      <c r="GK16" s="327"/>
      <c r="GL16" s="327"/>
      <c r="GM16" s="327"/>
      <c r="GN16" s="327"/>
      <c r="GO16" s="327"/>
      <c r="GP16" s="327"/>
      <c r="GQ16" s="327"/>
      <c r="GR16" s="327"/>
      <c r="GS16" s="327"/>
      <c r="GT16" s="327"/>
      <c r="GU16" s="327"/>
      <c r="GV16" s="327"/>
      <c r="GW16" s="327"/>
      <c r="GX16" s="327"/>
      <c r="GY16" s="327"/>
      <c r="GZ16" s="327"/>
      <c r="HA16" s="327"/>
      <c r="HB16" s="327"/>
      <c r="HC16" s="327"/>
      <c r="HD16" s="327"/>
      <c r="HE16" s="327"/>
      <c r="HF16" s="327"/>
      <c r="HG16" s="327"/>
      <c r="HH16" s="327"/>
      <c r="HI16" s="327"/>
      <c r="HJ16" s="327"/>
      <c r="HK16" s="327"/>
      <c r="HL16" s="327"/>
      <c r="HM16" s="327"/>
      <c r="HN16" s="327"/>
      <c r="HO16" s="327"/>
      <c r="HP16" s="327"/>
      <c r="HQ16" s="327"/>
      <c r="HR16" s="327"/>
      <c r="HS16" s="327"/>
      <c r="HT16" s="327"/>
      <c r="HU16" s="327"/>
      <c r="HV16" s="327"/>
      <c r="HW16" s="327"/>
      <c r="HX16" s="327"/>
      <c r="HY16" s="327"/>
      <c r="HZ16" s="327"/>
      <c r="IA16" s="327"/>
      <c r="IB16" s="327"/>
      <c r="IC16" s="327"/>
      <c r="ID16" s="327"/>
      <c r="IE16" s="327"/>
      <c r="IF16" s="327"/>
      <c r="IG16" s="327"/>
      <c r="IH16" s="327"/>
      <c r="II16" s="327"/>
      <c r="IJ16" s="327"/>
      <c r="IK16" s="327"/>
      <c r="IL16" s="327"/>
      <c r="IM16" s="327"/>
      <c r="IN16" s="327"/>
      <c r="IO16" s="327"/>
      <c r="IP16" s="327"/>
      <c r="IQ16" s="327"/>
      <c r="IR16" s="327"/>
      <c r="IS16" s="327"/>
      <c r="IT16" s="327"/>
      <c r="IU16" s="327"/>
      <c r="IV16" s="327"/>
      <c r="IW16" s="327"/>
      <c r="IX16" s="327"/>
      <c r="IY16" s="327"/>
      <c r="IZ16" s="327"/>
      <c r="JA16" s="327"/>
      <c r="JB16" s="327"/>
      <c r="JC16" s="327"/>
      <c r="JD16" s="327"/>
      <c r="JE16" s="327"/>
      <c r="JF16" s="327"/>
      <c r="JG16" s="327"/>
      <c r="JH16" s="327"/>
      <c r="JI16" s="327"/>
      <c r="JJ16" s="327"/>
      <c r="JK16" s="327"/>
      <c r="JL16" s="327"/>
      <c r="JM16" s="327"/>
      <c r="JN16" s="327"/>
      <c r="JO16" s="327"/>
      <c r="JP16" s="327"/>
      <c r="JQ16" s="327"/>
      <c r="JR16" s="327"/>
      <c r="JS16" s="327"/>
      <c r="JT16" s="327"/>
      <c r="JU16" s="327"/>
      <c r="JV16" s="327"/>
      <c r="JW16" s="327"/>
      <c r="JX16" s="327"/>
      <c r="JY16" s="327"/>
      <c r="JZ16" s="327"/>
      <c r="KA16" s="327"/>
      <c r="KB16" s="327"/>
      <c r="KC16" s="327"/>
      <c r="KD16" s="327"/>
      <c r="KE16" s="327"/>
      <c r="KF16" s="327"/>
      <c r="KG16" s="327"/>
      <c r="KH16" s="327"/>
      <c r="KI16" s="327"/>
      <c r="KJ16" s="327"/>
      <c r="KK16" s="327"/>
      <c r="KL16" s="327"/>
      <c r="KM16" s="327"/>
      <c r="KN16" s="327"/>
      <c r="KO16" s="327"/>
      <c r="KP16" s="327"/>
      <c r="KQ16" s="327"/>
      <c r="KR16" s="327"/>
      <c r="KS16" s="327"/>
      <c r="KT16" s="327"/>
      <c r="KU16" s="327"/>
      <c r="KV16" s="327"/>
      <c r="KW16" s="327"/>
      <c r="KX16" s="327"/>
      <c r="KY16" s="327"/>
      <c r="KZ16" s="327"/>
      <c r="LA16" s="327"/>
      <c r="LB16" s="327"/>
      <c r="LC16" s="327"/>
      <c r="LD16" s="327"/>
      <c r="LE16" s="327"/>
      <c r="LF16" s="327"/>
      <c r="LG16" s="327"/>
      <c r="LH16" s="327"/>
      <c r="LI16" s="327"/>
      <c r="LJ16" s="327"/>
      <c r="LK16" s="327"/>
      <c r="LL16" s="327"/>
      <c r="LM16" s="327"/>
      <c r="LN16" s="327"/>
      <c r="LO16" s="327"/>
      <c r="LP16" s="327"/>
      <c r="LQ16" s="327"/>
      <c r="LR16" s="327"/>
      <c r="LS16" s="327"/>
      <c r="LT16" s="327"/>
      <c r="LU16" s="327"/>
      <c r="LV16" s="327"/>
      <c r="LW16" s="327"/>
      <c r="LX16" s="327"/>
      <c r="LY16" s="327"/>
      <c r="LZ16" s="327"/>
      <c r="MA16" s="327"/>
      <c r="MB16" s="327"/>
      <c r="MC16" s="327"/>
      <c r="MD16" s="327"/>
      <c r="ME16" s="327"/>
      <c r="MF16" s="327"/>
      <c r="MG16" s="327"/>
      <c r="MH16" s="327"/>
      <c r="MI16" s="327"/>
      <c r="MJ16" s="327"/>
      <c r="MK16" s="327"/>
      <c r="ML16" s="327"/>
      <c r="MM16" s="327"/>
      <c r="MN16" s="327"/>
      <c r="MO16" s="327"/>
      <c r="MP16" s="327"/>
      <c r="MQ16" s="327"/>
      <c r="MR16" s="327"/>
      <c r="MS16" s="327"/>
      <c r="MT16" s="327"/>
      <c r="MU16" s="327"/>
      <c r="MV16" s="327"/>
      <c r="MW16" s="327"/>
      <c r="MX16" s="327"/>
      <c r="MY16" s="327"/>
      <c r="MZ16" s="327"/>
      <c r="NA16" s="327"/>
      <c r="NB16" s="327"/>
      <c r="NC16" s="327"/>
      <c r="ND16" s="327"/>
      <c r="NE16" s="327"/>
      <c r="NF16" s="327"/>
      <c r="NG16" s="327"/>
      <c r="NH16" s="327"/>
      <c r="NI16" s="327"/>
      <c r="NJ16" s="327"/>
      <c r="NK16" s="327"/>
      <c r="NL16" s="327"/>
      <c r="NM16" s="327"/>
      <c r="NN16" s="327"/>
      <c r="NO16" s="327"/>
      <c r="NP16" s="327"/>
      <c r="NQ16" s="327"/>
      <c r="NR16" s="327"/>
      <c r="NS16" s="327"/>
      <c r="NT16" s="327"/>
      <c r="NU16" s="327"/>
      <c r="NV16" s="327"/>
      <c r="NW16" s="327"/>
      <c r="NX16" s="327"/>
      <c r="NY16" s="327"/>
      <c r="NZ16" s="327"/>
      <c r="OA16" s="327"/>
      <c r="OB16" s="327"/>
      <c r="OC16" s="327"/>
      <c r="OD16" s="327"/>
      <c r="OE16" s="327"/>
      <c r="OF16" s="327"/>
      <c r="OG16" s="327"/>
      <c r="OH16" s="327"/>
      <c r="OI16" s="327"/>
      <c r="OJ16" s="327"/>
      <c r="OK16" s="327"/>
      <c r="OL16" s="327"/>
      <c r="OM16" s="327"/>
      <c r="ON16" s="327"/>
      <c r="OO16" s="327"/>
      <c r="OP16" s="327"/>
      <c r="OQ16" s="327"/>
      <c r="OR16" s="327"/>
      <c r="OS16" s="327"/>
      <c r="OT16" s="327"/>
      <c r="OU16" s="327"/>
      <c r="OV16" s="327"/>
      <c r="OW16" s="327"/>
      <c r="OX16" s="327"/>
      <c r="OY16" s="327"/>
      <c r="OZ16" s="327"/>
      <c r="PA16" s="327"/>
      <c r="PB16" s="327"/>
      <c r="PC16" s="327"/>
      <c r="PD16" s="327"/>
      <c r="PE16" s="327"/>
      <c r="PF16" s="327"/>
      <c r="PG16" s="327"/>
      <c r="PH16" s="327"/>
      <c r="PI16" s="327"/>
      <c r="PJ16" s="327"/>
      <c r="PK16" s="327"/>
      <c r="PL16" s="327"/>
      <c r="PM16" s="327"/>
      <c r="PN16" s="327"/>
      <c r="PO16" s="327"/>
      <c r="PP16" s="327"/>
      <c r="PQ16" s="327"/>
      <c r="PR16" s="327"/>
      <c r="PS16" s="327"/>
      <c r="PT16" s="327"/>
      <c r="PU16" s="327"/>
      <c r="PV16" s="327"/>
      <c r="PW16" s="327"/>
      <c r="PX16" s="327"/>
      <c r="PY16" s="327"/>
      <c r="PZ16" s="327"/>
      <c r="QA16" s="327"/>
      <c r="QB16" s="327"/>
      <c r="QC16" s="327"/>
      <c r="QD16" s="327"/>
      <c r="QE16" s="327"/>
      <c r="QF16" s="327"/>
      <c r="QG16" s="327"/>
      <c r="QH16" s="327"/>
      <c r="QI16" s="327"/>
      <c r="QJ16" s="327"/>
      <c r="QK16" s="327"/>
      <c r="QL16" s="327"/>
      <c r="QM16" s="327"/>
      <c r="QN16" s="327"/>
      <c r="QO16" s="327"/>
      <c r="QP16" s="327"/>
      <c r="QQ16" s="327"/>
      <c r="QR16" s="327"/>
      <c r="QS16" s="327"/>
      <c r="QT16" s="327"/>
      <c r="QU16" s="327"/>
      <c r="QV16" s="327"/>
      <c r="QW16" s="327"/>
      <c r="QX16" s="327"/>
      <c r="QY16" s="327"/>
      <c r="QZ16" s="327"/>
      <c r="RA16" s="327"/>
      <c r="RB16" s="327"/>
      <c r="RC16" s="327"/>
      <c r="RD16" s="327"/>
      <c r="RE16" s="327"/>
      <c r="RF16" s="327"/>
      <c r="RG16" s="327"/>
      <c r="RH16" s="327"/>
      <c r="RI16" s="327"/>
      <c r="RJ16" s="327"/>
      <c r="RK16" s="327"/>
      <c r="RL16" s="327"/>
      <c r="RM16" s="327"/>
      <c r="RN16" s="327"/>
      <c r="RO16" s="327"/>
      <c r="RP16" s="327"/>
      <c r="RQ16" s="327"/>
      <c r="RR16" s="327"/>
      <c r="RS16" s="327"/>
      <c r="RT16" s="327"/>
      <c r="RU16" s="327"/>
      <c r="RV16" s="327"/>
      <c r="RW16" s="327"/>
      <c r="RX16" s="327"/>
      <c r="RY16" s="327"/>
      <c r="RZ16" s="327"/>
      <c r="SA16" s="327"/>
      <c r="SB16" s="327"/>
      <c r="SC16" s="327"/>
      <c r="SD16" s="327"/>
      <c r="SE16" s="327"/>
      <c r="SF16" s="327"/>
      <c r="SG16" s="327"/>
      <c r="SH16" s="327"/>
      <c r="SI16" s="327"/>
      <c r="SJ16" s="327"/>
      <c r="SK16" s="327"/>
      <c r="SL16" s="327"/>
      <c r="SM16" s="327"/>
      <c r="SN16" s="327"/>
      <c r="SO16" s="327"/>
      <c r="SP16" s="327"/>
      <c r="SQ16" s="327"/>
      <c r="SR16" s="327"/>
      <c r="SS16" s="327"/>
      <c r="ST16" s="327"/>
      <c r="SU16" s="327"/>
      <c r="SV16" s="327"/>
      <c r="SW16" s="327"/>
      <c r="SX16" s="327"/>
      <c r="SY16" s="327"/>
      <c r="SZ16" s="327"/>
      <c r="TA16" s="327"/>
      <c r="TB16" s="327"/>
      <c r="TC16" s="327"/>
      <c r="TD16" s="327"/>
      <c r="TE16" s="327"/>
      <c r="TF16" s="327"/>
      <c r="TG16" s="327"/>
      <c r="TH16" s="327"/>
      <c r="TI16" s="327"/>
      <c r="TJ16" s="327"/>
      <c r="TK16" s="327"/>
      <c r="TL16" s="327"/>
      <c r="TM16" s="327"/>
      <c r="TN16" s="327"/>
      <c r="TO16" s="327"/>
      <c r="TP16" s="327"/>
      <c r="TQ16" s="327"/>
      <c r="TR16" s="327"/>
      <c r="TS16" s="327"/>
      <c r="TT16" s="327"/>
      <c r="TU16" s="327"/>
      <c r="TV16" s="327"/>
      <c r="TW16" s="327"/>
      <c r="TX16" s="327"/>
      <c r="TY16" s="327"/>
      <c r="TZ16" s="327"/>
      <c r="UA16" s="327"/>
      <c r="UB16" s="327"/>
      <c r="UC16" s="327"/>
      <c r="UD16" s="327"/>
      <c r="UE16" s="327"/>
      <c r="UF16" s="327"/>
      <c r="UG16" s="327"/>
      <c r="UH16" s="327"/>
      <c r="UI16" s="327"/>
      <c r="UJ16" s="327"/>
      <c r="UK16" s="327"/>
      <c r="UL16" s="327"/>
      <c r="UM16" s="327"/>
      <c r="UN16" s="327"/>
      <c r="UO16" s="327"/>
      <c r="UP16" s="327"/>
      <c r="UQ16" s="327"/>
      <c r="UR16" s="327"/>
      <c r="US16" s="327"/>
      <c r="UT16" s="327"/>
      <c r="UU16" s="327"/>
      <c r="UV16" s="327"/>
      <c r="UW16" s="327"/>
      <c r="UX16" s="327"/>
      <c r="UY16" s="327"/>
      <c r="UZ16" s="327"/>
      <c r="VA16" s="327"/>
      <c r="VB16" s="327"/>
      <c r="VC16" s="327"/>
      <c r="VD16" s="327"/>
      <c r="VE16" s="327"/>
      <c r="VF16" s="327"/>
      <c r="VG16" s="327"/>
      <c r="VH16" s="327"/>
      <c r="VI16" s="327"/>
      <c r="VJ16" s="327"/>
      <c r="VK16" s="327"/>
      <c r="VL16" s="327"/>
      <c r="VM16" s="327"/>
      <c r="VN16" s="327"/>
      <c r="VO16" s="327"/>
      <c r="VP16" s="327"/>
      <c r="VQ16" s="327"/>
      <c r="VR16" s="327"/>
      <c r="VS16" s="327"/>
      <c r="VT16" s="327"/>
      <c r="VU16" s="327"/>
      <c r="VV16" s="327"/>
      <c r="VW16" s="327"/>
      <c r="VX16" s="327"/>
      <c r="VY16" s="327"/>
      <c r="VZ16" s="327"/>
      <c r="WA16" s="327"/>
      <c r="WB16" s="327"/>
      <c r="WC16" s="327"/>
      <c r="WD16" s="327"/>
      <c r="WE16" s="327"/>
      <c r="WF16" s="327"/>
      <c r="WG16" s="327"/>
      <c r="WH16" s="327"/>
      <c r="WI16" s="327"/>
      <c r="WJ16" s="327"/>
      <c r="WK16" s="327"/>
      <c r="WL16" s="327"/>
      <c r="WM16" s="327"/>
      <c r="WN16" s="327"/>
      <c r="WO16" s="327"/>
      <c r="WP16" s="327"/>
      <c r="WQ16" s="327"/>
      <c r="WR16" s="327"/>
      <c r="WS16" s="327"/>
      <c r="WT16" s="327"/>
      <c r="WU16" s="327"/>
      <c r="WV16" s="327"/>
      <c r="WW16" s="327"/>
      <c r="WX16" s="327"/>
      <c r="WY16" s="327"/>
      <c r="WZ16" s="327"/>
      <c r="XA16" s="327"/>
      <c r="XB16" s="327"/>
      <c r="XC16" s="327"/>
      <c r="XD16" s="327"/>
      <c r="XE16" s="327"/>
      <c r="XF16" s="327"/>
      <c r="XG16" s="327"/>
      <c r="XH16" s="327"/>
      <c r="XI16" s="327"/>
      <c r="XJ16" s="327"/>
      <c r="XK16" s="327"/>
      <c r="XL16" s="327"/>
      <c r="XM16" s="327"/>
      <c r="XN16" s="327"/>
      <c r="XO16" s="327"/>
      <c r="XP16" s="327"/>
      <c r="XQ16" s="327"/>
      <c r="XR16" s="327"/>
      <c r="XS16" s="327"/>
      <c r="XT16" s="327"/>
      <c r="XU16" s="327"/>
      <c r="XV16" s="327"/>
      <c r="XW16" s="327"/>
      <c r="XX16" s="327"/>
      <c r="XY16" s="327"/>
      <c r="XZ16" s="327"/>
      <c r="YA16" s="327"/>
      <c r="YB16" s="327"/>
      <c r="YC16" s="327"/>
      <c r="YD16" s="327"/>
      <c r="YE16" s="327"/>
      <c r="YF16" s="327"/>
      <c r="YG16" s="327"/>
      <c r="YH16" s="327"/>
      <c r="YI16" s="327"/>
      <c r="YJ16" s="327"/>
      <c r="YK16" s="327"/>
      <c r="YL16" s="327"/>
      <c r="YM16" s="327"/>
      <c r="YN16" s="327"/>
      <c r="YO16" s="327"/>
      <c r="YP16" s="327"/>
      <c r="YQ16" s="327"/>
      <c r="YR16" s="327"/>
      <c r="YS16" s="327"/>
      <c r="YT16" s="327"/>
      <c r="YU16" s="327"/>
      <c r="YV16" s="327"/>
      <c r="YW16" s="327"/>
      <c r="YX16" s="327"/>
      <c r="YY16" s="327"/>
      <c r="YZ16" s="327"/>
      <c r="ZA16" s="327"/>
      <c r="ZB16" s="327"/>
      <c r="ZC16" s="327"/>
      <c r="ZD16" s="327"/>
      <c r="ZE16" s="327"/>
      <c r="ZF16" s="327"/>
      <c r="ZG16" s="327"/>
      <c r="ZH16" s="327"/>
      <c r="ZI16" s="327"/>
      <c r="ZJ16" s="327"/>
      <c r="ZK16" s="327"/>
      <c r="ZL16" s="327"/>
      <c r="ZM16" s="327"/>
      <c r="ZN16" s="327"/>
      <c r="ZO16" s="327"/>
      <c r="ZP16" s="327"/>
      <c r="ZQ16" s="327"/>
      <c r="ZR16" s="327"/>
      <c r="ZS16" s="327"/>
      <c r="ZT16" s="327"/>
      <c r="ZU16" s="327"/>
      <c r="ZV16" s="327"/>
      <c r="ZW16" s="327"/>
      <c r="ZX16" s="327"/>
      <c r="ZY16" s="327"/>
      <c r="ZZ16" s="327"/>
      <c r="AAA16" s="327"/>
      <c r="AAB16" s="327"/>
      <c r="AAC16" s="327"/>
      <c r="AAD16" s="327"/>
      <c r="AAE16" s="327"/>
      <c r="AAF16" s="327"/>
      <c r="AAG16" s="327"/>
      <c r="AAH16" s="327"/>
      <c r="AAI16" s="327"/>
      <c r="AAJ16" s="327"/>
      <c r="AAK16" s="327"/>
      <c r="AAL16" s="327"/>
      <c r="AAM16" s="327"/>
      <c r="AAN16" s="327"/>
      <c r="AAO16" s="327"/>
      <c r="AAP16" s="327"/>
      <c r="AAQ16" s="327"/>
      <c r="AAR16" s="327"/>
      <c r="AAS16" s="327"/>
      <c r="AAT16" s="327"/>
      <c r="AAU16" s="327"/>
      <c r="AAV16" s="327"/>
      <c r="AAW16" s="327"/>
      <c r="AAX16" s="327"/>
      <c r="AAY16" s="327"/>
      <c r="AAZ16" s="327"/>
      <c r="ABA16" s="327"/>
      <c r="ABB16" s="327"/>
      <c r="ABC16" s="327"/>
      <c r="ABD16" s="327"/>
      <c r="ABE16" s="327"/>
      <c r="ABF16" s="327"/>
      <c r="ABG16" s="327"/>
      <c r="ABH16" s="327"/>
      <c r="ABI16" s="327"/>
      <c r="ABJ16" s="327"/>
      <c r="ABK16" s="327"/>
      <c r="ABL16" s="327"/>
      <c r="ABM16" s="327"/>
      <c r="ABN16" s="327"/>
      <c r="ABO16" s="327"/>
      <c r="ABP16" s="327"/>
      <c r="ABQ16" s="327"/>
      <c r="ABR16" s="327"/>
      <c r="ABS16" s="327"/>
      <c r="ABT16" s="327"/>
      <c r="ABU16" s="327"/>
      <c r="ABV16" s="327"/>
      <c r="ABW16" s="327"/>
      <c r="ABX16" s="327"/>
      <c r="ABY16" s="327"/>
      <c r="ABZ16" s="327"/>
      <c r="ACA16" s="327"/>
      <c r="ACB16" s="327"/>
      <c r="ACC16" s="327"/>
      <c r="ACD16" s="327"/>
      <c r="ACE16" s="327"/>
      <c r="ACF16" s="327"/>
      <c r="ACG16" s="327"/>
      <c r="ACH16" s="327"/>
      <c r="ACI16" s="327"/>
      <c r="ACJ16" s="327"/>
      <c r="ACK16" s="327"/>
      <c r="ACL16" s="327"/>
      <c r="ACM16" s="327"/>
      <c r="ACN16" s="327"/>
      <c r="ACO16" s="327"/>
      <c r="ACP16" s="327"/>
      <c r="ACQ16" s="327"/>
      <c r="ACR16" s="327"/>
      <c r="ACS16" s="327"/>
      <c r="ACT16" s="327"/>
      <c r="ACU16" s="327"/>
      <c r="ACV16" s="327"/>
      <c r="ACW16" s="327"/>
      <c r="ACX16" s="327"/>
      <c r="ACY16" s="327"/>
      <c r="ACZ16" s="327"/>
      <c r="ADA16" s="327"/>
      <c r="ADB16" s="327"/>
      <c r="ADC16" s="327"/>
      <c r="ADD16" s="327"/>
      <c r="ADE16" s="327"/>
      <c r="ADF16" s="327"/>
      <c r="ADG16" s="327"/>
      <c r="ADH16" s="327"/>
      <c r="ADI16" s="327"/>
      <c r="ADJ16" s="327"/>
      <c r="ADK16" s="327"/>
      <c r="ADL16" s="327"/>
      <c r="ADM16" s="327"/>
      <c r="ADN16" s="327"/>
      <c r="ADO16" s="327"/>
      <c r="ADP16" s="327"/>
      <c r="ADQ16" s="327"/>
      <c r="ADR16" s="327"/>
      <c r="ADS16" s="327"/>
      <c r="ADT16" s="327"/>
      <c r="ADU16" s="327"/>
      <c r="ADV16" s="327"/>
      <c r="ADW16" s="327"/>
      <c r="ADX16" s="327"/>
      <c r="ADY16" s="327"/>
      <c r="ADZ16" s="327"/>
      <c r="AEA16" s="327"/>
      <c r="AEB16" s="327"/>
      <c r="AEC16" s="327"/>
      <c r="AED16" s="327"/>
      <c r="AEE16" s="327"/>
      <c r="AEF16" s="327"/>
      <c r="AEG16" s="327"/>
      <c r="AEH16" s="327"/>
      <c r="AEI16" s="327"/>
      <c r="AEJ16" s="327"/>
      <c r="AEK16" s="327"/>
      <c r="AEL16" s="327"/>
      <c r="AEM16" s="327"/>
      <c r="AEN16" s="327"/>
      <c r="AEO16" s="327"/>
      <c r="AEP16" s="327"/>
      <c r="AEQ16" s="327"/>
      <c r="AER16" s="327"/>
      <c r="AES16" s="327"/>
      <c r="AET16" s="327"/>
      <c r="AEU16" s="327"/>
      <c r="AEV16" s="327"/>
      <c r="AEW16" s="327"/>
      <c r="AEX16" s="327"/>
      <c r="AEY16" s="327"/>
      <c r="AEZ16" s="327"/>
      <c r="AFA16" s="327"/>
      <c r="AFB16" s="327"/>
      <c r="AFC16" s="327"/>
      <c r="AFD16" s="327"/>
      <c r="AFE16" s="327"/>
      <c r="AFF16" s="327"/>
      <c r="AFG16" s="327"/>
      <c r="AFH16" s="327"/>
      <c r="AFI16" s="327"/>
      <c r="AFJ16" s="327"/>
      <c r="AFK16" s="327"/>
      <c r="AFL16" s="327"/>
      <c r="AFM16" s="327"/>
      <c r="AFN16" s="327"/>
      <c r="AFO16" s="327"/>
      <c r="AFP16" s="327"/>
      <c r="AFQ16" s="327"/>
      <c r="AFR16" s="327"/>
      <c r="AFS16" s="327"/>
      <c r="AFT16" s="327"/>
      <c r="AFU16" s="327"/>
      <c r="AFV16" s="327"/>
      <c r="AFW16" s="327"/>
      <c r="AFX16" s="327"/>
      <c r="AFY16" s="327"/>
      <c r="AFZ16" s="327"/>
      <c r="AGA16" s="327"/>
      <c r="AGB16" s="327"/>
      <c r="AGC16" s="327"/>
      <c r="AGD16" s="327"/>
      <c r="AGE16" s="327"/>
      <c r="AGF16" s="327"/>
      <c r="AGG16" s="327"/>
      <c r="AGH16" s="327"/>
      <c r="AGI16" s="327"/>
      <c r="AGJ16" s="327"/>
      <c r="AGK16" s="327"/>
      <c r="AGL16" s="327"/>
      <c r="AGM16" s="327"/>
      <c r="AGN16" s="327"/>
      <c r="AGO16" s="327"/>
      <c r="AGP16" s="327"/>
      <c r="AGQ16" s="327"/>
      <c r="AGR16" s="327"/>
      <c r="AGS16" s="327"/>
      <c r="AGT16" s="327"/>
      <c r="AGU16" s="327"/>
      <c r="AGV16" s="327"/>
      <c r="AGW16" s="327"/>
      <c r="AGX16" s="327"/>
      <c r="AGY16" s="327"/>
      <c r="AGZ16" s="327"/>
      <c r="AHA16" s="327"/>
      <c r="AHB16" s="327"/>
      <c r="AHC16" s="327"/>
      <c r="AHD16" s="327"/>
      <c r="AHE16" s="327"/>
      <c r="AHF16" s="327"/>
      <c r="AHG16" s="327"/>
      <c r="AHH16" s="327"/>
      <c r="AHI16" s="327"/>
      <c r="AHJ16" s="327"/>
      <c r="AHK16" s="327"/>
      <c r="AHL16" s="327"/>
      <c r="AHM16" s="327"/>
      <c r="AHN16" s="327"/>
      <c r="AHO16" s="327"/>
      <c r="AHP16" s="327"/>
      <c r="AHQ16" s="327"/>
      <c r="AHR16" s="327"/>
      <c r="AHS16" s="327"/>
      <c r="AHT16" s="327"/>
      <c r="AHU16" s="327"/>
      <c r="AHV16" s="327"/>
      <c r="AHW16" s="327"/>
      <c r="AHX16" s="327"/>
      <c r="AHY16" s="327"/>
      <c r="AHZ16" s="327"/>
      <c r="AIA16" s="327"/>
      <c r="AIB16" s="327"/>
      <c r="AIC16" s="327"/>
      <c r="AID16" s="327"/>
      <c r="AIE16" s="327"/>
      <c r="AIF16" s="327"/>
      <c r="AIG16" s="327"/>
      <c r="AIH16" s="327"/>
      <c r="AII16" s="327"/>
      <c r="AIJ16" s="327"/>
      <c r="AIK16" s="327"/>
      <c r="AIL16" s="327"/>
      <c r="AIM16" s="327"/>
      <c r="AIN16" s="327"/>
      <c r="AIO16" s="327"/>
      <c r="AIP16" s="327"/>
      <c r="AIQ16" s="327"/>
      <c r="AIR16" s="327"/>
      <c r="AIS16" s="327"/>
      <c r="AIT16" s="327"/>
      <c r="AIU16" s="327"/>
      <c r="AIV16" s="327"/>
      <c r="AIW16" s="327"/>
      <c r="AIX16" s="327"/>
      <c r="AIY16" s="327"/>
      <c r="AIZ16" s="327"/>
      <c r="AJA16" s="327"/>
      <c r="AJB16" s="327"/>
      <c r="AJC16" s="327"/>
      <c r="AJD16" s="327"/>
      <c r="AJE16" s="327"/>
      <c r="AJF16" s="327"/>
      <c r="AJG16" s="327"/>
      <c r="AJH16" s="327"/>
      <c r="AJI16" s="327"/>
      <c r="AJJ16" s="327"/>
      <c r="AJK16" s="327"/>
      <c r="AJL16" s="327"/>
      <c r="AJM16" s="327"/>
      <c r="AJN16" s="327"/>
      <c r="AJO16" s="327"/>
      <c r="AJP16" s="327"/>
      <c r="AJQ16" s="327"/>
      <c r="AJR16" s="327"/>
      <c r="AJS16" s="327"/>
      <c r="AJT16" s="327"/>
      <c r="AJU16" s="327"/>
      <c r="AJV16" s="327"/>
      <c r="AJW16" s="327"/>
      <c r="AJX16" s="327"/>
      <c r="AJY16" s="327"/>
      <c r="AJZ16" s="327"/>
      <c r="AKA16" s="327"/>
      <c r="AKB16" s="327"/>
      <c r="AKC16" s="327"/>
      <c r="AKD16" s="327"/>
      <c r="AKE16" s="327"/>
      <c r="AKF16" s="327"/>
      <c r="AKG16" s="327"/>
      <c r="AKH16" s="327"/>
      <c r="AKI16" s="327"/>
      <c r="AKJ16" s="327"/>
      <c r="AKK16" s="327"/>
      <c r="AKL16" s="327"/>
      <c r="AKM16" s="327"/>
      <c r="AKN16" s="327"/>
      <c r="AKO16" s="327"/>
      <c r="AKP16" s="327"/>
      <c r="AKQ16" s="327"/>
      <c r="AKR16" s="327"/>
      <c r="AKS16" s="327"/>
      <c r="AKT16" s="327"/>
      <c r="AKU16" s="327"/>
      <c r="AKV16" s="327"/>
      <c r="AKW16" s="327"/>
      <c r="AKX16" s="327"/>
      <c r="AKY16" s="327"/>
      <c r="AKZ16" s="327"/>
      <c r="ALA16" s="327"/>
      <c r="ALB16" s="327"/>
      <c r="ALC16" s="327"/>
      <c r="ALD16" s="327"/>
      <c r="ALE16" s="327"/>
      <c r="ALF16" s="327"/>
      <c r="ALG16" s="327"/>
      <c r="ALH16" s="327"/>
      <c r="ALI16" s="327"/>
      <c r="ALJ16" s="327"/>
      <c r="ALK16" s="327"/>
      <c r="ALL16" s="327"/>
      <c r="ALM16" s="327"/>
      <c r="ALN16" s="327"/>
      <c r="ALO16" s="327"/>
      <c r="ALP16" s="327"/>
      <c r="ALQ16" s="327"/>
      <c r="ALR16" s="327"/>
      <c r="ALS16" s="327"/>
      <c r="ALT16" s="327"/>
      <c r="ALU16" s="327"/>
      <c r="ALV16" s="327"/>
      <c r="ALW16" s="327"/>
      <c r="ALX16" s="327"/>
      <c r="ALY16" s="327"/>
      <c r="ALZ16" s="327"/>
      <c r="AMA16" s="327"/>
      <c r="AMB16" s="327"/>
      <c r="AMC16" s="327"/>
      <c r="AMD16" s="327"/>
      <c r="AME16" s="327"/>
      <c r="AMF16" s="327"/>
      <c r="AMG16" s="327"/>
      <c r="AMH16" s="327"/>
      <c r="AMI16" s="327"/>
      <c r="AMJ16" s="327"/>
    </row>
    <row r="17" customFormat="false" ht="11.25" hidden="false" customHeight="true" outlineLevel="0" collapsed="false">
      <c r="A17" s="342" t="n">
        <v>2015</v>
      </c>
      <c r="B17" s="343" t="n">
        <v>1</v>
      </c>
      <c r="C17" s="344" t="s">
        <v>444</v>
      </c>
      <c r="D17" s="285" t="n">
        <v>44338.71</v>
      </c>
      <c r="E17" s="285" t="n">
        <v>46198.38</v>
      </c>
      <c r="F17" s="285" t="n">
        <v>83635.45</v>
      </c>
      <c r="G17" s="285" t="n">
        <v>85872.33</v>
      </c>
      <c r="H17" s="285" t="n">
        <v>73768.55</v>
      </c>
      <c r="I17" s="285" t="n">
        <v>75981.6</v>
      </c>
      <c r="J17" s="345"/>
      <c r="K17" s="285" t="n">
        <f aca="false">IF(E17&lt;&gt;0,ROUND(E17-(T17/(U17+V17)),0),"")</f>
        <v>-0</v>
      </c>
      <c r="L17" s="285" t="n">
        <f aca="false">IF(F17&lt;&gt;0,ROUND(F17-(W17/(X17)),0),"")</f>
        <v>-0</v>
      </c>
      <c r="M17" s="285" t="n">
        <f aca="false">IF(G17&lt;&gt;0,ROUND(G17-(Y17/(Z17)),0),"")</f>
        <v>-0</v>
      </c>
      <c r="N17" s="285" t="n">
        <f aca="false">IF(H17&lt;&gt;0,ROUND(H17-(AA17/(AB17)),0),"")</f>
        <v>0</v>
      </c>
      <c r="O17" s="285" t="n">
        <f aca="false">IF(I17&lt;&gt;0,ROUND(I17-(AC17/(AD17)),0),"")</f>
        <v>-0</v>
      </c>
      <c r="P17" s="345"/>
      <c r="Q17" s="285" t="n">
        <v>19747574.4</v>
      </c>
      <c r="R17" s="285" t="n">
        <v>421.35</v>
      </c>
      <c r="S17" s="285" t="n">
        <v>24.03</v>
      </c>
      <c r="T17" s="285" t="n">
        <v>19878239.44</v>
      </c>
      <c r="U17" s="285" t="n">
        <v>406.25</v>
      </c>
      <c r="V17" s="285" t="n">
        <v>24.03</v>
      </c>
      <c r="W17" s="285" t="n">
        <v>919990</v>
      </c>
      <c r="X17" s="285" t="n">
        <v>11</v>
      </c>
      <c r="Y17" s="285" t="n">
        <v>944595.67</v>
      </c>
      <c r="Z17" s="285" t="n">
        <v>11</v>
      </c>
      <c r="AA17" s="285" t="n">
        <v>811454</v>
      </c>
      <c r="AB17" s="285" t="n">
        <v>11</v>
      </c>
      <c r="AC17" s="285" t="n">
        <v>835797.62</v>
      </c>
      <c r="AD17" s="285" t="n">
        <v>11</v>
      </c>
      <c r="AE17" s="345"/>
      <c r="AF17" s="285" t="n">
        <f aca="false">IF(ISBLANK(Q17),"",ROUND(Q17-(AS17+AT17+AU17),0))</f>
        <v>0</v>
      </c>
      <c r="AG17" s="285" t="n">
        <f aca="false">IF(ISBLANK(T17),"",ROUND(T17-(AV17+AW17+AX17),0))</f>
        <v>0</v>
      </c>
      <c r="AH17" s="285" t="n">
        <f aca="false">IF(ISBLANK(W17),"",ROUND(W17-(BK17+BL17+BM17),0))</f>
        <v>0</v>
      </c>
      <c r="AI17" s="285" t="n">
        <f aca="false">IF(ISBLANK(Y17),"",ROUND(Y17-(BN17+BO17+BP17),0))</f>
        <v>0</v>
      </c>
      <c r="AJ17" s="285" t="n">
        <f aca="false">IF(ISBLANK(AA17),"",ROUND(AA17-(BW17+BX17+BY17),0))</f>
        <v>0</v>
      </c>
      <c r="AK17" s="285" t="n">
        <f aca="false">IF(ISBLANK(AC17),"",ROUND(AC17-(BZ17+CA17+CB17),0))</f>
        <v>0</v>
      </c>
      <c r="AL17" s="285" t="n">
        <f aca="false">IF(ISBLANK(R17),"",ROUND((R17+S17)-(AY17+AZ17+BA17+BE17+BF17+BG17),0))</f>
        <v>0</v>
      </c>
      <c r="AM17" s="285" t="n">
        <f aca="false">IF(ISBLANK(U17),"",ROUND((U17+V17)-(BB17+BC17+BD17+BH17+BI17+BJ17),0))</f>
        <v>0</v>
      </c>
      <c r="AN17" s="285" t="n">
        <f aca="false">IF(ISBLANK(X17),"",ROUND((X17)-(BQ17+BR17+BS17),0))</f>
        <v>0</v>
      </c>
      <c r="AO17" s="285" t="n">
        <f aca="false">IF(ISBLANK(Z17),"",ROUND((Z17)-(BT17+BU17+BV17),0))</f>
        <v>0</v>
      </c>
      <c r="AP17" s="285" t="n">
        <f aca="false">IF(ISBLANK(AB17),"",ROUND((AB17)-(CC17+CD17+CE17),0))</f>
        <v>0</v>
      </c>
      <c r="AQ17" s="285" t="n">
        <f aca="false">IF(ISBLANK(AD17),"",ROUND((AD17)-(CF17+CG17+CH17),0))</f>
        <v>0</v>
      </c>
      <c r="AR17" s="345"/>
      <c r="AS17" s="285" t="n">
        <v>12505281.37</v>
      </c>
      <c r="AT17" s="285" t="n">
        <v>7242293.03</v>
      </c>
      <c r="AU17" s="285" t="n">
        <v>0</v>
      </c>
      <c r="AV17" s="285" t="n">
        <v>12923129.53</v>
      </c>
      <c r="AW17" s="285" t="n">
        <v>6955109.91</v>
      </c>
      <c r="AX17" s="285" t="n">
        <v>0</v>
      </c>
      <c r="AY17" s="285" t="n">
        <v>275.24</v>
      </c>
      <c r="AZ17" s="285" t="n">
        <v>146.11</v>
      </c>
      <c r="BA17" s="285" t="n">
        <v>0</v>
      </c>
      <c r="BB17" s="285" t="n">
        <v>273.75</v>
      </c>
      <c r="BC17" s="285" t="n">
        <v>132.5</v>
      </c>
      <c r="BD17" s="285" t="n">
        <v>0</v>
      </c>
      <c r="BE17" s="285" t="n">
        <v>13.57</v>
      </c>
      <c r="BF17" s="285" t="n">
        <v>10.46</v>
      </c>
      <c r="BG17" s="285" t="n">
        <v>0</v>
      </c>
      <c r="BH17" s="285" t="n">
        <v>13.57</v>
      </c>
      <c r="BI17" s="285" t="n">
        <v>10.46</v>
      </c>
      <c r="BJ17" s="285" t="n">
        <v>0</v>
      </c>
      <c r="BK17" s="285" t="n">
        <v>598806</v>
      </c>
      <c r="BL17" s="285" t="n">
        <v>321184</v>
      </c>
      <c r="BM17" s="285" t="n">
        <v>0</v>
      </c>
      <c r="BN17" s="285" t="n">
        <v>613776.15</v>
      </c>
      <c r="BO17" s="285" t="n">
        <v>330819.52</v>
      </c>
      <c r="BP17" s="285" t="n">
        <v>0</v>
      </c>
      <c r="BQ17" s="285" t="n">
        <v>7.24</v>
      </c>
      <c r="BR17" s="285" t="n">
        <v>3.76</v>
      </c>
      <c r="BS17" s="285" t="n">
        <v>0</v>
      </c>
      <c r="BT17" s="285" t="n">
        <v>7.24</v>
      </c>
      <c r="BU17" s="285" t="n">
        <v>3.76</v>
      </c>
      <c r="BV17" s="285" t="n">
        <v>0</v>
      </c>
      <c r="BW17" s="285" t="n">
        <v>365726</v>
      </c>
      <c r="BX17" s="285" t="n">
        <v>445728</v>
      </c>
      <c r="BY17" s="285" t="n">
        <v>0</v>
      </c>
      <c r="BZ17" s="285" t="n">
        <v>376697.78</v>
      </c>
      <c r="CA17" s="285" t="n">
        <v>459099.84</v>
      </c>
      <c r="CB17" s="285" t="n">
        <v>0</v>
      </c>
      <c r="CC17" s="285" t="n">
        <v>5.63</v>
      </c>
      <c r="CD17" s="285" t="n">
        <v>5.37</v>
      </c>
      <c r="CE17" s="285" t="n">
        <v>0</v>
      </c>
      <c r="CF17" s="285" t="n">
        <v>5.63</v>
      </c>
      <c r="CG17" s="285" t="n">
        <v>5.37</v>
      </c>
      <c r="CH17" s="285" t="n">
        <v>0</v>
      </c>
      <c r="CI17" s="345"/>
      <c r="CJ17" s="18"/>
      <c r="CK17" s="18"/>
      <c r="CL17" s="18"/>
      <c r="CM17" s="18"/>
      <c r="CN17" s="18"/>
      <c r="CO17" s="18"/>
      <c r="CP17" s="18"/>
      <c r="CQ17" s="18"/>
      <c r="CR17" s="18"/>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18"/>
      <c r="DQ17" s="18"/>
      <c r="DR17" s="18"/>
      <c r="DS17" s="18"/>
      <c r="DT17" s="18"/>
      <c r="DU17" s="18"/>
      <c r="DV17" s="18"/>
      <c r="DW17" s="18"/>
      <c r="DX17" s="18"/>
      <c r="DY17" s="18"/>
      <c r="DZ17" s="18"/>
      <c r="EA17" s="18"/>
      <c r="EB17" s="18"/>
      <c r="EC17" s="18"/>
    </row>
    <row r="18" customFormat="false" ht="11.25" hidden="false" customHeight="true" outlineLevel="0" collapsed="false">
      <c r="A18" s="342" t="n">
        <v>2015</v>
      </c>
      <c r="B18" s="343" t="n">
        <v>2</v>
      </c>
      <c r="C18" s="344" t="s">
        <v>445</v>
      </c>
      <c r="D18" s="285" t="n">
        <v>55280.98</v>
      </c>
      <c r="E18" s="285" t="n">
        <v>56205.36</v>
      </c>
      <c r="F18" s="285" t="n">
        <v>103040.91</v>
      </c>
      <c r="G18" s="285" t="n">
        <v>105258.92</v>
      </c>
      <c r="H18" s="285" t="n">
        <v>80201.21</v>
      </c>
      <c r="I18" s="285" t="n">
        <v>82417.54</v>
      </c>
      <c r="J18" s="345"/>
      <c r="K18" s="285" t="n">
        <f aca="false">IF(E18&lt;&gt;0,ROUND(E18-(T18/(U18+V18)),0),"")</f>
        <v>0</v>
      </c>
      <c r="L18" s="285" t="n">
        <f aca="false">IF(F18&lt;&gt;0,ROUND(F18-(W18/(X18)),0),"")</f>
        <v>-0</v>
      </c>
      <c r="M18" s="285" t="n">
        <f aca="false">IF(G18&lt;&gt;0,ROUND(G18-(Y18/(Z18)),0),"")</f>
        <v>0</v>
      </c>
      <c r="N18" s="285" t="n">
        <f aca="false">IF(H18&lt;&gt;0,ROUND(H18-(AA18/(AB18)),0),"")</f>
        <v>0</v>
      </c>
      <c r="O18" s="285" t="n">
        <f aca="false">IF(I18&lt;&gt;0,ROUND(I18-(AC18/(AD18)),0),"")</f>
        <v>-0</v>
      </c>
      <c r="P18" s="345"/>
      <c r="Q18" s="285" t="n">
        <v>67252077.03</v>
      </c>
      <c r="R18" s="285" t="n">
        <v>1151.62</v>
      </c>
      <c r="S18" s="285" t="n">
        <v>64.93</v>
      </c>
      <c r="T18" s="285" t="n">
        <v>68829079.21</v>
      </c>
      <c r="U18" s="285" t="n">
        <v>1155.69</v>
      </c>
      <c r="V18" s="285" t="n">
        <v>68.91</v>
      </c>
      <c r="W18" s="285" t="n">
        <v>2559536.22</v>
      </c>
      <c r="X18" s="285" t="n">
        <v>24.84</v>
      </c>
      <c r="Y18" s="285" t="n">
        <v>2631473</v>
      </c>
      <c r="Z18" s="285" t="n">
        <v>25</v>
      </c>
      <c r="AA18" s="285" t="n">
        <v>1928839.02</v>
      </c>
      <c r="AB18" s="285" t="n">
        <v>24.05</v>
      </c>
      <c r="AC18" s="285" t="n">
        <v>2118955</v>
      </c>
      <c r="AD18" s="285" t="n">
        <v>25.71</v>
      </c>
      <c r="AE18" s="345"/>
      <c r="AF18" s="285" t="n">
        <f aca="false">IF(ISBLANK(Q18),"",ROUND(Q18-(AS18+AT18+AU18),0))</f>
        <v>0</v>
      </c>
      <c r="AG18" s="285" t="n">
        <f aca="false">IF(ISBLANK(T18),"",ROUND(T18-(AV18+AW18+AX18),0))</f>
        <v>0</v>
      </c>
      <c r="AH18" s="285" t="n">
        <f aca="false">IF(ISBLANK(W18),"",ROUND(W18-(BK18+BL18+BM18),0))</f>
        <v>0</v>
      </c>
      <c r="AI18" s="285" t="n">
        <f aca="false">IF(ISBLANK(Y18),"",ROUND(Y18-(BN18+BO18+BP18),0))</f>
        <v>0</v>
      </c>
      <c r="AJ18" s="285" t="n">
        <f aca="false">IF(ISBLANK(AA18),"",ROUND(AA18-(BW18+BX18+BY18),0))</f>
        <v>0</v>
      </c>
      <c r="AK18" s="285" t="n">
        <f aca="false">IF(ISBLANK(AC18),"",ROUND(AC18-(BZ18+CA18+CB18),0))</f>
        <v>0</v>
      </c>
      <c r="AL18" s="285" t="n">
        <f aca="false">IF(ISBLANK(R18),"",ROUND((R18+S18)-(AY18+AZ18+BA18+BE18+BF18+BG18),0))</f>
        <v>0</v>
      </c>
      <c r="AM18" s="285" t="n">
        <f aca="false">IF(ISBLANK(U18),"",ROUND((U18+V18)-(BB18+BC18+BD18+BH18+BI18+BJ18),0))</f>
        <v>0</v>
      </c>
      <c r="AN18" s="285" t="n">
        <f aca="false">IF(ISBLANK(X18),"",ROUND((X18)-(BQ18+BR18+BS18),0))</f>
        <v>0</v>
      </c>
      <c r="AO18" s="285" t="n">
        <f aca="false">IF(ISBLANK(Z18),"",ROUND((Z18)-(BT18+BU18+BV18),0))</f>
        <v>0</v>
      </c>
      <c r="AP18" s="285" t="n">
        <f aca="false">IF(ISBLANK(AB18),"",ROUND((AB18)-(CC18+CD18+CE18),0))</f>
        <v>0</v>
      </c>
      <c r="AQ18" s="285" t="n">
        <f aca="false">IF(ISBLANK(AD18),"",ROUND((AD18)-(CF18+CG18+CH18),0))</f>
        <v>0</v>
      </c>
      <c r="AR18" s="345"/>
      <c r="AS18" s="285" t="n">
        <v>41045368.25</v>
      </c>
      <c r="AT18" s="285" t="n">
        <v>26010960.73</v>
      </c>
      <c r="AU18" s="285" t="n">
        <v>195748.05</v>
      </c>
      <c r="AV18" s="285" t="n">
        <v>41922691.05</v>
      </c>
      <c r="AW18" s="285" t="n">
        <v>26684114.62</v>
      </c>
      <c r="AX18" s="285" t="n">
        <v>222273.54</v>
      </c>
      <c r="AY18" s="285" t="n">
        <v>713.77</v>
      </c>
      <c r="AZ18" s="285" t="n">
        <v>434.31</v>
      </c>
      <c r="BA18" s="285" t="n">
        <v>3.54</v>
      </c>
      <c r="BB18" s="285" t="n">
        <v>720</v>
      </c>
      <c r="BC18" s="285" t="n">
        <v>431.74</v>
      </c>
      <c r="BD18" s="285" t="n">
        <v>3.95</v>
      </c>
      <c r="BE18" s="285" t="n">
        <v>34.5</v>
      </c>
      <c r="BF18" s="285" t="n">
        <v>30.43</v>
      </c>
      <c r="BG18" s="285" t="n">
        <v>0</v>
      </c>
      <c r="BH18" s="285" t="n">
        <v>41.78</v>
      </c>
      <c r="BI18" s="285" t="n">
        <v>27.13</v>
      </c>
      <c r="BJ18" s="285" t="n">
        <v>0</v>
      </c>
      <c r="BK18" s="285" t="n">
        <v>1880802.85</v>
      </c>
      <c r="BL18" s="285" t="n">
        <v>678733.37</v>
      </c>
      <c r="BM18" s="285" t="n">
        <v>0</v>
      </c>
      <c r="BN18" s="285" t="n">
        <v>1948703.35</v>
      </c>
      <c r="BO18" s="285" t="n">
        <v>682769.65</v>
      </c>
      <c r="BP18" s="285" t="n">
        <v>0</v>
      </c>
      <c r="BQ18" s="285" t="n">
        <v>18.92</v>
      </c>
      <c r="BR18" s="285" t="n">
        <v>5.92</v>
      </c>
      <c r="BS18" s="285" t="n">
        <v>0</v>
      </c>
      <c r="BT18" s="285" t="n">
        <v>19.25</v>
      </c>
      <c r="BU18" s="285" t="n">
        <v>5.75</v>
      </c>
      <c r="BV18" s="285" t="n">
        <v>0</v>
      </c>
      <c r="BW18" s="285" t="n">
        <v>917621.1</v>
      </c>
      <c r="BX18" s="285" t="n">
        <v>1011217.92</v>
      </c>
      <c r="BY18" s="285" t="n">
        <v>0</v>
      </c>
      <c r="BZ18" s="285" t="n">
        <v>1071925.45</v>
      </c>
      <c r="CA18" s="285" t="n">
        <v>1047029.55</v>
      </c>
      <c r="CB18" s="285" t="n">
        <v>0</v>
      </c>
      <c r="CC18" s="285" t="n">
        <v>12.49</v>
      </c>
      <c r="CD18" s="285" t="n">
        <v>11.56</v>
      </c>
      <c r="CE18" s="285" t="n">
        <v>0</v>
      </c>
      <c r="CF18" s="285" t="n">
        <v>12.8</v>
      </c>
      <c r="CG18" s="285" t="n">
        <v>12.91</v>
      </c>
      <c r="CH18" s="285" t="n">
        <v>0</v>
      </c>
      <c r="CI18" s="345"/>
      <c r="CJ18" s="18"/>
      <c r="CK18" s="18"/>
      <c r="CL18" s="18"/>
      <c r="CM18" s="18"/>
      <c r="CN18" s="18"/>
      <c r="CO18" s="18"/>
      <c r="CP18" s="18"/>
      <c r="CQ18" s="18"/>
      <c r="CR18" s="18"/>
      <c r="CS18" s="18"/>
      <c r="CT18" s="18"/>
      <c r="CU18" s="18"/>
      <c r="CV18" s="18"/>
      <c r="CW18" s="18"/>
      <c r="CX18" s="18"/>
      <c r="CY18" s="18"/>
      <c r="CZ18" s="18"/>
      <c r="DA18" s="18"/>
      <c r="DB18" s="18"/>
      <c r="DC18" s="18"/>
      <c r="DD18" s="18"/>
      <c r="DE18" s="18"/>
      <c r="DF18" s="18"/>
      <c r="DG18" s="18"/>
      <c r="DH18" s="18"/>
      <c r="DI18" s="18"/>
      <c r="DJ18" s="18"/>
      <c r="DK18" s="18"/>
      <c r="DL18" s="18"/>
      <c r="DM18" s="18"/>
      <c r="DN18" s="18"/>
      <c r="DO18" s="18"/>
      <c r="DP18" s="18"/>
      <c r="DQ18" s="18"/>
      <c r="DR18" s="18"/>
      <c r="DS18" s="18"/>
      <c r="DT18" s="18"/>
      <c r="DU18" s="18"/>
      <c r="DV18" s="18"/>
      <c r="DW18" s="18"/>
      <c r="DX18" s="18"/>
      <c r="DY18" s="18"/>
      <c r="DZ18" s="18"/>
      <c r="EA18" s="18"/>
      <c r="EB18" s="18"/>
      <c r="EC18" s="18"/>
    </row>
    <row r="19" customFormat="false" ht="11.25" hidden="false" customHeight="true" outlineLevel="0" collapsed="false">
      <c r="A19" s="342" t="n">
        <v>2015</v>
      </c>
      <c r="B19" s="343" t="n">
        <v>3</v>
      </c>
      <c r="C19" s="344" t="s">
        <v>446</v>
      </c>
      <c r="D19" s="285" t="n">
        <v>48391.03</v>
      </c>
      <c r="E19" s="285" t="n">
        <v>47914.13</v>
      </c>
      <c r="F19" s="285" t="n">
        <v>83280.8</v>
      </c>
      <c r="G19" s="285" t="n">
        <v>84252.4</v>
      </c>
      <c r="H19" s="285" t="n">
        <v>72974.83</v>
      </c>
      <c r="I19" s="285" t="n">
        <v>73125.83</v>
      </c>
      <c r="J19" s="345"/>
      <c r="K19" s="285" t="n">
        <f aca="false">IF(E19&lt;&gt;0,ROUND(E19-(T19/(U19+V19)),0),"")</f>
        <v>0</v>
      </c>
      <c r="L19" s="285" t="n">
        <f aca="false">IF(F19&lt;&gt;0,ROUND(F19-(W19/(X19)),0),"")</f>
        <v>0</v>
      </c>
      <c r="M19" s="285" t="n">
        <f aca="false">IF(G19&lt;&gt;0,ROUND(G19-(Y19/(Z19)),0),"")</f>
        <v>0</v>
      </c>
      <c r="N19" s="285" t="n">
        <f aca="false">IF(H19&lt;&gt;0,ROUND(H19-(AA19/(AB19)),0),"")</f>
        <v>-0</v>
      </c>
      <c r="O19" s="285" t="n">
        <f aca="false">IF(I19&lt;&gt;0,ROUND(I19-(AC19/(AD19)),0),"")</f>
        <v>-0</v>
      </c>
      <c r="P19" s="345"/>
      <c r="Q19" s="285" t="n">
        <v>9223815</v>
      </c>
      <c r="R19" s="285" t="n">
        <v>179.61</v>
      </c>
      <c r="S19" s="285" t="n">
        <v>11</v>
      </c>
      <c r="T19" s="285" t="n">
        <v>8922090</v>
      </c>
      <c r="U19" s="285" t="n">
        <v>175.21</v>
      </c>
      <c r="V19" s="285" t="n">
        <v>11</v>
      </c>
      <c r="W19" s="285" t="n">
        <v>416404</v>
      </c>
      <c r="X19" s="285" t="n">
        <v>5</v>
      </c>
      <c r="Y19" s="285" t="n">
        <v>421262</v>
      </c>
      <c r="Z19" s="285" t="n">
        <v>5</v>
      </c>
      <c r="AA19" s="285" t="n">
        <v>437849</v>
      </c>
      <c r="AB19" s="285" t="n">
        <v>6</v>
      </c>
      <c r="AC19" s="285" t="n">
        <v>351004</v>
      </c>
      <c r="AD19" s="285" t="n">
        <v>4.8</v>
      </c>
      <c r="AE19" s="345"/>
      <c r="AF19" s="285" t="n">
        <f aca="false">IF(ISBLANK(Q19),"",ROUND(Q19-(AS19+AT19+AU19),0))</f>
        <v>0</v>
      </c>
      <c r="AG19" s="285" t="n">
        <f aca="false">IF(ISBLANK(T19),"",ROUND(T19-(AV19+AW19+AX19),0))</f>
        <v>0</v>
      </c>
      <c r="AH19" s="285" t="n">
        <f aca="false">IF(ISBLANK(W19),"",ROUND(W19-(BK19+BL19+BM19),0))</f>
        <v>0</v>
      </c>
      <c r="AI19" s="285" t="n">
        <f aca="false">IF(ISBLANK(Y19),"",ROUND(Y19-(BN19+BO19+BP19),0))</f>
        <v>0</v>
      </c>
      <c r="AJ19" s="285" t="n">
        <f aca="false">IF(ISBLANK(AA19),"",ROUND(AA19-(BW19+BX19+BY19),0))</f>
        <v>0</v>
      </c>
      <c r="AK19" s="285" t="n">
        <f aca="false">IF(ISBLANK(AC19),"",ROUND(AC19-(BZ19+CA19+CB19),0))</f>
        <v>0</v>
      </c>
      <c r="AL19" s="285" t="n">
        <f aca="false">IF(ISBLANK(R19),"",ROUND((R19+S19)-(AY19+AZ19+BA19+BE19+BF19+BG19),0))</f>
        <v>0</v>
      </c>
      <c r="AM19" s="285" t="n">
        <f aca="false">IF(ISBLANK(U19),"",ROUND((U19+V19)-(BB19+BC19+BD19+BH19+BI19+BJ19),0))</f>
        <v>0</v>
      </c>
      <c r="AN19" s="285" t="n">
        <f aca="false">IF(ISBLANK(X19),"",ROUND((X19)-(BQ19+BR19+BS19),0))</f>
        <v>0</v>
      </c>
      <c r="AO19" s="285" t="n">
        <f aca="false">IF(ISBLANK(Z19),"",ROUND((Z19)-(BT19+BU19+BV19),0))</f>
        <v>0</v>
      </c>
      <c r="AP19" s="285" t="n">
        <f aca="false">IF(ISBLANK(AB19),"",ROUND((AB19)-(CC19+CD19+CE19),0))</f>
        <v>0</v>
      </c>
      <c r="AQ19" s="285" t="n">
        <f aca="false">IF(ISBLANK(AD19),"",ROUND((AD19)-(CF19+CG19+CH19),0))</f>
        <v>0</v>
      </c>
      <c r="AR19" s="345"/>
      <c r="AS19" s="285" t="n">
        <v>5325144</v>
      </c>
      <c r="AT19" s="285" t="n">
        <v>3898671</v>
      </c>
      <c r="AU19" s="285" t="n">
        <v>0</v>
      </c>
      <c r="AV19" s="285" t="n">
        <v>5326095</v>
      </c>
      <c r="AW19" s="285" t="n">
        <v>3595995</v>
      </c>
      <c r="AX19" s="285" t="n">
        <v>0</v>
      </c>
      <c r="AY19" s="285" t="n">
        <v>105.98</v>
      </c>
      <c r="AZ19" s="285" t="n">
        <v>73.63</v>
      </c>
      <c r="BA19" s="285" t="n">
        <v>0</v>
      </c>
      <c r="BB19" s="285" t="n">
        <v>105.49</v>
      </c>
      <c r="BC19" s="285" t="n">
        <v>69.72</v>
      </c>
      <c r="BD19" s="285" t="n">
        <v>0</v>
      </c>
      <c r="BE19" s="285" t="n">
        <v>5.47</v>
      </c>
      <c r="BF19" s="285" t="n">
        <v>5.53</v>
      </c>
      <c r="BG19" s="285" t="n">
        <v>0</v>
      </c>
      <c r="BH19" s="285" t="n">
        <v>6.14</v>
      </c>
      <c r="BI19" s="285" t="n">
        <v>4.86</v>
      </c>
      <c r="BJ19" s="285" t="n">
        <v>0</v>
      </c>
      <c r="BK19" s="285" t="n">
        <v>300796</v>
      </c>
      <c r="BL19" s="285" t="n">
        <v>115608</v>
      </c>
      <c r="BM19" s="285" t="n">
        <v>0</v>
      </c>
      <c r="BN19" s="285" t="n">
        <v>304306</v>
      </c>
      <c r="BO19" s="285" t="n">
        <v>116956</v>
      </c>
      <c r="BP19" s="285" t="n">
        <v>0</v>
      </c>
      <c r="BQ19" s="285" t="n">
        <v>3.67</v>
      </c>
      <c r="BR19" s="285" t="n">
        <v>1.33</v>
      </c>
      <c r="BS19" s="285" t="n">
        <v>0</v>
      </c>
      <c r="BT19" s="285" t="n">
        <v>3.67</v>
      </c>
      <c r="BU19" s="285" t="n">
        <v>1.33</v>
      </c>
      <c r="BV19" s="285" t="n">
        <v>0</v>
      </c>
      <c r="BW19" s="285" t="n">
        <v>174605</v>
      </c>
      <c r="BX19" s="285" t="n">
        <v>263244</v>
      </c>
      <c r="BY19" s="285" t="n">
        <v>0</v>
      </c>
      <c r="BZ19" s="285" t="n">
        <v>115344</v>
      </c>
      <c r="CA19" s="285" t="n">
        <v>235660</v>
      </c>
      <c r="CB19" s="285" t="n">
        <v>0</v>
      </c>
      <c r="CC19" s="285" t="n">
        <v>2.34</v>
      </c>
      <c r="CD19" s="285" t="n">
        <v>3.66</v>
      </c>
      <c r="CE19" s="285" t="n">
        <v>0</v>
      </c>
      <c r="CF19" s="285" t="n">
        <v>1.54</v>
      </c>
      <c r="CG19" s="285" t="n">
        <v>3.26</v>
      </c>
      <c r="CH19" s="285" t="n">
        <v>0</v>
      </c>
      <c r="CI19" s="345"/>
      <c r="CJ19" s="18"/>
      <c r="CK19" s="18"/>
      <c r="CL19" s="18"/>
      <c r="CM19" s="18"/>
      <c r="CN19" s="18"/>
      <c r="CO19" s="18"/>
      <c r="CP19" s="18"/>
      <c r="CQ19" s="18"/>
      <c r="CR19" s="18"/>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18"/>
      <c r="DQ19" s="18"/>
      <c r="DR19" s="18"/>
      <c r="DS19" s="18"/>
      <c r="DT19" s="18"/>
      <c r="DU19" s="18"/>
      <c r="DV19" s="18"/>
      <c r="DW19" s="18"/>
      <c r="DX19" s="18"/>
      <c r="DY19" s="18"/>
      <c r="DZ19" s="18"/>
      <c r="EA19" s="18"/>
      <c r="EB19" s="18"/>
      <c r="EC19" s="18"/>
    </row>
    <row r="20" customFormat="false" ht="11.25" hidden="false" customHeight="true" outlineLevel="0" collapsed="false">
      <c r="A20" s="342" t="n">
        <v>2015</v>
      </c>
      <c r="B20" s="343" t="n">
        <v>4</v>
      </c>
      <c r="C20" s="344" t="s">
        <v>447</v>
      </c>
      <c r="D20" s="285" t="n">
        <v>51472.72</v>
      </c>
      <c r="E20" s="285" t="n">
        <v>54229.59</v>
      </c>
      <c r="F20" s="285" t="n">
        <v>79715.08</v>
      </c>
      <c r="G20" s="285" t="n">
        <v>79715.09</v>
      </c>
      <c r="H20" s="285" t="n">
        <v>68804.06</v>
      </c>
      <c r="I20" s="285" t="n">
        <v>66432.73</v>
      </c>
      <c r="J20" s="345"/>
      <c r="K20" s="285" t="n">
        <f aca="false">IF(E20&lt;&gt;0,ROUND(E20-(T20/(U20+V20)),0),"")</f>
        <v>-0</v>
      </c>
      <c r="L20" s="285" t="n">
        <f aca="false">IF(F20&lt;&gt;0,ROUND(F20-(W20/(X20)),0),"")</f>
        <v>-0</v>
      </c>
      <c r="M20" s="285" t="n">
        <f aca="false">IF(G20&lt;&gt;0,ROUND(G20-(Y20/(Z20)),0),"")</f>
        <v>0</v>
      </c>
      <c r="N20" s="285" t="n">
        <f aca="false">IF(H20&lt;&gt;0,ROUND(H20-(AA20/(AB20)),0),"")</f>
        <v>0</v>
      </c>
      <c r="O20" s="285" t="n">
        <f aca="false">IF(I20&lt;&gt;0,ROUND(I20-(AC20/(AD20)),0),"")</f>
        <v>-0</v>
      </c>
      <c r="P20" s="345"/>
      <c r="Q20" s="285" t="n">
        <v>6287392.4</v>
      </c>
      <c r="R20" s="285" t="n">
        <v>114.4</v>
      </c>
      <c r="S20" s="285" t="n">
        <v>7.75</v>
      </c>
      <c r="T20" s="285" t="n">
        <v>6561780.75</v>
      </c>
      <c r="U20" s="285" t="n">
        <v>113</v>
      </c>
      <c r="V20" s="285" t="n">
        <v>8</v>
      </c>
      <c r="W20" s="285" t="n">
        <v>239145.25</v>
      </c>
      <c r="X20" s="285" t="n">
        <v>3</v>
      </c>
      <c r="Y20" s="285" t="n">
        <v>239145.27</v>
      </c>
      <c r="Z20" s="285" t="n">
        <v>3</v>
      </c>
      <c r="AA20" s="285" t="n">
        <v>206412.17</v>
      </c>
      <c r="AB20" s="285" t="n">
        <v>3</v>
      </c>
      <c r="AC20" s="285" t="n">
        <v>199298.2</v>
      </c>
      <c r="AD20" s="285" t="n">
        <v>3</v>
      </c>
      <c r="AE20" s="345"/>
      <c r="AF20" s="285" t="n">
        <f aca="false">IF(ISBLANK(Q20),"",ROUND(Q20-(AS20+AT20+AU20),0))</f>
        <v>0</v>
      </c>
      <c r="AG20" s="285" t="n">
        <f aca="false">IF(ISBLANK(T20),"",ROUND(T20-(AV20+AW20+AX20),0))</f>
        <v>0</v>
      </c>
      <c r="AH20" s="285" t="n">
        <f aca="false">IF(ISBLANK(W20),"",ROUND(W20-(BK20+BL20+BM20),0))</f>
        <v>0</v>
      </c>
      <c r="AI20" s="285" t="n">
        <f aca="false">IF(ISBLANK(Y20),"",ROUND(Y20-(BN20+BO20+BP20),0))</f>
        <v>0</v>
      </c>
      <c r="AJ20" s="285" t="n">
        <f aca="false">IF(ISBLANK(AA20),"",ROUND(AA20-(BW20+BX20+BY20),0))</f>
        <v>0</v>
      </c>
      <c r="AK20" s="285" t="n">
        <f aca="false">IF(ISBLANK(AC20),"",ROUND(AC20-(BZ20+CA20+CB20),0))</f>
        <v>0</v>
      </c>
      <c r="AL20" s="285" t="n">
        <f aca="false">IF(ISBLANK(R20),"",ROUND((R20+S20)-(AY20+AZ20+BA20+BE20+BF20+BG20),0))</f>
        <v>0</v>
      </c>
      <c r="AM20" s="285" t="n">
        <f aca="false">IF(ISBLANK(U20),"",ROUND((U20+V20)-(BB20+BC20+BD20+BH20+BI20+BJ20),0))</f>
        <v>0</v>
      </c>
      <c r="AN20" s="285" t="n">
        <f aca="false">IF(ISBLANK(X20),"",ROUND((X20)-(BQ20+BR20+BS20),0))</f>
        <v>0</v>
      </c>
      <c r="AO20" s="285" t="n">
        <f aca="false">IF(ISBLANK(Z20),"",ROUND((Z20)-(BT20+BU20+BV20),0))</f>
        <v>0</v>
      </c>
      <c r="AP20" s="285" t="n">
        <f aca="false">IF(ISBLANK(AB20),"",ROUND((AB20)-(CC20+CD20+CE20),0))</f>
        <v>0</v>
      </c>
      <c r="AQ20" s="285" t="n">
        <f aca="false">IF(ISBLANK(AD20),"",ROUND((AD20)-(CF20+CG20+CH20),0))</f>
        <v>0</v>
      </c>
      <c r="AR20" s="345"/>
      <c r="AS20" s="285" t="n">
        <v>3340792.31</v>
      </c>
      <c r="AT20" s="285" t="n">
        <v>2946600.09</v>
      </c>
      <c r="AU20" s="285" t="n">
        <v>0</v>
      </c>
      <c r="AV20" s="285" t="n">
        <v>3813401.36</v>
      </c>
      <c r="AW20" s="285" t="n">
        <v>2748379.39</v>
      </c>
      <c r="AX20" s="285" t="n">
        <v>0</v>
      </c>
      <c r="AY20" s="285" t="n">
        <v>66.73</v>
      </c>
      <c r="AZ20" s="285" t="n">
        <v>47.67</v>
      </c>
      <c r="BA20" s="285" t="n">
        <v>0</v>
      </c>
      <c r="BB20" s="285" t="n">
        <v>66.33</v>
      </c>
      <c r="BC20" s="285" t="n">
        <v>46.67</v>
      </c>
      <c r="BD20" s="285" t="n">
        <v>0</v>
      </c>
      <c r="BE20" s="285" t="n">
        <v>3.75</v>
      </c>
      <c r="BF20" s="285" t="n">
        <v>4</v>
      </c>
      <c r="BG20" s="285" t="n">
        <v>0</v>
      </c>
      <c r="BH20" s="285" t="n">
        <v>4</v>
      </c>
      <c r="BI20" s="285" t="n">
        <v>4</v>
      </c>
      <c r="BJ20" s="285" t="n">
        <v>0</v>
      </c>
      <c r="BK20" s="285" t="n">
        <v>126861.2</v>
      </c>
      <c r="BL20" s="285" t="n">
        <v>112284.05</v>
      </c>
      <c r="BM20" s="285" t="n">
        <v>0</v>
      </c>
      <c r="BN20" s="285" t="n">
        <v>126861.22</v>
      </c>
      <c r="BO20" s="285" t="n">
        <v>112284.05</v>
      </c>
      <c r="BP20" s="285" t="n">
        <v>0</v>
      </c>
      <c r="BQ20" s="285" t="n">
        <v>1.67</v>
      </c>
      <c r="BR20" s="285" t="n">
        <v>1.33</v>
      </c>
      <c r="BS20" s="285" t="n">
        <v>0</v>
      </c>
      <c r="BT20" s="285" t="n">
        <v>1.67</v>
      </c>
      <c r="BU20" s="285" t="n">
        <v>1.33</v>
      </c>
      <c r="BV20" s="285" t="n">
        <v>0</v>
      </c>
      <c r="BW20" s="285" t="n">
        <v>108120.7</v>
      </c>
      <c r="BX20" s="285" t="n">
        <v>98291.47</v>
      </c>
      <c r="BY20" s="285" t="n">
        <v>0</v>
      </c>
      <c r="BZ20" s="285" t="n">
        <v>107743.03</v>
      </c>
      <c r="CA20" s="285" t="n">
        <v>91555.17</v>
      </c>
      <c r="CB20" s="285" t="n">
        <v>0</v>
      </c>
      <c r="CC20" s="285" t="n">
        <v>1.67</v>
      </c>
      <c r="CD20" s="285" t="n">
        <v>1.33</v>
      </c>
      <c r="CE20" s="285" t="n">
        <v>0</v>
      </c>
      <c r="CF20" s="285" t="n">
        <v>1.67</v>
      </c>
      <c r="CG20" s="285" t="n">
        <v>1.33</v>
      </c>
      <c r="CH20" s="285" t="n">
        <v>0</v>
      </c>
      <c r="CI20" s="345"/>
      <c r="CJ20" s="18"/>
      <c r="CK20" s="18"/>
      <c r="CL20" s="18"/>
      <c r="CM20" s="18"/>
      <c r="CN20" s="18"/>
      <c r="CO20" s="18"/>
      <c r="CP20" s="18"/>
      <c r="CQ20" s="18"/>
      <c r="CR20" s="18"/>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18"/>
      <c r="DQ20" s="18"/>
      <c r="DR20" s="18"/>
      <c r="DS20" s="18"/>
      <c r="DT20" s="18"/>
      <c r="DU20" s="18"/>
      <c r="DV20" s="18"/>
      <c r="DW20" s="18"/>
      <c r="DX20" s="18"/>
      <c r="DY20" s="18"/>
      <c r="DZ20" s="18"/>
      <c r="EA20" s="18"/>
      <c r="EB20" s="18"/>
      <c r="EC20" s="18"/>
    </row>
    <row r="21" customFormat="false" ht="11.25" hidden="false" customHeight="true" outlineLevel="0" collapsed="false">
      <c r="A21" s="342" t="n">
        <v>2015</v>
      </c>
      <c r="B21" s="343" t="n">
        <v>5</v>
      </c>
      <c r="C21" s="344" t="s">
        <v>448</v>
      </c>
      <c r="D21" s="285" t="n">
        <v>46322.95</v>
      </c>
      <c r="E21" s="285" t="n">
        <v>46200.04</v>
      </c>
      <c r="F21" s="285" t="n">
        <v>78282.56</v>
      </c>
      <c r="G21" s="285" t="n">
        <v>79222.22</v>
      </c>
      <c r="H21" s="285" t="n">
        <v>67262.71</v>
      </c>
      <c r="I21" s="285" t="n">
        <v>68519.86</v>
      </c>
      <c r="J21" s="345"/>
      <c r="K21" s="285" t="n">
        <f aca="false">IF(E21&lt;&gt;0,ROUND(E21-(T21/(U21+V21)),0),"")</f>
        <v>-0</v>
      </c>
      <c r="L21" s="285" t="n">
        <f aca="false">IF(F21&lt;&gt;0,ROUND(F21-(W21/(X21)),0),"")</f>
        <v>0</v>
      </c>
      <c r="M21" s="285" t="n">
        <f aca="false">IF(G21&lt;&gt;0,ROUND(G21-(Y21/(Z21)),0),"")</f>
        <v>-0</v>
      </c>
      <c r="N21" s="285" t="n">
        <f aca="false">IF(H21&lt;&gt;0,ROUND(H21-(AA21/(AB21)),0),"")</f>
        <v>-0</v>
      </c>
      <c r="O21" s="285" t="n">
        <f aca="false">IF(I21&lt;&gt;0,ROUND(I21-(AC21/(AD21)),0),"")</f>
        <v>0</v>
      </c>
      <c r="P21" s="345"/>
      <c r="Q21" s="285" t="n">
        <v>18621825.84</v>
      </c>
      <c r="R21" s="285" t="n">
        <v>379.5</v>
      </c>
      <c r="S21" s="285" t="n">
        <v>22.5</v>
      </c>
      <c r="T21" s="285" t="n">
        <v>18572418</v>
      </c>
      <c r="U21" s="285" t="n">
        <v>379.5</v>
      </c>
      <c r="V21" s="285" t="n">
        <v>22.5</v>
      </c>
      <c r="W21" s="285" t="n">
        <v>704543</v>
      </c>
      <c r="X21" s="285" t="n">
        <v>9</v>
      </c>
      <c r="Y21" s="285" t="n">
        <v>713000</v>
      </c>
      <c r="Z21" s="285" t="n">
        <v>9</v>
      </c>
      <c r="AA21" s="285" t="n">
        <v>470839</v>
      </c>
      <c r="AB21" s="285" t="n">
        <v>7</v>
      </c>
      <c r="AC21" s="285" t="n">
        <v>479639</v>
      </c>
      <c r="AD21" s="285" t="n">
        <v>7</v>
      </c>
      <c r="AE21" s="345"/>
      <c r="AF21" s="285" t="n">
        <f aca="false">IF(ISBLANK(Q21),"",ROUND(Q21-(AS21+AT21+AU21),0))</f>
        <v>0</v>
      </c>
      <c r="AG21" s="285" t="n">
        <f aca="false">IF(ISBLANK(T21),"",ROUND(T21-(AV21+AW21+AX21),0))</f>
        <v>0</v>
      </c>
      <c r="AH21" s="285" t="n">
        <f aca="false">IF(ISBLANK(W21),"",ROUND(W21-(BK21+BL21+BM21),0))</f>
        <v>0</v>
      </c>
      <c r="AI21" s="285" t="n">
        <f aca="false">IF(ISBLANK(Y21),"",ROUND(Y21-(BN21+BO21+BP21),0))</f>
        <v>0</v>
      </c>
      <c r="AJ21" s="285" t="n">
        <f aca="false">IF(ISBLANK(AA21),"",ROUND(AA21-(BW21+BX21+BY21),0))</f>
        <v>0</v>
      </c>
      <c r="AK21" s="285" t="n">
        <f aca="false">IF(ISBLANK(AC21),"",ROUND(AC21-(BZ21+CA21+CB21),0))</f>
        <v>0</v>
      </c>
      <c r="AL21" s="285" t="n">
        <f aca="false">IF(ISBLANK(R21),"",ROUND((R21+S21)-(AY21+AZ21+BA21+BE21+BF21+BG21),0))</f>
        <v>0</v>
      </c>
      <c r="AM21" s="285" t="n">
        <f aca="false">IF(ISBLANK(U21),"",ROUND((U21+V21)-(BB21+BC21+BD21+BH21+BI21+BJ21),0))</f>
        <v>0</v>
      </c>
      <c r="AN21" s="285" t="n">
        <f aca="false">IF(ISBLANK(X21),"",ROUND((X21)-(BQ21+BR21+BS21),0))</f>
        <v>0</v>
      </c>
      <c r="AO21" s="285" t="n">
        <f aca="false">IF(ISBLANK(Z21),"",ROUND((Z21)-(BT21+BU21+BV21),0))</f>
        <v>0</v>
      </c>
      <c r="AP21" s="285" t="n">
        <f aca="false">IF(ISBLANK(AB21),"",ROUND((AB21)-(CC21+CD21+CE21),0))</f>
        <v>0</v>
      </c>
      <c r="AQ21" s="285" t="n">
        <f aca="false">IF(ISBLANK(AD21),"",ROUND((AD21)-(CF21+CG21+CH21),0))</f>
        <v>0</v>
      </c>
      <c r="AR21" s="345"/>
      <c r="AS21" s="285" t="n">
        <v>10513756.49</v>
      </c>
      <c r="AT21" s="285" t="n">
        <v>8108069.35</v>
      </c>
      <c r="AU21" s="285" t="n">
        <v>0</v>
      </c>
      <c r="AV21" s="285" t="n">
        <v>10453099</v>
      </c>
      <c r="AW21" s="285" t="n">
        <v>8119319</v>
      </c>
      <c r="AX21" s="285" t="n">
        <v>0</v>
      </c>
      <c r="AY21" s="285" t="n">
        <v>214.5</v>
      </c>
      <c r="AZ21" s="285" t="n">
        <v>165</v>
      </c>
      <c r="BA21" s="285" t="n">
        <v>0</v>
      </c>
      <c r="BB21" s="285" t="n">
        <v>214.5</v>
      </c>
      <c r="BC21" s="285" t="n">
        <v>165</v>
      </c>
      <c r="BD21" s="285" t="n">
        <v>0</v>
      </c>
      <c r="BE21" s="285" t="n">
        <v>10.5</v>
      </c>
      <c r="BF21" s="285" t="n">
        <v>12</v>
      </c>
      <c r="BG21" s="285" t="n">
        <v>0</v>
      </c>
      <c r="BH21" s="285" t="n">
        <v>10.5</v>
      </c>
      <c r="BI21" s="285" t="n">
        <v>12</v>
      </c>
      <c r="BJ21" s="285" t="n">
        <v>0</v>
      </c>
      <c r="BK21" s="285" t="n">
        <v>444475</v>
      </c>
      <c r="BL21" s="285" t="n">
        <v>260068</v>
      </c>
      <c r="BM21" s="285" t="n">
        <v>0</v>
      </c>
      <c r="BN21" s="285" t="n">
        <v>449809</v>
      </c>
      <c r="BO21" s="285" t="n">
        <v>263191</v>
      </c>
      <c r="BP21" s="285" t="n">
        <v>0</v>
      </c>
      <c r="BQ21" s="285" t="n">
        <v>6</v>
      </c>
      <c r="BR21" s="285" t="n">
        <v>3</v>
      </c>
      <c r="BS21" s="285" t="n">
        <v>0</v>
      </c>
      <c r="BT21" s="285" t="n">
        <v>6</v>
      </c>
      <c r="BU21" s="285" t="n">
        <v>3</v>
      </c>
      <c r="BV21" s="285" t="n">
        <v>0</v>
      </c>
      <c r="BW21" s="285" t="n">
        <v>123600</v>
      </c>
      <c r="BX21" s="285" t="n">
        <v>347239</v>
      </c>
      <c r="BY21" s="285" t="n">
        <v>0</v>
      </c>
      <c r="BZ21" s="285" t="n">
        <v>125083</v>
      </c>
      <c r="CA21" s="285" t="n">
        <v>354556</v>
      </c>
      <c r="CB21" s="285" t="n">
        <v>0</v>
      </c>
      <c r="CC21" s="285" t="n">
        <v>2</v>
      </c>
      <c r="CD21" s="285" t="n">
        <v>5</v>
      </c>
      <c r="CE21" s="285" t="n">
        <v>0</v>
      </c>
      <c r="CF21" s="285" t="n">
        <v>2</v>
      </c>
      <c r="CG21" s="285" t="n">
        <v>5</v>
      </c>
      <c r="CH21" s="285" t="n">
        <v>0</v>
      </c>
      <c r="CI21" s="345"/>
      <c r="CJ21" s="18"/>
      <c r="CK21" s="18"/>
      <c r="CL21" s="18"/>
      <c r="CM21" s="18"/>
      <c r="CN21" s="18"/>
      <c r="CO21" s="18"/>
      <c r="CP21" s="18"/>
      <c r="CQ21" s="18"/>
      <c r="CR21" s="18"/>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18"/>
      <c r="DQ21" s="18"/>
      <c r="DR21" s="18"/>
      <c r="DS21" s="18"/>
      <c r="DT21" s="18"/>
      <c r="DU21" s="18"/>
      <c r="DV21" s="18"/>
      <c r="DW21" s="18"/>
      <c r="DX21" s="18"/>
      <c r="DY21" s="18"/>
      <c r="DZ21" s="18"/>
      <c r="EA21" s="18"/>
      <c r="EB21" s="18"/>
      <c r="EC21" s="18"/>
    </row>
    <row r="22" customFormat="false" ht="11.25" hidden="false" customHeight="true" outlineLevel="0" collapsed="false">
      <c r="A22" s="342" t="n">
        <v>2015</v>
      </c>
      <c r="B22" s="343" t="n">
        <v>6</v>
      </c>
      <c r="C22" s="344" t="s">
        <v>449</v>
      </c>
      <c r="D22" s="285" t="n">
        <v>40051.55</v>
      </c>
      <c r="E22" s="285" t="n">
        <v>39947.99</v>
      </c>
      <c r="F22" s="285" t="n">
        <v>70896.22</v>
      </c>
      <c r="G22" s="285" t="n">
        <v>73022.75</v>
      </c>
      <c r="H22" s="285" t="n">
        <v>60604.12</v>
      </c>
      <c r="I22" s="285" t="n">
        <v>58370.67</v>
      </c>
      <c r="J22" s="345"/>
      <c r="K22" s="285" t="n">
        <f aca="false">IF(E22&lt;&gt;0,ROUND(E22-(T22/(U22+V22)),0),"")</f>
        <v>0</v>
      </c>
      <c r="L22" s="285" t="n">
        <f aca="false">IF(F22&lt;&gt;0,ROUND(F22-(W22/(X22)),0),"")</f>
        <v>0</v>
      </c>
      <c r="M22" s="285" t="n">
        <f aca="false">IF(G22&lt;&gt;0,ROUND(G22-(Y22/(Z22)),0),"")</f>
        <v>0</v>
      </c>
      <c r="N22" s="285" t="n">
        <f aca="false">IF(H22&lt;&gt;0,ROUND(H22-(AA22/(AB22)),0),"")</f>
        <v>0</v>
      </c>
      <c r="O22" s="285" t="n">
        <f aca="false">IF(I22&lt;&gt;0,ROUND(I22-(AC22/(AD22)),0),"")</f>
        <v>0</v>
      </c>
      <c r="P22" s="345"/>
      <c r="Q22" s="285" t="n">
        <v>7629820.84</v>
      </c>
      <c r="R22" s="285" t="n">
        <v>180.5</v>
      </c>
      <c r="S22" s="285" t="n">
        <v>10</v>
      </c>
      <c r="T22" s="285" t="n">
        <v>7630066</v>
      </c>
      <c r="U22" s="285" t="n">
        <v>181</v>
      </c>
      <c r="V22" s="285" t="n">
        <v>10</v>
      </c>
      <c r="W22" s="285" t="n">
        <v>283584.87</v>
      </c>
      <c r="X22" s="285" t="n">
        <v>4</v>
      </c>
      <c r="Y22" s="285" t="n">
        <v>292091</v>
      </c>
      <c r="Z22" s="285" t="n">
        <v>4</v>
      </c>
      <c r="AA22" s="285" t="n">
        <v>310899.12</v>
      </c>
      <c r="AB22" s="285" t="n">
        <v>5.13</v>
      </c>
      <c r="AC22" s="285" t="n">
        <v>350224</v>
      </c>
      <c r="AD22" s="285" t="n">
        <v>6</v>
      </c>
      <c r="AE22" s="345"/>
      <c r="AF22" s="285" t="n">
        <f aca="false">IF(ISBLANK(Q22),"",ROUND(Q22-(AS22+AT22+AU22),0))</f>
        <v>0</v>
      </c>
      <c r="AG22" s="285" t="n">
        <f aca="false">IF(ISBLANK(T22),"",ROUND(T22-(AV22+AW22+AX22),0))</f>
        <v>0</v>
      </c>
      <c r="AH22" s="285" t="n">
        <f aca="false">IF(ISBLANK(W22),"",ROUND(W22-(BK22+BL22+BM22),0))</f>
        <v>0</v>
      </c>
      <c r="AI22" s="285" t="n">
        <f aca="false">IF(ISBLANK(Y22),"",ROUND(Y22-(BN22+BO22+BP22),0))</f>
        <v>0</v>
      </c>
      <c r="AJ22" s="285" t="n">
        <f aca="false">IF(ISBLANK(AA22),"",ROUND(AA22-(BW22+BX22+BY22),0))</f>
        <v>0</v>
      </c>
      <c r="AK22" s="285" t="n">
        <f aca="false">IF(ISBLANK(AC22),"",ROUND(AC22-(BZ22+CA22+CB22),0))</f>
        <v>0</v>
      </c>
      <c r="AL22" s="285" t="n">
        <f aca="false">IF(ISBLANK(R22),"",ROUND((R22+S22)-(AY22+AZ22+BA22+BE22+BF22+BG22),0))</f>
        <v>0</v>
      </c>
      <c r="AM22" s="285" t="n">
        <f aca="false">IF(ISBLANK(U22),"",ROUND((U22+V22)-(BB22+BC22+BD22+BH22+BI22+BJ22),0))</f>
        <v>0</v>
      </c>
      <c r="AN22" s="285" t="n">
        <f aca="false">IF(ISBLANK(X22),"",ROUND((X22)-(BQ22+BR22+BS22),0))</f>
        <v>0</v>
      </c>
      <c r="AO22" s="285" t="n">
        <f aca="false">IF(ISBLANK(Z22),"",ROUND((Z22)-(BT22+BU22+BV22),0))</f>
        <v>0</v>
      </c>
      <c r="AP22" s="285" t="n">
        <f aca="false">IF(ISBLANK(AB22),"",ROUND((AB22)-(CC22+CD22+CE22),0))</f>
        <v>0</v>
      </c>
      <c r="AQ22" s="285" t="n">
        <f aca="false">IF(ISBLANK(AD22),"",ROUND((AD22)-(CF22+CG22+CH22),0))</f>
        <v>0</v>
      </c>
      <c r="AR22" s="345"/>
      <c r="AS22" s="285" t="n">
        <v>4676193.02</v>
      </c>
      <c r="AT22" s="285" t="n">
        <v>2953627.82</v>
      </c>
      <c r="AU22" s="285" t="n">
        <v>0</v>
      </c>
      <c r="AV22" s="285" t="n">
        <v>4723482</v>
      </c>
      <c r="AW22" s="285" t="n">
        <v>2906584</v>
      </c>
      <c r="AX22" s="285" t="n">
        <v>0</v>
      </c>
      <c r="AY22" s="285" t="n">
        <v>107.25</v>
      </c>
      <c r="AZ22" s="285" t="n">
        <v>73.25</v>
      </c>
      <c r="BA22" s="285" t="n">
        <v>0</v>
      </c>
      <c r="BB22" s="285" t="n">
        <v>107</v>
      </c>
      <c r="BC22" s="285" t="n">
        <v>74</v>
      </c>
      <c r="BD22" s="285" t="n">
        <v>0</v>
      </c>
      <c r="BE22" s="285" t="n">
        <v>5.34</v>
      </c>
      <c r="BF22" s="285" t="n">
        <v>4.66</v>
      </c>
      <c r="BG22" s="285" t="n">
        <v>0</v>
      </c>
      <c r="BH22" s="285" t="n">
        <v>5.34</v>
      </c>
      <c r="BI22" s="285" t="n">
        <v>4.66</v>
      </c>
      <c r="BJ22" s="285" t="n">
        <v>0</v>
      </c>
      <c r="BK22" s="285" t="n">
        <v>170511.27</v>
      </c>
      <c r="BL22" s="285" t="n">
        <v>113073.6</v>
      </c>
      <c r="BM22" s="285" t="n">
        <v>0</v>
      </c>
      <c r="BN22" s="285" t="n">
        <v>175626</v>
      </c>
      <c r="BO22" s="285" t="n">
        <v>116465</v>
      </c>
      <c r="BP22" s="285" t="n">
        <v>0</v>
      </c>
      <c r="BQ22" s="285" t="n">
        <v>2.67</v>
      </c>
      <c r="BR22" s="285" t="n">
        <v>1.33</v>
      </c>
      <c r="BS22" s="285" t="n">
        <v>0</v>
      </c>
      <c r="BT22" s="285" t="n">
        <v>2.67</v>
      </c>
      <c r="BU22" s="285" t="n">
        <v>1.33</v>
      </c>
      <c r="BV22" s="285" t="n">
        <v>0</v>
      </c>
      <c r="BW22" s="285" t="n">
        <v>84523.56</v>
      </c>
      <c r="BX22" s="285" t="n">
        <v>226375.56</v>
      </c>
      <c r="BY22" s="285" t="n">
        <v>0</v>
      </c>
      <c r="BZ22" s="285" t="n">
        <v>117058</v>
      </c>
      <c r="CA22" s="285" t="n">
        <v>233166</v>
      </c>
      <c r="CB22" s="285" t="n">
        <v>0</v>
      </c>
      <c r="CC22" s="285" t="n">
        <v>1.8</v>
      </c>
      <c r="CD22" s="285" t="n">
        <v>3.33</v>
      </c>
      <c r="CE22" s="285" t="n">
        <v>0</v>
      </c>
      <c r="CF22" s="285" t="n">
        <v>2.67</v>
      </c>
      <c r="CG22" s="285" t="n">
        <v>3.33</v>
      </c>
      <c r="CH22" s="285" t="n">
        <v>0</v>
      </c>
      <c r="CI22" s="345"/>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18"/>
      <c r="DQ22" s="18"/>
      <c r="DR22" s="18"/>
      <c r="DS22" s="18"/>
      <c r="DT22" s="18"/>
      <c r="DU22" s="18"/>
      <c r="DV22" s="18"/>
      <c r="DW22" s="18"/>
      <c r="DX22" s="18"/>
      <c r="DY22" s="18"/>
      <c r="DZ22" s="18"/>
      <c r="EA22" s="18"/>
      <c r="EB22" s="18"/>
      <c r="EC22" s="18"/>
    </row>
    <row r="23" customFormat="false" ht="11.25" hidden="false" customHeight="true" outlineLevel="0" collapsed="false">
      <c r="A23" s="342" t="n">
        <v>2015</v>
      </c>
      <c r="B23" s="343" t="n">
        <v>7</v>
      </c>
      <c r="C23" s="344" t="s">
        <v>450</v>
      </c>
      <c r="D23" s="285" t="n">
        <v>76942.35</v>
      </c>
      <c r="E23" s="285" t="n">
        <v>79542.46</v>
      </c>
      <c r="F23" s="285" t="n">
        <v>143091.74</v>
      </c>
      <c r="G23" s="285" t="n">
        <v>148507.9</v>
      </c>
      <c r="H23" s="285" t="n">
        <v>114312.43</v>
      </c>
      <c r="I23" s="285" t="n">
        <v>118130.26</v>
      </c>
      <c r="J23" s="345"/>
      <c r="K23" s="285" t="n">
        <f aca="false">IF(E23&lt;&gt;0,ROUND(E23-(T23/(U23+V23)),0),"")</f>
        <v>0</v>
      </c>
      <c r="L23" s="285" t="n">
        <f aca="false">IF(F23&lt;&gt;0,ROUND(F23-(W23/(X23)),0),"")</f>
        <v>0</v>
      </c>
      <c r="M23" s="285" t="n">
        <f aca="false">IF(G23&lt;&gt;0,ROUND(G23-(Y23/(Z23)),0),"")</f>
        <v>0</v>
      </c>
      <c r="N23" s="285" t="n">
        <f aca="false">IF(H23&lt;&gt;0,ROUND(H23-(AA23/(AB23)),0),"")</f>
        <v>-0</v>
      </c>
      <c r="O23" s="285" t="n">
        <f aca="false">IF(I23&lt;&gt;0,ROUND(I23-(AC23/(AD23)),0),"")</f>
        <v>0</v>
      </c>
      <c r="P23" s="345"/>
      <c r="Q23" s="285" t="n">
        <v>197732607.68</v>
      </c>
      <c r="R23" s="285" t="n">
        <v>2454.24</v>
      </c>
      <c r="S23" s="285" t="n">
        <v>115.64</v>
      </c>
      <c r="T23" s="285" t="n">
        <v>207807852</v>
      </c>
      <c r="U23" s="285" t="n">
        <v>2497</v>
      </c>
      <c r="V23" s="285" t="n">
        <v>115.54</v>
      </c>
      <c r="W23" s="285" t="n">
        <v>5108375.03</v>
      </c>
      <c r="X23" s="285" t="n">
        <v>35.7</v>
      </c>
      <c r="Y23" s="285" t="n">
        <v>5301732</v>
      </c>
      <c r="Z23" s="285" t="n">
        <v>35.7</v>
      </c>
      <c r="AA23" s="285" t="n">
        <v>5916811.46</v>
      </c>
      <c r="AB23" s="285" t="n">
        <v>51.76</v>
      </c>
      <c r="AC23" s="285" t="n">
        <v>6114422</v>
      </c>
      <c r="AD23" s="285" t="n">
        <v>51.76</v>
      </c>
      <c r="AE23" s="345"/>
      <c r="AF23" s="285" t="n">
        <f aca="false">IF(ISBLANK(Q23),"",ROUND(Q23-(AS23+AT23+AU23),0))</f>
        <v>0</v>
      </c>
      <c r="AG23" s="285" t="n">
        <f aca="false">IF(ISBLANK(T23),"",ROUND(T23-(AV23+AW23+AX23),0))</f>
        <v>0</v>
      </c>
      <c r="AH23" s="285" t="n">
        <f aca="false">IF(ISBLANK(W23),"",ROUND(W23-(BK23+BL23+BM23),0))</f>
        <v>0</v>
      </c>
      <c r="AI23" s="285" t="n">
        <f aca="false">IF(ISBLANK(Y23),"",ROUND(Y23-(BN23+BO23+BP23),0))</f>
        <v>0</v>
      </c>
      <c r="AJ23" s="285" t="n">
        <f aca="false">IF(ISBLANK(AA23),"",ROUND(AA23-(BW23+BX23+BY23),0))</f>
        <v>0</v>
      </c>
      <c r="AK23" s="285" t="n">
        <f aca="false">IF(ISBLANK(AC23),"",ROUND(AC23-(BZ23+CA23+CB23),0))</f>
        <v>0</v>
      </c>
      <c r="AL23" s="285" t="n">
        <f aca="false">IF(ISBLANK(R23),"",ROUND((R23+S23)-(AY23+AZ23+BA23+BE23+BF23+BG23),0))</f>
        <v>0</v>
      </c>
      <c r="AM23" s="285" t="n">
        <f aca="false">IF(ISBLANK(U23),"",ROUND((U23+V23)-(BB23+BC23+BD23+BH23+BI23+BJ23),0))</f>
        <v>0</v>
      </c>
      <c r="AN23" s="285" t="n">
        <f aca="false">IF(ISBLANK(X23),"",ROUND((X23)-(BQ23+BR23+BS23),0))</f>
        <v>0</v>
      </c>
      <c r="AO23" s="285" t="n">
        <f aca="false">IF(ISBLANK(Z23),"",ROUND((Z23)-(BT23+BU23+BV23),0))</f>
        <v>0</v>
      </c>
      <c r="AP23" s="285" t="n">
        <f aca="false">IF(ISBLANK(AB23),"",ROUND((AB23)-(CC23+CD23+CE23),0))</f>
        <v>0</v>
      </c>
      <c r="AQ23" s="285" t="n">
        <f aca="false">IF(ISBLANK(AD23),"",ROUND((AD23)-(CF23+CG23+CH23),0))</f>
        <v>0</v>
      </c>
      <c r="AR23" s="345"/>
      <c r="AS23" s="285" t="n">
        <v>142395589.86</v>
      </c>
      <c r="AT23" s="285" t="n">
        <v>55337017.82</v>
      </c>
      <c r="AU23" s="285" t="n">
        <v>0</v>
      </c>
      <c r="AV23" s="285" t="n">
        <v>150291986</v>
      </c>
      <c r="AW23" s="285" t="n">
        <v>57515866</v>
      </c>
      <c r="AX23" s="285" t="n">
        <v>0</v>
      </c>
      <c r="AY23" s="285" t="n">
        <v>1712.42</v>
      </c>
      <c r="AZ23" s="285" t="n">
        <v>741.82</v>
      </c>
      <c r="BA23" s="285" t="n">
        <v>0</v>
      </c>
      <c r="BB23" s="285" t="n">
        <v>1749</v>
      </c>
      <c r="BC23" s="285" t="n">
        <v>748</v>
      </c>
      <c r="BD23" s="285" t="n">
        <v>0</v>
      </c>
      <c r="BE23" s="285" t="n">
        <v>74.07</v>
      </c>
      <c r="BF23" s="285" t="n">
        <v>41.57</v>
      </c>
      <c r="BG23" s="285" t="n">
        <v>0</v>
      </c>
      <c r="BH23" s="285" t="n">
        <v>74.07</v>
      </c>
      <c r="BI23" s="285" t="n">
        <v>41.47</v>
      </c>
      <c r="BJ23" s="285" t="n">
        <v>0</v>
      </c>
      <c r="BK23" s="285" t="n">
        <v>4010489.15</v>
      </c>
      <c r="BL23" s="285" t="n">
        <v>1097885.88</v>
      </c>
      <c r="BM23" s="285" t="n">
        <v>0</v>
      </c>
      <c r="BN23" s="285" t="n">
        <v>4170909</v>
      </c>
      <c r="BO23" s="285" t="n">
        <v>1130823</v>
      </c>
      <c r="BP23" s="285" t="n">
        <v>0</v>
      </c>
      <c r="BQ23" s="285" t="n">
        <v>28.4</v>
      </c>
      <c r="BR23" s="285" t="n">
        <v>7.3</v>
      </c>
      <c r="BS23" s="285" t="n">
        <v>0</v>
      </c>
      <c r="BT23" s="285" t="n">
        <v>28.4</v>
      </c>
      <c r="BU23" s="285" t="n">
        <v>7.3</v>
      </c>
      <c r="BV23" s="285" t="n">
        <v>0</v>
      </c>
      <c r="BW23" s="285" t="n">
        <v>4021352.23</v>
      </c>
      <c r="BX23" s="285" t="n">
        <v>1895459.23</v>
      </c>
      <c r="BY23" s="285" t="n">
        <v>0</v>
      </c>
      <c r="BZ23" s="285" t="n">
        <v>4162099</v>
      </c>
      <c r="CA23" s="285" t="n">
        <v>1952323</v>
      </c>
      <c r="CB23" s="285" t="n">
        <v>0</v>
      </c>
      <c r="CC23" s="285" t="n">
        <v>35.56</v>
      </c>
      <c r="CD23" s="285" t="n">
        <v>16.2</v>
      </c>
      <c r="CE23" s="285" t="n">
        <v>0</v>
      </c>
      <c r="CF23" s="285" t="n">
        <v>35.56</v>
      </c>
      <c r="CG23" s="285" t="n">
        <v>16.2</v>
      </c>
      <c r="CH23" s="285" t="n">
        <v>0</v>
      </c>
      <c r="CI23" s="345"/>
      <c r="CJ23" s="18"/>
      <c r="CK23" s="18"/>
      <c r="CL23" s="18"/>
      <c r="CM23" s="18"/>
      <c r="CN23" s="18"/>
      <c r="CO23" s="18"/>
      <c r="CP23" s="18"/>
      <c r="CQ23" s="18"/>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18"/>
    </row>
    <row r="24" customFormat="false" ht="11.25" hidden="false" customHeight="true" outlineLevel="0" collapsed="false">
      <c r="A24" s="342" t="n">
        <v>2015</v>
      </c>
      <c r="B24" s="343" t="n">
        <v>8</v>
      </c>
      <c r="C24" s="344" t="s">
        <v>451</v>
      </c>
      <c r="D24" s="285" t="n">
        <v>48610.24</v>
      </c>
      <c r="E24" s="285" t="n">
        <v>48493.57</v>
      </c>
      <c r="F24" s="285" t="n">
        <v>84136.06</v>
      </c>
      <c r="G24" s="285" t="n">
        <v>85556.7</v>
      </c>
      <c r="H24" s="285" t="n">
        <v>65323.48</v>
      </c>
      <c r="I24" s="285" t="n">
        <v>69506.86</v>
      </c>
      <c r="J24" s="345"/>
      <c r="K24" s="285" t="n">
        <f aca="false">IF(E24&lt;&gt;0,ROUND(E24-(T24/(U24+V24)),0),"")</f>
        <v>-0</v>
      </c>
      <c r="L24" s="285" t="n">
        <f aca="false">IF(F24&lt;&gt;0,ROUND(F24-(W24/(X24)),0),"")</f>
        <v>0</v>
      </c>
      <c r="M24" s="285" t="n">
        <f aca="false">IF(G24&lt;&gt;0,ROUND(G24-(Y24/(Z24)),0),"")</f>
        <v>0</v>
      </c>
      <c r="N24" s="285" t="n">
        <f aca="false">IF(H24&lt;&gt;0,ROUND(H24-(AA24/(AB24)),0),"")</f>
        <v>-0</v>
      </c>
      <c r="O24" s="285" t="n">
        <f aca="false">IF(I24&lt;&gt;0,ROUND(I24-(AC24/(AD24)),0),"")</f>
        <v>-0</v>
      </c>
      <c r="P24" s="345"/>
      <c r="Q24" s="285" t="n">
        <v>39955186.17</v>
      </c>
      <c r="R24" s="285" t="n">
        <v>766.95</v>
      </c>
      <c r="S24" s="285" t="n">
        <v>55</v>
      </c>
      <c r="T24" s="285" t="n">
        <v>39874811</v>
      </c>
      <c r="U24" s="285" t="n">
        <v>767.27</v>
      </c>
      <c r="V24" s="285" t="n">
        <v>55</v>
      </c>
      <c r="W24" s="285" t="n">
        <v>1689452.02</v>
      </c>
      <c r="X24" s="285" t="n">
        <v>20.08</v>
      </c>
      <c r="Y24" s="285" t="n">
        <v>1711134</v>
      </c>
      <c r="Z24" s="285" t="n">
        <v>20</v>
      </c>
      <c r="AA24" s="285" t="n">
        <v>1437116.63</v>
      </c>
      <c r="AB24" s="285" t="n">
        <v>22</v>
      </c>
      <c r="AC24" s="285" t="n">
        <v>1529151</v>
      </c>
      <c r="AD24" s="285" t="n">
        <v>22</v>
      </c>
      <c r="AE24" s="345"/>
      <c r="AF24" s="285" t="n">
        <f aca="false">IF(ISBLANK(Q24),"",ROUND(Q24-(AS24+AT24+AU24),0))</f>
        <v>0</v>
      </c>
      <c r="AG24" s="285" t="n">
        <f aca="false">IF(ISBLANK(T24),"",ROUND(T24-(AV24+AW24+AX24),0))</f>
        <v>0</v>
      </c>
      <c r="AH24" s="285" t="n">
        <f aca="false">IF(ISBLANK(W24),"",ROUND(W24-(BK24+BL24+BM24),0))</f>
        <v>0</v>
      </c>
      <c r="AI24" s="285" t="n">
        <f aca="false">IF(ISBLANK(Y24),"",ROUND(Y24-(BN24+BO24+BP24),0))</f>
        <v>0</v>
      </c>
      <c r="AJ24" s="285" t="n">
        <f aca="false">IF(ISBLANK(AA24),"",ROUND(AA24-(BW24+BX24+BY24),0))</f>
        <v>0</v>
      </c>
      <c r="AK24" s="285" t="n">
        <f aca="false">IF(ISBLANK(AC24),"",ROUND(AC24-(BZ24+CA24+CB24),0))</f>
        <v>0</v>
      </c>
      <c r="AL24" s="285" t="n">
        <f aca="false">IF(ISBLANK(R24),"",ROUND((R24+S24)-(AY24+AZ24+BA24+BE24+BF24+BG24),0))</f>
        <v>0</v>
      </c>
      <c r="AM24" s="285" t="n">
        <f aca="false">IF(ISBLANK(U24),"",ROUND((U24+V24)-(BB24+BC24+BD24+BH24+BI24+BJ24),0))</f>
        <v>0</v>
      </c>
      <c r="AN24" s="285" t="n">
        <f aca="false">IF(ISBLANK(X24),"",ROUND((X24)-(BQ24+BR24+BS24),0))</f>
        <v>0</v>
      </c>
      <c r="AO24" s="285" t="n">
        <f aca="false">IF(ISBLANK(Z24),"",ROUND((Z24)-(BT24+BU24+BV24),0))</f>
        <v>0</v>
      </c>
      <c r="AP24" s="285" t="n">
        <f aca="false">IF(ISBLANK(AB24),"",ROUND((AB24)-(CC24+CD24+CE24),0))</f>
        <v>0</v>
      </c>
      <c r="AQ24" s="285" t="n">
        <f aca="false">IF(ISBLANK(AD24),"",ROUND((AD24)-(CF24+CG24+CH24),0))</f>
        <v>0</v>
      </c>
      <c r="AR24" s="345"/>
      <c r="AS24" s="285" t="n">
        <v>23151841.55</v>
      </c>
      <c r="AT24" s="285" t="n">
        <v>16467794.58</v>
      </c>
      <c r="AU24" s="285" t="n">
        <v>335550.04</v>
      </c>
      <c r="AV24" s="285" t="n">
        <v>23498857</v>
      </c>
      <c r="AW24" s="285" t="n">
        <v>15991055</v>
      </c>
      <c r="AX24" s="285" t="n">
        <v>384899</v>
      </c>
      <c r="AY24" s="285" t="n">
        <v>456.54</v>
      </c>
      <c r="AZ24" s="285" t="n">
        <v>303.41</v>
      </c>
      <c r="BA24" s="285" t="n">
        <v>7</v>
      </c>
      <c r="BB24" s="285" t="n">
        <v>456.68</v>
      </c>
      <c r="BC24" s="285" t="n">
        <v>302.59</v>
      </c>
      <c r="BD24" s="285" t="n">
        <v>8</v>
      </c>
      <c r="BE24" s="285" t="n">
        <v>32.92</v>
      </c>
      <c r="BF24" s="285" t="n">
        <v>22.08</v>
      </c>
      <c r="BG24" s="285" t="n">
        <v>0</v>
      </c>
      <c r="BH24" s="285" t="n">
        <v>32.92</v>
      </c>
      <c r="BI24" s="285" t="n">
        <v>22.08</v>
      </c>
      <c r="BJ24" s="285" t="n">
        <v>0</v>
      </c>
      <c r="BK24" s="285" t="n">
        <v>1096433.2</v>
      </c>
      <c r="BL24" s="285" t="n">
        <v>593018.82</v>
      </c>
      <c r="BM24" s="285" t="n">
        <v>0</v>
      </c>
      <c r="BN24" s="285" t="n">
        <v>1100323</v>
      </c>
      <c r="BO24" s="285" t="n">
        <v>610811</v>
      </c>
      <c r="BP24" s="285" t="n">
        <v>0</v>
      </c>
      <c r="BQ24" s="285" t="n">
        <v>13.72</v>
      </c>
      <c r="BR24" s="285" t="n">
        <v>6.36</v>
      </c>
      <c r="BS24" s="285" t="n">
        <v>0</v>
      </c>
      <c r="BT24" s="285" t="n">
        <v>13.64</v>
      </c>
      <c r="BU24" s="285" t="n">
        <v>6.36</v>
      </c>
      <c r="BV24" s="285" t="n">
        <v>0</v>
      </c>
      <c r="BW24" s="285" t="n">
        <v>439316.7</v>
      </c>
      <c r="BX24" s="285" t="n">
        <v>997799.93</v>
      </c>
      <c r="BY24" s="285" t="n">
        <v>0</v>
      </c>
      <c r="BZ24" s="285" t="n">
        <v>488507</v>
      </c>
      <c r="CA24" s="285" t="n">
        <v>1040644</v>
      </c>
      <c r="CB24" s="285" t="n">
        <v>0</v>
      </c>
      <c r="CC24" s="285" t="n">
        <v>7.3</v>
      </c>
      <c r="CD24" s="285" t="n">
        <v>14.7</v>
      </c>
      <c r="CE24" s="285" t="n">
        <v>0</v>
      </c>
      <c r="CF24" s="285" t="n">
        <v>7.3</v>
      </c>
      <c r="CG24" s="285" t="n">
        <v>14.7</v>
      </c>
      <c r="CH24" s="285" t="n">
        <v>0</v>
      </c>
      <c r="CI24" s="345"/>
      <c r="CJ24" s="18"/>
      <c r="CK24" s="18"/>
      <c r="CL24" s="18"/>
      <c r="CM24" s="18"/>
      <c r="CN24" s="18"/>
      <c r="CO24" s="18"/>
      <c r="CP24" s="18"/>
      <c r="CQ24" s="18"/>
      <c r="CR24" s="18"/>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18"/>
      <c r="DQ24" s="18"/>
      <c r="DR24" s="18"/>
      <c r="DS24" s="18"/>
      <c r="DT24" s="18"/>
      <c r="DU24" s="18"/>
      <c r="DV24" s="18"/>
      <c r="DW24" s="18"/>
      <c r="DX24" s="18"/>
      <c r="DY24" s="18"/>
      <c r="DZ24" s="18"/>
      <c r="EA24" s="18"/>
      <c r="EB24" s="18"/>
      <c r="EC24" s="18"/>
    </row>
    <row r="25" customFormat="false" ht="11.25" hidden="false" customHeight="true" outlineLevel="0" collapsed="false">
      <c r="A25" s="342" t="n">
        <v>2015</v>
      </c>
      <c r="B25" s="343" t="n">
        <v>9</v>
      </c>
      <c r="C25" s="344" t="s">
        <v>452</v>
      </c>
      <c r="D25" s="285" t="n">
        <v>47911.04</v>
      </c>
      <c r="E25" s="285" t="n">
        <v>48148.77</v>
      </c>
      <c r="F25" s="285" t="n">
        <v>69226.53</v>
      </c>
      <c r="G25" s="285" t="n">
        <v>71913.67</v>
      </c>
      <c r="H25" s="285" t="n">
        <v>0</v>
      </c>
      <c r="I25" s="285" t="n">
        <v>0</v>
      </c>
      <c r="J25" s="345"/>
      <c r="K25" s="285" t="n">
        <f aca="false">IF(E25&lt;&gt;0,ROUND(E25-(T25/(U25+V25)),0),"")</f>
        <v>0</v>
      </c>
      <c r="L25" s="285" t="n">
        <f aca="false">IF(F25&lt;&gt;0,ROUND(F25-(W25/(X25)),0),"")</f>
        <v>0</v>
      </c>
      <c r="M25" s="285" t="n">
        <f aca="false">IF(G25&lt;&gt;0,ROUND(G25-(Y25/(Z25)),0),"")</f>
        <v>0</v>
      </c>
      <c r="N25" s="285" t="str">
        <f aca="false">IF(H25&lt;&gt;0,ROUND(H25-(AA25/(AB25)),0),"")</f>
        <v/>
      </c>
      <c r="O25" s="285" t="str">
        <f aca="false">IF(I25&lt;&gt;0,ROUND(I25-(AC25/(AD25)),0),"")</f>
        <v/>
      </c>
      <c r="P25" s="345"/>
      <c r="Q25" s="285" t="n">
        <v>3210518.9</v>
      </c>
      <c r="R25" s="285" t="n">
        <v>62.01</v>
      </c>
      <c r="S25" s="285" t="n">
        <v>5</v>
      </c>
      <c r="T25" s="285" t="n">
        <v>3316487</v>
      </c>
      <c r="U25" s="285" t="n">
        <v>63.88</v>
      </c>
      <c r="V25" s="285" t="n">
        <v>5</v>
      </c>
      <c r="W25" s="285" t="n">
        <v>207679.58</v>
      </c>
      <c r="X25" s="285" t="n">
        <v>3</v>
      </c>
      <c r="Y25" s="285" t="n">
        <v>215741</v>
      </c>
      <c r="Z25" s="285" t="n">
        <v>3</v>
      </c>
      <c r="AA25" s="285" t="n">
        <v>0</v>
      </c>
      <c r="AB25" s="285" t="n">
        <v>0</v>
      </c>
      <c r="AC25" s="285" t="n">
        <v>0</v>
      </c>
      <c r="AD25" s="285" t="n">
        <v>0</v>
      </c>
      <c r="AE25" s="345"/>
      <c r="AF25" s="285" t="n">
        <f aca="false">IF(ISBLANK(Q25),"",ROUND(Q25-(AS25+AT25+AU25),0))</f>
        <v>0</v>
      </c>
      <c r="AG25" s="285" t="n">
        <f aca="false">IF(ISBLANK(T25),"",ROUND(T25-(AV25+AW25+AX25),0))</f>
        <v>0</v>
      </c>
      <c r="AH25" s="285" t="n">
        <f aca="false">IF(ISBLANK(W25),"",ROUND(W25-(BK25+BL25+BM25),0))</f>
        <v>0</v>
      </c>
      <c r="AI25" s="285" t="n">
        <f aca="false">IF(ISBLANK(Y25),"",ROUND(Y25-(BN25+BO25+BP25),0))</f>
        <v>0</v>
      </c>
      <c r="AJ25" s="285" t="n">
        <f aca="false">IF(ISBLANK(AA25),"",ROUND(AA25-(BW25+BX25+BY25),0))</f>
        <v>0</v>
      </c>
      <c r="AK25" s="285" t="n">
        <f aca="false">IF(ISBLANK(AC25),"",ROUND(AC25-(BZ25+CA25+CB25),0))</f>
        <v>0</v>
      </c>
      <c r="AL25" s="285" t="n">
        <f aca="false">IF(ISBLANK(R25),"",ROUND((R25+S25)-(AY25+AZ25+BA25+BE25+BF25+BG25),0))</f>
        <v>0</v>
      </c>
      <c r="AM25" s="285" t="n">
        <f aca="false">IF(ISBLANK(U25),"",ROUND((U25+V25)-(BB25+BC25+BD25+BH25+BI25+BJ25),0))</f>
        <v>0</v>
      </c>
      <c r="AN25" s="285" t="n">
        <f aca="false">IF(ISBLANK(X25),"",ROUND((X25)-(BQ25+BR25+BS25),0))</f>
        <v>0</v>
      </c>
      <c r="AO25" s="285" t="n">
        <f aca="false">IF(ISBLANK(Z25),"",ROUND((Z25)-(BT25+BU25+BV25),0))</f>
        <v>0</v>
      </c>
      <c r="AP25" s="285" t="n">
        <f aca="false">IF(ISBLANK(AB25),"",ROUND((AB25)-(CC25+CD25+CE25),0))</f>
        <v>0</v>
      </c>
      <c r="AQ25" s="285" t="n">
        <f aca="false">IF(ISBLANK(AD25),"",ROUND((AD25)-(CF25+CG25+CH25),0))</f>
        <v>0</v>
      </c>
      <c r="AR25" s="345"/>
      <c r="AS25" s="285" t="n">
        <v>1826778.18</v>
      </c>
      <c r="AT25" s="285" t="n">
        <v>1383740.72</v>
      </c>
      <c r="AU25" s="285" t="n">
        <v>0</v>
      </c>
      <c r="AV25" s="285" t="n">
        <v>1919237.3</v>
      </c>
      <c r="AW25" s="285" t="n">
        <v>1397249.7</v>
      </c>
      <c r="AX25" s="285" t="n">
        <v>0</v>
      </c>
      <c r="AY25" s="285" t="n">
        <v>37.51</v>
      </c>
      <c r="AZ25" s="285" t="n">
        <v>24.5</v>
      </c>
      <c r="BA25" s="285" t="n">
        <v>0</v>
      </c>
      <c r="BB25" s="285" t="n">
        <v>37.47</v>
      </c>
      <c r="BC25" s="285" t="n">
        <v>26.41</v>
      </c>
      <c r="BD25" s="285" t="n">
        <v>0</v>
      </c>
      <c r="BE25" s="285" t="n">
        <v>2.6</v>
      </c>
      <c r="BF25" s="285" t="n">
        <v>2.4</v>
      </c>
      <c r="BG25" s="285" t="n">
        <v>0</v>
      </c>
      <c r="BH25" s="285" t="n">
        <v>2.6</v>
      </c>
      <c r="BI25" s="285" t="n">
        <v>2.4</v>
      </c>
      <c r="BJ25" s="285" t="n">
        <v>0</v>
      </c>
      <c r="BK25" s="285" t="n">
        <v>134762.54</v>
      </c>
      <c r="BL25" s="285" t="n">
        <v>72917.04</v>
      </c>
      <c r="BM25" s="285" t="n">
        <v>0</v>
      </c>
      <c r="BN25" s="285" t="n">
        <v>141365</v>
      </c>
      <c r="BO25" s="285" t="n">
        <v>74376</v>
      </c>
      <c r="BP25" s="285" t="n">
        <v>0</v>
      </c>
      <c r="BQ25" s="285" t="n">
        <v>2</v>
      </c>
      <c r="BR25" s="285" t="n">
        <v>1</v>
      </c>
      <c r="BS25" s="285" t="n">
        <v>0</v>
      </c>
      <c r="BT25" s="285" t="n">
        <v>2</v>
      </c>
      <c r="BU25" s="285" t="n">
        <v>1</v>
      </c>
      <c r="BV25" s="285" t="n">
        <v>0</v>
      </c>
      <c r="BW25" s="285" t="n">
        <v>0</v>
      </c>
      <c r="BX25" s="285" t="n">
        <v>0</v>
      </c>
      <c r="BY25" s="285" t="n">
        <v>0</v>
      </c>
      <c r="BZ25" s="285" t="n">
        <v>0</v>
      </c>
      <c r="CA25" s="285" t="n">
        <v>0</v>
      </c>
      <c r="CB25" s="285" t="n">
        <v>0</v>
      </c>
      <c r="CC25" s="285" t="n">
        <v>0</v>
      </c>
      <c r="CD25" s="285" t="n">
        <v>0</v>
      </c>
      <c r="CE25" s="285" t="n">
        <v>0</v>
      </c>
      <c r="CF25" s="285" t="n">
        <v>0</v>
      </c>
      <c r="CG25" s="285" t="n">
        <v>0</v>
      </c>
      <c r="CH25" s="285" t="n">
        <v>0</v>
      </c>
      <c r="CI25" s="345"/>
      <c r="CJ25" s="18"/>
      <c r="CK25" s="18"/>
      <c r="CL25" s="18"/>
      <c r="CM25" s="18"/>
      <c r="CN25" s="18"/>
      <c r="CO25" s="18"/>
      <c r="CP25" s="18"/>
      <c r="CQ25" s="18"/>
      <c r="CR25" s="18"/>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18"/>
      <c r="DQ25" s="18"/>
      <c r="DR25" s="18"/>
      <c r="DS25" s="18"/>
      <c r="DT25" s="18"/>
      <c r="DU25" s="18"/>
      <c r="DV25" s="18"/>
      <c r="DW25" s="18"/>
      <c r="DX25" s="18"/>
      <c r="DY25" s="18"/>
      <c r="DZ25" s="18"/>
      <c r="EA25" s="18"/>
      <c r="EB25" s="18"/>
      <c r="EC25" s="18"/>
    </row>
    <row r="26" customFormat="false" ht="11.25" hidden="false" customHeight="true" outlineLevel="0" collapsed="false">
      <c r="A26" s="342" t="n">
        <v>2015</v>
      </c>
      <c r="B26" s="343" t="n">
        <v>10</v>
      </c>
      <c r="C26" s="344" t="s">
        <v>453</v>
      </c>
      <c r="D26" s="285" t="n">
        <v>43209.82</v>
      </c>
      <c r="E26" s="285" t="n">
        <v>49490.12</v>
      </c>
      <c r="F26" s="285" t="n">
        <v>80158.71</v>
      </c>
      <c r="G26" s="285" t="n">
        <v>102504.94</v>
      </c>
      <c r="H26" s="285" t="n">
        <v>66350.62</v>
      </c>
      <c r="I26" s="285" t="n">
        <v>72421.21</v>
      </c>
      <c r="J26" s="345"/>
      <c r="K26" s="285" t="n">
        <f aca="false">IF(E26&lt;&gt;0,ROUND(E26-(T26/(U26+V26)),0),"")</f>
        <v>0</v>
      </c>
      <c r="L26" s="285" t="n">
        <f aca="false">IF(F26&lt;&gt;0,ROUND(F26-(W26/(X26)),0),"")</f>
        <v>0</v>
      </c>
      <c r="M26" s="285" t="n">
        <f aca="false">IF(G26&lt;&gt;0,ROUND(G26-(Y26/(Z26)),0),"")</f>
        <v>-0</v>
      </c>
      <c r="N26" s="285" t="n">
        <f aca="false">IF(H26&lt;&gt;0,ROUND(H26-(AA26/(AB26)),0),"")</f>
        <v>-0</v>
      </c>
      <c r="O26" s="285" t="n">
        <f aca="false">IF(I26&lt;&gt;0,ROUND(I26-(AC26/(AD26)),0),"")</f>
        <v>-0</v>
      </c>
      <c r="P26" s="345"/>
      <c r="Q26" s="285" t="n">
        <v>35654152.11</v>
      </c>
      <c r="R26" s="285" t="n">
        <v>770.94</v>
      </c>
      <c r="S26" s="285" t="n">
        <v>54.2</v>
      </c>
      <c r="T26" s="285" t="n">
        <v>37726813</v>
      </c>
      <c r="U26" s="285" t="n">
        <v>711.41</v>
      </c>
      <c r="V26" s="285" t="n">
        <v>50.9</v>
      </c>
      <c r="W26" s="285" t="n">
        <v>1687340.82</v>
      </c>
      <c r="X26" s="285" t="n">
        <v>21.05</v>
      </c>
      <c r="Y26" s="285" t="n">
        <v>1804087</v>
      </c>
      <c r="Z26" s="285" t="n">
        <v>17.6</v>
      </c>
      <c r="AA26" s="285" t="n">
        <v>901041.43</v>
      </c>
      <c r="AB26" s="285" t="n">
        <v>13.58</v>
      </c>
      <c r="AC26" s="285" t="n">
        <v>1013897</v>
      </c>
      <c r="AD26" s="285" t="n">
        <v>14</v>
      </c>
      <c r="AE26" s="345"/>
      <c r="AF26" s="285" t="n">
        <f aca="false">IF(ISBLANK(Q26),"",ROUND(Q26-(AS26+AT26+AU26),0))</f>
        <v>0</v>
      </c>
      <c r="AG26" s="285" t="n">
        <f aca="false">IF(ISBLANK(T26),"",ROUND(T26-(AV26+AW26+AX26),0))</f>
        <v>0</v>
      </c>
      <c r="AH26" s="285" t="n">
        <f aca="false">IF(ISBLANK(W26),"",ROUND(W26-(BK26+BL26+BM26),0))</f>
        <v>0</v>
      </c>
      <c r="AI26" s="285" t="n">
        <f aca="false">IF(ISBLANK(Y26),"",ROUND(Y26-(BN26+BO26+BP26),0))</f>
        <v>0</v>
      </c>
      <c r="AJ26" s="285" t="n">
        <f aca="false">IF(ISBLANK(AA26),"",ROUND(AA26-(BW26+BX26+BY26),0))</f>
        <v>0</v>
      </c>
      <c r="AK26" s="285" t="n">
        <f aca="false">IF(ISBLANK(AC26),"",ROUND(AC26-(BZ26+CA26+CB26),0))</f>
        <v>0</v>
      </c>
      <c r="AL26" s="285" t="n">
        <f aca="false">IF(ISBLANK(R26),"",ROUND((R26+S26)-(AY26+AZ26+BA26+BE26+BF26+BG26),0))</f>
        <v>0</v>
      </c>
      <c r="AM26" s="285" t="n">
        <f aca="false">IF(ISBLANK(U26),"",ROUND((U26+V26)-(BB26+BC26+BD26+BH26+BI26+BJ26),0))</f>
        <v>0</v>
      </c>
      <c r="AN26" s="285" t="n">
        <f aca="false">IF(ISBLANK(X26),"",ROUND((X26)-(BQ26+BR26+BS26),0))</f>
        <v>0</v>
      </c>
      <c r="AO26" s="285" t="n">
        <f aca="false">IF(ISBLANK(Z26),"",ROUND((Z26)-(BT26+BU26+BV26),0))</f>
        <v>0</v>
      </c>
      <c r="AP26" s="285" t="n">
        <f aca="false">IF(ISBLANK(AB26),"",ROUND((AB26)-(CC26+CD26+CE26),0))</f>
        <v>0</v>
      </c>
      <c r="AQ26" s="285" t="n">
        <f aca="false">IF(ISBLANK(AD26),"",ROUND((AD26)-(CF26+CG26+CH26),0))</f>
        <v>0</v>
      </c>
      <c r="AR26" s="345"/>
      <c r="AS26" s="285" t="n">
        <v>20110942.34</v>
      </c>
      <c r="AT26" s="285" t="n">
        <v>15543209.77</v>
      </c>
      <c r="AU26" s="285" t="n">
        <v>0</v>
      </c>
      <c r="AV26" s="285" t="n">
        <v>23255532</v>
      </c>
      <c r="AW26" s="285" t="n">
        <v>14471281</v>
      </c>
      <c r="AX26" s="285" t="n">
        <v>0</v>
      </c>
      <c r="AY26" s="285" t="n">
        <v>430.89</v>
      </c>
      <c r="AZ26" s="285" t="n">
        <v>340.05</v>
      </c>
      <c r="BA26" s="285" t="n">
        <v>0</v>
      </c>
      <c r="BB26" s="285" t="n">
        <v>391.07</v>
      </c>
      <c r="BC26" s="285" t="n">
        <v>320.34</v>
      </c>
      <c r="BD26" s="285" t="n">
        <v>0</v>
      </c>
      <c r="BE26" s="285" t="n">
        <v>29.88</v>
      </c>
      <c r="BF26" s="285" t="n">
        <v>24.32</v>
      </c>
      <c r="BG26" s="285" t="n">
        <v>0</v>
      </c>
      <c r="BH26" s="285" t="n">
        <v>30.76</v>
      </c>
      <c r="BI26" s="285" t="n">
        <v>20.14</v>
      </c>
      <c r="BJ26" s="285" t="n">
        <v>0</v>
      </c>
      <c r="BK26" s="285" t="n">
        <v>1240841.71</v>
      </c>
      <c r="BL26" s="285" t="n">
        <v>446499.11</v>
      </c>
      <c r="BM26" s="285" t="n">
        <v>0</v>
      </c>
      <c r="BN26" s="285" t="n">
        <v>1332081</v>
      </c>
      <c r="BO26" s="285" t="n">
        <v>472006</v>
      </c>
      <c r="BP26" s="285" t="n">
        <v>0</v>
      </c>
      <c r="BQ26" s="285" t="n">
        <v>16.06</v>
      </c>
      <c r="BR26" s="285" t="n">
        <v>4.99</v>
      </c>
      <c r="BS26" s="285" t="n">
        <v>0</v>
      </c>
      <c r="BT26" s="285" t="n">
        <v>13</v>
      </c>
      <c r="BU26" s="285" t="n">
        <v>4.6</v>
      </c>
      <c r="BV26" s="285" t="n">
        <v>0</v>
      </c>
      <c r="BW26" s="285" t="n">
        <v>303751.24</v>
      </c>
      <c r="BX26" s="285" t="n">
        <v>597290.19</v>
      </c>
      <c r="BY26" s="285" t="n">
        <v>0</v>
      </c>
      <c r="BZ26" s="285" t="n">
        <v>409042</v>
      </c>
      <c r="CA26" s="285" t="n">
        <v>604855</v>
      </c>
      <c r="CB26" s="285" t="n">
        <v>0</v>
      </c>
      <c r="CC26" s="285" t="n">
        <v>5.26</v>
      </c>
      <c r="CD26" s="285" t="n">
        <v>8.32</v>
      </c>
      <c r="CE26" s="285" t="n">
        <v>0</v>
      </c>
      <c r="CF26" s="285" t="n">
        <v>5.66</v>
      </c>
      <c r="CG26" s="285" t="n">
        <v>8.34</v>
      </c>
      <c r="CH26" s="285" t="n">
        <v>0</v>
      </c>
      <c r="CI26" s="345"/>
      <c r="CJ26" s="18"/>
      <c r="CK26" s="18"/>
      <c r="CL26" s="18"/>
      <c r="CM26" s="18"/>
      <c r="CN26" s="18"/>
      <c r="CO26" s="18"/>
      <c r="CP26" s="18"/>
      <c r="CQ26" s="18"/>
      <c r="CR26" s="18"/>
      <c r="CS26" s="18"/>
      <c r="CT26" s="18"/>
      <c r="CU26" s="18"/>
      <c r="CV26" s="18"/>
      <c r="CW26" s="18"/>
      <c r="CX26" s="18"/>
      <c r="CY26" s="18"/>
      <c r="CZ26" s="18"/>
      <c r="DA26" s="18"/>
      <c r="DB26" s="18"/>
      <c r="DC26" s="18"/>
      <c r="DD26" s="18"/>
      <c r="DE26" s="18"/>
      <c r="DF26" s="18"/>
      <c r="DG26" s="18"/>
      <c r="DH26" s="18"/>
      <c r="DI26" s="18"/>
      <c r="DJ26" s="18"/>
      <c r="DK26" s="18"/>
      <c r="DL26" s="18"/>
      <c r="DM26" s="18"/>
      <c r="DN26" s="18"/>
      <c r="DO26" s="18"/>
      <c r="DP26" s="18"/>
      <c r="DQ26" s="18"/>
      <c r="DR26" s="18"/>
      <c r="DS26" s="18"/>
      <c r="DT26" s="18"/>
      <c r="DU26" s="18"/>
      <c r="DV26" s="18"/>
      <c r="DW26" s="18"/>
      <c r="DX26" s="18"/>
      <c r="DY26" s="18"/>
      <c r="DZ26" s="18"/>
      <c r="EA26" s="18"/>
      <c r="EB26" s="18"/>
      <c r="EC26" s="18"/>
    </row>
    <row r="27" customFormat="false" ht="11.25" hidden="false" customHeight="true" outlineLevel="0" collapsed="false">
      <c r="A27" s="342" t="n">
        <v>2015</v>
      </c>
      <c r="B27" s="343" t="n">
        <v>11</v>
      </c>
      <c r="C27" s="344" t="s">
        <v>454</v>
      </c>
      <c r="D27" s="285" t="n">
        <v>42245.23</v>
      </c>
      <c r="E27" s="285" t="n">
        <v>46197.51</v>
      </c>
      <c r="F27" s="285" t="n">
        <v>63893.95</v>
      </c>
      <c r="G27" s="285" t="n">
        <v>70961.92</v>
      </c>
      <c r="H27" s="285" t="n">
        <v>0</v>
      </c>
      <c r="I27" s="285" t="n">
        <v>0</v>
      </c>
      <c r="J27" s="345"/>
      <c r="K27" s="285" t="n">
        <f aca="false">IF(E27&lt;&gt;0,ROUND(E27-(T27/(U27+V27)),0),"")</f>
        <v>-0</v>
      </c>
      <c r="L27" s="285" t="n">
        <f aca="false">IF(F27&lt;&gt;0,ROUND(F27-(W27/(X27)),0),"")</f>
        <v>-0</v>
      </c>
      <c r="M27" s="285" t="n">
        <f aca="false">IF(G27&lt;&gt;0,ROUND(G27-(Y27/(Z27)),0),"")</f>
        <v>-0</v>
      </c>
      <c r="N27" s="285" t="str">
        <f aca="false">IF(H27&lt;&gt;0,ROUND(H27-(AA27/(AB27)),0),"")</f>
        <v/>
      </c>
      <c r="O27" s="285" t="str">
        <f aca="false">IF(I27&lt;&gt;0,ROUND(I27-(AC27/(AD27)),0),"")</f>
        <v/>
      </c>
      <c r="P27" s="345"/>
      <c r="Q27" s="285" t="n">
        <v>3096575.23</v>
      </c>
      <c r="R27" s="285" t="n">
        <v>70.3</v>
      </c>
      <c r="S27" s="285" t="n">
        <v>3</v>
      </c>
      <c r="T27" s="285" t="n">
        <v>3233826</v>
      </c>
      <c r="U27" s="285" t="n">
        <v>66</v>
      </c>
      <c r="V27" s="285" t="n">
        <v>4</v>
      </c>
      <c r="W27" s="285" t="n">
        <v>166124.28</v>
      </c>
      <c r="X27" s="285" t="n">
        <v>2.6</v>
      </c>
      <c r="Y27" s="285" t="n">
        <v>184501</v>
      </c>
      <c r="Z27" s="285" t="n">
        <v>2.6</v>
      </c>
      <c r="AA27" s="285" t="n">
        <v>0</v>
      </c>
      <c r="AB27" s="285" t="n">
        <v>0</v>
      </c>
      <c r="AC27" s="285" t="n">
        <v>0</v>
      </c>
      <c r="AD27" s="285" t="n">
        <v>0</v>
      </c>
      <c r="AE27" s="345"/>
      <c r="AF27" s="285" t="n">
        <f aca="false">IF(ISBLANK(Q27),"",ROUND(Q27-(AS27+AT27+AU27),0))</f>
        <v>0</v>
      </c>
      <c r="AG27" s="285" t="n">
        <f aca="false">IF(ISBLANK(T27),"",ROUND(T27-(AV27+AW27+AX27),0))</f>
        <v>0</v>
      </c>
      <c r="AH27" s="285" t="n">
        <f aca="false">IF(ISBLANK(W27),"",ROUND(W27-(BK27+BL27+BM27),0))</f>
        <v>0</v>
      </c>
      <c r="AI27" s="285" t="n">
        <f aca="false">IF(ISBLANK(Y27),"",ROUND(Y27-(BN27+BO27+BP27),0))</f>
        <v>0</v>
      </c>
      <c r="AJ27" s="285" t="n">
        <f aca="false">IF(ISBLANK(AA27),"",ROUND(AA27-(BW27+BX27+BY27),0))</f>
        <v>0</v>
      </c>
      <c r="AK27" s="285" t="n">
        <f aca="false">IF(ISBLANK(AC27),"",ROUND(AC27-(BZ27+CA27+CB27),0))</f>
        <v>0</v>
      </c>
      <c r="AL27" s="285" t="n">
        <f aca="false">IF(ISBLANK(R27),"",ROUND((R27+S27)-(AY27+AZ27+BA27+BE27+BF27+BG27),0))</f>
        <v>0</v>
      </c>
      <c r="AM27" s="285" t="n">
        <f aca="false">IF(ISBLANK(U27),"",ROUND((U27+V27)-(BB27+BC27+BD27+BH27+BI27+BJ27),0))</f>
        <v>0</v>
      </c>
      <c r="AN27" s="285" t="n">
        <f aca="false">IF(ISBLANK(X27),"",ROUND((X27)-(BQ27+BR27+BS27),0))</f>
        <v>0</v>
      </c>
      <c r="AO27" s="285" t="n">
        <f aca="false">IF(ISBLANK(Z27),"",ROUND((Z27)-(BT27+BU27+BV27),0))</f>
        <v>0</v>
      </c>
      <c r="AP27" s="285" t="n">
        <f aca="false">IF(ISBLANK(AB27),"",ROUND((AB27)-(CC27+CD27+CE27),0))</f>
        <v>0</v>
      </c>
      <c r="AQ27" s="285" t="n">
        <f aca="false">IF(ISBLANK(AD27),"",ROUND((AD27)-(CF27+CG27+CH27),0))</f>
        <v>0</v>
      </c>
      <c r="AR27" s="345"/>
      <c r="AS27" s="285" t="n">
        <v>1768337.25</v>
      </c>
      <c r="AT27" s="285" t="n">
        <v>1328237.98</v>
      </c>
      <c r="AU27" s="285" t="n">
        <v>0</v>
      </c>
      <c r="AV27" s="285" t="n">
        <v>1782820</v>
      </c>
      <c r="AW27" s="285" t="n">
        <v>1451006</v>
      </c>
      <c r="AX27" s="285" t="n">
        <v>0</v>
      </c>
      <c r="AY27" s="285" t="n">
        <v>39.3</v>
      </c>
      <c r="AZ27" s="285" t="n">
        <v>31</v>
      </c>
      <c r="BA27" s="285" t="n">
        <v>0</v>
      </c>
      <c r="BB27" s="285" t="n">
        <v>36</v>
      </c>
      <c r="BC27" s="285" t="n">
        <v>30</v>
      </c>
      <c r="BD27" s="285" t="n">
        <v>0</v>
      </c>
      <c r="BE27" s="285" t="n">
        <v>1</v>
      </c>
      <c r="BF27" s="285" t="n">
        <v>2</v>
      </c>
      <c r="BG27" s="285" t="n">
        <v>0</v>
      </c>
      <c r="BH27" s="285" t="n">
        <v>2</v>
      </c>
      <c r="BI27" s="285" t="n">
        <v>2</v>
      </c>
      <c r="BJ27" s="285" t="n">
        <v>0</v>
      </c>
      <c r="BK27" s="285" t="n">
        <v>66963.96</v>
      </c>
      <c r="BL27" s="285" t="n">
        <v>99160.32</v>
      </c>
      <c r="BM27" s="285" t="n">
        <v>0</v>
      </c>
      <c r="BN27" s="285" t="n">
        <v>68303</v>
      </c>
      <c r="BO27" s="285" t="n">
        <v>116198</v>
      </c>
      <c r="BP27" s="285" t="n">
        <v>0</v>
      </c>
      <c r="BQ27" s="285" t="n">
        <v>1</v>
      </c>
      <c r="BR27" s="285" t="n">
        <v>1.6</v>
      </c>
      <c r="BS27" s="285" t="n">
        <v>0</v>
      </c>
      <c r="BT27" s="285" t="n">
        <v>1</v>
      </c>
      <c r="BU27" s="285" t="n">
        <v>1.6</v>
      </c>
      <c r="BV27" s="285" t="n">
        <v>0</v>
      </c>
      <c r="BW27" s="285" t="n">
        <v>0</v>
      </c>
      <c r="BX27" s="285" t="n">
        <v>0</v>
      </c>
      <c r="BY27" s="285" t="n">
        <v>0</v>
      </c>
      <c r="BZ27" s="285" t="n">
        <v>0</v>
      </c>
      <c r="CA27" s="285" t="n">
        <v>0</v>
      </c>
      <c r="CB27" s="285" t="n">
        <v>0</v>
      </c>
      <c r="CC27" s="285" t="n">
        <v>0</v>
      </c>
      <c r="CD27" s="285" t="n">
        <v>0</v>
      </c>
      <c r="CE27" s="285" t="n">
        <v>0</v>
      </c>
      <c r="CF27" s="285" t="n">
        <v>0</v>
      </c>
      <c r="CG27" s="285" t="n">
        <v>0</v>
      </c>
      <c r="CH27" s="285" t="n">
        <v>0</v>
      </c>
      <c r="CI27" s="345"/>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c r="DH27" s="18"/>
      <c r="DI27" s="18"/>
      <c r="DJ27" s="18"/>
      <c r="DK27" s="18"/>
      <c r="DL27" s="18"/>
      <c r="DM27" s="18"/>
      <c r="DN27" s="18"/>
      <c r="DO27" s="18"/>
      <c r="DP27" s="18"/>
      <c r="DQ27" s="18"/>
      <c r="DR27" s="18"/>
      <c r="DS27" s="18"/>
      <c r="DT27" s="18"/>
      <c r="DU27" s="18"/>
      <c r="DV27" s="18"/>
      <c r="DW27" s="18"/>
      <c r="DX27" s="18"/>
      <c r="DY27" s="18"/>
      <c r="DZ27" s="18"/>
      <c r="EA27" s="18"/>
      <c r="EB27" s="18"/>
      <c r="EC27" s="18"/>
    </row>
    <row r="28" customFormat="false" ht="11.25" hidden="false" customHeight="true" outlineLevel="0" collapsed="false">
      <c r="A28" s="342" t="n">
        <v>2015</v>
      </c>
      <c r="B28" s="343" t="n">
        <v>12</v>
      </c>
      <c r="C28" s="344" t="s">
        <v>455</v>
      </c>
      <c r="D28" s="285" t="n">
        <v>51584.01</v>
      </c>
      <c r="E28" s="285" t="n">
        <v>52431.12</v>
      </c>
      <c r="F28" s="285" t="n">
        <v>95177.46</v>
      </c>
      <c r="G28" s="285" t="n">
        <v>95669.77</v>
      </c>
      <c r="H28" s="285" t="n">
        <v>79221</v>
      </c>
      <c r="I28" s="285" t="n">
        <v>79721</v>
      </c>
      <c r="J28" s="345"/>
      <c r="K28" s="285" t="n">
        <f aca="false">IF(E28&lt;&gt;0,ROUND(E28-(T28/(U28+V28)),0),"")</f>
        <v>0</v>
      </c>
      <c r="L28" s="285" t="n">
        <f aca="false">IF(F28&lt;&gt;0,ROUND(F28-(W28/(X28)),0),"")</f>
        <v>0</v>
      </c>
      <c r="M28" s="285" t="n">
        <f aca="false">IF(G28&lt;&gt;0,ROUND(G28-(Y28/(Z28)),0),"")</f>
        <v>0</v>
      </c>
      <c r="N28" s="285" t="n">
        <f aca="false">IF(H28&lt;&gt;0,ROUND(H28-(AA28/(AB28)),0),"")</f>
        <v>0</v>
      </c>
      <c r="O28" s="285" t="n">
        <f aca="false">IF(I28&lt;&gt;0,ROUND(I28-(AC28/(AD28)),0),"")</f>
        <v>0</v>
      </c>
      <c r="P28" s="345"/>
      <c r="Q28" s="285" t="n">
        <v>20502064.99</v>
      </c>
      <c r="R28" s="285" t="n">
        <v>370.45</v>
      </c>
      <c r="S28" s="285" t="n">
        <v>27</v>
      </c>
      <c r="T28" s="285" t="n">
        <v>20710292</v>
      </c>
      <c r="U28" s="285" t="n">
        <v>368</v>
      </c>
      <c r="V28" s="285" t="n">
        <v>27</v>
      </c>
      <c r="W28" s="285" t="n">
        <v>1237306.96</v>
      </c>
      <c r="X28" s="285" t="n">
        <v>13</v>
      </c>
      <c r="Y28" s="285" t="n">
        <v>1243707</v>
      </c>
      <c r="Z28" s="285" t="n">
        <v>13</v>
      </c>
      <c r="AA28" s="285" t="n">
        <v>475326</v>
      </c>
      <c r="AB28" s="285" t="n">
        <v>6</v>
      </c>
      <c r="AC28" s="285" t="n">
        <v>478326</v>
      </c>
      <c r="AD28" s="285" t="n">
        <v>6</v>
      </c>
      <c r="AE28" s="345"/>
      <c r="AF28" s="285" t="n">
        <f aca="false">IF(ISBLANK(Q28),"",ROUND(Q28-(AS28+AT28+AU28),0))</f>
        <v>0</v>
      </c>
      <c r="AG28" s="285" t="n">
        <f aca="false">IF(ISBLANK(T28),"",ROUND(T28-(AV28+AW28+AX28),0))</f>
        <v>0</v>
      </c>
      <c r="AH28" s="285" t="n">
        <f aca="false">IF(ISBLANK(W28),"",ROUND(W28-(BK28+BL28+BM28),0))</f>
        <v>0</v>
      </c>
      <c r="AI28" s="285" t="n">
        <f aca="false">IF(ISBLANK(Y28),"",ROUND(Y28-(BN28+BO28+BP28),0))</f>
        <v>0</v>
      </c>
      <c r="AJ28" s="285" t="n">
        <f aca="false">IF(ISBLANK(AA28),"",ROUND(AA28-(BW28+BX28+BY28),0))</f>
        <v>0</v>
      </c>
      <c r="AK28" s="285" t="n">
        <f aca="false">IF(ISBLANK(AC28),"",ROUND(AC28-(BZ28+CA28+CB28),0))</f>
        <v>0</v>
      </c>
      <c r="AL28" s="285" t="n">
        <f aca="false">IF(ISBLANK(R28),"",ROUND((R28+S28)-(AY28+AZ28+BA28+BE28+BF28+BG28),0))</f>
        <v>0</v>
      </c>
      <c r="AM28" s="285" t="n">
        <f aca="false">IF(ISBLANK(U28),"",ROUND((U28+V28)-(BB28+BC28+BD28+BH28+BI28+BJ28),0))</f>
        <v>0</v>
      </c>
      <c r="AN28" s="285" t="n">
        <f aca="false">IF(ISBLANK(X28),"",ROUND((X28)-(BQ28+BR28+BS28),0))</f>
        <v>0</v>
      </c>
      <c r="AO28" s="285" t="n">
        <f aca="false">IF(ISBLANK(Z28),"",ROUND((Z28)-(BT28+BU28+BV28),0))</f>
        <v>0</v>
      </c>
      <c r="AP28" s="285" t="n">
        <f aca="false">IF(ISBLANK(AB28),"",ROUND((AB28)-(CC28+CD28+CE28),0))</f>
        <v>0</v>
      </c>
      <c r="AQ28" s="285" t="n">
        <f aca="false">IF(ISBLANK(AD28),"",ROUND((AD28)-(CF28+CG28+CH28),0))</f>
        <v>0</v>
      </c>
      <c r="AR28" s="345"/>
      <c r="AS28" s="285" t="n">
        <v>11819470.36</v>
      </c>
      <c r="AT28" s="285" t="n">
        <v>8682594.63</v>
      </c>
      <c r="AU28" s="285" t="n">
        <v>0</v>
      </c>
      <c r="AV28" s="285" t="n">
        <v>12013760.7</v>
      </c>
      <c r="AW28" s="285" t="n">
        <v>8696531.3</v>
      </c>
      <c r="AX28" s="285" t="n">
        <v>0</v>
      </c>
      <c r="AY28" s="285" t="n">
        <v>215.95</v>
      </c>
      <c r="AZ28" s="285" t="n">
        <v>154.5</v>
      </c>
      <c r="BA28" s="285" t="n">
        <v>0</v>
      </c>
      <c r="BB28" s="285" t="n">
        <v>216</v>
      </c>
      <c r="BC28" s="285" t="n">
        <v>152</v>
      </c>
      <c r="BD28" s="285" t="n">
        <v>0</v>
      </c>
      <c r="BE28" s="285" t="n">
        <v>16</v>
      </c>
      <c r="BF28" s="285" t="n">
        <v>11</v>
      </c>
      <c r="BG28" s="285" t="n">
        <v>0</v>
      </c>
      <c r="BH28" s="285" t="n">
        <v>16</v>
      </c>
      <c r="BI28" s="285" t="n">
        <v>11</v>
      </c>
      <c r="BJ28" s="285" t="n">
        <v>0</v>
      </c>
      <c r="BK28" s="285" t="n">
        <v>754490.88</v>
      </c>
      <c r="BL28" s="285" t="n">
        <v>482816.08</v>
      </c>
      <c r="BM28" s="285" t="n">
        <v>0</v>
      </c>
      <c r="BN28" s="285" t="n">
        <v>758491</v>
      </c>
      <c r="BO28" s="285" t="n">
        <v>485216</v>
      </c>
      <c r="BP28" s="285" t="n">
        <v>0</v>
      </c>
      <c r="BQ28" s="285" t="n">
        <v>8</v>
      </c>
      <c r="BR28" s="285" t="n">
        <v>5</v>
      </c>
      <c r="BS28" s="285" t="n">
        <v>0</v>
      </c>
      <c r="BT28" s="285" t="n">
        <v>8</v>
      </c>
      <c r="BU28" s="285" t="n">
        <v>5</v>
      </c>
      <c r="BV28" s="285" t="n">
        <v>0</v>
      </c>
      <c r="BW28" s="285" t="n">
        <v>160418.04</v>
      </c>
      <c r="BX28" s="285" t="n">
        <v>314907.96</v>
      </c>
      <c r="BY28" s="285" t="n">
        <v>0</v>
      </c>
      <c r="BZ28" s="285" t="n">
        <v>161418</v>
      </c>
      <c r="CA28" s="285" t="n">
        <v>316908</v>
      </c>
      <c r="CB28" s="285" t="n">
        <v>0</v>
      </c>
      <c r="CC28" s="285" t="n">
        <v>2</v>
      </c>
      <c r="CD28" s="285" t="n">
        <v>4</v>
      </c>
      <c r="CE28" s="285" t="n">
        <v>0</v>
      </c>
      <c r="CF28" s="285" t="n">
        <v>2</v>
      </c>
      <c r="CG28" s="285" t="n">
        <v>4</v>
      </c>
      <c r="CH28" s="285" t="n">
        <v>0</v>
      </c>
      <c r="CI28" s="345"/>
      <c r="CJ28" s="18"/>
      <c r="CK28" s="18"/>
      <c r="CL28" s="18"/>
      <c r="CM28" s="18"/>
      <c r="CN28" s="18"/>
      <c r="CO28" s="18"/>
      <c r="CP28" s="18"/>
      <c r="CQ28" s="18"/>
      <c r="CR28" s="18"/>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18"/>
      <c r="DQ28" s="18"/>
      <c r="DR28" s="18"/>
      <c r="DS28" s="18"/>
      <c r="DT28" s="18"/>
      <c r="DU28" s="18"/>
      <c r="DV28" s="18"/>
      <c r="DW28" s="18"/>
      <c r="DX28" s="18"/>
      <c r="DY28" s="18"/>
      <c r="DZ28" s="18"/>
      <c r="EA28" s="18"/>
      <c r="EB28" s="18"/>
      <c r="EC28" s="18"/>
    </row>
    <row r="29" customFormat="false" ht="11.25" hidden="false" customHeight="true" outlineLevel="0" collapsed="false">
      <c r="A29" s="342" t="n">
        <v>2015</v>
      </c>
      <c r="B29" s="343" t="n">
        <v>13</v>
      </c>
      <c r="C29" s="344" t="s">
        <v>456</v>
      </c>
      <c r="D29" s="285" t="n">
        <v>40649.19</v>
      </c>
      <c r="E29" s="285" t="n">
        <v>42177.91</v>
      </c>
      <c r="F29" s="285" t="n">
        <v>82218.4</v>
      </c>
      <c r="G29" s="285" t="n">
        <v>84000</v>
      </c>
      <c r="H29" s="285" t="n">
        <v>67183</v>
      </c>
      <c r="I29" s="285" t="n">
        <v>68500</v>
      </c>
      <c r="J29" s="345"/>
      <c r="K29" s="285" t="n">
        <f aca="false">IF(E29&lt;&gt;0,ROUND(E29-(T29/(U29+V29)),0),"")</f>
        <v>-0</v>
      </c>
      <c r="L29" s="285" t="n">
        <f aca="false">IF(F29&lt;&gt;0,ROUND(F29-(W29/(X29)),0),"")</f>
        <v>0</v>
      </c>
      <c r="M29" s="285" t="n">
        <f aca="false">IF(G29&lt;&gt;0,ROUND(G29-(Y29/(Z29)),0),"")</f>
        <v>0</v>
      </c>
      <c r="N29" s="285" t="n">
        <f aca="false">IF(H29&lt;&gt;0,ROUND(H29-(AA29/(AB29)),0),"")</f>
        <v>0</v>
      </c>
      <c r="O29" s="285" t="n">
        <f aca="false">IF(I29&lt;&gt;0,ROUND(I29-(AC29/(AD29)),0),"")</f>
        <v>0</v>
      </c>
      <c r="P29" s="345"/>
      <c r="Q29" s="285" t="n">
        <v>6820934</v>
      </c>
      <c r="R29" s="285" t="n">
        <v>157.3</v>
      </c>
      <c r="S29" s="285" t="n">
        <v>10.5</v>
      </c>
      <c r="T29" s="285" t="n">
        <v>6875000</v>
      </c>
      <c r="U29" s="285" t="n">
        <v>155</v>
      </c>
      <c r="V29" s="285" t="n">
        <v>8</v>
      </c>
      <c r="W29" s="285" t="n">
        <v>411092</v>
      </c>
      <c r="X29" s="285" t="n">
        <v>5</v>
      </c>
      <c r="Y29" s="285" t="n">
        <v>420000</v>
      </c>
      <c r="Z29" s="285" t="n">
        <v>5</v>
      </c>
      <c r="AA29" s="285" t="n">
        <v>134366</v>
      </c>
      <c r="AB29" s="285" t="n">
        <v>2</v>
      </c>
      <c r="AC29" s="285" t="n">
        <v>137000</v>
      </c>
      <c r="AD29" s="285" t="n">
        <v>2</v>
      </c>
      <c r="AE29" s="345"/>
      <c r="AF29" s="285" t="n">
        <f aca="false">IF(ISBLANK(Q29),"",ROUND(Q29-(AS29+AT29+AU29),0))</f>
        <v>0</v>
      </c>
      <c r="AG29" s="285" t="n">
        <f aca="false">IF(ISBLANK(T29),"",ROUND(T29-(AV29+AW29+AX29),0))</f>
        <v>0</v>
      </c>
      <c r="AH29" s="285" t="n">
        <f aca="false">IF(ISBLANK(W29),"",ROUND(W29-(BK29+BL29+BM29),0))</f>
        <v>0</v>
      </c>
      <c r="AI29" s="285" t="n">
        <f aca="false">IF(ISBLANK(Y29),"",ROUND(Y29-(BN29+BO29+BP29),0))</f>
        <v>0</v>
      </c>
      <c r="AJ29" s="285" t="n">
        <f aca="false">IF(ISBLANK(AA29),"",ROUND(AA29-(BW29+BX29+BY29),0))</f>
        <v>0</v>
      </c>
      <c r="AK29" s="285" t="n">
        <f aca="false">IF(ISBLANK(AC29),"",ROUND(AC29-(BZ29+CA29+CB29),0))</f>
        <v>0</v>
      </c>
      <c r="AL29" s="285" t="n">
        <f aca="false">IF(ISBLANK(R29),"",ROUND((R29+S29)-(AY29+AZ29+BA29+BE29+BF29+BG29),0))</f>
        <v>0</v>
      </c>
      <c r="AM29" s="285" t="n">
        <f aca="false">IF(ISBLANK(U29),"",ROUND((U29+V29)-(BB29+BC29+BD29+BH29+BI29+BJ29),0))</f>
        <v>0</v>
      </c>
      <c r="AN29" s="285" t="n">
        <f aca="false">IF(ISBLANK(X29),"",ROUND((X29)-(BQ29+BR29+BS29),0))</f>
        <v>0</v>
      </c>
      <c r="AO29" s="285" t="n">
        <f aca="false">IF(ISBLANK(Z29),"",ROUND((Z29)-(BT29+BU29+BV29),0))</f>
        <v>0</v>
      </c>
      <c r="AP29" s="285" t="n">
        <f aca="false">IF(ISBLANK(AB29),"",ROUND((AB29)-(CC29+CD29+CE29),0))</f>
        <v>0</v>
      </c>
      <c r="AQ29" s="285" t="n">
        <f aca="false">IF(ISBLANK(AD29),"",ROUND((AD29)-(CF29+CG29+CH29),0))</f>
        <v>0</v>
      </c>
      <c r="AR29" s="345"/>
      <c r="AS29" s="285" t="n">
        <v>3086460</v>
      </c>
      <c r="AT29" s="285" t="n">
        <v>3623250</v>
      </c>
      <c r="AU29" s="285" t="n">
        <v>111224</v>
      </c>
      <c r="AV29" s="285" t="n">
        <v>3175000</v>
      </c>
      <c r="AW29" s="285" t="n">
        <v>3700000</v>
      </c>
      <c r="AX29" s="285" t="n">
        <v>0</v>
      </c>
      <c r="AY29" s="285" t="n">
        <v>72.3</v>
      </c>
      <c r="AZ29" s="285" t="n">
        <v>83</v>
      </c>
      <c r="BA29" s="285" t="n">
        <v>2</v>
      </c>
      <c r="BB29" s="285" t="n">
        <v>72</v>
      </c>
      <c r="BC29" s="285" t="n">
        <v>83</v>
      </c>
      <c r="BD29" s="285" t="n">
        <v>0</v>
      </c>
      <c r="BE29" s="285" t="n">
        <v>4</v>
      </c>
      <c r="BF29" s="285" t="n">
        <v>6.5</v>
      </c>
      <c r="BG29" s="285" t="n">
        <v>0</v>
      </c>
      <c r="BH29" s="285" t="n">
        <v>3</v>
      </c>
      <c r="BI29" s="285" t="n">
        <v>5</v>
      </c>
      <c r="BJ29" s="285" t="n">
        <v>0</v>
      </c>
      <c r="BK29" s="285" t="n">
        <v>235993</v>
      </c>
      <c r="BL29" s="285" t="n">
        <v>175099</v>
      </c>
      <c r="BM29" s="285" t="n">
        <v>0</v>
      </c>
      <c r="BN29" s="285" t="n">
        <v>240000</v>
      </c>
      <c r="BO29" s="285" t="n">
        <v>180000</v>
      </c>
      <c r="BP29" s="285" t="n">
        <v>0</v>
      </c>
      <c r="BQ29" s="285" t="n">
        <v>3</v>
      </c>
      <c r="BR29" s="285" t="n">
        <v>2</v>
      </c>
      <c r="BS29" s="285" t="n">
        <v>0</v>
      </c>
      <c r="BT29" s="285" t="n">
        <v>3</v>
      </c>
      <c r="BU29" s="285" t="n">
        <v>2</v>
      </c>
      <c r="BV29" s="285" t="n">
        <v>0</v>
      </c>
      <c r="BW29" s="285" t="n">
        <v>0</v>
      </c>
      <c r="BX29" s="285" t="n">
        <v>134366</v>
      </c>
      <c r="BY29" s="285" t="n">
        <v>0</v>
      </c>
      <c r="BZ29" s="285" t="n">
        <v>0</v>
      </c>
      <c r="CA29" s="285" t="n">
        <v>137000</v>
      </c>
      <c r="CB29" s="285" t="n">
        <v>0</v>
      </c>
      <c r="CC29" s="285" t="n">
        <v>0</v>
      </c>
      <c r="CD29" s="285" t="n">
        <v>2</v>
      </c>
      <c r="CE29" s="285" t="n">
        <v>0</v>
      </c>
      <c r="CF29" s="285" t="n">
        <v>0</v>
      </c>
      <c r="CG29" s="285" t="n">
        <v>2</v>
      </c>
      <c r="CH29" s="285" t="n">
        <v>0</v>
      </c>
      <c r="CI29" s="345"/>
      <c r="CJ29" s="18"/>
      <c r="CK29" s="18"/>
      <c r="CL29" s="18"/>
      <c r="CM29" s="18"/>
      <c r="CN29" s="18"/>
      <c r="CO29" s="18"/>
      <c r="CP29" s="18"/>
      <c r="CQ29" s="18"/>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18"/>
    </row>
    <row r="30" customFormat="false" ht="11.25" hidden="false" customHeight="true" outlineLevel="0" collapsed="false">
      <c r="A30" s="342" t="n">
        <v>2015</v>
      </c>
      <c r="B30" s="343" t="n">
        <v>14</v>
      </c>
      <c r="C30" s="344" t="s">
        <v>457</v>
      </c>
      <c r="D30" s="285" t="n">
        <v>45036.92</v>
      </c>
      <c r="E30" s="285" t="n">
        <v>49002.5</v>
      </c>
      <c r="F30" s="285" t="n">
        <v>70382.9</v>
      </c>
      <c r="G30" s="285" t="n">
        <v>77568.3</v>
      </c>
      <c r="H30" s="285" t="n">
        <v>50209.73</v>
      </c>
      <c r="I30" s="285" t="n">
        <v>55500</v>
      </c>
      <c r="J30" s="345"/>
      <c r="K30" s="285" t="n">
        <f aca="false">IF(E30&lt;&gt;0,ROUND(E30-(T30/(U30+V30)),0),"")</f>
        <v>-0</v>
      </c>
      <c r="L30" s="285" t="n">
        <f aca="false">IF(F30&lt;&gt;0,ROUND(F30-(W30/(X30)),0),"")</f>
        <v>-0</v>
      </c>
      <c r="M30" s="285" t="n">
        <f aca="false">IF(G30&lt;&gt;0,ROUND(G30-(Y30/(Z30)),0),"")</f>
        <v>0</v>
      </c>
      <c r="N30" s="285" t="n">
        <f aca="false">IF(H30&lt;&gt;0,ROUND(H30-(AA30/(AB30)),0),"")</f>
        <v>0</v>
      </c>
      <c r="O30" s="285" t="n">
        <f aca="false">IF(I30&lt;&gt;0,ROUND(I30-(AC30/(AD30)),0),"")</f>
        <v>0</v>
      </c>
      <c r="P30" s="345"/>
      <c r="Q30" s="285" t="n">
        <v>10831378.74</v>
      </c>
      <c r="R30" s="285" t="n">
        <v>226.5</v>
      </c>
      <c r="S30" s="285" t="n">
        <v>14</v>
      </c>
      <c r="T30" s="285" t="n">
        <v>10658044</v>
      </c>
      <c r="U30" s="285" t="n">
        <v>206</v>
      </c>
      <c r="V30" s="285" t="n">
        <v>11.5</v>
      </c>
      <c r="W30" s="285" t="n">
        <v>703829.01</v>
      </c>
      <c r="X30" s="285" t="n">
        <v>10</v>
      </c>
      <c r="Y30" s="285" t="n">
        <v>775683</v>
      </c>
      <c r="Z30" s="285" t="n">
        <v>10</v>
      </c>
      <c r="AA30" s="285" t="n">
        <v>50209.73</v>
      </c>
      <c r="AB30" s="285" t="n">
        <v>1</v>
      </c>
      <c r="AC30" s="285" t="n">
        <v>55500</v>
      </c>
      <c r="AD30" s="285" t="n">
        <v>1</v>
      </c>
      <c r="AE30" s="345"/>
      <c r="AF30" s="285" t="n">
        <f aca="false">IF(ISBLANK(Q30),"",ROUND(Q30-(AS30+AT30+AU30),0))</f>
        <v>0</v>
      </c>
      <c r="AG30" s="285" t="n">
        <f aca="false">IF(ISBLANK(T30),"",ROUND(T30-(AV30+AW30+AX30),0))</f>
        <v>0</v>
      </c>
      <c r="AH30" s="285" t="n">
        <f aca="false">IF(ISBLANK(W30),"",ROUND(W30-(BK30+BL30+BM30),0))</f>
        <v>0</v>
      </c>
      <c r="AI30" s="285" t="n">
        <f aca="false">IF(ISBLANK(Y30),"",ROUND(Y30-(BN30+BO30+BP30),0))</f>
        <v>0</v>
      </c>
      <c r="AJ30" s="285" t="n">
        <f aca="false">IF(ISBLANK(AA30),"",ROUND(AA30-(BW30+BX30+BY30),0))</f>
        <v>0</v>
      </c>
      <c r="AK30" s="285" t="n">
        <f aca="false">IF(ISBLANK(AC30),"",ROUND(AC30-(BZ30+CA30+CB30),0))</f>
        <v>0</v>
      </c>
      <c r="AL30" s="285" t="n">
        <f aca="false">IF(ISBLANK(R30),"",ROUND((R30+S30)-(AY30+AZ30+BA30+BE30+BF30+BG30),0))</f>
        <v>0</v>
      </c>
      <c r="AM30" s="285" t="n">
        <f aca="false">IF(ISBLANK(U30),"",ROUND((U30+V30)-(BB30+BC30+BD30+BH30+BI30+BJ30),0))</f>
        <v>0</v>
      </c>
      <c r="AN30" s="285" t="n">
        <f aca="false">IF(ISBLANK(X30),"",ROUND((X30)-(BQ30+BR30+BS30),0))</f>
        <v>0</v>
      </c>
      <c r="AO30" s="285" t="n">
        <f aca="false">IF(ISBLANK(Z30),"",ROUND((Z30)-(BT30+BU30+BV30),0))</f>
        <v>0</v>
      </c>
      <c r="AP30" s="285" t="n">
        <f aca="false">IF(ISBLANK(AB30),"",ROUND((AB30)-(CC30+CD30+CE30),0))</f>
        <v>0</v>
      </c>
      <c r="AQ30" s="285" t="n">
        <f aca="false">IF(ISBLANK(AD30),"",ROUND((AD30)-(CF30+CG30+CH30),0))</f>
        <v>0</v>
      </c>
      <c r="AR30" s="345"/>
      <c r="AS30" s="285" t="n">
        <v>5766243.76</v>
      </c>
      <c r="AT30" s="285" t="n">
        <v>5065134.98</v>
      </c>
      <c r="AU30" s="285" t="n">
        <v>0</v>
      </c>
      <c r="AV30" s="285" t="n">
        <v>6079003</v>
      </c>
      <c r="AW30" s="285" t="n">
        <v>4579041</v>
      </c>
      <c r="AX30" s="285" t="n">
        <v>0</v>
      </c>
      <c r="AY30" s="285" t="n">
        <v>128.25</v>
      </c>
      <c r="AZ30" s="285" t="n">
        <v>98.25</v>
      </c>
      <c r="BA30" s="285" t="n">
        <v>0</v>
      </c>
      <c r="BB30" s="285" t="n">
        <v>122.5</v>
      </c>
      <c r="BC30" s="285" t="n">
        <v>83.5</v>
      </c>
      <c r="BD30" s="285" t="n">
        <v>0</v>
      </c>
      <c r="BE30" s="285" t="n">
        <v>6</v>
      </c>
      <c r="BF30" s="285" t="n">
        <v>8</v>
      </c>
      <c r="BG30" s="285" t="n">
        <v>0</v>
      </c>
      <c r="BH30" s="285" t="n">
        <v>6</v>
      </c>
      <c r="BI30" s="285" t="n">
        <v>5.5</v>
      </c>
      <c r="BJ30" s="285" t="n">
        <v>0</v>
      </c>
      <c r="BK30" s="285" t="n">
        <v>325514.58</v>
      </c>
      <c r="BL30" s="285" t="n">
        <v>378314.43</v>
      </c>
      <c r="BM30" s="285" t="n">
        <v>0</v>
      </c>
      <c r="BN30" s="285" t="n">
        <v>397920</v>
      </c>
      <c r="BO30" s="285" t="n">
        <v>377763</v>
      </c>
      <c r="BP30" s="285" t="n">
        <v>0</v>
      </c>
      <c r="BQ30" s="285" t="n">
        <v>5</v>
      </c>
      <c r="BR30" s="285" t="n">
        <v>5</v>
      </c>
      <c r="BS30" s="285" t="n">
        <v>0</v>
      </c>
      <c r="BT30" s="285" t="n">
        <v>5</v>
      </c>
      <c r="BU30" s="285" t="n">
        <v>5</v>
      </c>
      <c r="BV30" s="285" t="n">
        <v>0</v>
      </c>
      <c r="BW30" s="285" t="n">
        <v>50209.73</v>
      </c>
      <c r="BX30" s="285" t="n">
        <v>0</v>
      </c>
      <c r="BY30" s="285" t="n">
        <v>0</v>
      </c>
      <c r="BZ30" s="285" t="n">
        <v>55500</v>
      </c>
      <c r="CA30" s="285" t="n">
        <v>0</v>
      </c>
      <c r="CB30" s="285" t="n">
        <v>0</v>
      </c>
      <c r="CC30" s="285" t="n">
        <v>1</v>
      </c>
      <c r="CD30" s="285" t="n">
        <v>0</v>
      </c>
      <c r="CE30" s="285" t="n">
        <v>0</v>
      </c>
      <c r="CF30" s="285" t="n">
        <v>1</v>
      </c>
      <c r="CG30" s="285" t="n">
        <v>0</v>
      </c>
      <c r="CH30" s="285" t="n">
        <v>0</v>
      </c>
      <c r="CI30" s="345"/>
      <c r="CJ30" s="18"/>
      <c r="CK30" s="18"/>
      <c r="CL30" s="18"/>
      <c r="CM30" s="18"/>
      <c r="CN30" s="18"/>
      <c r="CO30" s="18"/>
      <c r="CP30" s="18"/>
      <c r="CQ30" s="18"/>
      <c r="CR30" s="18"/>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18"/>
      <c r="DQ30" s="18"/>
      <c r="DR30" s="18"/>
      <c r="DS30" s="18"/>
      <c r="DT30" s="18"/>
      <c r="DU30" s="18"/>
      <c r="DV30" s="18"/>
      <c r="DW30" s="18"/>
      <c r="DX30" s="18"/>
      <c r="DY30" s="18"/>
      <c r="DZ30" s="18"/>
      <c r="EA30" s="18"/>
      <c r="EB30" s="18"/>
      <c r="EC30" s="18"/>
    </row>
    <row r="31" customFormat="false" ht="11.25" hidden="false" customHeight="true" outlineLevel="0" collapsed="false">
      <c r="A31" s="342" t="n">
        <v>2015</v>
      </c>
      <c r="B31" s="343" t="n">
        <v>15</v>
      </c>
      <c r="C31" s="344" t="s">
        <v>458</v>
      </c>
      <c r="D31" s="285" t="n">
        <v>43398.44</v>
      </c>
      <c r="E31" s="285" t="n">
        <v>49577.37</v>
      </c>
      <c r="F31" s="285" t="n">
        <v>85810</v>
      </c>
      <c r="G31" s="285" t="n">
        <v>86505.8</v>
      </c>
      <c r="H31" s="285" t="n">
        <v>63827.1</v>
      </c>
      <c r="I31" s="285" t="n">
        <v>65103.5</v>
      </c>
      <c r="J31" s="345"/>
      <c r="K31" s="285" t="n">
        <f aca="false">IF(E31&lt;&gt;0,ROUND(E31-(T31/(U31+V31)),0),"")</f>
        <v>0</v>
      </c>
      <c r="L31" s="285" t="n">
        <f aca="false">IF(F31&lt;&gt;0,ROUND(F31-(W31/(X31)),0),"")</f>
        <v>0</v>
      </c>
      <c r="M31" s="285" t="n">
        <f aca="false">IF(G31&lt;&gt;0,ROUND(G31-(Y31/(Z31)),0),"")</f>
        <v>0</v>
      </c>
      <c r="N31" s="285" t="n">
        <f aca="false">IF(H31&lt;&gt;0,ROUND(H31-(AA31/(AB31)),0),"")</f>
        <v>0</v>
      </c>
      <c r="O31" s="285" t="n">
        <f aca="false">IF(I31&lt;&gt;0,ROUND(I31-(AC31/(AD31)),0),"")</f>
        <v>0</v>
      </c>
      <c r="P31" s="345"/>
      <c r="Q31" s="285" t="n">
        <v>7577368.27</v>
      </c>
      <c r="R31" s="285" t="n">
        <v>165.6</v>
      </c>
      <c r="S31" s="285" t="n">
        <v>9</v>
      </c>
      <c r="T31" s="285" t="n">
        <v>7510971.48</v>
      </c>
      <c r="U31" s="285" t="n">
        <v>142.5</v>
      </c>
      <c r="V31" s="285" t="n">
        <v>9</v>
      </c>
      <c r="W31" s="285" t="n">
        <v>429050</v>
      </c>
      <c r="X31" s="285" t="n">
        <v>5</v>
      </c>
      <c r="Y31" s="285" t="n">
        <v>432529</v>
      </c>
      <c r="Z31" s="285" t="n">
        <v>5</v>
      </c>
      <c r="AA31" s="285" t="n">
        <v>319135.48</v>
      </c>
      <c r="AB31" s="285" t="n">
        <v>5</v>
      </c>
      <c r="AC31" s="285" t="n">
        <v>325517.5</v>
      </c>
      <c r="AD31" s="285" t="n">
        <v>5</v>
      </c>
      <c r="AE31" s="345"/>
      <c r="AF31" s="285" t="n">
        <f aca="false">IF(ISBLANK(Q31),"",ROUND(Q31-(AS31+AT31+AU31),0))</f>
        <v>0</v>
      </c>
      <c r="AG31" s="285" t="n">
        <f aca="false">IF(ISBLANK(T31),"",ROUND(T31-(AV31+AW31+AX31),0))</f>
        <v>0</v>
      </c>
      <c r="AH31" s="285" t="n">
        <f aca="false">IF(ISBLANK(W31),"",ROUND(W31-(BK31+BL31+BM31),0))</f>
        <v>0</v>
      </c>
      <c r="AI31" s="285" t="n">
        <f aca="false">IF(ISBLANK(Y31),"",ROUND(Y31-(BN31+BO31+BP31),0))</f>
        <v>0</v>
      </c>
      <c r="AJ31" s="285" t="n">
        <f aca="false">IF(ISBLANK(AA31),"",ROUND(AA31-(BW31+BX31+BY31),0))</f>
        <v>0</v>
      </c>
      <c r="AK31" s="285" t="n">
        <f aca="false">IF(ISBLANK(AC31),"",ROUND(AC31-(BZ31+CA31+CB31),0))</f>
        <v>0</v>
      </c>
      <c r="AL31" s="285" t="n">
        <f aca="false">IF(ISBLANK(R31),"",ROUND((R31+S31)-(AY31+AZ31+BA31+BE31+BF31+BG31),0))</f>
        <v>0</v>
      </c>
      <c r="AM31" s="285" t="n">
        <f aca="false">IF(ISBLANK(U31),"",ROUND((U31+V31)-(BB31+BC31+BD31+BH31+BI31+BJ31),0))</f>
        <v>0</v>
      </c>
      <c r="AN31" s="285" t="n">
        <f aca="false">IF(ISBLANK(X31),"",ROUND((X31)-(BQ31+BR31+BS31),0))</f>
        <v>0</v>
      </c>
      <c r="AO31" s="285" t="n">
        <f aca="false">IF(ISBLANK(Z31),"",ROUND((Z31)-(BT31+BU31+BV31),0))</f>
        <v>0</v>
      </c>
      <c r="AP31" s="285" t="n">
        <f aca="false">IF(ISBLANK(AB31),"",ROUND((AB31)-(CC31+CD31+CE31),0))</f>
        <v>0</v>
      </c>
      <c r="AQ31" s="285" t="n">
        <f aca="false">IF(ISBLANK(AD31),"",ROUND((AD31)-(CF31+CG31+CH31),0))</f>
        <v>0</v>
      </c>
      <c r="AR31" s="345"/>
      <c r="AS31" s="285" t="n">
        <v>4412030.83</v>
      </c>
      <c r="AT31" s="285" t="n">
        <v>3165337.44</v>
      </c>
      <c r="AU31" s="285" t="n">
        <v>0</v>
      </c>
      <c r="AV31" s="285" t="n">
        <v>4635472.93</v>
      </c>
      <c r="AW31" s="285" t="n">
        <v>2875498.55</v>
      </c>
      <c r="AX31" s="285" t="n">
        <v>0</v>
      </c>
      <c r="AY31" s="285" t="n">
        <v>97.1</v>
      </c>
      <c r="AZ31" s="285" t="n">
        <v>68.5</v>
      </c>
      <c r="BA31" s="285" t="n">
        <v>0</v>
      </c>
      <c r="BB31" s="285" t="n">
        <v>86.25</v>
      </c>
      <c r="BC31" s="285" t="n">
        <v>56.25</v>
      </c>
      <c r="BD31" s="285" t="n">
        <v>0</v>
      </c>
      <c r="BE31" s="285" t="n">
        <v>6</v>
      </c>
      <c r="BF31" s="285" t="n">
        <v>3</v>
      </c>
      <c r="BG31" s="285" t="n">
        <v>0</v>
      </c>
      <c r="BH31" s="285" t="n">
        <v>6</v>
      </c>
      <c r="BI31" s="285" t="n">
        <v>3</v>
      </c>
      <c r="BJ31" s="285" t="n">
        <v>0</v>
      </c>
      <c r="BK31" s="285" t="n">
        <v>258409</v>
      </c>
      <c r="BL31" s="285" t="n">
        <v>170641</v>
      </c>
      <c r="BM31" s="285" t="n">
        <v>0</v>
      </c>
      <c r="BN31" s="285" t="n">
        <v>258475</v>
      </c>
      <c r="BO31" s="285" t="n">
        <v>174054</v>
      </c>
      <c r="BP31" s="285" t="n">
        <v>0</v>
      </c>
      <c r="BQ31" s="285" t="n">
        <v>3</v>
      </c>
      <c r="BR31" s="285" t="n">
        <v>2</v>
      </c>
      <c r="BS31" s="285" t="n">
        <v>0</v>
      </c>
      <c r="BT31" s="285" t="n">
        <v>3</v>
      </c>
      <c r="BU31" s="285" t="n">
        <v>2</v>
      </c>
      <c r="BV31" s="285" t="n">
        <v>0</v>
      </c>
      <c r="BW31" s="285" t="n">
        <v>204187</v>
      </c>
      <c r="BX31" s="285" t="n">
        <v>114948.48</v>
      </c>
      <c r="BY31" s="285" t="n">
        <v>0</v>
      </c>
      <c r="BZ31" s="285" t="n">
        <v>208270</v>
      </c>
      <c r="CA31" s="285" t="n">
        <v>117247.5</v>
      </c>
      <c r="CB31" s="285" t="n">
        <v>0</v>
      </c>
      <c r="CC31" s="285" t="n">
        <v>3</v>
      </c>
      <c r="CD31" s="285" t="n">
        <v>2</v>
      </c>
      <c r="CE31" s="285" t="n">
        <v>0</v>
      </c>
      <c r="CF31" s="285" t="n">
        <v>3</v>
      </c>
      <c r="CG31" s="285" t="n">
        <v>2</v>
      </c>
      <c r="CH31" s="285" t="n">
        <v>0</v>
      </c>
      <c r="CI31" s="345"/>
      <c r="CJ31" s="18"/>
      <c r="CK31" s="18"/>
      <c r="CL31" s="18"/>
      <c r="CM31" s="18"/>
      <c r="CN31" s="18"/>
      <c r="CO31" s="18"/>
      <c r="CP31" s="18"/>
      <c r="CQ31" s="18"/>
      <c r="CR31" s="18"/>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18"/>
      <c r="DQ31" s="18"/>
      <c r="DR31" s="18"/>
      <c r="DS31" s="18"/>
      <c r="DT31" s="18"/>
      <c r="DU31" s="18"/>
      <c r="DV31" s="18"/>
      <c r="DW31" s="18"/>
      <c r="DX31" s="18"/>
      <c r="DY31" s="18"/>
      <c r="DZ31" s="18"/>
      <c r="EA31" s="18"/>
      <c r="EB31" s="18"/>
      <c r="EC31" s="18"/>
    </row>
    <row r="32" customFormat="false" ht="11.25" hidden="false" customHeight="true" outlineLevel="0" collapsed="false">
      <c r="A32" s="342" t="n">
        <v>2015</v>
      </c>
      <c r="B32" s="343" t="n">
        <v>16</v>
      </c>
      <c r="C32" s="344" t="s">
        <v>459</v>
      </c>
      <c r="D32" s="285" t="n">
        <v>45821.79</v>
      </c>
      <c r="E32" s="285" t="n">
        <v>50544.92</v>
      </c>
      <c r="F32" s="285" t="n">
        <v>99600.87</v>
      </c>
      <c r="G32" s="285" t="n">
        <v>99654.57</v>
      </c>
      <c r="H32" s="285" t="n">
        <v>72839.52</v>
      </c>
      <c r="I32" s="285" t="n">
        <v>73874.58</v>
      </c>
      <c r="J32" s="345"/>
      <c r="K32" s="285" t="n">
        <f aca="false">IF(E32&lt;&gt;0,ROUND(E32-(T32/(U32+V32)),0),"")</f>
        <v>-0</v>
      </c>
      <c r="L32" s="285" t="n">
        <f aca="false">IF(F32&lt;&gt;0,ROUND(F32-(W32/(X32)),0),"")</f>
        <v>0</v>
      </c>
      <c r="M32" s="285" t="n">
        <f aca="false">IF(G32&lt;&gt;0,ROUND(G32-(Y32/(Z32)),0),"")</f>
        <v>-0</v>
      </c>
      <c r="N32" s="285" t="n">
        <f aca="false">IF(H32&lt;&gt;0,ROUND(H32-(AA32/(AB32)),0),"")</f>
        <v>0</v>
      </c>
      <c r="O32" s="285" t="n">
        <f aca="false">IF(I32&lt;&gt;0,ROUND(I32-(AC32/(AD32)),0),"")</f>
        <v>0</v>
      </c>
      <c r="P32" s="345"/>
      <c r="Q32" s="285" t="n">
        <v>27598463.3</v>
      </c>
      <c r="R32" s="285" t="n">
        <v>568.3</v>
      </c>
      <c r="S32" s="285" t="n">
        <v>34</v>
      </c>
      <c r="T32" s="285" t="n">
        <v>30443208</v>
      </c>
      <c r="U32" s="285" t="n">
        <v>568.3</v>
      </c>
      <c r="V32" s="285" t="n">
        <v>34</v>
      </c>
      <c r="W32" s="285" t="n">
        <v>1394412.12</v>
      </c>
      <c r="X32" s="285" t="n">
        <v>14</v>
      </c>
      <c r="Y32" s="285" t="n">
        <v>1395164</v>
      </c>
      <c r="Z32" s="285" t="n">
        <v>14</v>
      </c>
      <c r="AA32" s="285" t="n">
        <v>1383950.8</v>
      </c>
      <c r="AB32" s="285" t="n">
        <v>19</v>
      </c>
      <c r="AC32" s="285" t="n">
        <v>1403617</v>
      </c>
      <c r="AD32" s="285" t="n">
        <v>19</v>
      </c>
      <c r="AE32" s="345"/>
      <c r="AF32" s="285" t="n">
        <f aca="false">IF(ISBLANK(Q32),"",ROUND(Q32-(AS32+AT32+AU32),0))</f>
        <v>0</v>
      </c>
      <c r="AG32" s="285" t="n">
        <f aca="false">IF(ISBLANK(T32),"",ROUND(T32-(AV32+AW32+AX32),0))</f>
        <v>0</v>
      </c>
      <c r="AH32" s="285" t="n">
        <f aca="false">IF(ISBLANK(W32),"",ROUND(W32-(BK32+BL32+BM32),0))</f>
        <v>0</v>
      </c>
      <c r="AI32" s="285" t="n">
        <f aca="false">IF(ISBLANK(Y32),"",ROUND(Y32-(BN32+BO32+BP32),0))</f>
        <v>0</v>
      </c>
      <c r="AJ32" s="285" t="n">
        <f aca="false">IF(ISBLANK(AA32),"",ROUND(AA32-(BW32+BX32+BY32),0))</f>
        <v>0</v>
      </c>
      <c r="AK32" s="285" t="n">
        <f aca="false">IF(ISBLANK(AC32),"",ROUND(AC32-(BZ32+CA32+CB32),0))</f>
        <v>0</v>
      </c>
      <c r="AL32" s="285" t="n">
        <f aca="false">IF(ISBLANK(R32),"",ROUND((R32+S32)-(AY32+AZ32+BA32+BE32+BF32+BG32),0))</f>
        <v>0</v>
      </c>
      <c r="AM32" s="285" t="n">
        <f aca="false">IF(ISBLANK(U32),"",ROUND((U32+V32)-(BB32+BC32+BD32+BH32+BI32+BJ32),0))</f>
        <v>0</v>
      </c>
      <c r="AN32" s="285" t="n">
        <f aca="false">IF(ISBLANK(X32),"",ROUND((X32)-(BQ32+BR32+BS32),0))</f>
        <v>0</v>
      </c>
      <c r="AO32" s="285" t="n">
        <f aca="false">IF(ISBLANK(Z32),"",ROUND((Z32)-(BT32+BU32+BV32),0))</f>
        <v>0</v>
      </c>
      <c r="AP32" s="285" t="n">
        <f aca="false">IF(ISBLANK(AB32),"",ROUND((AB32)-(CC32+CD32+CE32),0))</f>
        <v>0</v>
      </c>
      <c r="AQ32" s="285" t="n">
        <f aca="false">IF(ISBLANK(AD32),"",ROUND((AD32)-(CF32+CG32+CH32),0))</f>
        <v>0</v>
      </c>
      <c r="AR32" s="345"/>
      <c r="AS32" s="285" t="n">
        <v>14527092.35</v>
      </c>
      <c r="AT32" s="285" t="n">
        <v>12753750.87</v>
      </c>
      <c r="AU32" s="285" t="n">
        <v>317620.08</v>
      </c>
      <c r="AV32" s="285" t="n">
        <v>15941690</v>
      </c>
      <c r="AW32" s="285" t="n">
        <v>14088179</v>
      </c>
      <c r="AX32" s="285" t="n">
        <v>413339</v>
      </c>
      <c r="AY32" s="285" t="n">
        <v>315.8</v>
      </c>
      <c r="AZ32" s="285" t="n">
        <v>247.5</v>
      </c>
      <c r="BA32" s="285" t="n">
        <v>5</v>
      </c>
      <c r="BB32" s="285" t="n">
        <v>315.8</v>
      </c>
      <c r="BC32" s="285" t="n">
        <v>247.5</v>
      </c>
      <c r="BD32" s="285" t="n">
        <v>5</v>
      </c>
      <c r="BE32" s="285" t="n">
        <v>14</v>
      </c>
      <c r="BF32" s="285" t="n">
        <v>20</v>
      </c>
      <c r="BG32" s="285" t="n">
        <v>0</v>
      </c>
      <c r="BH32" s="285" t="n">
        <v>14</v>
      </c>
      <c r="BI32" s="285" t="n">
        <v>20</v>
      </c>
      <c r="BJ32" s="285" t="n">
        <v>0</v>
      </c>
      <c r="BK32" s="285" t="n">
        <v>671605.08</v>
      </c>
      <c r="BL32" s="285" t="n">
        <v>722807.04</v>
      </c>
      <c r="BM32" s="285" t="n">
        <v>0</v>
      </c>
      <c r="BN32" s="285" t="n">
        <v>672244</v>
      </c>
      <c r="BO32" s="285" t="n">
        <v>722920</v>
      </c>
      <c r="BP32" s="285" t="n">
        <v>0</v>
      </c>
      <c r="BQ32" s="285" t="n">
        <v>7</v>
      </c>
      <c r="BR32" s="285" t="n">
        <v>7</v>
      </c>
      <c r="BS32" s="285" t="n">
        <v>0</v>
      </c>
      <c r="BT32" s="285" t="n">
        <v>7</v>
      </c>
      <c r="BU32" s="285" t="n">
        <v>7</v>
      </c>
      <c r="BV32" s="285" t="n">
        <v>0</v>
      </c>
      <c r="BW32" s="285" t="n">
        <v>496594.92</v>
      </c>
      <c r="BX32" s="285" t="n">
        <v>887355.88</v>
      </c>
      <c r="BY32" s="285" t="n">
        <v>0</v>
      </c>
      <c r="BZ32" s="285" t="n">
        <v>506492</v>
      </c>
      <c r="CA32" s="285" t="n">
        <v>897125</v>
      </c>
      <c r="CB32" s="285" t="n">
        <v>0</v>
      </c>
      <c r="CC32" s="285" t="n">
        <v>7</v>
      </c>
      <c r="CD32" s="285" t="n">
        <v>12</v>
      </c>
      <c r="CE32" s="285" t="n">
        <v>0</v>
      </c>
      <c r="CF32" s="285" t="n">
        <v>7</v>
      </c>
      <c r="CG32" s="285" t="n">
        <v>12</v>
      </c>
      <c r="CH32" s="285" t="n">
        <v>0</v>
      </c>
      <c r="CI32" s="345"/>
      <c r="CJ32" s="18"/>
      <c r="CK32" s="18"/>
      <c r="CL32" s="18"/>
      <c r="CM32" s="18"/>
      <c r="CN32" s="18"/>
      <c r="CO32" s="18"/>
      <c r="CP32" s="18"/>
      <c r="CQ32" s="18"/>
      <c r="CR32" s="18"/>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18"/>
      <c r="DQ32" s="18"/>
      <c r="DR32" s="18"/>
      <c r="DS32" s="18"/>
      <c r="DT32" s="18"/>
      <c r="DU32" s="18"/>
      <c r="DV32" s="18"/>
      <c r="DW32" s="18"/>
      <c r="DX32" s="18"/>
      <c r="DY32" s="18"/>
      <c r="DZ32" s="18"/>
      <c r="EA32" s="18"/>
      <c r="EB32" s="18"/>
      <c r="EC32" s="18"/>
    </row>
    <row r="33" customFormat="false" ht="11.25" hidden="false" customHeight="true" outlineLevel="0" collapsed="false">
      <c r="A33" s="342" t="n">
        <v>2015</v>
      </c>
      <c r="B33" s="343" t="n">
        <v>17</v>
      </c>
      <c r="C33" s="344" t="s">
        <v>460</v>
      </c>
      <c r="D33" s="285" t="n">
        <v>48038.43</v>
      </c>
      <c r="E33" s="285" t="n">
        <v>48695.27</v>
      </c>
      <c r="F33" s="285" t="n">
        <v>83919.07</v>
      </c>
      <c r="G33" s="285" t="n">
        <v>87935.64</v>
      </c>
      <c r="H33" s="285" t="n">
        <v>78406.44</v>
      </c>
      <c r="I33" s="285" t="n">
        <v>78681.91</v>
      </c>
      <c r="J33" s="345"/>
      <c r="K33" s="285" t="n">
        <f aca="false">IF(E33&lt;&gt;0,ROUND(E33-(T33/(U33+V33)),0),"")</f>
        <v>0</v>
      </c>
      <c r="L33" s="285" t="n">
        <f aca="false">IF(F33&lt;&gt;0,ROUND(F33-(W33/(X33)),0),"")</f>
        <v>-0</v>
      </c>
      <c r="M33" s="285" t="n">
        <f aca="false">IF(G33&lt;&gt;0,ROUND(G33-(Y33/(Z33)),0),"")</f>
        <v>0</v>
      </c>
      <c r="N33" s="285" t="n">
        <f aca="false">IF(H33&lt;&gt;0,ROUND(H33-(AA33/(AB33)),0),"")</f>
        <v>0</v>
      </c>
      <c r="O33" s="285" t="n">
        <f aca="false">IF(I33&lt;&gt;0,ROUND(I33-(AC33/(AD33)),0),"")</f>
        <v>-0</v>
      </c>
      <c r="P33" s="345"/>
      <c r="Q33" s="285" t="n">
        <v>13931144.9</v>
      </c>
      <c r="R33" s="285" t="n">
        <v>273.75</v>
      </c>
      <c r="S33" s="285" t="n">
        <v>16.25</v>
      </c>
      <c r="T33" s="285" t="n">
        <v>14559885.41</v>
      </c>
      <c r="U33" s="285" t="n">
        <v>282</v>
      </c>
      <c r="V33" s="285" t="n">
        <v>17</v>
      </c>
      <c r="W33" s="285" t="n">
        <v>440575.13</v>
      </c>
      <c r="X33" s="285" t="n">
        <v>5.25</v>
      </c>
      <c r="Y33" s="285" t="n">
        <v>461662.1</v>
      </c>
      <c r="Z33" s="285" t="n">
        <v>5.25</v>
      </c>
      <c r="AA33" s="285" t="n">
        <v>713498.59</v>
      </c>
      <c r="AB33" s="285" t="n">
        <v>9.1</v>
      </c>
      <c r="AC33" s="285" t="n">
        <v>727807.67</v>
      </c>
      <c r="AD33" s="285" t="n">
        <v>9.25</v>
      </c>
      <c r="AE33" s="345"/>
      <c r="AF33" s="285" t="n">
        <f aca="false">IF(ISBLANK(Q33),"",ROUND(Q33-(AS33+AT33+AU33),0))</f>
        <v>0</v>
      </c>
      <c r="AG33" s="285" t="n">
        <f aca="false">IF(ISBLANK(T33),"",ROUND(T33-(AV33+AW33+AX33),0))</f>
        <v>0</v>
      </c>
      <c r="AH33" s="285" t="n">
        <f aca="false">IF(ISBLANK(W33),"",ROUND(W33-(BK33+BL33+BM33),0))</f>
        <v>0</v>
      </c>
      <c r="AI33" s="285" t="n">
        <f aca="false">IF(ISBLANK(Y33),"",ROUND(Y33-(BN33+BO33+BP33),0))</f>
        <v>0</v>
      </c>
      <c r="AJ33" s="285" t="n">
        <f aca="false">IF(ISBLANK(AA33),"",ROUND(AA33-(BW33+BX33+BY33),0))</f>
        <v>0</v>
      </c>
      <c r="AK33" s="285" t="n">
        <f aca="false">IF(ISBLANK(AC33),"",ROUND(AC33-(BZ33+CA33+CB33),0))</f>
        <v>0</v>
      </c>
      <c r="AL33" s="285" t="n">
        <f aca="false">IF(ISBLANK(R33),"",ROUND((R33+S33)-(AY33+AZ33+BA33+BE33+BF33+BG33),0))</f>
        <v>0</v>
      </c>
      <c r="AM33" s="285" t="n">
        <f aca="false">IF(ISBLANK(U33),"",ROUND((U33+V33)-(BB33+BC33+BD33+BH33+BI33+BJ33),0))</f>
        <v>0</v>
      </c>
      <c r="AN33" s="285" t="n">
        <f aca="false">IF(ISBLANK(X33),"",ROUND((X33)-(BQ33+BR33+BS33),0))</f>
        <v>0</v>
      </c>
      <c r="AO33" s="285" t="n">
        <f aca="false">IF(ISBLANK(Z33),"",ROUND((Z33)-(BT33+BU33+BV33),0))</f>
        <v>0</v>
      </c>
      <c r="AP33" s="285" t="n">
        <f aca="false">IF(ISBLANK(AB33),"",ROUND((AB33)-(CC33+CD33+CE33),0))</f>
        <v>0</v>
      </c>
      <c r="AQ33" s="285" t="n">
        <f aca="false">IF(ISBLANK(AD33),"",ROUND((AD33)-(CF33+CG33+CH33),0))</f>
        <v>0</v>
      </c>
      <c r="AR33" s="345"/>
      <c r="AS33" s="285" t="n">
        <v>8031342.63</v>
      </c>
      <c r="AT33" s="285" t="n">
        <v>5899802.27</v>
      </c>
      <c r="AU33" s="285" t="n">
        <v>0</v>
      </c>
      <c r="AV33" s="285" t="n">
        <v>8376427.42</v>
      </c>
      <c r="AW33" s="285" t="n">
        <v>6183457.99</v>
      </c>
      <c r="AX33" s="285" t="n">
        <v>0</v>
      </c>
      <c r="AY33" s="285" t="n">
        <v>164</v>
      </c>
      <c r="AZ33" s="285" t="n">
        <v>109.75</v>
      </c>
      <c r="BA33" s="285" t="n">
        <v>0</v>
      </c>
      <c r="BB33" s="285" t="n">
        <v>169</v>
      </c>
      <c r="BC33" s="285" t="n">
        <v>113</v>
      </c>
      <c r="BD33" s="285" t="n">
        <v>0</v>
      </c>
      <c r="BE33" s="285" t="n">
        <v>10.25</v>
      </c>
      <c r="BF33" s="285" t="n">
        <v>6</v>
      </c>
      <c r="BG33" s="285" t="n">
        <v>0</v>
      </c>
      <c r="BH33" s="285" t="n">
        <v>11</v>
      </c>
      <c r="BI33" s="285" t="n">
        <v>6</v>
      </c>
      <c r="BJ33" s="285" t="n">
        <v>0</v>
      </c>
      <c r="BK33" s="285" t="n">
        <v>290154.77</v>
      </c>
      <c r="BL33" s="285" t="n">
        <v>150420.36</v>
      </c>
      <c r="BM33" s="285" t="n">
        <v>0</v>
      </c>
      <c r="BN33" s="285" t="n">
        <v>304029.88</v>
      </c>
      <c r="BO33" s="285" t="n">
        <v>157632.22</v>
      </c>
      <c r="BP33" s="285" t="n">
        <v>0</v>
      </c>
      <c r="BQ33" s="285" t="n">
        <v>3.5</v>
      </c>
      <c r="BR33" s="285" t="n">
        <v>1.75</v>
      </c>
      <c r="BS33" s="285" t="n">
        <v>0</v>
      </c>
      <c r="BT33" s="285" t="n">
        <v>3.5</v>
      </c>
      <c r="BU33" s="285" t="n">
        <v>1.75</v>
      </c>
      <c r="BV33" s="285" t="n">
        <v>0</v>
      </c>
      <c r="BW33" s="285" t="n">
        <v>308206.78</v>
      </c>
      <c r="BX33" s="285" t="n">
        <v>405291.81</v>
      </c>
      <c r="BY33" s="285" t="n">
        <v>0</v>
      </c>
      <c r="BZ33" s="285" t="n">
        <v>316482.69</v>
      </c>
      <c r="CA33" s="285" t="n">
        <v>411324.98</v>
      </c>
      <c r="CB33" s="285" t="n">
        <v>0</v>
      </c>
      <c r="CC33" s="285" t="n">
        <v>4.25</v>
      </c>
      <c r="CD33" s="285" t="n">
        <v>4.85</v>
      </c>
      <c r="CE33" s="285" t="n">
        <v>0</v>
      </c>
      <c r="CF33" s="285" t="n">
        <v>4.25</v>
      </c>
      <c r="CG33" s="285" t="n">
        <v>5</v>
      </c>
      <c r="CH33" s="285" t="n">
        <v>0</v>
      </c>
      <c r="CI33" s="345"/>
      <c r="CJ33" s="18"/>
      <c r="CK33" s="18"/>
      <c r="CL33" s="18"/>
      <c r="CM33" s="18"/>
      <c r="CN33" s="18"/>
      <c r="CO33" s="18"/>
      <c r="CP33" s="18"/>
      <c r="CQ33" s="18"/>
      <c r="CR33" s="18"/>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18"/>
      <c r="DQ33" s="18"/>
      <c r="DR33" s="18"/>
      <c r="DS33" s="18"/>
      <c r="DT33" s="18"/>
      <c r="DU33" s="18"/>
      <c r="DV33" s="18"/>
      <c r="DW33" s="18"/>
      <c r="DX33" s="18"/>
      <c r="DY33" s="18"/>
      <c r="DZ33" s="18"/>
      <c r="EA33" s="18"/>
      <c r="EB33" s="18"/>
      <c r="EC33" s="18"/>
    </row>
    <row r="34" customFormat="false" ht="11.25" hidden="false" customHeight="true" outlineLevel="0" collapsed="false">
      <c r="A34" s="342" t="n">
        <v>2015</v>
      </c>
      <c r="B34" s="343" t="n">
        <v>18</v>
      </c>
      <c r="C34" s="344" t="s">
        <v>461</v>
      </c>
      <c r="D34" s="285" t="n">
        <v>44025.22</v>
      </c>
      <c r="E34" s="285" t="n">
        <v>46466.28</v>
      </c>
      <c r="F34" s="285" t="n">
        <v>77366.35</v>
      </c>
      <c r="G34" s="285" t="n">
        <v>79803.89</v>
      </c>
      <c r="H34" s="285" t="n">
        <v>58454.6</v>
      </c>
      <c r="I34" s="285" t="n">
        <v>60208</v>
      </c>
      <c r="J34" s="345"/>
      <c r="K34" s="285" t="n">
        <f aca="false">IF(E34&lt;&gt;0,ROUND(E34-(T34/(U34+V34)),0),"")</f>
        <v>0</v>
      </c>
      <c r="L34" s="285" t="n">
        <f aca="false">IF(F34&lt;&gt;0,ROUND(F34-(W34/(X34)),0),"")</f>
        <v>-0</v>
      </c>
      <c r="M34" s="285" t="n">
        <f aca="false">IF(G34&lt;&gt;0,ROUND(G34-(Y34/(Z34)),0),"")</f>
        <v>0</v>
      </c>
      <c r="N34" s="285" t="n">
        <f aca="false">IF(H34&lt;&gt;0,ROUND(H34-(AA34/(AB34)),0),"")</f>
        <v>-0</v>
      </c>
      <c r="O34" s="285" t="n">
        <f aca="false">IF(I34&lt;&gt;0,ROUND(I34-(AC34/(AD34)),0),"")</f>
        <v>0</v>
      </c>
      <c r="P34" s="345"/>
      <c r="Q34" s="285" t="n">
        <v>15196623.98</v>
      </c>
      <c r="R34" s="285" t="n">
        <v>324.68</v>
      </c>
      <c r="S34" s="285" t="n">
        <v>20.5</v>
      </c>
      <c r="T34" s="285" t="n">
        <v>15868233</v>
      </c>
      <c r="U34" s="285" t="n">
        <v>320.5</v>
      </c>
      <c r="V34" s="285" t="n">
        <v>21</v>
      </c>
      <c r="W34" s="285" t="n">
        <v>696297.16</v>
      </c>
      <c r="X34" s="285" t="n">
        <v>9</v>
      </c>
      <c r="Y34" s="285" t="n">
        <v>718235</v>
      </c>
      <c r="Z34" s="285" t="n">
        <v>9</v>
      </c>
      <c r="AA34" s="285" t="n">
        <v>350727.61</v>
      </c>
      <c r="AB34" s="285" t="n">
        <v>6</v>
      </c>
      <c r="AC34" s="285" t="n">
        <v>361248</v>
      </c>
      <c r="AD34" s="285" t="n">
        <v>6</v>
      </c>
      <c r="AE34" s="345"/>
      <c r="AF34" s="285" t="n">
        <f aca="false">IF(ISBLANK(Q34),"",ROUND(Q34-(AS34+AT34+AU34),0))</f>
        <v>0</v>
      </c>
      <c r="AG34" s="285" t="n">
        <f aca="false">IF(ISBLANK(T34),"",ROUND(T34-(AV34+AW34+AX34),0))</f>
        <v>0</v>
      </c>
      <c r="AH34" s="285" t="n">
        <f aca="false">IF(ISBLANK(W34),"",ROUND(W34-(BK34+BL34+BM34),0))</f>
        <v>0</v>
      </c>
      <c r="AI34" s="285" t="n">
        <f aca="false">IF(ISBLANK(Y34),"",ROUND(Y34-(BN34+BO34+BP34),0))</f>
        <v>0</v>
      </c>
      <c r="AJ34" s="285" t="n">
        <f aca="false">IF(ISBLANK(AA34),"",ROUND(AA34-(BW34+BX34+BY34),0))</f>
        <v>0</v>
      </c>
      <c r="AK34" s="285" t="n">
        <f aca="false">IF(ISBLANK(AC34),"",ROUND(AC34-(BZ34+CA34+CB34),0))</f>
        <v>0</v>
      </c>
      <c r="AL34" s="285" t="n">
        <f aca="false">IF(ISBLANK(R34),"",ROUND((R34+S34)-(AY34+AZ34+BA34+BE34+BF34+BG34),0))</f>
        <v>0</v>
      </c>
      <c r="AM34" s="285" t="n">
        <f aca="false">IF(ISBLANK(U34),"",ROUND((U34+V34)-(BB34+BC34+BD34+BH34+BI34+BJ34),0))</f>
        <v>0</v>
      </c>
      <c r="AN34" s="285" t="n">
        <f aca="false">IF(ISBLANK(X34),"",ROUND((X34)-(BQ34+BR34+BS34),0))</f>
        <v>0</v>
      </c>
      <c r="AO34" s="285" t="n">
        <f aca="false">IF(ISBLANK(Z34),"",ROUND((Z34)-(BT34+BU34+BV34),0))</f>
        <v>0</v>
      </c>
      <c r="AP34" s="285" t="n">
        <f aca="false">IF(ISBLANK(AB34),"",ROUND((AB34)-(CC34+CD34+CE34),0))</f>
        <v>0</v>
      </c>
      <c r="AQ34" s="285" t="n">
        <f aca="false">IF(ISBLANK(AD34),"",ROUND((AD34)-(CF34+CG34+CH34),0))</f>
        <v>0</v>
      </c>
      <c r="AR34" s="345"/>
      <c r="AS34" s="285" t="n">
        <v>7387448.92</v>
      </c>
      <c r="AT34" s="285" t="n">
        <v>7725676.06</v>
      </c>
      <c r="AU34" s="285" t="n">
        <v>83499</v>
      </c>
      <c r="AV34" s="285" t="n">
        <v>7569028</v>
      </c>
      <c r="AW34" s="285" t="n">
        <v>8299205</v>
      </c>
      <c r="AX34" s="285" t="n">
        <v>0</v>
      </c>
      <c r="AY34" s="285" t="n">
        <v>154.4</v>
      </c>
      <c r="AZ34" s="285" t="n">
        <v>169.28</v>
      </c>
      <c r="BA34" s="285" t="n">
        <v>1</v>
      </c>
      <c r="BB34" s="285" t="n">
        <v>152</v>
      </c>
      <c r="BC34" s="285" t="n">
        <v>168.5</v>
      </c>
      <c r="BD34" s="285" t="n">
        <v>0</v>
      </c>
      <c r="BE34" s="285" t="n">
        <v>10.5</v>
      </c>
      <c r="BF34" s="285" t="n">
        <v>10</v>
      </c>
      <c r="BG34" s="285" t="n">
        <v>0</v>
      </c>
      <c r="BH34" s="285" t="n">
        <v>11</v>
      </c>
      <c r="BI34" s="285" t="n">
        <v>10</v>
      </c>
      <c r="BJ34" s="285" t="n">
        <v>0</v>
      </c>
      <c r="BK34" s="285" t="n">
        <v>521889.16</v>
      </c>
      <c r="BL34" s="285" t="n">
        <v>174408</v>
      </c>
      <c r="BM34" s="285" t="n">
        <v>0</v>
      </c>
      <c r="BN34" s="285" t="n">
        <v>537545</v>
      </c>
      <c r="BO34" s="285" t="n">
        <v>180690</v>
      </c>
      <c r="BP34" s="285" t="n">
        <v>0</v>
      </c>
      <c r="BQ34" s="285" t="n">
        <v>7</v>
      </c>
      <c r="BR34" s="285" t="n">
        <v>2</v>
      </c>
      <c r="BS34" s="285" t="n">
        <v>0</v>
      </c>
      <c r="BT34" s="285" t="n">
        <v>7</v>
      </c>
      <c r="BU34" s="285" t="n">
        <v>2</v>
      </c>
      <c r="BV34" s="285" t="n">
        <v>0</v>
      </c>
      <c r="BW34" s="285" t="n">
        <v>58369.56</v>
      </c>
      <c r="BX34" s="285" t="n">
        <v>292358.05</v>
      </c>
      <c r="BY34" s="285" t="n">
        <v>0</v>
      </c>
      <c r="BZ34" s="285" t="n">
        <v>60120</v>
      </c>
      <c r="CA34" s="285" t="n">
        <v>301128</v>
      </c>
      <c r="CB34" s="285" t="n">
        <v>0</v>
      </c>
      <c r="CC34" s="285" t="n">
        <v>1</v>
      </c>
      <c r="CD34" s="285" t="n">
        <v>5</v>
      </c>
      <c r="CE34" s="285" t="n">
        <v>0</v>
      </c>
      <c r="CF34" s="285" t="n">
        <v>1</v>
      </c>
      <c r="CG34" s="285" t="n">
        <v>5</v>
      </c>
      <c r="CH34" s="285" t="n">
        <v>0</v>
      </c>
      <c r="CI34" s="345"/>
      <c r="CJ34" s="18"/>
      <c r="CK34" s="18"/>
      <c r="CL34" s="18"/>
      <c r="CM34" s="18"/>
      <c r="CN34" s="18"/>
      <c r="CO34" s="18"/>
      <c r="CP34" s="18"/>
      <c r="CQ34" s="18"/>
      <c r="CR34" s="18"/>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18"/>
      <c r="DQ34" s="18"/>
      <c r="DR34" s="18"/>
      <c r="DS34" s="18"/>
      <c r="DT34" s="18"/>
      <c r="DU34" s="18"/>
      <c r="DV34" s="18"/>
      <c r="DW34" s="18"/>
      <c r="DX34" s="18"/>
      <c r="DY34" s="18"/>
      <c r="DZ34" s="18"/>
      <c r="EA34" s="18"/>
      <c r="EB34" s="18"/>
      <c r="EC34" s="18"/>
    </row>
    <row r="35" customFormat="false" ht="11.25" hidden="false" customHeight="true" outlineLevel="0" collapsed="false">
      <c r="A35" s="342" t="n">
        <v>2015</v>
      </c>
      <c r="B35" s="343" t="n">
        <v>19</v>
      </c>
      <c r="C35" s="344" t="s">
        <v>462</v>
      </c>
      <c r="D35" s="285" t="n">
        <v>40452.47</v>
      </c>
      <c r="E35" s="285" t="n">
        <v>42238.58</v>
      </c>
      <c r="F35" s="285" t="n">
        <v>74119.44</v>
      </c>
      <c r="G35" s="285" t="n">
        <v>82881.5</v>
      </c>
      <c r="H35" s="285" t="n">
        <v>61629.5</v>
      </c>
      <c r="I35" s="285" t="n">
        <v>71338.5</v>
      </c>
      <c r="J35" s="345"/>
      <c r="K35" s="285" t="n">
        <f aca="false">IF(E35&lt;&gt;0,ROUND(E35-(T35/(U35+V35)),0),"")</f>
        <v>0</v>
      </c>
      <c r="L35" s="285" t="n">
        <f aca="false">IF(F35&lt;&gt;0,ROUND(F35-(W35/(X35)),0),"")</f>
        <v>-0</v>
      </c>
      <c r="M35" s="285" t="n">
        <f aca="false">IF(G35&lt;&gt;0,ROUND(G35-(Y35/(Z35)),0),"")</f>
        <v>0</v>
      </c>
      <c r="N35" s="285" t="n">
        <f aca="false">IF(H35&lt;&gt;0,ROUND(H35-(AA35/(AB35)),0),"")</f>
        <v>0</v>
      </c>
      <c r="O35" s="285" t="n">
        <f aca="false">IF(I35&lt;&gt;0,ROUND(I35-(AC35/(AD35)),0),"")</f>
        <v>0</v>
      </c>
      <c r="P35" s="345"/>
      <c r="Q35" s="285" t="n">
        <v>3090164</v>
      </c>
      <c r="R35" s="285" t="n">
        <v>72.38</v>
      </c>
      <c r="S35" s="285" t="n">
        <v>4.01</v>
      </c>
      <c r="T35" s="285" t="n">
        <v>3294609</v>
      </c>
      <c r="U35" s="285" t="n">
        <v>74</v>
      </c>
      <c r="V35" s="285" t="n">
        <v>4</v>
      </c>
      <c r="W35" s="285" t="n">
        <v>160098</v>
      </c>
      <c r="X35" s="285" t="n">
        <v>2.16</v>
      </c>
      <c r="Y35" s="285" t="n">
        <v>165763</v>
      </c>
      <c r="Z35" s="285" t="n">
        <v>2</v>
      </c>
      <c r="AA35" s="285" t="n">
        <v>123259</v>
      </c>
      <c r="AB35" s="285" t="n">
        <v>2</v>
      </c>
      <c r="AC35" s="285" t="n">
        <v>142677</v>
      </c>
      <c r="AD35" s="285" t="n">
        <v>2</v>
      </c>
      <c r="AE35" s="345"/>
      <c r="AF35" s="285" t="n">
        <f aca="false">IF(ISBLANK(Q35),"",ROUND(Q35-(AS35+AT35+AU35),0))</f>
        <v>0</v>
      </c>
      <c r="AG35" s="285" t="n">
        <f aca="false">IF(ISBLANK(T35),"",ROUND(T35-(AV35+AW35+AX35),0))</f>
        <v>0</v>
      </c>
      <c r="AH35" s="285" t="n">
        <f aca="false">IF(ISBLANK(W35),"",ROUND(W35-(BK35+BL35+BM35),0))</f>
        <v>0</v>
      </c>
      <c r="AI35" s="285" t="n">
        <f aca="false">IF(ISBLANK(Y35),"",ROUND(Y35-(BN35+BO35+BP35),0))</f>
        <v>0</v>
      </c>
      <c r="AJ35" s="285" t="n">
        <f aca="false">IF(ISBLANK(AA35),"",ROUND(AA35-(BW35+BX35+BY35),0))</f>
        <v>0</v>
      </c>
      <c r="AK35" s="285" t="n">
        <f aca="false">IF(ISBLANK(AC35),"",ROUND(AC35-(BZ35+CA35+CB35),0))</f>
        <v>0</v>
      </c>
      <c r="AL35" s="285" t="n">
        <f aca="false">IF(ISBLANK(R35),"",ROUND((R35+S35)-(AY35+AZ35+BA35+BE35+BF35+BG35),0))</f>
        <v>0</v>
      </c>
      <c r="AM35" s="285" t="n">
        <f aca="false">IF(ISBLANK(U35),"",ROUND((U35+V35)-(BB35+BC35+BD35+BH35+BI35+BJ35),0))</f>
        <v>0</v>
      </c>
      <c r="AN35" s="285" t="n">
        <f aca="false">IF(ISBLANK(X35),"",ROUND((X35)-(BQ35+BR35+BS35),0))</f>
        <v>0</v>
      </c>
      <c r="AO35" s="285" t="n">
        <f aca="false">IF(ISBLANK(Z35),"",ROUND((Z35)-(BT35+BU35+BV35),0))</f>
        <v>0</v>
      </c>
      <c r="AP35" s="285" t="n">
        <f aca="false">IF(ISBLANK(AB35),"",ROUND((AB35)-(CC35+CD35+CE35),0))</f>
        <v>0</v>
      </c>
      <c r="AQ35" s="285" t="n">
        <f aca="false">IF(ISBLANK(AD35),"",ROUND((AD35)-(CF35+CG35+CH35),0))</f>
        <v>0</v>
      </c>
      <c r="AR35" s="345"/>
      <c r="AS35" s="285" t="n">
        <v>1420803</v>
      </c>
      <c r="AT35" s="285" t="n">
        <v>1620367</v>
      </c>
      <c r="AU35" s="285" t="n">
        <v>48994</v>
      </c>
      <c r="AV35" s="285" t="n">
        <v>1613195</v>
      </c>
      <c r="AW35" s="285" t="n">
        <v>1631421</v>
      </c>
      <c r="AX35" s="285" t="n">
        <v>49993</v>
      </c>
      <c r="AY35" s="285" t="n">
        <v>34.18</v>
      </c>
      <c r="AZ35" s="285" t="n">
        <v>37.2</v>
      </c>
      <c r="BA35" s="285" t="n">
        <v>1</v>
      </c>
      <c r="BB35" s="285" t="n">
        <v>37.5</v>
      </c>
      <c r="BC35" s="285" t="n">
        <v>35.5</v>
      </c>
      <c r="BD35" s="285" t="n">
        <v>1</v>
      </c>
      <c r="BE35" s="285" t="n">
        <v>2.01</v>
      </c>
      <c r="BF35" s="285" t="n">
        <v>2</v>
      </c>
      <c r="BG35" s="285" t="n">
        <v>0</v>
      </c>
      <c r="BH35" s="285" t="n">
        <v>2</v>
      </c>
      <c r="BI35" s="285" t="n">
        <v>2</v>
      </c>
      <c r="BJ35" s="285" t="n">
        <v>0</v>
      </c>
      <c r="BK35" s="285" t="n">
        <v>76098</v>
      </c>
      <c r="BL35" s="285" t="n">
        <v>84000</v>
      </c>
      <c r="BM35" s="285" t="n">
        <v>0</v>
      </c>
      <c r="BN35" s="285" t="n">
        <v>79999</v>
      </c>
      <c r="BO35" s="285" t="n">
        <v>85764</v>
      </c>
      <c r="BP35" s="285" t="n">
        <v>0</v>
      </c>
      <c r="BQ35" s="285" t="n">
        <v>1.16</v>
      </c>
      <c r="BR35" s="285" t="n">
        <v>1</v>
      </c>
      <c r="BS35" s="285" t="n">
        <v>0</v>
      </c>
      <c r="BT35" s="285" t="n">
        <v>1</v>
      </c>
      <c r="BU35" s="285" t="n">
        <v>1</v>
      </c>
      <c r="BV35" s="285" t="n">
        <v>0</v>
      </c>
      <c r="BW35" s="285" t="n">
        <v>53759</v>
      </c>
      <c r="BX35" s="285" t="n">
        <v>69500</v>
      </c>
      <c r="BY35" s="285" t="n">
        <v>0</v>
      </c>
      <c r="BZ35" s="285" t="n">
        <v>70000</v>
      </c>
      <c r="CA35" s="285" t="n">
        <v>72677</v>
      </c>
      <c r="CB35" s="285" t="n">
        <v>0</v>
      </c>
      <c r="CC35" s="285" t="n">
        <v>1</v>
      </c>
      <c r="CD35" s="285" t="n">
        <v>1</v>
      </c>
      <c r="CE35" s="285" t="n">
        <v>0</v>
      </c>
      <c r="CF35" s="285" t="n">
        <v>1</v>
      </c>
      <c r="CG35" s="285" t="n">
        <v>1</v>
      </c>
      <c r="CH35" s="285" t="n">
        <v>0</v>
      </c>
      <c r="CI35" s="345"/>
      <c r="CJ35" s="18"/>
      <c r="CK35" s="18"/>
      <c r="CL35" s="18"/>
      <c r="CM35" s="18"/>
      <c r="CN35" s="18"/>
      <c r="CO35" s="18"/>
      <c r="CP35" s="18"/>
      <c r="CQ35" s="18"/>
      <c r="CR35" s="18"/>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18"/>
      <c r="DQ35" s="18"/>
      <c r="DR35" s="18"/>
      <c r="DS35" s="18"/>
      <c r="DT35" s="18"/>
      <c r="DU35" s="18"/>
      <c r="DV35" s="18"/>
      <c r="DW35" s="18"/>
      <c r="DX35" s="18"/>
      <c r="DY35" s="18"/>
      <c r="DZ35" s="18"/>
      <c r="EA35" s="18"/>
      <c r="EB35" s="18"/>
      <c r="EC35" s="18"/>
    </row>
    <row r="36" customFormat="false" ht="11.25" hidden="false" customHeight="true" outlineLevel="0" collapsed="false">
      <c r="A36" s="342" t="n">
        <v>2015</v>
      </c>
      <c r="B36" s="343" t="n">
        <v>20</v>
      </c>
      <c r="C36" s="344" t="s">
        <v>459</v>
      </c>
      <c r="D36" s="285" t="n">
        <v>44761.87</v>
      </c>
      <c r="E36" s="285" t="n">
        <v>47249.12</v>
      </c>
      <c r="F36" s="285" t="n">
        <v>74693.88</v>
      </c>
      <c r="G36" s="285" t="n">
        <v>74814.67</v>
      </c>
      <c r="H36" s="285" t="n">
        <v>61904.65</v>
      </c>
      <c r="I36" s="285" t="n">
        <v>61770.33</v>
      </c>
      <c r="J36" s="345"/>
      <c r="K36" s="285" t="n">
        <f aca="false">IF(E36&lt;&gt;0,ROUND(E36-(T36/(U36+V36)),0),"")</f>
        <v>-0</v>
      </c>
      <c r="L36" s="285" t="n">
        <f aca="false">IF(F36&lt;&gt;0,ROUND(F36-(W36/(X36)),0),"")</f>
        <v>0</v>
      </c>
      <c r="M36" s="285" t="n">
        <f aca="false">IF(G36&lt;&gt;0,ROUND(G36-(Y36/(Z36)),0),"")</f>
        <v>0</v>
      </c>
      <c r="N36" s="285" t="n">
        <f aca="false">IF(H36&lt;&gt;0,ROUND(H36-(AA36/(AB36)),0),"")</f>
        <v>-0</v>
      </c>
      <c r="O36" s="285" t="n">
        <f aca="false">IF(I36&lt;&gt;0,ROUND(I36-(AC36/(AD36)),0),"")</f>
        <v>-0</v>
      </c>
      <c r="P36" s="345"/>
      <c r="Q36" s="285" t="n">
        <v>6807832.72</v>
      </c>
      <c r="R36" s="285" t="n">
        <v>144.59</v>
      </c>
      <c r="S36" s="285" t="n">
        <v>7.5</v>
      </c>
      <c r="T36" s="285" t="n">
        <v>6567628</v>
      </c>
      <c r="U36" s="285" t="n">
        <v>132</v>
      </c>
      <c r="V36" s="285" t="n">
        <v>7</v>
      </c>
      <c r="W36" s="285" t="n">
        <v>336122.46</v>
      </c>
      <c r="X36" s="285" t="n">
        <v>4.5</v>
      </c>
      <c r="Y36" s="285" t="n">
        <v>336666</v>
      </c>
      <c r="Z36" s="285" t="n">
        <v>4.5</v>
      </c>
      <c r="AA36" s="285" t="n">
        <v>185713.96</v>
      </c>
      <c r="AB36" s="285" t="n">
        <v>3</v>
      </c>
      <c r="AC36" s="285" t="n">
        <v>185311</v>
      </c>
      <c r="AD36" s="285" t="n">
        <v>3</v>
      </c>
      <c r="AE36" s="345"/>
      <c r="AF36" s="285" t="n">
        <f aca="false">IF(ISBLANK(Q36),"",ROUND(Q36-(AS36+AT36+AU36),0))</f>
        <v>0</v>
      </c>
      <c r="AG36" s="285" t="n">
        <f aca="false">IF(ISBLANK(T36),"",ROUND(T36-(AV36+AW36+AX36),0))</f>
        <v>0</v>
      </c>
      <c r="AH36" s="285" t="n">
        <f aca="false">IF(ISBLANK(W36),"",ROUND(W36-(BK36+BL36+BM36),0))</f>
        <v>0</v>
      </c>
      <c r="AI36" s="285" t="n">
        <f aca="false">IF(ISBLANK(Y36),"",ROUND(Y36-(BN36+BO36+BP36),0))</f>
        <v>0</v>
      </c>
      <c r="AJ36" s="285" t="n">
        <f aca="false">IF(ISBLANK(AA36),"",ROUND(AA36-(BW36+BX36+BY36),0))</f>
        <v>0</v>
      </c>
      <c r="AK36" s="285" t="n">
        <f aca="false">IF(ISBLANK(AC36),"",ROUND(AC36-(BZ36+CA36+CB36),0))</f>
        <v>0</v>
      </c>
      <c r="AL36" s="285" t="n">
        <f aca="false">IF(ISBLANK(R36),"",ROUND((R36+S36)-(AY36+AZ36+BA36+BE36+BF36+BG36),0))</f>
        <v>0</v>
      </c>
      <c r="AM36" s="285" t="n">
        <f aca="false">IF(ISBLANK(U36),"",ROUND((U36+V36)-(BB36+BC36+BD36+BH36+BI36+BJ36),0))</f>
        <v>0</v>
      </c>
      <c r="AN36" s="285" t="n">
        <f aca="false">IF(ISBLANK(X36),"",ROUND((X36)-(BQ36+BR36+BS36),0))</f>
        <v>0</v>
      </c>
      <c r="AO36" s="285" t="n">
        <f aca="false">IF(ISBLANK(Z36),"",ROUND((Z36)-(BT36+BU36+BV36),0))</f>
        <v>0</v>
      </c>
      <c r="AP36" s="285" t="n">
        <f aca="false">IF(ISBLANK(AB36),"",ROUND((AB36)-(CC36+CD36+CE36),0))</f>
        <v>0</v>
      </c>
      <c r="AQ36" s="285" t="n">
        <f aca="false">IF(ISBLANK(AD36),"",ROUND((AD36)-(CF36+CG36+CH36),0))</f>
        <v>0</v>
      </c>
      <c r="AR36" s="345"/>
      <c r="AS36" s="285" t="n">
        <v>3978707.94</v>
      </c>
      <c r="AT36" s="285" t="n">
        <v>2779791.82</v>
      </c>
      <c r="AU36" s="285" t="n">
        <v>49332.96</v>
      </c>
      <c r="AV36" s="285" t="n">
        <v>3992957</v>
      </c>
      <c r="AW36" s="285" t="n">
        <v>2574671</v>
      </c>
      <c r="AX36" s="285" t="n">
        <v>0</v>
      </c>
      <c r="AY36" s="285" t="n">
        <v>84</v>
      </c>
      <c r="AZ36" s="285" t="n">
        <v>59.09</v>
      </c>
      <c r="BA36" s="285" t="n">
        <v>1.5</v>
      </c>
      <c r="BB36" s="285" t="n">
        <v>74</v>
      </c>
      <c r="BC36" s="285" t="n">
        <v>58</v>
      </c>
      <c r="BD36" s="285" t="n">
        <v>0</v>
      </c>
      <c r="BE36" s="285" t="n">
        <v>4</v>
      </c>
      <c r="BF36" s="285" t="n">
        <v>3.5</v>
      </c>
      <c r="BG36" s="285" t="n">
        <v>0</v>
      </c>
      <c r="BH36" s="285" t="n">
        <v>4</v>
      </c>
      <c r="BI36" s="285" t="n">
        <v>3</v>
      </c>
      <c r="BJ36" s="285" t="n">
        <v>0</v>
      </c>
      <c r="BK36" s="285" t="n">
        <v>222383.33</v>
      </c>
      <c r="BL36" s="285" t="n">
        <v>113739.13</v>
      </c>
      <c r="BM36" s="285" t="n">
        <v>0</v>
      </c>
      <c r="BN36" s="285" t="n">
        <v>219207</v>
      </c>
      <c r="BO36" s="285" t="n">
        <v>117459</v>
      </c>
      <c r="BP36" s="285" t="n">
        <v>0</v>
      </c>
      <c r="BQ36" s="285" t="n">
        <v>3</v>
      </c>
      <c r="BR36" s="285" t="n">
        <v>1.5</v>
      </c>
      <c r="BS36" s="285" t="n">
        <v>0</v>
      </c>
      <c r="BT36" s="285" t="n">
        <v>3</v>
      </c>
      <c r="BU36" s="285" t="n">
        <v>1.5</v>
      </c>
      <c r="BV36" s="285" t="n">
        <v>0</v>
      </c>
      <c r="BW36" s="285" t="n">
        <v>59326</v>
      </c>
      <c r="BX36" s="285" t="n">
        <v>126387.96</v>
      </c>
      <c r="BY36" s="285" t="n">
        <v>0</v>
      </c>
      <c r="BZ36" s="285" t="n">
        <v>59560</v>
      </c>
      <c r="CA36" s="285" t="n">
        <v>125751</v>
      </c>
      <c r="CB36" s="285" t="n">
        <v>0</v>
      </c>
      <c r="CC36" s="285" t="n">
        <v>1</v>
      </c>
      <c r="CD36" s="285" t="n">
        <v>2</v>
      </c>
      <c r="CE36" s="285" t="n">
        <v>0</v>
      </c>
      <c r="CF36" s="285" t="n">
        <v>1</v>
      </c>
      <c r="CG36" s="285" t="n">
        <v>2</v>
      </c>
      <c r="CH36" s="285" t="n">
        <v>0</v>
      </c>
      <c r="CI36" s="345"/>
      <c r="CJ36" s="18"/>
      <c r="CK36" s="18"/>
      <c r="CL36" s="18"/>
      <c r="CM36" s="18"/>
      <c r="CN36" s="18"/>
      <c r="CO36" s="18"/>
      <c r="CP36" s="18"/>
      <c r="CQ36" s="18"/>
      <c r="CR36" s="18"/>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18"/>
      <c r="DQ36" s="18"/>
      <c r="DR36" s="18"/>
      <c r="DS36" s="18"/>
      <c r="DT36" s="18"/>
      <c r="DU36" s="18"/>
      <c r="DV36" s="18"/>
      <c r="DW36" s="18"/>
      <c r="DX36" s="18"/>
      <c r="DY36" s="18"/>
      <c r="DZ36" s="18"/>
      <c r="EA36" s="18"/>
      <c r="EB36" s="18"/>
      <c r="EC36" s="18"/>
    </row>
    <row r="37" customFormat="false" ht="11.25" hidden="false" customHeight="true" outlineLevel="0" collapsed="false">
      <c r="A37" s="342" t="n">
        <v>2015</v>
      </c>
      <c r="B37" s="343" t="n">
        <v>21</v>
      </c>
      <c r="C37" s="344" t="s">
        <v>463</v>
      </c>
      <c r="D37" s="285" t="n">
        <v>50697.3</v>
      </c>
      <c r="E37" s="285" t="n">
        <v>50796.9</v>
      </c>
      <c r="F37" s="285" t="n">
        <v>90923.16</v>
      </c>
      <c r="G37" s="285" t="n">
        <v>93617.81</v>
      </c>
      <c r="H37" s="285" t="n">
        <v>67296.97</v>
      </c>
      <c r="I37" s="285" t="n">
        <v>67273.7</v>
      </c>
      <c r="J37" s="345"/>
      <c r="K37" s="285" t="n">
        <f aca="false">IF(E37&lt;&gt;0,ROUND(E37-(T37/(U37+V37)),0),"")</f>
        <v>0</v>
      </c>
      <c r="L37" s="285" t="n">
        <f aca="false">IF(F37&lt;&gt;0,ROUND(F37-(W37/(X37)),0),"")</f>
        <v>0</v>
      </c>
      <c r="M37" s="285" t="n">
        <f aca="false">IF(G37&lt;&gt;0,ROUND(G37-(Y37/(Z37)),0),"")</f>
        <v>-0</v>
      </c>
      <c r="N37" s="285" t="n">
        <f aca="false">IF(H37&lt;&gt;0,ROUND(H37-(AA37/(AB37)),0),"")</f>
        <v>0</v>
      </c>
      <c r="O37" s="285" t="n">
        <f aca="false">IF(I37&lt;&gt;0,ROUND(I37-(AC37/(AD37)),0),"")</f>
        <v>-0</v>
      </c>
      <c r="P37" s="345"/>
      <c r="Q37" s="285" t="n">
        <v>222388777.7</v>
      </c>
      <c r="R37" s="285" t="n">
        <v>4139.67</v>
      </c>
      <c r="S37" s="285" t="n">
        <v>246.93</v>
      </c>
      <c r="T37" s="285" t="n">
        <v>221195100</v>
      </c>
      <c r="U37" s="285" t="n">
        <v>4101.7</v>
      </c>
      <c r="V37" s="285" t="n">
        <v>252.8</v>
      </c>
      <c r="W37" s="285" t="n">
        <v>5153524.61</v>
      </c>
      <c r="X37" s="285" t="n">
        <v>56.68</v>
      </c>
      <c r="Y37" s="285" t="n">
        <v>5991540</v>
      </c>
      <c r="Z37" s="285" t="n">
        <v>64</v>
      </c>
      <c r="AA37" s="285" t="n">
        <v>8865029.59</v>
      </c>
      <c r="AB37" s="285" t="n">
        <v>131.73</v>
      </c>
      <c r="AC37" s="285" t="n">
        <v>9081949.67</v>
      </c>
      <c r="AD37" s="285" t="n">
        <v>135</v>
      </c>
      <c r="AE37" s="345"/>
      <c r="AF37" s="285" t="n">
        <f aca="false">IF(ISBLANK(Q37),"",ROUND(Q37-(AS37+AT37+AU37),0))</f>
        <v>0</v>
      </c>
      <c r="AG37" s="285" t="n">
        <f aca="false">IF(ISBLANK(T37),"",ROUND(T37-(AV37+AW37+AX37),0))</f>
        <v>0</v>
      </c>
      <c r="AH37" s="285" t="n">
        <f aca="false">IF(ISBLANK(W37),"",ROUND(W37-(BK37+BL37+BM37),0))</f>
        <v>0</v>
      </c>
      <c r="AI37" s="285" t="n">
        <f aca="false">IF(ISBLANK(Y37),"",ROUND(Y37-(BN37+BO37+BP37),0))</f>
        <v>0</v>
      </c>
      <c r="AJ37" s="285" t="n">
        <f aca="false">IF(ISBLANK(AA37),"",ROUND(AA37-(BW37+BX37+BY37),0))</f>
        <v>0</v>
      </c>
      <c r="AK37" s="285" t="n">
        <f aca="false">IF(ISBLANK(AC37),"",ROUND(AC37-(BZ37+CA37+CB37),0))</f>
        <v>0</v>
      </c>
      <c r="AL37" s="285" t="n">
        <f aca="false">IF(ISBLANK(R37),"",ROUND((R37+S37)-(AY37+AZ37+BA37+BE37+BF37+BG37),0))</f>
        <v>0</v>
      </c>
      <c r="AM37" s="285" t="n">
        <f aca="false">IF(ISBLANK(U37),"",ROUND((U37+V37)-(BB37+BC37+BD37+BH37+BI37+BJ37),0))</f>
        <v>0</v>
      </c>
      <c r="AN37" s="285" t="n">
        <f aca="false">IF(ISBLANK(X37),"",ROUND((X37)-(BQ37+BR37+BS37),0))</f>
        <v>0</v>
      </c>
      <c r="AO37" s="285" t="n">
        <f aca="false">IF(ISBLANK(Z37),"",ROUND((Z37)-(BT37+BU37+BV37),0))</f>
        <v>0</v>
      </c>
      <c r="AP37" s="285" t="n">
        <f aca="false">IF(ISBLANK(AB37),"",ROUND((AB37)-(CC37+CD37+CE37),0))</f>
        <v>0</v>
      </c>
      <c r="AQ37" s="285" t="n">
        <f aca="false">IF(ISBLANK(AD37),"",ROUND((AD37)-(CF37+CG37+CH37),0))</f>
        <v>0</v>
      </c>
      <c r="AR37" s="345"/>
      <c r="AS37" s="285" t="n">
        <v>129098732.69</v>
      </c>
      <c r="AT37" s="285" t="n">
        <v>92389334.71</v>
      </c>
      <c r="AU37" s="285" t="n">
        <v>900710.3</v>
      </c>
      <c r="AV37" s="285" t="n">
        <v>129793908.33</v>
      </c>
      <c r="AW37" s="285" t="n">
        <v>91401191.67</v>
      </c>
      <c r="AX37" s="285" t="n">
        <v>0</v>
      </c>
      <c r="AY37" s="285" t="n">
        <v>2450.62</v>
      </c>
      <c r="AZ37" s="285" t="n">
        <v>1672.05</v>
      </c>
      <c r="BA37" s="285" t="n">
        <v>17</v>
      </c>
      <c r="BB37" s="285" t="n">
        <v>2436.13</v>
      </c>
      <c r="BC37" s="285" t="n">
        <v>1665.57</v>
      </c>
      <c r="BD37" s="285" t="n">
        <v>0</v>
      </c>
      <c r="BE37" s="285" t="n">
        <v>135.56</v>
      </c>
      <c r="BF37" s="285" t="n">
        <v>111.37</v>
      </c>
      <c r="BG37" s="285" t="n">
        <v>0</v>
      </c>
      <c r="BH37" s="285" t="n">
        <v>139.47</v>
      </c>
      <c r="BI37" s="285" t="n">
        <v>113.33</v>
      </c>
      <c r="BJ37" s="285" t="n">
        <v>0</v>
      </c>
      <c r="BK37" s="285" t="n">
        <v>3616471.13</v>
      </c>
      <c r="BL37" s="285" t="n">
        <v>1537053.48</v>
      </c>
      <c r="BM37" s="285" t="n">
        <v>0</v>
      </c>
      <c r="BN37" s="285" t="n">
        <v>4181007.33</v>
      </c>
      <c r="BO37" s="285" t="n">
        <v>1810532.67</v>
      </c>
      <c r="BP37" s="285" t="n">
        <v>0</v>
      </c>
      <c r="BQ37" s="285" t="n">
        <v>40.53</v>
      </c>
      <c r="BR37" s="285" t="n">
        <v>16.15</v>
      </c>
      <c r="BS37" s="285" t="n">
        <v>0</v>
      </c>
      <c r="BT37" s="285" t="n">
        <v>46</v>
      </c>
      <c r="BU37" s="285" t="n">
        <v>18</v>
      </c>
      <c r="BV37" s="285" t="n">
        <v>0</v>
      </c>
      <c r="BW37" s="285" t="n">
        <v>4236370.71</v>
      </c>
      <c r="BX37" s="285" t="n">
        <v>4628658.88</v>
      </c>
      <c r="BY37" s="285" t="n">
        <v>0</v>
      </c>
      <c r="BZ37" s="285" t="n">
        <v>4537506</v>
      </c>
      <c r="CA37" s="285" t="n">
        <v>4544443.67</v>
      </c>
      <c r="CB37" s="285" t="n">
        <v>0</v>
      </c>
      <c r="CC37" s="285" t="n">
        <v>66.36</v>
      </c>
      <c r="CD37" s="285" t="n">
        <v>65.37</v>
      </c>
      <c r="CE37" s="285" t="n">
        <v>0</v>
      </c>
      <c r="CF37" s="285" t="n">
        <v>69</v>
      </c>
      <c r="CG37" s="285" t="n">
        <v>66</v>
      </c>
      <c r="CH37" s="285" t="n">
        <v>0</v>
      </c>
      <c r="CI37" s="345"/>
      <c r="CJ37" s="18"/>
      <c r="CK37" s="18"/>
      <c r="CL37" s="18"/>
      <c r="CM37" s="18"/>
      <c r="CN37" s="18"/>
      <c r="CO37" s="18"/>
      <c r="CP37" s="18"/>
      <c r="CQ37" s="18"/>
      <c r="CR37" s="18"/>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18"/>
      <c r="DQ37" s="18"/>
      <c r="DR37" s="18"/>
      <c r="DS37" s="18"/>
      <c r="DT37" s="18"/>
      <c r="DU37" s="18"/>
      <c r="DV37" s="18"/>
      <c r="DW37" s="18"/>
      <c r="DX37" s="18"/>
      <c r="DY37" s="18"/>
      <c r="DZ37" s="18"/>
      <c r="EA37" s="18"/>
      <c r="EB37" s="18"/>
      <c r="EC37" s="18"/>
    </row>
    <row r="38" customFormat="false" ht="11.25" hidden="false" customHeight="true" outlineLevel="0" collapsed="false">
      <c r="A38" s="342" t="n">
        <v>2015</v>
      </c>
      <c r="B38" s="343" t="n">
        <v>22</v>
      </c>
      <c r="C38" s="344" t="s">
        <v>464</v>
      </c>
      <c r="D38" s="285" t="n">
        <v>52019.47</v>
      </c>
      <c r="E38" s="285" t="n">
        <v>53736.29</v>
      </c>
      <c r="F38" s="285" t="n">
        <v>90137.77</v>
      </c>
      <c r="G38" s="285" t="n">
        <v>97933</v>
      </c>
      <c r="H38" s="285" t="n">
        <v>69654.12</v>
      </c>
      <c r="I38" s="285" t="n">
        <v>71731.81</v>
      </c>
      <c r="J38" s="345"/>
      <c r="K38" s="285" t="n">
        <f aca="false">IF(E38&lt;&gt;0,ROUND(E38-(T38/(U38+V38)),0),"")</f>
        <v>-0</v>
      </c>
      <c r="L38" s="285" t="n">
        <f aca="false">IF(F38&lt;&gt;0,ROUND(F38-(W38/(X38)),0),"")</f>
        <v>0</v>
      </c>
      <c r="M38" s="285" t="n">
        <f aca="false">IF(G38&lt;&gt;0,ROUND(G38-(Y38/(Z38)),0),"")</f>
        <v>0</v>
      </c>
      <c r="N38" s="285" t="n">
        <f aca="false">IF(H38&lt;&gt;0,ROUND(H38-(AA38/(AB38)),0),"")</f>
        <v>0</v>
      </c>
      <c r="O38" s="285" t="n">
        <f aca="false">IF(I38&lt;&gt;0,ROUND(I38-(AC38/(AD38)),0),"")</f>
        <v>0</v>
      </c>
      <c r="P38" s="345"/>
      <c r="Q38" s="285" t="n">
        <v>8569167.72</v>
      </c>
      <c r="R38" s="285" t="n">
        <v>155.16</v>
      </c>
      <c r="S38" s="285" t="n">
        <v>9.57</v>
      </c>
      <c r="T38" s="285" t="n">
        <v>8798243</v>
      </c>
      <c r="U38" s="285" t="n">
        <v>154.16</v>
      </c>
      <c r="V38" s="285" t="n">
        <v>9.57</v>
      </c>
      <c r="W38" s="285" t="n">
        <v>360551.07</v>
      </c>
      <c r="X38" s="285" t="n">
        <v>4</v>
      </c>
      <c r="Y38" s="285" t="n">
        <v>391732</v>
      </c>
      <c r="Z38" s="285" t="n">
        <v>4</v>
      </c>
      <c r="AA38" s="285" t="n">
        <v>350360.2</v>
      </c>
      <c r="AB38" s="285" t="n">
        <v>5.03</v>
      </c>
      <c r="AC38" s="285" t="n">
        <v>360811</v>
      </c>
      <c r="AD38" s="285" t="n">
        <v>5.03</v>
      </c>
      <c r="AE38" s="345"/>
      <c r="AF38" s="285" t="n">
        <f aca="false">IF(ISBLANK(Q38),"",ROUND(Q38-(AS38+AT38+AU38),0))</f>
        <v>0</v>
      </c>
      <c r="AG38" s="285" t="n">
        <f aca="false">IF(ISBLANK(T38),"",ROUND(T38-(AV38+AW38+AX38),0))</f>
        <v>0</v>
      </c>
      <c r="AH38" s="285" t="n">
        <f aca="false">IF(ISBLANK(W38),"",ROUND(W38-(BK38+BL38+BM38),0))</f>
        <v>0</v>
      </c>
      <c r="AI38" s="285" t="n">
        <f aca="false">IF(ISBLANK(Y38),"",ROUND(Y38-(BN38+BO38+BP38),0))</f>
        <v>0</v>
      </c>
      <c r="AJ38" s="285" t="n">
        <f aca="false">IF(ISBLANK(AA38),"",ROUND(AA38-(BW38+BX38+BY38),0))</f>
        <v>0</v>
      </c>
      <c r="AK38" s="285" t="n">
        <f aca="false">IF(ISBLANK(AC38),"",ROUND(AC38-(BZ38+CA38+CB38),0))</f>
        <v>0</v>
      </c>
      <c r="AL38" s="285" t="n">
        <f aca="false">IF(ISBLANK(R38),"",ROUND((R38+S38)-(AY38+AZ38+BA38+BE38+BF38+BG38),0))</f>
        <v>0</v>
      </c>
      <c r="AM38" s="285" t="n">
        <f aca="false">IF(ISBLANK(U38),"",ROUND((U38+V38)-(BB38+BC38+BD38+BH38+BI38+BJ38),0))</f>
        <v>0</v>
      </c>
      <c r="AN38" s="285" t="n">
        <f aca="false">IF(ISBLANK(X38),"",ROUND((X38)-(BQ38+BR38+BS38),0))</f>
        <v>0</v>
      </c>
      <c r="AO38" s="285" t="n">
        <f aca="false">IF(ISBLANK(Z38),"",ROUND((Z38)-(BT38+BU38+BV38),0))</f>
        <v>0</v>
      </c>
      <c r="AP38" s="285" t="n">
        <f aca="false">IF(ISBLANK(AB38),"",ROUND((AB38)-(CC38+CD38+CE38),0))</f>
        <v>0</v>
      </c>
      <c r="AQ38" s="285" t="n">
        <f aca="false">IF(ISBLANK(AD38),"",ROUND((AD38)-(CF38+CG38+CH38),0))</f>
        <v>0</v>
      </c>
      <c r="AR38" s="345"/>
      <c r="AS38" s="285" t="n">
        <v>4702674.21</v>
      </c>
      <c r="AT38" s="285" t="n">
        <v>3866493.51</v>
      </c>
      <c r="AU38" s="285" t="n">
        <v>0</v>
      </c>
      <c r="AV38" s="285" t="n">
        <v>4871973</v>
      </c>
      <c r="AW38" s="285" t="n">
        <v>3926270</v>
      </c>
      <c r="AX38" s="285" t="n">
        <v>0</v>
      </c>
      <c r="AY38" s="285" t="n">
        <v>88.6</v>
      </c>
      <c r="AZ38" s="285" t="n">
        <v>66.56</v>
      </c>
      <c r="BA38" s="285" t="n">
        <v>0</v>
      </c>
      <c r="BB38" s="285" t="n">
        <v>107.27</v>
      </c>
      <c r="BC38" s="285" t="n">
        <v>46.89</v>
      </c>
      <c r="BD38" s="285" t="n">
        <v>0</v>
      </c>
      <c r="BE38" s="285" t="n">
        <v>5.9</v>
      </c>
      <c r="BF38" s="285" t="n">
        <v>3.67</v>
      </c>
      <c r="BG38" s="285" t="n">
        <v>0</v>
      </c>
      <c r="BH38" s="285" t="n">
        <v>5.9</v>
      </c>
      <c r="BI38" s="285" t="n">
        <v>3.67</v>
      </c>
      <c r="BJ38" s="285" t="n">
        <v>0</v>
      </c>
      <c r="BK38" s="285" t="n">
        <v>227443.43</v>
      </c>
      <c r="BL38" s="285" t="n">
        <v>133107.64</v>
      </c>
      <c r="BM38" s="285" t="n">
        <v>0</v>
      </c>
      <c r="BN38" s="285" t="n">
        <v>257248</v>
      </c>
      <c r="BO38" s="285" t="n">
        <v>134484</v>
      </c>
      <c r="BP38" s="285" t="n">
        <v>0</v>
      </c>
      <c r="BQ38" s="285" t="n">
        <v>2.67</v>
      </c>
      <c r="BR38" s="285" t="n">
        <v>1.33</v>
      </c>
      <c r="BS38" s="285" t="n">
        <v>0</v>
      </c>
      <c r="BT38" s="285" t="n">
        <v>2.67</v>
      </c>
      <c r="BU38" s="285" t="n">
        <v>1.33</v>
      </c>
      <c r="BV38" s="285" t="n">
        <v>0</v>
      </c>
      <c r="BW38" s="285" t="n">
        <v>185257.58</v>
      </c>
      <c r="BX38" s="285" t="n">
        <v>165102.62</v>
      </c>
      <c r="BY38" s="285" t="n">
        <v>0</v>
      </c>
      <c r="BZ38" s="285" t="n">
        <v>185386.67</v>
      </c>
      <c r="CA38" s="285" t="n">
        <v>175424.33</v>
      </c>
      <c r="CB38" s="285" t="n">
        <v>0</v>
      </c>
      <c r="CC38" s="285" t="n">
        <v>2.61</v>
      </c>
      <c r="CD38" s="285" t="n">
        <v>2.42</v>
      </c>
      <c r="CE38" s="285" t="n">
        <v>0</v>
      </c>
      <c r="CF38" s="285" t="n">
        <v>2.61</v>
      </c>
      <c r="CG38" s="285" t="n">
        <v>2.42</v>
      </c>
      <c r="CH38" s="285" t="n">
        <v>0</v>
      </c>
      <c r="CI38" s="345"/>
      <c r="CJ38" s="18"/>
      <c r="CK38" s="18"/>
      <c r="CL38" s="18"/>
      <c r="CM38" s="18"/>
      <c r="CN38" s="18"/>
      <c r="CO38" s="18"/>
      <c r="CP38" s="18"/>
      <c r="CQ38" s="18"/>
      <c r="CR38" s="18"/>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18"/>
      <c r="DQ38" s="18"/>
      <c r="DR38" s="18"/>
      <c r="DS38" s="18"/>
      <c r="DT38" s="18"/>
      <c r="DU38" s="18"/>
      <c r="DV38" s="18"/>
      <c r="DW38" s="18"/>
      <c r="DX38" s="18"/>
      <c r="DY38" s="18"/>
      <c r="DZ38" s="18"/>
      <c r="EA38" s="18"/>
      <c r="EB38" s="18"/>
      <c r="EC38" s="18"/>
    </row>
    <row r="39" customFormat="false" ht="11.25" hidden="false" customHeight="true" outlineLevel="0" collapsed="false">
      <c r="A39" s="342" t="n">
        <v>2015</v>
      </c>
      <c r="B39" s="343" t="n">
        <v>23</v>
      </c>
      <c r="C39" s="344" t="s">
        <v>465</v>
      </c>
      <c r="D39" s="285" t="n">
        <v>41456.24</v>
      </c>
      <c r="E39" s="285" t="n">
        <v>33657.21</v>
      </c>
      <c r="F39" s="285" t="n">
        <v>67610.46</v>
      </c>
      <c r="G39" s="285" t="n">
        <v>68613</v>
      </c>
      <c r="H39" s="285" t="n">
        <v>56550.96</v>
      </c>
      <c r="I39" s="285" t="n">
        <v>0</v>
      </c>
      <c r="J39" s="345"/>
      <c r="K39" s="285" t="n">
        <f aca="false">IF(E39&lt;&gt;0,ROUND(E39-(T39/(U39+V39)),0),"")</f>
        <v>0</v>
      </c>
      <c r="L39" s="285" t="n">
        <f aca="false">IF(F39&lt;&gt;0,ROUND(F39-(W39/(X39)),0),"")</f>
        <v>0</v>
      </c>
      <c r="M39" s="285" t="n">
        <f aca="false">IF(G39&lt;&gt;0,ROUND(G39-(Y39/(Z39)),0),"")</f>
        <v>0</v>
      </c>
      <c r="N39" s="285" t="n">
        <f aca="false">IF(H39&lt;&gt;0,ROUND(H39-(AA39/(AB39)),0),"")</f>
        <v>0</v>
      </c>
      <c r="O39" s="285" t="str">
        <f aca="false">IF(I39&lt;&gt;0,ROUND(I39-(AC39/(AD39)),0),"")</f>
        <v/>
      </c>
      <c r="P39" s="345"/>
      <c r="Q39" s="285" t="n">
        <v>2478253.96</v>
      </c>
      <c r="R39" s="285" t="n">
        <v>55.78</v>
      </c>
      <c r="S39" s="285" t="n">
        <v>4</v>
      </c>
      <c r="T39" s="285" t="n">
        <v>2423319</v>
      </c>
      <c r="U39" s="285" t="n">
        <v>68</v>
      </c>
      <c r="V39" s="285" t="n">
        <v>4</v>
      </c>
      <c r="W39" s="285" t="n">
        <v>135220.92</v>
      </c>
      <c r="X39" s="285" t="n">
        <v>2</v>
      </c>
      <c r="Y39" s="285" t="n">
        <v>137226</v>
      </c>
      <c r="Z39" s="285" t="n">
        <v>2</v>
      </c>
      <c r="AA39" s="285" t="n">
        <v>56550.96</v>
      </c>
      <c r="AB39" s="285" t="n">
        <v>1</v>
      </c>
      <c r="AC39" s="285" t="n">
        <v>0</v>
      </c>
      <c r="AD39" s="285" t="n">
        <v>0</v>
      </c>
      <c r="AE39" s="345"/>
      <c r="AF39" s="285" t="n">
        <f aca="false">IF(ISBLANK(Q39),"",ROUND(Q39-(AS39+AT39+AU39),0))</f>
        <v>0</v>
      </c>
      <c r="AG39" s="285" t="n">
        <f aca="false">IF(ISBLANK(T39),"",ROUND(T39-(AV39+AW39+AX39),0))</f>
        <v>0</v>
      </c>
      <c r="AH39" s="285" t="n">
        <f aca="false">IF(ISBLANK(W39),"",ROUND(W39-(BK39+BL39+BM39),0))</f>
        <v>0</v>
      </c>
      <c r="AI39" s="285" t="n">
        <f aca="false">IF(ISBLANK(Y39),"",ROUND(Y39-(BN39+BO39+BP39),0))</f>
        <v>0</v>
      </c>
      <c r="AJ39" s="285" t="n">
        <f aca="false">IF(ISBLANK(AA39),"",ROUND(AA39-(BW39+BX39+BY39),0))</f>
        <v>0</v>
      </c>
      <c r="AK39" s="285" t="n">
        <f aca="false">IF(ISBLANK(AC39),"",ROUND(AC39-(BZ39+CA39+CB39),0))</f>
        <v>0</v>
      </c>
      <c r="AL39" s="285" t="n">
        <f aca="false">IF(ISBLANK(R39),"",ROUND((R39+S39)-(AY39+AZ39+BA39+BE39+BF39+BG39),0))</f>
        <v>0</v>
      </c>
      <c r="AM39" s="285" t="n">
        <f aca="false">IF(ISBLANK(U39),"",ROUND((U39+V39)-(BB39+BC39+BD39+BH39+BI39+BJ39),0))</f>
        <v>0</v>
      </c>
      <c r="AN39" s="285" t="n">
        <f aca="false">IF(ISBLANK(X39),"",ROUND((X39)-(BQ39+BR39+BS39),0))</f>
        <v>0</v>
      </c>
      <c r="AO39" s="285" t="n">
        <f aca="false">IF(ISBLANK(Z39),"",ROUND((Z39)-(BT39+BU39+BV39),0))</f>
        <v>0</v>
      </c>
      <c r="AP39" s="285" t="n">
        <f aca="false">IF(ISBLANK(AB39),"",ROUND((AB39)-(CC39+CD39+CE39),0))</f>
        <v>0</v>
      </c>
      <c r="AQ39" s="285" t="n">
        <f aca="false">IF(ISBLANK(AD39),"",ROUND((AD39)-(CF39+CG39+CH39),0))</f>
        <v>0</v>
      </c>
      <c r="AR39" s="345"/>
      <c r="AS39" s="285" t="n">
        <v>1406939.73</v>
      </c>
      <c r="AT39" s="285" t="n">
        <v>1071314.23</v>
      </c>
      <c r="AU39" s="285" t="n">
        <v>0</v>
      </c>
      <c r="AV39" s="285" t="n">
        <v>1005275</v>
      </c>
      <c r="AW39" s="285" t="n">
        <v>1418044</v>
      </c>
      <c r="AX39" s="285" t="n">
        <v>0</v>
      </c>
      <c r="AY39" s="285" t="n">
        <v>32.23</v>
      </c>
      <c r="AZ39" s="285" t="n">
        <v>23.55</v>
      </c>
      <c r="BA39" s="285" t="n">
        <v>0</v>
      </c>
      <c r="BB39" s="285" t="n">
        <v>35.5</v>
      </c>
      <c r="BC39" s="285" t="n">
        <v>32.5</v>
      </c>
      <c r="BD39" s="285" t="n">
        <v>0</v>
      </c>
      <c r="BE39" s="285" t="n">
        <v>2</v>
      </c>
      <c r="BF39" s="285" t="n">
        <v>2</v>
      </c>
      <c r="BG39" s="285" t="n">
        <v>0</v>
      </c>
      <c r="BH39" s="285" t="n">
        <v>2</v>
      </c>
      <c r="BI39" s="285" t="n">
        <v>2</v>
      </c>
      <c r="BJ39" s="285" t="n">
        <v>0</v>
      </c>
      <c r="BK39" s="285" t="n">
        <v>61065.96</v>
      </c>
      <c r="BL39" s="285" t="n">
        <v>74154.96</v>
      </c>
      <c r="BM39" s="285" t="n">
        <v>0</v>
      </c>
      <c r="BN39" s="285" t="n">
        <v>61959</v>
      </c>
      <c r="BO39" s="285" t="n">
        <v>75267</v>
      </c>
      <c r="BP39" s="285" t="n">
        <v>0</v>
      </c>
      <c r="BQ39" s="285" t="n">
        <v>1</v>
      </c>
      <c r="BR39" s="285" t="n">
        <v>1</v>
      </c>
      <c r="BS39" s="285" t="n">
        <v>0</v>
      </c>
      <c r="BT39" s="285" t="n">
        <v>1</v>
      </c>
      <c r="BU39" s="285" t="n">
        <v>1</v>
      </c>
      <c r="BV39" s="285" t="n">
        <v>0</v>
      </c>
      <c r="BW39" s="285" t="n">
        <v>37889.14</v>
      </c>
      <c r="BX39" s="285" t="n">
        <v>18661.82</v>
      </c>
      <c r="BY39" s="285" t="n">
        <v>0</v>
      </c>
      <c r="BZ39" s="285" t="n">
        <v>0</v>
      </c>
      <c r="CA39" s="285" t="n">
        <v>0</v>
      </c>
      <c r="CB39" s="285" t="n">
        <v>0</v>
      </c>
      <c r="CC39" s="285" t="n">
        <v>0.67</v>
      </c>
      <c r="CD39" s="285" t="n">
        <v>0.33</v>
      </c>
      <c r="CE39" s="285" t="n">
        <v>0</v>
      </c>
      <c r="CF39" s="285" t="n">
        <v>0</v>
      </c>
      <c r="CG39" s="285" t="n">
        <v>0</v>
      </c>
      <c r="CH39" s="285" t="n">
        <v>0</v>
      </c>
      <c r="CI39" s="345"/>
      <c r="CJ39" s="18"/>
      <c r="CK39" s="18"/>
      <c r="CL39" s="18"/>
      <c r="CM39" s="18"/>
      <c r="CN39" s="18"/>
      <c r="CO39" s="18"/>
      <c r="CP39" s="18"/>
      <c r="CQ39" s="18"/>
      <c r="CR39" s="18"/>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18"/>
      <c r="DQ39" s="18"/>
      <c r="DR39" s="18"/>
      <c r="DS39" s="18"/>
      <c r="DT39" s="18"/>
      <c r="DU39" s="18"/>
      <c r="DV39" s="18"/>
      <c r="DW39" s="18"/>
      <c r="DX39" s="18"/>
      <c r="DY39" s="18"/>
      <c r="DZ39" s="18"/>
      <c r="EA39" s="18"/>
      <c r="EB39" s="18"/>
      <c r="EC39" s="18"/>
    </row>
    <row r="40" customFormat="false" ht="11.25" hidden="false" customHeight="true" outlineLevel="0" collapsed="false">
      <c r="A40" s="342" t="n">
        <v>2015</v>
      </c>
      <c r="B40" s="343" t="n">
        <v>24</v>
      </c>
      <c r="C40" s="344" t="s">
        <v>466</v>
      </c>
      <c r="D40" s="285" t="n">
        <v>49139.88</v>
      </c>
      <c r="E40" s="285" t="n">
        <v>46698.43</v>
      </c>
      <c r="F40" s="285" t="n">
        <v>100529.7</v>
      </c>
      <c r="G40" s="285" t="n">
        <v>101263.4</v>
      </c>
      <c r="H40" s="285" t="n">
        <v>81030.94</v>
      </c>
      <c r="I40" s="285" t="n">
        <v>82909.56</v>
      </c>
      <c r="J40" s="345"/>
      <c r="K40" s="285" t="n">
        <f aca="false">IF(E40&lt;&gt;0,ROUND(E40-(T40/(U40+V40)),0),"")</f>
        <v>-0</v>
      </c>
      <c r="L40" s="285" t="n">
        <f aca="false">IF(F40&lt;&gt;0,ROUND(F40-(W40/(X40)),0),"")</f>
        <v>0</v>
      </c>
      <c r="M40" s="285" t="n">
        <f aca="false">IF(G40&lt;&gt;0,ROUND(G40-(Y40/(Z40)),0),"")</f>
        <v>0</v>
      </c>
      <c r="N40" s="285" t="n">
        <f aca="false">IF(H40&lt;&gt;0,ROUND(H40-(AA40/(AB40)),0),"")</f>
        <v>0</v>
      </c>
      <c r="O40" s="285" t="n">
        <f aca="false">IF(I40&lt;&gt;0,ROUND(I40-(AC40/(AD40)),0),"")</f>
        <v>-0</v>
      </c>
      <c r="P40" s="345"/>
      <c r="Q40" s="285" t="n">
        <v>32024463</v>
      </c>
      <c r="R40" s="285" t="n">
        <v>619.2</v>
      </c>
      <c r="S40" s="285" t="n">
        <v>32.5</v>
      </c>
      <c r="T40" s="285" t="n">
        <v>30564123</v>
      </c>
      <c r="U40" s="285" t="n">
        <v>622</v>
      </c>
      <c r="V40" s="285" t="n">
        <v>32.5</v>
      </c>
      <c r="W40" s="285" t="n">
        <v>1005297</v>
      </c>
      <c r="X40" s="285" t="n">
        <v>10</v>
      </c>
      <c r="Y40" s="285" t="n">
        <v>1012634</v>
      </c>
      <c r="Z40" s="285" t="n">
        <v>10</v>
      </c>
      <c r="AA40" s="285" t="n">
        <v>1296495</v>
      </c>
      <c r="AB40" s="285" t="n">
        <v>16</v>
      </c>
      <c r="AC40" s="285" t="n">
        <v>1326553</v>
      </c>
      <c r="AD40" s="285" t="n">
        <v>16</v>
      </c>
      <c r="AE40" s="345"/>
      <c r="AF40" s="285" t="n">
        <f aca="false">IF(ISBLANK(Q40),"",ROUND(Q40-(AS40+AT40+AU40),0))</f>
        <v>0</v>
      </c>
      <c r="AG40" s="285" t="n">
        <f aca="false">IF(ISBLANK(T40),"",ROUND(T40-(AV40+AW40+AX40),0))</f>
        <v>0</v>
      </c>
      <c r="AH40" s="285" t="n">
        <f aca="false">IF(ISBLANK(W40),"",ROUND(W40-(BK40+BL40+BM40),0))</f>
        <v>0</v>
      </c>
      <c r="AI40" s="285" t="n">
        <f aca="false">IF(ISBLANK(Y40),"",ROUND(Y40-(BN40+BO40+BP40),0))</f>
        <v>0</v>
      </c>
      <c r="AJ40" s="285" t="n">
        <f aca="false">IF(ISBLANK(AA40),"",ROUND(AA40-(BW40+BX40+BY40),0))</f>
        <v>0</v>
      </c>
      <c r="AK40" s="285" t="n">
        <f aca="false">IF(ISBLANK(AC40),"",ROUND(AC40-(BZ40+CA40+CB40),0))</f>
        <v>0</v>
      </c>
      <c r="AL40" s="285" t="n">
        <f aca="false">IF(ISBLANK(R40),"",ROUND((R40+S40)-(AY40+AZ40+BA40+BE40+BF40+BG40),0))</f>
        <v>0</v>
      </c>
      <c r="AM40" s="285" t="n">
        <f aca="false">IF(ISBLANK(U40),"",ROUND((U40+V40)-(BB40+BC40+BD40+BH40+BI40+BJ40),0))</f>
        <v>0</v>
      </c>
      <c r="AN40" s="285" t="n">
        <f aca="false">IF(ISBLANK(X40),"",ROUND((X40)-(BQ40+BR40+BS40),0))</f>
        <v>0</v>
      </c>
      <c r="AO40" s="285" t="n">
        <f aca="false">IF(ISBLANK(Z40),"",ROUND((Z40)-(BT40+BU40+BV40),0))</f>
        <v>0</v>
      </c>
      <c r="AP40" s="285" t="n">
        <f aca="false">IF(ISBLANK(AB40),"",ROUND((AB40)-(CC40+CD40+CE40),0))</f>
        <v>0</v>
      </c>
      <c r="AQ40" s="285" t="n">
        <f aca="false">IF(ISBLANK(AD40),"",ROUND((AD40)-(CF40+CG40+CH40),0))</f>
        <v>0</v>
      </c>
      <c r="AR40" s="345"/>
      <c r="AS40" s="285" t="n">
        <v>20470626</v>
      </c>
      <c r="AT40" s="285" t="n">
        <v>11553837</v>
      </c>
      <c r="AU40" s="285" t="n">
        <v>0</v>
      </c>
      <c r="AV40" s="285" t="n">
        <v>19354074</v>
      </c>
      <c r="AW40" s="285" t="n">
        <v>11210049</v>
      </c>
      <c r="AX40" s="285" t="n">
        <v>0</v>
      </c>
      <c r="AY40" s="285" t="n">
        <v>407</v>
      </c>
      <c r="AZ40" s="285" t="n">
        <v>212.2</v>
      </c>
      <c r="BA40" s="285" t="n">
        <v>0</v>
      </c>
      <c r="BB40" s="285" t="n">
        <v>408</v>
      </c>
      <c r="BC40" s="285" t="n">
        <v>214</v>
      </c>
      <c r="BD40" s="285" t="n">
        <v>0</v>
      </c>
      <c r="BE40" s="285" t="n">
        <v>20.5</v>
      </c>
      <c r="BF40" s="285" t="n">
        <v>12</v>
      </c>
      <c r="BG40" s="285" t="n">
        <v>0</v>
      </c>
      <c r="BH40" s="285" t="n">
        <v>20.5</v>
      </c>
      <c r="BI40" s="285" t="n">
        <v>12</v>
      </c>
      <c r="BJ40" s="285" t="n">
        <v>0</v>
      </c>
      <c r="BK40" s="285" t="n">
        <v>769018</v>
      </c>
      <c r="BL40" s="285" t="n">
        <v>236279</v>
      </c>
      <c r="BM40" s="285" t="n">
        <v>0</v>
      </c>
      <c r="BN40" s="285" t="n">
        <v>775145</v>
      </c>
      <c r="BO40" s="285" t="n">
        <v>237489</v>
      </c>
      <c r="BP40" s="285" t="n">
        <v>0</v>
      </c>
      <c r="BQ40" s="285" t="n">
        <v>8</v>
      </c>
      <c r="BR40" s="285" t="n">
        <v>2</v>
      </c>
      <c r="BS40" s="285" t="n">
        <v>0</v>
      </c>
      <c r="BT40" s="285" t="n">
        <v>8</v>
      </c>
      <c r="BU40" s="285" t="n">
        <v>2</v>
      </c>
      <c r="BV40" s="285" t="n">
        <v>0</v>
      </c>
      <c r="BW40" s="285" t="n">
        <v>803140</v>
      </c>
      <c r="BX40" s="285" t="n">
        <v>493355</v>
      </c>
      <c r="BY40" s="285" t="n">
        <v>0</v>
      </c>
      <c r="BZ40" s="285" t="n">
        <v>830744</v>
      </c>
      <c r="CA40" s="285" t="n">
        <v>495809</v>
      </c>
      <c r="CB40" s="285" t="n">
        <v>0</v>
      </c>
      <c r="CC40" s="285" t="n">
        <v>10</v>
      </c>
      <c r="CD40" s="285" t="n">
        <v>6</v>
      </c>
      <c r="CE40" s="285" t="n">
        <v>0</v>
      </c>
      <c r="CF40" s="285" t="n">
        <v>10</v>
      </c>
      <c r="CG40" s="285" t="n">
        <v>6</v>
      </c>
      <c r="CH40" s="285" t="n">
        <v>0</v>
      </c>
      <c r="CI40" s="345"/>
      <c r="CJ40" s="18"/>
      <c r="CK40" s="18"/>
      <c r="CL40" s="18"/>
      <c r="CM40" s="18"/>
      <c r="CN40" s="18"/>
      <c r="CO40" s="18"/>
      <c r="CP40" s="18"/>
      <c r="CQ40" s="18"/>
      <c r="CR40" s="18"/>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18"/>
      <c r="DQ40" s="18"/>
      <c r="DR40" s="18"/>
      <c r="DS40" s="18"/>
      <c r="DT40" s="18"/>
      <c r="DU40" s="18"/>
      <c r="DV40" s="18"/>
      <c r="DW40" s="18"/>
      <c r="DX40" s="18"/>
      <c r="DY40" s="18"/>
      <c r="DZ40" s="18"/>
      <c r="EA40" s="18"/>
      <c r="EB40" s="18"/>
      <c r="EC40" s="18"/>
    </row>
    <row r="41" customFormat="false" ht="11.25" hidden="false" customHeight="true" outlineLevel="0" collapsed="false">
      <c r="A41" s="342" t="n">
        <v>2015</v>
      </c>
      <c r="B41" s="343" t="n">
        <v>25</v>
      </c>
      <c r="C41" s="344" t="s">
        <v>459</v>
      </c>
      <c r="D41" s="285" t="n">
        <v>47303.34</v>
      </c>
      <c r="E41" s="285" t="n">
        <v>45333.67</v>
      </c>
      <c r="F41" s="285" t="n">
        <v>79621</v>
      </c>
      <c r="G41" s="285" t="n">
        <v>80610.67</v>
      </c>
      <c r="H41" s="285" t="n">
        <v>62535.45</v>
      </c>
      <c r="I41" s="285" t="n">
        <v>74632.67</v>
      </c>
      <c r="J41" s="345"/>
      <c r="K41" s="285" t="n">
        <f aca="false">IF(E41&lt;&gt;0,ROUND(E41-(T41/(U41+V41)),0),"")</f>
        <v>0</v>
      </c>
      <c r="L41" s="285" t="n">
        <f aca="false">IF(F41&lt;&gt;0,ROUND(F41-(W41/(X41)),0),"")</f>
        <v>0</v>
      </c>
      <c r="M41" s="285" t="n">
        <f aca="false">IF(G41&lt;&gt;0,ROUND(G41-(Y41/(Z41)),0),"")</f>
        <v>0</v>
      </c>
      <c r="N41" s="285" t="n">
        <f aca="false">IF(H41&lt;&gt;0,ROUND(H41-(AA41/(AB41)),0),"")</f>
        <v>0</v>
      </c>
      <c r="O41" s="285" t="n">
        <f aca="false">IF(I41&lt;&gt;0,ROUND(I41-(AC41/(AD41)),0),"")</f>
        <v>0</v>
      </c>
      <c r="P41" s="345"/>
      <c r="Q41" s="285" t="n">
        <v>5439884.24</v>
      </c>
      <c r="R41" s="285" t="n">
        <v>109.5</v>
      </c>
      <c r="S41" s="285" t="n">
        <v>5.5</v>
      </c>
      <c r="T41" s="285" t="n">
        <v>5326706.2</v>
      </c>
      <c r="U41" s="285" t="n">
        <v>112</v>
      </c>
      <c r="V41" s="285" t="n">
        <v>5.5</v>
      </c>
      <c r="W41" s="285" t="n">
        <v>238863</v>
      </c>
      <c r="X41" s="285" t="n">
        <v>3</v>
      </c>
      <c r="Y41" s="285" t="n">
        <v>241832</v>
      </c>
      <c r="Z41" s="285" t="n">
        <v>3</v>
      </c>
      <c r="AA41" s="285" t="n">
        <v>150085.08</v>
      </c>
      <c r="AB41" s="285" t="n">
        <v>2.4</v>
      </c>
      <c r="AC41" s="285" t="n">
        <v>223898</v>
      </c>
      <c r="AD41" s="285" t="n">
        <v>3</v>
      </c>
      <c r="AE41" s="345"/>
      <c r="AF41" s="285" t="n">
        <f aca="false">IF(ISBLANK(Q41),"",ROUND(Q41-(AS41+AT41+AU41),0))</f>
        <v>0</v>
      </c>
      <c r="AG41" s="285" t="n">
        <f aca="false">IF(ISBLANK(T41),"",ROUND(T41-(AV41+AW41+AX41),0))</f>
        <v>0</v>
      </c>
      <c r="AH41" s="285" t="n">
        <f aca="false">IF(ISBLANK(W41),"",ROUND(W41-(BK41+BL41+BM41),0))</f>
        <v>0</v>
      </c>
      <c r="AI41" s="285" t="n">
        <f aca="false">IF(ISBLANK(Y41),"",ROUND(Y41-(BN41+BO41+BP41),0))</f>
        <v>0</v>
      </c>
      <c r="AJ41" s="285" t="n">
        <f aca="false">IF(ISBLANK(AA41),"",ROUND(AA41-(BW41+BX41+BY41),0))</f>
        <v>0</v>
      </c>
      <c r="AK41" s="285" t="n">
        <f aca="false">IF(ISBLANK(AC41),"",ROUND(AC41-(BZ41+CA41+CB41),0))</f>
        <v>0</v>
      </c>
      <c r="AL41" s="285" t="n">
        <f aca="false">IF(ISBLANK(R41),"",ROUND((R41+S41)-(AY41+AZ41+BA41+BE41+BF41+BG41),0))</f>
        <v>0</v>
      </c>
      <c r="AM41" s="285" t="n">
        <f aca="false">IF(ISBLANK(U41),"",ROUND((U41+V41)-(BB41+BC41+BD41+BH41+BI41+BJ41),0))</f>
        <v>0</v>
      </c>
      <c r="AN41" s="285" t="n">
        <f aca="false">IF(ISBLANK(X41),"",ROUND((X41)-(BQ41+BR41+BS41),0))</f>
        <v>0</v>
      </c>
      <c r="AO41" s="285" t="n">
        <f aca="false">IF(ISBLANK(Z41),"",ROUND((Z41)-(BT41+BU41+BV41),0))</f>
        <v>0</v>
      </c>
      <c r="AP41" s="285" t="n">
        <f aca="false">IF(ISBLANK(AB41),"",ROUND((AB41)-(CC41+CD41+CE41),0))</f>
        <v>0</v>
      </c>
      <c r="AQ41" s="285" t="n">
        <f aca="false">IF(ISBLANK(AD41),"",ROUND((AD41)-(CF41+CG41+CH41),0))</f>
        <v>0</v>
      </c>
      <c r="AR41" s="345"/>
      <c r="AS41" s="285" t="n">
        <v>2861198.53</v>
      </c>
      <c r="AT41" s="285" t="n">
        <v>2578685.71</v>
      </c>
      <c r="AU41" s="285" t="n">
        <v>0</v>
      </c>
      <c r="AV41" s="285" t="n">
        <v>2982159</v>
      </c>
      <c r="AW41" s="285" t="n">
        <v>2344547.2</v>
      </c>
      <c r="AX41" s="285" t="n">
        <v>0</v>
      </c>
      <c r="AY41" s="285" t="n">
        <v>64.5</v>
      </c>
      <c r="AZ41" s="285" t="n">
        <v>45</v>
      </c>
      <c r="BA41" s="285" t="n">
        <v>0</v>
      </c>
      <c r="BB41" s="285" t="n">
        <v>63</v>
      </c>
      <c r="BC41" s="285" t="n">
        <v>49</v>
      </c>
      <c r="BD41" s="285" t="n">
        <v>0</v>
      </c>
      <c r="BE41" s="285" t="n">
        <v>2.25</v>
      </c>
      <c r="BF41" s="285" t="n">
        <v>3.25</v>
      </c>
      <c r="BG41" s="285" t="n">
        <v>0</v>
      </c>
      <c r="BH41" s="285" t="n">
        <v>2.25</v>
      </c>
      <c r="BI41" s="285" t="n">
        <v>3.25</v>
      </c>
      <c r="BJ41" s="285" t="n">
        <v>0</v>
      </c>
      <c r="BK41" s="285" t="n">
        <v>160499</v>
      </c>
      <c r="BL41" s="285" t="n">
        <v>78364</v>
      </c>
      <c r="BM41" s="285" t="n">
        <v>0</v>
      </c>
      <c r="BN41" s="285" t="n">
        <v>161694</v>
      </c>
      <c r="BO41" s="285" t="n">
        <v>80138</v>
      </c>
      <c r="BP41" s="285" t="n">
        <v>0</v>
      </c>
      <c r="BQ41" s="285" t="n">
        <v>2</v>
      </c>
      <c r="BR41" s="285" t="n">
        <v>1</v>
      </c>
      <c r="BS41" s="285" t="n">
        <v>0</v>
      </c>
      <c r="BT41" s="285" t="n">
        <v>2</v>
      </c>
      <c r="BU41" s="285" t="n">
        <v>1</v>
      </c>
      <c r="BV41" s="285" t="n">
        <v>0</v>
      </c>
      <c r="BW41" s="285" t="n">
        <v>80796.08</v>
      </c>
      <c r="BX41" s="285" t="n">
        <v>69289</v>
      </c>
      <c r="BY41" s="285" t="n">
        <v>0</v>
      </c>
      <c r="BZ41" s="285" t="n">
        <v>119999</v>
      </c>
      <c r="CA41" s="285" t="n">
        <v>103899</v>
      </c>
      <c r="CB41" s="285" t="n">
        <v>0</v>
      </c>
      <c r="CC41" s="285" t="n">
        <v>1.15</v>
      </c>
      <c r="CD41" s="285" t="n">
        <v>1.25</v>
      </c>
      <c r="CE41" s="285" t="n">
        <v>0</v>
      </c>
      <c r="CF41" s="285" t="n">
        <v>1.5</v>
      </c>
      <c r="CG41" s="285" t="n">
        <v>1.5</v>
      </c>
      <c r="CH41" s="285" t="n">
        <v>0</v>
      </c>
      <c r="CI41" s="345"/>
      <c r="CJ41" s="18"/>
      <c r="CK41" s="18"/>
      <c r="CL41" s="18"/>
      <c r="CM41" s="18"/>
      <c r="CN41" s="18"/>
      <c r="CO41" s="18"/>
      <c r="CP41" s="18"/>
      <c r="CQ41" s="18"/>
      <c r="CR41" s="18"/>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18"/>
      <c r="DQ41" s="18"/>
      <c r="DR41" s="18"/>
      <c r="DS41" s="18"/>
      <c r="DT41" s="18"/>
      <c r="DU41" s="18"/>
      <c r="DV41" s="18"/>
      <c r="DW41" s="18"/>
      <c r="DX41" s="18"/>
      <c r="DY41" s="18"/>
      <c r="DZ41" s="18"/>
      <c r="EA41" s="18"/>
      <c r="EB41" s="18"/>
      <c r="EC41" s="18"/>
    </row>
    <row r="42" customFormat="false" ht="11.25" hidden="false" customHeight="true" outlineLevel="0" collapsed="false">
      <c r="A42" s="342" t="n">
        <v>2015</v>
      </c>
      <c r="B42" s="343" t="n">
        <v>26</v>
      </c>
      <c r="C42" s="344" t="s">
        <v>467</v>
      </c>
      <c r="D42" s="285" t="n">
        <v>40667.4</v>
      </c>
      <c r="E42" s="285" t="n">
        <v>40758.6</v>
      </c>
      <c r="F42" s="285" t="n">
        <v>76064.59</v>
      </c>
      <c r="G42" s="285" t="n">
        <v>79257</v>
      </c>
      <c r="H42" s="285" t="n">
        <v>47002.43</v>
      </c>
      <c r="I42" s="285" t="n">
        <v>42878</v>
      </c>
      <c r="J42" s="345"/>
      <c r="K42" s="285" t="n">
        <f aca="false">IF(E42&lt;&gt;0,ROUND(E42-(T42/(U42+V42)),0),"")</f>
        <v>-0</v>
      </c>
      <c r="L42" s="285" t="n">
        <f aca="false">IF(F42&lt;&gt;0,ROUND(F42-(W42/(X42)),0),"")</f>
        <v>0</v>
      </c>
      <c r="M42" s="285" t="n">
        <f aca="false">IF(G42&lt;&gt;0,ROUND(G42-(Y42/(Z42)),0),"")</f>
        <v>0</v>
      </c>
      <c r="N42" s="285" t="n">
        <f aca="false">IF(H42&lt;&gt;0,ROUND(H42-(AA42/(AB42)),0),"")</f>
        <v>0</v>
      </c>
      <c r="O42" s="285" t="n">
        <f aca="false">IF(I42&lt;&gt;0,ROUND(I42-(AC42/(AD42)),0),"")</f>
        <v>0</v>
      </c>
      <c r="P42" s="345"/>
      <c r="Q42" s="285" t="n">
        <v>7922009.86</v>
      </c>
      <c r="R42" s="285" t="n">
        <v>184.8</v>
      </c>
      <c r="S42" s="285" t="n">
        <v>10</v>
      </c>
      <c r="T42" s="285" t="n">
        <v>7377307</v>
      </c>
      <c r="U42" s="285" t="n">
        <v>170</v>
      </c>
      <c r="V42" s="285" t="n">
        <v>11</v>
      </c>
      <c r="W42" s="285" t="n">
        <v>418355.22</v>
      </c>
      <c r="X42" s="285" t="n">
        <v>5.5</v>
      </c>
      <c r="Y42" s="285" t="n">
        <v>396285</v>
      </c>
      <c r="Z42" s="285" t="n">
        <v>5</v>
      </c>
      <c r="AA42" s="285" t="n">
        <v>352518.22</v>
      </c>
      <c r="AB42" s="285" t="n">
        <v>7.5</v>
      </c>
      <c r="AC42" s="285" t="n">
        <v>214390</v>
      </c>
      <c r="AD42" s="285" t="n">
        <v>5</v>
      </c>
      <c r="AE42" s="345"/>
      <c r="AF42" s="285" t="n">
        <f aca="false">IF(ISBLANK(Q42),"",ROUND(Q42-(AS42+AT42+AU42),0))</f>
        <v>0</v>
      </c>
      <c r="AG42" s="285" t="n">
        <f aca="false">IF(ISBLANK(T42),"",ROUND(T42-(AV42+AW42+AX42),0))</f>
        <v>0</v>
      </c>
      <c r="AH42" s="285" t="n">
        <f aca="false">IF(ISBLANK(W42),"",ROUND(W42-(BK42+BL42+BM42),0))</f>
        <v>0</v>
      </c>
      <c r="AI42" s="285" t="n">
        <f aca="false">IF(ISBLANK(Y42),"",ROUND(Y42-(BN42+BO42+BP42),0))</f>
        <v>0</v>
      </c>
      <c r="AJ42" s="285" t="n">
        <f aca="false">IF(ISBLANK(AA42),"",ROUND(AA42-(BW42+BX42+BY42),0))</f>
        <v>0</v>
      </c>
      <c r="AK42" s="285" t="n">
        <f aca="false">IF(ISBLANK(AC42),"",ROUND(AC42-(BZ42+CA42+CB42),0))</f>
        <v>0</v>
      </c>
      <c r="AL42" s="285" t="n">
        <f aca="false">IF(ISBLANK(R42),"",ROUND((R42+S42)-(AY42+AZ42+BA42+BE42+BF42+BG42),0))</f>
        <v>0</v>
      </c>
      <c r="AM42" s="285" t="n">
        <f aca="false">IF(ISBLANK(U42),"",ROUND((U42+V42)-(BB42+BC42+BD42+BH42+BI42+BJ42),0))</f>
        <v>0</v>
      </c>
      <c r="AN42" s="285" t="n">
        <f aca="false">IF(ISBLANK(X42),"",ROUND((X42)-(BQ42+BR42+BS42),0))</f>
        <v>0</v>
      </c>
      <c r="AO42" s="285" t="n">
        <f aca="false">IF(ISBLANK(Z42),"",ROUND((Z42)-(BT42+BU42+BV42),0))</f>
        <v>0</v>
      </c>
      <c r="AP42" s="285" t="n">
        <f aca="false">IF(ISBLANK(AB42),"",ROUND((AB42)-(CC42+CD42+CE42),0))</f>
        <v>0</v>
      </c>
      <c r="AQ42" s="285" t="n">
        <f aca="false">IF(ISBLANK(AD42),"",ROUND((AD42)-(CF42+CG42+CH42),0))</f>
        <v>0</v>
      </c>
      <c r="AR42" s="345"/>
      <c r="AS42" s="285" t="n">
        <v>5001891.15</v>
      </c>
      <c r="AT42" s="285" t="n">
        <v>2920118.71</v>
      </c>
      <c r="AU42" s="285" t="n">
        <v>0</v>
      </c>
      <c r="AV42" s="285" t="n">
        <v>4605660</v>
      </c>
      <c r="AW42" s="285" t="n">
        <v>2771647</v>
      </c>
      <c r="AX42" s="285" t="n">
        <v>0</v>
      </c>
      <c r="AY42" s="285" t="n">
        <v>123.3</v>
      </c>
      <c r="AZ42" s="285" t="n">
        <v>61.5</v>
      </c>
      <c r="BA42" s="285" t="n">
        <v>0</v>
      </c>
      <c r="BB42" s="285" t="n">
        <v>112</v>
      </c>
      <c r="BC42" s="285" t="n">
        <v>58</v>
      </c>
      <c r="BD42" s="285" t="n">
        <v>0</v>
      </c>
      <c r="BE42" s="285" t="n">
        <v>8</v>
      </c>
      <c r="BF42" s="285" t="n">
        <v>2</v>
      </c>
      <c r="BG42" s="285" t="n">
        <v>0</v>
      </c>
      <c r="BH42" s="285" t="n">
        <v>8</v>
      </c>
      <c r="BI42" s="285" t="n">
        <v>3</v>
      </c>
      <c r="BJ42" s="285" t="n">
        <v>0</v>
      </c>
      <c r="BK42" s="285" t="n">
        <v>335670.18</v>
      </c>
      <c r="BL42" s="285" t="n">
        <v>82685.04</v>
      </c>
      <c r="BM42" s="285" t="n">
        <v>0</v>
      </c>
      <c r="BN42" s="285" t="n">
        <v>312640</v>
      </c>
      <c r="BO42" s="285" t="n">
        <v>83645</v>
      </c>
      <c r="BP42" s="285" t="n">
        <v>0</v>
      </c>
      <c r="BQ42" s="285" t="n">
        <v>4.5</v>
      </c>
      <c r="BR42" s="285" t="n">
        <v>1</v>
      </c>
      <c r="BS42" s="285" t="n">
        <v>0</v>
      </c>
      <c r="BT42" s="285" t="n">
        <v>4</v>
      </c>
      <c r="BU42" s="285" t="n">
        <v>1</v>
      </c>
      <c r="BV42" s="285" t="n">
        <v>0</v>
      </c>
      <c r="BW42" s="285" t="n">
        <v>198920.58</v>
      </c>
      <c r="BX42" s="285" t="n">
        <v>153597.64</v>
      </c>
      <c r="BY42" s="285" t="n">
        <v>0</v>
      </c>
      <c r="BZ42" s="285" t="n">
        <v>128390</v>
      </c>
      <c r="CA42" s="285" t="n">
        <v>86000</v>
      </c>
      <c r="CB42" s="285" t="n">
        <v>0</v>
      </c>
      <c r="CC42" s="285" t="n">
        <v>4.5</v>
      </c>
      <c r="CD42" s="285" t="n">
        <v>3</v>
      </c>
      <c r="CE42" s="285" t="n">
        <v>0</v>
      </c>
      <c r="CF42" s="285" t="n">
        <v>3</v>
      </c>
      <c r="CG42" s="285" t="n">
        <v>2</v>
      </c>
      <c r="CH42" s="285" t="n">
        <v>0</v>
      </c>
      <c r="CI42" s="345"/>
      <c r="CJ42" s="18"/>
      <c r="CK42" s="18"/>
      <c r="CL42" s="18"/>
      <c r="CM42" s="18"/>
      <c r="CN42" s="18"/>
      <c r="CO42" s="18"/>
      <c r="CP42" s="18"/>
      <c r="CQ42" s="18"/>
      <c r="CR42" s="18"/>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18"/>
      <c r="DQ42" s="18"/>
      <c r="DR42" s="18"/>
      <c r="DS42" s="18"/>
      <c r="DT42" s="18"/>
      <c r="DU42" s="18"/>
      <c r="DV42" s="18"/>
      <c r="DW42" s="18"/>
      <c r="DX42" s="18"/>
      <c r="DY42" s="18"/>
      <c r="DZ42" s="18"/>
      <c r="EA42" s="18"/>
      <c r="EB42" s="18"/>
      <c r="EC42" s="18"/>
    </row>
    <row r="43" customFormat="false" ht="11.25" hidden="false" customHeight="true" outlineLevel="0" collapsed="false">
      <c r="A43" s="342" t="n">
        <v>2015</v>
      </c>
      <c r="B43" s="343" t="n">
        <v>27</v>
      </c>
      <c r="C43" s="344" t="s">
        <v>468</v>
      </c>
      <c r="D43" s="285" t="n">
        <v>49020.77</v>
      </c>
      <c r="E43" s="285" t="n">
        <v>47194.78</v>
      </c>
      <c r="F43" s="285" t="n">
        <v>89122.66</v>
      </c>
      <c r="G43" s="285" t="n">
        <v>87644.43</v>
      </c>
      <c r="H43" s="285" t="n">
        <v>72273.6</v>
      </c>
      <c r="I43" s="285" t="n">
        <v>68976.63</v>
      </c>
      <c r="J43" s="345"/>
      <c r="K43" s="285" t="n">
        <f aca="false">IF(E43&lt;&gt;0,ROUND(E43-(T43/(U43+V43)),0),"")</f>
        <v>-0</v>
      </c>
      <c r="L43" s="285" t="n">
        <f aca="false">IF(F43&lt;&gt;0,ROUND(F43-(W43/(X43)),0),"")</f>
        <v>-0</v>
      </c>
      <c r="M43" s="285" t="n">
        <f aca="false">IF(G43&lt;&gt;0,ROUND(G43-(Y43/(Z43)),0),"")</f>
        <v>0</v>
      </c>
      <c r="N43" s="285" t="n">
        <f aca="false">IF(H43&lt;&gt;0,ROUND(H43-(AA43/(AB43)),0),"")</f>
        <v>0</v>
      </c>
      <c r="O43" s="285" t="n">
        <f aca="false">IF(I43&lt;&gt;0,ROUND(I43-(AC43/(AD43)),0),"")</f>
        <v>0</v>
      </c>
      <c r="P43" s="345"/>
      <c r="Q43" s="285" t="n">
        <v>16961185.92</v>
      </c>
      <c r="R43" s="285" t="n">
        <v>323.5</v>
      </c>
      <c r="S43" s="285" t="n">
        <v>22.5</v>
      </c>
      <c r="T43" s="285" t="n">
        <v>16848537</v>
      </c>
      <c r="U43" s="285" t="n">
        <v>334.5</v>
      </c>
      <c r="V43" s="285" t="n">
        <v>22.5</v>
      </c>
      <c r="W43" s="285" t="n">
        <v>623858.65</v>
      </c>
      <c r="X43" s="285" t="n">
        <v>7</v>
      </c>
      <c r="Y43" s="285" t="n">
        <v>613511</v>
      </c>
      <c r="Z43" s="285" t="n">
        <v>7</v>
      </c>
      <c r="AA43" s="285" t="n">
        <v>542052</v>
      </c>
      <c r="AB43" s="285" t="n">
        <v>7.5</v>
      </c>
      <c r="AC43" s="285" t="n">
        <v>551813</v>
      </c>
      <c r="AD43" s="285" t="n">
        <v>8</v>
      </c>
      <c r="AE43" s="345"/>
      <c r="AF43" s="285" t="n">
        <f aca="false">IF(ISBLANK(Q43),"",ROUND(Q43-(AS43+AT43+AU43),0))</f>
        <v>0</v>
      </c>
      <c r="AG43" s="285" t="n">
        <f aca="false">IF(ISBLANK(T43),"",ROUND(T43-(AV43+AW43+AX43),0))</f>
        <v>0</v>
      </c>
      <c r="AH43" s="285" t="n">
        <f aca="false">IF(ISBLANK(W43),"",ROUND(W43-(BK43+BL43+BM43),0))</f>
        <v>0</v>
      </c>
      <c r="AI43" s="285" t="n">
        <f aca="false">IF(ISBLANK(Y43),"",ROUND(Y43-(BN43+BO43+BP43),0))</f>
        <v>0</v>
      </c>
      <c r="AJ43" s="285" t="n">
        <f aca="false">IF(ISBLANK(AA43),"",ROUND(AA43-(BW43+BX43+BY43),0))</f>
        <v>0</v>
      </c>
      <c r="AK43" s="285" t="n">
        <f aca="false">IF(ISBLANK(AC43),"",ROUND(AC43-(BZ43+CA43+CB43),0))</f>
        <v>0</v>
      </c>
      <c r="AL43" s="285" t="n">
        <f aca="false">IF(ISBLANK(R43),"",ROUND((R43+S43)-(AY43+AZ43+BA43+BE43+BF43+BG43),0))</f>
        <v>0</v>
      </c>
      <c r="AM43" s="285" t="n">
        <f aca="false">IF(ISBLANK(U43),"",ROUND((U43+V43)-(BB43+BC43+BD43+BH43+BI43+BJ43),0))</f>
        <v>0</v>
      </c>
      <c r="AN43" s="285" t="n">
        <f aca="false">IF(ISBLANK(X43),"",ROUND((X43)-(BQ43+BR43+BS43),0))</f>
        <v>0</v>
      </c>
      <c r="AO43" s="285" t="n">
        <f aca="false">IF(ISBLANK(Z43),"",ROUND((Z43)-(BT43+BU43+BV43),0))</f>
        <v>0</v>
      </c>
      <c r="AP43" s="285" t="n">
        <f aca="false">IF(ISBLANK(AB43),"",ROUND((AB43)-(CC43+CD43+CE43),0))</f>
        <v>0</v>
      </c>
      <c r="AQ43" s="285" t="n">
        <f aca="false">IF(ISBLANK(AD43),"",ROUND((AD43)-(CF43+CG43+CH43),0))</f>
        <v>0</v>
      </c>
      <c r="AR43" s="345"/>
      <c r="AS43" s="285" t="n">
        <v>10309984.95</v>
      </c>
      <c r="AT43" s="285" t="n">
        <v>6651200.97</v>
      </c>
      <c r="AU43" s="285" t="n">
        <v>0</v>
      </c>
      <c r="AV43" s="285" t="n">
        <v>10651677</v>
      </c>
      <c r="AW43" s="285" t="n">
        <v>6196860</v>
      </c>
      <c r="AX43" s="285" t="n">
        <v>0</v>
      </c>
      <c r="AY43" s="285" t="n">
        <v>187</v>
      </c>
      <c r="AZ43" s="285" t="n">
        <v>136.5</v>
      </c>
      <c r="BA43" s="285" t="n">
        <v>0</v>
      </c>
      <c r="BB43" s="285" t="n">
        <v>195</v>
      </c>
      <c r="BC43" s="285" t="n">
        <v>139.5</v>
      </c>
      <c r="BD43" s="285" t="n">
        <v>0</v>
      </c>
      <c r="BE43" s="285" t="n">
        <v>13.5</v>
      </c>
      <c r="BF43" s="285" t="n">
        <v>9</v>
      </c>
      <c r="BG43" s="285" t="n">
        <v>0</v>
      </c>
      <c r="BH43" s="285" t="n">
        <v>13.5</v>
      </c>
      <c r="BI43" s="285" t="n">
        <v>9</v>
      </c>
      <c r="BJ43" s="285" t="n">
        <v>0</v>
      </c>
      <c r="BK43" s="285" t="n">
        <v>482563.65</v>
      </c>
      <c r="BL43" s="285" t="n">
        <v>141295</v>
      </c>
      <c r="BM43" s="285" t="n">
        <v>0</v>
      </c>
      <c r="BN43" s="285" t="n">
        <v>477275</v>
      </c>
      <c r="BO43" s="285" t="n">
        <v>136236</v>
      </c>
      <c r="BP43" s="285" t="n">
        <v>0</v>
      </c>
      <c r="BQ43" s="285" t="n">
        <v>5.7</v>
      </c>
      <c r="BR43" s="285" t="n">
        <v>1.3</v>
      </c>
      <c r="BS43" s="285" t="n">
        <v>0</v>
      </c>
      <c r="BT43" s="285" t="n">
        <v>5.7</v>
      </c>
      <c r="BU43" s="285" t="n">
        <v>1.3</v>
      </c>
      <c r="BV43" s="285" t="n">
        <v>0</v>
      </c>
      <c r="BW43" s="285" t="n">
        <v>234512</v>
      </c>
      <c r="BX43" s="285" t="n">
        <v>307540</v>
      </c>
      <c r="BY43" s="285" t="n">
        <v>0</v>
      </c>
      <c r="BZ43" s="285" t="n">
        <v>272566</v>
      </c>
      <c r="CA43" s="285" t="n">
        <v>279247</v>
      </c>
      <c r="CB43" s="285" t="n">
        <v>0</v>
      </c>
      <c r="CC43" s="285" t="n">
        <v>3.5</v>
      </c>
      <c r="CD43" s="285" t="n">
        <v>4</v>
      </c>
      <c r="CE43" s="285" t="n">
        <v>0</v>
      </c>
      <c r="CF43" s="285" t="n">
        <v>4</v>
      </c>
      <c r="CG43" s="285" t="n">
        <v>4</v>
      </c>
      <c r="CH43" s="285" t="n">
        <v>0</v>
      </c>
      <c r="CI43" s="345"/>
      <c r="CJ43" s="18"/>
      <c r="CK43" s="18"/>
      <c r="CL43" s="18"/>
      <c r="CM43" s="18"/>
      <c r="CN43" s="18"/>
      <c r="CO43" s="18"/>
      <c r="CP43" s="18"/>
      <c r="CQ43" s="18"/>
      <c r="CR43" s="18"/>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18"/>
      <c r="DQ43" s="18"/>
      <c r="DR43" s="18"/>
      <c r="DS43" s="18"/>
      <c r="DT43" s="18"/>
      <c r="DU43" s="18"/>
      <c r="DV43" s="18"/>
      <c r="DW43" s="18"/>
      <c r="DX43" s="18"/>
      <c r="DY43" s="18"/>
      <c r="DZ43" s="18"/>
      <c r="EA43" s="18"/>
      <c r="EB43" s="18"/>
      <c r="EC43" s="18"/>
    </row>
    <row r="44" customFormat="false" ht="11.25" hidden="false" customHeight="true" outlineLevel="0" collapsed="false">
      <c r="A44" s="342" t="n">
        <v>2015</v>
      </c>
      <c r="B44" s="343" t="n">
        <v>28</v>
      </c>
      <c r="C44" s="344" t="s">
        <v>469</v>
      </c>
      <c r="D44" s="285" t="n">
        <v>46717.62</v>
      </c>
      <c r="E44" s="285" t="n">
        <v>48260.49</v>
      </c>
      <c r="F44" s="285" t="n">
        <v>86472</v>
      </c>
      <c r="G44" s="285" t="n">
        <v>88201.67</v>
      </c>
      <c r="H44" s="285" t="n">
        <v>71457.32</v>
      </c>
      <c r="I44" s="285" t="n">
        <v>72886.67</v>
      </c>
      <c r="J44" s="345"/>
      <c r="K44" s="285" t="n">
        <f aca="false">IF(E44&lt;&gt;0,ROUND(E44-(T44/(U44+V44)),0),"")</f>
        <v>0</v>
      </c>
      <c r="L44" s="285" t="n">
        <f aca="false">IF(F44&lt;&gt;0,ROUND(F44-(W44/(X44)),0),"")</f>
        <v>0</v>
      </c>
      <c r="M44" s="285" t="n">
        <f aca="false">IF(G44&lt;&gt;0,ROUND(G44-(Y44/(Z44)),0),"")</f>
        <v>0</v>
      </c>
      <c r="N44" s="285" t="n">
        <f aca="false">IF(H44&lt;&gt;0,ROUND(H44-(AA44/(AB44)),0),"")</f>
        <v>0</v>
      </c>
      <c r="O44" s="285" t="n">
        <f aca="false">IF(I44&lt;&gt;0,ROUND(I44-(AC44/(AD44)),0),"")</f>
        <v>0</v>
      </c>
      <c r="P44" s="345"/>
      <c r="Q44" s="285" t="n">
        <v>5934071.64</v>
      </c>
      <c r="R44" s="285" t="n">
        <v>120.02</v>
      </c>
      <c r="S44" s="285" t="n">
        <v>7</v>
      </c>
      <c r="T44" s="285" t="n">
        <v>5960170</v>
      </c>
      <c r="U44" s="285" t="n">
        <v>116.5</v>
      </c>
      <c r="V44" s="285" t="n">
        <v>7</v>
      </c>
      <c r="W44" s="285" t="n">
        <v>259416</v>
      </c>
      <c r="X44" s="285" t="n">
        <v>3</v>
      </c>
      <c r="Y44" s="285" t="n">
        <v>264605</v>
      </c>
      <c r="Z44" s="285" t="n">
        <v>3</v>
      </c>
      <c r="AA44" s="285" t="n">
        <v>214371.96</v>
      </c>
      <c r="AB44" s="285" t="n">
        <v>3</v>
      </c>
      <c r="AC44" s="285" t="n">
        <v>218660</v>
      </c>
      <c r="AD44" s="285" t="n">
        <v>3</v>
      </c>
      <c r="AE44" s="345"/>
      <c r="AF44" s="285" t="n">
        <f aca="false">IF(ISBLANK(Q44),"",ROUND(Q44-(AS44+AT44+AU44),0))</f>
        <v>0</v>
      </c>
      <c r="AG44" s="285" t="n">
        <f aca="false">IF(ISBLANK(T44),"",ROUND(T44-(AV44+AW44+AX44),0))</f>
        <v>0</v>
      </c>
      <c r="AH44" s="285" t="n">
        <f aca="false">IF(ISBLANK(W44),"",ROUND(W44-(BK44+BL44+BM44),0))</f>
        <v>0</v>
      </c>
      <c r="AI44" s="285" t="n">
        <f aca="false">IF(ISBLANK(Y44),"",ROUND(Y44-(BN44+BO44+BP44),0))</f>
        <v>0</v>
      </c>
      <c r="AJ44" s="285" t="n">
        <f aca="false">IF(ISBLANK(AA44),"",ROUND(AA44-(BW44+BX44+BY44),0))</f>
        <v>0</v>
      </c>
      <c r="AK44" s="285" t="n">
        <f aca="false">IF(ISBLANK(AC44),"",ROUND(AC44-(BZ44+CA44+CB44),0))</f>
        <v>0</v>
      </c>
      <c r="AL44" s="285" t="n">
        <f aca="false">IF(ISBLANK(R44),"",ROUND((R44+S44)-(AY44+AZ44+BA44+BE44+BF44+BG44),0))</f>
        <v>0</v>
      </c>
      <c r="AM44" s="285" t="n">
        <f aca="false">IF(ISBLANK(U44),"",ROUND((U44+V44)-(BB44+BC44+BD44+BH44+BI44+BJ44),0))</f>
        <v>0</v>
      </c>
      <c r="AN44" s="285" t="n">
        <f aca="false">IF(ISBLANK(X44),"",ROUND((X44)-(BQ44+BR44+BS44),0))</f>
        <v>0</v>
      </c>
      <c r="AO44" s="285" t="n">
        <f aca="false">IF(ISBLANK(Z44),"",ROUND((Z44)-(BT44+BU44+BV44),0))</f>
        <v>0</v>
      </c>
      <c r="AP44" s="285" t="n">
        <f aca="false">IF(ISBLANK(AB44),"",ROUND((AB44)-(CC44+CD44+CE44),0))</f>
        <v>0</v>
      </c>
      <c r="AQ44" s="285" t="n">
        <f aca="false">IF(ISBLANK(AD44),"",ROUND((AD44)-(CF44+CG44+CH44),0))</f>
        <v>0</v>
      </c>
      <c r="AR44" s="345"/>
      <c r="AS44" s="285" t="n">
        <v>4020392.33</v>
      </c>
      <c r="AT44" s="285" t="n">
        <v>1864778.35</v>
      </c>
      <c r="AU44" s="285" t="n">
        <v>48900.96</v>
      </c>
      <c r="AV44" s="285" t="n">
        <v>4097963</v>
      </c>
      <c r="AW44" s="285" t="n">
        <v>1862207</v>
      </c>
      <c r="AX44" s="285" t="n">
        <v>0</v>
      </c>
      <c r="AY44" s="285" t="n">
        <v>82.36</v>
      </c>
      <c r="AZ44" s="285" t="n">
        <v>36.66</v>
      </c>
      <c r="BA44" s="285" t="n">
        <v>1</v>
      </c>
      <c r="BB44" s="285" t="n">
        <v>81</v>
      </c>
      <c r="BC44" s="285" t="n">
        <v>35.5</v>
      </c>
      <c r="BD44" s="285" t="n">
        <v>0</v>
      </c>
      <c r="BE44" s="285" t="n">
        <v>4</v>
      </c>
      <c r="BF44" s="285" t="n">
        <v>3</v>
      </c>
      <c r="BG44" s="285" t="n">
        <v>0</v>
      </c>
      <c r="BH44" s="285" t="n">
        <v>4</v>
      </c>
      <c r="BI44" s="285" t="n">
        <v>3</v>
      </c>
      <c r="BJ44" s="285" t="n">
        <v>0</v>
      </c>
      <c r="BK44" s="285" t="n">
        <v>168776.04</v>
      </c>
      <c r="BL44" s="285" t="n">
        <v>90639.96</v>
      </c>
      <c r="BM44" s="285" t="n">
        <v>0</v>
      </c>
      <c r="BN44" s="285" t="n">
        <v>172152</v>
      </c>
      <c r="BO44" s="285" t="n">
        <v>92453</v>
      </c>
      <c r="BP44" s="285" t="n">
        <v>0</v>
      </c>
      <c r="BQ44" s="285" t="n">
        <v>2</v>
      </c>
      <c r="BR44" s="285" t="n">
        <v>1</v>
      </c>
      <c r="BS44" s="285" t="n">
        <v>0</v>
      </c>
      <c r="BT44" s="285" t="n">
        <v>2</v>
      </c>
      <c r="BU44" s="285" t="n">
        <v>1</v>
      </c>
      <c r="BV44" s="285" t="n">
        <v>0</v>
      </c>
      <c r="BW44" s="285" t="n">
        <v>138693.96</v>
      </c>
      <c r="BX44" s="285" t="n">
        <v>75678</v>
      </c>
      <c r="BY44" s="285" t="n">
        <v>0</v>
      </c>
      <c r="BZ44" s="285" t="n">
        <v>141468</v>
      </c>
      <c r="CA44" s="285" t="n">
        <v>77192</v>
      </c>
      <c r="CB44" s="285" t="n">
        <v>0</v>
      </c>
      <c r="CC44" s="285" t="n">
        <v>2</v>
      </c>
      <c r="CD44" s="285" t="n">
        <v>1</v>
      </c>
      <c r="CE44" s="285" t="n">
        <v>0</v>
      </c>
      <c r="CF44" s="285" t="n">
        <v>2</v>
      </c>
      <c r="CG44" s="285" t="n">
        <v>1</v>
      </c>
      <c r="CH44" s="285" t="n">
        <v>0</v>
      </c>
      <c r="CI44" s="345"/>
      <c r="CJ44" s="18"/>
      <c r="CK44" s="18"/>
      <c r="CL44" s="18"/>
      <c r="CM44" s="18"/>
      <c r="CN44" s="18"/>
      <c r="CO44" s="18"/>
      <c r="CP44" s="18"/>
      <c r="CQ44" s="18"/>
      <c r="CR44" s="18"/>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18"/>
      <c r="DQ44" s="18"/>
      <c r="DR44" s="18"/>
      <c r="DS44" s="18"/>
      <c r="DT44" s="18"/>
      <c r="DU44" s="18"/>
      <c r="DV44" s="18"/>
      <c r="DW44" s="18"/>
      <c r="DX44" s="18"/>
      <c r="DY44" s="18"/>
      <c r="DZ44" s="18"/>
      <c r="EA44" s="18"/>
      <c r="EB44" s="18"/>
      <c r="EC44" s="18"/>
    </row>
    <row r="45" customFormat="false" ht="11.25" hidden="false" customHeight="true" outlineLevel="0" collapsed="false">
      <c r="A45" s="342" t="n">
        <v>2015</v>
      </c>
      <c r="B45" s="343" t="n">
        <v>29</v>
      </c>
      <c r="C45" s="344" t="s">
        <v>470</v>
      </c>
      <c r="D45" s="285" t="n">
        <v>66084.16</v>
      </c>
      <c r="E45" s="285" t="n">
        <v>67561.87</v>
      </c>
      <c r="F45" s="285" t="n">
        <v>132249.94</v>
      </c>
      <c r="G45" s="285" t="n">
        <v>137262.78</v>
      </c>
      <c r="H45" s="285" t="n">
        <v>107100.62</v>
      </c>
      <c r="I45" s="285" t="n">
        <v>110537.78</v>
      </c>
      <c r="J45" s="345"/>
      <c r="K45" s="285" t="n">
        <f aca="false">IF(E45&lt;&gt;0,ROUND(E45-(T45/(U45+V45)),0),"")</f>
        <v>0</v>
      </c>
      <c r="L45" s="285" t="n">
        <f aca="false">IF(F45&lt;&gt;0,ROUND(F45-(W45/(X45)),0),"")</f>
        <v>-0</v>
      </c>
      <c r="M45" s="285" t="n">
        <f aca="false">IF(G45&lt;&gt;0,ROUND(G45-(Y45/(Z45)),0),"")</f>
        <v>-0</v>
      </c>
      <c r="N45" s="285" t="n">
        <f aca="false">IF(H45&lt;&gt;0,ROUND(H45-(AA45/(AB45)),0),"")</f>
        <v>-0</v>
      </c>
      <c r="O45" s="285" t="n">
        <f aca="false">IF(I45&lt;&gt;0,ROUND(I45-(AC45/(AD45)),0),"")</f>
        <v>0</v>
      </c>
      <c r="P45" s="345"/>
      <c r="Q45" s="285" t="n">
        <v>1022101942.36</v>
      </c>
      <c r="R45" s="285" t="n">
        <v>14544.59</v>
      </c>
      <c r="S45" s="285" t="n">
        <v>922.08</v>
      </c>
      <c r="T45" s="285" t="n">
        <v>1111477164.54</v>
      </c>
      <c r="U45" s="285" t="n">
        <v>15553</v>
      </c>
      <c r="V45" s="285" t="n">
        <v>898.25</v>
      </c>
      <c r="W45" s="285" t="n">
        <v>26053239.07</v>
      </c>
      <c r="X45" s="285" t="n">
        <v>197</v>
      </c>
      <c r="Y45" s="285" t="n">
        <v>27178030.9</v>
      </c>
      <c r="Z45" s="285" t="n">
        <v>198</v>
      </c>
      <c r="AA45" s="285" t="n">
        <v>43404669.31</v>
      </c>
      <c r="AB45" s="285" t="n">
        <v>405.27</v>
      </c>
      <c r="AC45" s="285" t="n">
        <v>41124475.67</v>
      </c>
      <c r="AD45" s="285" t="n">
        <v>372.04</v>
      </c>
      <c r="AE45" s="345"/>
      <c r="AF45" s="285" t="n">
        <f aca="false">IF(ISBLANK(Q45),"",ROUND(Q45-(AS45+AT45+AU45),0))</f>
        <v>0</v>
      </c>
      <c r="AG45" s="285" t="n">
        <f aca="false">IF(ISBLANK(T45),"",ROUND(T45-(AV45+AW45+AX45),0))</f>
        <v>0</v>
      </c>
      <c r="AH45" s="285" t="n">
        <f aca="false">IF(ISBLANK(W45),"",ROUND(W45-(BK45+BL45+BM45),0))</f>
        <v>0</v>
      </c>
      <c r="AI45" s="285" t="n">
        <f aca="false">IF(ISBLANK(Y45),"",ROUND(Y45-(BN45+BO45+BP45),0))</f>
        <v>0</v>
      </c>
      <c r="AJ45" s="285" t="n">
        <f aca="false">IF(ISBLANK(AA45),"",ROUND(AA45-(BW45+BX45+BY45),0))</f>
        <v>0</v>
      </c>
      <c r="AK45" s="285" t="n">
        <f aca="false">IF(ISBLANK(AC45),"",ROUND(AC45-(BZ45+CA45+CB45),0))</f>
        <v>0</v>
      </c>
      <c r="AL45" s="285" t="n">
        <f aca="false">IF(ISBLANK(R45),"",ROUND((R45+S45)-(AY45+AZ45+BA45+BE45+BF45+BG45),0))</f>
        <v>0</v>
      </c>
      <c r="AM45" s="285" t="n">
        <f aca="false">IF(ISBLANK(U45),"",ROUND((U45+V45)-(BB45+BC45+BD45+BH45+BI45+BJ45),0))</f>
        <v>0</v>
      </c>
      <c r="AN45" s="285" t="n">
        <f aca="false">IF(ISBLANK(X45),"",ROUND((X45)-(BQ45+BR45+BS45),0))</f>
        <v>0</v>
      </c>
      <c r="AO45" s="285" t="n">
        <f aca="false">IF(ISBLANK(Z45),"",ROUND((Z45)-(BT45+BU45+BV45),0))</f>
        <v>0</v>
      </c>
      <c r="AP45" s="285" t="n">
        <f aca="false">IF(ISBLANK(AB45),"",ROUND((AB45)-(CC45+CD45+CE45),0))</f>
        <v>0</v>
      </c>
      <c r="AQ45" s="285" t="n">
        <f aca="false">IF(ISBLANK(AD45),"",ROUND((AD45)-(CF45+CG45+CH45),0))</f>
        <v>0</v>
      </c>
      <c r="AR45" s="345"/>
      <c r="AS45" s="285" t="n">
        <v>608078846.88</v>
      </c>
      <c r="AT45" s="285" t="n">
        <v>414023095.48</v>
      </c>
      <c r="AU45" s="285" t="n">
        <v>0</v>
      </c>
      <c r="AV45" s="285" t="n">
        <v>656436998.72</v>
      </c>
      <c r="AW45" s="285" t="n">
        <v>455040165.82</v>
      </c>
      <c r="AX45" s="285" t="n">
        <v>0</v>
      </c>
      <c r="AY45" s="285" t="n">
        <v>8937.97</v>
      </c>
      <c r="AZ45" s="285" t="n">
        <v>5606.62</v>
      </c>
      <c r="BA45" s="285" t="n">
        <v>0</v>
      </c>
      <c r="BB45" s="285" t="n">
        <v>9419.3</v>
      </c>
      <c r="BC45" s="285" t="n">
        <v>6133.7</v>
      </c>
      <c r="BD45" s="285" t="n">
        <v>0</v>
      </c>
      <c r="BE45" s="285" t="n">
        <v>465.61</v>
      </c>
      <c r="BF45" s="285" t="n">
        <v>456.47</v>
      </c>
      <c r="BG45" s="285" t="n">
        <v>0</v>
      </c>
      <c r="BH45" s="285" t="n">
        <v>453.25</v>
      </c>
      <c r="BI45" s="285" t="n">
        <v>445</v>
      </c>
      <c r="BJ45" s="285" t="n">
        <v>0</v>
      </c>
      <c r="BK45" s="285" t="n">
        <v>19992642.39</v>
      </c>
      <c r="BL45" s="285" t="n">
        <v>6060596.68</v>
      </c>
      <c r="BM45" s="285" t="n">
        <v>0</v>
      </c>
      <c r="BN45" s="285" t="n">
        <v>20886206.26</v>
      </c>
      <c r="BO45" s="285" t="n">
        <v>6291824.64</v>
      </c>
      <c r="BP45" s="285" t="n">
        <v>0</v>
      </c>
      <c r="BQ45" s="285" t="n">
        <v>153</v>
      </c>
      <c r="BR45" s="285" t="n">
        <v>44</v>
      </c>
      <c r="BS45" s="285" t="n">
        <v>0</v>
      </c>
      <c r="BT45" s="285" t="n">
        <v>154</v>
      </c>
      <c r="BU45" s="285" t="n">
        <v>44</v>
      </c>
      <c r="BV45" s="285" t="n">
        <v>0</v>
      </c>
      <c r="BW45" s="285" t="n">
        <v>24777268.69</v>
      </c>
      <c r="BX45" s="285" t="n">
        <v>18627400.62</v>
      </c>
      <c r="BY45" s="285" t="n">
        <v>0</v>
      </c>
      <c r="BZ45" s="285" t="n">
        <v>23714496.98</v>
      </c>
      <c r="CA45" s="285" t="n">
        <v>17409978.69</v>
      </c>
      <c r="CB45" s="285" t="n">
        <v>0</v>
      </c>
      <c r="CC45" s="285" t="n">
        <v>239.76</v>
      </c>
      <c r="CD45" s="285" t="n">
        <v>165.51</v>
      </c>
      <c r="CE45" s="285" t="n">
        <v>0</v>
      </c>
      <c r="CF45" s="285" t="n">
        <v>222.04</v>
      </c>
      <c r="CG45" s="285" t="n">
        <v>150</v>
      </c>
      <c r="CH45" s="285" t="n">
        <v>0</v>
      </c>
      <c r="CI45" s="345"/>
      <c r="CJ45" s="18"/>
      <c r="CK45" s="18"/>
      <c r="CL45" s="18"/>
      <c r="CM45" s="18"/>
      <c r="CN45" s="18"/>
      <c r="CO45" s="18"/>
      <c r="CP45" s="18"/>
      <c r="CQ45" s="18"/>
      <c r="CR45" s="18"/>
      <c r="CS45" s="18"/>
      <c r="CT45" s="18"/>
      <c r="CU45" s="18"/>
      <c r="CV45" s="18"/>
      <c r="CW45" s="18"/>
      <c r="CX45" s="18"/>
      <c r="CY45" s="18"/>
      <c r="CZ45" s="18"/>
      <c r="DA45" s="18"/>
      <c r="DB45" s="18"/>
      <c r="DC45" s="18"/>
      <c r="DD45" s="18"/>
      <c r="DE45" s="18"/>
      <c r="DF45" s="18"/>
      <c r="DG45" s="18"/>
      <c r="DH45" s="18"/>
      <c r="DI45" s="18"/>
      <c r="DJ45" s="18"/>
      <c r="DK45" s="18"/>
      <c r="DL45" s="18"/>
      <c r="DM45" s="18"/>
      <c r="DN45" s="18"/>
      <c r="DO45" s="18"/>
      <c r="DP45" s="18"/>
      <c r="DQ45" s="18"/>
      <c r="DR45" s="18"/>
      <c r="DS45" s="18"/>
      <c r="DT45" s="18"/>
      <c r="DU45" s="18"/>
      <c r="DV45" s="18"/>
      <c r="DW45" s="18"/>
      <c r="DX45" s="18"/>
      <c r="DY45" s="18"/>
      <c r="DZ45" s="18"/>
      <c r="EA45" s="18"/>
      <c r="EB45" s="18"/>
      <c r="EC45" s="18"/>
    </row>
    <row r="46" customFormat="false" ht="11.25" hidden="false" customHeight="true" outlineLevel="0" collapsed="false">
      <c r="A46" s="342" t="n">
        <v>2015</v>
      </c>
      <c r="B46" s="343" t="n">
        <v>30</v>
      </c>
      <c r="C46" s="344" t="s">
        <v>471</v>
      </c>
      <c r="D46" s="285" t="n">
        <v>55298.24</v>
      </c>
      <c r="E46" s="285" t="n">
        <v>56177.95</v>
      </c>
      <c r="F46" s="285" t="n">
        <v>99861.11</v>
      </c>
      <c r="G46" s="285" t="n">
        <v>101786.11</v>
      </c>
      <c r="H46" s="285" t="n">
        <v>77600.82</v>
      </c>
      <c r="I46" s="285" t="n">
        <v>80018.12</v>
      </c>
      <c r="J46" s="345"/>
      <c r="K46" s="285" t="n">
        <f aca="false">IF(E46&lt;&gt;0,ROUND(E46-(T46/(U46+V46)),0),"")</f>
        <v>0</v>
      </c>
      <c r="L46" s="285" t="n">
        <f aca="false">IF(F46&lt;&gt;0,ROUND(F46-(W46/(X46)),0),"")</f>
        <v>-0</v>
      </c>
      <c r="M46" s="285" t="n">
        <f aca="false">IF(G46&lt;&gt;0,ROUND(G46-(Y46/(Z46)),0),"")</f>
        <v>0</v>
      </c>
      <c r="N46" s="285" t="n">
        <f aca="false">IF(H46&lt;&gt;0,ROUND(H46-(AA46/(AB46)),0),"")</f>
        <v>-0</v>
      </c>
      <c r="O46" s="285" t="n">
        <f aca="false">IF(I46&lt;&gt;0,ROUND(I46-(AC46/(AD46)),0),"")</f>
        <v>0</v>
      </c>
      <c r="P46" s="345"/>
      <c r="Q46" s="285" t="n">
        <v>53473948.72</v>
      </c>
      <c r="R46" s="285" t="n">
        <v>910.73</v>
      </c>
      <c r="S46" s="285" t="n">
        <v>56.28</v>
      </c>
      <c r="T46" s="285" t="n">
        <v>53852179</v>
      </c>
      <c r="U46" s="285" t="n">
        <v>902.32</v>
      </c>
      <c r="V46" s="285" t="n">
        <v>56.28</v>
      </c>
      <c r="W46" s="285" t="n">
        <v>1897361.15</v>
      </c>
      <c r="X46" s="285" t="n">
        <v>19</v>
      </c>
      <c r="Y46" s="285" t="n">
        <v>1933936</v>
      </c>
      <c r="Z46" s="285" t="n">
        <v>19</v>
      </c>
      <c r="AA46" s="285" t="n">
        <v>1940020.57</v>
      </c>
      <c r="AB46" s="285" t="n">
        <v>25</v>
      </c>
      <c r="AC46" s="285" t="n">
        <v>2000453</v>
      </c>
      <c r="AD46" s="285" t="n">
        <v>25</v>
      </c>
      <c r="AE46" s="345"/>
      <c r="AF46" s="285" t="n">
        <f aca="false">IF(ISBLANK(Q46),"",ROUND(Q46-(AS46+AT46+AU46),0))</f>
        <v>0</v>
      </c>
      <c r="AG46" s="285" t="n">
        <f aca="false">IF(ISBLANK(T46),"",ROUND(T46-(AV46+AW46+AX46),0))</f>
        <v>0</v>
      </c>
      <c r="AH46" s="285" t="n">
        <f aca="false">IF(ISBLANK(W46),"",ROUND(W46-(BK46+BL46+BM46),0))</f>
        <v>0</v>
      </c>
      <c r="AI46" s="285" t="n">
        <f aca="false">IF(ISBLANK(Y46),"",ROUND(Y46-(BN46+BO46+BP46),0))</f>
        <v>0</v>
      </c>
      <c r="AJ46" s="285" t="n">
        <f aca="false">IF(ISBLANK(AA46),"",ROUND(AA46-(BW46+BX46+BY46),0))</f>
        <v>0</v>
      </c>
      <c r="AK46" s="285" t="n">
        <f aca="false">IF(ISBLANK(AC46),"",ROUND(AC46-(BZ46+CA46+CB46),0))</f>
        <v>0</v>
      </c>
      <c r="AL46" s="285" t="n">
        <f aca="false">IF(ISBLANK(R46),"",ROUND((R46+S46)-(AY46+AZ46+BA46+BE46+BF46+BG46),0))</f>
        <v>0</v>
      </c>
      <c r="AM46" s="285" t="n">
        <f aca="false">IF(ISBLANK(U46),"",ROUND((U46+V46)-(BB46+BC46+BD46+BH46+BI46+BJ46),0))</f>
        <v>0</v>
      </c>
      <c r="AN46" s="285" t="n">
        <f aca="false">IF(ISBLANK(X46),"",ROUND((X46)-(BQ46+BR46+BS46),0))</f>
        <v>0</v>
      </c>
      <c r="AO46" s="285" t="n">
        <f aca="false">IF(ISBLANK(Z46),"",ROUND((Z46)-(BT46+BU46+BV46),0))</f>
        <v>0</v>
      </c>
      <c r="AP46" s="285" t="n">
        <f aca="false">IF(ISBLANK(AB46),"",ROUND((AB46)-(CC46+CD46+CE46),0))</f>
        <v>0</v>
      </c>
      <c r="AQ46" s="285" t="n">
        <f aca="false">IF(ISBLANK(AD46),"",ROUND((AD46)-(CF46+CG46+CH46),0))</f>
        <v>0</v>
      </c>
      <c r="AR46" s="345"/>
      <c r="AS46" s="285" t="n">
        <v>29242717.66</v>
      </c>
      <c r="AT46" s="285" t="n">
        <v>24231231.06</v>
      </c>
      <c r="AU46" s="285" t="n">
        <v>0</v>
      </c>
      <c r="AV46" s="285" t="n">
        <v>30695742.03</v>
      </c>
      <c r="AW46" s="285" t="n">
        <v>23156436.97</v>
      </c>
      <c r="AX46" s="285" t="n">
        <v>0</v>
      </c>
      <c r="AY46" s="285" t="n">
        <v>504.82</v>
      </c>
      <c r="AZ46" s="285" t="n">
        <v>405.91</v>
      </c>
      <c r="BA46" s="285" t="n">
        <v>0</v>
      </c>
      <c r="BB46" s="285" t="n">
        <v>500.31</v>
      </c>
      <c r="BC46" s="285" t="n">
        <v>402.01</v>
      </c>
      <c r="BD46" s="285" t="n">
        <v>0</v>
      </c>
      <c r="BE46" s="285" t="n">
        <v>32.26</v>
      </c>
      <c r="BF46" s="285" t="n">
        <v>24.02</v>
      </c>
      <c r="BG46" s="285" t="n">
        <v>0</v>
      </c>
      <c r="BH46" s="285" t="n">
        <v>32.26</v>
      </c>
      <c r="BI46" s="285" t="n">
        <v>24.02</v>
      </c>
      <c r="BJ46" s="285" t="n">
        <v>0</v>
      </c>
      <c r="BK46" s="285" t="n">
        <v>1326023.15</v>
      </c>
      <c r="BL46" s="285" t="n">
        <v>571338</v>
      </c>
      <c r="BM46" s="285" t="n">
        <v>0</v>
      </c>
      <c r="BN46" s="285" t="n">
        <v>1351168.22</v>
      </c>
      <c r="BO46" s="285" t="n">
        <v>582767.78</v>
      </c>
      <c r="BP46" s="285" t="n">
        <v>0</v>
      </c>
      <c r="BQ46" s="285" t="n">
        <v>13.85</v>
      </c>
      <c r="BR46" s="285" t="n">
        <v>5.15</v>
      </c>
      <c r="BS46" s="285" t="n">
        <v>0</v>
      </c>
      <c r="BT46" s="285" t="n">
        <v>13.85</v>
      </c>
      <c r="BU46" s="285" t="n">
        <v>5.15</v>
      </c>
      <c r="BV46" s="285" t="n">
        <v>0</v>
      </c>
      <c r="BW46" s="285" t="n">
        <v>1010581.77</v>
      </c>
      <c r="BX46" s="285" t="n">
        <v>929438.8</v>
      </c>
      <c r="BY46" s="285" t="n">
        <v>0</v>
      </c>
      <c r="BZ46" s="285" t="n">
        <v>1033150.2</v>
      </c>
      <c r="CA46" s="285" t="n">
        <v>967302.8</v>
      </c>
      <c r="CB46" s="285" t="n">
        <v>0</v>
      </c>
      <c r="CC46" s="285" t="n">
        <v>13.85</v>
      </c>
      <c r="CD46" s="285" t="n">
        <v>11.15</v>
      </c>
      <c r="CE46" s="285" t="n">
        <v>0</v>
      </c>
      <c r="CF46" s="285" t="n">
        <v>13.85</v>
      </c>
      <c r="CG46" s="285" t="n">
        <v>11.15</v>
      </c>
      <c r="CH46" s="285" t="n">
        <v>0</v>
      </c>
      <c r="CI46" s="345"/>
      <c r="CJ46" s="18"/>
      <c r="CK46" s="18"/>
      <c r="CL46" s="18"/>
      <c r="CM46" s="18"/>
      <c r="CN46" s="18"/>
      <c r="CO46" s="18"/>
      <c r="CP46" s="18"/>
      <c r="CQ46" s="18"/>
      <c r="CR46" s="18"/>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18"/>
      <c r="DQ46" s="18"/>
      <c r="DR46" s="18"/>
      <c r="DS46" s="18"/>
      <c r="DT46" s="18"/>
      <c r="DU46" s="18"/>
      <c r="DV46" s="18"/>
      <c r="DW46" s="18"/>
      <c r="DX46" s="18"/>
      <c r="DY46" s="18"/>
      <c r="DZ46" s="18"/>
      <c r="EA46" s="18"/>
      <c r="EB46" s="18"/>
      <c r="EC46" s="18"/>
    </row>
    <row r="47" customFormat="false" ht="11.25" hidden="false" customHeight="true" outlineLevel="0" collapsed="false">
      <c r="A47" s="342" t="n">
        <v>2015</v>
      </c>
      <c r="B47" s="343" t="n">
        <v>31</v>
      </c>
      <c r="C47" s="344" t="s">
        <v>459</v>
      </c>
      <c r="D47" s="285" t="n">
        <v>45483.89</v>
      </c>
      <c r="E47" s="285" t="n">
        <v>46479.04</v>
      </c>
      <c r="F47" s="285" t="n">
        <v>77777.41</v>
      </c>
      <c r="G47" s="285" t="n">
        <v>80885.45</v>
      </c>
      <c r="H47" s="285" t="n">
        <v>70435.32</v>
      </c>
      <c r="I47" s="285" t="n">
        <v>71285.03</v>
      </c>
      <c r="J47" s="345"/>
      <c r="K47" s="285" t="n">
        <f aca="false">IF(E47&lt;&gt;0,ROUND(E47-(T47/(U47+V47)),0),"")</f>
        <v>-0</v>
      </c>
      <c r="L47" s="285" t="n">
        <f aca="false">IF(F47&lt;&gt;0,ROUND(F47-(W47/(X47)),0),"")</f>
        <v>0</v>
      </c>
      <c r="M47" s="285" t="n">
        <f aca="false">IF(G47&lt;&gt;0,ROUND(G47-(Y47/(Z47)),0),"")</f>
        <v>0</v>
      </c>
      <c r="N47" s="285" t="n">
        <f aca="false">IF(H47&lt;&gt;0,ROUND(H47-(AA47/(AB47)),0),"")</f>
        <v>0</v>
      </c>
      <c r="O47" s="285" t="n">
        <f aca="false">IF(I47&lt;&gt;0,ROUND(I47-(AC47/(AD47)),0),"")</f>
        <v>0</v>
      </c>
      <c r="P47" s="345"/>
      <c r="Q47" s="285" t="n">
        <v>7349741.86</v>
      </c>
      <c r="R47" s="285" t="n">
        <v>151.59</v>
      </c>
      <c r="S47" s="285" t="n">
        <v>10</v>
      </c>
      <c r="T47" s="285" t="n">
        <v>7637901.1</v>
      </c>
      <c r="U47" s="285" t="n">
        <v>154.33</v>
      </c>
      <c r="V47" s="285" t="n">
        <v>10</v>
      </c>
      <c r="W47" s="285" t="n">
        <v>388887.05</v>
      </c>
      <c r="X47" s="285" t="n">
        <v>5</v>
      </c>
      <c r="Y47" s="285" t="n">
        <v>388250.15</v>
      </c>
      <c r="Z47" s="285" t="n">
        <v>4.8</v>
      </c>
      <c r="AA47" s="285" t="n">
        <v>211305.96</v>
      </c>
      <c r="AB47" s="285" t="n">
        <v>3</v>
      </c>
      <c r="AC47" s="285" t="n">
        <v>213855.09</v>
      </c>
      <c r="AD47" s="285" t="n">
        <v>3</v>
      </c>
      <c r="AE47" s="345"/>
      <c r="AF47" s="285" t="n">
        <f aca="false">IF(ISBLANK(Q47),"",ROUND(Q47-(AS47+AT47+AU47),0))</f>
        <v>0</v>
      </c>
      <c r="AG47" s="285" t="n">
        <f aca="false">IF(ISBLANK(T47),"",ROUND(T47-(AV47+AW47+AX47),0))</f>
        <v>0</v>
      </c>
      <c r="AH47" s="285" t="n">
        <f aca="false">IF(ISBLANK(W47),"",ROUND(W47-(BK47+BL47+BM47),0))</f>
        <v>0</v>
      </c>
      <c r="AI47" s="285" t="n">
        <f aca="false">IF(ISBLANK(Y47),"",ROUND(Y47-(BN47+BO47+BP47),0))</f>
        <v>0</v>
      </c>
      <c r="AJ47" s="285" t="n">
        <f aca="false">IF(ISBLANK(AA47),"",ROUND(AA47-(BW47+BX47+BY47),0))</f>
        <v>0</v>
      </c>
      <c r="AK47" s="285" t="n">
        <f aca="false">IF(ISBLANK(AC47),"",ROUND(AC47-(BZ47+CA47+CB47),0))</f>
        <v>0</v>
      </c>
      <c r="AL47" s="285" t="n">
        <f aca="false">IF(ISBLANK(R47),"",ROUND((R47+S47)-(AY47+AZ47+BA47+BE47+BF47+BG47),0))</f>
        <v>0</v>
      </c>
      <c r="AM47" s="285" t="n">
        <f aca="false">IF(ISBLANK(U47),"",ROUND((U47+V47)-(BB47+BC47+BD47+BH47+BI47+BJ47),0))</f>
        <v>0</v>
      </c>
      <c r="AN47" s="285" t="n">
        <f aca="false">IF(ISBLANK(X47),"",ROUND((X47)-(BQ47+BR47+BS47),0))</f>
        <v>0</v>
      </c>
      <c r="AO47" s="285" t="n">
        <f aca="false">IF(ISBLANK(Z47),"",ROUND((Z47)-(BT47+BU47+BV47),0))</f>
        <v>0</v>
      </c>
      <c r="AP47" s="285" t="n">
        <f aca="false">IF(ISBLANK(AB47),"",ROUND((AB47)-(CC47+CD47+CE47),0))</f>
        <v>0</v>
      </c>
      <c r="AQ47" s="285" t="n">
        <f aca="false">IF(ISBLANK(AD47),"",ROUND((AD47)-(CF47+CG47+CH47),0))</f>
        <v>0</v>
      </c>
      <c r="AR47" s="345"/>
      <c r="AS47" s="285" t="n">
        <v>4570553.09</v>
      </c>
      <c r="AT47" s="285" t="n">
        <v>2738412.77</v>
      </c>
      <c r="AU47" s="285" t="n">
        <v>40776</v>
      </c>
      <c r="AV47" s="285" t="n">
        <v>4748481.34</v>
      </c>
      <c r="AW47" s="285" t="n">
        <v>2848438.35</v>
      </c>
      <c r="AX47" s="285" t="n">
        <v>40981.41</v>
      </c>
      <c r="AY47" s="285" t="n">
        <v>95.27</v>
      </c>
      <c r="AZ47" s="285" t="n">
        <v>55.32</v>
      </c>
      <c r="BA47" s="285" t="n">
        <v>1</v>
      </c>
      <c r="BB47" s="285" t="n">
        <v>97.9</v>
      </c>
      <c r="BC47" s="285" t="n">
        <v>55.43</v>
      </c>
      <c r="BD47" s="285" t="n">
        <v>1</v>
      </c>
      <c r="BE47" s="285" t="n">
        <v>7</v>
      </c>
      <c r="BF47" s="285" t="n">
        <v>3</v>
      </c>
      <c r="BG47" s="285" t="n">
        <v>0</v>
      </c>
      <c r="BH47" s="285" t="n">
        <v>7</v>
      </c>
      <c r="BI47" s="285" t="n">
        <v>3</v>
      </c>
      <c r="BJ47" s="285" t="n">
        <v>0</v>
      </c>
      <c r="BK47" s="285" t="n">
        <v>287600.02</v>
      </c>
      <c r="BL47" s="285" t="n">
        <v>101287.03</v>
      </c>
      <c r="BM47" s="285" t="n">
        <v>0</v>
      </c>
      <c r="BN47" s="285" t="n">
        <v>288964.17</v>
      </c>
      <c r="BO47" s="285" t="n">
        <v>99285.98</v>
      </c>
      <c r="BP47" s="285" t="n">
        <v>0</v>
      </c>
      <c r="BQ47" s="285" t="n">
        <v>4</v>
      </c>
      <c r="BR47" s="285" t="n">
        <v>1</v>
      </c>
      <c r="BS47" s="285" t="n">
        <v>0</v>
      </c>
      <c r="BT47" s="285" t="n">
        <v>3.8</v>
      </c>
      <c r="BU47" s="285" t="n">
        <v>1</v>
      </c>
      <c r="BV47" s="285" t="n">
        <v>0</v>
      </c>
      <c r="BW47" s="285" t="n">
        <v>50316.96</v>
      </c>
      <c r="BX47" s="285" t="n">
        <v>160989</v>
      </c>
      <c r="BY47" s="285" t="n">
        <v>0</v>
      </c>
      <c r="BZ47" s="285" t="n">
        <v>50987.89</v>
      </c>
      <c r="CA47" s="285" t="n">
        <v>162867.2</v>
      </c>
      <c r="CB47" s="285" t="n">
        <v>0</v>
      </c>
      <c r="CC47" s="285" t="n">
        <v>1</v>
      </c>
      <c r="CD47" s="285" t="n">
        <v>2</v>
      </c>
      <c r="CE47" s="285" t="n">
        <v>0</v>
      </c>
      <c r="CF47" s="285" t="n">
        <v>1</v>
      </c>
      <c r="CG47" s="285" t="n">
        <v>2</v>
      </c>
      <c r="CH47" s="285" t="n">
        <v>0</v>
      </c>
      <c r="CI47" s="345"/>
      <c r="CJ47" s="18"/>
      <c r="CK47" s="18"/>
      <c r="CL47" s="18"/>
      <c r="CM47" s="18"/>
      <c r="CN47" s="18"/>
      <c r="CO47" s="18"/>
      <c r="CP47" s="18"/>
      <c r="CQ47" s="18"/>
      <c r="CR47" s="18"/>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18"/>
      <c r="DQ47" s="18"/>
      <c r="DR47" s="18"/>
      <c r="DS47" s="18"/>
      <c r="DT47" s="18"/>
      <c r="DU47" s="18"/>
      <c r="DV47" s="18"/>
      <c r="DW47" s="18"/>
      <c r="DX47" s="18"/>
      <c r="DY47" s="18"/>
      <c r="DZ47" s="18"/>
      <c r="EA47" s="18"/>
      <c r="EB47" s="18"/>
      <c r="EC47" s="18"/>
    </row>
    <row r="48" customFormat="false" ht="11.25" hidden="false" customHeight="true" outlineLevel="0" collapsed="false">
      <c r="A48" s="342" t="n">
        <v>2015</v>
      </c>
      <c r="B48" s="343" t="n">
        <v>32</v>
      </c>
      <c r="C48" s="344" t="s">
        <v>472</v>
      </c>
      <c r="D48" s="285" t="n">
        <v>53498.13</v>
      </c>
      <c r="E48" s="285" t="n">
        <v>53183.3</v>
      </c>
      <c r="F48" s="285" t="n">
        <v>92812.63</v>
      </c>
      <c r="G48" s="285" t="n">
        <v>93947</v>
      </c>
      <c r="H48" s="285" t="n">
        <v>70674.7</v>
      </c>
      <c r="I48" s="285" t="n">
        <v>97302.5</v>
      </c>
      <c r="J48" s="345"/>
      <c r="K48" s="285" t="n">
        <f aca="false">IF(E48&lt;&gt;0,ROUND(E48-(T48/(U48+V48)),0),"")</f>
        <v>-0</v>
      </c>
      <c r="L48" s="285" t="n">
        <f aca="false">IF(F48&lt;&gt;0,ROUND(F48-(W48/(X48)),0),"")</f>
        <v>-0</v>
      </c>
      <c r="M48" s="285" t="n">
        <f aca="false">IF(G48&lt;&gt;0,ROUND(G48-(Y48/(Z48)),0),"")</f>
        <v>0</v>
      </c>
      <c r="N48" s="285" t="n">
        <f aca="false">IF(H48&lt;&gt;0,ROUND(H48-(AA48/(AB48)),0),"")</f>
        <v>-0</v>
      </c>
      <c r="O48" s="285" t="n">
        <f aca="false">IF(I48&lt;&gt;0,ROUND(I48-(AC48/(AD48)),0),"")</f>
        <v>0</v>
      </c>
      <c r="P48" s="345"/>
      <c r="Q48" s="285" t="n">
        <v>14468570.26</v>
      </c>
      <c r="R48" s="285" t="n">
        <v>253.45</v>
      </c>
      <c r="S48" s="285" t="n">
        <v>17</v>
      </c>
      <c r="T48" s="285" t="n">
        <v>14253125</v>
      </c>
      <c r="U48" s="285" t="n">
        <v>251</v>
      </c>
      <c r="V48" s="285" t="n">
        <v>17</v>
      </c>
      <c r="W48" s="285" t="n">
        <v>464063.16</v>
      </c>
      <c r="X48" s="285" t="n">
        <v>5</v>
      </c>
      <c r="Y48" s="285" t="n">
        <v>375788</v>
      </c>
      <c r="Z48" s="285" t="n">
        <v>4</v>
      </c>
      <c r="AA48" s="285" t="n">
        <v>494722.92</v>
      </c>
      <c r="AB48" s="285" t="n">
        <v>7</v>
      </c>
      <c r="AC48" s="285" t="n">
        <v>583815</v>
      </c>
      <c r="AD48" s="285" t="n">
        <v>6</v>
      </c>
      <c r="AE48" s="345"/>
      <c r="AF48" s="285" t="n">
        <f aca="false">IF(ISBLANK(Q48),"",ROUND(Q48-(AS48+AT48+AU48),0))</f>
        <v>0</v>
      </c>
      <c r="AG48" s="285" t="n">
        <f aca="false">IF(ISBLANK(T48),"",ROUND(T48-(AV48+AW48+AX48),0))</f>
        <v>0</v>
      </c>
      <c r="AH48" s="285" t="n">
        <f aca="false">IF(ISBLANK(W48),"",ROUND(W48-(BK48+BL48+BM48),0))</f>
        <v>0</v>
      </c>
      <c r="AI48" s="285" t="n">
        <f aca="false">IF(ISBLANK(Y48),"",ROUND(Y48-(BN48+BO48+BP48),0))</f>
        <v>0</v>
      </c>
      <c r="AJ48" s="285" t="n">
        <f aca="false">IF(ISBLANK(AA48),"",ROUND(AA48-(BW48+BX48+BY48),0))</f>
        <v>0</v>
      </c>
      <c r="AK48" s="285" t="n">
        <f aca="false">IF(ISBLANK(AC48),"",ROUND(AC48-(BZ48+CA48+CB48),0))</f>
        <v>0</v>
      </c>
      <c r="AL48" s="285" t="n">
        <f aca="false">IF(ISBLANK(R48),"",ROUND((R48+S48)-(AY48+AZ48+BA48+BE48+BF48+BG48),0))</f>
        <v>0</v>
      </c>
      <c r="AM48" s="285" t="n">
        <f aca="false">IF(ISBLANK(U48),"",ROUND((U48+V48)-(BB48+BC48+BD48+BH48+BI48+BJ48),0))</f>
        <v>0</v>
      </c>
      <c r="AN48" s="285" t="n">
        <f aca="false">IF(ISBLANK(X48),"",ROUND((X48)-(BQ48+BR48+BS48),0))</f>
        <v>0</v>
      </c>
      <c r="AO48" s="285" t="n">
        <f aca="false">IF(ISBLANK(Z48),"",ROUND((Z48)-(BT48+BU48+BV48),0))</f>
        <v>0</v>
      </c>
      <c r="AP48" s="285" t="n">
        <f aca="false">IF(ISBLANK(AB48),"",ROUND((AB48)-(CC48+CD48+CE48),0))</f>
        <v>0</v>
      </c>
      <c r="AQ48" s="285" t="n">
        <f aca="false">IF(ISBLANK(AD48),"",ROUND((AD48)-(CF48+CG48+CH48),0))</f>
        <v>0</v>
      </c>
      <c r="AR48" s="345"/>
      <c r="AS48" s="285" t="n">
        <v>8105045.53</v>
      </c>
      <c r="AT48" s="285" t="n">
        <v>6190564.65</v>
      </c>
      <c r="AU48" s="285" t="n">
        <v>172960.08</v>
      </c>
      <c r="AV48" s="285" t="n">
        <v>7839219</v>
      </c>
      <c r="AW48" s="285" t="n">
        <v>6413906</v>
      </c>
      <c r="AX48" s="285" t="n">
        <v>0</v>
      </c>
      <c r="AY48" s="285" t="n">
        <v>148.2</v>
      </c>
      <c r="AZ48" s="285" t="n">
        <v>102.25</v>
      </c>
      <c r="BA48" s="285" t="n">
        <v>3</v>
      </c>
      <c r="BB48" s="285" t="n">
        <v>148</v>
      </c>
      <c r="BC48" s="285" t="n">
        <v>103</v>
      </c>
      <c r="BD48" s="285" t="n">
        <v>0</v>
      </c>
      <c r="BE48" s="285" t="n">
        <v>10</v>
      </c>
      <c r="BF48" s="285" t="n">
        <v>7</v>
      </c>
      <c r="BG48" s="285" t="n">
        <v>0</v>
      </c>
      <c r="BH48" s="285" t="n">
        <v>10</v>
      </c>
      <c r="BI48" s="285" t="n">
        <v>7</v>
      </c>
      <c r="BJ48" s="285" t="n">
        <v>0</v>
      </c>
      <c r="BK48" s="285" t="n">
        <v>352763.16</v>
      </c>
      <c r="BL48" s="285" t="n">
        <v>111300</v>
      </c>
      <c r="BM48" s="285" t="n">
        <v>0</v>
      </c>
      <c r="BN48" s="285" t="n">
        <v>263375</v>
      </c>
      <c r="BO48" s="285" t="n">
        <v>112413</v>
      </c>
      <c r="BP48" s="285" t="n">
        <v>0</v>
      </c>
      <c r="BQ48" s="285" t="n">
        <v>4</v>
      </c>
      <c r="BR48" s="285" t="n">
        <v>1</v>
      </c>
      <c r="BS48" s="285" t="n">
        <v>0</v>
      </c>
      <c r="BT48" s="285" t="n">
        <v>3</v>
      </c>
      <c r="BU48" s="285" t="n">
        <v>1</v>
      </c>
      <c r="BV48" s="285" t="n">
        <v>0</v>
      </c>
      <c r="BW48" s="285" t="n">
        <v>197168.88</v>
      </c>
      <c r="BX48" s="285" t="n">
        <v>297554.04</v>
      </c>
      <c r="BY48" s="285" t="n">
        <v>0</v>
      </c>
      <c r="BZ48" s="285" t="n">
        <v>281799</v>
      </c>
      <c r="CA48" s="285" t="n">
        <v>302016</v>
      </c>
      <c r="CB48" s="285" t="n">
        <v>0</v>
      </c>
      <c r="CC48" s="285" t="n">
        <v>3</v>
      </c>
      <c r="CD48" s="285" t="n">
        <v>4</v>
      </c>
      <c r="CE48" s="285" t="n">
        <v>0</v>
      </c>
      <c r="CF48" s="285" t="n">
        <v>3</v>
      </c>
      <c r="CG48" s="285" t="n">
        <v>3</v>
      </c>
      <c r="CH48" s="285" t="n">
        <v>0</v>
      </c>
      <c r="CI48" s="345"/>
      <c r="CJ48" s="18"/>
      <c r="CK48" s="18"/>
      <c r="CL48" s="18"/>
      <c r="CM48" s="18"/>
      <c r="CN48" s="18"/>
      <c r="CO48" s="18"/>
      <c r="CP48" s="18"/>
      <c r="CQ48" s="18"/>
      <c r="CR48" s="18"/>
      <c r="CS48" s="18"/>
      <c r="CT48" s="18"/>
      <c r="CU48" s="18"/>
      <c r="CV48" s="18"/>
      <c r="CW48" s="18"/>
      <c r="CX48" s="18"/>
      <c r="CY48" s="18"/>
      <c r="CZ48" s="18"/>
      <c r="DA48" s="18"/>
      <c r="DB48" s="18"/>
      <c r="DC48" s="18"/>
      <c r="DD48" s="18"/>
      <c r="DE48" s="18"/>
      <c r="DF48" s="18"/>
      <c r="DG48" s="18"/>
      <c r="DH48" s="18"/>
      <c r="DI48" s="18"/>
      <c r="DJ48" s="18"/>
      <c r="DK48" s="18"/>
      <c r="DL48" s="18"/>
      <c r="DM48" s="18"/>
      <c r="DN48" s="18"/>
      <c r="DO48" s="18"/>
      <c r="DP48" s="18"/>
      <c r="DQ48" s="18"/>
      <c r="DR48" s="18"/>
      <c r="DS48" s="18"/>
      <c r="DT48" s="18"/>
      <c r="DU48" s="18"/>
      <c r="DV48" s="18"/>
      <c r="DW48" s="18"/>
      <c r="DX48" s="18"/>
      <c r="DY48" s="18"/>
      <c r="DZ48" s="18"/>
      <c r="EA48" s="18"/>
      <c r="EB48" s="18"/>
      <c r="EC48" s="18"/>
    </row>
    <row r="49" customFormat="false" ht="11.25" hidden="false" customHeight="true" outlineLevel="0" collapsed="false">
      <c r="A49" s="342" t="n">
        <v>2015</v>
      </c>
      <c r="B49" s="343" t="n">
        <v>33</v>
      </c>
      <c r="C49" s="344" t="s">
        <v>473</v>
      </c>
      <c r="D49" s="285" t="n">
        <v>48222.93</v>
      </c>
      <c r="E49" s="285" t="n">
        <v>49222.12</v>
      </c>
      <c r="F49" s="285" t="n">
        <v>77978.58</v>
      </c>
      <c r="G49" s="285" t="n">
        <v>80009.95</v>
      </c>
      <c r="H49" s="285" t="n">
        <v>70949.84</v>
      </c>
      <c r="I49" s="285" t="n">
        <v>74641.67</v>
      </c>
      <c r="J49" s="345"/>
      <c r="K49" s="285" t="n">
        <f aca="false">IF(E49&lt;&gt;0,ROUND(E49-(T49/(U49+V49)),0),"")</f>
        <v>-0</v>
      </c>
      <c r="L49" s="285" t="n">
        <f aca="false">IF(F49&lt;&gt;0,ROUND(F49-(W49/(X49)),0),"")</f>
        <v>-0</v>
      </c>
      <c r="M49" s="285" t="n">
        <f aca="false">IF(G49&lt;&gt;0,ROUND(G49-(Y49/(Z49)),0),"")</f>
        <v>-0</v>
      </c>
      <c r="N49" s="285" t="n">
        <f aca="false">IF(H49&lt;&gt;0,ROUND(H49-(AA49/(AB49)),0),"")</f>
        <v>-0</v>
      </c>
      <c r="O49" s="285" t="n">
        <f aca="false">IF(I49&lt;&gt;0,ROUND(I49-(AC49/(AD49)),0),"")</f>
        <v>0</v>
      </c>
      <c r="P49" s="345"/>
      <c r="Q49" s="285" t="n">
        <v>29160404.45</v>
      </c>
      <c r="R49" s="285" t="n">
        <v>563.5</v>
      </c>
      <c r="S49" s="285" t="n">
        <v>41.2</v>
      </c>
      <c r="T49" s="285" t="n">
        <v>30744138</v>
      </c>
      <c r="U49" s="285" t="n">
        <v>583.6</v>
      </c>
      <c r="V49" s="285" t="n">
        <v>41</v>
      </c>
      <c r="W49" s="285" t="n">
        <v>1650806.6</v>
      </c>
      <c r="X49" s="285" t="n">
        <v>21.17</v>
      </c>
      <c r="Y49" s="285" t="n">
        <v>1680209</v>
      </c>
      <c r="Z49" s="285" t="n">
        <v>21</v>
      </c>
      <c r="AA49" s="285" t="n">
        <v>553408.76</v>
      </c>
      <c r="AB49" s="285" t="n">
        <v>7.8</v>
      </c>
      <c r="AC49" s="285" t="n">
        <v>582205</v>
      </c>
      <c r="AD49" s="285" t="n">
        <v>7.8</v>
      </c>
      <c r="AE49" s="345"/>
      <c r="AF49" s="285" t="n">
        <f aca="false">IF(ISBLANK(Q49),"",ROUND(Q49-(AS49+AT49+AU49),0))</f>
        <v>0</v>
      </c>
      <c r="AG49" s="285" t="n">
        <f aca="false">IF(ISBLANK(T49),"",ROUND(T49-(AV49+AW49+AX49),0))</f>
        <v>0</v>
      </c>
      <c r="AH49" s="285" t="n">
        <f aca="false">IF(ISBLANK(W49),"",ROUND(W49-(BK49+BL49+BM49),0))</f>
        <v>0</v>
      </c>
      <c r="AI49" s="285" t="n">
        <f aca="false">IF(ISBLANK(Y49),"",ROUND(Y49-(BN49+BO49+BP49),0))</f>
        <v>0</v>
      </c>
      <c r="AJ49" s="285" t="n">
        <f aca="false">IF(ISBLANK(AA49),"",ROUND(AA49-(BW49+BX49+BY49),0))</f>
        <v>0</v>
      </c>
      <c r="AK49" s="285" t="n">
        <f aca="false">IF(ISBLANK(AC49),"",ROUND(AC49-(BZ49+CA49+CB49),0))</f>
        <v>0</v>
      </c>
      <c r="AL49" s="285" t="n">
        <f aca="false">IF(ISBLANK(R49),"",ROUND((R49+S49)-(AY49+AZ49+BA49+BE49+BF49+BG49),0))</f>
        <v>0</v>
      </c>
      <c r="AM49" s="285" t="n">
        <f aca="false">IF(ISBLANK(U49),"",ROUND((U49+V49)-(BB49+BC49+BD49+BH49+BI49+BJ49),0))</f>
        <v>0</v>
      </c>
      <c r="AN49" s="285" t="n">
        <f aca="false">IF(ISBLANK(X49),"",ROUND((X49)-(BQ49+BR49+BS49),0))</f>
        <v>0</v>
      </c>
      <c r="AO49" s="285" t="n">
        <f aca="false">IF(ISBLANK(Z49),"",ROUND((Z49)-(BT49+BU49+BV49),0))</f>
        <v>0</v>
      </c>
      <c r="AP49" s="285" t="n">
        <f aca="false">IF(ISBLANK(AB49),"",ROUND((AB49)-(CC49+CD49+CE49),0))</f>
        <v>0</v>
      </c>
      <c r="AQ49" s="285" t="n">
        <f aca="false">IF(ISBLANK(AD49),"",ROUND((AD49)-(CF49+CG49+CH49),0))</f>
        <v>0</v>
      </c>
      <c r="AR49" s="345"/>
      <c r="AS49" s="285" t="n">
        <v>16790590.51</v>
      </c>
      <c r="AT49" s="285" t="n">
        <v>12369813.94</v>
      </c>
      <c r="AU49" s="285" t="n">
        <v>0</v>
      </c>
      <c r="AV49" s="285" t="n">
        <v>16688981</v>
      </c>
      <c r="AW49" s="285" t="n">
        <v>14055157</v>
      </c>
      <c r="AX49" s="285" t="n">
        <v>0</v>
      </c>
      <c r="AY49" s="285" t="n">
        <v>354.26</v>
      </c>
      <c r="AZ49" s="285" t="n">
        <v>209.24</v>
      </c>
      <c r="BA49" s="285" t="n">
        <v>0</v>
      </c>
      <c r="BB49" s="285" t="n">
        <v>363.76</v>
      </c>
      <c r="BC49" s="285" t="n">
        <v>219.84</v>
      </c>
      <c r="BD49" s="285" t="n">
        <v>0</v>
      </c>
      <c r="BE49" s="285" t="n">
        <v>29.2</v>
      </c>
      <c r="BF49" s="285" t="n">
        <v>12</v>
      </c>
      <c r="BG49" s="285" t="n">
        <v>0</v>
      </c>
      <c r="BH49" s="285" t="n">
        <v>29</v>
      </c>
      <c r="BI49" s="285" t="n">
        <v>12</v>
      </c>
      <c r="BJ49" s="285" t="n">
        <v>0</v>
      </c>
      <c r="BK49" s="285" t="n">
        <v>1087548.92</v>
      </c>
      <c r="BL49" s="285" t="n">
        <v>563257.68</v>
      </c>
      <c r="BM49" s="285" t="n">
        <v>0</v>
      </c>
      <c r="BN49" s="285" t="n">
        <v>1150891</v>
      </c>
      <c r="BO49" s="285" t="n">
        <v>529318</v>
      </c>
      <c r="BP49" s="285" t="n">
        <v>0</v>
      </c>
      <c r="BQ49" s="285" t="n">
        <v>13.67</v>
      </c>
      <c r="BR49" s="285" t="n">
        <v>7.5</v>
      </c>
      <c r="BS49" s="285" t="n">
        <v>0</v>
      </c>
      <c r="BT49" s="285" t="n">
        <v>13.67</v>
      </c>
      <c r="BU49" s="285" t="n">
        <v>7.33</v>
      </c>
      <c r="BV49" s="285" t="n">
        <v>0</v>
      </c>
      <c r="BW49" s="285" t="n">
        <v>88621.5</v>
      </c>
      <c r="BX49" s="285" t="n">
        <v>464787.26</v>
      </c>
      <c r="BY49" s="285" t="n">
        <v>0</v>
      </c>
      <c r="BZ49" s="285" t="n">
        <v>85514</v>
      </c>
      <c r="CA49" s="285" t="n">
        <v>496691</v>
      </c>
      <c r="CB49" s="285" t="n">
        <v>0</v>
      </c>
      <c r="CC49" s="285" t="n">
        <v>1.3</v>
      </c>
      <c r="CD49" s="285" t="n">
        <v>6.5</v>
      </c>
      <c r="CE49" s="285" t="n">
        <v>0</v>
      </c>
      <c r="CF49" s="285" t="n">
        <v>1.3</v>
      </c>
      <c r="CG49" s="285" t="n">
        <v>6.5</v>
      </c>
      <c r="CH49" s="285" t="n">
        <v>0</v>
      </c>
      <c r="CI49" s="345"/>
      <c r="CJ49" s="18"/>
      <c r="CK49" s="18"/>
      <c r="CL49" s="18"/>
      <c r="CM49" s="18"/>
      <c r="CN49" s="18"/>
      <c r="CO49" s="18"/>
      <c r="CP49" s="18"/>
      <c r="CQ49" s="18"/>
      <c r="CR49" s="18"/>
      <c r="CS49" s="18"/>
      <c r="CT49" s="18"/>
      <c r="CU49" s="18"/>
      <c r="CV49" s="18"/>
      <c r="CW49" s="18"/>
      <c r="CX49" s="18"/>
      <c r="CY49" s="18"/>
      <c r="CZ49" s="18"/>
      <c r="DA49" s="18"/>
      <c r="DB49" s="18"/>
      <c r="DC49" s="18"/>
      <c r="DD49" s="18"/>
      <c r="DE49" s="18"/>
      <c r="DF49" s="18"/>
      <c r="DG49" s="18"/>
      <c r="DH49" s="18"/>
      <c r="DI49" s="18"/>
      <c r="DJ49" s="18"/>
      <c r="DK49" s="18"/>
      <c r="DL49" s="18"/>
      <c r="DM49" s="18"/>
      <c r="DN49" s="18"/>
      <c r="DO49" s="18"/>
      <c r="DP49" s="18"/>
      <c r="DQ49" s="18"/>
      <c r="DR49" s="18"/>
      <c r="DS49" s="18"/>
      <c r="DT49" s="18"/>
      <c r="DU49" s="18"/>
      <c r="DV49" s="18"/>
      <c r="DW49" s="18"/>
      <c r="DX49" s="18"/>
      <c r="DY49" s="18"/>
      <c r="DZ49" s="18"/>
      <c r="EA49" s="18"/>
      <c r="EB49" s="18"/>
      <c r="EC49" s="18"/>
    </row>
    <row r="50" customFormat="false" ht="11.25" hidden="false" customHeight="true" outlineLevel="0" collapsed="false">
      <c r="A50" s="342" t="n">
        <v>2015</v>
      </c>
      <c r="B50" s="343" t="n">
        <v>34</v>
      </c>
      <c r="C50" s="344" t="s">
        <v>474</v>
      </c>
      <c r="D50" s="285" t="n">
        <v>53806.38</v>
      </c>
      <c r="E50" s="285" t="n">
        <v>55216.45</v>
      </c>
      <c r="F50" s="285" t="n">
        <v>101706.79</v>
      </c>
      <c r="G50" s="285" t="n">
        <v>103565.74</v>
      </c>
      <c r="H50" s="285" t="n">
        <v>81898.97</v>
      </c>
      <c r="I50" s="285" t="n">
        <v>84366.39</v>
      </c>
      <c r="J50" s="345"/>
      <c r="K50" s="285" t="n">
        <f aca="false">IF(E50&lt;&gt;0,ROUND(E50-(T50/(U50+V50)),0),"")</f>
        <v>0</v>
      </c>
      <c r="L50" s="285" t="n">
        <f aca="false">IF(F50&lt;&gt;0,ROUND(F50-(W50/(X50)),0),"")</f>
        <v>-0</v>
      </c>
      <c r="M50" s="285" t="n">
        <f aca="false">IF(G50&lt;&gt;0,ROUND(G50-(Y50/(Z50)),0),"")</f>
        <v>0</v>
      </c>
      <c r="N50" s="285" t="n">
        <f aca="false">IF(H50&lt;&gt;0,ROUND(H50-(AA50/(AB50)),0),"")</f>
        <v>-0</v>
      </c>
      <c r="O50" s="285" t="n">
        <f aca="false">IF(I50&lt;&gt;0,ROUND(I50-(AC50/(AD50)),0),"")</f>
        <v>0</v>
      </c>
      <c r="P50" s="345"/>
      <c r="Q50" s="285" t="n">
        <v>57910193.54</v>
      </c>
      <c r="R50" s="285" t="n">
        <v>1005.37</v>
      </c>
      <c r="S50" s="285" t="n">
        <v>70.9</v>
      </c>
      <c r="T50" s="285" t="n">
        <v>59663578.39</v>
      </c>
      <c r="U50" s="285" t="n">
        <v>1015.54</v>
      </c>
      <c r="V50" s="285" t="n">
        <v>65</v>
      </c>
      <c r="W50" s="285" t="n">
        <v>1922258.36</v>
      </c>
      <c r="X50" s="285" t="n">
        <v>18.9</v>
      </c>
      <c r="Y50" s="285" t="n">
        <v>1967749</v>
      </c>
      <c r="Z50" s="285" t="n">
        <v>19</v>
      </c>
      <c r="AA50" s="285" t="n">
        <v>2658440.61</v>
      </c>
      <c r="AB50" s="285" t="n">
        <v>32.46</v>
      </c>
      <c r="AC50" s="285" t="n">
        <v>2615358</v>
      </c>
      <c r="AD50" s="285" t="n">
        <v>31</v>
      </c>
      <c r="AE50" s="345"/>
      <c r="AF50" s="285" t="n">
        <f aca="false">IF(ISBLANK(Q50),"",ROUND(Q50-(AS50+AT50+AU50),0))</f>
        <v>0</v>
      </c>
      <c r="AG50" s="285" t="n">
        <f aca="false">IF(ISBLANK(T50),"",ROUND(T50-(AV50+AW50+AX50),0))</f>
        <v>0</v>
      </c>
      <c r="AH50" s="285" t="n">
        <f aca="false">IF(ISBLANK(W50),"",ROUND(W50-(BK50+BL50+BM50),0))</f>
        <v>0</v>
      </c>
      <c r="AI50" s="285" t="n">
        <f aca="false">IF(ISBLANK(Y50),"",ROUND(Y50-(BN50+BO50+BP50),0))</f>
        <v>0</v>
      </c>
      <c r="AJ50" s="285" t="n">
        <f aca="false">IF(ISBLANK(AA50),"",ROUND(AA50-(BW50+BX50+BY50),0))</f>
        <v>0</v>
      </c>
      <c r="AK50" s="285" t="n">
        <f aca="false">IF(ISBLANK(AC50),"",ROUND(AC50-(BZ50+CA50+CB50),0))</f>
        <v>0</v>
      </c>
      <c r="AL50" s="285" t="n">
        <f aca="false">IF(ISBLANK(R50),"",ROUND((R50+S50)-(AY50+AZ50+BA50+BE50+BF50+BG50),0))</f>
        <v>0</v>
      </c>
      <c r="AM50" s="285" t="n">
        <f aca="false">IF(ISBLANK(U50),"",ROUND((U50+V50)-(BB50+BC50+BD50+BH50+BI50+BJ50),0))</f>
        <v>0</v>
      </c>
      <c r="AN50" s="285" t="n">
        <f aca="false">IF(ISBLANK(X50),"",ROUND((X50)-(BQ50+BR50+BS50),0))</f>
        <v>0</v>
      </c>
      <c r="AO50" s="285" t="n">
        <f aca="false">IF(ISBLANK(Z50),"",ROUND((Z50)-(BT50+BU50+BV50),0))</f>
        <v>0</v>
      </c>
      <c r="AP50" s="285" t="n">
        <f aca="false">IF(ISBLANK(AB50),"",ROUND((AB50)-(CC50+CD50+CE50),0))</f>
        <v>0</v>
      </c>
      <c r="AQ50" s="285" t="n">
        <f aca="false">IF(ISBLANK(AD50),"",ROUND((AD50)-(CF50+CG50+CH50),0))</f>
        <v>0</v>
      </c>
      <c r="AR50" s="345"/>
      <c r="AS50" s="285" t="n">
        <v>32049677.48</v>
      </c>
      <c r="AT50" s="285" t="n">
        <v>25860516.06</v>
      </c>
      <c r="AU50" s="285" t="n">
        <v>0</v>
      </c>
      <c r="AV50" s="285" t="n">
        <v>33453423.07</v>
      </c>
      <c r="AW50" s="285" t="n">
        <v>26210155.32</v>
      </c>
      <c r="AX50" s="285" t="n">
        <v>0</v>
      </c>
      <c r="AY50" s="285" t="n">
        <v>582.5</v>
      </c>
      <c r="AZ50" s="285" t="n">
        <v>422.87</v>
      </c>
      <c r="BA50" s="285" t="n">
        <v>0</v>
      </c>
      <c r="BB50" s="285" t="n">
        <v>594.91</v>
      </c>
      <c r="BC50" s="285" t="n">
        <v>420.63</v>
      </c>
      <c r="BD50" s="285" t="n">
        <v>0</v>
      </c>
      <c r="BE50" s="285" t="n">
        <v>31.97</v>
      </c>
      <c r="BF50" s="285" t="n">
        <v>38.93</v>
      </c>
      <c r="BG50" s="285" t="n">
        <v>0</v>
      </c>
      <c r="BH50" s="285" t="n">
        <v>30.25</v>
      </c>
      <c r="BI50" s="285" t="n">
        <v>34.75</v>
      </c>
      <c r="BJ50" s="285" t="n">
        <v>0</v>
      </c>
      <c r="BK50" s="285" t="n">
        <v>1279462.55</v>
      </c>
      <c r="BL50" s="285" t="n">
        <v>642795.81</v>
      </c>
      <c r="BM50" s="285" t="n">
        <v>0</v>
      </c>
      <c r="BN50" s="285" t="n">
        <v>1306456.85</v>
      </c>
      <c r="BO50" s="285" t="n">
        <v>661292.15</v>
      </c>
      <c r="BP50" s="285" t="n">
        <v>0</v>
      </c>
      <c r="BQ50" s="285" t="n">
        <v>13.55</v>
      </c>
      <c r="BR50" s="285" t="n">
        <v>5.35</v>
      </c>
      <c r="BS50" s="285" t="n">
        <v>0</v>
      </c>
      <c r="BT50" s="285" t="n">
        <v>13.6</v>
      </c>
      <c r="BU50" s="285" t="n">
        <v>5.4</v>
      </c>
      <c r="BV50" s="285" t="n">
        <v>0</v>
      </c>
      <c r="BW50" s="285" t="n">
        <v>1409992.7</v>
      </c>
      <c r="BX50" s="285" t="n">
        <v>1248447.91</v>
      </c>
      <c r="BY50" s="285" t="n">
        <v>0</v>
      </c>
      <c r="BZ50" s="285" t="n">
        <v>1377064.6</v>
      </c>
      <c r="CA50" s="285" t="n">
        <v>1238293.4</v>
      </c>
      <c r="CB50" s="285" t="n">
        <v>0</v>
      </c>
      <c r="CC50" s="285" t="n">
        <v>17.76</v>
      </c>
      <c r="CD50" s="285" t="n">
        <v>14.7</v>
      </c>
      <c r="CE50" s="285" t="n">
        <v>0</v>
      </c>
      <c r="CF50" s="285" t="n">
        <v>16.85</v>
      </c>
      <c r="CG50" s="285" t="n">
        <v>14.15</v>
      </c>
      <c r="CH50" s="285" t="n">
        <v>0</v>
      </c>
      <c r="CI50" s="345"/>
      <c r="CJ50" s="18"/>
      <c r="CK50" s="18"/>
      <c r="CL50" s="18"/>
      <c r="CM50" s="18"/>
      <c r="CN50" s="18"/>
      <c r="CO50" s="18"/>
      <c r="CP50" s="18"/>
      <c r="CQ50" s="18"/>
      <c r="CR50" s="18"/>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18"/>
      <c r="DQ50" s="18"/>
      <c r="DR50" s="18"/>
      <c r="DS50" s="18"/>
      <c r="DT50" s="18"/>
      <c r="DU50" s="18"/>
      <c r="DV50" s="18"/>
      <c r="DW50" s="18"/>
      <c r="DX50" s="18"/>
      <c r="DY50" s="18"/>
      <c r="DZ50" s="18"/>
      <c r="EA50" s="18"/>
      <c r="EB50" s="18"/>
      <c r="EC50" s="18"/>
    </row>
    <row r="51" customFormat="false" ht="11.25" hidden="false" customHeight="true" outlineLevel="0" collapsed="false">
      <c r="A51" s="342" t="n">
        <v>2015</v>
      </c>
      <c r="B51" s="343" t="n">
        <v>35</v>
      </c>
      <c r="C51" s="344" t="s">
        <v>475</v>
      </c>
      <c r="D51" s="285" t="n">
        <v>41881.58</v>
      </c>
      <c r="E51" s="285" t="n">
        <v>41515.32</v>
      </c>
      <c r="F51" s="285" t="n">
        <v>78839.89</v>
      </c>
      <c r="G51" s="285" t="n">
        <v>82956.17</v>
      </c>
      <c r="H51" s="285" t="n">
        <v>61119.89</v>
      </c>
      <c r="I51" s="285" t="n">
        <v>67586.5</v>
      </c>
      <c r="J51" s="345"/>
      <c r="K51" s="285" t="n">
        <f aca="false">IF(E51&lt;&gt;0,ROUND(E51-(T51/(U51+V51)),0),"")</f>
        <v>-0</v>
      </c>
      <c r="L51" s="285" t="n">
        <f aca="false">IF(F51&lt;&gt;0,ROUND(F51-(W51/(X51)),0),"")</f>
        <v>0</v>
      </c>
      <c r="M51" s="285" t="n">
        <f aca="false">IF(G51&lt;&gt;0,ROUND(G51-(Y51/(Z51)),0),"")</f>
        <v>0</v>
      </c>
      <c r="N51" s="285" t="n">
        <f aca="false">IF(H51&lt;&gt;0,ROUND(H51-(AA51/(AB51)),0),"")</f>
        <v>0</v>
      </c>
      <c r="O51" s="285" t="n">
        <f aca="false">IF(I51&lt;&gt;0,ROUND(I51-(AC51/(AD51)),0),"")</f>
        <v>0</v>
      </c>
      <c r="P51" s="345"/>
      <c r="Q51" s="285" t="n">
        <v>9119714.25</v>
      </c>
      <c r="R51" s="285" t="n">
        <v>205.7</v>
      </c>
      <c r="S51" s="285" t="n">
        <v>12.05</v>
      </c>
      <c r="T51" s="285" t="n">
        <v>8718217.51</v>
      </c>
      <c r="U51" s="285" t="n">
        <v>197</v>
      </c>
      <c r="V51" s="285" t="n">
        <v>13</v>
      </c>
      <c r="W51" s="285" t="n">
        <v>473039.32</v>
      </c>
      <c r="X51" s="285" t="n">
        <v>6</v>
      </c>
      <c r="Y51" s="285" t="n">
        <v>497737</v>
      </c>
      <c r="Z51" s="285" t="n">
        <v>6</v>
      </c>
      <c r="AA51" s="285" t="n">
        <v>134463.75</v>
      </c>
      <c r="AB51" s="285" t="n">
        <v>2.2</v>
      </c>
      <c r="AC51" s="285" t="n">
        <v>135173</v>
      </c>
      <c r="AD51" s="285" t="n">
        <v>2</v>
      </c>
      <c r="AE51" s="345"/>
      <c r="AF51" s="285" t="n">
        <f aca="false">IF(ISBLANK(Q51),"",ROUND(Q51-(AS51+AT51+AU51),0))</f>
        <v>0</v>
      </c>
      <c r="AG51" s="285" t="n">
        <f aca="false">IF(ISBLANK(T51),"",ROUND(T51-(AV51+AW51+AX51),0))</f>
        <v>0</v>
      </c>
      <c r="AH51" s="285" t="n">
        <f aca="false">IF(ISBLANK(W51),"",ROUND(W51-(BK51+BL51+BM51),0))</f>
        <v>0</v>
      </c>
      <c r="AI51" s="285" t="n">
        <f aca="false">IF(ISBLANK(Y51),"",ROUND(Y51-(BN51+BO51+BP51),0))</f>
        <v>0</v>
      </c>
      <c r="AJ51" s="285" t="n">
        <f aca="false">IF(ISBLANK(AA51),"",ROUND(AA51-(BW51+BX51+BY51),0))</f>
        <v>0</v>
      </c>
      <c r="AK51" s="285" t="n">
        <f aca="false">IF(ISBLANK(AC51),"",ROUND(AC51-(BZ51+CA51+CB51),0))</f>
        <v>0</v>
      </c>
      <c r="AL51" s="285" t="n">
        <f aca="false">IF(ISBLANK(R51),"",ROUND((R51+S51)-(AY51+AZ51+BA51+BE51+BF51+BG51),0))</f>
        <v>0</v>
      </c>
      <c r="AM51" s="285" t="n">
        <f aca="false">IF(ISBLANK(U51),"",ROUND((U51+V51)-(BB51+BC51+BD51+BH51+BI51+BJ51),0))</f>
        <v>0</v>
      </c>
      <c r="AN51" s="285" t="n">
        <f aca="false">IF(ISBLANK(X51),"",ROUND((X51)-(BQ51+BR51+BS51),0))</f>
        <v>0</v>
      </c>
      <c r="AO51" s="285" t="n">
        <f aca="false">IF(ISBLANK(Z51),"",ROUND((Z51)-(BT51+BU51+BV51),0))</f>
        <v>0</v>
      </c>
      <c r="AP51" s="285" t="n">
        <f aca="false">IF(ISBLANK(AB51),"",ROUND((AB51)-(CC51+CD51+CE51),0))</f>
        <v>0</v>
      </c>
      <c r="AQ51" s="285" t="n">
        <f aca="false">IF(ISBLANK(AD51),"",ROUND((AD51)-(CF51+CG51+CH51),0))</f>
        <v>0</v>
      </c>
      <c r="AR51" s="345"/>
      <c r="AS51" s="285" t="n">
        <v>4699961.42</v>
      </c>
      <c r="AT51" s="285" t="n">
        <v>4180454.28</v>
      </c>
      <c r="AU51" s="285" t="n">
        <v>239298.55</v>
      </c>
      <c r="AV51" s="285" t="n">
        <v>4742843.92</v>
      </c>
      <c r="AW51" s="285" t="n">
        <v>3975373.59</v>
      </c>
      <c r="AX51" s="285" t="n">
        <v>0</v>
      </c>
      <c r="AY51" s="285" t="n">
        <v>109.5</v>
      </c>
      <c r="AZ51" s="285" t="n">
        <v>90.45</v>
      </c>
      <c r="BA51" s="285" t="n">
        <v>5.75</v>
      </c>
      <c r="BB51" s="285" t="n">
        <v>111</v>
      </c>
      <c r="BC51" s="285" t="n">
        <v>86</v>
      </c>
      <c r="BD51" s="285" t="n">
        <v>0</v>
      </c>
      <c r="BE51" s="285" t="n">
        <v>6</v>
      </c>
      <c r="BF51" s="285" t="n">
        <v>6.05</v>
      </c>
      <c r="BG51" s="285" t="n">
        <v>0</v>
      </c>
      <c r="BH51" s="285" t="n">
        <v>6</v>
      </c>
      <c r="BI51" s="285" t="n">
        <v>7</v>
      </c>
      <c r="BJ51" s="285" t="n">
        <v>0</v>
      </c>
      <c r="BK51" s="285" t="n">
        <v>246752.99</v>
      </c>
      <c r="BL51" s="285" t="n">
        <v>226286.33</v>
      </c>
      <c r="BM51" s="285" t="n">
        <v>0</v>
      </c>
      <c r="BN51" s="285" t="n">
        <v>251673</v>
      </c>
      <c r="BO51" s="285" t="n">
        <v>246064</v>
      </c>
      <c r="BP51" s="285" t="n">
        <v>0</v>
      </c>
      <c r="BQ51" s="285" t="n">
        <v>3</v>
      </c>
      <c r="BR51" s="285" t="n">
        <v>3</v>
      </c>
      <c r="BS51" s="285" t="n">
        <v>0</v>
      </c>
      <c r="BT51" s="285" t="n">
        <v>3</v>
      </c>
      <c r="BU51" s="285" t="n">
        <v>3</v>
      </c>
      <c r="BV51" s="285" t="n">
        <v>0</v>
      </c>
      <c r="BW51" s="285" t="n">
        <v>0</v>
      </c>
      <c r="BX51" s="285" t="n">
        <v>134463.75</v>
      </c>
      <c r="BY51" s="285" t="n">
        <v>0</v>
      </c>
      <c r="BZ51" s="285" t="n">
        <v>0</v>
      </c>
      <c r="CA51" s="285" t="n">
        <v>135173</v>
      </c>
      <c r="CB51" s="285" t="n">
        <v>0</v>
      </c>
      <c r="CC51" s="285" t="n">
        <v>0</v>
      </c>
      <c r="CD51" s="285" t="n">
        <v>2.2</v>
      </c>
      <c r="CE51" s="285" t="n">
        <v>0</v>
      </c>
      <c r="CF51" s="285" t="n">
        <v>0</v>
      </c>
      <c r="CG51" s="285" t="n">
        <v>2</v>
      </c>
      <c r="CH51" s="285" t="n">
        <v>0</v>
      </c>
      <c r="CI51" s="345"/>
      <c r="CJ51" s="18"/>
      <c r="CK51" s="18"/>
      <c r="CL51" s="18"/>
      <c r="CM51" s="18"/>
      <c r="CN51" s="18"/>
      <c r="CO51" s="18"/>
      <c r="CP51" s="18"/>
      <c r="CQ51" s="18"/>
      <c r="CR51" s="18"/>
      <c r="CS51" s="18"/>
      <c r="CT51" s="18"/>
      <c r="CU51" s="18"/>
      <c r="CV51" s="18"/>
      <c r="CW51" s="18"/>
      <c r="CX51" s="18"/>
      <c r="CY51" s="18"/>
      <c r="CZ51" s="18"/>
      <c r="DA51" s="18"/>
      <c r="DB51" s="18"/>
      <c r="DC51" s="18"/>
      <c r="DD51" s="18"/>
      <c r="DE51" s="18"/>
      <c r="DF51" s="18"/>
      <c r="DG51" s="18"/>
      <c r="DH51" s="18"/>
      <c r="DI51" s="18"/>
      <c r="DJ51" s="18"/>
      <c r="DK51" s="18"/>
      <c r="DL51" s="18"/>
      <c r="DM51" s="18"/>
      <c r="DN51" s="18"/>
      <c r="DO51" s="18"/>
      <c r="DP51" s="18"/>
      <c r="DQ51" s="18"/>
      <c r="DR51" s="18"/>
      <c r="DS51" s="18"/>
      <c r="DT51" s="18"/>
      <c r="DU51" s="18"/>
      <c r="DV51" s="18"/>
      <c r="DW51" s="18"/>
      <c r="DX51" s="18"/>
      <c r="DY51" s="18"/>
      <c r="DZ51" s="18"/>
      <c r="EA51" s="18"/>
      <c r="EB51" s="18"/>
      <c r="EC51" s="18"/>
    </row>
    <row r="52" customFormat="false" ht="11.25" hidden="false" customHeight="true" outlineLevel="0" collapsed="false">
      <c r="A52" s="342" t="n">
        <v>2015</v>
      </c>
      <c r="B52" s="343" t="n">
        <v>36</v>
      </c>
      <c r="C52" s="344" t="s">
        <v>476</v>
      </c>
      <c r="D52" s="285" t="n">
        <v>48091.38</v>
      </c>
      <c r="E52" s="285" t="n">
        <v>49621.8</v>
      </c>
      <c r="F52" s="285" t="n">
        <v>85646.76</v>
      </c>
      <c r="G52" s="285" t="n">
        <v>85961.87</v>
      </c>
      <c r="H52" s="285" t="n">
        <v>58932.35</v>
      </c>
      <c r="I52" s="285" t="n">
        <v>61817.75</v>
      </c>
      <c r="J52" s="345"/>
      <c r="K52" s="285" t="n">
        <f aca="false">IF(E52&lt;&gt;0,ROUND(E52-(T52/(U52+V52)),0),"")</f>
        <v>-0</v>
      </c>
      <c r="L52" s="285" t="n">
        <f aca="false">IF(F52&lt;&gt;0,ROUND(F52-(W52/(X52)),0),"")</f>
        <v>0</v>
      </c>
      <c r="M52" s="285" t="n">
        <f aca="false">IF(G52&lt;&gt;0,ROUND(G52-(Y52/(Z52)),0),"")</f>
        <v>-0</v>
      </c>
      <c r="N52" s="285" t="n">
        <f aca="false">IF(H52&lt;&gt;0,ROUND(H52-(AA52/(AB52)),0),"")</f>
        <v>0</v>
      </c>
      <c r="O52" s="285" t="n">
        <f aca="false">IF(I52&lt;&gt;0,ROUND(I52-(AC52/(AD52)),0),"")</f>
        <v>0</v>
      </c>
      <c r="P52" s="345"/>
      <c r="Q52" s="285" t="n">
        <v>20341212.05</v>
      </c>
      <c r="R52" s="285" t="n">
        <v>399.5</v>
      </c>
      <c r="S52" s="285" t="n">
        <v>23.47</v>
      </c>
      <c r="T52" s="285" t="n">
        <v>21238131</v>
      </c>
      <c r="U52" s="285" t="n">
        <v>404</v>
      </c>
      <c r="V52" s="285" t="n">
        <v>24</v>
      </c>
      <c r="W52" s="285" t="n">
        <v>685174.08</v>
      </c>
      <c r="X52" s="285" t="n">
        <v>8</v>
      </c>
      <c r="Y52" s="285" t="n">
        <v>687694.99</v>
      </c>
      <c r="Z52" s="285" t="n">
        <v>8</v>
      </c>
      <c r="AA52" s="285" t="n">
        <v>707188.18</v>
      </c>
      <c r="AB52" s="285" t="n">
        <v>12</v>
      </c>
      <c r="AC52" s="285" t="n">
        <v>741813</v>
      </c>
      <c r="AD52" s="285" t="n">
        <v>12</v>
      </c>
      <c r="AE52" s="345"/>
      <c r="AF52" s="285" t="n">
        <f aca="false">IF(ISBLANK(Q52),"",ROUND(Q52-(AS52+AT52+AU52),0))</f>
        <v>0</v>
      </c>
      <c r="AG52" s="285" t="n">
        <f aca="false">IF(ISBLANK(T52),"",ROUND(T52-(AV52+AW52+AX52),0))</f>
        <v>0</v>
      </c>
      <c r="AH52" s="285" t="n">
        <f aca="false">IF(ISBLANK(W52),"",ROUND(W52-(BK52+BL52+BM52),0))</f>
        <v>0</v>
      </c>
      <c r="AI52" s="285" t="n">
        <f aca="false">IF(ISBLANK(Y52),"",ROUND(Y52-(BN52+BO52+BP52),0))</f>
        <v>0</v>
      </c>
      <c r="AJ52" s="285" t="n">
        <f aca="false">IF(ISBLANK(AA52),"",ROUND(AA52-(BW52+BX52+BY52),0))</f>
        <v>0</v>
      </c>
      <c r="AK52" s="285" t="n">
        <f aca="false">IF(ISBLANK(AC52),"",ROUND(AC52-(BZ52+CA52+CB52),0))</f>
        <v>0</v>
      </c>
      <c r="AL52" s="285" t="n">
        <f aca="false">IF(ISBLANK(R52),"",ROUND((R52+S52)-(AY52+AZ52+BA52+BE52+BF52+BG52),0))</f>
        <v>0</v>
      </c>
      <c r="AM52" s="285" t="n">
        <f aca="false">IF(ISBLANK(U52),"",ROUND((U52+V52)-(BB52+BC52+BD52+BH52+BI52+BJ52),0))</f>
        <v>0</v>
      </c>
      <c r="AN52" s="285" t="n">
        <f aca="false">IF(ISBLANK(X52),"",ROUND((X52)-(BQ52+BR52+BS52),0))</f>
        <v>0</v>
      </c>
      <c r="AO52" s="285" t="n">
        <f aca="false">IF(ISBLANK(Z52),"",ROUND((Z52)-(BT52+BU52+BV52),0))</f>
        <v>0</v>
      </c>
      <c r="AP52" s="285" t="n">
        <f aca="false">IF(ISBLANK(AB52),"",ROUND((AB52)-(CC52+CD52+CE52),0))</f>
        <v>0</v>
      </c>
      <c r="AQ52" s="285" t="n">
        <f aca="false">IF(ISBLANK(AD52),"",ROUND((AD52)-(CF52+CG52+CH52),0))</f>
        <v>0</v>
      </c>
      <c r="AR52" s="345"/>
      <c r="AS52" s="285" t="n">
        <v>12563532.6</v>
      </c>
      <c r="AT52" s="285" t="n">
        <v>7708188.41</v>
      </c>
      <c r="AU52" s="285" t="n">
        <v>69491.04</v>
      </c>
      <c r="AV52" s="285" t="n">
        <v>12691843.34</v>
      </c>
      <c r="AW52" s="285" t="n">
        <v>8474016.66</v>
      </c>
      <c r="AX52" s="285" t="n">
        <v>72271</v>
      </c>
      <c r="AY52" s="285" t="n">
        <v>257.3</v>
      </c>
      <c r="AZ52" s="285" t="n">
        <v>141.2</v>
      </c>
      <c r="BA52" s="285" t="n">
        <v>1</v>
      </c>
      <c r="BB52" s="285" t="n">
        <v>260</v>
      </c>
      <c r="BC52" s="285" t="n">
        <v>143</v>
      </c>
      <c r="BD52" s="285" t="n">
        <v>1</v>
      </c>
      <c r="BE52" s="285" t="n">
        <v>14</v>
      </c>
      <c r="BF52" s="285" t="n">
        <v>9.47</v>
      </c>
      <c r="BG52" s="285" t="n">
        <v>0</v>
      </c>
      <c r="BH52" s="285" t="n">
        <v>14</v>
      </c>
      <c r="BI52" s="285" t="n">
        <v>10</v>
      </c>
      <c r="BJ52" s="285" t="n">
        <v>0</v>
      </c>
      <c r="BK52" s="285" t="n">
        <v>521414.04</v>
      </c>
      <c r="BL52" s="285" t="n">
        <v>163760.04</v>
      </c>
      <c r="BM52" s="285" t="n">
        <v>0</v>
      </c>
      <c r="BN52" s="285" t="n">
        <v>517384.66</v>
      </c>
      <c r="BO52" s="285" t="n">
        <v>170310.33</v>
      </c>
      <c r="BP52" s="285" t="n">
        <v>0</v>
      </c>
      <c r="BQ52" s="285" t="n">
        <v>6.34</v>
      </c>
      <c r="BR52" s="285" t="n">
        <v>1.66</v>
      </c>
      <c r="BS52" s="285" t="n">
        <v>0</v>
      </c>
      <c r="BT52" s="285" t="n">
        <v>6.34</v>
      </c>
      <c r="BU52" s="285" t="n">
        <v>1.66</v>
      </c>
      <c r="BV52" s="285" t="n">
        <v>0</v>
      </c>
      <c r="BW52" s="285" t="n">
        <v>414666.18</v>
      </c>
      <c r="BX52" s="285" t="n">
        <v>292522</v>
      </c>
      <c r="BY52" s="285" t="n">
        <v>0</v>
      </c>
      <c r="BZ52" s="285" t="n">
        <v>432418</v>
      </c>
      <c r="CA52" s="285" t="n">
        <v>309395</v>
      </c>
      <c r="CB52" s="285" t="n">
        <v>0</v>
      </c>
      <c r="CC52" s="285" t="n">
        <v>7</v>
      </c>
      <c r="CD52" s="285" t="n">
        <v>5</v>
      </c>
      <c r="CE52" s="285" t="n">
        <v>0</v>
      </c>
      <c r="CF52" s="285" t="n">
        <v>7</v>
      </c>
      <c r="CG52" s="285" t="n">
        <v>5</v>
      </c>
      <c r="CH52" s="285" t="n">
        <v>0</v>
      </c>
      <c r="CI52" s="345"/>
      <c r="CJ52" s="18"/>
      <c r="CK52" s="18"/>
      <c r="CL52" s="18"/>
      <c r="CM52" s="18"/>
      <c r="CN52" s="18"/>
      <c r="CO52" s="18"/>
      <c r="CP52" s="18"/>
      <c r="CQ52" s="18"/>
      <c r="CR52" s="18"/>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18"/>
      <c r="DQ52" s="18"/>
      <c r="DR52" s="18"/>
      <c r="DS52" s="18"/>
      <c r="DT52" s="18"/>
      <c r="DU52" s="18"/>
      <c r="DV52" s="18"/>
      <c r="DW52" s="18"/>
      <c r="DX52" s="18"/>
      <c r="DY52" s="18"/>
      <c r="DZ52" s="18"/>
      <c r="EA52" s="18"/>
      <c r="EB52" s="18"/>
      <c r="EC52" s="18"/>
    </row>
    <row r="53" customFormat="false" ht="11.25" hidden="false" customHeight="true" outlineLevel="0" collapsed="false">
      <c r="A53" s="342" t="n">
        <v>2015</v>
      </c>
      <c r="B53" s="343" t="n">
        <v>37</v>
      </c>
      <c r="C53" s="344" t="s">
        <v>477</v>
      </c>
      <c r="D53" s="285" t="n">
        <v>48401.03</v>
      </c>
      <c r="E53" s="285" t="n">
        <v>49210.45</v>
      </c>
      <c r="F53" s="285" t="n">
        <v>87559.01</v>
      </c>
      <c r="G53" s="285" t="n">
        <v>85119.4</v>
      </c>
      <c r="H53" s="285" t="n">
        <v>77512.32</v>
      </c>
      <c r="I53" s="285" t="n">
        <v>71014</v>
      </c>
      <c r="J53" s="345"/>
      <c r="K53" s="285" t="n">
        <f aca="false">IF(E53&lt;&gt;0,ROUND(E53-(T53/(U53+V53)),0),"")</f>
        <v>-0</v>
      </c>
      <c r="L53" s="285" t="n">
        <f aca="false">IF(F53&lt;&gt;0,ROUND(F53-(W53/(X53)),0),"")</f>
        <v>0</v>
      </c>
      <c r="M53" s="285" t="n">
        <f aca="false">IF(G53&lt;&gt;0,ROUND(G53-(Y53/(Z53)),0),"")</f>
        <v>0</v>
      </c>
      <c r="N53" s="285" t="n">
        <f aca="false">IF(H53&lt;&gt;0,ROUND(H53-(AA53/(AB53)),0),"")</f>
        <v>0</v>
      </c>
      <c r="O53" s="285" t="n">
        <f aca="false">IF(I53&lt;&gt;0,ROUND(I53-(AC53/(AD53)),0),"")</f>
        <v>0</v>
      </c>
      <c r="P53" s="345"/>
      <c r="Q53" s="285" t="n">
        <v>10914431.63</v>
      </c>
      <c r="R53" s="285" t="n">
        <v>212.5</v>
      </c>
      <c r="S53" s="285" t="n">
        <v>13</v>
      </c>
      <c r="T53" s="285" t="n">
        <v>11056112.6</v>
      </c>
      <c r="U53" s="285" t="n">
        <v>212.04</v>
      </c>
      <c r="V53" s="285" t="n">
        <v>12.63</v>
      </c>
      <c r="W53" s="285" t="n">
        <v>437795.04</v>
      </c>
      <c r="X53" s="285" t="n">
        <v>5</v>
      </c>
      <c r="Y53" s="285" t="n">
        <v>425597</v>
      </c>
      <c r="Z53" s="285" t="n">
        <v>5</v>
      </c>
      <c r="AA53" s="285" t="n">
        <v>232536.96</v>
      </c>
      <c r="AB53" s="285" t="n">
        <v>3</v>
      </c>
      <c r="AC53" s="285" t="n">
        <v>284056</v>
      </c>
      <c r="AD53" s="285" t="n">
        <v>4</v>
      </c>
      <c r="AE53" s="345"/>
      <c r="AF53" s="285" t="n">
        <f aca="false">IF(ISBLANK(Q53),"",ROUND(Q53-(AS53+AT53+AU53),0))</f>
        <v>0</v>
      </c>
      <c r="AG53" s="285" t="n">
        <f aca="false">IF(ISBLANK(T53),"",ROUND(T53-(AV53+AW53+AX53),0))</f>
        <v>0</v>
      </c>
      <c r="AH53" s="285" t="n">
        <f aca="false">IF(ISBLANK(W53),"",ROUND(W53-(BK53+BL53+BM53),0))</f>
        <v>0</v>
      </c>
      <c r="AI53" s="285" t="n">
        <f aca="false">IF(ISBLANK(Y53),"",ROUND(Y53-(BN53+BO53+BP53),0))</f>
        <v>0</v>
      </c>
      <c r="AJ53" s="285" t="n">
        <f aca="false">IF(ISBLANK(AA53),"",ROUND(AA53-(BW53+BX53+BY53),0))</f>
        <v>0</v>
      </c>
      <c r="AK53" s="285" t="n">
        <f aca="false">IF(ISBLANK(AC53),"",ROUND(AC53-(BZ53+CA53+CB53),0))</f>
        <v>0</v>
      </c>
      <c r="AL53" s="285" t="n">
        <f aca="false">IF(ISBLANK(R53),"",ROUND((R53+S53)-(AY53+AZ53+BA53+BE53+BF53+BG53),0))</f>
        <v>0</v>
      </c>
      <c r="AM53" s="285" t="n">
        <f aca="false">IF(ISBLANK(U53),"",ROUND((U53+V53)-(BB53+BC53+BD53+BH53+BI53+BJ53),0))</f>
        <v>0</v>
      </c>
      <c r="AN53" s="285" t="n">
        <f aca="false">IF(ISBLANK(X53),"",ROUND((X53)-(BQ53+BR53+BS53),0))</f>
        <v>0</v>
      </c>
      <c r="AO53" s="285" t="n">
        <f aca="false">IF(ISBLANK(Z53),"",ROUND((Z53)-(BT53+BU53+BV53),0))</f>
        <v>0</v>
      </c>
      <c r="AP53" s="285" t="n">
        <f aca="false">IF(ISBLANK(AB53),"",ROUND((AB53)-(CC53+CD53+CE53),0))</f>
        <v>0</v>
      </c>
      <c r="AQ53" s="285" t="n">
        <f aca="false">IF(ISBLANK(AD53),"",ROUND((AD53)-(CF53+CG53+CH53),0))</f>
        <v>0</v>
      </c>
      <c r="AR53" s="345"/>
      <c r="AS53" s="285" t="n">
        <v>6472301.93</v>
      </c>
      <c r="AT53" s="285" t="n">
        <v>4442129.7</v>
      </c>
      <c r="AU53" s="285" t="n">
        <v>0</v>
      </c>
      <c r="AV53" s="285" t="n">
        <v>6777355.6</v>
      </c>
      <c r="AW53" s="285" t="n">
        <v>4278757</v>
      </c>
      <c r="AX53" s="285" t="n">
        <v>0</v>
      </c>
      <c r="AY53" s="285" t="n">
        <v>128.88</v>
      </c>
      <c r="AZ53" s="285" t="n">
        <v>83.62</v>
      </c>
      <c r="BA53" s="285" t="n">
        <v>0</v>
      </c>
      <c r="BB53" s="285" t="n">
        <v>132.86</v>
      </c>
      <c r="BC53" s="285" t="n">
        <v>79.18</v>
      </c>
      <c r="BD53" s="285" t="n">
        <v>0</v>
      </c>
      <c r="BE53" s="285" t="n">
        <v>7</v>
      </c>
      <c r="BF53" s="285" t="n">
        <v>6</v>
      </c>
      <c r="BG53" s="285" t="n">
        <v>0</v>
      </c>
      <c r="BH53" s="285" t="n">
        <v>7</v>
      </c>
      <c r="BI53" s="285" t="n">
        <v>5.63</v>
      </c>
      <c r="BJ53" s="285" t="n">
        <v>0</v>
      </c>
      <c r="BK53" s="285" t="n">
        <v>283380</v>
      </c>
      <c r="BL53" s="285" t="n">
        <v>154415.04</v>
      </c>
      <c r="BM53" s="285" t="n">
        <v>0</v>
      </c>
      <c r="BN53" s="285" t="n">
        <v>286762</v>
      </c>
      <c r="BO53" s="285" t="n">
        <v>138835</v>
      </c>
      <c r="BP53" s="285" t="n">
        <v>0</v>
      </c>
      <c r="BQ53" s="285" t="n">
        <v>3.5</v>
      </c>
      <c r="BR53" s="285" t="n">
        <v>1.5</v>
      </c>
      <c r="BS53" s="285" t="n">
        <v>0</v>
      </c>
      <c r="BT53" s="285" t="n">
        <v>3.5</v>
      </c>
      <c r="BU53" s="285" t="n">
        <v>1.5</v>
      </c>
      <c r="BV53" s="285" t="n">
        <v>0</v>
      </c>
      <c r="BW53" s="285" t="n">
        <v>71799</v>
      </c>
      <c r="BX53" s="285" t="n">
        <v>160737.96</v>
      </c>
      <c r="BY53" s="285" t="n">
        <v>0</v>
      </c>
      <c r="BZ53" s="285" t="n">
        <v>110778</v>
      </c>
      <c r="CA53" s="285" t="n">
        <v>173278</v>
      </c>
      <c r="CB53" s="285" t="n">
        <v>0</v>
      </c>
      <c r="CC53" s="285" t="n">
        <v>1</v>
      </c>
      <c r="CD53" s="285" t="n">
        <v>2</v>
      </c>
      <c r="CE53" s="285" t="n">
        <v>0</v>
      </c>
      <c r="CF53" s="285" t="n">
        <v>1.5</v>
      </c>
      <c r="CG53" s="285" t="n">
        <v>2.5</v>
      </c>
      <c r="CH53" s="285" t="n">
        <v>0</v>
      </c>
      <c r="CI53" s="345"/>
      <c r="CJ53" s="18"/>
      <c r="CK53" s="18"/>
      <c r="CL53" s="18"/>
      <c r="CM53" s="18"/>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row>
    <row r="54" customFormat="false" ht="11.25" hidden="false" customHeight="true" outlineLevel="0" collapsed="false">
      <c r="A54" s="342" t="n">
        <v>2015</v>
      </c>
      <c r="B54" s="343" t="n">
        <v>38</v>
      </c>
      <c r="C54" s="344" t="s">
        <v>478</v>
      </c>
      <c r="D54" s="285" t="n">
        <v>39135.86</v>
      </c>
      <c r="E54" s="285" t="n">
        <v>39702.72</v>
      </c>
      <c r="F54" s="285" t="n">
        <v>71827.75</v>
      </c>
      <c r="G54" s="285" t="n">
        <v>77942.98</v>
      </c>
      <c r="H54" s="285" t="n">
        <v>62628</v>
      </c>
      <c r="I54" s="285" t="n">
        <v>63880.56</v>
      </c>
      <c r="J54" s="345"/>
      <c r="K54" s="285" t="n">
        <f aca="false">IF(E54&lt;&gt;0,ROUND(E54-(T54/(U54+V54)),0),"")</f>
        <v>0</v>
      </c>
      <c r="L54" s="285" t="n">
        <f aca="false">IF(F54&lt;&gt;0,ROUND(F54-(W54/(X54)),0),"")</f>
        <v>-0</v>
      </c>
      <c r="M54" s="285" t="n">
        <f aca="false">IF(G54&lt;&gt;0,ROUND(G54-(Y54/(Z54)),0),"")</f>
        <v>-0</v>
      </c>
      <c r="N54" s="285" t="n">
        <f aca="false">IF(H54&lt;&gt;0,ROUND(H54-(AA54/(AB54)),0),"")</f>
        <v>0</v>
      </c>
      <c r="O54" s="285" t="n">
        <f aca="false">IF(I54&lt;&gt;0,ROUND(I54-(AC54/(AD54)),0),"")</f>
        <v>0</v>
      </c>
      <c r="P54" s="345"/>
      <c r="Q54" s="285" t="n">
        <v>7382979.35</v>
      </c>
      <c r="R54" s="285" t="n">
        <v>178.85</v>
      </c>
      <c r="S54" s="285" t="n">
        <v>9.8</v>
      </c>
      <c r="T54" s="285" t="n">
        <v>6664895.55</v>
      </c>
      <c r="U54" s="285" t="n">
        <v>157</v>
      </c>
      <c r="V54" s="285" t="n">
        <v>10.87</v>
      </c>
      <c r="W54" s="285" t="n">
        <v>502794.26</v>
      </c>
      <c r="X54" s="285" t="n">
        <v>7</v>
      </c>
      <c r="Y54" s="285" t="n">
        <v>545600.88</v>
      </c>
      <c r="Z54" s="285" t="n">
        <v>7</v>
      </c>
      <c r="AA54" s="285" t="n">
        <v>62628</v>
      </c>
      <c r="AB54" s="285" t="n">
        <v>1</v>
      </c>
      <c r="AC54" s="285" t="n">
        <v>63880.56</v>
      </c>
      <c r="AD54" s="285" t="n">
        <v>1</v>
      </c>
      <c r="AE54" s="345"/>
      <c r="AF54" s="285" t="n">
        <f aca="false">IF(ISBLANK(Q54),"",ROUND(Q54-(AS54+AT54+AU54),0))</f>
        <v>0</v>
      </c>
      <c r="AG54" s="285" t="n">
        <f aca="false">IF(ISBLANK(T54),"",ROUND(T54-(AV54+AW54+AX54),0))</f>
        <v>0</v>
      </c>
      <c r="AH54" s="285" t="n">
        <f aca="false">IF(ISBLANK(W54),"",ROUND(W54-(BK54+BL54+BM54),0))</f>
        <v>0</v>
      </c>
      <c r="AI54" s="285" t="n">
        <f aca="false">IF(ISBLANK(Y54),"",ROUND(Y54-(BN54+BO54+BP54),0))</f>
        <v>0</v>
      </c>
      <c r="AJ54" s="285" t="n">
        <f aca="false">IF(ISBLANK(AA54),"",ROUND(AA54-(BW54+BX54+BY54),0))</f>
        <v>0</v>
      </c>
      <c r="AK54" s="285" t="n">
        <f aca="false">IF(ISBLANK(AC54),"",ROUND(AC54-(BZ54+CA54+CB54),0))</f>
        <v>0</v>
      </c>
      <c r="AL54" s="285" t="n">
        <f aca="false">IF(ISBLANK(R54),"",ROUND((R54+S54)-(AY54+AZ54+BA54+BE54+BF54+BG54),0))</f>
        <v>0</v>
      </c>
      <c r="AM54" s="285" t="n">
        <f aca="false">IF(ISBLANK(U54),"",ROUND((U54+V54)-(BB54+BC54+BD54+BH54+BI54+BJ54),0))</f>
        <v>0</v>
      </c>
      <c r="AN54" s="285" t="n">
        <f aca="false">IF(ISBLANK(X54),"",ROUND((X54)-(BQ54+BR54+BS54),0))</f>
        <v>0</v>
      </c>
      <c r="AO54" s="285" t="n">
        <f aca="false">IF(ISBLANK(Z54),"",ROUND((Z54)-(BT54+BU54+BV54),0))</f>
        <v>0</v>
      </c>
      <c r="AP54" s="285" t="n">
        <f aca="false">IF(ISBLANK(AB54),"",ROUND((AB54)-(CC54+CD54+CE54),0))</f>
        <v>0</v>
      </c>
      <c r="AQ54" s="285" t="n">
        <f aca="false">IF(ISBLANK(AD54),"",ROUND((AD54)-(CF54+CG54+CH54),0))</f>
        <v>0</v>
      </c>
      <c r="AR54" s="345"/>
      <c r="AS54" s="285" t="n">
        <v>4326782.31</v>
      </c>
      <c r="AT54" s="285" t="n">
        <v>3056197.04</v>
      </c>
      <c r="AU54" s="285" t="n">
        <v>0</v>
      </c>
      <c r="AV54" s="285" t="n">
        <v>3685768.85</v>
      </c>
      <c r="AW54" s="285" t="n">
        <v>2979126.7</v>
      </c>
      <c r="AX54" s="285" t="n">
        <v>0</v>
      </c>
      <c r="AY54" s="285" t="n">
        <v>106.72</v>
      </c>
      <c r="AZ54" s="285" t="n">
        <v>72.13</v>
      </c>
      <c r="BA54" s="285" t="n">
        <v>0</v>
      </c>
      <c r="BB54" s="285" t="n">
        <v>95</v>
      </c>
      <c r="BC54" s="285" t="n">
        <v>62</v>
      </c>
      <c r="BD54" s="285" t="n">
        <v>0</v>
      </c>
      <c r="BE54" s="285" t="n">
        <v>6.8</v>
      </c>
      <c r="BF54" s="285" t="n">
        <v>3</v>
      </c>
      <c r="BG54" s="285" t="n">
        <v>0</v>
      </c>
      <c r="BH54" s="285" t="n">
        <v>7.87</v>
      </c>
      <c r="BI54" s="285" t="n">
        <v>3</v>
      </c>
      <c r="BJ54" s="285" t="n">
        <v>0</v>
      </c>
      <c r="BK54" s="285" t="n">
        <v>367202.26</v>
      </c>
      <c r="BL54" s="285" t="n">
        <v>135592</v>
      </c>
      <c r="BM54" s="285" t="n">
        <v>0</v>
      </c>
      <c r="BN54" s="285" t="n">
        <v>375608.88</v>
      </c>
      <c r="BO54" s="285" t="n">
        <v>169992</v>
      </c>
      <c r="BP54" s="285" t="n">
        <v>0</v>
      </c>
      <c r="BQ54" s="285" t="n">
        <v>5</v>
      </c>
      <c r="BR54" s="285" t="n">
        <v>2</v>
      </c>
      <c r="BS54" s="285" t="n">
        <v>0</v>
      </c>
      <c r="BT54" s="285" t="n">
        <v>5</v>
      </c>
      <c r="BU54" s="285" t="n">
        <v>2</v>
      </c>
      <c r="BV54" s="285" t="n">
        <v>0</v>
      </c>
      <c r="BW54" s="285" t="n">
        <v>0</v>
      </c>
      <c r="BX54" s="285" t="n">
        <v>62628</v>
      </c>
      <c r="BY54" s="285" t="n">
        <v>0</v>
      </c>
      <c r="BZ54" s="285" t="n">
        <v>0</v>
      </c>
      <c r="CA54" s="285" t="n">
        <v>63880.56</v>
      </c>
      <c r="CB54" s="285" t="n">
        <v>0</v>
      </c>
      <c r="CC54" s="285" t="n">
        <v>0</v>
      </c>
      <c r="CD54" s="285" t="n">
        <v>1</v>
      </c>
      <c r="CE54" s="285" t="n">
        <v>0</v>
      </c>
      <c r="CF54" s="285" t="n">
        <v>0</v>
      </c>
      <c r="CG54" s="285" t="n">
        <v>1</v>
      </c>
      <c r="CH54" s="285" t="n">
        <v>0</v>
      </c>
      <c r="CI54" s="345"/>
      <c r="CJ54" s="18"/>
      <c r="CK54" s="18"/>
      <c r="CL54" s="18"/>
      <c r="CM54" s="18"/>
      <c r="CN54" s="18"/>
      <c r="CO54" s="18"/>
      <c r="CP54" s="18"/>
      <c r="CQ54" s="18"/>
      <c r="CR54" s="18"/>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18"/>
      <c r="DQ54" s="18"/>
      <c r="DR54" s="18"/>
      <c r="DS54" s="18"/>
      <c r="DT54" s="18"/>
      <c r="DU54" s="18"/>
      <c r="DV54" s="18"/>
      <c r="DW54" s="18"/>
      <c r="DX54" s="18"/>
      <c r="DY54" s="18"/>
      <c r="DZ54" s="18"/>
      <c r="EA54" s="18"/>
      <c r="EB54" s="18"/>
      <c r="EC54" s="18"/>
    </row>
    <row r="55" customFormat="false" ht="11.25" hidden="false" customHeight="true" outlineLevel="0" collapsed="false">
      <c r="A55" s="342" t="n">
        <v>2015</v>
      </c>
      <c r="B55" s="343" t="n">
        <v>39</v>
      </c>
      <c r="C55" s="344" t="s">
        <v>479</v>
      </c>
      <c r="D55" s="285" t="n">
        <v>48719.68</v>
      </c>
      <c r="E55" s="285" t="n">
        <v>50896.06</v>
      </c>
      <c r="F55" s="285" t="n">
        <v>85186.33</v>
      </c>
      <c r="G55" s="285" t="n">
        <v>85314.33</v>
      </c>
      <c r="H55" s="285" t="n">
        <v>69902.81</v>
      </c>
      <c r="I55" s="285" t="n">
        <v>79846.29</v>
      </c>
      <c r="J55" s="345"/>
      <c r="K55" s="285" t="n">
        <f aca="false">IF(E55&lt;&gt;0,ROUND(E55-(T55/(U55+V55)),0),"")</f>
        <v>0</v>
      </c>
      <c r="L55" s="285" t="n">
        <f aca="false">IF(F55&lt;&gt;0,ROUND(F55-(W55/(X55)),0),"")</f>
        <v>-0</v>
      </c>
      <c r="M55" s="285" t="n">
        <f aca="false">IF(G55&lt;&gt;0,ROUND(G55-(Y55/(Z55)),0),"")</f>
        <v>-0</v>
      </c>
      <c r="N55" s="285" t="n">
        <f aca="false">IF(H55&lt;&gt;0,ROUND(H55-(AA55/(AB55)),0),"")</f>
        <v>0</v>
      </c>
      <c r="O55" s="285" t="n">
        <f aca="false">IF(I55&lt;&gt;0,ROUND(I55-(AC55/(AD55)),0),"")</f>
        <v>0</v>
      </c>
      <c r="P55" s="345"/>
      <c r="Q55" s="285" t="n">
        <v>12868330.07</v>
      </c>
      <c r="R55" s="285" t="n">
        <v>250.44</v>
      </c>
      <c r="S55" s="285" t="n">
        <v>13.69</v>
      </c>
      <c r="T55" s="285" t="n">
        <v>13476767</v>
      </c>
      <c r="U55" s="285" t="n">
        <v>250.44</v>
      </c>
      <c r="V55" s="285" t="n">
        <v>14.35</v>
      </c>
      <c r="W55" s="285" t="n">
        <v>511118</v>
      </c>
      <c r="X55" s="285" t="n">
        <v>6</v>
      </c>
      <c r="Y55" s="285" t="n">
        <v>511886</v>
      </c>
      <c r="Z55" s="285" t="n">
        <v>6</v>
      </c>
      <c r="AA55" s="285" t="n">
        <v>419416.84</v>
      </c>
      <c r="AB55" s="285" t="n">
        <v>6</v>
      </c>
      <c r="AC55" s="285" t="n">
        <v>558924</v>
      </c>
      <c r="AD55" s="285" t="n">
        <v>7</v>
      </c>
      <c r="AE55" s="345"/>
      <c r="AF55" s="285" t="n">
        <f aca="false">IF(ISBLANK(Q55),"",ROUND(Q55-(AS55+AT55+AU55),0))</f>
        <v>0</v>
      </c>
      <c r="AG55" s="285" t="n">
        <f aca="false">IF(ISBLANK(T55),"",ROUND(T55-(AV55+AW55+AX55),0))</f>
        <v>0</v>
      </c>
      <c r="AH55" s="285" t="n">
        <f aca="false">IF(ISBLANK(W55),"",ROUND(W55-(BK55+BL55+BM55),0))</f>
        <v>0</v>
      </c>
      <c r="AI55" s="285" t="n">
        <f aca="false">IF(ISBLANK(Y55),"",ROUND(Y55-(BN55+BO55+BP55),0))</f>
        <v>0</v>
      </c>
      <c r="AJ55" s="285" t="n">
        <f aca="false">IF(ISBLANK(AA55),"",ROUND(AA55-(BW55+BX55+BY55),0))</f>
        <v>0</v>
      </c>
      <c r="AK55" s="285" t="n">
        <f aca="false">IF(ISBLANK(AC55),"",ROUND(AC55-(BZ55+CA55+CB55),0))</f>
        <v>0</v>
      </c>
      <c r="AL55" s="285" t="n">
        <f aca="false">IF(ISBLANK(R55),"",ROUND((R55+S55)-(AY55+AZ55+BA55+BE55+BF55+BG55),0))</f>
        <v>0</v>
      </c>
      <c r="AM55" s="285" t="n">
        <f aca="false">IF(ISBLANK(U55),"",ROUND((U55+V55)-(BB55+BC55+BD55+BH55+BI55+BJ55),0))</f>
        <v>0</v>
      </c>
      <c r="AN55" s="285" t="n">
        <f aca="false">IF(ISBLANK(X55),"",ROUND((X55)-(BQ55+BR55+BS55),0))</f>
        <v>0</v>
      </c>
      <c r="AO55" s="285" t="n">
        <f aca="false">IF(ISBLANK(Z55),"",ROUND((Z55)-(BT55+BU55+BV55),0))</f>
        <v>0</v>
      </c>
      <c r="AP55" s="285" t="n">
        <f aca="false">IF(ISBLANK(AB55),"",ROUND((AB55)-(CC55+CD55+CE55),0))</f>
        <v>0</v>
      </c>
      <c r="AQ55" s="285" t="n">
        <f aca="false">IF(ISBLANK(AD55),"",ROUND((AD55)-(CF55+CG55+CH55),0))</f>
        <v>0</v>
      </c>
      <c r="AR55" s="345"/>
      <c r="AS55" s="285" t="n">
        <v>7847877.39</v>
      </c>
      <c r="AT55" s="285" t="n">
        <v>4993565.18</v>
      </c>
      <c r="AU55" s="285" t="n">
        <v>26887.5</v>
      </c>
      <c r="AV55" s="285" t="n">
        <v>8337842</v>
      </c>
      <c r="AW55" s="285" t="n">
        <v>5138925</v>
      </c>
      <c r="AX55" s="285" t="n">
        <v>0</v>
      </c>
      <c r="AY55" s="285" t="n">
        <v>159.4</v>
      </c>
      <c r="AZ55" s="285" t="n">
        <v>90.54</v>
      </c>
      <c r="BA55" s="285" t="n">
        <v>0.5</v>
      </c>
      <c r="BB55" s="285" t="n">
        <v>157.9</v>
      </c>
      <c r="BC55" s="285" t="n">
        <v>92.54</v>
      </c>
      <c r="BD55" s="285" t="n">
        <v>0</v>
      </c>
      <c r="BE55" s="285" t="n">
        <v>8.34</v>
      </c>
      <c r="BF55" s="285" t="n">
        <v>5.35</v>
      </c>
      <c r="BG55" s="285" t="n">
        <v>0</v>
      </c>
      <c r="BH55" s="285" t="n">
        <v>9</v>
      </c>
      <c r="BI55" s="285" t="n">
        <v>5.35</v>
      </c>
      <c r="BJ55" s="285" t="n">
        <v>0</v>
      </c>
      <c r="BK55" s="285" t="n">
        <v>298507</v>
      </c>
      <c r="BL55" s="285" t="n">
        <v>212611</v>
      </c>
      <c r="BM55" s="285" t="n">
        <v>0</v>
      </c>
      <c r="BN55" s="285" t="n">
        <v>303646</v>
      </c>
      <c r="BO55" s="285" t="n">
        <v>208240</v>
      </c>
      <c r="BP55" s="285" t="n">
        <v>0</v>
      </c>
      <c r="BQ55" s="285" t="n">
        <v>3.67</v>
      </c>
      <c r="BR55" s="285" t="n">
        <v>2.33</v>
      </c>
      <c r="BS55" s="285" t="n">
        <v>0</v>
      </c>
      <c r="BT55" s="285" t="n">
        <v>3.67</v>
      </c>
      <c r="BU55" s="285" t="n">
        <v>2.33</v>
      </c>
      <c r="BV55" s="285" t="n">
        <v>0</v>
      </c>
      <c r="BW55" s="285" t="n">
        <v>229527.92</v>
      </c>
      <c r="BX55" s="285" t="n">
        <v>189888.92</v>
      </c>
      <c r="BY55" s="285" t="n">
        <v>0</v>
      </c>
      <c r="BZ55" s="285" t="n">
        <v>253936</v>
      </c>
      <c r="CA55" s="285" t="n">
        <v>304988</v>
      </c>
      <c r="CB55" s="285" t="n">
        <v>0</v>
      </c>
      <c r="CC55" s="285" t="n">
        <v>3.34</v>
      </c>
      <c r="CD55" s="285" t="n">
        <v>2.66</v>
      </c>
      <c r="CE55" s="285" t="n">
        <v>0</v>
      </c>
      <c r="CF55" s="285" t="n">
        <v>3.34</v>
      </c>
      <c r="CG55" s="285" t="n">
        <v>3.66</v>
      </c>
      <c r="CH55" s="285" t="n">
        <v>0</v>
      </c>
      <c r="CI55" s="345"/>
      <c r="CJ55" s="18"/>
      <c r="CK55" s="18"/>
      <c r="CL55" s="18"/>
      <c r="CM55" s="18"/>
      <c r="CN55" s="18"/>
      <c r="CO55" s="18"/>
      <c r="CP55" s="18"/>
      <c r="CQ55" s="18"/>
      <c r="CR55" s="18"/>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18"/>
      <c r="DQ55" s="18"/>
      <c r="DR55" s="18"/>
      <c r="DS55" s="18"/>
      <c r="DT55" s="18"/>
      <c r="DU55" s="18"/>
      <c r="DV55" s="18"/>
      <c r="DW55" s="18"/>
      <c r="DX55" s="18"/>
      <c r="DY55" s="18"/>
      <c r="DZ55" s="18"/>
      <c r="EA55" s="18"/>
      <c r="EB55" s="18"/>
      <c r="EC55" s="18"/>
    </row>
    <row r="56" customFormat="false" ht="11.25" hidden="false" customHeight="true" outlineLevel="0" collapsed="false">
      <c r="A56" s="342" t="n">
        <v>2015</v>
      </c>
      <c r="B56" s="343" t="n">
        <v>40</v>
      </c>
      <c r="C56" s="344" t="s">
        <v>480</v>
      </c>
      <c r="D56" s="285" t="n">
        <v>47215.51</v>
      </c>
      <c r="E56" s="285" t="n">
        <v>49038.21</v>
      </c>
      <c r="F56" s="285" t="n">
        <v>71890.48</v>
      </c>
      <c r="G56" s="285" t="n">
        <v>74047.19</v>
      </c>
      <c r="H56" s="285" t="n">
        <v>52136.83</v>
      </c>
      <c r="I56" s="285" t="n">
        <v>53700.94</v>
      </c>
      <c r="J56" s="345"/>
      <c r="K56" s="285" t="n">
        <f aca="false">IF(E56&lt;&gt;0,ROUND(E56-(T56/(U56+V56)),0),"")</f>
        <v>-0</v>
      </c>
      <c r="L56" s="285" t="n">
        <f aca="false">IF(F56&lt;&gt;0,ROUND(F56-(W56/(X56)),0),"")</f>
        <v>0</v>
      </c>
      <c r="M56" s="285" t="n">
        <f aca="false">IF(G56&lt;&gt;0,ROUND(G56-(Y56/(Z56)),0),"")</f>
        <v>-0</v>
      </c>
      <c r="N56" s="285" t="n">
        <f aca="false">IF(H56&lt;&gt;0,ROUND(H56-(AA56/(AB56)),0),"")</f>
        <v>-0</v>
      </c>
      <c r="O56" s="285" t="n">
        <f aca="false">IF(I56&lt;&gt;0,ROUND(I56-(AC56/(AD56)),0),"")</f>
        <v>0</v>
      </c>
      <c r="P56" s="345"/>
      <c r="Q56" s="285" t="n">
        <v>9641408.11</v>
      </c>
      <c r="R56" s="285" t="n">
        <v>194.4</v>
      </c>
      <c r="S56" s="285" t="n">
        <v>9.8</v>
      </c>
      <c r="T56" s="285" t="n">
        <v>10150910.4</v>
      </c>
      <c r="U56" s="285" t="n">
        <v>197</v>
      </c>
      <c r="V56" s="285" t="n">
        <v>10</v>
      </c>
      <c r="W56" s="285" t="n">
        <v>294750.96</v>
      </c>
      <c r="X56" s="285" t="n">
        <v>4.1</v>
      </c>
      <c r="Y56" s="285" t="n">
        <v>303593.49</v>
      </c>
      <c r="Z56" s="285" t="n">
        <v>4.1</v>
      </c>
      <c r="AA56" s="285" t="n">
        <v>312821</v>
      </c>
      <c r="AB56" s="285" t="n">
        <v>6</v>
      </c>
      <c r="AC56" s="285" t="n">
        <v>322205.63</v>
      </c>
      <c r="AD56" s="285" t="n">
        <v>6</v>
      </c>
      <c r="AE56" s="345"/>
      <c r="AF56" s="285" t="n">
        <f aca="false">IF(ISBLANK(Q56),"",ROUND(Q56-(AS56+AT56+AU56),0))</f>
        <v>0</v>
      </c>
      <c r="AG56" s="285" t="n">
        <f aca="false">IF(ISBLANK(T56),"",ROUND(T56-(AV56+AW56+AX56),0))</f>
        <v>0</v>
      </c>
      <c r="AH56" s="285" t="n">
        <f aca="false">IF(ISBLANK(W56),"",ROUND(W56-(BK56+BL56+BM56),0))</f>
        <v>0</v>
      </c>
      <c r="AI56" s="285" t="n">
        <f aca="false">IF(ISBLANK(Y56),"",ROUND(Y56-(BN56+BO56+BP56),0))</f>
        <v>0</v>
      </c>
      <c r="AJ56" s="285" t="n">
        <f aca="false">IF(ISBLANK(AA56),"",ROUND(AA56-(BW56+BX56+BY56),0))</f>
        <v>0</v>
      </c>
      <c r="AK56" s="285" t="n">
        <f aca="false">IF(ISBLANK(AC56),"",ROUND(AC56-(BZ56+CA56+CB56),0))</f>
        <v>0</v>
      </c>
      <c r="AL56" s="285" t="n">
        <f aca="false">IF(ISBLANK(R56),"",ROUND((R56+S56)-(AY56+AZ56+BA56+BE56+BF56+BG56),0))</f>
        <v>0</v>
      </c>
      <c r="AM56" s="285" t="n">
        <f aca="false">IF(ISBLANK(U56),"",ROUND((U56+V56)-(BB56+BC56+BD56+BH56+BI56+BJ56),0))</f>
        <v>0</v>
      </c>
      <c r="AN56" s="285" t="n">
        <f aca="false">IF(ISBLANK(X56),"",ROUND((X56)-(BQ56+BR56+BS56),0))</f>
        <v>0</v>
      </c>
      <c r="AO56" s="285" t="n">
        <f aca="false">IF(ISBLANK(Z56),"",ROUND((Z56)-(BT56+BU56+BV56),0))</f>
        <v>0</v>
      </c>
      <c r="AP56" s="285" t="n">
        <f aca="false">IF(ISBLANK(AB56),"",ROUND((AB56)-(CC56+CD56+CE56),0))</f>
        <v>0</v>
      </c>
      <c r="AQ56" s="285" t="n">
        <f aca="false">IF(ISBLANK(AD56),"",ROUND((AD56)-(CF56+CG56+CH56),0))</f>
        <v>0</v>
      </c>
      <c r="AR56" s="345"/>
      <c r="AS56" s="285" t="n">
        <v>6056566.52</v>
      </c>
      <c r="AT56" s="285" t="n">
        <v>3584841.59</v>
      </c>
      <c r="AU56" s="285" t="n">
        <v>0</v>
      </c>
      <c r="AV56" s="285" t="n">
        <v>6429489.64</v>
      </c>
      <c r="AW56" s="285" t="n">
        <v>3721420.76</v>
      </c>
      <c r="AX56" s="285" t="n">
        <v>0</v>
      </c>
      <c r="AY56" s="285" t="n">
        <v>124.2</v>
      </c>
      <c r="AZ56" s="285" t="n">
        <v>70.2</v>
      </c>
      <c r="BA56" s="285" t="n">
        <v>0</v>
      </c>
      <c r="BB56" s="285" t="n">
        <v>125</v>
      </c>
      <c r="BC56" s="285" t="n">
        <v>72</v>
      </c>
      <c r="BD56" s="285" t="n">
        <v>0</v>
      </c>
      <c r="BE56" s="285" t="n">
        <v>5.3</v>
      </c>
      <c r="BF56" s="285" t="n">
        <v>4.5</v>
      </c>
      <c r="BG56" s="285" t="n">
        <v>0</v>
      </c>
      <c r="BH56" s="285" t="n">
        <v>6</v>
      </c>
      <c r="BI56" s="285" t="n">
        <v>4</v>
      </c>
      <c r="BJ56" s="285" t="n">
        <v>0</v>
      </c>
      <c r="BK56" s="285" t="n">
        <v>195336.62</v>
      </c>
      <c r="BL56" s="285" t="n">
        <v>99414.34</v>
      </c>
      <c r="BM56" s="285" t="n">
        <v>0</v>
      </c>
      <c r="BN56" s="285" t="n">
        <v>201196.72</v>
      </c>
      <c r="BO56" s="285" t="n">
        <v>102396.77</v>
      </c>
      <c r="BP56" s="285" t="n">
        <v>0</v>
      </c>
      <c r="BQ56" s="285" t="n">
        <v>2.8</v>
      </c>
      <c r="BR56" s="285" t="n">
        <v>1.3</v>
      </c>
      <c r="BS56" s="285" t="n">
        <v>0</v>
      </c>
      <c r="BT56" s="285" t="n">
        <v>2.8</v>
      </c>
      <c r="BU56" s="285" t="n">
        <v>1.3</v>
      </c>
      <c r="BV56" s="285" t="n">
        <v>0</v>
      </c>
      <c r="BW56" s="285" t="n">
        <v>162793.7</v>
      </c>
      <c r="BX56" s="285" t="n">
        <v>150027.3</v>
      </c>
      <c r="BY56" s="285" t="n">
        <v>0</v>
      </c>
      <c r="BZ56" s="285" t="n">
        <v>167677.51</v>
      </c>
      <c r="CA56" s="285" t="n">
        <v>154528.12</v>
      </c>
      <c r="CB56" s="285" t="n">
        <v>0</v>
      </c>
      <c r="CC56" s="285" t="n">
        <v>3.3</v>
      </c>
      <c r="CD56" s="285" t="n">
        <v>2.7</v>
      </c>
      <c r="CE56" s="285" t="n">
        <v>0</v>
      </c>
      <c r="CF56" s="285" t="n">
        <v>3.7</v>
      </c>
      <c r="CG56" s="285" t="n">
        <v>2.3</v>
      </c>
      <c r="CH56" s="285" t="n">
        <v>0</v>
      </c>
      <c r="CI56" s="345"/>
      <c r="CJ56" s="18"/>
      <c r="CK56" s="18"/>
      <c r="CL56" s="18"/>
      <c r="CM56" s="18"/>
      <c r="CN56" s="18"/>
      <c r="CO56" s="18"/>
      <c r="CP56" s="18"/>
      <c r="CQ56" s="18"/>
      <c r="CR56" s="18"/>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18"/>
      <c r="DQ56" s="18"/>
      <c r="DR56" s="18"/>
      <c r="DS56" s="18"/>
      <c r="DT56" s="18"/>
      <c r="DU56" s="18"/>
      <c r="DV56" s="18"/>
      <c r="DW56" s="18"/>
      <c r="DX56" s="18"/>
      <c r="DY56" s="18"/>
      <c r="DZ56" s="18"/>
      <c r="EA56" s="18"/>
      <c r="EB56" s="18"/>
      <c r="EC56" s="18"/>
    </row>
    <row r="57" customFormat="false" ht="11.25" hidden="false" customHeight="true" outlineLevel="0" collapsed="false">
      <c r="A57" s="342" t="n">
        <v>2015</v>
      </c>
      <c r="B57" s="343" t="n">
        <v>41</v>
      </c>
      <c r="C57" s="344" t="s">
        <v>481</v>
      </c>
      <c r="D57" s="285" t="n">
        <v>37252.05</v>
      </c>
      <c r="E57" s="285" t="n">
        <v>32791.24</v>
      </c>
      <c r="F57" s="285" t="n">
        <v>73308.77</v>
      </c>
      <c r="G57" s="285" t="n">
        <v>74673</v>
      </c>
      <c r="H57" s="285" t="n">
        <v>67152.9</v>
      </c>
      <c r="I57" s="285" t="n">
        <v>68430.5</v>
      </c>
      <c r="J57" s="345"/>
      <c r="K57" s="285" t="n">
        <f aca="false">IF(E57&lt;&gt;0,ROUND(E57-(T57/(U57+V57)),0),"")</f>
        <v>-0</v>
      </c>
      <c r="L57" s="285" t="n">
        <f aca="false">IF(F57&lt;&gt;0,ROUND(F57-(W57/(X57)),0),"")</f>
        <v>0</v>
      </c>
      <c r="M57" s="285" t="n">
        <f aca="false">IF(G57&lt;&gt;0,ROUND(G57-(Y57/(Z57)),0),"")</f>
        <v>0</v>
      </c>
      <c r="N57" s="285" t="n">
        <f aca="false">IF(H57&lt;&gt;0,ROUND(H57-(AA57/(AB57)),0),"")</f>
        <v>0</v>
      </c>
      <c r="O57" s="285" t="n">
        <f aca="false">IF(I57&lt;&gt;0,ROUND(I57-(AC57/(AD57)),0),"")</f>
        <v>0</v>
      </c>
      <c r="P57" s="345"/>
      <c r="Q57" s="285" t="n">
        <v>21419929.93</v>
      </c>
      <c r="R57" s="285" t="n">
        <v>556</v>
      </c>
      <c r="S57" s="285" t="n">
        <v>19</v>
      </c>
      <c r="T57" s="285" t="n">
        <v>19477998</v>
      </c>
      <c r="U57" s="285" t="n">
        <v>575</v>
      </c>
      <c r="V57" s="285" t="n">
        <v>19</v>
      </c>
      <c r="W57" s="285" t="n">
        <v>659778.91</v>
      </c>
      <c r="X57" s="285" t="n">
        <v>9</v>
      </c>
      <c r="Y57" s="285" t="n">
        <v>672057</v>
      </c>
      <c r="Z57" s="285" t="n">
        <v>9</v>
      </c>
      <c r="AA57" s="285" t="n">
        <v>537223.18</v>
      </c>
      <c r="AB57" s="285" t="n">
        <v>8</v>
      </c>
      <c r="AC57" s="285" t="n">
        <v>547444</v>
      </c>
      <c r="AD57" s="285" t="n">
        <v>8</v>
      </c>
      <c r="AE57" s="345"/>
      <c r="AF57" s="285" t="n">
        <f aca="false">IF(ISBLANK(Q57),"",ROUND(Q57-(AS57+AT57+AU57),0))</f>
        <v>0</v>
      </c>
      <c r="AG57" s="285" t="n">
        <f aca="false">IF(ISBLANK(T57),"",ROUND(T57-(AV57+AW57+AX57),0))</f>
        <v>0</v>
      </c>
      <c r="AH57" s="285" t="n">
        <f aca="false">IF(ISBLANK(W57),"",ROUND(W57-(BK57+BL57+BM57),0))</f>
        <v>0</v>
      </c>
      <c r="AI57" s="285" t="n">
        <f aca="false">IF(ISBLANK(Y57),"",ROUND(Y57-(BN57+BO57+BP57),0))</f>
        <v>0</v>
      </c>
      <c r="AJ57" s="285" t="n">
        <f aca="false">IF(ISBLANK(AA57),"",ROUND(AA57-(BW57+BX57+BY57),0))</f>
        <v>0</v>
      </c>
      <c r="AK57" s="285" t="n">
        <f aca="false">IF(ISBLANK(AC57),"",ROUND(AC57-(BZ57+CA57+CB57),0))</f>
        <v>0</v>
      </c>
      <c r="AL57" s="285" t="n">
        <f aca="false">IF(ISBLANK(R57),"",ROUND((R57+S57)-(AY57+AZ57+BA57+BE57+BF57+BG57),0))</f>
        <v>0</v>
      </c>
      <c r="AM57" s="285" t="n">
        <f aca="false">IF(ISBLANK(U57),"",ROUND((U57+V57)-(BB57+BC57+BD57+BH57+BI57+BJ57),0))</f>
        <v>0</v>
      </c>
      <c r="AN57" s="285" t="n">
        <f aca="false">IF(ISBLANK(X57),"",ROUND((X57)-(BQ57+BR57+BS57),0))</f>
        <v>0</v>
      </c>
      <c r="AO57" s="285" t="n">
        <f aca="false">IF(ISBLANK(Z57),"",ROUND((Z57)-(BT57+BU57+BV57),0))</f>
        <v>0</v>
      </c>
      <c r="AP57" s="285" t="n">
        <f aca="false">IF(ISBLANK(AB57),"",ROUND((AB57)-(CC57+CD57+CE57),0))</f>
        <v>0</v>
      </c>
      <c r="AQ57" s="285" t="n">
        <f aca="false">IF(ISBLANK(AD57),"",ROUND((AD57)-(CF57+CG57+CH57),0))</f>
        <v>0</v>
      </c>
      <c r="AR57" s="345"/>
      <c r="AS57" s="285" t="n">
        <v>10499779.63</v>
      </c>
      <c r="AT57" s="285" t="n">
        <v>10920150.3</v>
      </c>
      <c r="AU57" s="285" t="n">
        <v>0</v>
      </c>
      <c r="AV57" s="285" t="n">
        <v>9399865</v>
      </c>
      <c r="AW57" s="285" t="n">
        <v>10078133</v>
      </c>
      <c r="AX57" s="285" t="n">
        <v>0</v>
      </c>
      <c r="AY57" s="285" t="n">
        <v>265</v>
      </c>
      <c r="AZ57" s="285" t="n">
        <v>291</v>
      </c>
      <c r="BA57" s="285" t="n">
        <v>0</v>
      </c>
      <c r="BB57" s="285" t="n">
        <v>273</v>
      </c>
      <c r="BC57" s="285" t="n">
        <v>302</v>
      </c>
      <c r="BD57" s="285" t="n">
        <v>0</v>
      </c>
      <c r="BE57" s="285" t="n">
        <v>8</v>
      </c>
      <c r="BF57" s="285" t="n">
        <v>11</v>
      </c>
      <c r="BG57" s="285" t="n">
        <v>0</v>
      </c>
      <c r="BH57" s="285" t="n">
        <v>8</v>
      </c>
      <c r="BI57" s="285" t="n">
        <v>11</v>
      </c>
      <c r="BJ57" s="285" t="n">
        <v>0</v>
      </c>
      <c r="BK57" s="285" t="n">
        <v>484471.99</v>
      </c>
      <c r="BL57" s="285" t="n">
        <v>175306.92</v>
      </c>
      <c r="BM57" s="285" t="n">
        <v>0</v>
      </c>
      <c r="BN57" s="285" t="n">
        <v>493331</v>
      </c>
      <c r="BO57" s="285" t="n">
        <v>178726</v>
      </c>
      <c r="BP57" s="285" t="n">
        <v>0</v>
      </c>
      <c r="BQ57" s="285" t="n">
        <v>7</v>
      </c>
      <c r="BR57" s="285" t="n">
        <v>2</v>
      </c>
      <c r="BS57" s="285" t="n">
        <v>0</v>
      </c>
      <c r="BT57" s="285" t="n">
        <v>7</v>
      </c>
      <c r="BU57" s="285" t="n">
        <v>2</v>
      </c>
      <c r="BV57" s="285" t="n">
        <v>0</v>
      </c>
      <c r="BW57" s="285" t="n">
        <v>114975</v>
      </c>
      <c r="BX57" s="285" t="n">
        <v>422248.18</v>
      </c>
      <c r="BY57" s="285" t="n">
        <v>0</v>
      </c>
      <c r="BZ57" s="285" t="n">
        <v>117143</v>
      </c>
      <c r="CA57" s="285" t="n">
        <v>430301</v>
      </c>
      <c r="CB57" s="285" t="n">
        <v>0</v>
      </c>
      <c r="CC57" s="285" t="n">
        <v>2</v>
      </c>
      <c r="CD57" s="285" t="n">
        <v>6</v>
      </c>
      <c r="CE57" s="285" t="n">
        <v>0</v>
      </c>
      <c r="CF57" s="285" t="n">
        <v>2</v>
      </c>
      <c r="CG57" s="285" t="n">
        <v>6</v>
      </c>
      <c r="CH57" s="285" t="n">
        <v>0</v>
      </c>
      <c r="CI57" s="345"/>
      <c r="CJ57" s="18"/>
      <c r="CK57" s="18"/>
      <c r="CL57" s="18"/>
      <c r="CM57" s="18"/>
      <c r="CN57" s="18"/>
      <c r="CO57" s="18"/>
      <c r="CP57" s="18"/>
      <c r="CQ57" s="18"/>
      <c r="CR57" s="18"/>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18"/>
      <c r="DQ57" s="18"/>
      <c r="DR57" s="18"/>
      <c r="DS57" s="18"/>
      <c r="DT57" s="18"/>
      <c r="DU57" s="18"/>
      <c r="DV57" s="18"/>
      <c r="DW57" s="18"/>
      <c r="DX57" s="18"/>
      <c r="DY57" s="18"/>
      <c r="DZ57" s="18"/>
      <c r="EA57" s="18"/>
      <c r="EB57" s="18"/>
      <c r="EC57" s="18"/>
    </row>
    <row r="58" customFormat="false" ht="11.25" hidden="false" customHeight="true" outlineLevel="0" collapsed="false">
      <c r="A58" s="342" t="n">
        <v>2015</v>
      </c>
      <c r="B58" s="343" t="n">
        <v>42</v>
      </c>
      <c r="C58" s="344" t="s">
        <v>482</v>
      </c>
      <c r="D58" s="285" t="n">
        <v>51719.55</v>
      </c>
      <c r="E58" s="285" t="n">
        <v>53620.65</v>
      </c>
      <c r="F58" s="285" t="n">
        <v>99400.24</v>
      </c>
      <c r="G58" s="285" t="n">
        <v>99699.52</v>
      </c>
      <c r="H58" s="285" t="n">
        <v>70732.19</v>
      </c>
      <c r="I58" s="285" t="n">
        <v>70812</v>
      </c>
      <c r="J58" s="345"/>
      <c r="K58" s="285" t="n">
        <f aca="false">IF(E58&lt;&gt;0,ROUND(E58-(T58/(U58+V58)),0),"")</f>
        <v>-0</v>
      </c>
      <c r="L58" s="285" t="n">
        <f aca="false">IF(F58&lt;&gt;0,ROUND(F58-(W58/(X58)),0),"")</f>
        <v>0</v>
      </c>
      <c r="M58" s="285" t="n">
        <f aca="false">IF(G58&lt;&gt;0,ROUND(G58-(Y58/(Z58)),0),"")</f>
        <v>0</v>
      </c>
      <c r="N58" s="285" t="n">
        <f aca="false">IF(H58&lt;&gt;0,ROUND(H58-(AA58/(AB58)),0),"")</f>
        <v>-0</v>
      </c>
      <c r="O58" s="285" t="n">
        <f aca="false">IF(I58&lt;&gt;0,ROUND(I58-(AC58/(AD58)),0),"")</f>
        <v>0</v>
      </c>
      <c r="P58" s="345"/>
      <c r="Q58" s="285" t="n">
        <v>76141523.64</v>
      </c>
      <c r="R58" s="285" t="n">
        <v>1396.55</v>
      </c>
      <c r="S58" s="285" t="n">
        <v>75.65</v>
      </c>
      <c r="T58" s="285" t="n">
        <v>79154803.74</v>
      </c>
      <c r="U58" s="285" t="n">
        <v>1400.55</v>
      </c>
      <c r="V58" s="285" t="n">
        <v>75.65</v>
      </c>
      <c r="W58" s="285" t="n">
        <v>2486000</v>
      </c>
      <c r="X58" s="285" t="n">
        <v>25.01</v>
      </c>
      <c r="Y58" s="285" t="n">
        <v>2493484.88</v>
      </c>
      <c r="Z58" s="285" t="n">
        <v>25.01</v>
      </c>
      <c r="AA58" s="285" t="n">
        <v>2546359</v>
      </c>
      <c r="AB58" s="285" t="n">
        <v>36</v>
      </c>
      <c r="AC58" s="285" t="n">
        <v>2549231.97</v>
      </c>
      <c r="AD58" s="285" t="n">
        <v>36</v>
      </c>
      <c r="AE58" s="345"/>
      <c r="AF58" s="285" t="n">
        <f aca="false">IF(ISBLANK(Q58),"",ROUND(Q58-(AS58+AT58+AU58),0))</f>
        <v>0</v>
      </c>
      <c r="AG58" s="285" t="n">
        <f aca="false">IF(ISBLANK(T58),"",ROUND(T58-(AV58+AW58+AX58),0))</f>
        <v>0</v>
      </c>
      <c r="AH58" s="285" t="n">
        <f aca="false">IF(ISBLANK(W58),"",ROUND(W58-(BK58+BL58+BM58),0))</f>
        <v>0</v>
      </c>
      <c r="AI58" s="285" t="n">
        <f aca="false">IF(ISBLANK(Y58),"",ROUND(Y58-(BN58+BO58+BP58),0))</f>
        <v>0</v>
      </c>
      <c r="AJ58" s="285" t="n">
        <f aca="false">IF(ISBLANK(AA58),"",ROUND(AA58-(BW58+BX58+BY58),0))</f>
        <v>0</v>
      </c>
      <c r="AK58" s="285" t="n">
        <f aca="false">IF(ISBLANK(AC58),"",ROUND(AC58-(BZ58+CA58+CB58),0))</f>
        <v>0</v>
      </c>
      <c r="AL58" s="285" t="n">
        <f aca="false">IF(ISBLANK(R58),"",ROUND((R58+S58)-(AY58+AZ58+BA58+BE58+BF58+BG58),0))</f>
        <v>0</v>
      </c>
      <c r="AM58" s="285" t="n">
        <f aca="false">IF(ISBLANK(U58),"",ROUND((U58+V58)-(BB58+BC58+BD58+BH58+BI58+BJ58),0))</f>
        <v>0</v>
      </c>
      <c r="AN58" s="285" t="n">
        <f aca="false">IF(ISBLANK(X58),"",ROUND((X58)-(BQ58+BR58+BS58),0))</f>
        <v>0</v>
      </c>
      <c r="AO58" s="285" t="n">
        <f aca="false">IF(ISBLANK(Z58),"",ROUND((Z58)-(BT58+BU58+BV58),0))</f>
        <v>0</v>
      </c>
      <c r="AP58" s="285" t="n">
        <f aca="false">IF(ISBLANK(AB58),"",ROUND((AB58)-(CC58+CD58+CE58),0))</f>
        <v>0</v>
      </c>
      <c r="AQ58" s="285" t="n">
        <f aca="false">IF(ISBLANK(AD58),"",ROUND((AD58)-(CF58+CG58+CH58),0))</f>
        <v>0</v>
      </c>
      <c r="AR58" s="345"/>
      <c r="AS58" s="285" t="n">
        <v>53740510.4</v>
      </c>
      <c r="AT58" s="285" t="n">
        <v>22401013.24</v>
      </c>
      <c r="AU58" s="285" t="n">
        <v>0</v>
      </c>
      <c r="AV58" s="285" t="n">
        <v>55859544.48</v>
      </c>
      <c r="AW58" s="285" t="n">
        <v>23295259.26</v>
      </c>
      <c r="AX58" s="285" t="n">
        <v>0</v>
      </c>
      <c r="AY58" s="285" t="n">
        <v>999.63</v>
      </c>
      <c r="AZ58" s="285" t="n">
        <v>396.92</v>
      </c>
      <c r="BA58" s="285" t="n">
        <v>0</v>
      </c>
      <c r="BB58" s="285" t="n">
        <v>1003.63</v>
      </c>
      <c r="BC58" s="285" t="n">
        <v>396.92</v>
      </c>
      <c r="BD58" s="285" t="n">
        <v>0</v>
      </c>
      <c r="BE58" s="285" t="n">
        <v>47.8</v>
      </c>
      <c r="BF58" s="285" t="n">
        <v>27.85</v>
      </c>
      <c r="BG58" s="285" t="n">
        <v>0</v>
      </c>
      <c r="BH58" s="285" t="n">
        <v>47.8</v>
      </c>
      <c r="BI58" s="285" t="n">
        <v>27.85</v>
      </c>
      <c r="BJ58" s="285" t="n">
        <v>0</v>
      </c>
      <c r="BK58" s="285" t="n">
        <v>2017347</v>
      </c>
      <c r="BL58" s="285" t="n">
        <v>468653</v>
      </c>
      <c r="BM58" s="285" t="n">
        <v>0</v>
      </c>
      <c r="BN58" s="285" t="n">
        <v>2023462.98</v>
      </c>
      <c r="BO58" s="285" t="n">
        <v>470021.9</v>
      </c>
      <c r="BP58" s="285" t="n">
        <v>0</v>
      </c>
      <c r="BQ58" s="285" t="n">
        <v>20.36</v>
      </c>
      <c r="BR58" s="285" t="n">
        <v>4.65</v>
      </c>
      <c r="BS58" s="285" t="n">
        <v>0</v>
      </c>
      <c r="BT58" s="285" t="n">
        <v>20.36</v>
      </c>
      <c r="BU58" s="285" t="n">
        <v>4.65</v>
      </c>
      <c r="BV58" s="285" t="n">
        <v>0</v>
      </c>
      <c r="BW58" s="285" t="n">
        <v>1988661</v>
      </c>
      <c r="BX58" s="285" t="n">
        <v>557698</v>
      </c>
      <c r="BY58" s="285" t="n">
        <v>0</v>
      </c>
      <c r="BZ58" s="285" t="n">
        <v>1990950.38</v>
      </c>
      <c r="CA58" s="285" t="n">
        <v>558281.59</v>
      </c>
      <c r="CB58" s="285" t="n">
        <v>0</v>
      </c>
      <c r="CC58" s="285" t="n">
        <v>28.37</v>
      </c>
      <c r="CD58" s="285" t="n">
        <v>7.63</v>
      </c>
      <c r="CE58" s="285" t="n">
        <v>0</v>
      </c>
      <c r="CF58" s="285" t="n">
        <v>28.37</v>
      </c>
      <c r="CG58" s="285" t="n">
        <v>7.63</v>
      </c>
      <c r="CH58" s="285" t="n">
        <v>0</v>
      </c>
      <c r="CI58" s="345"/>
      <c r="CJ58" s="18"/>
      <c r="CK58" s="18"/>
      <c r="CL58" s="18"/>
      <c r="CM58" s="18"/>
      <c r="CN58" s="18"/>
      <c r="CO58" s="18"/>
      <c r="CP58" s="18"/>
      <c r="CQ58" s="18"/>
      <c r="CR58" s="18"/>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18"/>
      <c r="DQ58" s="18"/>
      <c r="DR58" s="18"/>
      <c r="DS58" s="18"/>
      <c r="DT58" s="18"/>
      <c r="DU58" s="18"/>
      <c r="DV58" s="18"/>
      <c r="DW58" s="18"/>
      <c r="DX58" s="18"/>
      <c r="DY58" s="18"/>
      <c r="DZ58" s="18"/>
      <c r="EA58" s="18"/>
      <c r="EB58" s="18"/>
      <c r="EC58" s="18"/>
    </row>
    <row r="59" customFormat="false" ht="11.25" hidden="false" customHeight="true" outlineLevel="0" collapsed="false">
      <c r="A59" s="342" t="n">
        <v>2015</v>
      </c>
      <c r="B59" s="343" t="n">
        <v>43</v>
      </c>
      <c r="C59" s="344" t="s">
        <v>483</v>
      </c>
      <c r="D59" s="285" t="n">
        <v>48850.07</v>
      </c>
      <c r="E59" s="285" t="n">
        <v>50837.42</v>
      </c>
      <c r="F59" s="285" t="n">
        <v>95054.59</v>
      </c>
      <c r="G59" s="285" t="n">
        <v>99254.57</v>
      </c>
      <c r="H59" s="285" t="n">
        <v>70919.39</v>
      </c>
      <c r="I59" s="285" t="n">
        <v>72601.6</v>
      </c>
      <c r="J59" s="345"/>
      <c r="K59" s="285" t="n">
        <f aca="false">IF(E59&lt;&gt;0,ROUND(E59-(T59/(U59+V59)),0),"")</f>
        <v>-0</v>
      </c>
      <c r="L59" s="285" t="n">
        <f aca="false">IF(F59&lt;&gt;0,ROUND(F59-(W59/(X59)),0),"")</f>
        <v>-0</v>
      </c>
      <c r="M59" s="285" t="n">
        <f aca="false">IF(G59&lt;&gt;0,ROUND(G59-(Y59/(Z59)),0),"")</f>
        <v>0</v>
      </c>
      <c r="N59" s="285" t="n">
        <f aca="false">IF(H59&lt;&gt;0,ROUND(H59-(AA59/(AB59)),0),"")</f>
        <v>-0</v>
      </c>
      <c r="O59" s="285" t="n">
        <f aca="false">IF(I59&lt;&gt;0,ROUND(I59-(AC59/(AD59)),0),"")</f>
        <v>-0</v>
      </c>
      <c r="P59" s="345"/>
      <c r="Q59" s="285" t="n">
        <v>191690130.15</v>
      </c>
      <c r="R59" s="285" t="n">
        <v>3700.84</v>
      </c>
      <c r="S59" s="285" t="n">
        <v>223.21</v>
      </c>
      <c r="T59" s="285" t="n">
        <v>199488584.82</v>
      </c>
      <c r="U59" s="285" t="n">
        <v>3700.84</v>
      </c>
      <c r="V59" s="285" t="n">
        <v>223.21</v>
      </c>
      <c r="W59" s="285" t="n">
        <v>7129094.59</v>
      </c>
      <c r="X59" s="285" t="n">
        <v>75</v>
      </c>
      <c r="Y59" s="285" t="n">
        <v>7444092.55</v>
      </c>
      <c r="Z59" s="285" t="n">
        <v>75</v>
      </c>
      <c r="AA59" s="285" t="n">
        <v>7836593.11</v>
      </c>
      <c r="AB59" s="285" t="n">
        <v>110.5</v>
      </c>
      <c r="AC59" s="285" t="n">
        <v>8022477.1</v>
      </c>
      <c r="AD59" s="285" t="n">
        <v>110.5</v>
      </c>
      <c r="AE59" s="345"/>
      <c r="AF59" s="285" t="n">
        <f aca="false">IF(ISBLANK(Q59),"",ROUND(Q59-(AS59+AT59+AU59),0))</f>
        <v>0</v>
      </c>
      <c r="AG59" s="285" t="n">
        <f aca="false">IF(ISBLANK(T59),"",ROUND(T59-(AV59+AW59+AX59),0))</f>
        <v>0</v>
      </c>
      <c r="AH59" s="285" t="n">
        <f aca="false">IF(ISBLANK(W59),"",ROUND(W59-(BK59+BL59+BM59),0))</f>
        <v>0</v>
      </c>
      <c r="AI59" s="285" t="n">
        <f aca="false">IF(ISBLANK(Y59),"",ROUND(Y59-(BN59+BO59+BP59),0))</f>
        <v>0</v>
      </c>
      <c r="AJ59" s="285" t="n">
        <f aca="false">IF(ISBLANK(AA59),"",ROUND(AA59-(BW59+BX59+BY59),0))</f>
        <v>0</v>
      </c>
      <c r="AK59" s="285" t="n">
        <f aca="false">IF(ISBLANK(AC59),"",ROUND(AC59-(BZ59+CA59+CB59),0))</f>
        <v>0</v>
      </c>
      <c r="AL59" s="285" t="n">
        <f aca="false">IF(ISBLANK(R59),"",ROUND((R59+S59)-(AY59+AZ59+BA59+BE59+BF59+BG59),0))</f>
        <v>0</v>
      </c>
      <c r="AM59" s="285" t="n">
        <f aca="false">IF(ISBLANK(U59),"",ROUND((U59+V59)-(BB59+BC59+BD59+BH59+BI59+BJ59),0))</f>
        <v>0</v>
      </c>
      <c r="AN59" s="285" t="n">
        <f aca="false">IF(ISBLANK(X59),"",ROUND((X59)-(BQ59+BR59+BS59),0))</f>
        <v>0</v>
      </c>
      <c r="AO59" s="285" t="n">
        <f aca="false">IF(ISBLANK(Z59),"",ROUND((Z59)-(BT59+BU59+BV59),0))</f>
        <v>0</v>
      </c>
      <c r="AP59" s="285" t="n">
        <f aca="false">IF(ISBLANK(AB59),"",ROUND((AB59)-(CC59+CD59+CE59),0))</f>
        <v>0</v>
      </c>
      <c r="AQ59" s="285" t="n">
        <f aca="false">IF(ISBLANK(AD59),"",ROUND((AD59)-(CF59+CG59+CH59),0))</f>
        <v>0</v>
      </c>
      <c r="AR59" s="345"/>
      <c r="AS59" s="285" t="n">
        <v>118505818.29</v>
      </c>
      <c r="AT59" s="285" t="n">
        <v>73184311.86</v>
      </c>
      <c r="AU59" s="285" t="n">
        <v>0</v>
      </c>
      <c r="AV59" s="285" t="n">
        <v>122680945.68</v>
      </c>
      <c r="AW59" s="285" t="n">
        <v>76807639.14</v>
      </c>
      <c r="AX59" s="285" t="n">
        <v>0</v>
      </c>
      <c r="AY59" s="285" t="n">
        <v>2281.35</v>
      </c>
      <c r="AZ59" s="285" t="n">
        <v>1419.49</v>
      </c>
      <c r="BA59" s="285" t="n">
        <v>0</v>
      </c>
      <c r="BB59" s="285" t="n">
        <v>2281.35</v>
      </c>
      <c r="BC59" s="285" t="n">
        <v>1419.49</v>
      </c>
      <c r="BD59" s="285" t="n">
        <v>0</v>
      </c>
      <c r="BE59" s="285" t="n">
        <v>134.23</v>
      </c>
      <c r="BF59" s="285" t="n">
        <v>88.98</v>
      </c>
      <c r="BG59" s="285" t="n">
        <v>0</v>
      </c>
      <c r="BH59" s="285" t="n">
        <v>134.23</v>
      </c>
      <c r="BI59" s="285" t="n">
        <v>88.98</v>
      </c>
      <c r="BJ59" s="285" t="n">
        <v>0</v>
      </c>
      <c r="BK59" s="285" t="n">
        <v>5162028.13</v>
      </c>
      <c r="BL59" s="285" t="n">
        <v>1967066.46</v>
      </c>
      <c r="BM59" s="285" t="n">
        <v>0</v>
      </c>
      <c r="BN59" s="285" t="n">
        <v>5364895.03</v>
      </c>
      <c r="BO59" s="285" t="n">
        <v>2079197.52</v>
      </c>
      <c r="BP59" s="285" t="n">
        <v>0</v>
      </c>
      <c r="BQ59" s="285" t="n">
        <v>54.31</v>
      </c>
      <c r="BR59" s="285" t="n">
        <v>20.69</v>
      </c>
      <c r="BS59" s="285" t="n">
        <v>0</v>
      </c>
      <c r="BT59" s="285" t="n">
        <v>54.31</v>
      </c>
      <c r="BU59" s="285" t="n">
        <v>20.69</v>
      </c>
      <c r="BV59" s="285" t="n">
        <v>0</v>
      </c>
      <c r="BW59" s="285" t="n">
        <v>3817856.61</v>
      </c>
      <c r="BX59" s="285" t="n">
        <v>4018736.5</v>
      </c>
      <c r="BY59" s="285" t="n">
        <v>0</v>
      </c>
      <c r="BZ59" s="285" t="n">
        <v>3908416.17</v>
      </c>
      <c r="CA59" s="285" t="n">
        <v>4114060.93</v>
      </c>
      <c r="CB59" s="285" t="n">
        <v>0</v>
      </c>
      <c r="CC59" s="285" t="n">
        <v>57.23</v>
      </c>
      <c r="CD59" s="285" t="n">
        <v>53.27</v>
      </c>
      <c r="CE59" s="285" t="n">
        <v>0</v>
      </c>
      <c r="CF59" s="285" t="n">
        <v>57.23</v>
      </c>
      <c r="CG59" s="285" t="n">
        <v>53.27</v>
      </c>
      <c r="CH59" s="285" t="n">
        <v>0</v>
      </c>
      <c r="CI59" s="345"/>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row>
    <row r="60" customFormat="false" ht="11.25" hidden="false" customHeight="true" outlineLevel="0" collapsed="false">
      <c r="A60" s="342" t="n">
        <v>2015</v>
      </c>
      <c r="B60" s="343" t="n">
        <v>44</v>
      </c>
      <c r="C60" s="344" t="s">
        <v>484</v>
      </c>
      <c r="D60" s="285" t="n">
        <v>46766.22</v>
      </c>
      <c r="E60" s="285" t="n">
        <v>47521.38</v>
      </c>
      <c r="F60" s="285" t="n">
        <v>80006.44</v>
      </c>
      <c r="G60" s="285" t="n">
        <v>84408.4</v>
      </c>
      <c r="H60" s="285" t="n">
        <v>67023.77</v>
      </c>
      <c r="I60" s="285" t="n">
        <v>57819.92</v>
      </c>
      <c r="J60" s="345"/>
      <c r="K60" s="285" t="n">
        <f aca="false">IF(E60&lt;&gt;0,ROUND(E60-(T60/(U60+V60)),0),"")</f>
        <v>0</v>
      </c>
      <c r="L60" s="285" t="n">
        <f aca="false">IF(F60&lt;&gt;0,ROUND(F60-(W60/(X60)),0),"")</f>
        <v>-0</v>
      </c>
      <c r="M60" s="285" t="n">
        <f aca="false">IF(G60&lt;&gt;0,ROUND(G60-(Y60/(Z60)),0),"")</f>
        <v>-0</v>
      </c>
      <c r="N60" s="285" t="n">
        <f aca="false">IF(H60&lt;&gt;0,ROUND(H60-(AA60/(AB60)),0),"")</f>
        <v>-0</v>
      </c>
      <c r="O60" s="285" t="n">
        <f aca="false">IF(I60&lt;&gt;0,ROUND(I60-(AC60/(AD60)),0),"")</f>
        <v>-0</v>
      </c>
      <c r="P60" s="345"/>
      <c r="Q60" s="285" t="n">
        <v>24949778.12</v>
      </c>
      <c r="R60" s="285" t="n">
        <v>496.5</v>
      </c>
      <c r="S60" s="285" t="n">
        <v>37</v>
      </c>
      <c r="T60" s="285" t="n">
        <v>25031885</v>
      </c>
      <c r="U60" s="285" t="n">
        <v>488.75</v>
      </c>
      <c r="V60" s="285" t="n">
        <v>38</v>
      </c>
      <c r="W60" s="285" t="n">
        <v>1060885.44</v>
      </c>
      <c r="X60" s="285" t="n">
        <v>13.26</v>
      </c>
      <c r="Y60" s="285" t="n">
        <v>1034847</v>
      </c>
      <c r="Z60" s="285" t="n">
        <v>12.26</v>
      </c>
      <c r="AA60" s="285" t="n">
        <v>737261.5</v>
      </c>
      <c r="AB60" s="285" t="n">
        <v>11</v>
      </c>
      <c r="AC60" s="285" t="n">
        <v>751659</v>
      </c>
      <c r="AD60" s="285" t="n">
        <v>13</v>
      </c>
      <c r="AE60" s="345"/>
      <c r="AF60" s="285" t="n">
        <f aca="false">IF(ISBLANK(Q60),"",ROUND(Q60-(AS60+AT60+AU60),0))</f>
        <v>0</v>
      </c>
      <c r="AG60" s="285" t="n">
        <f aca="false">IF(ISBLANK(T60),"",ROUND(T60-(AV60+AW60+AX60),0))</f>
        <v>0</v>
      </c>
      <c r="AH60" s="285" t="n">
        <f aca="false">IF(ISBLANK(W60),"",ROUND(W60-(BK60+BL60+BM60),0))</f>
        <v>0</v>
      </c>
      <c r="AI60" s="285" t="n">
        <f aca="false">IF(ISBLANK(Y60),"",ROUND(Y60-(BN60+BO60+BP60),0))</f>
        <v>0</v>
      </c>
      <c r="AJ60" s="285" t="n">
        <f aca="false">IF(ISBLANK(AA60),"",ROUND(AA60-(BW60+BX60+BY60),0))</f>
        <v>0</v>
      </c>
      <c r="AK60" s="285" t="n">
        <f aca="false">IF(ISBLANK(AC60),"",ROUND(AC60-(BZ60+CA60+CB60),0))</f>
        <v>0</v>
      </c>
      <c r="AL60" s="285" t="n">
        <f aca="false">IF(ISBLANK(R60),"",ROUND((R60+S60)-(AY60+AZ60+BA60+BE60+BF60+BG60),0))</f>
        <v>0</v>
      </c>
      <c r="AM60" s="285" t="n">
        <f aca="false">IF(ISBLANK(U60),"",ROUND((U60+V60)-(BB60+BC60+BD60+BH60+BI60+BJ60),0))</f>
        <v>0</v>
      </c>
      <c r="AN60" s="285" t="n">
        <f aca="false">IF(ISBLANK(X60),"",ROUND((X60)-(BQ60+BR60+BS60),0))</f>
        <v>0</v>
      </c>
      <c r="AO60" s="285" t="n">
        <f aca="false">IF(ISBLANK(Z60),"",ROUND((Z60)-(BT60+BU60+BV60),0))</f>
        <v>0</v>
      </c>
      <c r="AP60" s="285" t="n">
        <f aca="false">IF(ISBLANK(AB60),"",ROUND((AB60)-(CC60+CD60+CE60),0))</f>
        <v>0</v>
      </c>
      <c r="AQ60" s="285" t="n">
        <f aca="false">IF(ISBLANK(AD60),"",ROUND((AD60)-(CF60+CG60+CH60),0))</f>
        <v>0</v>
      </c>
      <c r="AR60" s="345"/>
      <c r="AS60" s="285" t="n">
        <v>14425670.61</v>
      </c>
      <c r="AT60" s="285" t="n">
        <v>10452981.05</v>
      </c>
      <c r="AU60" s="285" t="n">
        <v>71126.46</v>
      </c>
      <c r="AV60" s="285" t="n">
        <v>14985822</v>
      </c>
      <c r="AW60" s="285" t="n">
        <v>9973332</v>
      </c>
      <c r="AX60" s="285" t="n">
        <v>72731</v>
      </c>
      <c r="AY60" s="285" t="n">
        <v>299</v>
      </c>
      <c r="AZ60" s="285" t="n">
        <v>196.5</v>
      </c>
      <c r="BA60" s="285" t="n">
        <v>1</v>
      </c>
      <c r="BB60" s="285" t="n">
        <v>299.75</v>
      </c>
      <c r="BC60" s="285" t="n">
        <v>189</v>
      </c>
      <c r="BD60" s="285" t="n">
        <v>0</v>
      </c>
      <c r="BE60" s="285" t="n">
        <v>23</v>
      </c>
      <c r="BF60" s="285" t="n">
        <v>14</v>
      </c>
      <c r="BG60" s="285" t="n">
        <v>0</v>
      </c>
      <c r="BH60" s="285" t="n">
        <v>23</v>
      </c>
      <c r="BI60" s="285" t="n">
        <v>15</v>
      </c>
      <c r="BJ60" s="285" t="n">
        <v>0</v>
      </c>
      <c r="BK60" s="285" t="n">
        <v>805950.12</v>
      </c>
      <c r="BL60" s="285" t="n">
        <v>254935.32</v>
      </c>
      <c r="BM60" s="285" t="n">
        <v>0</v>
      </c>
      <c r="BN60" s="285" t="n">
        <v>824090</v>
      </c>
      <c r="BO60" s="285" t="n">
        <v>210757</v>
      </c>
      <c r="BP60" s="285" t="n">
        <v>0</v>
      </c>
      <c r="BQ60" s="285" t="n">
        <v>11</v>
      </c>
      <c r="BR60" s="285" t="n">
        <v>2.26</v>
      </c>
      <c r="BS60" s="285" t="n">
        <v>0</v>
      </c>
      <c r="BT60" s="285" t="n">
        <v>10</v>
      </c>
      <c r="BU60" s="285" t="n">
        <v>2.26</v>
      </c>
      <c r="BV60" s="285" t="n">
        <v>0</v>
      </c>
      <c r="BW60" s="285" t="n">
        <v>192089.24</v>
      </c>
      <c r="BX60" s="285" t="n">
        <v>545172.26</v>
      </c>
      <c r="BY60" s="285" t="n">
        <v>0</v>
      </c>
      <c r="BZ60" s="285" t="n">
        <v>196457</v>
      </c>
      <c r="CA60" s="285" t="n">
        <v>555202</v>
      </c>
      <c r="CB60" s="285" t="n">
        <v>0</v>
      </c>
      <c r="CC60" s="285" t="n">
        <v>3</v>
      </c>
      <c r="CD60" s="285" t="n">
        <v>8</v>
      </c>
      <c r="CE60" s="285" t="n">
        <v>0</v>
      </c>
      <c r="CF60" s="285" t="n">
        <v>5</v>
      </c>
      <c r="CG60" s="285" t="n">
        <v>8</v>
      </c>
      <c r="CH60" s="285" t="n">
        <v>0</v>
      </c>
      <c r="CI60" s="345"/>
      <c r="CJ60" s="18"/>
      <c r="CK60" s="18"/>
      <c r="CL60" s="18"/>
      <c r="CM60" s="18"/>
      <c r="CN60" s="18"/>
      <c r="CO60" s="18"/>
      <c r="CP60" s="18"/>
      <c r="CQ60" s="18"/>
      <c r="CR60" s="18"/>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18"/>
      <c r="DQ60" s="18"/>
      <c r="DR60" s="18"/>
      <c r="DS60" s="18"/>
      <c r="DT60" s="18"/>
      <c r="DU60" s="18"/>
      <c r="DV60" s="18"/>
      <c r="DW60" s="18"/>
      <c r="DX60" s="18"/>
      <c r="DY60" s="18"/>
      <c r="DZ60" s="18"/>
      <c r="EA60" s="18"/>
      <c r="EB60" s="18"/>
      <c r="EC60" s="18"/>
    </row>
    <row r="61" customFormat="false" ht="11.25" hidden="false" customHeight="true" outlineLevel="0" collapsed="false">
      <c r="A61" s="342" t="n">
        <v>2015</v>
      </c>
      <c r="B61" s="343" t="n">
        <v>45</v>
      </c>
      <c r="C61" s="344" t="s">
        <v>485</v>
      </c>
      <c r="D61" s="285" t="n">
        <v>49376.81</v>
      </c>
      <c r="E61" s="285" t="n">
        <v>48549.83</v>
      </c>
      <c r="F61" s="285" t="n">
        <v>71970.91</v>
      </c>
      <c r="G61" s="285" t="n">
        <v>76085.7</v>
      </c>
      <c r="H61" s="285" t="n">
        <v>0</v>
      </c>
      <c r="I61" s="285" t="n">
        <v>0</v>
      </c>
      <c r="J61" s="345"/>
      <c r="K61" s="285" t="n">
        <f aca="false">IF(E61&lt;&gt;0,ROUND(E61-(T61/(U61+V61)),0),"")</f>
        <v>0</v>
      </c>
      <c r="L61" s="285" t="n">
        <f aca="false">IF(F61&lt;&gt;0,ROUND(F61-(W61/(X61)),0),"")</f>
        <v>0</v>
      </c>
      <c r="M61" s="285" t="n">
        <f aca="false">IF(G61&lt;&gt;0,ROUND(G61-(Y61/(Z61)),0),"")</f>
        <v>0</v>
      </c>
      <c r="N61" s="285" t="str">
        <f aca="false">IF(H61&lt;&gt;0,ROUND(H61-(AA61/(AB61)),0),"")</f>
        <v/>
      </c>
      <c r="O61" s="285" t="str">
        <f aca="false">IF(I61&lt;&gt;0,ROUND(I61-(AC61/(AD61)),0),"")</f>
        <v/>
      </c>
      <c r="P61" s="345"/>
      <c r="Q61" s="285" t="n">
        <v>1431927.59</v>
      </c>
      <c r="R61" s="285" t="n">
        <v>27.5</v>
      </c>
      <c r="S61" s="285" t="n">
        <v>1.5</v>
      </c>
      <c r="T61" s="285" t="n">
        <v>1432219.98</v>
      </c>
      <c r="U61" s="285" t="n">
        <v>27.5</v>
      </c>
      <c r="V61" s="285" t="n">
        <v>2</v>
      </c>
      <c r="W61" s="285" t="n">
        <v>143941.81</v>
      </c>
      <c r="X61" s="285" t="n">
        <v>2</v>
      </c>
      <c r="Y61" s="285" t="n">
        <v>152171.4</v>
      </c>
      <c r="Z61" s="285" t="n">
        <v>2</v>
      </c>
      <c r="AA61" s="285" t="n">
        <v>0</v>
      </c>
      <c r="AB61" s="285" t="n">
        <v>0</v>
      </c>
      <c r="AC61" s="285" t="n">
        <v>0</v>
      </c>
      <c r="AD61" s="285" t="n">
        <v>0</v>
      </c>
      <c r="AE61" s="345"/>
      <c r="AF61" s="285" t="n">
        <f aca="false">IF(ISBLANK(Q61),"",ROUND(Q61-(AS61+AT61+AU61),0))</f>
        <v>0</v>
      </c>
      <c r="AG61" s="285" t="n">
        <f aca="false">IF(ISBLANK(T61),"",ROUND(T61-(AV61+AW61+AX61),0))</f>
        <v>0</v>
      </c>
      <c r="AH61" s="285" t="n">
        <f aca="false">IF(ISBLANK(W61),"",ROUND(W61-(BK61+BL61+BM61),0))</f>
        <v>0</v>
      </c>
      <c r="AI61" s="285" t="n">
        <f aca="false">IF(ISBLANK(Y61),"",ROUND(Y61-(BN61+BO61+BP61),0))</f>
        <v>0</v>
      </c>
      <c r="AJ61" s="285" t="n">
        <f aca="false">IF(ISBLANK(AA61),"",ROUND(AA61-(BW61+BX61+BY61),0))</f>
        <v>0</v>
      </c>
      <c r="AK61" s="285" t="n">
        <f aca="false">IF(ISBLANK(AC61),"",ROUND(AC61-(BZ61+CA61+CB61),0))</f>
        <v>0</v>
      </c>
      <c r="AL61" s="285" t="n">
        <f aca="false">IF(ISBLANK(R61),"",ROUND((R61+S61)-(AY61+AZ61+BA61+BE61+BF61+BG61),0))</f>
        <v>0</v>
      </c>
      <c r="AM61" s="285" t="n">
        <f aca="false">IF(ISBLANK(U61),"",ROUND((U61+V61)-(BB61+BC61+BD61+BH61+BI61+BJ61),0))</f>
        <v>0</v>
      </c>
      <c r="AN61" s="285" t="n">
        <f aca="false">IF(ISBLANK(X61),"",ROUND((X61)-(BQ61+BR61+BS61),0))</f>
        <v>0</v>
      </c>
      <c r="AO61" s="285" t="n">
        <f aca="false">IF(ISBLANK(Z61),"",ROUND((Z61)-(BT61+BU61+BV61),0))</f>
        <v>0</v>
      </c>
      <c r="AP61" s="285" t="n">
        <f aca="false">IF(ISBLANK(AB61),"",ROUND((AB61)-(CC61+CD61+CE61),0))</f>
        <v>0</v>
      </c>
      <c r="AQ61" s="285" t="n">
        <f aca="false">IF(ISBLANK(AD61),"",ROUND((AD61)-(CF61+CG61+CH61),0))</f>
        <v>0</v>
      </c>
      <c r="AR61" s="345"/>
      <c r="AS61" s="285" t="n">
        <v>619146.82</v>
      </c>
      <c r="AT61" s="285" t="n">
        <v>812780.77</v>
      </c>
      <c r="AU61" s="285" t="n">
        <v>0</v>
      </c>
      <c r="AV61" s="285" t="n">
        <v>648216.24</v>
      </c>
      <c r="AW61" s="285" t="n">
        <v>784003.74</v>
      </c>
      <c r="AX61" s="285" t="n">
        <v>0</v>
      </c>
      <c r="AY61" s="285" t="n">
        <v>12.5</v>
      </c>
      <c r="AZ61" s="285" t="n">
        <v>15</v>
      </c>
      <c r="BA61" s="285" t="n">
        <v>0</v>
      </c>
      <c r="BB61" s="285" t="n">
        <v>12.5</v>
      </c>
      <c r="BC61" s="285" t="n">
        <v>15</v>
      </c>
      <c r="BD61" s="285" t="n">
        <v>0</v>
      </c>
      <c r="BE61" s="285" t="n">
        <v>0.75</v>
      </c>
      <c r="BF61" s="285" t="n">
        <v>0.75</v>
      </c>
      <c r="BG61" s="285" t="n">
        <v>0</v>
      </c>
      <c r="BH61" s="285" t="n">
        <v>1</v>
      </c>
      <c r="BI61" s="285" t="n">
        <v>1</v>
      </c>
      <c r="BJ61" s="285" t="n">
        <v>0</v>
      </c>
      <c r="BK61" s="285" t="n">
        <v>69187.68</v>
      </c>
      <c r="BL61" s="285" t="n">
        <v>74754.13</v>
      </c>
      <c r="BM61" s="285" t="n">
        <v>0</v>
      </c>
      <c r="BN61" s="285" t="n">
        <v>70571.4</v>
      </c>
      <c r="BO61" s="285" t="n">
        <v>81600</v>
      </c>
      <c r="BP61" s="285" t="n">
        <v>0</v>
      </c>
      <c r="BQ61" s="285" t="n">
        <v>1</v>
      </c>
      <c r="BR61" s="285" t="n">
        <v>1</v>
      </c>
      <c r="BS61" s="285" t="n">
        <v>0</v>
      </c>
      <c r="BT61" s="285" t="n">
        <v>1</v>
      </c>
      <c r="BU61" s="285" t="n">
        <v>1</v>
      </c>
      <c r="BV61" s="285" t="n">
        <v>0</v>
      </c>
      <c r="BW61" s="285" t="n">
        <v>0</v>
      </c>
      <c r="BX61" s="285" t="n">
        <v>0</v>
      </c>
      <c r="BY61" s="285" t="n">
        <v>0</v>
      </c>
      <c r="BZ61" s="285" t="n">
        <v>0</v>
      </c>
      <c r="CA61" s="285" t="n">
        <v>0</v>
      </c>
      <c r="CB61" s="285" t="n">
        <v>0</v>
      </c>
      <c r="CC61" s="285" t="n">
        <v>0</v>
      </c>
      <c r="CD61" s="285" t="n">
        <v>0</v>
      </c>
      <c r="CE61" s="285" t="n">
        <v>0</v>
      </c>
      <c r="CF61" s="285" t="n">
        <v>0</v>
      </c>
      <c r="CG61" s="285" t="n">
        <v>0</v>
      </c>
      <c r="CH61" s="285" t="n">
        <v>0</v>
      </c>
      <c r="CI61" s="345"/>
      <c r="CJ61" s="18"/>
      <c r="CK61" s="18"/>
      <c r="CL61" s="18"/>
      <c r="CM61" s="18"/>
      <c r="CN61" s="18"/>
      <c r="CO61" s="18"/>
      <c r="CP61" s="18"/>
      <c r="CQ61" s="18"/>
      <c r="CR61" s="18"/>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18"/>
      <c r="DQ61" s="18"/>
      <c r="DR61" s="18"/>
      <c r="DS61" s="18"/>
      <c r="DT61" s="18"/>
      <c r="DU61" s="18"/>
      <c r="DV61" s="18"/>
      <c r="DW61" s="18"/>
      <c r="DX61" s="18"/>
      <c r="DY61" s="18"/>
      <c r="DZ61" s="18"/>
      <c r="EA61" s="18"/>
      <c r="EB61" s="18"/>
      <c r="EC61" s="18"/>
    </row>
    <row r="62" customFormat="false" ht="11.25" hidden="false" customHeight="true" outlineLevel="0" collapsed="false">
      <c r="A62" s="342" t="n">
        <v>2015</v>
      </c>
      <c r="B62" s="343" t="n">
        <v>46</v>
      </c>
      <c r="C62" s="344" t="s">
        <v>486</v>
      </c>
      <c r="D62" s="285" t="n">
        <v>55608.82</v>
      </c>
      <c r="E62" s="285" t="n">
        <v>53729.11</v>
      </c>
      <c r="F62" s="285" t="n">
        <v>84447.72</v>
      </c>
      <c r="G62" s="285" t="n">
        <v>85218.3</v>
      </c>
      <c r="H62" s="285" t="n">
        <v>78925.49</v>
      </c>
      <c r="I62" s="285" t="n">
        <v>65356.5</v>
      </c>
      <c r="J62" s="345"/>
      <c r="K62" s="285" t="n">
        <f aca="false">IF(E62&lt;&gt;0,ROUND(E62-(T62/(U62+V62)),0),"")</f>
        <v>0</v>
      </c>
      <c r="L62" s="285" t="n">
        <f aca="false">IF(F62&lt;&gt;0,ROUND(F62-(W62/(X62)),0),"")</f>
        <v>0</v>
      </c>
      <c r="M62" s="285" t="n">
        <f aca="false">IF(G62&lt;&gt;0,ROUND(G62-(Y62/(Z62)),0),"")</f>
        <v>0</v>
      </c>
      <c r="N62" s="285" t="n">
        <f aca="false">IF(H62&lt;&gt;0,ROUND(H62-(AA62/(AB62)),0),"")</f>
        <v>-0</v>
      </c>
      <c r="O62" s="285" t="n">
        <f aca="false">IF(I62&lt;&gt;0,ROUND(I62-(AC62/(AD62)),0),"")</f>
        <v>0</v>
      </c>
      <c r="P62" s="345"/>
      <c r="Q62" s="285" t="n">
        <v>21618484.75</v>
      </c>
      <c r="R62" s="285" t="n">
        <v>366.26</v>
      </c>
      <c r="S62" s="285" t="n">
        <v>22.5</v>
      </c>
      <c r="T62" s="285" t="n">
        <v>20713645.1</v>
      </c>
      <c r="U62" s="285" t="n">
        <v>363.02</v>
      </c>
      <c r="V62" s="285" t="n">
        <v>22.5</v>
      </c>
      <c r="W62" s="285" t="n">
        <v>844477.2</v>
      </c>
      <c r="X62" s="285" t="n">
        <v>10</v>
      </c>
      <c r="Y62" s="285" t="n">
        <v>852183</v>
      </c>
      <c r="Z62" s="285" t="n">
        <v>10</v>
      </c>
      <c r="AA62" s="285" t="n">
        <v>632193.19</v>
      </c>
      <c r="AB62" s="285" t="n">
        <v>8.01</v>
      </c>
      <c r="AC62" s="285" t="n">
        <v>653565</v>
      </c>
      <c r="AD62" s="285" t="n">
        <v>10</v>
      </c>
      <c r="AE62" s="345"/>
      <c r="AF62" s="285" t="n">
        <f aca="false">IF(ISBLANK(Q62),"",ROUND(Q62-(AS62+AT62+AU62),0))</f>
        <v>0</v>
      </c>
      <c r="AG62" s="285" t="n">
        <f aca="false">IF(ISBLANK(T62),"",ROUND(T62-(AV62+AW62+AX62),0))</f>
        <v>0</v>
      </c>
      <c r="AH62" s="285" t="n">
        <f aca="false">IF(ISBLANK(W62),"",ROUND(W62-(BK62+BL62+BM62),0))</f>
        <v>0</v>
      </c>
      <c r="AI62" s="285" t="n">
        <f aca="false">IF(ISBLANK(Y62),"",ROUND(Y62-(BN62+BO62+BP62),0))</f>
        <v>0</v>
      </c>
      <c r="AJ62" s="285" t="n">
        <f aca="false">IF(ISBLANK(AA62),"",ROUND(AA62-(BW62+BX62+BY62),0))</f>
        <v>0</v>
      </c>
      <c r="AK62" s="285" t="n">
        <f aca="false">IF(ISBLANK(AC62),"",ROUND(AC62-(BZ62+CA62+CB62),0))</f>
        <v>0</v>
      </c>
      <c r="AL62" s="285" t="n">
        <f aca="false">IF(ISBLANK(R62),"",ROUND((R62+S62)-(AY62+AZ62+BA62+BE62+BF62+BG62),0))</f>
        <v>0</v>
      </c>
      <c r="AM62" s="285" t="n">
        <f aca="false">IF(ISBLANK(U62),"",ROUND((U62+V62)-(BB62+BC62+BD62+BH62+BI62+BJ62),0))</f>
        <v>0</v>
      </c>
      <c r="AN62" s="285" t="n">
        <f aca="false">IF(ISBLANK(X62),"",ROUND((X62)-(BQ62+BR62+BS62),0))</f>
        <v>0</v>
      </c>
      <c r="AO62" s="285" t="n">
        <f aca="false">IF(ISBLANK(Z62),"",ROUND((Z62)-(BT62+BU62+BV62),0))</f>
        <v>0</v>
      </c>
      <c r="AP62" s="285" t="n">
        <f aca="false">IF(ISBLANK(AB62),"",ROUND((AB62)-(CC62+CD62+CE62),0))</f>
        <v>0</v>
      </c>
      <c r="AQ62" s="285" t="n">
        <f aca="false">IF(ISBLANK(AD62),"",ROUND((AD62)-(CF62+CG62+CH62),0))</f>
        <v>0</v>
      </c>
      <c r="AR62" s="345"/>
      <c r="AS62" s="285" t="n">
        <v>13017603.47</v>
      </c>
      <c r="AT62" s="285" t="n">
        <v>8600881.28</v>
      </c>
      <c r="AU62" s="285" t="n">
        <v>0</v>
      </c>
      <c r="AV62" s="285" t="n">
        <v>12944483.56</v>
      </c>
      <c r="AW62" s="285" t="n">
        <v>7769161.54</v>
      </c>
      <c r="AX62" s="285" t="n">
        <v>0</v>
      </c>
      <c r="AY62" s="285" t="n">
        <v>223.88</v>
      </c>
      <c r="AZ62" s="285" t="n">
        <v>142.38</v>
      </c>
      <c r="BA62" s="285" t="n">
        <v>0</v>
      </c>
      <c r="BB62" s="285" t="n">
        <v>229.53</v>
      </c>
      <c r="BC62" s="285" t="n">
        <v>133.49</v>
      </c>
      <c r="BD62" s="285" t="n">
        <v>0</v>
      </c>
      <c r="BE62" s="285" t="n">
        <v>12.4</v>
      </c>
      <c r="BF62" s="285" t="n">
        <v>10.1</v>
      </c>
      <c r="BG62" s="285" t="n">
        <v>0</v>
      </c>
      <c r="BH62" s="285" t="n">
        <v>12.4</v>
      </c>
      <c r="BI62" s="285" t="n">
        <v>10.1</v>
      </c>
      <c r="BJ62" s="285" t="n">
        <v>0</v>
      </c>
      <c r="BK62" s="285" t="n">
        <v>506201.52</v>
      </c>
      <c r="BL62" s="285" t="n">
        <v>338275.68</v>
      </c>
      <c r="BM62" s="285" t="n">
        <v>0</v>
      </c>
      <c r="BN62" s="285" t="n">
        <v>599399</v>
      </c>
      <c r="BO62" s="285" t="n">
        <v>252784</v>
      </c>
      <c r="BP62" s="285" t="n">
        <v>0</v>
      </c>
      <c r="BQ62" s="285" t="n">
        <v>6.2</v>
      </c>
      <c r="BR62" s="285" t="n">
        <v>3.8</v>
      </c>
      <c r="BS62" s="285" t="n">
        <v>0</v>
      </c>
      <c r="BT62" s="285" t="n">
        <v>7.2</v>
      </c>
      <c r="BU62" s="285" t="n">
        <v>2.8</v>
      </c>
      <c r="BV62" s="285" t="n">
        <v>0</v>
      </c>
      <c r="BW62" s="285" t="n">
        <v>394121.99</v>
      </c>
      <c r="BX62" s="285" t="n">
        <v>238071.2</v>
      </c>
      <c r="BY62" s="285" t="n">
        <v>0</v>
      </c>
      <c r="BZ62" s="285" t="n">
        <v>401297.76</v>
      </c>
      <c r="CA62" s="285" t="n">
        <v>252267.24</v>
      </c>
      <c r="CB62" s="285" t="n">
        <v>0</v>
      </c>
      <c r="CC62" s="285" t="n">
        <v>5.53</v>
      </c>
      <c r="CD62" s="285" t="n">
        <v>2.48</v>
      </c>
      <c r="CE62" s="285" t="n">
        <v>0</v>
      </c>
      <c r="CF62" s="285" t="n">
        <v>7.2</v>
      </c>
      <c r="CG62" s="285" t="n">
        <v>2.8</v>
      </c>
      <c r="CH62" s="285" t="n">
        <v>0</v>
      </c>
      <c r="CI62" s="345"/>
      <c r="CJ62" s="18"/>
      <c r="CK62" s="18"/>
      <c r="CL62" s="18"/>
      <c r="CM62" s="18"/>
      <c r="CN62" s="18"/>
      <c r="CO62" s="18"/>
      <c r="CP62" s="18"/>
      <c r="CQ62" s="18"/>
      <c r="CR62" s="18"/>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18"/>
      <c r="DQ62" s="18"/>
      <c r="DR62" s="18"/>
      <c r="DS62" s="18"/>
      <c r="DT62" s="18"/>
      <c r="DU62" s="18"/>
      <c r="DV62" s="18"/>
      <c r="DW62" s="18"/>
      <c r="DX62" s="18"/>
      <c r="DY62" s="18"/>
      <c r="DZ62" s="18"/>
      <c r="EA62" s="18"/>
      <c r="EB62" s="18"/>
      <c r="EC62" s="18"/>
    </row>
    <row r="63" customFormat="false" ht="11.25" hidden="false" customHeight="true" outlineLevel="0" collapsed="false">
      <c r="A63" s="342" t="n">
        <v>2015</v>
      </c>
      <c r="B63" s="343" t="n">
        <v>47</v>
      </c>
      <c r="C63" s="344" t="s">
        <v>459</v>
      </c>
      <c r="D63" s="285" t="n">
        <v>0</v>
      </c>
      <c r="E63" s="285" t="n">
        <v>0</v>
      </c>
      <c r="F63" s="285" t="n">
        <v>0</v>
      </c>
      <c r="G63" s="285" t="n">
        <v>0</v>
      </c>
      <c r="H63" s="285" t="n">
        <v>0</v>
      </c>
      <c r="I63" s="285" t="n">
        <v>0</v>
      </c>
      <c r="J63" s="345"/>
      <c r="K63" s="285" t="str">
        <f aca="false">IF(E63&lt;&gt;0,ROUND(E63-(T63/(U63+V63)),0),"")</f>
        <v/>
      </c>
      <c r="L63" s="285" t="str">
        <f aca="false">IF(F63&lt;&gt;0,ROUND(F63-(W63/(X63)),0),"")</f>
        <v/>
      </c>
      <c r="M63" s="285" t="str">
        <f aca="false">IF(G63&lt;&gt;0,ROUND(G63-(Y63/(Z63)),0),"")</f>
        <v/>
      </c>
      <c r="N63" s="285" t="str">
        <f aca="false">IF(H63&lt;&gt;0,ROUND(H63-(AA63/(AB63)),0),"")</f>
        <v/>
      </c>
      <c r="O63" s="285" t="str">
        <f aca="false">IF(I63&lt;&gt;0,ROUND(I63-(AC63/(AD63)),0),"")</f>
        <v/>
      </c>
      <c r="P63" s="345"/>
      <c r="Q63" s="285" t="n">
        <v>0</v>
      </c>
      <c r="R63" s="285" t="n">
        <v>0</v>
      </c>
      <c r="S63" s="285" t="n">
        <v>0</v>
      </c>
      <c r="T63" s="285" t="n">
        <v>0</v>
      </c>
      <c r="U63" s="285" t="n">
        <v>0</v>
      </c>
      <c r="V63" s="285" t="n">
        <v>0</v>
      </c>
      <c r="W63" s="285" t="n">
        <v>0</v>
      </c>
      <c r="X63" s="285" t="n">
        <v>0</v>
      </c>
      <c r="Y63" s="285" t="n">
        <v>0</v>
      </c>
      <c r="Z63" s="285" t="n">
        <v>0</v>
      </c>
      <c r="AA63" s="285" t="n">
        <v>0</v>
      </c>
      <c r="AB63" s="285" t="n">
        <v>0</v>
      </c>
      <c r="AC63" s="285" t="n">
        <v>0</v>
      </c>
      <c r="AD63" s="285" t="n">
        <v>0</v>
      </c>
      <c r="AE63" s="345"/>
      <c r="AF63" s="285" t="n">
        <f aca="false">IF(ISBLANK(Q63),"",ROUND(Q63-(AS63+AT63+AU63),0))</f>
        <v>0</v>
      </c>
      <c r="AG63" s="285" t="n">
        <f aca="false">IF(ISBLANK(T63),"",ROUND(T63-(AV63+AW63+AX63),0))</f>
        <v>0</v>
      </c>
      <c r="AH63" s="285" t="n">
        <f aca="false">IF(ISBLANK(W63),"",ROUND(W63-(BK63+BL63+BM63),0))</f>
        <v>0</v>
      </c>
      <c r="AI63" s="285" t="n">
        <f aca="false">IF(ISBLANK(Y63),"",ROUND(Y63-(BN63+BO63+BP63),0))</f>
        <v>0</v>
      </c>
      <c r="AJ63" s="285" t="n">
        <f aca="false">IF(ISBLANK(AA63),"",ROUND(AA63-(BW63+BX63+BY63),0))</f>
        <v>0</v>
      </c>
      <c r="AK63" s="285" t="n">
        <f aca="false">IF(ISBLANK(AC63),"",ROUND(AC63-(BZ63+CA63+CB63),0))</f>
        <v>0</v>
      </c>
      <c r="AL63" s="285" t="n">
        <f aca="false">IF(ISBLANK(R63),"",ROUND((R63+S63)-(AY63+AZ63+BA63+BE63+BF63+BG63),0))</f>
        <v>0</v>
      </c>
      <c r="AM63" s="285" t="n">
        <f aca="false">IF(ISBLANK(U63),"",ROUND((U63+V63)-(BB63+BC63+BD63+BH63+BI63+BJ63),0))</f>
        <v>0</v>
      </c>
      <c r="AN63" s="285" t="n">
        <f aca="false">IF(ISBLANK(X63),"",ROUND((X63)-(BQ63+BR63+BS63),0))</f>
        <v>0</v>
      </c>
      <c r="AO63" s="285" t="n">
        <f aca="false">IF(ISBLANK(Z63),"",ROUND((Z63)-(BT63+BU63+BV63),0))</f>
        <v>0</v>
      </c>
      <c r="AP63" s="285" t="n">
        <f aca="false">IF(ISBLANK(AB63),"",ROUND((AB63)-(CC63+CD63+CE63),0))</f>
        <v>0</v>
      </c>
      <c r="AQ63" s="285" t="n">
        <f aca="false">IF(ISBLANK(AD63),"",ROUND((AD63)-(CF63+CG63+CH63),0))</f>
        <v>0</v>
      </c>
      <c r="AR63" s="345"/>
      <c r="AS63" s="285" t="n">
        <v>0</v>
      </c>
      <c r="AT63" s="285" t="n">
        <v>0</v>
      </c>
      <c r="AU63" s="285" t="n">
        <v>0</v>
      </c>
      <c r="AV63" s="285" t="n">
        <v>0</v>
      </c>
      <c r="AW63" s="285" t="n">
        <v>0</v>
      </c>
      <c r="AX63" s="285" t="n">
        <v>0</v>
      </c>
      <c r="AY63" s="285" t="n">
        <v>0</v>
      </c>
      <c r="AZ63" s="285" t="n">
        <v>0</v>
      </c>
      <c r="BA63" s="285" t="n">
        <v>0</v>
      </c>
      <c r="BB63" s="285" t="n">
        <v>0</v>
      </c>
      <c r="BC63" s="285" t="n">
        <v>0</v>
      </c>
      <c r="BD63" s="285" t="n">
        <v>0</v>
      </c>
      <c r="BE63" s="285" t="n">
        <v>0</v>
      </c>
      <c r="BF63" s="285" t="n">
        <v>0</v>
      </c>
      <c r="BG63" s="285" t="n">
        <v>0</v>
      </c>
      <c r="BH63" s="285" t="n">
        <v>0</v>
      </c>
      <c r="BI63" s="285" t="n">
        <v>0</v>
      </c>
      <c r="BJ63" s="285" t="n">
        <v>0</v>
      </c>
      <c r="BK63" s="285" t="n">
        <v>0</v>
      </c>
      <c r="BL63" s="285" t="n">
        <v>0</v>
      </c>
      <c r="BM63" s="285" t="n">
        <v>0</v>
      </c>
      <c r="BN63" s="285" t="n">
        <v>0</v>
      </c>
      <c r="BO63" s="285" t="n">
        <v>0</v>
      </c>
      <c r="BP63" s="285" t="n">
        <v>0</v>
      </c>
      <c r="BQ63" s="285" t="n">
        <v>0</v>
      </c>
      <c r="BR63" s="285" t="n">
        <v>0</v>
      </c>
      <c r="BS63" s="285" t="n">
        <v>0</v>
      </c>
      <c r="BT63" s="285" t="n">
        <v>0</v>
      </c>
      <c r="BU63" s="285" t="n">
        <v>0</v>
      </c>
      <c r="BV63" s="285" t="n">
        <v>0</v>
      </c>
      <c r="BW63" s="285" t="n">
        <v>0</v>
      </c>
      <c r="BX63" s="285" t="n">
        <v>0</v>
      </c>
      <c r="BY63" s="285" t="n">
        <v>0</v>
      </c>
      <c r="BZ63" s="285" t="n">
        <v>0</v>
      </c>
      <c r="CA63" s="285" t="n">
        <v>0</v>
      </c>
      <c r="CB63" s="285" t="n">
        <v>0</v>
      </c>
      <c r="CC63" s="285" t="n">
        <v>0</v>
      </c>
      <c r="CD63" s="285" t="n">
        <v>0</v>
      </c>
      <c r="CE63" s="285" t="n">
        <v>0</v>
      </c>
      <c r="CF63" s="285" t="n">
        <v>0</v>
      </c>
      <c r="CG63" s="285" t="n">
        <v>0</v>
      </c>
      <c r="CH63" s="285" t="n">
        <v>0</v>
      </c>
      <c r="CI63" s="345"/>
      <c r="CJ63" s="18"/>
      <c r="CK63" s="18"/>
      <c r="CL63" s="18"/>
      <c r="CM63" s="18"/>
      <c r="CN63" s="18"/>
      <c r="CO63" s="18"/>
      <c r="CP63" s="18"/>
      <c r="CQ63" s="18"/>
      <c r="CR63" s="18"/>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18"/>
      <c r="DQ63" s="18"/>
      <c r="DR63" s="18"/>
      <c r="DS63" s="18"/>
      <c r="DT63" s="18"/>
      <c r="DU63" s="18"/>
      <c r="DV63" s="18"/>
      <c r="DW63" s="18"/>
      <c r="DX63" s="18"/>
      <c r="DY63" s="18"/>
      <c r="DZ63" s="18"/>
      <c r="EA63" s="18"/>
      <c r="EB63" s="18"/>
      <c r="EC63" s="18"/>
    </row>
    <row r="64" customFormat="false" ht="11.25" hidden="false" customHeight="true" outlineLevel="0" collapsed="false">
      <c r="A64" s="342" t="n">
        <v>2015</v>
      </c>
      <c r="B64" s="343" t="n">
        <v>48</v>
      </c>
      <c r="C64" s="344" t="s">
        <v>487</v>
      </c>
      <c r="D64" s="285" t="n">
        <v>49675.84</v>
      </c>
      <c r="E64" s="285" t="n">
        <v>54226.4</v>
      </c>
      <c r="F64" s="285" t="n">
        <v>94026.22</v>
      </c>
      <c r="G64" s="285" t="n">
        <v>96869.6</v>
      </c>
      <c r="H64" s="285" t="n">
        <v>78736.07</v>
      </c>
      <c r="I64" s="285" t="n">
        <v>76443.5</v>
      </c>
      <c r="J64" s="345"/>
      <c r="K64" s="285" t="n">
        <f aca="false">IF(E64&lt;&gt;0,ROUND(E64-(T64/(U64+V64)),0),"")</f>
        <v>0</v>
      </c>
      <c r="L64" s="285" t="n">
        <f aca="false">IF(F64&lt;&gt;0,ROUND(F64-(W64/(X64)),0),"")</f>
        <v>0</v>
      </c>
      <c r="M64" s="285" t="n">
        <f aca="false">IF(G64&lt;&gt;0,ROUND(G64-(Y64/(Z64)),0),"")</f>
        <v>0</v>
      </c>
      <c r="N64" s="285" t="n">
        <f aca="false">IF(H64&lt;&gt;0,ROUND(H64-(AA64/(AB64)),0),"")</f>
        <v>0</v>
      </c>
      <c r="O64" s="285" t="n">
        <f aca="false">IF(I64&lt;&gt;0,ROUND(I64-(AC64/(AD64)),0),"")</f>
        <v>0</v>
      </c>
      <c r="P64" s="345"/>
      <c r="Q64" s="285" t="n">
        <v>15905707.61</v>
      </c>
      <c r="R64" s="285" t="n">
        <v>303.19</v>
      </c>
      <c r="S64" s="285" t="n">
        <v>17</v>
      </c>
      <c r="T64" s="285" t="n">
        <v>17067759</v>
      </c>
      <c r="U64" s="285" t="n">
        <v>297.75</v>
      </c>
      <c r="V64" s="285" t="n">
        <v>17</v>
      </c>
      <c r="W64" s="285" t="n">
        <v>470131.09</v>
      </c>
      <c r="X64" s="285" t="n">
        <v>5</v>
      </c>
      <c r="Y64" s="285" t="n">
        <v>484348</v>
      </c>
      <c r="Z64" s="285" t="n">
        <v>5</v>
      </c>
      <c r="AA64" s="285" t="n">
        <v>629888.56</v>
      </c>
      <c r="AB64" s="285" t="n">
        <v>8</v>
      </c>
      <c r="AC64" s="285" t="n">
        <v>611548</v>
      </c>
      <c r="AD64" s="285" t="n">
        <v>8</v>
      </c>
      <c r="AE64" s="345"/>
      <c r="AF64" s="285" t="n">
        <f aca="false">IF(ISBLANK(Q64),"",ROUND(Q64-(AS64+AT64+AU64),0))</f>
        <v>0</v>
      </c>
      <c r="AG64" s="285" t="n">
        <f aca="false">IF(ISBLANK(T64),"",ROUND(T64-(AV64+AW64+AX64),0))</f>
        <v>0</v>
      </c>
      <c r="AH64" s="285" t="n">
        <f aca="false">IF(ISBLANK(W64),"",ROUND(W64-(BK64+BL64+BM64),0))</f>
        <v>0</v>
      </c>
      <c r="AI64" s="285" t="n">
        <f aca="false">IF(ISBLANK(Y64),"",ROUND(Y64-(BN64+BO64+BP64),0))</f>
        <v>0</v>
      </c>
      <c r="AJ64" s="285" t="n">
        <f aca="false">IF(ISBLANK(AA64),"",ROUND(AA64-(BW64+BX64+BY64),0))</f>
        <v>0</v>
      </c>
      <c r="AK64" s="285" t="n">
        <f aca="false">IF(ISBLANK(AC64),"",ROUND(AC64-(BZ64+CA64+CB64),0))</f>
        <v>0</v>
      </c>
      <c r="AL64" s="285" t="n">
        <f aca="false">IF(ISBLANK(R64),"",ROUND((R64+S64)-(AY64+AZ64+BA64+BE64+BF64+BG64),0))</f>
        <v>0</v>
      </c>
      <c r="AM64" s="285" t="n">
        <f aca="false">IF(ISBLANK(U64),"",ROUND((U64+V64)-(BB64+BC64+BD64+BH64+BI64+BJ64),0))</f>
        <v>0</v>
      </c>
      <c r="AN64" s="285" t="n">
        <f aca="false">IF(ISBLANK(X64),"",ROUND((X64)-(BQ64+BR64+BS64),0))</f>
        <v>0</v>
      </c>
      <c r="AO64" s="285" t="n">
        <f aca="false">IF(ISBLANK(Z64),"",ROUND((Z64)-(BT64+BU64+BV64),0))</f>
        <v>0</v>
      </c>
      <c r="AP64" s="285" t="n">
        <f aca="false">IF(ISBLANK(AB64),"",ROUND((AB64)-(CC64+CD64+CE64),0))</f>
        <v>0</v>
      </c>
      <c r="AQ64" s="285" t="n">
        <f aca="false">IF(ISBLANK(AD64),"",ROUND((AD64)-(CF64+CG64+CH64),0))</f>
        <v>0</v>
      </c>
      <c r="AR64" s="345"/>
      <c r="AS64" s="285" t="n">
        <v>8597391.09</v>
      </c>
      <c r="AT64" s="285" t="n">
        <v>7308316.52</v>
      </c>
      <c r="AU64" s="285" t="n">
        <v>0</v>
      </c>
      <c r="AV64" s="285" t="n">
        <v>9328599</v>
      </c>
      <c r="AW64" s="285" t="n">
        <v>7739160</v>
      </c>
      <c r="AX64" s="285" t="n">
        <v>0</v>
      </c>
      <c r="AY64" s="285" t="n">
        <v>167.19</v>
      </c>
      <c r="AZ64" s="285" t="n">
        <v>136</v>
      </c>
      <c r="BA64" s="285" t="n">
        <v>0</v>
      </c>
      <c r="BB64" s="285" t="n">
        <v>163.5</v>
      </c>
      <c r="BC64" s="285" t="n">
        <v>134.25</v>
      </c>
      <c r="BD64" s="285" t="n">
        <v>0</v>
      </c>
      <c r="BE64" s="285" t="n">
        <v>7</v>
      </c>
      <c r="BF64" s="285" t="n">
        <v>10</v>
      </c>
      <c r="BG64" s="285" t="n">
        <v>0</v>
      </c>
      <c r="BH64" s="285" t="n">
        <v>7</v>
      </c>
      <c r="BI64" s="285" t="n">
        <v>10</v>
      </c>
      <c r="BJ64" s="285" t="n">
        <v>0</v>
      </c>
      <c r="BK64" s="285" t="n">
        <v>267994</v>
      </c>
      <c r="BL64" s="285" t="n">
        <v>202137.09</v>
      </c>
      <c r="BM64" s="285" t="n">
        <v>0</v>
      </c>
      <c r="BN64" s="285" t="n">
        <v>275625</v>
      </c>
      <c r="BO64" s="285" t="n">
        <v>208723</v>
      </c>
      <c r="BP64" s="285" t="n">
        <v>0</v>
      </c>
      <c r="BQ64" s="285" t="n">
        <v>3</v>
      </c>
      <c r="BR64" s="285" t="n">
        <v>2</v>
      </c>
      <c r="BS64" s="285" t="n">
        <v>0</v>
      </c>
      <c r="BT64" s="285" t="n">
        <v>3</v>
      </c>
      <c r="BU64" s="285" t="n">
        <v>2</v>
      </c>
      <c r="BV64" s="285" t="n">
        <v>0</v>
      </c>
      <c r="BW64" s="285" t="n">
        <v>213330.64</v>
      </c>
      <c r="BX64" s="285" t="n">
        <v>416557.92</v>
      </c>
      <c r="BY64" s="285" t="n">
        <v>0</v>
      </c>
      <c r="BZ64" s="285" t="n">
        <v>252496</v>
      </c>
      <c r="CA64" s="285" t="n">
        <v>359052</v>
      </c>
      <c r="CB64" s="285" t="n">
        <v>0</v>
      </c>
      <c r="CC64" s="285" t="n">
        <v>3</v>
      </c>
      <c r="CD64" s="285" t="n">
        <v>5</v>
      </c>
      <c r="CE64" s="285" t="n">
        <v>0</v>
      </c>
      <c r="CF64" s="285" t="n">
        <v>3</v>
      </c>
      <c r="CG64" s="285" t="n">
        <v>5</v>
      </c>
      <c r="CH64" s="285" t="n">
        <v>0</v>
      </c>
      <c r="CI64" s="345"/>
      <c r="CJ64" s="18"/>
      <c r="CK64" s="18"/>
      <c r="CL64" s="18"/>
      <c r="CM64" s="18"/>
      <c r="CN64" s="18"/>
      <c r="CO64" s="18"/>
      <c r="CP64" s="18"/>
      <c r="CQ64" s="18"/>
      <c r="CR64" s="18"/>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18"/>
      <c r="DQ64" s="18"/>
      <c r="DR64" s="18"/>
      <c r="DS64" s="18"/>
      <c r="DT64" s="18"/>
      <c r="DU64" s="18"/>
      <c r="DV64" s="18"/>
      <c r="DW64" s="18"/>
      <c r="DX64" s="18"/>
      <c r="DY64" s="18"/>
      <c r="DZ64" s="18"/>
      <c r="EA64" s="18"/>
      <c r="EB64" s="18"/>
      <c r="EC64" s="18"/>
    </row>
    <row r="65" customFormat="false" ht="11.25" hidden="false" customHeight="true" outlineLevel="0" collapsed="false">
      <c r="A65" s="342" t="n">
        <v>2015</v>
      </c>
      <c r="B65" s="343" t="n">
        <v>49</v>
      </c>
      <c r="C65" s="344" t="s">
        <v>488</v>
      </c>
      <c r="D65" s="285" t="n">
        <v>47765.7</v>
      </c>
      <c r="E65" s="285" t="n">
        <v>49789.58</v>
      </c>
      <c r="F65" s="285" t="n">
        <v>80072.7</v>
      </c>
      <c r="G65" s="285" t="n">
        <v>80971</v>
      </c>
      <c r="H65" s="285" t="n">
        <v>0</v>
      </c>
      <c r="I65" s="285" t="n">
        <v>0</v>
      </c>
      <c r="J65" s="345"/>
      <c r="K65" s="285" t="n">
        <f aca="false">IF(E65&lt;&gt;0,ROUND(E65-(T65/(U65+V65)),0),"")</f>
        <v>-0</v>
      </c>
      <c r="L65" s="285" t="n">
        <f aca="false">IF(F65&lt;&gt;0,ROUND(F65-(W65/(X65)),0),"")</f>
        <v>0</v>
      </c>
      <c r="M65" s="285" t="n">
        <f aca="false">IF(G65&lt;&gt;0,ROUND(G65-(Y65/(Z65)),0),"")</f>
        <v>0</v>
      </c>
      <c r="N65" s="285" t="str">
        <f aca="false">IF(H65&lt;&gt;0,ROUND(H65-(AA65/(AB65)),0),"")</f>
        <v/>
      </c>
      <c r="O65" s="285" t="str">
        <f aca="false">IF(I65&lt;&gt;0,ROUND(I65-(AC65/(AD65)),0),"")</f>
        <v/>
      </c>
      <c r="P65" s="345"/>
      <c r="Q65" s="285" t="n">
        <v>3224662.57</v>
      </c>
      <c r="R65" s="285" t="n">
        <v>62.41</v>
      </c>
      <c r="S65" s="285" t="n">
        <v>5.1</v>
      </c>
      <c r="T65" s="285" t="n">
        <v>3379219</v>
      </c>
      <c r="U65" s="285" t="n">
        <v>62.67</v>
      </c>
      <c r="V65" s="285" t="n">
        <v>5.2</v>
      </c>
      <c r="W65" s="285" t="n">
        <v>240218.1</v>
      </c>
      <c r="X65" s="285" t="n">
        <v>3</v>
      </c>
      <c r="Y65" s="285" t="n">
        <v>242913</v>
      </c>
      <c r="Z65" s="285" t="n">
        <v>3</v>
      </c>
      <c r="AA65" s="285" t="n">
        <v>0</v>
      </c>
      <c r="AB65" s="285" t="n">
        <v>0</v>
      </c>
      <c r="AC65" s="285" t="n">
        <v>0</v>
      </c>
      <c r="AD65" s="285" t="n">
        <v>0</v>
      </c>
      <c r="AE65" s="345"/>
      <c r="AF65" s="285" t="n">
        <f aca="false">IF(ISBLANK(Q65),"",ROUND(Q65-(AS65+AT65+AU65),0))</f>
        <v>0</v>
      </c>
      <c r="AG65" s="285" t="n">
        <f aca="false">IF(ISBLANK(T65),"",ROUND(T65-(AV65+AW65+AX65),0))</f>
        <v>0</v>
      </c>
      <c r="AH65" s="285" t="n">
        <f aca="false">IF(ISBLANK(W65),"",ROUND(W65-(BK65+BL65+BM65),0))</f>
        <v>0</v>
      </c>
      <c r="AI65" s="285" t="n">
        <f aca="false">IF(ISBLANK(Y65),"",ROUND(Y65-(BN65+BO65+BP65),0))</f>
        <v>0</v>
      </c>
      <c r="AJ65" s="285" t="n">
        <f aca="false">IF(ISBLANK(AA65),"",ROUND(AA65-(BW65+BX65+BY65),0))</f>
        <v>0</v>
      </c>
      <c r="AK65" s="285" t="n">
        <f aca="false">IF(ISBLANK(AC65),"",ROUND(AC65-(BZ65+CA65+CB65),0))</f>
        <v>0</v>
      </c>
      <c r="AL65" s="285" t="n">
        <f aca="false">IF(ISBLANK(R65),"",ROUND((R65+S65)-(AY65+AZ65+BA65+BE65+BF65+BG65),0))</f>
        <v>0</v>
      </c>
      <c r="AM65" s="285" t="n">
        <f aca="false">IF(ISBLANK(U65),"",ROUND((U65+V65)-(BB65+BC65+BD65+BH65+BI65+BJ65),0))</f>
        <v>0</v>
      </c>
      <c r="AN65" s="285" t="n">
        <f aca="false">IF(ISBLANK(X65),"",ROUND((X65)-(BQ65+BR65+BS65),0))</f>
        <v>0</v>
      </c>
      <c r="AO65" s="285" t="n">
        <f aca="false">IF(ISBLANK(Z65),"",ROUND((Z65)-(BT65+BU65+BV65),0))</f>
        <v>0</v>
      </c>
      <c r="AP65" s="285" t="n">
        <f aca="false">IF(ISBLANK(AB65),"",ROUND((AB65)-(CC65+CD65+CE65),0))</f>
        <v>0</v>
      </c>
      <c r="AQ65" s="285" t="n">
        <f aca="false">IF(ISBLANK(AD65),"",ROUND((AD65)-(CF65+CG65+CH65),0))</f>
        <v>0</v>
      </c>
      <c r="AR65" s="345"/>
      <c r="AS65" s="285" t="n">
        <v>1940324.49</v>
      </c>
      <c r="AT65" s="285" t="n">
        <v>1284338.08</v>
      </c>
      <c r="AU65" s="285" t="n">
        <v>0</v>
      </c>
      <c r="AV65" s="285" t="n">
        <v>2058109</v>
      </c>
      <c r="AW65" s="285" t="n">
        <v>1321110</v>
      </c>
      <c r="AX65" s="285" t="n">
        <v>0</v>
      </c>
      <c r="AY65" s="285" t="n">
        <v>39.74</v>
      </c>
      <c r="AZ65" s="285" t="n">
        <v>22.67</v>
      </c>
      <c r="BA65" s="285" t="n">
        <v>0</v>
      </c>
      <c r="BB65" s="285" t="n">
        <v>40</v>
      </c>
      <c r="BC65" s="285" t="n">
        <v>22.67</v>
      </c>
      <c r="BD65" s="285" t="n">
        <v>0</v>
      </c>
      <c r="BE65" s="285" t="n">
        <v>3</v>
      </c>
      <c r="BF65" s="285" t="n">
        <v>2.1</v>
      </c>
      <c r="BG65" s="285" t="n">
        <v>0</v>
      </c>
      <c r="BH65" s="285" t="n">
        <v>3</v>
      </c>
      <c r="BI65" s="285" t="n">
        <v>2.2</v>
      </c>
      <c r="BJ65" s="285" t="n">
        <v>0</v>
      </c>
      <c r="BK65" s="285" t="n">
        <v>153900.54</v>
      </c>
      <c r="BL65" s="285" t="n">
        <v>86317.56</v>
      </c>
      <c r="BM65" s="285" t="n">
        <v>0</v>
      </c>
      <c r="BN65" s="285" t="n">
        <v>155947</v>
      </c>
      <c r="BO65" s="285" t="n">
        <v>86966</v>
      </c>
      <c r="BP65" s="285" t="n">
        <v>0</v>
      </c>
      <c r="BQ65" s="285" t="n">
        <v>2</v>
      </c>
      <c r="BR65" s="285" t="n">
        <v>1</v>
      </c>
      <c r="BS65" s="285" t="n">
        <v>0</v>
      </c>
      <c r="BT65" s="285" t="n">
        <v>2</v>
      </c>
      <c r="BU65" s="285" t="n">
        <v>1</v>
      </c>
      <c r="BV65" s="285" t="n">
        <v>0</v>
      </c>
      <c r="BW65" s="285" t="n">
        <v>0</v>
      </c>
      <c r="BX65" s="285" t="n">
        <v>0</v>
      </c>
      <c r="BY65" s="285" t="n">
        <v>0</v>
      </c>
      <c r="BZ65" s="285" t="n">
        <v>0</v>
      </c>
      <c r="CA65" s="285" t="n">
        <v>0</v>
      </c>
      <c r="CB65" s="285" t="n">
        <v>0</v>
      </c>
      <c r="CC65" s="285" t="n">
        <v>0</v>
      </c>
      <c r="CD65" s="285" t="n">
        <v>0</v>
      </c>
      <c r="CE65" s="285" t="n">
        <v>0</v>
      </c>
      <c r="CF65" s="285" t="n">
        <v>0</v>
      </c>
      <c r="CG65" s="285" t="n">
        <v>0</v>
      </c>
      <c r="CH65" s="285" t="n">
        <v>0</v>
      </c>
      <c r="CI65" s="345"/>
      <c r="CJ65" s="18"/>
      <c r="CK65" s="18"/>
      <c r="CL65" s="18"/>
      <c r="CM65" s="18"/>
      <c r="CN65" s="18"/>
      <c r="CO65" s="18"/>
      <c r="CP65" s="18"/>
      <c r="CQ65" s="18"/>
      <c r="CR65" s="18"/>
      <c r="CS65" s="18"/>
      <c r="CT65" s="18"/>
      <c r="CU65" s="18"/>
      <c r="CV65" s="18"/>
      <c r="CW65" s="18"/>
      <c r="CX65" s="18"/>
      <c r="CY65" s="18"/>
      <c r="CZ65" s="18"/>
      <c r="DA65" s="18"/>
      <c r="DB65" s="18"/>
      <c r="DC65" s="18"/>
      <c r="DD65" s="18"/>
      <c r="DE65" s="18"/>
      <c r="DF65" s="18"/>
      <c r="DG65" s="18"/>
      <c r="DH65" s="18"/>
      <c r="DI65" s="18"/>
      <c r="DJ65" s="18"/>
      <c r="DK65" s="18"/>
      <c r="DL65" s="18"/>
      <c r="DM65" s="18"/>
      <c r="DN65" s="18"/>
      <c r="DO65" s="18"/>
      <c r="DP65" s="18"/>
      <c r="DQ65" s="18"/>
      <c r="DR65" s="18"/>
      <c r="DS65" s="18"/>
      <c r="DT65" s="18"/>
      <c r="DU65" s="18"/>
      <c r="DV65" s="18"/>
      <c r="DW65" s="18"/>
      <c r="DX65" s="18"/>
      <c r="DY65" s="18"/>
      <c r="DZ65" s="18"/>
      <c r="EA65" s="18"/>
      <c r="EB65" s="18"/>
      <c r="EC65" s="18"/>
    </row>
    <row r="66" customFormat="false" ht="11.25" hidden="false" customHeight="true" outlineLevel="0" collapsed="false">
      <c r="A66" s="342" t="n">
        <v>2015</v>
      </c>
      <c r="B66" s="343" t="n">
        <v>50</v>
      </c>
      <c r="C66" s="344" t="s">
        <v>489</v>
      </c>
      <c r="D66" s="285" t="n">
        <v>50506.22</v>
      </c>
      <c r="E66" s="285" t="n">
        <v>48526.9</v>
      </c>
      <c r="F66" s="285" t="n">
        <v>94827.25</v>
      </c>
      <c r="G66" s="285" t="n">
        <v>83187.5</v>
      </c>
      <c r="H66" s="285" t="n">
        <v>69582.5</v>
      </c>
      <c r="I66" s="285" t="n">
        <v>72580</v>
      </c>
      <c r="J66" s="345"/>
      <c r="K66" s="285" t="n">
        <f aca="false">IF(E66&lt;&gt;0,ROUND(E66-(T66/(U66+V66)),0),"")</f>
        <v>0</v>
      </c>
      <c r="L66" s="285" t="n">
        <f aca="false">IF(F66&lt;&gt;0,ROUND(F66-(W66/(X66)),0),"")</f>
        <v>0</v>
      </c>
      <c r="M66" s="285" t="n">
        <f aca="false">IF(G66&lt;&gt;0,ROUND(G66-(Y66/(Z66)),0),"")</f>
        <v>0</v>
      </c>
      <c r="N66" s="285" t="n">
        <f aca="false">IF(H66&lt;&gt;0,ROUND(H66-(AA66/(AB66)),0),"")</f>
        <v>0</v>
      </c>
      <c r="O66" s="285" t="n">
        <f aca="false">IF(I66&lt;&gt;0,ROUND(I66-(AC66/(AD66)),0),"")</f>
        <v>0</v>
      </c>
      <c r="P66" s="345"/>
      <c r="Q66" s="285" t="n">
        <v>8977480</v>
      </c>
      <c r="R66" s="285" t="n">
        <v>169.55</v>
      </c>
      <c r="S66" s="285" t="n">
        <v>8.2</v>
      </c>
      <c r="T66" s="285" t="n">
        <v>8722710</v>
      </c>
      <c r="U66" s="285" t="n">
        <v>171.55</v>
      </c>
      <c r="V66" s="285" t="n">
        <v>8.2</v>
      </c>
      <c r="W66" s="285" t="n">
        <v>379309</v>
      </c>
      <c r="X66" s="285" t="n">
        <v>4</v>
      </c>
      <c r="Y66" s="285" t="n">
        <v>332750</v>
      </c>
      <c r="Z66" s="285" t="n">
        <v>4</v>
      </c>
      <c r="AA66" s="285" t="n">
        <v>278330</v>
      </c>
      <c r="AB66" s="285" t="n">
        <v>4</v>
      </c>
      <c r="AC66" s="285" t="n">
        <v>290320</v>
      </c>
      <c r="AD66" s="285" t="n">
        <v>4</v>
      </c>
      <c r="AE66" s="345"/>
      <c r="AF66" s="285" t="n">
        <f aca="false">IF(ISBLANK(Q66),"",ROUND(Q66-(AS66+AT66+AU66),0))</f>
        <v>0</v>
      </c>
      <c r="AG66" s="285" t="n">
        <f aca="false">IF(ISBLANK(T66),"",ROUND(T66-(AV66+AW66+AX66),0))</f>
        <v>0</v>
      </c>
      <c r="AH66" s="285" t="n">
        <f aca="false">IF(ISBLANK(W66),"",ROUND(W66-(BK66+BL66+BM66),0))</f>
        <v>0</v>
      </c>
      <c r="AI66" s="285" t="n">
        <f aca="false">IF(ISBLANK(Y66),"",ROUND(Y66-(BN66+BO66+BP66),0))</f>
        <v>0</v>
      </c>
      <c r="AJ66" s="285" t="n">
        <f aca="false">IF(ISBLANK(AA66),"",ROUND(AA66-(BW66+BX66+BY66),0))</f>
        <v>0</v>
      </c>
      <c r="AK66" s="285" t="n">
        <f aca="false">IF(ISBLANK(AC66),"",ROUND(AC66-(BZ66+CA66+CB66),0))</f>
        <v>0</v>
      </c>
      <c r="AL66" s="285" t="n">
        <f aca="false">IF(ISBLANK(R66),"",ROUND((R66+S66)-(AY66+AZ66+BA66+BE66+BF66+BG66),0))</f>
        <v>0</v>
      </c>
      <c r="AM66" s="285" t="n">
        <f aca="false">IF(ISBLANK(U66),"",ROUND((U66+V66)-(BB66+BC66+BD66+BH66+BI66+BJ66),0))</f>
        <v>0</v>
      </c>
      <c r="AN66" s="285" t="n">
        <f aca="false">IF(ISBLANK(X66),"",ROUND((X66)-(BQ66+BR66+BS66),0))</f>
        <v>0</v>
      </c>
      <c r="AO66" s="285" t="n">
        <f aca="false">IF(ISBLANK(Z66),"",ROUND((Z66)-(BT66+BU66+BV66),0))</f>
        <v>0</v>
      </c>
      <c r="AP66" s="285" t="n">
        <f aca="false">IF(ISBLANK(AB66),"",ROUND((AB66)-(CC66+CD66+CE66),0))</f>
        <v>0</v>
      </c>
      <c r="AQ66" s="285" t="n">
        <f aca="false">IF(ISBLANK(AD66),"",ROUND((AD66)-(CF66+CG66+CH66),0))</f>
        <v>0</v>
      </c>
      <c r="AR66" s="345"/>
      <c r="AS66" s="285" t="n">
        <v>5378822</v>
      </c>
      <c r="AT66" s="285" t="n">
        <v>3598658</v>
      </c>
      <c r="AU66" s="285" t="n">
        <v>0</v>
      </c>
      <c r="AV66" s="285" t="n">
        <v>5397320</v>
      </c>
      <c r="AW66" s="285" t="n">
        <v>3325390</v>
      </c>
      <c r="AX66" s="285" t="n">
        <v>0</v>
      </c>
      <c r="AY66" s="285" t="n">
        <v>108.3</v>
      </c>
      <c r="AZ66" s="285" t="n">
        <v>61.25</v>
      </c>
      <c r="BA66" s="285" t="n">
        <v>0</v>
      </c>
      <c r="BB66" s="285" t="n">
        <v>109.3</v>
      </c>
      <c r="BC66" s="285" t="n">
        <v>62.25</v>
      </c>
      <c r="BD66" s="285" t="n">
        <v>0</v>
      </c>
      <c r="BE66" s="285" t="n">
        <v>5.2</v>
      </c>
      <c r="BF66" s="285" t="n">
        <v>3</v>
      </c>
      <c r="BG66" s="285" t="n">
        <v>0</v>
      </c>
      <c r="BH66" s="285" t="n">
        <v>5.2</v>
      </c>
      <c r="BI66" s="285" t="n">
        <v>3</v>
      </c>
      <c r="BJ66" s="285" t="n">
        <v>0</v>
      </c>
      <c r="BK66" s="285" t="n">
        <v>269675</v>
      </c>
      <c r="BL66" s="285" t="n">
        <v>109634</v>
      </c>
      <c r="BM66" s="285" t="n">
        <v>0</v>
      </c>
      <c r="BN66" s="285" t="n">
        <v>243980</v>
      </c>
      <c r="BO66" s="285" t="n">
        <v>88770</v>
      </c>
      <c r="BP66" s="285" t="n">
        <v>0</v>
      </c>
      <c r="BQ66" s="285" t="n">
        <v>3</v>
      </c>
      <c r="BR66" s="285" t="n">
        <v>1</v>
      </c>
      <c r="BS66" s="285" t="n">
        <v>0</v>
      </c>
      <c r="BT66" s="285" t="n">
        <v>3</v>
      </c>
      <c r="BU66" s="285" t="n">
        <v>1</v>
      </c>
      <c r="BV66" s="285" t="n">
        <v>0</v>
      </c>
      <c r="BW66" s="285" t="n">
        <v>199807</v>
      </c>
      <c r="BX66" s="285" t="n">
        <v>78523</v>
      </c>
      <c r="BY66" s="285" t="n">
        <v>0</v>
      </c>
      <c r="BZ66" s="285" t="n">
        <v>210230</v>
      </c>
      <c r="CA66" s="285" t="n">
        <v>80090</v>
      </c>
      <c r="CB66" s="285" t="n">
        <v>0</v>
      </c>
      <c r="CC66" s="285" t="n">
        <v>3</v>
      </c>
      <c r="CD66" s="285" t="n">
        <v>1</v>
      </c>
      <c r="CE66" s="285" t="n">
        <v>0</v>
      </c>
      <c r="CF66" s="285" t="n">
        <v>3</v>
      </c>
      <c r="CG66" s="285" t="n">
        <v>1</v>
      </c>
      <c r="CH66" s="285" t="n">
        <v>0</v>
      </c>
      <c r="CI66" s="345"/>
      <c r="CJ66" s="18"/>
      <c r="CK66" s="18"/>
      <c r="CL66" s="18"/>
      <c r="CM66" s="18"/>
      <c r="CN66" s="18"/>
      <c r="CO66" s="18"/>
      <c r="CP66" s="18"/>
      <c r="CQ66" s="18"/>
      <c r="CR66" s="18"/>
      <c r="CS66" s="18"/>
      <c r="CT66" s="18"/>
      <c r="CU66" s="18"/>
      <c r="CV66" s="18"/>
      <c r="CW66" s="18"/>
      <c r="CX66" s="18"/>
      <c r="CY66" s="18"/>
      <c r="CZ66" s="18"/>
      <c r="DA66" s="18"/>
      <c r="DB66" s="18"/>
      <c r="DC66" s="18"/>
      <c r="DD66" s="18"/>
      <c r="DE66" s="18"/>
      <c r="DF66" s="18"/>
      <c r="DG66" s="18"/>
      <c r="DH66" s="18"/>
      <c r="DI66" s="18"/>
      <c r="DJ66" s="18"/>
      <c r="DK66" s="18"/>
      <c r="DL66" s="18"/>
      <c r="DM66" s="18"/>
      <c r="DN66" s="18"/>
      <c r="DO66" s="18"/>
      <c r="DP66" s="18"/>
      <c r="DQ66" s="18"/>
      <c r="DR66" s="18"/>
      <c r="DS66" s="18"/>
      <c r="DT66" s="18"/>
      <c r="DU66" s="18"/>
      <c r="DV66" s="18"/>
      <c r="DW66" s="18"/>
      <c r="DX66" s="18"/>
      <c r="DY66" s="18"/>
      <c r="DZ66" s="18"/>
      <c r="EA66" s="18"/>
      <c r="EB66" s="18"/>
      <c r="EC66" s="18"/>
    </row>
    <row r="67" customFormat="false" ht="11.25" hidden="false" customHeight="true" outlineLevel="0" collapsed="false">
      <c r="A67" s="342" t="n">
        <v>2015</v>
      </c>
      <c r="B67" s="343" t="n">
        <v>51</v>
      </c>
      <c r="C67" s="344" t="s">
        <v>490</v>
      </c>
      <c r="D67" s="285" t="n">
        <v>41358.11</v>
      </c>
      <c r="E67" s="285" t="n">
        <v>47208.51</v>
      </c>
      <c r="F67" s="285" t="n">
        <v>79748.4</v>
      </c>
      <c r="G67" s="285" t="n">
        <v>89215.47</v>
      </c>
      <c r="H67" s="285" t="n">
        <v>61940.25</v>
      </c>
      <c r="I67" s="285" t="n">
        <v>67563.04</v>
      </c>
      <c r="J67" s="345"/>
      <c r="K67" s="285" t="n">
        <f aca="false">IF(E67&lt;&gt;0,ROUND(E67-(T67/(U67+V67)),0),"")</f>
        <v>0</v>
      </c>
      <c r="L67" s="285" t="n">
        <f aca="false">IF(F67&lt;&gt;0,ROUND(F67-(W67/(X67)),0),"")</f>
        <v>0</v>
      </c>
      <c r="M67" s="285" t="n">
        <f aca="false">IF(G67&lt;&gt;0,ROUND(G67-(Y67/(Z67)),0),"")</f>
        <v>-0</v>
      </c>
      <c r="N67" s="285" t="n">
        <f aca="false">IF(H67&lt;&gt;0,ROUND(H67-(AA67/(AB67)),0),"")</f>
        <v>-0</v>
      </c>
      <c r="O67" s="285" t="n">
        <f aca="false">IF(I67&lt;&gt;0,ROUND(I67-(AC67/(AD67)),0),"")</f>
        <v>0</v>
      </c>
      <c r="P67" s="345"/>
      <c r="Q67" s="285" t="n">
        <v>5031213.64</v>
      </c>
      <c r="R67" s="285" t="n">
        <v>111.4</v>
      </c>
      <c r="S67" s="285" t="n">
        <v>10.25</v>
      </c>
      <c r="T67" s="285" t="n">
        <v>5192936</v>
      </c>
      <c r="U67" s="285" t="n">
        <v>102</v>
      </c>
      <c r="V67" s="285" t="n">
        <v>8</v>
      </c>
      <c r="W67" s="285" t="n">
        <v>295069.08</v>
      </c>
      <c r="X67" s="285" t="n">
        <v>3.7</v>
      </c>
      <c r="Y67" s="285" t="n">
        <v>268538.57</v>
      </c>
      <c r="Z67" s="285" t="n">
        <v>3.01</v>
      </c>
      <c r="AA67" s="285" t="n">
        <v>263246.08</v>
      </c>
      <c r="AB67" s="285" t="n">
        <v>4.25</v>
      </c>
      <c r="AC67" s="285" t="n">
        <v>203364.75</v>
      </c>
      <c r="AD67" s="285" t="n">
        <v>3.01</v>
      </c>
      <c r="AE67" s="345"/>
      <c r="AF67" s="285" t="n">
        <f aca="false">IF(ISBLANK(Q67),"",ROUND(Q67-(AS67+AT67+AU67),0))</f>
        <v>0</v>
      </c>
      <c r="AG67" s="285" t="n">
        <f aca="false">IF(ISBLANK(T67),"",ROUND(T67-(AV67+AW67+AX67),0))</f>
        <v>0</v>
      </c>
      <c r="AH67" s="285" t="n">
        <f aca="false">IF(ISBLANK(W67),"",ROUND(W67-(BK67+BL67+BM67),0))</f>
        <v>0</v>
      </c>
      <c r="AI67" s="285" t="n">
        <f aca="false">IF(ISBLANK(Y67),"",ROUND(Y67-(BN67+BO67+BP67),0))</f>
        <v>0</v>
      </c>
      <c r="AJ67" s="285" t="n">
        <f aca="false">IF(ISBLANK(AA67),"",ROUND(AA67-(BW67+BX67+BY67),0))</f>
        <v>0</v>
      </c>
      <c r="AK67" s="285" t="n">
        <f aca="false">IF(ISBLANK(AC67),"",ROUND(AC67-(BZ67+CA67+CB67),0))</f>
        <v>0</v>
      </c>
      <c r="AL67" s="285" t="n">
        <f aca="false">IF(ISBLANK(R67),"",ROUND((R67+S67)-(AY67+AZ67+BA67+BE67+BF67+BG67),0))</f>
        <v>0</v>
      </c>
      <c r="AM67" s="285" t="n">
        <f aca="false">IF(ISBLANK(U67),"",ROUND((U67+V67)-(BB67+BC67+BD67+BH67+BI67+BJ67),0))</f>
        <v>0</v>
      </c>
      <c r="AN67" s="285" t="n">
        <f aca="false">IF(ISBLANK(X67),"",ROUND((X67)-(BQ67+BR67+BS67),0))</f>
        <v>0</v>
      </c>
      <c r="AO67" s="285" t="n">
        <f aca="false">IF(ISBLANK(Z67),"",ROUND((Z67)-(BT67+BU67+BV67),0))</f>
        <v>0</v>
      </c>
      <c r="AP67" s="285" t="n">
        <f aca="false">IF(ISBLANK(AB67),"",ROUND((AB67)-(CC67+CD67+CE67),0))</f>
        <v>0</v>
      </c>
      <c r="AQ67" s="285" t="n">
        <f aca="false">IF(ISBLANK(AD67),"",ROUND((AD67)-(CF67+CG67+CH67),0))</f>
        <v>0</v>
      </c>
      <c r="AR67" s="345"/>
      <c r="AS67" s="285" t="n">
        <v>2641477.77</v>
      </c>
      <c r="AT67" s="285" t="n">
        <v>2389735.87</v>
      </c>
      <c r="AU67" s="285" t="n">
        <v>0</v>
      </c>
      <c r="AV67" s="285" t="n">
        <v>2445692</v>
      </c>
      <c r="AW67" s="285" t="n">
        <v>2747244</v>
      </c>
      <c r="AX67" s="285" t="n">
        <v>0</v>
      </c>
      <c r="AY67" s="285" t="n">
        <v>60.25</v>
      </c>
      <c r="AZ67" s="285" t="n">
        <v>51.15</v>
      </c>
      <c r="BA67" s="285" t="n">
        <v>0</v>
      </c>
      <c r="BB67" s="285" t="n">
        <v>55</v>
      </c>
      <c r="BC67" s="285" t="n">
        <v>47</v>
      </c>
      <c r="BD67" s="285" t="n">
        <v>0</v>
      </c>
      <c r="BE67" s="285" t="n">
        <v>5.5</v>
      </c>
      <c r="BF67" s="285" t="n">
        <v>4.75</v>
      </c>
      <c r="BG67" s="285" t="n">
        <v>0</v>
      </c>
      <c r="BH67" s="285" t="n">
        <v>4</v>
      </c>
      <c r="BI67" s="285" t="n">
        <v>4</v>
      </c>
      <c r="BJ67" s="285" t="n">
        <v>0</v>
      </c>
      <c r="BK67" s="285" t="n">
        <v>144076.65</v>
      </c>
      <c r="BL67" s="285" t="n">
        <v>150992.43</v>
      </c>
      <c r="BM67" s="285" t="n">
        <v>0</v>
      </c>
      <c r="BN67" s="285" t="n">
        <v>146952.38</v>
      </c>
      <c r="BO67" s="285" t="n">
        <v>121586.19</v>
      </c>
      <c r="BP67" s="285" t="n">
        <v>0</v>
      </c>
      <c r="BQ67" s="285" t="n">
        <v>2</v>
      </c>
      <c r="BR67" s="285" t="n">
        <v>1.7</v>
      </c>
      <c r="BS67" s="285" t="n">
        <v>0</v>
      </c>
      <c r="BT67" s="285" t="n">
        <v>1.67</v>
      </c>
      <c r="BU67" s="285" t="n">
        <v>1.34</v>
      </c>
      <c r="BV67" s="285" t="n">
        <v>0</v>
      </c>
      <c r="BW67" s="285" t="n">
        <v>153526.03</v>
      </c>
      <c r="BX67" s="285" t="n">
        <v>109720.05</v>
      </c>
      <c r="BY67" s="285" t="n">
        <v>0</v>
      </c>
      <c r="BZ67" s="285" t="n">
        <v>113165.83</v>
      </c>
      <c r="CA67" s="285" t="n">
        <v>90198.92</v>
      </c>
      <c r="CB67" s="285" t="n">
        <v>0</v>
      </c>
      <c r="CC67" s="285" t="n">
        <v>2.5</v>
      </c>
      <c r="CD67" s="285" t="n">
        <v>1.75</v>
      </c>
      <c r="CE67" s="285" t="n">
        <v>0</v>
      </c>
      <c r="CF67" s="285" t="n">
        <v>1.67</v>
      </c>
      <c r="CG67" s="285" t="n">
        <v>1.34</v>
      </c>
      <c r="CH67" s="285" t="n">
        <v>0</v>
      </c>
      <c r="CI67" s="345"/>
      <c r="CJ67" s="18"/>
      <c r="CK67" s="18"/>
      <c r="CL67" s="18"/>
      <c r="CM67" s="18"/>
      <c r="CN67" s="18"/>
      <c r="CO67" s="18"/>
      <c r="CP67" s="18"/>
      <c r="CQ67" s="18"/>
      <c r="CR67" s="18"/>
      <c r="CS67" s="18"/>
      <c r="CT67" s="18"/>
      <c r="CU67" s="18"/>
      <c r="CV67" s="18"/>
      <c r="CW67" s="18"/>
      <c r="CX67" s="18"/>
      <c r="CY67" s="18"/>
      <c r="CZ67" s="18"/>
      <c r="DA67" s="18"/>
      <c r="DB67" s="18"/>
      <c r="DC67" s="18"/>
      <c r="DD67" s="18"/>
      <c r="DE67" s="18"/>
      <c r="DF67" s="18"/>
      <c r="DG67" s="18"/>
      <c r="DH67" s="18"/>
      <c r="DI67" s="18"/>
      <c r="DJ67" s="18"/>
      <c r="DK67" s="18"/>
      <c r="DL67" s="18"/>
      <c r="DM67" s="18"/>
      <c r="DN67" s="18"/>
      <c r="DO67" s="18"/>
      <c r="DP67" s="18"/>
      <c r="DQ67" s="18"/>
      <c r="DR67" s="18"/>
      <c r="DS67" s="18"/>
      <c r="DT67" s="18"/>
      <c r="DU67" s="18"/>
      <c r="DV67" s="18"/>
      <c r="DW67" s="18"/>
      <c r="DX67" s="18"/>
      <c r="DY67" s="18"/>
      <c r="DZ67" s="18"/>
      <c r="EA67" s="18"/>
      <c r="EB67" s="18"/>
      <c r="EC67" s="18"/>
    </row>
    <row r="68" customFormat="false" ht="11.25" hidden="false" customHeight="true" outlineLevel="0" collapsed="false">
      <c r="A68" s="342" t="n">
        <v>2015</v>
      </c>
      <c r="B68" s="343" t="n">
        <v>52</v>
      </c>
      <c r="C68" s="344" t="s">
        <v>491</v>
      </c>
      <c r="D68" s="285" t="n">
        <v>43210.65</v>
      </c>
      <c r="E68" s="285" t="n">
        <v>49463.63</v>
      </c>
      <c r="F68" s="285" t="n">
        <v>67151.02</v>
      </c>
      <c r="G68" s="285" t="n">
        <v>57142.86</v>
      </c>
      <c r="H68" s="285" t="n">
        <v>49250.04</v>
      </c>
      <c r="I68" s="285" t="n">
        <v>50000</v>
      </c>
      <c r="J68" s="345"/>
      <c r="K68" s="285" t="n">
        <f aca="false">IF(E68&lt;&gt;0,ROUND(E68-(T68/(U68+V68)),0),"")</f>
        <v>0</v>
      </c>
      <c r="L68" s="285" t="n">
        <f aca="false">IF(F68&lt;&gt;0,ROUND(F68-(W68/(X68)),0),"")</f>
        <v>0</v>
      </c>
      <c r="M68" s="285" t="n">
        <f aca="false">IF(G68&lt;&gt;0,ROUND(G68-(Y68/(Z68)),0),"")</f>
        <v>0</v>
      </c>
      <c r="N68" s="285" t="n">
        <f aca="false">IF(H68&lt;&gt;0,ROUND(H68-(AA68/(AB68)),0),"")</f>
        <v>0</v>
      </c>
      <c r="O68" s="285" t="n">
        <f aca="false">IF(I68&lt;&gt;0,ROUND(I68-(AC68/(AD68)),0),"")</f>
        <v>0</v>
      </c>
      <c r="P68" s="345"/>
      <c r="Q68" s="285" t="n">
        <v>12833129.5</v>
      </c>
      <c r="R68" s="285" t="n">
        <v>274.81</v>
      </c>
      <c r="S68" s="285" t="n">
        <v>22.18</v>
      </c>
      <c r="T68" s="285" t="n">
        <v>13256252</v>
      </c>
      <c r="U68" s="285" t="n">
        <v>249</v>
      </c>
      <c r="V68" s="285" t="n">
        <v>19</v>
      </c>
      <c r="W68" s="285" t="n">
        <v>671510.16</v>
      </c>
      <c r="X68" s="285" t="n">
        <v>10</v>
      </c>
      <c r="Y68" s="285" t="n">
        <v>600000</v>
      </c>
      <c r="Z68" s="285" t="n">
        <v>10.5</v>
      </c>
      <c r="AA68" s="285" t="n">
        <v>98500.08</v>
      </c>
      <c r="AB68" s="285" t="n">
        <v>2</v>
      </c>
      <c r="AC68" s="285" t="n">
        <v>100000</v>
      </c>
      <c r="AD68" s="285" t="n">
        <v>2</v>
      </c>
      <c r="AE68" s="345"/>
      <c r="AF68" s="285" t="n">
        <f aca="false">IF(ISBLANK(Q68),"",ROUND(Q68-(AS68+AT68+AU68),0))</f>
        <v>0</v>
      </c>
      <c r="AG68" s="285" t="n">
        <f aca="false">IF(ISBLANK(T68),"",ROUND(T68-(AV68+AW68+AX68),0))</f>
        <v>0</v>
      </c>
      <c r="AH68" s="285" t="n">
        <f aca="false">IF(ISBLANK(W68),"",ROUND(W68-(BK68+BL68+BM68),0))</f>
        <v>0</v>
      </c>
      <c r="AI68" s="285" t="n">
        <f aca="false">IF(ISBLANK(Y68),"",ROUND(Y68-(BN68+BO68+BP68),0))</f>
        <v>0</v>
      </c>
      <c r="AJ68" s="285" t="n">
        <f aca="false">IF(ISBLANK(AA68),"",ROUND(AA68-(BW68+BX68+BY68),0))</f>
        <v>0</v>
      </c>
      <c r="AK68" s="285" t="n">
        <f aca="false">IF(ISBLANK(AC68),"",ROUND(AC68-(BZ68+CA68+CB68),0))</f>
        <v>0</v>
      </c>
      <c r="AL68" s="285" t="n">
        <f aca="false">IF(ISBLANK(R68),"",ROUND((R68+S68)-(AY68+AZ68+BA68+BE68+BF68+BG68),0))</f>
        <v>0</v>
      </c>
      <c r="AM68" s="285" t="n">
        <f aca="false">IF(ISBLANK(U68),"",ROUND((U68+V68)-(BB68+BC68+BD68+BH68+BI68+BJ68),0))</f>
        <v>0</v>
      </c>
      <c r="AN68" s="285" t="n">
        <f aca="false">IF(ISBLANK(X68),"",ROUND((X68)-(BQ68+BR68+BS68),0))</f>
        <v>0</v>
      </c>
      <c r="AO68" s="285" t="n">
        <f aca="false">IF(ISBLANK(Z68),"",ROUND((Z68)-(BT68+BU68+BV68),0))</f>
        <v>0</v>
      </c>
      <c r="AP68" s="285" t="n">
        <f aca="false">IF(ISBLANK(AB68),"",ROUND((AB68)-(CC68+CD68+CE68),0))</f>
        <v>0</v>
      </c>
      <c r="AQ68" s="285" t="n">
        <f aca="false">IF(ISBLANK(AD68),"",ROUND((AD68)-(CF68+CG68+CH68),0))</f>
        <v>0</v>
      </c>
      <c r="AR68" s="345"/>
      <c r="AS68" s="285" t="n">
        <v>7824780.77</v>
      </c>
      <c r="AT68" s="285" t="n">
        <v>4755844.69</v>
      </c>
      <c r="AU68" s="285" t="n">
        <v>252504.04</v>
      </c>
      <c r="AV68" s="285" t="n">
        <v>8136250</v>
      </c>
      <c r="AW68" s="285" t="n">
        <v>4993002</v>
      </c>
      <c r="AX68" s="285" t="n">
        <v>127000</v>
      </c>
      <c r="AY68" s="285" t="n">
        <v>160.03</v>
      </c>
      <c r="AZ68" s="285" t="n">
        <v>110.28</v>
      </c>
      <c r="BA68" s="285" t="n">
        <v>4.5</v>
      </c>
      <c r="BB68" s="285" t="n">
        <v>140</v>
      </c>
      <c r="BC68" s="285" t="n">
        <v>106</v>
      </c>
      <c r="BD68" s="285" t="n">
        <v>3</v>
      </c>
      <c r="BE68" s="285" t="n">
        <v>14</v>
      </c>
      <c r="BF68" s="285" t="n">
        <v>8.18</v>
      </c>
      <c r="BG68" s="285" t="n">
        <v>0</v>
      </c>
      <c r="BH68" s="285" t="n">
        <v>12</v>
      </c>
      <c r="BI68" s="285" t="n">
        <v>7</v>
      </c>
      <c r="BJ68" s="285" t="n">
        <v>0</v>
      </c>
      <c r="BK68" s="285" t="n">
        <v>464408.04</v>
      </c>
      <c r="BL68" s="285" t="n">
        <v>207102.12</v>
      </c>
      <c r="BM68" s="285" t="n">
        <v>0</v>
      </c>
      <c r="BN68" s="285" t="n">
        <v>384000</v>
      </c>
      <c r="BO68" s="285" t="n">
        <v>216000</v>
      </c>
      <c r="BP68" s="285" t="n">
        <v>0</v>
      </c>
      <c r="BQ68" s="285" t="n">
        <v>7</v>
      </c>
      <c r="BR68" s="285" t="n">
        <v>3</v>
      </c>
      <c r="BS68" s="285" t="n">
        <v>0</v>
      </c>
      <c r="BT68" s="285" t="n">
        <v>7.34</v>
      </c>
      <c r="BU68" s="285" t="n">
        <v>3.16</v>
      </c>
      <c r="BV68" s="285" t="n">
        <v>0</v>
      </c>
      <c r="BW68" s="285" t="n">
        <v>0</v>
      </c>
      <c r="BX68" s="285" t="n">
        <v>98500.08</v>
      </c>
      <c r="BY68" s="285" t="n">
        <v>0</v>
      </c>
      <c r="BZ68" s="285" t="n">
        <v>0</v>
      </c>
      <c r="CA68" s="285" t="n">
        <v>100000</v>
      </c>
      <c r="CB68" s="285" t="n">
        <v>0</v>
      </c>
      <c r="CC68" s="285" t="n">
        <v>0</v>
      </c>
      <c r="CD68" s="285" t="n">
        <v>2</v>
      </c>
      <c r="CE68" s="285" t="n">
        <v>0</v>
      </c>
      <c r="CF68" s="285" t="n">
        <v>0</v>
      </c>
      <c r="CG68" s="285" t="n">
        <v>2</v>
      </c>
      <c r="CH68" s="285" t="n">
        <v>0</v>
      </c>
      <c r="CI68" s="345"/>
      <c r="CJ68" s="18"/>
      <c r="CK68" s="18"/>
      <c r="CL68" s="18"/>
      <c r="CM68" s="18"/>
      <c r="CN68" s="18"/>
      <c r="CO68" s="18"/>
      <c r="CP68" s="18"/>
      <c r="CQ68" s="18"/>
      <c r="CR68" s="18"/>
      <c r="CS68" s="18"/>
      <c r="CT68" s="18"/>
      <c r="CU68" s="18"/>
      <c r="CV68" s="18"/>
      <c r="CW68" s="18"/>
      <c r="CX68" s="18"/>
      <c r="CY68" s="18"/>
      <c r="CZ68" s="18"/>
      <c r="DA68" s="18"/>
      <c r="DB68" s="18"/>
      <c r="DC68" s="18"/>
      <c r="DD68" s="18"/>
      <c r="DE68" s="18"/>
      <c r="DF68" s="18"/>
      <c r="DG68" s="18"/>
      <c r="DH68" s="18"/>
      <c r="DI68" s="18"/>
      <c r="DJ68" s="18"/>
      <c r="DK68" s="18"/>
      <c r="DL68" s="18"/>
      <c r="DM68" s="18"/>
      <c r="DN68" s="18"/>
      <c r="DO68" s="18"/>
      <c r="DP68" s="18"/>
      <c r="DQ68" s="18"/>
      <c r="DR68" s="18"/>
      <c r="DS68" s="18"/>
      <c r="DT68" s="18"/>
      <c r="DU68" s="18"/>
      <c r="DV68" s="18"/>
      <c r="DW68" s="18"/>
      <c r="DX68" s="18"/>
      <c r="DY68" s="18"/>
      <c r="DZ68" s="18"/>
      <c r="EA68" s="18"/>
      <c r="EB68" s="18"/>
      <c r="EC68" s="18"/>
    </row>
    <row r="69" customFormat="false" ht="11.25" hidden="false" customHeight="true" outlineLevel="0" collapsed="false">
      <c r="A69" s="342" t="n">
        <v>2015</v>
      </c>
      <c r="B69" s="343" t="n">
        <v>53</v>
      </c>
      <c r="C69" s="344" t="s">
        <v>492</v>
      </c>
      <c r="D69" s="285" t="n">
        <v>64183.77</v>
      </c>
      <c r="E69" s="285" t="n">
        <v>63977.29</v>
      </c>
      <c r="F69" s="285" t="n">
        <v>120221.58</v>
      </c>
      <c r="G69" s="285" t="n">
        <v>126249.5</v>
      </c>
      <c r="H69" s="285" t="n">
        <v>89675.37</v>
      </c>
      <c r="I69" s="285" t="n">
        <v>89606.73</v>
      </c>
      <c r="J69" s="345"/>
      <c r="K69" s="285" t="n">
        <f aca="false">IF(E69&lt;&gt;0,ROUND(E69-(T69/(U69+V69)),0),"")</f>
        <v>0</v>
      </c>
      <c r="L69" s="285" t="n">
        <f aca="false">IF(F69&lt;&gt;0,ROUND(F69-(W69/(X69)),0),"")</f>
        <v>-0</v>
      </c>
      <c r="M69" s="285" t="n">
        <f aca="false">IF(G69&lt;&gt;0,ROUND(G69-(Y69/(Z69)),0),"")</f>
        <v>0</v>
      </c>
      <c r="N69" s="285" t="n">
        <f aca="false">IF(H69&lt;&gt;0,ROUND(H69-(AA69/(AB69)),0),"")</f>
        <v>0</v>
      </c>
      <c r="O69" s="285" t="n">
        <f aca="false">IF(I69&lt;&gt;0,ROUND(I69-(AC69/(AD69)),0),"")</f>
        <v>0</v>
      </c>
      <c r="P69" s="345"/>
      <c r="Q69" s="285" t="n">
        <v>382957617.07</v>
      </c>
      <c r="R69" s="285" t="n">
        <v>5656.05</v>
      </c>
      <c r="S69" s="285" t="n">
        <v>310.53</v>
      </c>
      <c r="T69" s="285" t="n">
        <v>397563806</v>
      </c>
      <c r="U69" s="285" t="n">
        <v>5894.78</v>
      </c>
      <c r="V69" s="285" t="n">
        <v>319.36</v>
      </c>
      <c r="W69" s="285" t="n">
        <v>10346269.25</v>
      </c>
      <c r="X69" s="285" t="n">
        <v>86.06</v>
      </c>
      <c r="Y69" s="285" t="n">
        <v>11362455</v>
      </c>
      <c r="Z69" s="285" t="n">
        <v>90</v>
      </c>
      <c r="AA69" s="285" t="n">
        <v>14998204.99</v>
      </c>
      <c r="AB69" s="285" t="n">
        <v>167.25</v>
      </c>
      <c r="AC69" s="285" t="n">
        <v>16756457.69</v>
      </c>
      <c r="AD69" s="285" t="n">
        <v>187</v>
      </c>
      <c r="AE69" s="345"/>
      <c r="AF69" s="285" t="n">
        <f aca="false">IF(ISBLANK(Q69),"",ROUND(Q69-(AS69+AT69+AU69),0))</f>
        <v>0</v>
      </c>
      <c r="AG69" s="285" t="n">
        <f aca="false">IF(ISBLANK(T69),"",ROUND(T69-(AV69+AW69+AX69),0))</f>
        <v>0</v>
      </c>
      <c r="AH69" s="285" t="n">
        <f aca="false">IF(ISBLANK(W69),"",ROUND(W69-(BK69+BL69+BM69),0))</f>
        <v>0</v>
      </c>
      <c r="AI69" s="285" t="n">
        <f aca="false">IF(ISBLANK(Y69),"",ROUND(Y69-(BN69+BO69+BP69),0))</f>
        <v>0</v>
      </c>
      <c r="AJ69" s="285" t="n">
        <f aca="false">IF(ISBLANK(AA69),"",ROUND(AA69-(BW69+BX69+BY69),0))</f>
        <v>0</v>
      </c>
      <c r="AK69" s="285" t="n">
        <f aca="false">IF(ISBLANK(AC69),"",ROUND(AC69-(BZ69+CA69+CB69),0))</f>
        <v>0</v>
      </c>
      <c r="AL69" s="285" t="n">
        <f aca="false">IF(ISBLANK(R69),"",ROUND((R69+S69)-(AY69+AZ69+BA69+BE69+BF69+BG69),0))</f>
        <v>0</v>
      </c>
      <c r="AM69" s="285" t="n">
        <f aca="false">IF(ISBLANK(U69),"",ROUND((U69+V69)-(BB69+BC69+BD69+BH69+BI69+BJ69),0))</f>
        <v>0</v>
      </c>
      <c r="AN69" s="285" t="n">
        <f aca="false">IF(ISBLANK(X69),"",ROUND((X69)-(BQ69+BR69+BS69),0))</f>
        <v>0</v>
      </c>
      <c r="AO69" s="285" t="n">
        <f aca="false">IF(ISBLANK(Z69),"",ROUND((Z69)-(BT69+BU69+BV69),0))</f>
        <v>0</v>
      </c>
      <c r="AP69" s="285" t="n">
        <f aca="false">IF(ISBLANK(AB69),"",ROUND((AB69)-(CC69+CD69+CE69),0))</f>
        <v>0</v>
      </c>
      <c r="AQ69" s="285" t="n">
        <f aca="false">IF(ISBLANK(AD69),"",ROUND((AD69)-(CF69+CG69+CH69),0))</f>
        <v>0</v>
      </c>
      <c r="AR69" s="345"/>
      <c r="AS69" s="285" t="n">
        <v>225623423</v>
      </c>
      <c r="AT69" s="285" t="n">
        <v>157334194.07</v>
      </c>
      <c r="AU69" s="285" t="n">
        <v>0</v>
      </c>
      <c r="AV69" s="285" t="n">
        <v>242647033</v>
      </c>
      <c r="AW69" s="285" t="n">
        <v>154916773</v>
      </c>
      <c r="AX69" s="285" t="n">
        <v>0</v>
      </c>
      <c r="AY69" s="285" t="n">
        <v>3435.35</v>
      </c>
      <c r="AZ69" s="285" t="n">
        <v>2220.7</v>
      </c>
      <c r="BA69" s="285" t="n">
        <v>0</v>
      </c>
      <c r="BB69" s="285" t="n">
        <v>3592.33</v>
      </c>
      <c r="BC69" s="285" t="n">
        <v>2302.45</v>
      </c>
      <c r="BD69" s="285" t="n">
        <v>0</v>
      </c>
      <c r="BE69" s="285" t="n">
        <v>169.58</v>
      </c>
      <c r="BF69" s="285" t="n">
        <v>140.95</v>
      </c>
      <c r="BG69" s="285" t="n">
        <v>0</v>
      </c>
      <c r="BH69" s="285" t="n">
        <v>184.13</v>
      </c>
      <c r="BI69" s="285" t="n">
        <v>135.23</v>
      </c>
      <c r="BJ69" s="285" t="n">
        <v>0</v>
      </c>
      <c r="BK69" s="285" t="n">
        <v>7603009.34</v>
      </c>
      <c r="BL69" s="285" t="n">
        <v>2743259.91</v>
      </c>
      <c r="BM69" s="285" t="n">
        <v>0</v>
      </c>
      <c r="BN69" s="285" t="n">
        <v>8226738</v>
      </c>
      <c r="BO69" s="285" t="n">
        <v>3135717</v>
      </c>
      <c r="BP69" s="285" t="n">
        <v>0</v>
      </c>
      <c r="BQ69" s="285" t="n">
        <v>64.78</v>
      </c>
      <c r="BR69" s="285" t="n">
        <v>21.28</v>
      </c>
      <c r="BS69" s="285" t="n">
        <v>0</v>
      </c>
      <c r="BT69" s="285" t="n">
        <v>67</v>
      </c>
      <c r="BU69" s="285" t="n">
        <v>23</v>
      </c>
      <c r="BV69" s="285" t="n">
        <v>0</v>
      </c>
      <c r="BW69" s="285" t="n">
        <v>8414026.15</v>
      </c>
      <c r="BX69" s="285" t="n">
        <v>6584178.84</v>
      </c>
      <c r="BY69" s="285" t="n">
        <v>0</v>
      </c>
      <c r="BZ69" s="285" t="n">
        <v>9052218</v>
      </c>
      <c r="CA69" s="285" t="n">
        <v>7704239.69</v>
      </c>
      <c r="CB69" s="285" t="n">
        <v>0</v>
      </c>
      <c r="CC69" s="285" t="n">
        <v>97.85</v>
      </c>
      <c r="CD69" s="285" t="n">
        <v>69.4</v>
      </c>
      <c r="CE69" s="285" t="n">
        <v>0</v>
      </c>
      <c r="CF69" s="285" t="n">
        <v>103</v>
      </c>
      <c r="CG69" s="285" t="n">
        <v>84</v>
      </c>
      <c r="CH69" s="285" t="n">
        <v>0</v>
      </c>
      <c r="CI69" s="345"/>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row>
    <row r="70" customFormat="false" ht="11.25" hidden="false" customHeight="true" outlineLevel="0" collapsed="false">
      <c r="A70" s="342" t="n">
        <v>2015</v>
      </c>
      <c r="B70" s="343" t="n">
        <v>54</v>
      </c>
      <c r="C70" s="344" t="s">
        <v>493</v>
      </c>
      <c r="D70" s="285" t="n">
        <v>51901.27</v>
      </c>
      <c r="E70" s="285" t="n">
        <v>54627.86</v>
      </c>
      <c r="F70" s="285" t="n">
        <v>90415.62</v>
      </c>
      <c r="G70" s="285" t="n">
        <v>88990.5</v>
      </c>
      <c r="H70" s="285" t="n">
        <v>69122.96</v>
      </c>
      <c r="I70" s="285" t="n">
        <v>69700.93</v>
      </c>
      <c r="J70" s="345"/>
      <c r="K70" s="285" t="n">
        <f aca="false">IF(E70&lt;&gt;0,ROUND(E70-(T70/(U70+V70)),0),"")</f>
        <v>0</v>
      </c>
      <c r="L70" s="285" t="n">
        <f aca="false">IF(F70&lt;&gt;0,ROUND(F70-(W70/(X70)),0),"")</f>
        <v>-0</v>
      </c>
      <c r="M70" s="285" t="n">
        <f aca="false">IF(G70&lt;&gt;0,ROUND(G70-(Y70/(Z70)),0),"")</f>
        <v>0</v>
      </c>
      <c r="N70" s="285" t="n">
        <f aca="false">IF(H70&lt;&gt;0,ROUND(H70-(AA70/(AB70)),0),"")</f>
        <v>-0</v>
      </c>
      <c r="O70" s="285" t="n">
        <f aca="false">IF(I70&lt;&gt;0,ROUND(I70-(AC70/(AD70)),0),"")</f>
        <v>0</v>
      </c>
      <c r="P70" s="345"/>
      <c r="Q70" s="285" t="n">
        <v>20519684.22</v>
      </c>
      <c r="R70" s="285" t="n">
        <v>374.21</v>
      </c>
      <c r="S70" s="285" t="n">
        <v>21.15</v>
      </c>
      <c r="T70" s="285" t="n">
        <v>21796515.16</v>
      </c>
      <c r="U70" s="285" t="n">
        <v>379</v>
      </c>
      <c r="V70" s="285" t="n">
        <v>20</v>
      </c>
      <c r="W70" s="285" t="n">
        <v>542493.73</v>
      </c>
      <c r="X70" s="285" t="n">
        <v>6</v>
      </c>
      <c r="Y70" s="285" t="n">
        <v>533943</v>
      </c>
      <c r="Z70" s="285" t="n">
        <v>6</v>
      </c>
      <c r="AA70" s="285" t="n">
        <v>746528</v>
      </c>
      <c r="AB70" s="285" t="n">
        <v>10.8</v>
      </c>
      <c r="AC70" s="285" t="n">
        <v>752770</v>
      </c>
      <c r="AD70" s="285" t="n">
        <v>10.8</v>
      </c>
      <c r="AE70" s="345"/>
      <c r="AF70" s="285" t="n">
        <f aca="false">IF(ISBLANK(Q70),"",ROUND(Q70-(AS70+AT70+AU70),0))</f>
        <v>0</v>
      </c>
      <c r="AG70" s="285" t="n">
        <f aca="false">IF(ISBLANK(T70),"",ROUND(T70-(AV70+AW70+AX70),0))</f>
        <v>0</v>
      </c>
      <c r="AH70" s="285" t="n">
        <f aca="false">IF(ISBLANK(W70),"",ROUND(W70-(BK70+BL70+BM70),0))</f>
        <v>0</v>
      </c>
      <c r="AI70" s="285" t="n">
        <f aca="false">IF(ISBLANK(Y70),"",ROUND(Y70-(BN70+BO70+BP70),0))</f>
        <v>0</v>
      </c>
      <c r="AJ70" s="285" t="n">
        <f aca="false">IF(ISBLANK(AA70),"",ROUND(AA70-(BW70+BX70+BY70),0))</f>
        <v>0</v>
      </c>
      <c r="AK70" s="285" t="n">
        <f aca="false">IF(ISBLANK(AC70),"",ROUND(AC70-(BZ70+CA70+CB70),0))</f>
        <v>0</v>
      </c>
      <c r="AL70" s="285" t="n">
        <f aca="false">IF(ISBLANK(R70),"",ROUND((R70+S70)-(AY70+AZ70+BA70+BE70+BF70+BG70),0))</f>
        <v>0</v>
      </c>
      <c r="AM70" s="285" t="n">
        <f aca="false">IF(ISBLANK(U70),"",ROUND((U70+V70)-(BB70+BC70+BD70+BH70+BI70+BJ70),0))</f>
        <v>0</v>
      </c>
      <c r="AN70" s="285" t="n">
        <f aca="false">IF(ISBLANK(X70),"",ROUND((X70)-(BQ70+BR70+BS70),0))</f>
        <v>0</v>
      </c>
      <c r="AO70" s="285" t="n">
        <f aca="false">IF(ISBLANK(Z70),"",ROUND((Z70)-(BT70+BU70+BV70),0))</f>
        <v>0</v>
      </c>
      <c r="AP70" s="285" t="n">
        <f aca="false">IF(ISBLANK(AB70),"",ROUND((AB70)-(CC70+CD70+CE70),0))</f>
        <v>0</v>
      </c>
      <c r="AQ70" s="285" t="n">
        <f aca="false">IF(ISBLANK(AD70),"",ROUND((AD70)-(CF70+CG70+CH70),0))</f>
        <v>0</v>
      </c>
      <c r="AR70" s="345"/>
      <c r="AS70" s="285" t="n">
        <v>12541269.26</v>
      </c>
      <c r="AT70" s="285" t="n">
        <v>7978414.96</v>
      </c>
      <c r="AU70" s="285" t="n">
        <v>0</v>
      </c>
      <c r="AV70" s="285" t="n">
        <v>13184164.17</v>
      </c>
      <c r="AW70" s="285" t="n">
        <v>8612350.99</v>
      </c>
      <c r="AX70" s="285" t="n">
        <v>0</v>
      </c>
      <c r="AY70" s="285" t="n">
        <v>235.45</v>
      </c>
      <c r="AZ70" s="285" t="n">
        <v>138.76</v>
      </c>
      <c r="BA70" s="285" t="n">
        <v>0</v>
      </c>
      <c r="BB70" s="285" t="n">
        <v>238</v>
      </c>
      <c r="BC70" s="285" t="n">
        <v>141</v>
      </c>
      <c r="BD70" s="285" t="n">
        <v>0</v>
      </c>
      <c r="BE70" s="285" t="n">
        <v>11.45</v>
      </c>
      <c r="BF70" s="285" t="n">
        <v>9.7</v>
      </c>
      <c r="BG70" s="285" t="n">
        <v>0</v>
      </c>
      <c r="BH70" s="285" t="n">
        <v>11.3</v>
      </c>
      <c r="BI70" s="285" t="n">
        <v>8.7</v>
      </c>
      <c r="BJ70" s="285" t="n">
        <v>0</v>
      </c>
      <c r="BK70" s="285" t="n">
        <v>413563.03</v>
      </c>
      <c r="BL70" s="285" t="n">
        <v>128930.7</v>
      </c>
      <c r="BM70" s="285" t="n">
        <v>0</v>
      </c>
      <c r="BN70" s="285" t="n">
        <v>403659.67</v>
      </c>
      <c r="BO70" s="285" t="n">
        <v>130283.33</v>
      </c>
      <c r="BP70" s="285" t="n">
        <v>0</v>
      </c>
      <c r="BQ70" s="285" t="n">
        <v>4.7</v>
      </c>
      <c r="BR70" s="285" t="n">
        <v>1.3</v>
      </c>
      <c r="BS70" s="285" t="n">
        <v>0</v>
      </c>
      <c r="BT70" s="285" t="n">
        <v>4.7</v>
      </c>
      <c r="BU70" s="285" t="n">
        <v>1.3</v>
      </c>
      <c r="BV70" s="285" t="n">
        <v>0</v>
      </c>
      <c r="BW70" s="285" t="n">
        <v>391574.27</v>
      </c>
      <c r="BX70" s="285" t="n">
        <v>354953.73</v>
      </c>
      <c r="BY70" s="285" t="n">
        <v>0</v>
      </c>
      <c r="BZ70" s="285" t="n">
        <v>395229.67</v>
      </c>
      <c r="CA70" s="285" t="n">
        <v>357540.33</v>
      </c>
      <c r="CB70" s="285" t="n">
        <v>0</v>
      </c>
      <c r="CC70" s="285" t="n">
        <v>6</v>
      </c>
      <c r="CD70" s="285" t="n">
        <v>4.8</v>
      </c>
      <c r="CE70" s="285" t="n">
        <v>0</v>
      </c>
      <c r="CF70" s="285" t="n">
        <v>6</v>
      </c>
      <c r="CG70" s="285" t="n">
        <v>4.8</v>
      </c>
      <c r="CH70" s="285" t="n">
        <v>0</v>
      </c>
      <c r="CI70" s="345"/>
      <c r="CJ70" s="18"/>
      <c r="CK70" s="18"/>
      <c r="CL70" s="18"/>
      <c r="CM70" s="18"/>
      <c r="CN70" s="18"/>
      <c r="CO70" s="18"/>
      <c r="CP70" s="18"/>
      <c r="CQ70" s="18"/>
      <c r="CR70" s="18"/>
      <c r="CS70" s="18"/>
      <c r="CT70" s="18"/>
      <c r="CU70" s="18"/>
      <c r="CV70" s="18"/>
      <c r="CW70" s="18"/>
      <c r="CX70" s="18"/>
      <c r="CY70" s="18"/>
      <c r="CZ70" s="18"/>
      <c r="DA70" s="18"/>
      <c r="DB70" s="18"/>
      <c r="DC70" s="18"/>
      <c r="DD70" s="18"/>
      <c r="DE70" s="18"/>
      <c r="DF70" s="18"/>
      <c r="DG70" s="18"/>
      <c r="DH70" s="18"/>
      <c r="DI70" s="18"/>
      <c r="DJ70" s="18"/>
      <c r="DK70" s="18"/>
      <c r="DL70" s="18"/>
      <c r="DM70" s="18"/>
      <c r="DN70" s="18"/>
      <c r="DO70" s="18"/>
      <c r="DP70" s="18"/>
      <c r="DQ70" s="18"/>
      <c r="DR70" s="18"/>
      <c r="DS70" s="18"/>
      <c r="DT70" s="18"/>
      <c r="DU70" s="18"/>
      <c r="DV70" s="18"/>
      <c r="DW70" s="18"/>
      <c r="DX70" s="18"/>
      <c r="DY70" s="18"/>
      <c r="DZ70" s="18"/>
      <c r="EA70" s="18"/>
      <c r="EB70" s="18"/>
      <c r="EC70" s="18"/>
    </row>
    <row r="71" customFormat="false" ht="11.25" hidden="false" customHeight="true" outlineLevel="0" collapsed="false">
      <c r="A71" s="342" t="n">
        <v>2015</v>
      </c>
      <c r="B71" s="343" t="n">
        <v>55</v>
      </c>
      <c r="C71" s="344" t="s">
        <v>459</v>
      </c>
      <c r="D71" s="285" t="n">
        <v>46558.79</v>
      </c>
      <c r="E71" s="285" t="n">
        <v>49813.58</v>
      </c>
      <c r="F71" s="285" t="n">
        <v>70556.04</v>
      </c>
      <c r="G71" s="285" t="n">
        <v>66340.1</v>
      </c>
      <c r="H71" s="285" t="n">
        <v>71085.92</v>
      </c>
      <c r="I71" s="285" t="n">
        <v>71085.92</v>
      </c>
      <c r="J71" s="345"/>
      <c r="K71" s="285" t="n">
        <f aca="false">IF(E71&lt;&gt;0,ROUND(E71-(T71/(U71+V71)),0),"")</f>
        <v>-0</v>
      </c>
      <c r="L71" s="285" t="n">
        <f aca="false">IF(F71&lt;&gt;0,ROUND(F71-(W71/(X71)),0),"")</f>
        <v>-0</v>
      </c>
      <c r="M71" s="285" t="n">
        <f aca="false">IF(G71&lt;&gt;0,ROUND(G71-(Y71/(Z71)),0),"")</f>
        <v>-0</v>
      </c>
      <c r="N71" s="285" t="n">
        <f aca="false">IF(H71&lt;&gt;0,ROUND(H71-(AA71/(AB71)),0),"")</f>
        <v>-0</v>
      </c>
      <c r="O71" s="285" t="n">
        <f aca="false">IF(I71&lt;&gt;0,ROUND(I71-(AC71/(AD71)),0),"")</f>
        <v>-0</v>
      </c>
      <c r="P71" s="345"/>
      <c r="Q71" s="285" t="n">
        <v>6256570.56</v>
      </c>
      <c r="R71" s="285" t="n">
        <v>125.4</v>
      </c>
      <c r="S71" s="285" t="n">
        <v>8.98</v>
      </c>
      <c r="T71" s="285" t="n">
        <v>6624210</v>
      </c>
      <c r="U71" s="285" t="n">
        <v>125</v>
      </c>
      <c r="V71" s="285" t="n">
        <v>7.98</v>
      </c>
      <c r="W71" s="285" t="n">
        <v>280813.04</v>
      </c>
      <c r="X71" s="285" t="n">
        <v>3.98</v>
      </c>
      <c r="Y71" s="285" t="n">
        <v>264697</v>
      </c>
      <c r="Z71" s="285" t="n">
        <v>3.99</v>
      </c>
      <c r="AA71" s="285" t="n">
        <v>201173.16</v>
      </c>
      <c r="AB71" s="285" t="n">
        <v>2.83</v>
      </c>
      <c r="AC71" s="285" t="n">
        <v>201173.16</v>
      </c>
      <c r="AD71" s="285" t="n">
        <v>2.83</v>
      </c>
      <c r="AE71" s="345"/>
      <c r="AF71" s="285" t="n">
        <f aca="false">IF(ISBLANK(Q71),"",ROUND(Q71-(AS71+AT71+AU71),0))</f>
        <v>0</v>
      </c>
      <c r="AG71" s="285" t="n">
        <f aca="false">IF(ISBLANK(T71),"",ROUND(T71-(AV71+AW71+AX71),0))</f>
        <v>0</v>
      </c>
      <c r="AH71" s="285" t="n">
        <f aca="false">IF(ISBLANK(W71),"",ROUND(W71-(BK71+BL71+BM71),0))</f>
        <v>0</v>
      </c>
      <c r="AI71" s="285" t="n">
        <f aca="false">IF(ISBLANK(Y71),"",ROUND(Y71-(BN71+BO71+BP71),0))</f>
        <v>0</v>
      </c>
      <c r="AJ71" s="285" t="n">
        <f aca="false">IF(ISBLANK(AA71),"",ROUND(AA71-(BW71+BX71+BY71),0))</f>
        <v>0</v>
      </c>
      <c r="AK71" s="285" t="n">
        <f aca="false">IF(ISBLANK(AC71),"",ROUND(AC71-(BZ71+CA71+CB71),0))</f>
        <v>0</v>
      </c>
      <c r="AL71" s="285" t="n">
        <f aca="false">IF(ISBLANK(R71),"",ROUND((R71+S71)-(AY71+AZ71+BA71+BE71+BF71+BG71),0))</f>
        <v>0</v>
      </c>
      <c r="AM71" s="285" t="n">
        <f aca="false">IF(ISBLANK(U71),"",ROUND((U71+V71)-(BB71+BC71+BD71+BH71+BI71+BJ71),0))</f>
        <v>0</v>
      </c>
      <c r="AN71" s="285" t="n">
        <f aca="false">IF(ISBLANK(X71),"",ROUND((X71)-(BQ71+BR71+BS71),0))</f>
        <v>0</v>
      </c>
      <c r="AO71" s="285" t="n">
        <f aca="false">IF(ISBLANK(Z71),"",ROUND((Z71)-(BT71+BU71+BV71),0))</f>
        <v>0</v>
      </c>
      <c r="AP71" s="285" t="n">
        <f aca="false">IF(ISBLANK(AB71),"",ROUND((AB71)-(CC71+CD71+CE71),0))</f>
        <v>0</v>
      </c>
      <c r="AQ71" s="285" t="n">
        <f aca="false">IF(ISBLANK(AD71),"",ROUND((AD71)-(CF71+CG71+CH71),0))</f>
        <v>0</v>
      </c>
      <c r="AR71" s="345"/>
      <c r="AS71" s="285" t="n">
        <v>3819388.48</v>
      </c>
      <c r="AT71" s="285" t="n">
        <v>2437182.08</v>
      </c>
      <c r="AU71" s="285" t="n">
        <v>0</v>
      </c>
      <c r="AV71" s="285" t="n">
        <v>4137720</v>
      </c>
      <c r="AW71" s="285" t="n">
        <v>2486490</v>
      </c>
      <c r="AX71" s="285" t="n">
        <v>0</v>
      </c>
      <c r="AY71" s="285" t="n">
        <v>73.7</v>
      </c>
      <c r="AZ71" s="285" t="n">
        <v>51.7</v>
      </c>
      <c r="BA71" s="285" t="n">
        <v>0</v>
      </c>
      <c r="BB71" s="285" t="n">
        <v>73.3</v>
      </c>
      <c r="BC71" s="285" t="n">
        <v>51.7</v>
      </c>
      <c r="BD71" s="285" t="n">
        <v>0</v>
      </c>
      <c r="BE71" s="285" t="n">
        <v>5.32</v>
      </c>
      <c r="BF71" s="285" t="n">
        <v>3.66</v>
      </c>
      <c r="BG71" s="285" t="n">
        <v>0</v>
      </c>
      <c r="BH71" s="285" t="n">
        <v>4.32</v>
      </c>
      <c r="BI71" s="285" t="n">
        <v>3.66</v>
      </c>
      <c r="BJ71" s="285" t="n">
        <v>0</v>
      </c>
      <c r="BK71" s="285" t="n">
        <v>192405.32</v>
      </c>
      <c r="BL71" s="285" t="n">
        <v>88407.72</v>
      </c>
      <c r="BM71" s="285" t="n">
        <v>0</v>
      </c>
      <c r="BN71" s="285" t="n">
        <v>177139</v>
      </c>
      <c r="BO71" s="285" t="n">
        <v>87558</v>
      </c>
      <c r="BP71" s="285" t="n">
        <v>0</v>
      </c>
      <c r="BQ71" s="285" t="n">
        <v>2.66</v>
      </c>
      <c r="BR71" s="285" t="n">
        <v>1.32</v>
      </c>
      <c r="BS71" s="285" t="n">
        <v>0</v>
      </c>
      <c r="BT71" s="285" t="n">
        <v>2.66</v>
      </c>
      <c r="BU71" s="285" t="n">
        <v>1.33</v>
      </c>
      <c r="BV71" s="285" t="n">
        <v>0</v>
      </c>
      <c r="BW71" s="285" t="n">
        <v>118595.44</v>
      </c>
      <c r="BX71" s="285" t="n">
        <v>82577.72</v>
      </c>
      <c r="BY71" s="285" t="n">
        <v>0</v>
      </c>
      <c r="BZ71" s="285" t="n">
        <v>118595.44</v>
      </c>
      <c r="CA71" s="285" t="n">
        <v>82577.72</v>
      </c>
      <c r="CB71" s="285" t="n">
        <v>0</v>
      </c>
      <c r="CC71" s="285" t="n">
        <v>1.5</v>
      </c>
      <c r="CD71" s="285" t="n">
        <v>1.33</v>
      </c>
      <c r="CE71" s="285" t="n">
        <v>0</v>
      </c>
      <c r="CF71" s="285" t="n">
        <v>1.5</v>
      </c>
      <c r="CG71" s="285" t="n">
        <v>1.33</v>
      </c>
      <c r="CH71" s="285" t="n">
        <v>0</v>
      </c>
      <c r="CI71" s="345"/>
      <c r="CJ71" s="18"/>
      <c r="CK71" s="18"/>
      <c r="CL71" s="18"/>
      <c r="CM71" s="18"/>
      <c r="CN71" s="18"/>
      <c r="CO71" s="18"/>
      <c r="CP71" s="18"/>
      <c r="CQ71" s="18"/>
      <c r="CR71" s="18"/>
      <c r="CS71" s="18"/>
      <c r="CT71" s="18"/>
      <c r="CU71" s="18"/>
      <c r="CV71" s="18"/>
      <c r="CW71" s="18"/>
      <c r="CX71" s="18"/>
      <c r="CY71" s="18"/>
      <c r="CZ71" s="18"/>
      <c r="DA71" s="18"/>
      <c r="DB71" s="18"/>
      <c r="DC71" s="18"/>
      <c r="DD71" s="18"/>
      <c r="DE71" s="18"/>
      <c r="DF71" s="18"/>
      <c r="DG71" s="18"/>
      <c r="DH71" s="18"/>
      <c r="DI71" s="18"/>
      <c r="DJ71" s="18"/>
      <c r="DK71" s="18"/>
      <c r="DL71" s="18"/>
      <c r="DM71" s="18"/>
      <c r="DN71" s="18"/>
      <c r="DO71" s="18"/>
      <c r="DP71" s="18"/>
      <c r="DQ71" s="18"/>
      <c r="DR71" s="18"/>
      <c r="DS71" s="18"/>
      <c r="DT71" s="18"/>
      <c r="DU71" s="18"/>
      <c r="DV71" s="18"/>
      <c r="DW71" s="18"/>
      <c r="DX71" s="18"/>
      <c r="DY71" s="18"/>
      <c r="DZ71" s="18"/>
      <c r="EA71" s="18"/>
      <c r="EB71" s="18"/>
      <c r="EC71" s="18"/>
    </row>
    <row r="72" customFormat="false" ht="11.25" hidden="false" customHeight="true" outlineLevel="0" collapsed="false">
      <c r="A72" s="342" t="n">
        <v>2015</v>
      </c>
      <c r="B72" s="343" t="n">
        <v>56</v>
      </c>
      <c r="C72" s="344" t="s">
        <v>494</v>
      </c>
      <c r="D72" s="285" t="n">
        <v>42769.92</v>
      </c>
      <c r="E72" s="285" t="n">
        <v>43547.95</v>
      </c>
      <c r="F72" s="285" t="n">
        <v>91706.23</v>
      </c>
      <c r="G72" s="285" t="n">
        <v>95609.75</v>
      </c>
      <c r="H72" s="285" t="n">
        <v>64733.49</v>
      </c>
      <c r="I72" s="285" t="n">
        <v>64870.6</v>
      </c>
      <c r="J72" s="345"/>
      <c r="K72" s="285" t="n">
        <f aca="false">IF(E72&lt;&gt;0,ROUND(E72-(T72/(U72+V72)),0),"")</f>
        <v>0</v>
      </c>
      <c r="L72" s="285" t="n">
        <f aca="false">IF(F72&lt;&gt;0,ROUND(F72-(W72/(X72)),0),"")</f>
        <v>0</v>
      </c>
      <c r="M72" s="285" t="n">
        <f aca="false">IF(G72&lt;&gt;0,ROUND(G72-(Y72/(Z72)),0),"")</f>
        <v>0</v>
      </c>
      <c r="N72" s="285" t="n">
        <f aca="false">IF(H72&lt;&gt;0,ROUND(H72-(AA72/(AB72)),0),"")</f>
        <v>-0</v>
      </c>
      <c r="O72" s="285" t="n">
        <f aca="false">IF(I72&lt;&gt;0,ROUND(I72-(AC72/(AD72)),0),"")</f>
        <v>0</v>
      </c>
      <c r="P72" s="345"/>
      <c r="Q72" s="285" t="n">
        <v>7067728.77</v>
      </c>
      <c r="R72" s="285" t="n">
        <v>155.5</v>
      </c>
      <c r="S72" s="285" t="n">
        <v>9.75</v>
      </c>
      <c r="T72" s="285" t="n">
        <v>7207185</v>
      </c>
      <c r="U72" s="285" t="n">
        <v>155.5</v>
      </c>
      <c r="V72" s="285" t="n">
        <v>10</v>
      </c>
      <c r="W72" s="285" t="n">
        <v>366824.92</v>
      </c>
      <c r="X72" s="285" t="n">
        <v>4</v>
      </c>
      <c r="Y72" s="285" t="n">
        <v>382439</v>
      </c>
      <c r="Z72" s="285" t="n">
        <v>4</v>
      </c>
      <c r="AA72" s="285" t="n">
        <v>258933.97</v>
      </c>
      <c r="AB72" s="285" t="n">
        <v>4</v>
      </c>
      <c r="AC72" s="285" t="n">
        <v>324353</v>
      </c>
      <c r="AD72" s="285" t="n">
        <v>5</v>
      </c>
      <c r="AE72" s="345"/>
      <c r="AF72" s="285" t="n">
        <f aca="false">IF(ISBLANK(Q72),"",ROUND(Q72-(AS72+AT72+AU72),0))</f>
        <v>0</v>
      </c>
      <c r="AG72" s="285" t="n">
        <f aca="false">IF(ISBLANK(T72),"",ROUND(T72-(AV72+AW72+AX72),0))</f>
        <v>0</v>
      </c>
      <c r="AH72" s="285" t="n">
        <f aca="false">IF(ISBLANK(W72),"",ROUND(W72-(BK72+BL72+BM72),0))</f>
        <v>0</v>
      </c>
      <c r="AI72" s="285" t="n">
        <f aca="false">IF(ISBLANK(Y72),"",ROUND(Y72-(BN72+BO72+BP72),0))</f>
        <v>0</v>
      </c>
      <c r="AJ72" s="285" t="n">
        <f aca="false">IF(ISBLANK(AA72),"",ROUND(AA72-(BW72+BX72+BY72),0))</f>
        <v>0</v>
      </c>
      <c r="AK72" s="285" t="n">
        <f aca="false">IF(ISBLANK(AC72),"",ROUND(AC72-(BZ72+CA72+CB72),0))</f>
        <v>0</v>
      </c>
      <c r="AL72" s="285" t="n">
        <f aca="false">IF(ISBLANK(R72),"",ROUND((R72+S72)-(AY72+AZ72+BA72+BE72+BF72+BG72),0))</f>
        <v>0</v>
      </c>
      <c r="AM72" s="285" t="n">
        <f aca="false">IF(ISBLANK(U72),"",ROUND((U72+V72)-(BB72+BC72+BD72+BH72+BI72+BJ72),0))</f>
        <v>0</v>
      </c>
      <c r="AN72" s="285" t="n">
        <f aca="false">IF(ISBLANK(X72),"",ROUND((X72)-(BQ72+BR72+BS72),0))</f>
        <v>0</v>
      </c>
      <c r="AO72" s="285" t="n">
        <f aca="false">IF(ISBLANK(Z72),"",ROUND((Z72)-(BT72+BU72+BV72),0))</f>
        <v>0</v>
      </c>
      <c r="AP72" s="285" t="n">
        <f aca="false">IF(ISBLANK(AB72),"",ROUND((AB72)-(CC72+CD72+CE72),0))</f>
        <v>0</v>
      </c>
      <c r="AQ72" s="285" t="n">
        <f aca="false">IF(ISBLANK(AD72),"",ROUND((AD72)-(CF72+CG72+CH72),0))</f>
        <v>0</v>
      </c>
      <c r="AR72" s="345"/>
      <c r="AS72" s="285" t="n">
        <v>4461955.42</v>
      </c>
      <c r="AT72" s="285" t="n">
        <v>2605773.35</v>
      </c>
      <c r="AU72" s="285" t="n">
        <v>0</v>
      </c>
      <c r="AV72" s="285" t="n">
        <v>4623666</v>
      </c>
      <c r="AW72" s="285" t="n">
        <v>2583519</v>
      </c>
      <c r="AX72" s="285" t="n">
        <v>0</v>
      </c>
      <c r="AY72" s="285" t="n">
        <v>102.25</v>
      </c>
      <c r="AZ72" s="285" t="n">
        <v>53.25</v>
      </c>
      <c r="BA72" s="285" t="n">
        <v>0</v>
      </c>
      <c r="BB72" s="285" t="n">
        <v>102.25</v>
      </c>
      <c r="BC72" s="285" t="n">
        <v>53.25</v>
      </c>
      <c r="BD72" s="285" t="n">
        <v>0</v>
      </c>
      <c r="BE72" s="285" t="n">
        <v>7</v>
      </c>
      <c r="BF72" s="285" t="n">
        <v>2.75</v>
      </c>
      <c r="BG72" s="285" t="n">
        <v>0</v>
      </c>
      <c r="BH72" s="285" t="n">
        <v>7</v>
      </c>
      <c r="BI72" s="285" t="n">
        <v>3</v>
      </c>
      <c r="BJ72" s="285" t="n">
        <v>0</v>
      </c>
      <c r="BK72" s="285" t="n">
        <v>266579.96</v>
      </c>
      <c r="BL72" s="285" t="n">
        <v>100244.96</v>
      </c>
      <c r="BM72" s="285" t="n">
        <v>0</v>
      </c>
      <c r="BN72" s="285" t="n">
        <v>278014</v>
      </c>
      <c r="BO72" s="285" t="n">
        <v>104425</v>
      </c>
      <c r="BP72" s="285" t="n">
        <v>0</v>
      </c>
      <c r="BQ72" s="285" t="n">
        <v>3</v>
      </c>
      <c r="BR72" s="285" t="n">
        <v>1</v>
      </c>
      <c r="BS72" s="285" t="n">
        <v>0</v>
      </c>
      <c r="BT72" s="285" t="n">
        <v>3</v>
      </c>
      <c r="BU72" s="285" t="n">
        <v>1</v>
      </c>
      <c r="BV72" s="285" t="n">
        <v>0</v>
      </c>
      <c r="BW72" s="285" t="n">
        <v>122348.01</v>
      </c>
      <c r="BX72" s="285" t="n">
        <v>136585.96</v>
      </c>
      <c r="BY72" s="285" t="n">
        <v>0</v>
      </c>
      <c r="BZ72" s="285" t="n">
        <v>181963</v>
      </c>
      <c r="CA72" s="285" t="n">
        <v>142390</v>
      </c>
      <c r="CB72" s="285" t="n">
        <v>0</v>
      </c>
      <c r="CC72" s="285" t="n">
        <v>2</v>
      </c>
      <c r="CD72" s="285" t="n">
        <v>2</v>
      </c>
      <c r="CE72" s="285" t="n">
        <v>0</v>
      </c>
      <c r="CF72" s="285" t="n">
        <v>3</v>
      </c>
      <c r="CG72" s="285" t="n">
        <v>2</v>
      </c>
      <c r="CH72" s="285" t="n">
        <v>0</v>
      </c>
      <c r="CI72" s="345"/>
      <c r="CJ72" s="18"/>
      <c r="CK72" s="18"/>
      <c r="CL72" s="18"/>
      <c r="CM72" s="18"/>
      <c r="CN72" s="18"/>
      <c r="CO72" s="18"/>
      <c r="CP72" s="18"/>
      <c r="CQ72" s="18"/>
      <c r="CR72" s="18"/>
      <c r="CS72" s="18"/>
      <c r="CT72" s="18"/>
      <c r="CU72" s="18"/>
      <c r="CV72" s="18"/>
      <c r="CW72" s="18"/>
      <c r="CX72" s="18"/>
      <c r="CY72" s="18"/>
      <c r="CZ72" s="18"/>
      <c r="DA72" s="18"/>
      <c r="DB72" s="18"/>
      <c r="DC72" s="18"/>
      <c r="DD72" s="18"/>
      <c r="DE72" s="18"/>
      <c r="DF72" s="18"/>
      <c r="DG72" s="18"/>
      <c r="DH72" s="18"/>
      <c r="DI72" s="18"/>
      <c r="DJ72" s="18"/>
      <c r="DK72" s="18"/>
      <c r="DL72" s="18"/>
      <c r="DM72" s="18"/>
      <c r="DN72" s="18"/>
      <c r="DO72" s="18"/>
      <c r="DP72" s="18"/>
      <c r="DQ72" s="18"/>
      <c r="DR72" s="18"/>
      <c r="DS72" s="18"/>
      <c r="DT72" s="18"/>
      <c r="DU72" s="18"/>
      <c r="DV72" s="18"/>
      <c r="DW72" s="18"/>
      <c r="DX72" s="18"/>
      <c r="DY72" s="18"/>
      <c r="DZ72" s="18"/>
      <c r="EA72" s="18"/>
      <c r="EB72" s="18"/>
      <c r="EC72" s="18"/>
    </row>
    <row r="73" customFormat="false" ht="11.25" hidden="false" customHeight="true" outlineLevel="0" collapsed="false">
      <c r="A73" s="342" t="n">
        <v>2015</v>
      </c>
      <c r="B73" s="343" t="n">
        <v>57</v>
      </c>
      <c r="C73" s="344" t="s">
        <v>495</v>
      </c>
      <c r="D73" s="285" t="n">
        <v>45369.68</v>
      </c>
      <c r="E73" s="285" t="n">
        <v>46498.26</v>
      </c>
      <c r="F73" s="285" t="n">
        <v>80952.75</v>
      </c>
      <c r="G73" s="285" t="n">
        <v>82572</v>
      </c>
      <c r="H73" s="285" t="n">
        <v>63438.36</v>
      </c>
      <c r="I73" s="285" t="n">
        <v>64707</v>
      </c>
      <c r="J73" s="345"/>
      <c r="K73" s="285" t="n">
        <f aca="false">IF(E73&lt;&gt;0,ROUND(E73-(T73/(U73+V73)),0),"")</f>
        <v>0</v>
      </c>
      <c r="L73" s="285" t="n">
        <f aca="false">IF(F73&lt;&gt;0,ROUND(F73-(W73/(X73)),0),"")</f>
        <v>-0</v>
      </c>
      <c r="M73" s="285" t="n">
        <f aca="false">IF(G73&lt;&gt;0,ROUND(G73-(Y73/(Z73)),0),"")</f>
        <v>0</v>
      </c>
      <c r="N73" s="285" t="n">
        <f aca="false">IF(H73&lt;&gt;0,ROUND(H73-(AA73/(AB73)),0),"")</f>
        <v>0</v>
      </c>
      <c r="O73" s="285" t="n">
        <f aca="false">IF(I73&lt;&gt;0,ROUND(I73-(AC73/(AD73)),0),"")</f>
        <v>0</v>
      </c>
      <c r="P73" s="345"/>
      <c r="Q73" s="285" t="n">
        <v>4536968.45</v>
      </c>
      <c r="R73" s="285" t="n">
        <v>94.75</v>
      </c>
      <c r="S73" s="285" t="n">
        <v>5.25</v>
      </c>
      <c r="T73" s="285" t="n">
        <v>4638201</v>
      </c>
      <c r="U73" s="285" t="n">
        <v>94.75</v>
      </c>
      <c r="V73" s="285" t="n">
        <v>5</v>
      </c>
      <c r="W73" s="285" t="n">
        <v>242858.26</v>
      </c>
      <c r="X73" s="285" t="n">
        <v>3</v>
      </c>
      <c r="Y73" s="285" t="n">
        <v>247716</v>
      </c>
      <c r="Z73" s="285" t="n">
        <v>3</v>
      </c>
      <c r="AA73" s="285" t="n">
        <v>190315.08</v>
      </c>
      <c r="AB73" s="285" t="n">
        <v>3</v>
      </c>
      <c r="AC73" s="285" t="n">
        <v>194121</v>
      </c>
      <c r="AD73" s="285" t="n">
        <v>3</v>
      </c>
      <c r="AE73" s="345"/>
      <c r="AF73" s="285" t="n">
        <f aca="false">IF(ISBLANK(Q73),"",ROUND(Q73-(AS73+AT73+AU73),0))</f>
        <v>0</v>
      </c>
      <c r="AG73" s="285" t="n">
        <f aca="false">IF(ISBLANK(T73),"",ROUND(T73-(AV73+AW73+AX73),0))</f>
        <v>0</v>
      </c>
      <c r="AH73" s="285" t="n">
        <f aca="false">IF(ISBLANK(W73),"",ROUND(W73-(BK73+BL73+BM73),0))</f>
        <v>0</v>
      </c>
      <c r="AI73" s="285" t="n">
        <f aca="false">IF(ISBLANK(Y73),"",ROUND(Y73-(BN73+BO73+BP73),0))</f>
        <v>0</v>
      </c>
      <c r="AJ73" s="285" t="n">
        <f aca="false">IF(ISBLANK(AA73),"",ROUND(AA73-(BW73+BX73+BY73),0))</f>
        <v>0</v>
      </c>
      <c r="AK73" s="285" t="n">
        <f aca="false">IF(ISBLANK(AC73),"",ROUND(AC73-(BZ73+CA73+CB73),0))</f>
        <v>0</v>
      </c>
      <c r="AL73" s="285" t="n">
        <f aca="false">IF(ISBLANK(R73),"",ROUND((R73+S73)-(AY73+AZ73+BA73+BE73+BF73+BG73),0))</f>
        <v>0</v>
      </c>
      <c r="AM73" s="285" t="n">
        <f aca="false">IF(ISBLANK(U73),"",ROUND((U73+V73)-(BB73+BC73+BD73+BH73+BI73+BJ73),0))</f>
        <v>0</v>
      </c>
      <c r="AN73" s="285" t="n">
        <f aca="false">IF(ISBLANK(X73),"",ROUND((X73)-(BQ73+BR73+BS73),0))</f>
        <v>0</v>
      </c>
      <c r="AO73" s="285" t="n">
        <f aca="false">IF(ISBLANK(Z73),"",ROUND((Z73)-(BT73+BU73+BV73),0))</f>
        <v>0</v>
      </c>
      <c r="AP73" s="285" t="n">
        <f aca="false">IF(ISBLANK(AB73),"",ROUND((AB73)-(CC73+CD73+CE73),0))</f>
        <v>0</v>
      </c>
      <c r="AQ73" s="285" t="n">
        <f aca="false">IF(ISBLANK(AD73),"",ROUND((AD73)-(CF73+CG73+CH73),0))</f>
        <v>0</v>
      </c>
      <c r="AR73" s="345"/>
      <c r="AS73" s="285" t="n">
        <v>1990463.34</v>
      </c>
      <c r="AT73" s="285" t="n">
        <v>2546505.11</v>
      </c>
      <c r="AU73" s="285" t="n">
        <v>0</v>
      </c>
      <c r="AV73" s="285" t="n">
        <v>2035273</v>
      </c>
      <c r="AW73" s="285" t="n">
        <v>2602928</v>
      </c>
      <c r="AX73" s="285" t="n">
        <v>0</v>
      </c>
      <c r="AY73" s="285" t="n">
        <v>44.25</v>
      </c>
      <c r="AZ73" s="285" t="n">
        <v>50.5</v>
      </c>
      <c r="BA73" s="285" t="n">
        <v>0</v>
      </c>
      <c r="BB73" s="285" t="n">
        <v>44.25</v>
      </c>
      <c r="BC73" s="285" t="n">
        <v>50.5</v>
      </c>
      <c r="BD73" s="285" t="n">
        <v>0</v>
      </c>
      <c r="BE73" s="285" t="n">
        <v>2.5</v>
      </c>
      <c r="BF73" s="285" t="n">
        <v>2.75</v>
      </c>
      <c r="BG73" s="285" t="n">
        <v>0</v>
      </c>
      <c r="BH73" s="285" t="n">
        <v>2.5</v>
      </c>
      <c r="BI73" s="285" t="n">
        <v>2.5</v>
      </c>
      <c r="BJ73" s="285" t="n">
        <v>0</v>
      </c>
      <c r="BK73" s="285" t="n">
        <v>94224.1</v>
      </c>
      <c r="BL73" s="285" t="n">
        <v>148634.16</v>
      </c>
      <c r="BM73" s="285" t="n">
        <v>0</v>
      </c>
      <c r="BN73" s="285" t="n">
        <v>96109</v>
      </c>
      <c r="BO73" s="285" t="n">
        <v>151607</v>
      </c>
      <c r="BP73" s="285" t="n">
        <v>0</v>
      </c>
      <c r="BQ73" s="285" t="n">
        <v>1.25</v>
      </c>
      <c r="BR73" s="285" t="n">
        <v>1.75</v>
      </c>
      <c r="BS73" s="285" t="n">
        <v>0</v>
      </c>
      <c r="BT73" s="285" t="n">
        <v>1.25</v>
      </c>
      <c r="BU73" s="285" t="n">
        <v>1.75</v>
      </c>
      <c r="BV73" s="285" t="n">
        <v>0</v>
      </c>
      <c r="BW73" s="285" t="n">
        <v>73249.2</v>
      </c>
      <c r="BX73" s="285" t="n">
        <v>117065.88</v>
      </c>
      <c r="BY73" s="285" t="n">
        <v>0</v>
      </c>
      <c r="BZ73" s="285" t="n">
        <v>74714</v>
      </c>
      <c r="CA73" s="285" t="n">
        <v>119407</v>
      </c>
      <c r="CB73" s="285" t="n">
        <v>0</v>
      </c>
      <c r="CC73" s="285" t="n">
        <v>1.25</v>
      </c>
      <c r="CD73" s="285" t="n">
        <v>1.75</v>
      </c>
      <c r="CE73" s="285" t="n">
        <v>0</v>
      </c>
      <c r="CF73" s="285" t="n">
        <v>1.25</v>
      </c>
      <c r="CG73" s="285" t="n">
        <v>1.75</v>
      </c>
      <c r="CH73" s="285" t="n">
        <v>0</v>
      </c>
      <c r="CI73" s="345"/>
      <c r="CJ73" s="18"/>
      <c r="CK73" s="18"/>
      <c r="CL73" s="18"/>
      <c r="CM73" s="18"/>
      <c r="CN73" s="18"/>
      <c r="CO73" s="18"/>
      <c r="CP73" s="18"/>
      <c r="CQ73" s="18"/>
      <c r="CR73" s="18"/>
      <c r="CS73" s="18"/>
      <c r="CT73" s="18"/>
      <c r="CU73" s="18"/>
      <c r="CV73" s="18"/>
      <c r="CW73" s="18"/>
      <c r="CX73" s="18"/>
      <c r="CY73" s="18"/>
      <c r="CZ73" s="18"/>
      <c r="DA73" s="18"/>
      <c r="DB73" s="18"/>
      <c r="DC73" s="18"/>
      <c r="DD73" s="18"/>
      <c r="DE73" s="18"/>
      <c r="DF73" s="18"/>
      <c r="DG73" s="18"/>
      <c r="DH73" s="18"/>
      <c r="DI73" s="18"/>
      <c r="DJ73" s="18"/>
      <c r="DK73" s="18"/>
      <c r="DL73" s="18"/>
      <c r="DM73" s="18"/>
      <c r="DN73" s="18"/>
      <c r="DO73" s="18"/>
      <c r="DP73" s="18"/>
      <c r="DQ73" s="18"/>
      <c r="DR73" s="18"/>
      <c r="DS73" s="18"/>
      <c r="DT73" s="18"/>
      <c r="DU73" s="18"/>
      <c r="DV73" s="18"/>
      <c r="DW73" s="18"/>
      <c r="DX73" s="18"/>
      <c r="DY73" s="18"/>
      <c r="DZ73" s="18"/>
      <c r="EA73" s="18"/>
      <c r="EB73" s="18"/>
      <c r="EC73" s="18"/>
    </row>
    <row r="74" customFormat="false" ht="11.25" hidden="false" customHeight="true" outlineLevel="0" collapsed="false">
      <c r="A74" s="342" t="n">
        <v>2015</v>
      </c>
      <c r="B74" s="343" t="n">
        <v>58</v>
      </c>
      <c r="C74" s="344" t="s">
        <v>496</v>
      </c>
      <c r="D74" s="285" t="n">
        <v>44211.94</v>
      </c>
      <c r="E74" s="285" t="n">
        <v>46269.96</v>
      </c>
      <c r="F74" s="285" t="n">
        <v>73753.25</v>
      </c>
      <c r="G74" s="285" t="n">
        <v>78053.22</v>
      </c>
      <c r="H74" s="285" t="n">
        <v>62280.77</v>
      </c>
      <c r="I74" s="285" t="n">
        <v>57298.19</v>
      </c>
      <c r="J74" s="345"/>
      <c r="K74" s="285" t="n">
        <f aca="false">IF(E74&lt;&gt;0,ROUND(E74-(T74/(U74+V74)),0),"")</f>
        <v>0</v>
      </c>
      <c r="L74" s="285" t="n">
        <f aca="false">IF(F74&lt;&gt;0,ROUND(F74-(W74/(X74)),0),"")</f>
        <v>0</v>
      </c>
      <c r="M74" s="285" t="n">
        <f aca="false">IF(G74&lt;&gt;0,ROUND(G74-(Y74/(Z74)),0),"")</f>
        <v>-0</v>
      </c>
      <c r="N74" s="285" t="n">
        <f aca="false">IF(H74&lt;&gt;0,ROUND(H74-(AA74/(AB74)),0),"")</f>
        <v>0</v>
      </c>
      <c r="O74" s="285" t="n">
        <f aca="false">IF(I74&lt;&gt;0,ROUND(I74-(AC74/(AD74)),0),"")</f>
        <v>-0</v>
      </c>
      <c r="P74" s="345"/>
      <c r="Q74" s="285" t="n">
        <v>17474771.25</v>
      </c>
      <c r="R74" s="285" t="n">
        <v>375</v>
      </c>
      <c r="S74" s="285" t="n">
        <v>20.25</v>
      </c>
      <c r="T74" s="285" t="n">
        <v>17999014.39</v>
      </c>
      <c r="U74" s="285" t="n">
        <v>370</v>
      </c>
      <c r="V74" s="285" t="n">
        <v>19</v>
      </c>
      <c r="W74" s="285" t="n">
        <v>590025.96</v>
      </c>
      <c r="X74" s="285" t="n">
        <v>8</v>
      </c>
      <c r="Y74" s="285" t="n">
        <v>624425.79</v>
      </c>
      <c r="Z74" s="285" t="n">
        <v>8</v>
      </c>
      <c r="AA74" s="285" t="n">
        <v>622807.68</v>
      </c>
      <c r="AB74" s="285" t="n">
        <v>10</v>
      </c>
      <c r="AC74" s="285" t="n">
        <v>572981.91</v>
      </c>
      <c r="AD74" s="285" t="n">
        <v>10</v>
      </c>
      <c r="AE74" s="345"/>
      <c r="AF74" s="285" t="n">
        <f aca="false">IF(ISBLANK(Q74),"",ROUND(Q74-(AS74+AT74+AU74),0))</f>
        <v>0</v>
      </c>
      <c r="AG74" s="285" t="n">
        <f aca="false">IF(ISBLANK(T74),"",ROUND(T74-(AV74+AW74+AX74),0))</f>
        <v>0</v>
      </c>
      <c r="AH74" s="285" t="n">
        <f aca="false">IF(ISBLANK(W74),"",ROUND(W74-(BK74+BL74+BM74),0))</f>
        <v>0</v>
      </c>
      <c r="AI74" s="285" t="n">
        <f aca="false">IF(ISBLANK(Y74),"",ROUND(Y74-(BN74+BO74+BP74),0))</f>
        <v>0</v>
      </c>
      <c r="AJ74" s="285" t="n">
        <f aca="false">IF(ISBLANK(AA74),"",ROUND(AA74-(BW74+BX74+BY74),0))</f>
        <v>0</v>
      </c>
      <c r="AK74" s="285" t="n">
        <f aca="false">IF(ISBLANK(AC74),"",ROUND(AC74-(BZ74+CA74+CB74),0))</f>
        <v>0</v>
      </c>
      <c r="AL74" s="285" t="n">
        <f aca="false">IF(ISBLANK(R74),"",ROUND((R74+S74)-(AY74+AZ74+BA74+BE74+BF74+BG74),0))</f>
        <v>0</v>
      </c>
      <c r="AM74" s="285" t="n">
        <f aca="false">IF(ISBLANK(U74),"",ROUND((U74+V74)-(BB74+BC74+BD74+BH74+BI74+BJ74),0))</f>
        <v>0</v>
      </c>
      <c r="AN74" s="285" t="n">
        <f aca="false">IF(ISBLANK(X74),"",ROUND((X74)-(BQ74+BR74+BS74),0))</f>
        <v>0</v>
      </c>
      <c r="AO74" s="285" t="n">
        <f aca="false">IF(ISBLANK(Z74),"",ROUND((Z74)-(BT74+BU74+BV74),0))</f>
        <v>0</v>
      </c>
      <c r="AP74" s="285" t="n">
        <f aca="false">IF(ISBLANK(AB74),"",ROUND((AB74)-(CC74+CD74+CE74),0))</f>
        <v>0</v>
      </c>
      <c r="AQ74" s="285" t="n">
        <f aca="false">IF(ISBLANK(AD74),"",ROUND((AD74)-(CF74+CG74+CH74),0))</f>
        <v>0</v>
      </c>
      <c r="AR74" s="345"/>
      <c r="AS74" s="285" t="n">
        <v>10502452.97</v>
      </c>
      <c r="AT74" s="285" t="n">
        <v>6972318.28</v>
      </c>
      <c r="AU74" s="285" t="n">
        <v>0</v>
      </c>
      <c r="AV74" s="285" t="n">
        <v>10817526.56</v>
      </c>
      <c r="AW74" s="285" t="n">
        <v>7181487.83</v>
      </c>
      <c r="AX74" s="285" t="n">
        <v>0</v>
      </c>
      <c r="AY74" s="285" t="n">
        <v>223</v>
      </c>
      <c r="AZ74" s="285" t="n">
        <v>152</v>
      </c>
      <c r="BA74" s="285" t="n">
        <v>0</v>
      </c>
      <c r="BB74" s="285" t="n">
        <v>218</v>
      </c>
      <c r="BC74" s="285" t="n">
        <v>152</v>
      </c>
      <c r="BD74" s="285" t="n">
        <v>0</v>
      </c>
      <c r="BE74" s="285" t="n">
        <v>13.25</v>
      </c>
      <c r="BF74" s="285" t="n">
        <v>7</v>
      </c>
      <c r="BG74" s="285" t="n">
        <v>0</v>
      </c>
      <c r="BH74" s="285" t="n">
        <v>10</v>
      </c>
      <c r="BI74" s="285" t="n">
        <v>9</v>
      </c>
      <c r="BJ74" s="285" t="n">
        <v>0</v>
      </c>
      <c r="BK74" s="285" t="n">
        <v>427659.62</v>
      </c>
      <c r="BL74" s="285" t="n">
        <v>162366.34</v>
      </c>
      <c r="BM74" s="285" t="n">
        <v>0</v>
      </c>
      <c r="BN74" s="285" t="n">
        <v>464154.56</v>
      </c>
      <c r="BO74" s="285" t="n">
        <v>160271.23</v>
      </c>
      <c r="BP74" s="285" t="n">
        <v>0</v>
      </c>
      <c r="BQ74" s="285" t="n">
        <v>5.5</v>
      </c>
      <c r="BR74" s="285" t="n">
        <v>2.5</v>
      </c>
      <c r="BS74" s="285" t="n">
        <v>0</v>
      </c>
      <c r="BT74" s="285" t="n">
        <v>5.5</v>
      </c>
      <c r="BU74" s="285" t="n">
        <v>2.5</v>
      </c>
      <c r="BV74" s="285" t="n">
        <v>0</v>
      </c>
      <c r="BW74" s="285" t="n">
        <v>365290.79</v>
      </c>
      <c r="BX74" s="285" t="n">
        <v>257516.89</v>
      </c>
      <c r="BY74" s="285" t="n">
        <v>0</v>
      </c>
      <c r="BZ74" s="285" t="n">
        <v>334453.36</v>
      </c>
      <c r="CA74" s="285" t="n">
        <v>238528.55</v>
      </c>
      <c r="CB74" s="285" t="n">
        <v>0</v>
      </c>
      <c r="CC74" s="285" t="n">
        <v>5.5</v>
      </c>
      <c r="CD74" s="285" t="n">
        <v>4.5</v>
      </c>
      <c r="CE74" s="285" t="n">
        <v>0</v>
      </c>
      <c r="CF74" s="285" t="n">
        <v>5.5</v>
      </c>
      <c r="CG74" s="285" t="n">
        <v>4.5</v>
      </c>
      <c r="CH74" s="285" t="n">
        <v>0</v>
      </c>
      <c r="CI74" s="345"/>
      <c r="CJ74" s="18"/>
      <c r="CK74" s="18"/>
      <c r="CL74" s="18"/>
      <c r="CM74" s="18"/>
      <c r="CN74" s="18"/>
      <c r="CO74" s="18"/>
      <c r="CP74" s="18"/>
      <c r="CQ74" s="18"/>
      <c r="CR74" s="18"/>
      <c r="CS74" s="18"/>
      <c r="CT74" s="18"/>
      <c r="CU74" s="18"/>
      <c r="CV74" s="18"/>
      <c r="CW74" s="18"/>
      <c r="CX74" s="18"/>
      <c r="CY74" s="18"/>
      <c r="CZ74" s="18"/>
      <c r="DA74" s="18"/>
      <c r="DB74" s="18"/>
      <c r="DC74" s="18"/>
      <c r="DD74" s="18"/>
      <c r="DE74" s="18"/>
      <c r="DF74" s="18"/>
      <c r="DG74" s="18"/>
      <c r="DH74" s="18"/>
      <c r="DI74" s="18"/>
      <c r="DJ74" s="18"/>
      <c r="DK74" s="18"/>
      <c r="DL74" s="18"/>
      <c r="DM74" s="18"/>
      <c r="DN74" s="18"/>
      <c r="DO74" s="18"/>
      <c r="DP74" s="18"/>
      <c r="DQ74" s="18"/>
      <c r="DR74" s="18"/>
      <c r="DS74" s="18"/>
      <c r="DT74" s="18"/>
      <c r="DU74" s="18"/>
      <c r="DV74" s="18"/>
      <c r="DW74" s="18"/>
      <c r="DX74" s="18"/>
      <c r="DY74" s="18"/>
      <c r="DZ74" s="18"/>
      <c r="EA74" s="18"/>
      <c r="EB74" s="18"/>
      <c r="EC74" s="18"/>
    </row>
    <row r="75" customFormat="false" ht="11.25" hidden="false" customHeight="true" outlineLevel="0" collapsed="false">
      <c r="A75" s="342" t="n">
        <v>2015</v>
      </c>
      <c r="B75" s="343" t="n">
        <v>59</v>
      </c>
      <c r="C75" s="344" t="s">
        <v>459</v>
      </c>
      <c r="D75" s="285" t="n">
        <v>45379.39</v>
      </c>
      <c r="E75" s="285" t="n">
        <v>43726.49</v>
      </c>
      <c r="F75" s="285" t="n">
        <v>75933.32</v>
      </c>
      <c r="G75" s="285" t="n">
        <v>76633.33</v>
      </c>
      <c r="H75" s="285" t="n">
        <v>65698.11</v>
      </c>
      <c r="I75" s="285" t="n">
        <v>65304.5</v>
      </c>
      <c r="J75" s="345"/>
      <c r="K75" s="285" t="n">
        <f aca="false">IF(E75&lt;&gt;0,ROUND(E75-(T75/(U75+V75)),0),"")</f>
        <v>0</v>
      </c>
      <c r="L75" s="285" t="n">
        <f aca="false">IF(F75&lt;&gt;0,ROUND(F75-(W75/(X75)),0),"")</f>
        <v>0</v>
      </c>
      <c r="M75" s="285" t="n">
        <f aca="false">IF(G75&lt;&gt;0,ROUND(G75-(Y75/(Z75)),0),"")</f>
        <v>-0</v>
      </c>
      <c r="N75" s="285" t="n">
        <f aca="false">IF(H75&lt;&gt;0,ROUND(H75-(AA75/(AB75)),0),"")</f>
        <v>0</v>
      </c>
      <c r="O75" s="285" t="n">
        <f aca="false">IF(I75&lt;&gt;0,ROUND(I75-(AC75/(AD75)),0),"")</f>
        <v>0</v>
      </c>
      <c r="P75" s="345"/>
      <c r="Q75" s="285" t="n">
        <v>4649118.64</v>
      </c>
      <c r="R75" s="285" t="n">
        <v>98.45</v>
      </c>
      <c r="S75" s="285" t="n">
        <v>4</v>
      </c>
      <c r="T75" s="285" t="n">
        <v>4503828</v>
      </c>
      <c r="U75" s="285" t="n">
        <v>99</v>
      </c>
      <c r="V75" s="285" t="n">
        <v>4</v>
      </c>
      <c r="W75" s="285" t="n">
        <v>227799.96</v>
      </c>
      <c r="X75" s="285" t="n">
        <v>3</v>
      </c>
      <c r="Y75" s="285" t="n">
        <v>229900</v>
      </c>
      <c r="Z75" s="285" t="n">
        <v>3</v>
      </c>
      <c r="AA75" s="285" t="n">
        <v>131396.21</v>
      </c>
      <c r="AB75" s="285" t="n">
        <v>2</v>
      </c>
      <c r="AC75" s="285" t="n">
        <v>130609</v>
      </c>
      <c r="AD75" s="285" t="n">
        <v>2</v>
      </c>
      <c r="AE75" s="345"/>
      <c r="AF75" s="285" t="n">
        <f aca="false">IF(ISBLANK(Q75),"",ROUND(Q75-(AS75+AT75+AU75),0))</f>
        <v>0</v>
      </c>
      <c r="AG75" s="285" t="n">
        <f aca="false">IF(ISBLANK(T75),"",ROUND(T75-(AV75+AW75+AX75),0))</f>
        <v>0</v>
      </c>
      <c r="AH75" s="285" t="n">
        <f aca="false">IF(ISBLANK(W75),"",ROUND(W75-(BK75+BL75+BM75),0))</f>
        <v>0</v>
      </c>
      <c r="AI75" s="285" t="n">
        <f aca="false">IF(ISBLANK(Y75),"",ROUND(Y75-(BN75+BO75+BP75),0))</f>
        <v>0</v>
      </c>
      <c r="AJ75" s="285" t="n">
        <f aca="false">IF(ISBLANK(AA75),"",ROUND(AA75-(BW75+BX75+BY75),0))</f>
        <v>0</v>
      </c>
      <c r="AK75" s="285" t="n">
        <f aca="false">IF(ISBLANK(AC75),"",ROUND(AC75-(BZ75+CA75+CB75),0))</f>
        <v>0</v>
      </c>
      <c r="AL75" s="285" t="n">
        <f aca="false">IF(ISBLANK(R75),"",ROUND((R75+S75)-(AY75+AZ75+BA75+BE75+BF75+BG75),0))</f>
        <v>0</v>
      </c>
      <c r="AM75" s="285" t="n">
        <f aca="false">IF(ISBLANK(U75),"",ROUND((U75+V75)-(BB75+BC75+BD75+BH75+BI75+BJ75),0))</f>
        <v>0</v>
      </c>
      <c r="AN75" s="285" t="n">
        <f aca="false">IF(ISBLANK(X75),"",ROUND((X75)-(BQ75+BR75+BS75),0))</f>
        <v>0</v>
      </c>
      <c r="AO75" s="285" t="n">
        <f aca="false">IF(ISBLANK(Z75),"",ROUND((Z75)-(BT75+BU75+BV75),0))</f>
        <v>0</v>
      </c>
      <c r="AP75" s="285" t="n">
        <f aca="false">IF(ISBLANK(AB75),"",ROUND((AB75)-(CC75+CD75+CE75),0))</f>
        <v>0</v>
      </c>
      <c r="AQ75" s="285" t="n">
        <f aca="false">IF(ISBLANK(AD75),"",ROUND((AD75)-(CF75+CG75+CH75),0))</f>
        <v>0</v>
      </c>
      <c r="AR75" s="345"/>
      <c r="AS75" s="285" t="n">
        <v>2568123.27</v>
      </c>
      <c r="AT75" s="285" t="n">
        <v>2080995.37</v>
      </c>
      <c r="AU75" s="285" t="n">
        <v>0</v>
      </c>
      <c r="AV75" s="285" t="n">
        <v>2509021</v>
      </c>
      <c r="AW75" s="285" t="n">
        <v>1994807</v>
      </c>
      <c r="AX75" s="285" t="n">
        <v>0</v>
      </c>
      <c r="AY75" s="285" t="n">
        <v>54.57</v>
      </c>
      <c r="AZ75" s="285" t="n">
        <v>43.88</v>
      </c>
      <c r="BA75" s="285" t="n">
        <v>0</v>
      </c>
      <c r="BB75" s="285" t="n">
        <v>55.66</v>
      </c>
      <c r="BC75" s="285" t="n">
        <v>43.34</v>
      </c>
      <c r="BD75" s="285" t="n">
        <v>0</v>
      </c>
      <c r="BE75" s="285" t="n">
        <v>1.67</v>
      </c>
      <c r="BF75" s="285" t="n">
        <v>2.33</v>
      </c>
      <c r="BG75" s="285" t="n">
        <v>0</v>
      </c>
      <c r="BH75" s="285" t="n">
        <v>1.67</v>
      </c>
      <c r="BI75" s="285" t="n">
        <v>2.33</v>
      </c>
      <c r="BJ75" s="285" t="n">
        <v>0</v>
      </c>
      <c r="BK75" s="285" t="n">
        <v>118278</v>
      </c>
      <c r="BL75" s="285" t="n">
        <v>109521.96</v>
      </c>
      <c r="BM75" s="285" t="n">
        <v>0</v>
      </c>
      <c r="BN75" s="285" t="n">
        <v>119778</v>
      </c>
      <c r="BO75" s="285" t="n">
        <v>110122</v>
      </c>
      <c r="BP75" s="285" t="n">
        <v>0</v>
      </c>
      <c r="BQ75" s="285" t="n">
        <v>1.67</v>
      </c>
      <c r="BR75" s="285" t="n">
        <v>1.33</v>
      </c>
      <c r="BS75" s="285" t="n">
        <v>0</v>
      </c>
      <c r="BT75" s="285" t="n">
        <v>1.67</v>
      </c>
      <c r="BU75" s="285" t="n">
        <v>1.33</v>
      </c>
      <c r="BV75" s="285" t="n">
        <v>0</v>
      </c>
      <c r="BW75" s="285" t="n">
        <v>59035.25</v>
      </c>
      <c r="BX75" s="285" t="n">
        <v>72360.96</v>
      </c>
      <c r="BY75" s="285" t="n">
        <v>0</v>
      </c>
      <c r="BZ75" s="285" t="n">
        <v>58548</v>
      </c>
      <c r="CA75" s="285" t="n">
        <v>72061</v>
      </c>
      <c r="CB75" s="285" t="n">
        <v>0</v>
      </c>
      <c r="CC75" s="285" t="n">
        <v>1</v>
      </c>
      <c r="CD75" s="285" t="n">
        <v>1</v>
      </c>
      <c r="CE75" s="285" t="n">
        <v>0</v>
      </c>
      <c r="CF75" s="285" t="n">
        <v>1</v>
      </c>
      <c r="CG75" s="285" t="n">
        <v>1</v>
      </c>
      <c r="CH75" s="285" t="n">
        <v>0</v>
      </c>
      <c r="CI75" s="345"/>
      <c r="CJ75" s="18"/>
      <c r="CK75" s="18"/>
      <c r="CL75" s="18"/>
      <c r="CM75" s="18"/>
      <c r="CN75" s="18"/>
      <c r="CO75" s="18"/>
      <c r="CP75" s="18"/>
      <c r="CQ75" s="18"/>
      <c r="CR75" s="18"/>
      <c r="CS75" s="18"/>
      <c r="CT75" s="18"/>
      <c r="CU75" s="18"/>
      <c r="CV75" s="18"/>
      <c r="CW75" s="18"/>
      <c r="CX75" s="18"/>
      <c r="CY75" s="18"/>
      <c r="CZ75" s="18"/>
      <c r="DA75" s="18"/>
      <c r="DB75" s="18"/>
      <c r="DC75" s="18"/>
      <c r="DD75" s="18"/>
      <c r="DE75" s="18"/>
      <c r="DF75" s="18"/>
      <c r="DG75" s="18"/>
      <c r="DH75" s="18"/>
      <c r="DI75" s="18"/>
      <c r="DJ75" s="18"/>
      <c r="DK75" s="18"/>
      <c r="DL75" s="18"/>
      <c r="DM75" s="18"/>
      <c r="DN75" s="18"/>
      <c r="DO75" s="18"/>
      <c r="DP75" s="18"/>
      <c r="DQ75" s="18"/>
      <c r="DR75" s="18"/>
      <c r="DS75" s="18"/>
      <c r="DT75" s="18"/>
      <c r="DU75" s="18"/>
      <c r="DV75" s="18"/>
      <c r="DW75" s="18"/>
      <c r="DX75" s="18"/>
      <c r="DY75" s="18"/>
      <c r="DZ75" s="18"/>
      <c r="EA75" s="18"/>
      <c r="EB75" s="18"/>
      <c r="EC75" s="18"/>
    </row>
    <row r="76" customFormat="false" ht="11.25" hidden="false" customHeight="true" outlineLevel="0" collapsed="false">
      <c r="A76" s="342" t="n">
        <v>2015</v>
      </c>
      <c r="B76" s="343" t="n">
        <v>60</v>
      </c>
      <c r="C76" s="344" t="s">
        <v>497</v>
      </c>
      <c r="D76" s="285" t="n">
        <v>50605.06</v>
      </c>
      <c r="E76" s="285" t="n">
        <v>46520.9</v>
      </c>
      <c r="F76" s="285" t="n">
        <v>82019.07</v>
      </c>
      <c r="G76" s="285" t="n">
        <v>85251.26</v>
      </c>
      <c r="H76" s="285" t="n">
        <v>71575.95</v>
      </c>
      <c r="I76" s="285" t="n">
        <v>73728.93</v>
      </c>
      <c r="J76" s="345"/>
      <c r="K76" s="285" t="n">
        <f aca="false">IF(E76&lt;&gt;0,ROUND(E76-(T76/(U76+V76)),0),"")</f>
        <v>0</v>
      </c>
      <c r="L76" s="285" t="n">
        <f aca="false">IF(F76&lt;&gt;0,ROUND(F76-(W76/(X76)),0),"")</f>
        <v>-0</v>
      </c>
      <c r="M76" s="285" t="n">
        <f aca="false">IF(G76&lt;&gt;0,ROUND(G76-(Y76/(Z76)),0),"")</f>
        <v>-0</v>
      </c>
      <c r="N76" s="285" t="n">
        <f aca="false">IF(H76&lt;&gt;0,ROUND(H76-(AA76/(AB76)),0),"")</f>
        <v>0</v>
      </c>
      <c r="O76" s="285" t="n">
        <f aca="false">IF(I76&lt;&gt;0,ROUND(I76-(AC76/(AD76)),0),"")</f>
        <v>-0</v>
      </c>
      <c r="P76" s="345"/>
      <c r="Q76" s="285" t="n">
        <v>40025059.86</v>
      </c>
      <c r="R76" s="285" t="n">
        <v>742.43</v>
      </c>
      <c r="S76" s="285" t="n">
        <v>48.5</v>
      </c>
      <c r="T76" s="285" t="n">
        <v>37306503</v>
      </c>
      <c r="U76" s="285" t="n">
        <v>753.43</v>
      </c>
      <c r="V76" s="285" t="n">
        <v>48.5</v>
      </c>
      <c r="W76" s="285" t="n">
        <v>1558362.41</v>
      </c>
      <c r="X76" s="285" t="n">
        <v>19</v>
      </c>
      <c r="Y76" s="285" t="n">
        <v>1619774</v>
      </c>
      <c r="Z76" s="285" t="n">
        <v>19</v>
      </c>
      <c r="AA76" s="285" t="n">
        <v>1073639.19</v>
      </c>
      <c r="AB76" s="285" t="n">
        <v>15</v>
      </c>
      <c r="AC76" s="285" t="n">
        <v>1105934</v>
      </c>
      <c r="AD76" s="285" t="n">
        <v>15</v>
      </c>
      <c r="AE76" s="345"/>
      <c r="AF76" s="285" t="n">
        <f aca="false">IF(ISBLANK(Q76),"",ROUND(Q76-(AS76+AT76+AU76),0))</f>
        <v>0</v>
      </c>
      <c r="AG76" s="285" t="n">
        <f aca="false">IF(ISBLANK(T76),"",ROUND(T76-(AV76+AW76+AX76),0))</f>
        <v>0</v>
      </c>
      <c r="AH76" s="285" t="n">
        <f aca="false">IF(ISBLANK(W76),"",ROUND(W76-(BK76+BL76+BM76),0))</f>
        <v>0</v>
      </c>
      <c r="AI76" s="285" t="n">
        <f aca="false">IF(ISBLANK(Y76),"",ROUND(Y76-(BN76+BO76+BP76),0))</f>
        <v>0</v>
      </c>
      <c r="AJ76" s="285" t="n">
        <f aca="false">IF(ISBLANK(AA76),"",ROUND(AA76-(BW76+BX76+BY76),0))</f>
        <v>0</v>
      </c>
      <c r="AK76" s="285" t="n">
        <f aca="false">IF(ISBLANK(AC76),"",ROUND(AC76-(BZ76+CA76+CB76),0))</f>
        <v>0</v>
      </c>
      <c r="AL76" s="285" t="n">
        <f aca="false">IF(ISBLANK(R76),"",ROUND((R76+S76)-(AY76+AZ76+BA76+BE76+BF76+BG76),0))</f>
        <v>0</v>
      </c>
      <c r="AM76" s="285" t="n">
        <f aca="false">IF(ISBLANK(U76),"",ROUND((U76+V76)-(BB76+BC76+BD76+BH76+BI76+BJ76),0))</f>
        <v>0</v>
      </c>
      <c r="AN76" s="285" t="n">
        <f aca="false">IF(ISBLANK(X76),"",ROUND((X76)-(BQ76+BR76+BS76),0))</f>
        <v>0</v>
      </c>
      <c r="AO76" s="285" t="n">
        <f aca="false">IF(ISBLANK(Z76),"",ROUND((Z76)-(BT76+BU76+BV76),0))</f>
        <v>0</v>
      </c>
      <c r="AP76" s="285" t="n">
        <f aca="false">IF(ISBLANK(AB76),"",ROUND((AB76)-(CC76+CD76+CE76),0))</f>
        <v>0</v>
      </c>
      <c r="AQ76" s="285" t="n">
        <f aca="false">IF(ISBLANK(AD76),"",ROUND((AD76)-(CF76+CG76+CH76),0))</f>
        <v>0</v>
      </c>
      <c r="AR76" s="345"/>
      <c r="AS76" s="285" t="n">
        <v>19002515.18</v>
      </c>
      <c r="AT76" s="285" t="n">
        <v>21022544.68</v>
      </c>
      <c r="AU76" s="285" t="n">
        <v>0</v>
      </c>
      <c r="AV76" s="285" t="n">
        <v>18581239</v>
      </c>
      <c r="AW76" s="285" t="n">
        <v>18725264</v>
      </c>
      <c r="AX76" s="285" t="n">
        <v>0</v>
      </c>
      <c r="AY76" s="285" t="n">
        <v>354.76</v>
      </c>
      <c r="AZ76" s="285" t="n">
        <v>387.67</v>
      </c>
      <c r="BA76" s="285" t="n">
        <v>0</v>
      </c>
      <c r="BB76" s="285" t="n">
        <v>360.76</v>
      </c>
      <c r="BC76" s="285" t="n">
        <v>392.67</v>
      </c>
      <c r="BD76" s="285" t="n">
        <v>0</v>
      </c>
      <c r="BE76" s="285" t="n">
        <v>23</v>
      </c>
      <c r="BF76" s="285" t="n">
        <v>25.5</v>
      </c>
      <c r="BG76" s="285" t="n">
        <v>0</v>
      </c>
      <c r="BH76" s="285" t="n">
        <v>23</v>
      </c>
      <c r="BI76" s="285" t="n">
        <v>25.5</v>
      </c>
      <c r="BJ76" s="285" t="n">
        <v>0</v>
      </c>
      <c r="BK76" s="285" t="n">
        <v>865835.09</v>
      </c>
      <c r="BL76" s="285" t="n">
        <v>692527.32</v>
      </c>
      <c r="BM76" s="285" t="n">
        <v>0</v>
      </c>
      <c r="BN76" s="285" t="n">
        <v>891985</v>
      </c>
      <c r="BO76" s="285" t="n">
        <v>727789</v>
      </c>
      <c r="BP76" s="285" t="n">
        <v>0</v>
      </c>
      <c r="BQ76" s="285" t="n">
        <v>11</v>
      </c>
      <c r="BR76" s="285" t="n">
        <v>8</v>
      </c>
      <c r="BS76" s="285" t="n">
        <v>0</v>
      </c>
      <c r="BT76" s="285" t="n">
        <v>11</v>
      </c>
      <c r="BU76" s="285" t="n">
        <v>8</v>
      </c>
      <c r="BV76" s="285" t="n">
        <v>0</v>
      </c>
      <c r="BW76" s="285" t="n">
        <v>185983.47</v>
      </c>
      <c r="BX76" s="285" t="n">
        <v>887655.72</v>
      </c>
      <c r="BY76" s="285" t="n">
        <v>0</v>
      </c>
      <c r="BZ76" s="285" t="n">
        <v>188826</v>
      </c>
      <c r="CA76" s="285" t="n">
        <v>917108</v>
      </c>
      <c r="CB76" s="285" t="n">
        <v>0</v>
      </c>
      <c r="CC76" s="285" t="n">
        <v>3</v>
      </c>
      <c r="CD76" s="285" t="n">
        <v>12</v>
      </c>
      <c r="CE76" s="285" t="n">
        <v>0</v>
      </c>
      <c r="CF76" s="285" t="n">
        <v>3</v>
      </c>
      <c r="CG76" s="285" t="n">
        <v>12</v>
      </c>
      <c r="CH76" s="285" t="n">
        <v>0</v>
      </c>
      <c r="CI76" s="345"/>
      <c r="CJ76" s="18"/>
      <c r="CK76" s="18"/>
      <c r="CL76" s="18"/>
      <c r="CM76" s="18"/>
      <c r="CN76" s="18"/>
      <c r="CO76" s="18"/>
      <c r="CP76" s="18"/>
      <c r="CQ76" s="18"/>
      <c r="CR76" s="18"/>
      <c r="CS76" s="18"/>
      <c r="CT76" s="18"/>
      <c r="CU76" s="18"/>
      <c r="CV76" s="18"/>
      <c r="CW76" s="18"/>
      <c r="CX76" s="18"/>
      <c r="CY76" s="18"/>
      <c r="CZ76" s="18"/>
      <c r="DA76" s="18"/>
      <c r="DB76" s="18"/>
      <c r="DC76" s="18"/>
      <c r="DD76" s="18"/>
      <c r="DE76" s="18"/>
      <c r="DF76" s="18"/>
      <c r="DG76" s="18"/>
      <c r="DH76" s="18"/>
      <c r="DI76" s="18"/>
      <c r="DJ76" s="18"/>
      <c r="DK76" s="18"/>
      <c r="DL76" s="18"/>
      <c r="DM76" s="18"/>
      <c r="DN76" s="18"/>
      <c r="DO76" s="18"/>
      <c r="DP76" s="18"/>
      <c r="DQ76" s="18"/>
      <c r="DR76" s="18"/>
      <c r="DS76" s="18"/>
      <c r="DT76" s="18"/>
      <c r="DU76" s="18"/>
      <c r="DV76" s="18"/>
      <c r="DW76" s="18"/>
      <c r="DX76" s="18"/>
      <c r="DY76" s="18"/>
      <c r="DZ76" s="18"/>
      <c r="EA76" s="18"/>
      <c r="EB76" s="18"/>
      <c r="EC76" s="18"/>
    </row>
    <row r="77" customFormat="false" ht="11.25" hidden="false" customHeight="true" outlineLevel="0" collapsed="false">
      <c r="A77" s="342" t="n">
        <v>2015</v>
      </c>
      <c r="B77" s="343" t="n">
        <v>62</v>
      </c>
      <c r="C77" s="344" t="s">
        <v>498</v>
      </c>
      <c r="D77" s="285" t="n">
        <v>53096.22</v>
      </c>
      <c r="E77" s="285" t="n">
        <v>53442.61</v>
      </c>
      <c r="F77" s="285" t="n">
        <v>92162.74</v>
      </c>
      <c r="G77" s="285" t="n">
        <v>91727.75</v>
      </c>
      <c r="H77" s="285" t="n">
        <v>70827.57</v>
      </c>
      <c r="I77" s="285" t="n">
        <v>71857.09</v>
      </c>
      <c r="J77" s="345"/>
      <c r="K77" s="285" t="n">
        <f aca="false">IF(E77&lt;&gt;0,ROUND(E77-(T77/(U77+V77)),0),"")</f>
        <v>-0</v>
      </c>
      <c r="L77" s="285" t="n">
        <f aca="false">IF(F77&lt;&gt;0,ROUND(F77-(W77/(X77)),0),"")</f>
        <v>0</v>
      </c>
      <c r="M77" s="285" t="n">
        <f aca="false">IF(G77&lt;&gt;0,ROUND(G77-(Y77/(Z77)),0),"")</f>
        <v>0</v>
      </c>
      <c r="N77" s="285" t="n">
        <f aca="false">IF(H77&lt;&gt;0,ROUND(H77-(AA77/(AB77)),0),"")</f>
        <v>-0</v>
      </c>
      <c r="O77" s="285" t="n">
        <f aca="false">IF(I77&lt;&gt;0,ROUND(I77-(AC77/(AD77)),0),"")</f>
        <v>-0</v>
      </c>
      <c r="P77" s="345"/>
      <c r="Q77" s="285" t="n">
        <v>8647782.1</v>
      </c>
      <c r="R77" s="285" t="n">
        <v>152.97</v>
      </c>
      <c r="S77" s="285" t="n">
        <v>9.9</v>
      </c>
      <c r="T77" s="285" t="n">
        <v>8890179</v>
      </c>
      <c r="U77" s="285" t="n">
        <v>155.85</v>
      </c>
      <c r="V77" s="285" t="n">
        <v>10.5</v>
      </c>
      <c r="W77" s="285" t="n">
        <v>368650.95</v>
      </c>
      <c r="X77" s="285" t="n">
        <v>4</v>
      </c>
      <c r="Y77" s="285" t="n">
        <v>366911</v>
      </c>
      <c r="Z77" s="285" t="n">
        <v>4</v>
      </c>
      <c r="AA77" s="285" t="n">
        <v>318724.08</v>
      </c>
      <c r="AB77" s="285" t="n">
        <v>4.5</v>
      </c>
      <c r="AC77" s="285" t="n">
        <v>395214</v>
      </c>
      <c r="AD77" s="285" t="n">
        <v>5.5</v>
      </c>
      <c r="AE77" s="345"/>
      <c r="AF77" s="285" t="n">
        <f aca="false">IF(ISBLANK(Q77),"",ROUND(Q77-(AS77+AT77+AU77),0))</f>
        <v>0</v>
      </c>
      <c r="AG77" s="285" t="n">
        <f aca="false">IF(ISBLANK(T77),"",ROUND(T77-(AV77+AW77+AX77),0))</f>
        <v>0</v>
      </c>
      <c r="AH77" s="285" t="n">
        <f aca="false">IF(ISBLANK(W77),"",ROUND(W77-(BK77+BL77+BM77),0))</f>
        <v>0</v>
      </c>
      <c r="AI77" s="285" t="n">
        <f aca="false">IF(ISBLANK(Y77),"",ROUND(Y77-(BN77+BO77+BP77),0))</f>
        <v>0</v>
      </c>
      <c r="AJ77" s="285" t="n">
        <f aca="false">IF(ISBLANK(AA77),"",ROUND(AA77-(BW77+BX77+BY77),0))</f>
        <v>0</v>
      </c>
      <c r="AK77" s="285" t="n">
        <f aca="false">IF(ISBLANK(AC77),"",ROUND(AC77-(BZ77+CA77+CB77),0))</f>
        <v>0</v>
      </c>
      <c r="AL77" s="285" t="n">
        <f aca="false">IF(ISBLANK(R77),"",ROUND((R77+S77)-(AY77+AZ77+BA77+BE77+BF77+BG77),0))</f>
        <v>0</v>
      </c>
      <c r="AM77" s="285" t="n">
        <f aca="false">IF(ISBLANK(U77),"",ROUND((U77+V77)-(BB77+BC77+BD77+BH77+BI77+BJ77),0))</f>
        <v>0</v>
      </c>
      <c r="AN77" s="285" t="n">
        <f aca="false">IF(ISBLANK(X77),"",ROUND((X77)-(BQ77+BR77+BS77),0))</f>
        <v>0</v>
      </c>
      <c r="AO77" s="285" t="n">
        <f aca="false">IF(ISBLANK(Z77),"",ROUND((Z77)-(BT77+BU77+BV77),0))</f>
        <v>0</v>
      </c>
      <c r="AP77" s="285" t="n">
        <f aca="false">IF(ISBLANK(AB77),"",ROUND((AB77)-(CC77+CD77+CE77),0))</f>
        <v>0</v>
      </c>
      <c r="AQ77" s="285" t="n">
        <f aca="false">IF(ISBLANK(AD77),"",ROUND((AD77)-(CF77+CG77+CH77),0))</f>
        <v>0</v>
      </c>
      <c r="AR77" s="345"/>
      <c r="AS77" s="285" t="n">
        <v>4634225.08</v>
      </c>
      <c r="AT77" s="285" t="n">
        <v>3900645.26</v>
      </c>
      <c r="AU77" s="285" t="n">
        <v>112911.76</v>
      </c>
      <c r="AV77" s="285" t="n">
        <v>4705644</v>
      </c>
      <c r="AW77" s="285" t="n">
        <v>4061086</v>
      </c>
      <c r="AX77" s="285" t="n">
        <v>123449</v>
      </c>
      <c r="AY77" s="285" t="n">
        <v>84.87</v>
      </c>
      <c r="AZ77" s="285" t="n">
        <v>66.1</v>
      </c>
      <c r="BA77" s="285" t="n">
        <v>2</v>
      </c>
      <c r="BB77" s="285" t="n">
        <v>86.75</v>
      </c>
      <c r="BC77" s="285" t="n">
        <v>67.1</v>
      </c>
      <c r="BD77" s="285" t="n">
        <v>2</v>
      </c>
      <c r="BE77" s="285" t="n">
        <v>4.7</v>
      </c>
      <c r="BF77" s="285" t="n">
        <v>5.2</v>
      </c>
      <c r="BG77" s="285" t="n">
        <v>0</v>
      </c>
      <c r="BH77" s="285" t="n">
        <v>5</v>
      </c>
      <c r="BI77" s="285" t="n">
        <v>5.5</v>
      </c>
      <c r="BJ77" s="285" t="n">
        <v>0</v>
      </c>
      <c r="BK77" s="285" t="n">
        <v>214686</v>
      </c>
      <c r="BL77" s="285" t="n">
        <v>153964.95</v>
      </c>
      <c r="BM77" s="285" t="n">
        <v>0</v>
      </c>
      <c r="BN77" s="285" t="n">
        <v>218972</v>
      </c>
      <c r="BO77" s="285" t="n">
        <v>147939</v>
      </c>
      <c r="BP77" s="285" t="n">
        <v>0</v>
      </c>
      <c r="BQ77" s="285" t="n">
        <v>2.5</v>
      </c>
      <c r="BR77" s="285" t="n">
        <v>1.5</v>
      </c>
      <c r="BS77" s="285" t="n">
        <v>0</v>
      </c>
      <c r="BT77" s="285" t="n">
        <v>2.5</v>
      </c>
      <c r="BU77" s="285" t="n">
        <v>1.5</v>
      </c>
      <c r="BV77" s="285" t="n">
        <v>0</v>
      </c>
      <c r="BW77" s="285" t="n">
        <v>137482.08</v>
      </c>
      <c r="BX77" s="285" t="n">
        <v>181242</v>
      </c>
      <c r="BY77" s="285" t="n">
        <v>0</v>
      </c>
      <c r="BZ77" s="285" t="n">
        <v>175290</v>
      </c>
      <c r="CA77" s="285" t="n">
        <v>219924</v>
      </c>
      <c r="CB77" s="285" t="n">
        <v>0</v>
      </c>
      <c r="CC77" s="285" t="n">
        <v>2</v>
      </c>
      <c r="CD77" s="285" t="n">
        <v>2.5</v>
      </c>
      <c r="CE77" s="285" t="n">
        <v>0</v>
      </c>
      <c r="CF77" s="285" t="n">
        <v>2.5</v>
      </c>
      <c r="CG77" s="285" t="n">
        <v>3</v>
      </c>
      <c r="CH77" s="285" t="n">
        <v>0</v>
      </c>
      <c r="CI77" s="345"/>
      <c r="CJ77" s="18"/>
      <c r="CK77" s="18"/>
      <c r="CL77" s="18"/>
      <c r="CM77" s="18"/>
      <c r="CN77" s="18"/>
      <c r="CO77" s="18"/>
      <c r="CP77" s="18"/>
      <c r="CQ77" s="18"/>
      <c r="CR77" s="18"/>
      <c r="CS77" s="18"/>
      <c r="CT77" s="18"/>
      <c r="CU77" s="18"/>
      <c r="CV77" s="18"/>
      <c r="CW77" s="18"/>
      <c r="CX77" s="18"/>
      <c r="CY77" s="18"/>
      <c r="CZ77" s="18"/>
      <c r="DA77" s="18"/>
      <c r="DB77" s="18"/>
      <c r="DC77" s="18"/>
      <c r="DD77" s="18"/>
      <c r="DE77" s="18"/>
      <c r="DF77" s="18"/>
      <c r="DG77" s="18"/>
      <c r="DH77" s="18"/>
      <c r="DI77" s="18"/>
      <c r="DJ77" s="18"/>
      <c r="DK77" s="18"/>
      <c r="DL77" s="18"/>
      <c r="DM77" s="18"/>
      <c r="DN77" s="18"/>
      <c r="DO77" s="18"/>
      <c r="DP77" s="18"/>
      <c r="DQ77" s="18"/>
      <c r="DR77" s="18"/>
      <c r="DS77" s="18"/>
      <c r="DT77" s="18"/>
      <c r="DU77" s="18"/>
      <c r="DV77" s="18"/>
      <c r="DW77" s="18"/>
      <c r="DX77" s="18"/>
      <c r="DY77" s="18"/>
      <c r="DZ77" s="18"/>
      <c r="EA77" s="18"/>
      <c r="EB77" s="18"/>
      <c r="EC77" s="18"/>
    </row>
    <row r="78" customFormat="false" ht="11.25" hidden="false" customHeight="true" outlineLevel="0" collapsed="false">
      <c r="A78" s="342" t="n">
        <v>2015</v>
      </c>
      <c r="B78" s="343" t="n">
        <v>63</v>
      </c>
      <c r="C78" s="344" t="s">
        <v>499</v>
      </c>
      <c r="D78" s="285" t="n">
        <v>45833.49</v>
      </c>
      <c r="E78" s="285" t="n">
        <v>46355.76</v>
      </c>
      <c r="F78" s="285" t="n">
        <v>88457.26</v>
      </c>
      <c r="G78" s="285" t="n">
        <v>91085.22</v>
      </c>
      <c r="H78" s="285" t="n">
        <v>74898.05</v>
      </c>
      <c r="I78" s="285" t="n">
        <v>77114.04</v>
      </c>
      <c r="J78" s="345"/>
      <c r="K78" s="285" t="n">
        <f aca="false">IF(E78&lt;&gt;0,ROUND(E78-(T78/(U78+V78)),0),"")</f>
        <v>0</v>
      </c>
      <c r="L78" s="285" t="n">
        <f aca="false">IF(F78&lt;&gt;0,ROUND(F78-(W78/(X78)),0),"")</f>
        <v>0</v>
      </c>
      <c r="M78" s="285" t="n">
        <f aca="false">IF(G78&lt;&gt;0,ROUND(G78-(Y78/(Z78)),0),"")</f>
        <v>0</v>
      </c>
      <c r="N78" s="285" t="n">
        <f aca="false">IF(H78&lt;&gt;0,ROUND(H78-(AA78/(AB78)),0),"")</f>
        <v>0</v>
      </c>
      <c r="O78" s="285" t="n">
        <f aca="false">IF(I78&lt;&gt;0,ROUND(I78-(AC78/(AD78)),0),"")</f>
        <v>0</v>
      </c>
      <c r="P78" s="345"/>
      <c r="Q78" s="285" t="n">
        <v>11099038.12</v>
      </c>
      <c r="R78" s="285" t="n">
        <v>230.16</v>
      </c>
      <c r="S78" s="285" t="n">
        <v>12</v>
      </c>
      <c r="T78" s="285" t="n">
        <v>11021081.76</v>
      </c>
      <c r="U78" s="285" t="n">
        <v>225.75</v>
      </c>
      <c r="V78" s="285" t="n">
        <v>12</v>
      </c>
      <c r="W78" s="285" t="n">
        <v>353829.04</v>
      </c>
      <c r="X78" s="285" t="n">
        <v>4</v>
      </c>
      <c r="Y78" s="285" t="n">
        <v>364340.87</v>
      </c>
      <c r="Z78" s="285" t="n">
        <v>4</v>
      </c>
      <c r="AA78" s="285" t="n">
        <v>374490.24</v>
      </c>
      <c r="AB78" s="285" t="n">
        <v>5</v>
      </c>
      <c r="AC78" s="285" t="n">
        <v>385570.2</v>
      </c>
      <c r="AD78" s="285" t="n">
        <v>5</v>
      </c>
      <c r="AE78" s="345"/>
      <c r="AF78" s="285" t="n">
        <f aca="false">IF(ISBLANK(Q78),"",ROUND(Q78-(AS78+AT78+AU78),0))</f>
        <v>0</v>
      </c>
      <c r="AG78" s="285" t="n">
        <f aca="false">IF(ISBLANK(T78),"",ROUND(T78-(AV78+AW78+AX78),0))</f>
        <v>0</v>
      </c>
      <c r="AH78" s="285" t="n">
        <f aca="false">IF(ISBLANK(W78),"",ROUND(W78-(BK78+BL78+BM78),0))</f>
        <v>0</v>
      </c>
      <c r="AI78" s="285" t="n">
        <f aca="false">IF(ISBLANK(Y78),"",ROUND(Y78-(BN78+BO78+BP78),0))</f>
        <v>0</v>
      </c>
      <c r="AJ78" s="285" t="n">
        <f aca="false">IF(ISBLANK(AA78),"",ROUND(AA78-(BW78+BX78+BY78),0))</f>
        <v>0</v>
      </c>
      <c r="AK78" s="285" t="n">
        <f aca="false">IF(ISBLANK(AC78),"",ROUND(AC78-(BZ78+CA78+CB78),0))</f>
        <v>0</v>
      </c>
      <c r="AL78" s="285" t="n">
        <f aca="false">IF(ISBLANK(R78),"",ROUND((R78+S78)-(AY78+AZ78+BA78+BE78+BF78+BG78),0))</f>
        <v>0</v>
      </c>
      <c r="AM78" s="285" t="n">
        <f aca="false">IF(ISBLANK(U78),"",ROUND((U78+V78)-(BB78+BC78+BD78+BH78+BI78+BJ78),0))</f>
        <v>0</v>
      </c>
      <c r="AN78" s="285" t="n">
        <f aca="false">IF(ISBLANK(X78),"",ROUND((X78)-(BQ78+BR78+BS78),0))</f>
        <v>0</v>
      </c>
      <c r="AO78" s="285" t="n">
        <f aca="false">IF(ISBLANK(Z78),"",ROUND((Z78)-(BT78+BU78+BV78),0))</f>
        <v>0</v>
      </c>
      <c r="AP78" s="285" t="n">
        <f aca="false">IF(ISBLANK(AB78),"",ROUND((AB78)-(CC78+CD78+CE78),0))</f>
        <v>0</v>
      </c>
      <c r="AQ78" s="285" t="n">
        <f aca="false">IF(ISBLANK(AD78),"",ROUND((AD78)-(CF78+CG78+CH78),0))</f>
        <v>0</v>
      </c>
      <c r="AR78" s="345"/>
      <c r="AS78" s="285" t="n">
        <v>6424313.94</v>
      </c>
      <c r="AT78" s="285" t="n">
        <v>4674724.18</v>
      </c>
      <c r="AU78" s="285" t="n">
        <v>0</v>
      </c>
      <c r="AV78" s="285" t="n">
        <v>6473289.25</v>
      </c>
      <c r="AW78" s="285" t="n">
        <v>4547792.51</v>
      </c>
      <c r="AX78" s="285" t="n">
        <v>0</v>
      </c>
      <c r="AY78" s="285" t="n">
        <v>143.33</v>
      </c>
      <c r="AZ78" s="285" t="n">
        <v>86.83</v>
      </c>
      <c r="BA78" s="285" t="n">
        <v>0</v>
      </c>
      <c r="BB78" s="285" t="n">
        <v>140.17</v>
      </c>
      <c r="BC78" s="285" t="n">
        <v>85.58</v>
      </c>
      <c r="BD78" s="285" t="n">
        <v>0</v>
      </c>
      <c r="BE78" s="285" t="n">
        <v>6.97</v>
      </c>
      <c r="BF78" s="285" t="n">
        <v>5.03</v>
      </c>
      <c r="BG78" s="285" t="n">
        <v>0</v>
      </c>
      <c r="BH78" s="285" t="n">
        <v>6.97</v>
      </c>
      <c r="BI78" s="285" t="n">
        <v>5.03</v>
      </c>
      <c r="BJ78" s="285" t="n">
        <v>0</v>
      </c>
      <c r="BK78" s="285" t="n">
        <v>224631.69</v>
      </c>
      <c r="BL78" s="285" t="n">
        <v>129197.35</v>
      </c>
      <c r="BM78" s="285" t="n">
        <v>0</v>
      </c>
      <c r="BN78" s="285" t="n">
        <v>231319</v>
      </c>
      <c r="BO78" s="285" t="n">
        <v>133021.87</v>
      </c>
      <c r="BP78" s="285" t="n">
        <v>0</v>
      </c>
      <c r="BQ78" s="285" t="n">
        <v>2.66</v>
      </c>
      <c r="BR78" s="285" t="n">
        <v>1.34</v>
      </c>
      <c r="BS78" s="285" t="n">
        <v>0</v>
      </c>
      <c r="BT78" s="285" t="n">
        <v>2.66</v>
      </c>
      <c r="BU78" s="285" t="n">
        <v>1.34</v>
      </c>
      <c r="BV78" s="285" t="n">
        <v>0</v>
      </c>
      <c r="BW78" s="285" t="n">
        <v>193865.92</v>
      </c>
      <c r="BX78" s="285" t="n">
        <v>180624.32</v>
      </c>
      <c r="BY78" s="285" t="n">
        <v>0</v>
      </c>
      <c r="BZ78" s="285" t="n">
        <v>199630.27</v>
      </c>
      <c r="CA78" s="285" t="n">
        <v>185939.93</v>
      </c>
      <c r="CB78" s="285" t="n">
        <v>0</v>
      </c>
      <c r="CC78" s="285" t="n">
        <v>2.66</v>
      </c>
      <c r="CD78" s="285" t="n">
        <v>2.34</v>
      </c>
      <c r="CE78" s="285" t="n">
        <v>0</v>
      </c>
      <c r="CF78" s="285" t="n">
        <v>2.66</v>
      </c>
      <c r="CG78" s="285" t="n">
        <v>2.34</v>
      </c>
      <c r="CH78" s="285" t="n">
        <v>0</v>
      </c>
      <c r="CI78" s="345"/>
      <c r="CJ78" s="18"/>
      <c r="CK78" s="18"/>
      <c r="CL78" s="18"/>
      <c r="CM78" s="18"/>
      <c r="CN78" s="18"/>
      <c r="CO78" s="18"/>
      <c r="CP78" s="18"/>
      <c r="CQ78" s="18"/>
      <c r="CR78" s="18"/>
      <c r="CS78" s="18"/>
      <c r="CT78" s="18"/>
      <c r="CU78" s="18"/>
      <c r="CV78" s="18"/>
      <c r="CW78" s="18"/>
      <c r="CX78" s="18"/>
      <c r="CY78" s="18"/>
      <c r="CZ78" s="18"/>
      <c r="DA78" s="18"/>
      <c r="DB78" s="18"/>
      <c r="DC78" s="18"/>
      <c r="DD78" s="18"/>
      <c r="DE78" s="18"/>
      <c r="DF78" s="18"/>
      <c r="DG78" s="18"/>
      <c r="DH78" s="18"/>
      <c r="DI78" s="18"/>
      <c r="DJ78" s="18"/>
      <c r="DK78" s="18"/>
      <c r="DL78" s="18"/>
      <c r="DM78" s="18"/>
      <c r="DN78" s="18"/>
      <c r="DO78" s="18"/>
      <c r="DP78" s="18"/>
      <c r="DQ78" s="18"/>
      <c r="DR78" s="18"/>
      <c r="DS78" s="18"/>
      <c r="DT78" s="18"/>
      <c r="DU78" s="18"/>
      <c r="DV78" s="18"/>
      <c r="DW78" s="18"/>
      <c r="DX78" s="18"/>
      <c r="DY78" s="18"/>
      <c r="DZ78" s="18"/>
      <c r="EA78" s="18"/>
      <c r="EB78" s="18"/>
      <c r="EC78" s="18"/>
    </row>
    <row r="79" customFormat="false" ht="11.25" hidden="false" customHeight="true" outlineLevel="0" collapsed="false">
      <c r="A79" s="342" t="n">
        <v>2015</v>
      </c>
      <c r="B79" s="343" t="n">
        <v>65</v>
      </c>
      <c r="C79" s="344" t="s">
        <v>500</v>
      </c>
      <c r="D79" s="285" t="n">
        <v>43396.16</v>
      </c>
      <c r="E79" s="285" t="n">
        <v>45220.65</v>
      </c>
      <c r="F79" s="285" t="n">
        <v>80782.49</v>
      </c>
      <c r="G79" s="285" t="n">
        <v>82847.5</v>
      </c>
      <c r="H79" s="285" t="n">
        <v>64602</v>
      </c>
      <c r="I79" s="285" t="n">
        <v>66060</v>
      </c>
      <c r="J79" s="345"/>
      <c r="K79" s="285" t="n">
        <f aca="false">IF(E79&lt;&gt;0,ROUND(E79-(T79/(U79+V79)),0),"")</f>
        <v>-0</v>
      </c>
      <c r="L79" s="285" t="n">
        <f aca="false">IF(F79&lt;&gt;0,ROUND(F79-(W79/(X79)),0),"")</f>
        <v>0</v>
      </c>
      <c r="M79" s="285" t="n">
        <f aca="false">IF(G79&lt;&gt;0,ROUND(G79-(Y79/(Z79)),0),"")</f>
        <v>0</v>
      </c>
      <c r="N79" s="285" t="n">
        <f aca="false">IF(H79&lt;&gt;0,ROUND(H79-(AA79/(AB79)),0),"")</f>
        <v>-0</v>
      </c>
      <c r="O79" s="285" t="n">
        <f aca="false">IF(I79&lt;&gt;0,ROUND(I79-(AC79/(AD79)),0),"")</f>
        <v>0</v>
      </c>
      <c r="P79" s="345"/>
      <c r="Q79" s="285" t="n">
        <v>6377066.44</v>
      </c>
      <c r="R79" s="285" t="n">
        <v>137.47</v>
      </c>
      <c r="S79" s="285" t="n">
        <v>9.48</v>
      </c>
      <c r="T79" s="285" t="n">
        <v>7314440.38</v>
      </c>
      <c r="U79" s="285" t="n">
        <v>153.75</v>
      </c>
      <c r="V79" s="285" t="n">
        <v>8</v>
      </c>
      <c r="W79" s="285" t="n">
        <v>323129.94</v>
      </c>
      <c r="X79" s="285" t="n">
        <v>4</v>
      </c>
      <c r="Y79" s="285" t="n">
        <v>331390</v>
      </c>
      <c r="Z79" s="285" t="n">
        <v>4</v>
      </c>
      <c r="AA79" s="285" t="n">
        <v>258408.01</v>
      </c>
      <c r="AB79" s="285" t="n">
        <v>4</v>
      </c>
      <c r="AC79" s="285" t="n">
        <v>264240</v>
      </c>
      <c r="AD79" s="285" t="n">
        <v>4</v>
      </c>
      <c r="AE79" s="345"/>
      <c r="AF79" s="285" t="n">
        <f aca="false">IF(ISBLANK(Q79),"",ROUND(Q79-(AS79+AT79+AU79),0))</f>
        <v>0</v>
      </c>
      <c r="AG79" s="285" t="n">
        <f aca="false">IF(ISBLANK(T79),"",ROUND(T79-(AV79+AW79+AX79),0))</f>
        <v>0</v>
      </c>
      <c r="AH79" s="285" t="n">
        <f aca="false">IF(ISBLANK(W79),"",ROUND(W79-(BK79+BL79+BM79),0))</f>
        <v>0</v>
      </c>
      <c r="AI79" s="285" t="n">
        <f aca="false">IF(ISBLANK(Y79),"",ROUND(Y79-(BN79+BO79+BP79),0))</f>
        <v>0</v>
      </c>
      <c r="AJ79" s="285" t="n">
        <f aca="false">IF(ISBLANK(AA79),"",ROUND(AA79-(BW79+BX79+BY79),0))</f>
        <v>0</v>
      </c>
      <c r="AK79" s="285" t="n">
        <f aca="false">IF(ISBLANK(AC79),"",ROUND(AC79-(BZ79+CA79+CB79),0))</f>
        <v>0</v>
      </c>
      <c r="AL79" s="285" t="n">
        <f aca="false">IF(ISBLANK(R79),"",ROUND((R79+S79)-(AY79+AZ79+BA79+BE79+BF79+BG79),0))</f>
        <v>0</v>
      </c>
      <c r="AM79" s="285" t="n">
        <f aca="false">IF(ISBLANK(U79),"",ROUND((U79+V79)-(BB79+BC79+BD79+BH79+BI79+BJ79),0))</f>
        <v>0</v>
      </c>
      <c r="AN79" s="285" t="n">
        <f aca="false">IF(ISBLANK(X79),"",ROUND((X79)-(BQ79+BR79+BS79),0))</f>
        <v>0</v>
      </c>
      <c r="AO79" s="285" t="n">
        <f aca="false">IF(ISBLANK(Z79),"",ROUND((Z79)-(BT79+BU79+BV79),0))</f>
        <v>0</v>
      </c>
      <c r="AP79" s="285" t="n">
        <f aca="false">IF(ISBLANK(AB79),"",ROUND((AB79)-(CC79+CD79+CE79),0))</f>
        <v>0</v>
      </c>
      <c r="AQ79" s="285" t="n">
        <f aca="false">IF(ISBLANK(AD79),"",ROUND((AD79)-(CF79+CG79+CH79),0))</f>
        <v>0</v>
      </c>
      <c r="AR79" s="345"/>
      <c r="AS79" s="285" t="n">
        <v>3956698.75</v>
      </c>
      <c r="AT79" s="285" t="n">
        <v>2420367.69</v>
      </c>
      <c r="AU79" s="285" t="n">
        <v>0</v>
      </c>
      <c r="AV79" s="285" t="n">
        <v>4768902.01</v>
      </c>
      <c r="AW79" s="285" t="n">
        <v>2545538.37</v>
      </c>
      <c r="AX79" s="285" t="n">
        <v>0</v>
      </c>
      <c r="AY79" s="285" t="n">
        <v>85.84</v>
      </c>
      <c r="AZ79" s="285" t="n">
        <v>51.63</v>
      </c>
      <c r="BA79" s="285" t="n">
        <v>0</v>
      </c>
      <c r="BB79" s="285" t="n">
        <v>99.5</v>
      </c>
      <c r="BC79" s="285" t="n">
        <v>54.25</v>
      </c>
      <c r="BD79" s="285" t="n">
        <v>0</v>
      </c>
      <c r="BE79" s="285" t="n">
        <v>4.98</v>
      </c>
      <c r="BF79" s="285" t="n">
        <v>4.5</v>
      </c>
      <c r="BG79" s="285" t="n">
        <v>0</v>
      </c>
      <c r="BH79" s="285" t="n">
        <v>4.5</v>
      </c>
      <c r="BI79" s="285" t="n">
        <v>3.5</v>
      </c>
      <c r="BJ79" s="285" t="n">
        <v>0</v>
      </c>
      <c r="BK79" s="285" t="n">
        <v>193918.85</v>
      </c>
      <c r="BL79" s="285" t="n">
        <v>129211.09</v>
      </c>
      <c r="BM79" s="285" t="n">
        <v>0</v>
      </c>
      <c r="BN79" s="285" t="n">
        <v>198771</v>
      </c>
      <c r="BO79" s="285" t="n">
        <v>132619</v>
      </c>
      <c r="BP79" s="285" t="n">
        <v>0</v>
      </c>
      <c r="BQ79" s="285" t="n">
        <v>2.5</v>
      </c>
      <c r="BR79" s="285" t="n">
        <v>1.5</v>
      </c>
      <c r="BS79" s="285" t="n">
        <v>0</v>
      </c>
      <c r="BT79" s="285" t="n">
        <v>2.5</v>
      </c>
      <c r="BU79" s="285" t="n">
        <v>1.5</v>
      </c>
      <c r="BV79" s="285" t="n">
        <v>0</v>
      </c>
      <c r="BW79" s="285" t="n">
        <v>135444.92</v>
      </c>
      <c r="BX79" s="285" t="n">
        <v>122963.09</v>
      </c>
      <c r="BY79" s="285" t="n">
        <v>0</v>
      </c>
      <c r="BZ79" s="285" t="n">
        <v>137978</v>
      </c>
      <c r="CA79" s="285" t="n">
        <v>126262</v>
      </c>
      <c r="CB79" s="285" t="n">
        <v>0</v>
      </c>
      <c r="CC79" s="285" t="n">
        <v>2</v>
      </c>
      <c r="CD79" s="285" t="n">
        <v>2</v>
      </c>
      <c r="CE79" s="285" t="n">
        <v>0</v>
      </c>
      <c r="CF79" s="285" t="n">
        <v>2</v>
      </c>
      <c r="CG79" s="285" t="n">
        <v>2</v>
      </c>
      <c r="CH79" s="285" t="n">
        <v>0</v>
      </c>
      <c r="CI79" s="345"/>
      <c r="CJ79" s="18"/>
      <c r="CK79" s="18"/>
      <c r="CL79" s="18"/>
      <c r="CM79" s="18"/>
      <c r="CN79" s="18"/>
      <c r="CO79" s="18"/>
      <c r="CP79" s="18"/>
      <c r="CQ79" s="18"/>
      <c r="CR79" s="18"/>
      <c r="CS79" s="18"/>
      <c r="CT79" s="18"/>
      <c r="CU79" s="18"/>
      <c r="CV79" s="18"/>
      <c r="CW79" s="18"/>
      <c r="CX79" s="18"/>
      <c r="CY79" s="18"/>
      <c r="CZ79" s="18"/>
      <c r="DA79" s="18"/>
      <c r="DB79" s="18"/>
      <c r="DC79" s="18"/>
      <c r="DD79" s="18"/>
      <c r="DE79" s="18"/>
      <c r="DF79" s="18"/>
      <c r="DG79" s="18"/>
      <c r="DH79" s="18"/>
      <c r="DI79" s="18"/>
      <c r="DJ79" s="18"/>
      <c r="DK79" s="18"/>
      <c r="DL79" s="18"/>
      <c r="DM79" s="18"/>
      <c r="DN79" s="18"/>
      <c r="DO79" s="18"/>
      <c r="DP79" s="18"/>
      <c r="DQ79" s="18"/>
      <c r="DR79" s="18"/>
      <c r="DS79" s="18"/>
      <c r="DT79" s="18"/>
      <c r="DU79" s="18"/>
      <c r="DV79" s="18"/>
      <c r="DW79" s="18"/>
      <c r="DX79" s="18"/>
      <c r="DY79" s="18"/>
      <c r="DZ79" s="18"/>
      <c r="EA79" s="18"/>
      <c r="EB79" s="18"/>
      <c r="EC79" s="18"/>
    </row>
    <row r="80" customFormat="false" ht="11.25" hidden="false" customHeight="true" outlineLevel="0" collapsed="false">
      <c r="A80" s="342" t="n">
        <v>2015</v>
      </c>
      <c r="B80" s="343" t="n">
        <v>66</v>
      </c>
      <c r="C80" s="344" t="s">
        <v>501</v>
      </c>
      <c r="D80" s="285" t="n">
        <v>49814.21</v>
      </c>
      <c r="E80" s="285" t="n">
        <v>49250.16</v>
      </c>
      <c r="F80" s="285" t="n">
        <v>84782.68</v>
      </c>
      <c r="G80" s="285" t="n">
        <v>86478.33</v>
      </c>
      <c r="H80" s="285" t="n">
        <v>69372.2</v>
      </c>
      <c r="I80" s="285" t="n">
        <v>65503.53</v>
      </c>
      <c r="J80" s="345"/>
      <c r="K80" s="285" t="n">
        <f aca="false">IF(E80&lt;&gt;0,ROUND(E80-(T80/(U80+V80)),0),"")</f>
        <v>0</v>
      </c>
      <c r="L80" s="285" t="n">
        <f aca="false">IF(F80&lt;&gt;0,ROUND(F80-(W80/(X80)),0),"")</f>
        <v>0</v>
      </c>
      <c r="M80" s="285" t="n">
        <f aca="false">IF(G80&lt;&gt;0,ROUND(G80-(Y80/(Z80)),0),"")</f>
        <v>-0</v>
      </c>
      <c r="N80" s="285" t="n">
        <f aca="false">IF(H80&lt;&gt;0,ROUND(H80-(AA80/(AB80)),0),"")</f>
        <v>-0</v>
      </c>
      <c r="O80" s="285" t="n">
        <f aca="false">IF(I80&lt;&gt;0,ROUND(I80-(AC80/(AD80)),0),"")</f>
        <v>0</v>
      </c>
      <c r="P80" s="345"/>
      <c r="Q80" s="285" t="n">
        <v>5683801.91</v>
      </c>
      <c r="R80" s="285" t="n">
        <v>107.1</v>
      </c>
      <c r="S80" s="285" t="n">
        <v>7</v>
      </c>
      <c r="T80" s="285" t="n">
        <v>5609593</v>
      </c>
      <c r="U80" s="285" t="n">
        <v>106.9</v>
      </c>
      <c r="V80" s="285" t="n">
        <v>7</v>
      </c>
      <c r="W80" s="285" t="n">
        <v>254348.04</v>
      </c>
      <c r="X80" s="285" t="n">
        <v>3</v>
      </c>
      <c r="Y80" s="285" t="n">
        <v>259435</v>
      </c>
      <c r="Z80" s="285" t="n">
        <v>3</v>
      </c>
      <c r="AA80" s="285" t="n">
        <v>235865.49</v>
      </c>
      <c r="AB80" s="285" t="n">
        <v>3.4</v>
      </c>
      <c r="AC80" s="285" t="n">
        <v>222712</v>
      </c>
      <c r="AD80" s="285" t="n">
        <v>3.4</v>
      </c>
      <c r="AE80" s="345"/>
      <c r="AF80" s="285" t="n">
        <f aca="false">IF(ISBLANK(Q80),"",ROUND(Q80-(AS80+AT80+AU80),0))</f>
        <v>0</v>
      </c>
      <c r="AG80" s="285" t="n">
        <f aca="false">IF(ISBLANK(T80),"",ROUND(T80-(AV80+AW80+AX80),0))</f>
        <v>0</v>
      </c>
      <c r="AH80" s="285" t="n">
        <f aca="false">IF(ISBLANK(W80),"",ROUND(W80-(BK80+BL80+BM80),0))</f>
        <v>0</v>
      </c>
      <c r="AI80" s="285" t="n">
        <f aca="false">IF(ISBLANK(Y80),"",ROUND(Y80-(BN80+BO80+BP80),0))</f>
        <v>0</v>
      </c>
      <c r="AJ80" s="285" t="n">
        <f aca="false">IF(ISBLANK(AA80),"",ROUND(AA80-(BW80+BX80+BY80),0))</f>
        <v>0</v>
      </c>
      <c r="AK80" s="285" t="n">
        <f aca="false">IF(ISBLANK(AC80),"",ROUND(AC80-(BZ80+CA80+CB80),0))</f>
        <v>0</v>
      </c>
      <c r="AL80" s="285" t="n">
        <f aca="false">IF(ISBLANK(R80),"",ROUND((R80+S80)-(AY80+AZ80+BA80+BE80+BF80+BG80),0))</f>
        <v>0</v>
      </c>
      <c r="AM80" s="285" t="n">
        <f aca="false">IF(ISBLANK(U80),"",ROUND((U80+V80)-(BB80+BC80+BD80+BH80+BI80+BJ80),0))</f>
        <v>0</v>
      </c>
      <c r="AN80" s="285" t="n">
        <f aca="false">IF(ISBLANK(X80),"",ROUND((X80)-(BQ80+BR80+BS80),0))</f>
        <v>0</v>
      </c>
      <c r="AO80" s="285" t="n">
        <f aca="false">IF(ISBLANK(Z80),"",ROUND((Z80)-(BT80+BU80+BV80),0))</f>
        <v>0</v>
      </c>
      <c r="AP80" s="285" t="n">
        <f aca="false">IF(ISBLANK(AB80),"",ROUND((AB80)-(CC80+CD80+CE80),0))</f>
        <v>0</v>
      </c>
      <c r="AQ80" s="285" t="n">
        <f aca="false">IF(ISBLANK(AD80),"",ROUND((AD80)-(CF80+CG80+CH80),0))</f>
        <v>0</v>
      </c>
      <c r="AR80" s="345"/>
      <c r="AS80" s="285" t="n">
        <v>2962549</v>
      </c>
      <c r="AT80" s="285" t="n">
        <v>2667542.95</v>
      </c>
      <c r="AU80" s="285" t="n">
        <v>53709.96</v>
      </c>
      <c r="AV80" s="285" t="n">
        <v>2967138</v>
      </c>
      <c r="AW80" s="285" t="n">
        <v>2587771</v>
      </c>
      <c r="AX80" s="285" t="n">
        <v>54684</v>
      </c>
      <c r="AY80" s="285" t="n">
        <v>59.3</v>
      </c>
      <c r="AZ80" s="285" t="n">
        <v>46.8</v>
      </c>
      <c r="BA80" s="285" t="n">
        <v>1</v>
      </c>
      <c r="BB80" s="285" t="n">
        <v>58</v>
      </c>
      <c r="BC80" s="285" t="n">
        <v>47.9</v>
      </c>
      <c r="BD80" s="285" t="n">
        <v>1</v>
      </c>
      <c r="BE80" s="285" t="n">
        <v>2.1</v>
      </c>
      <c r="BF80" s="285" t="n">
        <v>4.9</v>
      </c>
      <c r="BG80" s="285" t="n">
        <v>0</v>
      </c>
      <c r="BH80" s="285" t="n">
        <v>2.1</v>
      </c>
      <c r="BI80" s="285" t="n">
        <v>4.9</v>
      </c>
      <c r="BJ80" s="285" t="n">
        <v>0</v>
      </c>
      <c r="BK80" s="285" t="n">
        <v>79310.04</v>
      </c>
      <c r="BL80" s="285" t="n">
        <v>175038</v>
      </c>
      <c r="BM80" s="285" t="n">
        <v>0</v>
      </c>
      <c r="BN80" s="285" t="n">
        <v>80896</v>
      </c>
      <c r="BO80" s="285" t="n">
        <v>178539</v>
      </c>
      <c r="BP80" s="285" t="n">
        <v>0</v>
      </c>
      <c r="BQ80" s="285" t="n">
        <v>1</v>
      </c>
      <c r="BR80" s="285" t="n">
        <v>2</v>
      </c>
      <c r="BS80" s="285" t="n">
        <v>0</v>
      </c>
      <c r="BT80" s="285" t="n">
        <v>1</v>
      </c>
      <c r="BU80" s="285" t="n">
        <v>2</v>
      </c>
      <c r="BV80" s="285" t="n">
        <v>0</v>
      </c>
      <c r="BW80" s="285" t="n">
        <v>86516.49</v>
      </c>
      <c r="BX80" s="285" t="n">
        <v>149349</v>
      </c>
      <c r="BY80" s="285" t="n">
        <v>0</v>
      </c>
      <c r="BZ80" s="285" t="n">
        <v>88878</v>
      </c>
      <c r="CA80" s="285" t="n">
        <v>133834</v>
      </c>
      <c r="CB80" s="285" t="n">
        <v>0</v>
      </c>
      <c r="CC80" s="285" t="n">
        <v>1.4</v>
      </c>
      <c r="CD80" s="285" t="n">
        <v>2</v>
      </c>
      <c r="CE80" s="285" t="n">
        <v>0</v>
      </c>
      <c r="CF80" s="285" t="n">
        <v>1.4</v>
      </c>
      <c r="CG80" s="285" t="n">
        <v>2</v>
      </c>
      <c r="CH80" s="285" t="n">
        <v>0</v>
      </c>
      <c r="CI80" s="345"/>
      <c r="CJ80" s="18"/>
      <c r="CK80" s="18"/>
      <c r="CL80" s="18"/>
      <c r="CM80" s="18"/>
      <c r="CN80" s="18"/>
      <c r="CO80" s="18"/>
      <c r="CP80" s="18"/>
      <c r="CQ80" s="18"/>
      <c r="CR80" s="18"/>
      <c r="CS80" s="18"/>
      <c r="CT80" s="18"/>
      <c r="CU80" s="18"/>
      <c r="CV80" s="18"/>
      <c r="CW80" s="18"/>
      <c r="CX80" s="18"/>
      <c r="CY80" s="18"/>
      <c r="CZ80" s="18"/>
      <c r="DA80" s="18"/>
      <c r="DB80" s="18"/>
      <c r="DC80" s="18"/>
      <c r="DD80" s="18"/>
      <c r="DE80" s="18"/>
      <c r="DF80" s="18"/>
      <c r="DG80" s="18"/>
      <c r="DH80" s="18"/>
      <c r="DI80" s="18"/>
      <c r="DJ80" s="18"/>
      <c r="DK80" s="18"/>
      <c r="DL80" s="18"/>
      <c r="DM80" s="18"/>
      <c r="DN80" s="18"/>
      <c r="DO80" s="18"/>
      <c r="DP80" s="18"/>
      <c r="DQ80" s="18"/>
      <c r="DR80" s="18"/>
      <c r="DS80" s="18"/>
      <c r="DT80" s="18"/>
      <c r="DU80" s="18"/>
      <c r="DV80" s="18"/>
      <c r="DW80" s="18"/>
      <c r="DX80" s="18"/>
      <c r="DY80" s="18"/>
      <c r="DZ80" s="18"/>
      <c r="EA80" s="18"/>
      <c r="EB80" s="18"/>
      <c r="EC80" s="18"/>
    </row>
    <row r="81" customFormat="false" ht="11.25" hidden="false" customHeight="true" outlineLevel="0" collapsed="false">
      <c r="A81" s="342" t="n">
        <v>2015</v>
      </c>
      <c r="B81" s="343" t="n">
        <v>67</v>
      </c>
      <c r="C81" s="344" t="s">
        <v>502</v>
      </c>
      <c r="D81" s="285" t="n">
        <v>46481.14</v>
      </c>
      <c r="E81" s="285" t="n">
        <v>48396.06</v>
      </c>
      <c r="F81" s="285" t="n">
        <v>78064.32</v>
      </c>
      <c r="G81" s="285" t="n">
        <v>80721.83</v>
      </c>
      <c r="H81" s="285" t="n">
        <v>71470.75</v>
      </c>
      <c r="I81" s="285" t="n">
        <v>73823.33</v>
      </c>
      <c r="J81" s="345"/>
      <c r="K81" s="285" t="n">
        <f aca="false">IF(E81&lt;&gt;0,ROUND(E81-(T81/(U81+V81)),0),"")</f>
        <v>0</v>
      </c>
      <c r="L81" s="285" t="n">
        <f aca="false">IF(F81&lt;&gt;0,ROUND(F81-(W81/(X81)),0),"")</f>
        <v>0</v>
      </c>
      <c r="M81" s="285" t="n">
        <f aca="false">IF(G81&lt;&gt;0,ROUND(G81-(Y81/(Z81)),0),"")</f>
        <v>-0</v>
      </c>
      <c r="N81" s="285" t="n">
        <f aca="false">IF(H81&lt;&gt;0,ROUND(H81-(AA81/(AB81)),0),"")</f>
        <v>-0</v>
      </c>
      <c r="O81" s="285" t="n">
        <f aca="false">IF(I81&lt;&gt;0,ROUND(I81-(AC81/(AD81)),0),"")</f>
        <v>-0</v>
      </c>
      <c r="P81" s="345"/>
      <c r="Q81" s="285" t="n">
        <v>8043560.87</v>
      </c>
      <c r="R81" s="285" t="n">
        <v>162.05</v>
      </c>
      <c r="S81" s="285" t="n">
        <v>11</v>
      </c>
      <c r="T81" s="285" t="n">
        <v>8326542</v>
      </c>
      <c r="U81" s="285" t="n">
        <v>161.05</v>
      </c>
      <c r="V81" s="285" t="n">
        <v>11</v>
      </c>
      <c r="W81" s="285" t="n">
        <v>468385.92</v>
      </c>
      <c r="X81" s="285" t="n">
        <v>6</v>
      </c>
      <c r="Y81" s="285" t="n">
        <v>484331</v>
      </c>
      <c r="Z81" s="285" t="n">
        <v>6</v>
      </c>
      <c r="AA81" s="285" t="n">
        <v>192971.03</v>
      </c>
      <c r="AB81" s="285" t="n">
        <v>2.7</v>
      </c>
      <c r="AC81" s="285" t="n">
        <v>199323</v>
      </c>
      <c r="AD81" s="285" t="n">
        <v>2.7</v>
      </c>
      <c r="AE81" s="345"/>
      <c r="AF81" s="285" t="n">
        <f aca="false">IF(ISBLANK(Q81),"",ROUND(Q81-(AS81+AT81+AU81),0))</f>
        <v>0</v>
      </c>
      <c r="AG81" s="285" t="n">
        <f aca="false">IF(ISBLANK(T81),"",ROUND(T81-(AV81+AW81+AX81),0))</f>
        <v>0</v>
      </c>
      <c r="AH81" s="285" t="n">
        <f aca="false">IF(ISBLANK(W81),"",ROUND(W81-(BK81+BL81+BM81),0))</f>
        <v>0</v>
      </c>
      <c r="AI81" s="285" t="n">
        <f aca="false">IF(ISBLANK(Y81),"",ROUND(Y81-(BN81+BO81+BP81),0))</f>
        <v>0</v>
      </c>
      <c r="AJ81" s="285" t="n">
        <f aca="false">IF(ISBLANK(AA81),"",ROUND(AA81-(BW81+BX81+BY81),0))</f>
        <v>0</v>
      </c>
      <c r="AK81" s="285" t="n">
        <f aca="false">IF(ISBLANK(AC81),"",ROUND(AC81-(BZ81+CA81+CB81),0))</f>
        <v>0</v>
      </c>
      <c r="AL81" s="285" t="n">
        <f aca="false">IF(ISBLANK(R81),"",ROUND((R81+S81)-(AY81+AZ81+BA81+BE81+BF81+BG81),0))</f>
        <v>0</v>
      </c>
      <c r="AM81" s="285" t="n">
        <f aca="false">IF(ISBLANK(U81),"",ROUND((U81+V81)-(BB81+BC81+BD81+BH81+BI81+BJ81),0))</f>
        <v>0</v>
      </c>
      <c r="AN81" s="285" t="n">
        <f aca="false">IF(ISBLANK(X81),"",ROUND((X81)-(BQ81+BR81+BS81),0))</f>
        <v>0</v>
      </c>
      <c r="AO81" s="285" t="n">
        <f aca="false">IF(ISBLANK(Z81),"",ROUND((Z81)-(BT81+BU81+BV81),0))</f>
        <v>0</v>
      </c>
      <c r="AP81" s="285" t="n">
        <f aca="false">IF(ISBLANK(AB81),"",ROUND((AB81)-(CC81+CD81+CE81),0))</f>
        <v>0</v>
      </c>
      <c r="AQ81" s="285" t="n">
        <f aca="false">IF(ISBLANK(AD81),"",ROUND((AD81)-(CF81+CG81+CH81),0))</f>
        <v>0</v>
      </c>
      <c r="AR81" s="345"/>
      <c r="AS81" s="285" t="n">
        <v>4372188.6</v>
      </c>
      <c r="AT81" s="285" t="n">
        <v>3602364.23</v>
      </c>
      <c r="AU81" s="285" t="n">
        <v>69008.04</v>
      </c>
      <c r="AV81" s="285" t="n">
        <v>4656685</v>
      </c>
      <c r="AW81" s="285" t="n">
        <v>3591072</v>
      </c>
      <c r="AX81" s="285" t="n">
        <v>78785</v>
      </c>
      <c r="AY81" s="285" t="n">
        <v>87.45</v>
      </c>
      <c r="AZ81" s="285" t="n">
        <v>73.5</v>
      </c>
      <c r="BA81" s="285" t="n">
        <v>1.1</v>
      </c>
      <c r="BB81" s="285" t="n">
        <v>86.45</v>
      </c>
      <c r="BC81" s="285" t="n">
        <v>73.5</v>
      </c>
      <c r="BD81" s="285" t="n">
        <v>1.1</v>
      </c>
      <c r="BE81" s="285" t="n">
        <v>6.5</v>
      </c>
      <c r="BF81" s="285" t="n">
        <v>4.5</v>
      </c>
      <c r="BG81" s="285" t="n">
        <v>0</v>
      </c>
      <c r="BH81" s="285" t="n">
        <v>6.5</v>
      </c>
      <c r="BI81" s="285" t="n">
        <v>4.5</v>
      </c>
      <c r="BJ81" s="285" t="n">
        <v>0</v>
      </c>
      <c r="BK81" s="285" t="n">
        <v>340172.4</v>
      </c>
      <c r="BL81" s="285" t="n">
        <v>128213.52</v>
      </c>
      <c r="BM81" s="285" t="n">
        <v>0</v>
      </c>
      <c r="BN81" s="285" t="n">
        <v>351105</v>
      </c>
      <c r="BO81" s="285" t="n">
        <v>133226</v>
      </c>
      <c r="BP81" s="285" t="n">
        <v>0</v>
      </c>
      <c r="BQ81" s="285" t="n">
        <v>4.5</v>
      </c>
      <c r="BR81" s="285" t="n">
        <v>1.5</v>
      </c>
      <c r="BS81" s="285" t="n">
        <v>0</v>
      </c>
      <c r="BT81" s="285" t="n">
        <v>4.5</v>
      </c>
      <c r="BU81" s="285" t="n">
        <v>1.5</v>
      </c>
      <c r="BV81" s="285" t="n">
        <v>0</v>
      </c>
      <c r="BW81" s="285" t="n">
        <v>44648.99</v>
      </c>
      <c r="BX81" s="285" t="n">
        <v>148322.04</v>
      </c>
      <c r="BY81" s="285" t="n">
        <v>0</v>
      </c>
      <c r="BZ81" s="285" t="n">
        <v>45847</v>
      </c>
      <c r="CA81" s="285" t="n">
        <v>153476</v>
      </c>
      <c r="CB81" s="285" t="n">
        <v>0</v>
      </c>
      <c r="CC81" s="285" t="n">
        <v>0.7</v>
      </c>
      <c r="CD81" s="285" t="n">
        <v>2</v>
      </c>
      <c r="CE81" s="285" t="n">
        <v>0</v>
      </c>
      <c r="CF81" s="285" t="n">
        <v>0.7</v>
      </c>
      <c r="CG81" s="285" t="n">
        <v>2</v>
      </c>
      <c r="CH81" s="285" t="n">
        <v>0</v>
      </c>
      <c r="CI81" s="345"/>
      <c r="CJ81" s="18"/>
      <c r="CK81" s="18"/>
      <c r="CL81" s="18"/>
      <c r="CM81" s="18"/>
      <c r="CN81" s="18"/>
      <c r="CO81" s="18"/>
      <c r="CP81" s="18"/>
      <c r="CQ81" s="18"/>
      <c r="CR81" s="18"/>
      <c r="CS81" s="18"/>
      <c r="CT81" s="18"/>
      <c r="CU81" s="18"/>
      <c r="CV81" s="18"/>
      <c r="CW81" s="18"/>
      <c r="CX81" s="18"/>
      <c r="CY81" s="18"/>
      <c r="CZ81" s="18"/>
      <c r="DA81" s="18"/>
      <c r="DB81" s="18"/>
      <c r="DC81" s="18"/>
      <c r="DD81" s="18"/>
      <c r="DE81" s="18"/>
      <c r="DF81" s="18"/>
      <c r="DG81" s="18"/>
      <c r="DH81" s="18"/>
      <c r="DI81" s="18"/>
      <c r="DJ81" s="18"/>
      <c r="DK81" s="18"/>
      <c r="DL81" s="18"/>
      <c r="DM81" s="18"/>
      <c r="DN81" s="18"/>
      <c r="DO81" s="18"/>
      <c r="DP81" s="18"/>
      <c r="DQ81" s="18"/>
      <c r="DR81" s="18"/>
      <c r="DS81" s="18"/>
      <c r="DT81" s="18"/>
      <c r="DU81" s="18"/>
      <c r="DV81" s="18"/>
      <c r="DW81" s="18"/>
      <c r="DX81" s="18"/>
      <c r="DY81" s="18"/>
      <c r="DZ81" s="18"/>
      <c r="EA81" s="18"/>
      <c r="EB81" s="18"/>
      <c r="EC81" s="18"/>
    </row>
    <row r="82" customFormat="false" ht="11.25" hidden="false" customHeight="true" outlineLevel="0" collapsed="false">
      <c r="A82" s="342" t="n">
        <v>2015</v>
      </c>
      <c r="B82" s="343" t="n">
        <v>68</v>
      </c>
      <c r="C82" s="344" t="s">
        <v>503</v>
      </c>
      <c r="D82" s="285" t="n">
        <v>50072.94</v>
      </c>
      <c r="E82" s="285" t="n">
        <v>49584.27</v>
      </c>
      <c r="F82" s="285" t="n">
        <v>88949.27</v>
      </c>
      <c r="G82" s="285" t="n">
        <v>88150</v>
      </c>
      <c r="H82" s="285" t="n">
        <v>77411.53</v>
      </c>
      <c r="I82" s="285" t="n">
        <v>78506.29</v>
      </c>
      <c r="J82" s="345"/>
      <c r="K82" s="285" t="n">
        <f aca="false">IF(E82&lt;&gt;0,ROUND(E82-(T82/(U82+V82)),0),"")</f>
        <v>0</v>
      </c>
      <c r="L82" s="285" t="n">
        <f aca="false">IF(F82&lt;&gt;0,ROUND(F82-(W82/(X82)),0),"")</f>
        <v>0</v>
      </c>
      <c r="M82" s="285" t="n">
        <f aca="false">IF(G82&lt;&gt;0,ROUND(G82-(Y82/(Z82)),0),"")</f>
        <v>0</v>
      </c>
      <c r="N82" s="285" t="n">
        <f aca="false">IF(H82&lt;&gt;0,ROUND(H82-(AA82/(AB82)),0),"")</f>
        <v>-0</v>
      </c>
      <c r="O82" s="285" t="n">
        <f aca="false">IF(I82&lt;&gt;0,ROUND(I82-(AC82/(AD82)),0),"")</f>
        <v>0</v>
      </c>
      <c r="P82" s="345"/>
      <c r="Q82" s="285" t="n">
        <v>18366755.93</v>
      </c>
      <c r="R82" s="285" t="n">
        <v>340.8</v>
      </c>
      <c r="S82" s="285" t="n">
        <v>26</v>
      </c>
      <c r="T82" s="285" t="n">
        <v>18331303</v>
      </c>
      <c r="U82" s="285" t="n">
        <v>343.7</v>
      </c>
      <c r="V82" s="285" t="n">
        <v>26</v>
      </c>
      <c r="W82" s="285" t="n">
        <v>800543.42</v>
      </c>
      <c r="X82" s="285" t="n">
        <v>9</v>
      </c>
      <c r="Y82" s="285" t="n">
        <v>793350</v>
      </c>
      <c r="Z82" s="285" t="n">
        <v>9</v>
      </c>
      <c r="AA82" s="285" t="n">
        <v>541880.73</v>
      </c>
      <c r="AB82" s="285" t="n">
        <v>7</v>
      </c>
      <c r="AC82" s="285" t="n">
        <v>549544</v>
      </c>
      <c r="AD82" s="285" t="n">
        <v>7</v>
      </c>
      <c r="AE82" s="345"/>
      <c r="AF82" s="285" t="n">
        <f aca="false">IF(ISBLANK(Q82),"",ROUND(Q82-(AS82+AT82+AU82),0))</f>
        <v>0</v>
      </c>
      <c r="AG82" s="285" t="n">
        <f aca="false">IF(ISBLANK(T82),"",ROUND(T82-(AV82+AW82+AX82),0))</f>
        <v>0</v>
      </c>
      <c r="AH82" s="285" t="n">
        <f aca="false">IF(ISBLANK(W82),"",ROUND(W82-(BK82+BL82+BM82),0))</f>
        <v>0</v>
      </c>
      <c r="AI82" s="285" t="n">
        <f aca="false">IF(ISBLANK(Y82),"",ROUND(Y82-(BN82+BO82+BP82),0))</f>
        <v>0</v>
      </c>
      <c r="AJ82" s="285" t="n">
        <f aca="false">IF(ISBLANK(AA82),"",ROUND(AA82-(BW82+BX82+BY82),0))</f>
        <v>0</v>
      </c>
      <c r="AK82" s="285" t="n">
        <f aca="false">IF(ISBLANK(AC82),"",ROUND(AC82-(BZ82+CA82+CB82),0))</f>
        <v>0</v>
      </c>
      <c r="AL82" s="285" t="n">
        <f aca="false">IF(ISBLANK(R82),"",ROUND((R82+S82)-(AY82+AZ82+BA82+BE82+BF82+BG82),0))</f>
        <v>0</v>
      </c>
      <c r="AM82" s="285" t="n">
        <f aca="false">IF(ISBLANK(U82),"",ROUND((U82+V82)-(BB82+BC82+BD82+BH82+BI82+BJ82),0))</f>
        <v>0</v>
      </c>
      <c r="AN82" s="285" t="n">
        <f aca="false">IF(ISBLANK(X82),"",ROUND((X82)-(BQ82+BR82+BS82),0))</f>
        <v>0</v>
      </c>
      <c r="AO82" s="285" t="n">
        <f aca="false">IF(ISBLANK(Z82),"",ROUND((Z82)-(BT82+BU82+BV82),0))</f>
        <v>0</v>
      </c>
      <c r="AP82" s="285" t="n">
        <f aca="false">IF(ISBLANK(AB82),"",ROUND((AB82)-(CC82+CD82+CE82),0))</f>
        <v>0</v>
      </c>
      <c r="AQ82" s="285" t="n">
        <f aca="false">IF(ISBLANK(AD82),"",ROUND((AD82)-(CF82+CG82+CH82),0))</f>
        <v>0</v>
      </c>
      <c r="AR82" s="345"/>
      <c r="AS82" s="285" t="n">
        <v>11955169.52</v>
      </c>
      <c r="AT82" s="285" t="n">
        <v>6411586.41</v>
      </c>
      <c r="AU82" s="285" t="n">
        <v>0</v>
      </c>
      <c r="AV82" s="285" t="n">
        <v>11696417</v>
      </c>
      <c r="AW82" s="285" t="n">
        <v>6634886</v>
      </c>
      <c r="AX82" s="285" t="n">
        <v>0</v>
      </c>
      <c r="AY82" s="285" t="n">
        <v>218</v>
      </c>
      <c r="AZ82" s="285" t="n">
        <v>122.8</v>
      </c>
      <c r="BA82" s="285" t="n">
        <v>0</v>
      </c>
      <c r="BB82" s="285" t="n">
        <v>220</v>
      </c>
      <c r="BC82" s="285" t="n">
        <v>123.7</v>
      </c>
      <c r="BD82" s="285" t="n">
        <v>0</v>
      </c>
      <c r="BE82" s="285" t="n">
        <v>19</v>
      </c>
      <c r="BF82" s="285" t="n">
        <v>7</v>
      </c>
      <c r="BG82" s="285" t="n">
        <v>0</v>
      </c>
      <c r="BH82" s="285" t="n">
        <v>19</v>
      </c>
      <c r="BI82" s="285" t="n">
        <v>7</v>
      </c>
      <c r="BJ82" s="285" t="n">
        <v>0</v>
      </c>
      <c r="BK82" s="285" t="n">
        <v>704452.46</v>
      </c>
      <c r="BL82" s="285" t="n">
        <v>96090.96</v>
      </c>
      <c r="BM82" s="285" t="n">
        <v>0</v>
      </c>
      <c r="BN82" s="285" t="n">
        <v>696142</v>
      </c>
      <c r="BO82" s="285" t="n">
        <v>97208</v>
      </c>
      <c r="BP82" s="285" t="n">
        <v>0</v>
      </c>
      <c r="BQ82" s="285" t="n">
        <v>8</v>
      </c>
      <c r="BR82" s="285" t="n">
        <v>1</v>
      </c>
      <c r="BS82" s="285" t="n">
        <v>0</v>
      </c>
      <c r="BT82" s="285" t="n">
        <v>8</v>
      </c>
      <c r="BU82" s="285" t="n">
        <v>1</v>
      </c>
      <c r="BV82" s="285" t="n">
        <v>0</v>
      </c>
      <c r="BW82" s="285" t="n">
        <v>210351.12</v>
      </c>
      <c r="BX82" s="285" t="n">
        <v>331529.61</v>
      </c>
      <c r="BY82" s="285" t="n">
        <v>0</v>
      </c>
      <c r="BZ82" s="285" t="n">
        <v>215068</v>
      </c>
      <c r="CA82" s="285" t="n">
        <v>334476</v>
      </c>
      <c r="CB82" s="285" t="n">
        <v>0</v>
      </c>
      <c r="CC82" s="285" t="n">
        <v>3</v>
      </c>
      <c r="CD82" s="285" t="n">
        <v>4</v>
      </c>
      <c r="CE82" s="285" t="n">
        <v>0</v>
      </c>
      <c r="CF82" s="285" t="n">
        <v>3</v>
      </c>
      <c r="CG82" s="285" t="n">
        <v>4</v>
      </c>
      <c r="CH82" s="285" t="n">
        <v>0</v>
      </c>
      <c r="CI82" s="345"/>
      <c r="CJ82" s="18"/>
      <c r="CK82" s="18"/>
      <c r="CL82" s="18"/>
      <c r="CM82" s="18"/>
      <c r="CN82" s="18"/>
      <c r="CO82" s="18"/>
      <c r="CP82" s="18"/>
      <c r="CQ82" s="18"/>
      <c r="CR82" s="18"/>
      <c r="CS82" s="18"/>
      <c r="CT82" s="18"/>
      <c r="CU82" s="18"/>
      <c r="CV82" s="18"/>
      <c r="CW82" s="18"/>
      <c r="CX82" s="18"/>
      <c r="CY82" s="18"/>
      <c r="CZ82" s="18"/>
      <c r="DA82" s="18"/>
      <c r="DB82" s="18"/>
      <c r="DC82" s="18"/>
      <c r="DD82" s="18"/>
      <c r="DE82" s="18"/>
      <c r="DF82" s="18"/>
      <c r="DG82" s="18"/>
      <c r="DH82" s="18"/>
      <c r="DI82" s="18"/>
      <c r="DJ82" s="18"/>
      <c r="DK82" s="18"/>
      <c r="DL82" s="18"/>
      <c r="DM82" s="18"/>
      <c r="DN82" s="18"/>
      <c r="DO82" s="18"/>
      <c r="DP82" s="18"/>
      <c r="DQ82" s="18"/>
      <c r="DR82" s="18"/>
      <c r="DS82" s="18"/>
      <c r="DT82" s="18"/>
      <c r="DU82" s="18"/>
      <c r="DV82" s="18"/>
      <c r="DW82" s="18"/>
      <c r="DX82" s="18"/>
      <c r="DY82" s="18"/>
      <c r="DZ82" s="18"/>
      <c r="EA82" s="18"/>
      <c r="EB82" s="18"/>
      <c r="EC82" s="18"/>
    </row>
    <row r="83" customFormat="false" ht="11.25" hidden="false" customHeight="true" outlineLevel="0" collapsed="false">
      <c r="A83" s="342" t="n">
        <v>2015</v>
      </c>
      <c r="B83" s="343" t="n">
        <v>69</v>
      </c>
      <c r="C83" s="344" t="s">
        <v>501</v>
      </c>
      <c r="D83" s="285" t="n">
        <v>46503.83</v>
      </c>
      <c r="E83" s="285" t="n">
        <v>45741.18</v>
      </c>
      <c r="F83" s="285" t="n">
        <v>76760.75</v>
      </c>
      <c r="G83" s="285" t="n">
        <v>78827.56</v>
      </c>
      <c r="H83" s="285" t="n">
        <v>68121.93</v>
      </c>
      <c r="I83" s="285" t="n">
        <v>68663.14</v>
      </c>
      <c r="J83" s="345"/>
      <c r="K83" s="285" t="n">
        <f aca="false">IF(E83&lt;&gt;0,ROUND(E83-(T83/(U83+V83)),0),"")</f>
        <v>-0</v>
      </c>
      <c r="L83" s="285" t="n">
        <f aca="false">IF(F83&lt;&gt;0,ROUND(F83-(W83/(X83)),0),"")</f>
        <v>-0</v>
      </c>
      <c r="M83" s="285" t="n">
        <f aca="false">IF(G83&lt;&gt;0,ROUND(G83-(Y83/(Z83)),0),"")</f>
        <v>0</v>
      </c>
      <c r="N83" s="285" t="n">
        <f aca="false">IF(H83&lt;&gt;0,ROUND(H83-(AA83/(AB83)),0),"")</f>
        <v>-0</v>
      </c>
      <c r="O83" s="285" t="n">
        <f aca="false">IF(I83&lt;&gt;0,ROUND(I83-(AC83/(AD83)),0),"")</f>
        <v>-0</v>
      </c>
      <c r="P83" s="345"/>
      <c r="Q83" s="285" t="n">
        <v>13545635.84</v>
      </c>
      <c r="R83" s="285" t="n">
        <v>274.08</v>
      </c>
      <c r="S83" s="285" t="n">
        <v>17.2</v>
      </c>
      <c r="T83" s="285" t="n">
        <v>13031663</v>
      </c>
      <c r="U83" s="285" t="n">
        <v>267.5</v>
      </c>
      <c r="V83" s="285" t="n">
        <v>17.4</v>
      </c>
      <c r="W83" s="285" t="n">
        <v>690846.79</v>
      </c>
      <c r="X83" s="285" t="n">
        <v>9</v>
      </c>
      <c r="Y83" s="285" t="n">
        <v>709448</v>
      </c>
      <c r="Z83" s="285" t="n">
        <v>9</v>
      </c>
      <c r="AA83" s="285" t="n">
        <v>476853.52</v>
      </c>
      <c r="AB83" s="285" t="n">
        <v>7</v>
      </c>
      <c r="AC83" s="285" t="n">
        <v>480642</v>
      </c>
      <c r="AD83" s="285" t="n">
        <v>7</v>
      </c>
      <c r="AE83" s="345"/>
      <c r="AF83" s="285" t="n">
        <f aca="false">IF(ISBLANK(Q83),"",ROUND(Q83-(AS83+AT83+AU83),0))</f>
        <v>0</v>
      </c>
      <c r="AG83" s="285" t="n">
        <f aca="false">IF(ISBLANK(T83),"",ROUND(T83-(AV83+AW83+AX83),0))</f>
        <v>0</v>
      </c>
      <c r="AH83" s="285" t="n">
        <f aca="false">IF(ISBLANK(W83),"",ROUND(W83-(BK83+BL83+BM83),0))</f>
        <v>0</v>
      </c>
      <c r="AI83" s="285" t="n">
        <f aca="false">IF(ISBLANK(Y83),"",ROUND(Y83-(BN83+BO83+BP83),0))</f>
        <v>0</v>
      </c>
      <c r="AJ83" s="285" t="n">
        <f aca="false">IF(ISBLANK(AA83),"",ROUND(AA83-(BW83+BX83+BY83),0))</f>
        <v>0</v>
      </c>
      <c r="AK83" s="285" t="n">
        <f aca="false">IF(ISBLANK(AC83),"",ROUND(AC83-(BZ83+CA83+CB83),0))</f>
        <v>0</v>
      </c>
      <c r="AL83" s="285" t="n">
        <f aca="false">IF(ISBLANK(R83),"",ROUND((R83+S83)-(AY83+AZ83+BA83+BE83+BF83+BG83),0))</f>
        <v>0</v>
      </c>
      <c r="AM83" s="285" t="n">
        <f aca="false">IF(ISBLANK(U83),"",ROUND((U83+V83)-(BB83+BC83+BD83+BH83+BI83+BJ83),0))</f>
        <v>0</v>
      </c>
      <c r="AN83" s="285" t="n">
        <f aca="false">IF(ISBLANK(X83),"",ROUND((X83)-(BQ83+BR83+BS83),0))</f>
        <v>0</v>
      </c>
      <c r="AO83" s="285" t="n">
        <f aca="false">IF(ISBLANK(Z83),"",ROUND((Z83)-(BT83+BU83+BV83),0))</f>
        <v>0</v>
      </c>
      <c r="AP83" s="285" t="n">
        <f aca="false">IF(ISBLANK(AB83),"",ROUND((AB83)-(CC83+CD83+CE83),0))</f>
        <v>0</v>
      </c>
      <c r="AQ83" s="285" t="n">
        <f aca="false">IF(ISBLANK(AD83),"",ROUND((AD83)-(CF83+CG83+CH83),0))</f>
        <v>0</v>
      </c>
      <c r="AR83" s="345"/>
      <c r="AS83" s="285" t="n">
        <v>7784259.77</v>
      </c>
      <c r="AT83" s="285" t="n">
        <v>5500994.57</v>
      </c>
      <c r="AU83" s="285" t="n">
        <v>260381.5</v>
      </c>
      <c r="AV83" s="285" t="n">
        <v>7434441</v>
      </c>
      <c r="AW83" s="285" t="n">
        <v>5389073</v>
      </c>
      <c r="AX83" s="285" t="n">
        <v>208149</v>
      </c>
      <c r="AY83" s="285" t="n">
        <v>157.9</v>
      </c>
      <c r="AZ83" s="285" t="n">
        <v>109.18</v>
      </c>
      <c r="BA83" s="285" t="n">
        <v>7</v>
      </c>
      <c r="BB83" s="285" t="n">
        <v>165</v>
      </c>
      <c r="BC83" s="285" t="n">
        <v>98.5</v>
      </c>
      <c r="BD83" s="285" t="n">
        <v>4</v>
      </c>
      <c r="BE83" s="285" t="n">
        <v>10</v>
      </c>
      <c r="BF83" s="285" t="n">
        <v>7.2</v>
      </c>
      <c r="BG83" s="285" t="n">
        <v>0</v>
      </c>
      <c r="BH83" s="285" t="n">
        <v>10.2</v>
      </c>
      <c r="BI83" s="285" t="n">
        <v>7.2</v>
      </c>
      <c r="BJ83" s="285" t="n">
        <v>0</v>
      </c>
      <c r="BK83" s="285" t="n">
        <v>408403.72</v>
      </c>
      <c r="BL83" s="285" t="n">
        <v>282443.07</v>
      </c>
      <c r="BM83" s="285" t="n">
        <v>0</v>
      </c>
      <c r="BN83" s="285" t="n">
        <v>410771</v>
      </c>
      <c r="BO83" s="285" t="n">
        <v>298677</v>
      </c>
      <c r="BP83" s="285" t="n">
        <v>0</v>
      </c>
      <c r="BQ83" s="285" t="n">
        <v>5.4</v>
      </c>
      <c r="BR83" s="285" t="n">
        <v>3.6</v>
      </c>
      <c r="BS83" s="285" t="n">
        <v>0</v>
      </c>
      <c r="BT83" s="285" t="n">
        <v>5.4</v>
      </c>
      <c r="BU83" s="285" t="n">
        <v>3.6</v>
      </c>
      <c r="BV83" s="285" t="n">
        <v>0</v>
      </c>
      <c r="BW83" s="285" t="n">
        <v>285110.99</v>
      </c>
      <c r="BX83" s="285" t="n">
        <v>191742.53</v>
      </c>
      <c r="BY83" s="285" t="n">
        <v>0</v>
      </c>
      <c r="BZ83" s="285" t="n">
        <v>294456</v>
      </c>
      <c r="CA83" s="285" t="n">
        <v>186186</v>
      </c>
      <c r="CB83" s="285" t="n">
        <v>0</v>
      </c>
      <c r="CC83" s="285" t="n">
        <v>4.4</v>
      </c>
      <c r="CD83" s="285" t="n">
        <v>2.6</v>
      </c>
      <c r="CE83" s="285" t="n">
        <v>0</v>
      </c>
      <c r="CF83" s="285" t="n">
        <v>4.4</v>
      </c>
      <c r="CG83" s="285" t="n">
        <v>2.6</v>
      </c>
      <c r="CH83" s="285" t="n">
        <v>0</v>
      </c>
      <c r="CI83" s="345"/>
      <c r="CJ83" s="18"/>
      <c r="CK83" s="18"/>
      <c r="CL83" s="18"/>
      <c r="CM83" s="18"/>
      <c r="CN83" s="18"/>
      <c r="CO83" s="18"/>
      <c r="CP83" s="18"/>
      <c r="CQ83" s="18"/>
      <c r="CR83" s="18"/>
      <c r="CS83" s="18"/>
      <c r="CT83" s="18"/>
      <c r="CU83" s="18"/>
      <c r="CV83" s="18"/>
      <c r="CW83" s="18"/>
      <c r="CX83" s="18"/>
      <c r="CY83" s="18"/>
      <c r="CZ83" s="18"/>
      <c r="DA83" s="18"/>
      <c r="DB83" s="18"/>
      <c r="DC83" s="18"/>
      <c r="DD83" s="18"/>
      <c r="DE83" s="18"/>
      <c r="DF83" s="18"/>
      <c r="DG83" s="18"/>
      <c r="DH83" s="18"/>
      <c r="DI83" s="18"/>
      <c r="DJ83" s="18"/>
      <c r="DK83" s="18"/>
      <c r="DL83" s="18"/>
      <c r="DM83" s="18"/>
      <c r="DN83" s="18"/>
      <c r="DO83" s="18"/>
      <c r="DP83" s="18"/>
      <c r="DQ83" s="18"/>
      <c r="DR83" s="18"/>
      <c r="DS83" s="18"/>
      <c r="DT83" s="18"/>
      <c r="DU83" s="18"/>
      <c r="DV83" s="18"/>
      <c r="DW83" s="18"/>
      <c r="DX83" s="18"/>
      <c r="DY83" s="18"/>
      <c r="DZ83" s="18"/>
      <c r="EA83" s="18"/>
      <c r="EB83" s="18"/>
      <c r="EC83" s="18"/>
    </row>
    <row r="84" customFormat="false" ht="11.25" hidden="false" customHeight="true" outlineLevel="0" collapsed="false">
      <c r="A84" s="342" t="n">
        <v>2015</v>
      </c>
      <c r="B84" s="343" t="n">
        <v>70</v>
      </c>
      <c r="C84" s="344" t="s">
        <v>504</v>
      </c>
      <c r="D84" s="285" t="n">
        <v>43527.83</v>
      </c>
      <c r="E84" s="285" t="n">
        <v>44452.44</v>
      </c>
      <c r="F84" s="285" t="n">
        <v>69359.4</v>
      </c>
      <c r="G84" s="285" t="n">
        <v>69814.92</v>
      </c>
      <c r="H84" s="285" t="n">
        <v>63079.85</v>
      </c>
      <c r="I84" s="285" t="n">
        <v>65399.14</v>
      </c>
      <c r="J84" s="345"/>
      <c r="K84" s="285" t="n">
        <f aca="false">IF(E84&lt;&gt;0,ROUND(E84-(T84/(U84+V84)),0),"")</f>
        <v>0</v>
      </c>
      <c r="L84" s="285" t="n">
        <f aca="false">IF(F84&lt;&gt;0,ROUND(F84-(W84/(X84)),0),"")</f>
        <v>-0</v>
      </c>
      <c r="M84" s="285" t="n">
        <f aca="false">IF(G84&lt;&gt;0,ROUND(G84-(Y84/(Z84)),0),"")</f>
        <v>0</v>
      </c>
      <c r="N84" s="285" t="n">
        <f aca="false">IF(H84&lt;&gt;0,ROUND(H84-(AA84/(AB84)),0),"")</f>
        <v>0</v>
      </c>
      <c r="O84" s="285" t="n">
        <f aca="false">IF(I84&lt;&gt;0,ROUND(I84-(AC84/(AD84)),0),"")</f>
        <v>0</v>
      </c>
      <c r="P84" s="345"/>
      <c r="Q84" s="285" t="n">
        <v>9360660.54</v>
      </c>
      <c r="R84" s="285" t="n">
        <v>204.45</v>
      </c>
      <c r="S84" s="285" t="n">
        <v>10.6</v>
      </c>
      <c r="T84" s="285" t="n">
        <v>9308339.98</v>
      </c>
      <c r="U84" s="285" t="n">
        <v>199</v>
      </c>
      <c r="V84" s="285" t="n">
        <v>10.4</v>
      </c>
      <c r="W84" s="285" t="n">
        <v>485515.83</v>
      </c>
      <c r="X84" s="285" t="n">
        <v>7</v>
      </c>
      <c r="Y84" s="285" t="n">
        <v>488704.44</v>
      </c>
      <c r="Z84" s="285" t="n">
        <v>7</v>
      </c>
      <c r="AA84" s="285" t="n">
        <v>319184.04</v>
      </c>
      <c r="AB84" s="285" t="n">
        <v>5.06</v>
      </c>
      <c r="AC84" s="285" t="n">
        <v>326995.68</v>
      </c>
      <c r="AD84" s="285" t="n">
        <v>5</v>
      </c>
      <c r="AE84" s="345"/>
      <c r="AF84" s="285" t="n">
        <f aca="false">IF(ISBLANK(Q84),"",ROUND(Q84-(AS84+AT84+AU84),0))</f>
        <v>0</v>
      </c>
      <c r="AG84" s="285" t="n">
        <f aca="false">IF(ISBLANK(T84),"",ROUND(T84-(AV84+AW84+AX84),0))</f>
        <v>0</v>
      </c>
      <c r="AH84" s="285" t="n">
        <f aca="false">IF(ISBLANK(W84),"",ROUND(W84-(BK84+BL84+BM84),0))</f>
        <v>0</v>
      </c>
      <c r="AI84" s="285" t="n">
        <f aca="false">IF(ISBLANK(Y84),"",ROUND(Y84-(BN84+BO84+BP84),0))</f>
        <v>0</v>
      </c>
      <c r="AJ84" s="285" t="n">
        <f aca="false">IF(ISBLANK(AA84),"",ROUND(AA84-(BW84+BX84+BY84),0))</f>
        <v>0</v>
      </c>
      <c r="AK84" s="285" t="n">
        <f aca="false">IF(ISBLANK(AC84),"",ROUND(AC84-(BZ84+CA84+CB84),0))</f>
        <v>0</v>
      </c>
      <c r="AL84" s="285" t="n">
        <f aca="false">IF(ISBLANK(R84),"",ROUND((R84+S84)-(AY84+AZ84+BA84+BE84+BF84+BG84),0))</f>
        <v>0</v>
      </c>
      <c r="AM84" s="285" t="n">
        <f aca="false">IF(ISBLANK(U84),"",ROUND((U84+V84)-(BB84+BC84+BD84+BH84+BI84+BJ84),0))</f>
        <v>0</v>
      </c>
      <c r="AN84" s="285" t="n">
        <f aca="false">IF(ISBLANK(X84),"",ROUND((X84)-(BQ84+BR84+BS84),0))</f>
        <v>0</v>
      </c>
      <c r="AO84" s="285" t="n">
        <f aca="false">IF(ISBLANK(Z84),"",ROUND((Z84)-(BT84+BU84+BV84),0))</f>
        <v>0</v>
      </c>
      <c r="AP84" s="285" t="n">
        <f aca="false">IF(ISBLANK(AB84),"",ROUND((AB84)-(CC84+CD84+CE84),0))</f>
        <v>0</v>
      </c>
      <c r="AQ84" s="285" t="n">
        <f aca="false">IF(ISBLANK(AD84),"",ROUND((AD84)-(CF84+CG84+CH84),0))</f>
        <v>0</v>
      </c>
      <c r="AR84" s="345"/>
      <c r="AS84" s="285" t="n">
        <v>5518872.9</v>
      </c>
      <c r="AT84" s="285" t="n">
        <v>3841787.64</v>
      </c>
      <c r="AU84" s="285" t="n">
        <v>0</v>
      </c>
      <c r="AV84" s="285" t="n">
        <v>5740262.8</v>
      </c>
      <c r="AW84" s="285" t="n">
        <v>3568077.18</v>
      </c>
      <c r="AX84" s="285" t="n">
        <v>0</v>
      </c>
      <c r="AY84" s="285" t="n">
        <v>127.19</v>
      </c>
      <c r="AZ84" s="285" t="n">
        <v>77.26</v>
      </c>
      <c r="BA84" s="285" t="n">
        <v>0</v>
      </c>
      <c r="BB84" s="285" t="n">
        <v>122</v>
      </c>
      <c r="BC84" s="285" t="n">
        <v>77</v>
      </c>
      <c r="BD84" s="285" t="n">
        <v>0</v>
      </c>
      <c r="BE84" s="285" t="n">
        <v>6.1</v>
      </c>
      <c r="BF84" s="285" t="n">
        <v>4.5</v>
      </c>
      <c r="BG84" s="285" t="n">
        <v>0</v>
      </c>
      <c r="BH84" s="285" t="n">
        <v>6</v>
      </c>
      <c r="BI84" s="285" t="n">
        <v>4.4</v>
      </c>
      <c r="BJ84" s="285" t="n">
        <v>0</v>
      </c>
      <c r="BK84" s="285" t="n">
        <v>408024.87</v>
      </c>
      <c r="BL84" s="285" t="n">
        <v>77490.96</v>
      </c>
      <c r="BM84" s="285" t="n">
        <v>0</v>
      </c>
      <c r="BN84" s="285" t="n">
        <v>408184.62</v>
      </c>
      <c r="BO84" s="285" t="n">
        <v>80519.82</v>
      </c>
      <c r="BP84" s="285" t="n">
        <v>0</v>
      </c>
      <c r="BQ84" s="285" t="n">
        <v>6</v>
      </c>
      <c r="BR84" s="285" t="n">
        <v>1</v>
      </c>
      <c r="BS84" s="285" t="n">
        <v>0</v>
      </c>
      <c r="BT84" s="285" t="n">
        <v>6</v>
      </c>
      <c r="BU84" s="285" t="n">
        <v>1</v>
      </c>
      <c r="BV84" s="285" t="n">
        <v>0</v>
      </c>
      <c r="BW84" s="285" t="n">
        <v>55131.96</v>
      </c>
      <c r="BX84" s="285" t="n">
        <v>264052.08</v>
      </c>
      <c r="BY84" s="285" t="n">
        <v>0</v>
      </c>
      <c r="BZ84" s="285" t="n">
        <v>56234.64</v>
      </c>
      <c r="CA84" s="285" t="n">
        <v>270761.04</v>
      </c>
      <c r="CB84" s="285" t="n">
        <v>0</v>
      </c>
      <c r="CC84" s="285" t="n">
        <v>1.06</v>
      </c>
      <c r="CD84" s="285" t="n">
        <v>4</v>
      </c>
      <c r="CE84" s="285" t="n">
        <v>0</v>
      </c>
      <c r="CF84" s="285" t="n">
        <v>1</v>
      </c>
      <c r="CG84" s="285" t="n">
        <v>4</v>
      </c>
      <c r="CH84" s="285" t="n">
        <v>0</v>
      </c>
      <c r="CI84" s="345"/>
      <c r="CJ84" s="18"/>
      <c r="CK84" s="18"/>
      <c r="CL84" s="18"/>
      <c r="CM84" s="18"/>
      <c r="CN84" s="18"/>
      <c r="CO84" s="18"/>
      <c r="CP84" s="18"/>
      <c r="CQ84" s="18"/>
      <c r="CR84" s="18"/>
      <c r="CS84" s="18"/>
      <c r="CT84" s="18"/>
      <c r="CU84" s="18"/>
      <c r="CV84" s="18"/>
      <c r="CW84" s="18"/>
      <c r="CX84" s="18"/>
      <c r="CY84" s="18"/>
      <c r="CZ84" s="18"/>
      <c r="DA84" s="18"/>
      <c r="DB84" s="18"/>
      <c r="DC84" s="18"/>
      <c r="DD84" s="18"/>
      <c r="DE84" s="18"/>
      <c r="DF84" s="18"/>
      <c r="DG84" s="18"/>
      <c r="DH84" s="18"/>
      <c r="DI84" s="18"/>
      <c r="DJ84" s="18"/>
      <c r="DK84" s="18"/>
      <c r="DL84" s="18"/>
      <c r="DM84" s="18"/>
      <c r="DN84" s="18"/>
      <c r="DO84" s="18"/>
      <c r="DP84" s="18"/>
      <c r="DQ84" s="18"/>
      <c r="DR84" s="18"/>
      <c r="DS84" s="18"/>
      <c r="DT84" s="18"/>
      <c r="DU84" s="18"/>
      <c r="DV84" s="18"/>
      <c r="DW84" s="18"/>
      <c r="DX84" s="18"/>
      <c r="DY84" s="18"/>
      <c r="DZ84" s="18"/>
      <c r="EA84" s="18"/>
      <c r="EB84" s="18"/>
      <c r="EC84" s="18"/>
    </row>
    <row r="85" customFormat="false" ht="11.25" hidden="false" customHeight="true" outlineLevel="0" collapsed="false">
      <c r="A85" s="342" t="n">
        <v>2015</v>
      </c>
      <c r="B85" s="343" t="n">
        <v>71</v>
      </c>
      <c r="C85" s="344" t="s">
        <v>505</v>
      </c>
      <c r="D85" s="285" t="n">
        <v>44839.55</v>
      </c>
      <c r="E85" s="285" t="n">
        <v>45043.17</v>
      </c>
      <c r="F85" s="285" t="n">
        <v>79207.29</v>
      </c>
      <c r="G85" s="285" t="n">
        <v>76677.06</v>
      </c>
      <c r="H85" s="285" t="n">
        <v>63325.75</v>
      </c>
      <c r="I85" s="285" t="n">
        <v>65235.05</v>
      </c>
      <c r="J85" s="345"/>
      <c r="K85" s="285" t="n">
        <f aca="false">IF(E85&lt;&gt;0,ROUND(E85-(T85/(U85+V85)),0),"")</f>
        <v>-0</v>
      </c>
      <c r="L85" s="285" t="n">
        <f aca="false">IF(F85&lt;&gt;0,ROUND(F85-(W85/(X85)),0),"")</f>
        <v>-0</v>
      </c>
      <c r="M85" s="285" t="n">
        <f aca="false">IF(G85&lt;&gt;0,ROUND(G85-(Y85/(Z85)),0),"")</f>
        <v>0</v>
      </c>
      <c r="N85" s="285" t="n">
        <f aca="false">IF(H85&lt;&gt;0,ROUND(H85-(AA85/(AB85)),0),"")</f>
        <v>-0</v>
      </c>
      <c r="O85" s="285" t="n">
        <f aca="false">IF(I85&lt;&gt;0,ROUND(I85-(AC85/(AD85)),0),"")</f>
        <v>-0</v>
      </c>
      <c r="P85" s="345"/>
      <c r="Q85" s="285" t="n">
        <v>33284398.68</v>
      </c>
      <c r="R85" s="285" t="n">
        <v>696.25</v>
      </c>
      <c r="S85" s="285" t="n">
        <v>46.05</v>
      </c>
      <c r="T85" s="285" t="n">
        <v>34435503.86</v>
      </c>
      <c r="U85" s="285" t="n">
        <v>718.8</v>
      </c>
      <c r="V85" s="285" t="n">
        <v>45.7</v>
      </c>
      <c r="W85" s="285" t="n">
        <v>1694244.03</v>
      </c>
      <c r="X85" s="285" t="n">
        <v>21.39</v>
      </c>
      <c r="Y85" s="285" t="n">
        <v>1640889</v>
      </c>
      <c r="Z85" s="285" t="n">
        <v>21.4</v>
      </c>
      <c r="AA85" s="285" t="n">
        <v>1177859</v>
      </c>
      <c r="AB85" s="285" t="n">
        <v>18.6</v>
      </c>
      <c r="AC85" s="285" t="n">
        <v>1213372</v>
      </c>
      <c r="AD85" s="285" t="n">
        <v>18.6</v>
      </c>
      <c r="AE85" s="345"/>
      <c r="AF85" s="285" t="n">
        <f aca="false">IF(ISBLANK(Q85),"",ROUND(Q85-(AS85+AT85+AU85),0))</f>
        <v>0</v>
      </c>
      <c r="AG85" s="285" t="n">
        <f aca="false">IF(ISBLANK(T85),"",ROUND(T85-(AV85+AW85+AX85),0))</f>
        <v>0</v>
      </c>
      <c r="AH85" s="285" t="n">
        <f aca="false">IF(ISBLANK(W85),"",ROUND(W85-(BK85+BL85+BM85),0))</f>
        <v>0</v>
      </c>
      <c r="AI85" s="285" t="n">
        <f aca="false">IF(ISBLANK(Y85),"",ROUND(Y85-(BN85+BO85+BP85),0))</f>
        <v>0</v>
      </c>
      <c r="AJ85" s="285" t="n">
        <f aca="false">IF(ISBLANK(AA85),"",ROUND(AA85-(BW85+BX85+BY85),0))</f>
        <v>0</v>
      </c>
      <c r="AK85" s="285" t="n">
        <f aca="false">IF(ISBLANK(AC85),"",ROUND(AC85-(BZ85+CA85+CB85),0))</f>
        <v>0</v>
      </c>
      <c r="AL85" s="285" t="n">
        <f aca="false">IF(ISBLANK(R85),"",ROUND((R85+S85)-(AY85+AZ85+BA85+BE85+BF85+BG85),0))</f>
        <v>0</v>
      </c>
      <c r="AM85" s="285" t="n">
        <f aca="false">IF(ISBLANK(U85),"",ROUND((U85+V85)-(BB85+BC85+BD85+BH85+BI85+BJ85),0))</f>
        <v>0</v>
      </c>
      <c r="AN85" s="285" t="n">
        <f aca="false">IF(ISBLANK(X85),"",ROUND((X85)-(BQ85+BR85+BS85),0))</f>
        <v>0</v>
      </c>
      <c r="AO85" s="285" t="n">
        <f aca="false">IF(ISBLANK(Z85),"",ROUND((Z85)-(BT85+BU85+BV85),0))</f>
        <v>0</v>
      </c>
      <c r="AP85" s="285" t="n">
        <f aca="false">IF(ISBLANK(AB85),"",ROUND((AB85)-(CC85+CD85+CE85),0))</f>
        <v>0</v>
      </c>
      <c r="AQ85" s="285" t="n">
        <f aca="false">IF(ISBLANK(AD85),"",ROUND((AD85)-(CF85+CG85+CH85),0))</f>
        <v>0</v>
      </c>
      <c r="AR85" s="345"/>
      <c r="AS85" s="285" t="n">
        <v>21764716.34</v>
      </c>
      <c r="AT85" s="285" t="n">
        <v>11143485.34</v>
      </c>
      <c r="AU85" s="285" t="n">
        <v>376197</v>
      </c>
      <c r="AV85" s="285" t="n">
        <v>23117877.6</v>
      </c>
      <c r="AW85" s="285" t="n">
        <v>10931063.26</v>
      </c>
      <c r="AX85" s="285" t="n">
        <v>386563</v>
      </c>
      <c r="AY85" s="285" t="n">
        <v>459.91</v>
      </c>
      <c r="AZ85" s="285" t="n">
        <v>228.94</v>
      </c>
      <c r="BA85" s="285" t="n">
        <v>7.4</v>
      </c>
      <c r="BB85" s="285" t="n">
        <v>486</v>
      </c>
      <c r="BC85" s="285" t="n">
        <v>225</v>
      </c>
      <c r="BD85" s="285" t="n">
        <v>7.8</v>
      </c>
      <c r="BE85" s="285" t="n">
        <v>28.85</v>
      </c>
      <c r="BF85" s="285" t="n">
        <v>17.2</v>
      </c>
      <c r="BG85" s="285" t="n">
        <v>0</v>
      </c>
      <c r="BH85" s="285" t="n">
        <v>28.5</v>
      </c>
      <c r="BI85" s="285" t="n">
        <v>17.2</v>
      </c>
      <c r="BJ85" s="285" t="n">
        <v>0</v>
      </c>
      <c r="BK85" s="285" t="n">
        <v>1184699.33</v>
      </c>
      <c r="BL85" s="285" t="n">
        <v>509544.7</v>
      </c>
      <c r="BM85" s="285" t="n">
        <v>0</v>
      </c>
      <c r="BN85" s="285" t="n">
        <v>1208318</v>
      </c>
      <c r="BO85" s="285" t="n">
        <v>432571</v>
      </c>
      <c r="BP85" s="285" t="n">
        <v>0</v>
      </c>
      <c r="BQ85" s="285" t="n">
        <v>15.19</v>
      </c>
      <c r="BR85" s="285" t="n">
        <v>6.2</v>
      </c>
      <c r="BS85" s="285" t="n">
        <v>0</v>
      </c>
      <c r="BT85" s="285" t="n">
        <v>15.2</v>
      </c>
      <c r="BU85" s="285" t="n">
        <v>6.2</v>
      </c>
      <c r="BV85" s="285" t="n">
        <v>0</v>
      </c>
      <c r="BW85" s="285" t="n">
        <v>562195</v>
      </c>
      <c r="BX85" s="285" t="n">
        <v>615664</v>
      </c>
      <c r="BY85" s="285" t="n">
        <v>0</v>
      </c>
      <c r="BZ85" s="285" t="n">
        <v>578735</v>
      </c>
      <c r="CA85" s="285" t="n">
        <v>634637</v>
      </c>
      <c r="CB85" s="285" t="n">
        <v>0</v>
      </c>
      <c r="CC85" s="285" t="n">
        <v>9.2</v>
      </c>
      <c r="CD85" s="285" t="n">
        <v>9.4</v>
      </c>
      <c r="CE85" s="285" t="n">
        <v>0</v>
      </c>
      <c r="CF85" s="285" t="n">
        <v>9.2</v>
      </c>
      <c r="CG85" s="285" t="n">
        <v>9.4</v>
      </c>
      <c r="CH85" s="285" t="n">
        <v>0</v>
      </c>
      <c r="CI85" s="345"/>
      <c r="CJ85" s="18"/>
      <c r="CK85" s="18"/>
      <c r="CL85" s="18"/>
      <c r="CM85" s="18"/>
      <c r="CN85" s="18"/>
      <c r="CO85" s="18"/>
      <c r="CP85" s="18"/>
      <c r="CQ85" s="18"/>
      <c r="CR85" s="18"/>
      <c r="CS85" s="18"/>
      <c r="CT85" s="18"/>
      <c r="CU85" s="18"/>
      <c r="CV85" s="18"/>
      <c r="CW85" s="18"/>
      <c r="CX85" s="18"/>
      <c r="CY85" s="18"/>
      <c r="CZ85" s="18"/>
      <c r="DA85" s="18"/>
      <c r="DB85" s="18"/>
      <c r="DC85" s="18"/>
      <c r="DD85" s="18"/>
      <c r="DE85" s="18"/>
      <c r="DF85" s="18"/>
      <c r="DG85" s="18"/>
      <c r="DH85" s="18"/>
      <c r="DI85" s="18"/>
      <c r="DJ85" s="18"/>
      <c r="DK85" s="18"/>
      <c r="DL85" s="18"/>
      <c r="DM85" s="18"/>
      <c r="DN85" s="18"/>
      <c r="DO85" s="18"/>
      <c r="DP85" s="18"/>
      <c r="DQ85" s="18"/>
      <c r="DR85" s="18"/>
      <c r="DS85" s="18"/>
      <c r="DT85" s="18"/>
      <c r="DU85" s="18"/>
      <c r="DV85" s="18"/>
      <c r="DW85" s="18"/>
      <c r="DX85" s="18"/>
      <c r="DY85" s="18"/>
      <c r="DZ85" s="18"/>
      <c r="EA85" s="18"/>
      <c r="EB85" s="18"/>
      <c r="EC85" s="18"/>
    </row>
    <row r="86" customFormat="false" ht="11.25" hidden="false" customHeight="true" outlineLevel="0" collapsed="false">
      <c r="A86" s="342" t="n">
        <v>2015</v>
      </c>
      <c r="B86" s="343" t="n">
        <v>72</v>
      </c>
      <c r="C86" s="344" t="s">
        <v>506</v>
      </c>
      <c r="D86" s="285" t="n">
        <v>55347.58</v>
      </c>
      <c r="E86" s="285" t="n">
        <v>56467.59</v>
      </c>
      <c r="F86" s="285" t="n">
        <v>87873</v>
      </c>
      <c r="G86" s="285" t="n">
        <v>92335.67</v>
      </c>
      <c r="H86" s="285" t="n">
        <v>84753.13</v>
      </c>
      <c r="I86" s="285" t="n">
        <v>88632.43</v>
      </c>
      <c r="J86" s="345"/>
      <c r="K86" s="285" t="n">
        <f aca="false">IF(E86&lt;&gt;0,ROUND(E86-(T86/(U86+V86)),0),"")</f>
        <v>0</v>
      </c>
      <c r="L86" s="285" t="n">
        <f aca="false">IF(F86&lt;&gt;0,ROUND(F86-(W86/(X86)),0),"")</f>
        <v>0</v>
      </c>
      <c r="M86" s="285" t="n">
        <f aca="false">IF(G86&lt;&gt;0,ROUND(G86-(Y86/(Z86)),0),"")</f>
        <v>0</v>
      </c>
      <c r="N86" s="285" t="n">
        <f aca="false">IF(H86&lt;&gt;0,ROUND(H86-(AA86/(AB86)),0),"")</f>
        <v>0</v>
      </c>
      <c r="O86" s="285" t="n">
        <f aca="false">IF(I86&lt;&gt;0,ROUND(I86-(AC86/(AD86)),0),"")</f>
        <v>-0</v>
      </c>
      <c r="P86" s="345"/>
      <c r="Q86" s="285" t="n">
        <v>17412347.63</v>
      </c>
      <c r="R86" s="285" t="n">
        <v>296.2</v>
      </c>
      <c r="S86" s="285" t="n">
        <v>18.4</v>
      </c>
      <c r="T86" s="285" t="n">
        <v>17900225</v>
      </c>
      <c r="U86" s="285" t="n">
        <v>300</v>
      </c>
      <c r="V86" s="285" t="n">
        <v>17</v>
      </c>
      <c r="W86" s="285" t="n">
        <v>527237.97</v>
      </c>
      <c r="X86" s="285" t="n">
        <v>6</v>
      </c>
      <c r="Y86" s="285" t="n">
        <v>554014</v>
      </c>
      <c r="Z86" s="285" t="n">
        <v>6</v>
      </c>
      <c r="AA86" s="285" t="n">
        <v>627173.16</v>
      </c>
      <c r="AB86" s="285" t="n">
        <v>7.4</v>
      </c>
      <c r="AC86" s="285" t="n">
        <v>655880</v>
      </c>
      <c r="AD86" s="285" t="n">
        <v>7.4</v>
      </c>
      <c r="AE86" s="345"/>
      <c r="AF86" s="285" t="n">
        <f aca="false">IF(ISBLANK(Q86),"",ROUND(Q86-(AS86+AT86+AU86),0))</f>
        <v>0</v>
      </c>
      <c r="AG86" s="285" t="n">
        <f aca="false">IF(ISBLANK(T86),"",ROUND(T86-(AV86+AW86+AX86),0))</f>
        <v>0</v>
      </c>
      <c r="AH86" s="285" t="n">
        <f aca="false">IF(ISBLANK(W86),"",ROUND(W86-(BK86+BL86+BM86),0))</f>
        <v>0</v>
      </c>
      <c r="AI86" s="285" t="n">
        <f aca="false">IF(ISBLANK(Y86),"",ROUND(Y86-(BN86+BO86+BP86),0))</f>
        <v>0</v>
      </c>
      <c r="AJ86" s="285" t="n">
        <f aca="false">IF(ISBLANK(AA86),"",ROUND(AA86-(BW86+BX86+BY86),0))</f>
        <v>0</v>
      </c>
      <c r="AK86" s="285" t="n">
        <f aca="false">IF(ISBLANK(AC86),"",ROUND(AC86-(BZ86+CA86+CB86),0))</f>
        <v>0</v>
      </c>
      <c r="AL86" s="285" t="n">
        <f aca="false">IF(ISBLANK(R86),"",ROUND((R86+S86)-(AY86+AZ86+BA86+BE86+BF86+BG86),0))</f>
        <v>0</v>
      </c>
      <c r="AM86" s="285" t="n">
        <f aca="false">IF(ISBLANK(U86),"",ROUND((U86+V86)-(BB86+BC86+BD86+BH86+BI86+BJ86),0))</f>
        <v>0</v>
      </c>
      <c r="AN86" s="285" t="n">
        <f aca="false">IF(ISBLANK(X86),"",ROUND((X86)-(BQ86+BR86+BS86),0))</f>
        <v>0</v>
      </c>
      <c r="AO86" s="285" t="n">
        <f aca="false">IF(ISBLANK(Z86),"",ROUND((Z86)-(BT86+BU86+BV86),0))</f>
        <v>0</v>
      </c>
      <c r="AP86" s="285" t="n">
        <f aca="false">IF(ISBLANK(AB86),"",ROUND((AB86)-(CC86+CD86+CE86),0))</f>
        <v>0</v>
      </c>
      <c r="AQ86" s="285" t="n">
        <f aca="false">IF(ISBLANK(AD86),"",ROUND((AD86)-(CF86+CG86+CH86),0))</f>
        <v>0</v>
      </c>
      <c r="AR86" s="345"/>
      <c r="AS86" s="285" t="n">
        <v>10118178.32</v>
      </c>
      <c r="AT86" s="285" t="n">
        <v>7233494.31</v>
      </c>
      <c r="AU86" s="285" t="n">
        <v>60675</v>
      </c>
      <c r="AV86" s="285" t="n">
        <v>10452502</v>
      </c>
      <c r="AW86" s="285" t="n">
        <v>7447723</v>
      </c>
      <c r="AX86" s="285" t="n">
        <v>0</v>
      </c>
      <c r="AY86" s="285" t="n">
        <v>170.15</v>
      </c>
      <c r="AZ86" s="285" t="n">
        <v>124.85</v>
      </c>
      <c r="BA86" s="285" t="n">
        <v>1.2</v>
      </c>
      <c r="BB86" s="285" t="n">
        <v>172</v>
      </c>
      <c r="BC86" s="285" t="n">
        <v>128</v>
      </c>
      <c r="BD86" s="285" t="n">
        <v>0</v>
      </c>
      <c r="BE86" s="285" t="n">
        <v>9.6</v>
      </c>
      <c r="BF86" s="285" t="n">
        <v>8.8</v>
      </c>
      <c r="BG86" s="285" t="n">
        <v>0</v>
      </c>
      <c r="BH86" s="285" t="n">
        <v>9</v>
      </c>
      <c r="BI86" s="285" t="n">
        <v>8</v>
      </c>
      <c r="BJ86" s="285" t="n">
        <v>0</v>
      </c>
      <c r="BK86" s="285" t="n">
        <v>389756.58</v>
      </c>
      <c r="BL86" s="285" t="n">
        <v>137481.39</v>
      </c>
      <c r="BM86" s="285" t="n">
        <v>0</v>
      </c>
      <c r="BN86" s="285" t="n">
        <v>409264</v>
      </c>
      <c r="BO86" s="285" t="n">
        <v>144750</v>
      </c>
      <c r="BP86" s="285" t="n">
        <v>0</v>
      </c>
      <c r="BQ86" s="285" t="n">
        <v>4.5</v>
      </c>
      <c r="BR86" s="285" t="n">
        <v>1.5</v>
      </c>
      <c r="BS86" s="285" t="n">
        <v>0</v>
      </c>
      <c r="BT86" s="285" t="n">
        <v>4.5</v>
      </c>
      <c r="BU86" s="285" t="n">
        <v>1.5</v>
      </c>
      <c r="BV86" s="285" t="n">
        <v>0</v>
      </c>
      <c r="BW86" s="285" t="n">
        <v>365610.18</v>
      </c>
      <c r="BX86" s="285" t="n">
        <v>261562.98</v>
      </c>
      <c r="BY86" s="285" t="n">
        <v>0</v>
      </c>
      <c r="BZ86" s="285" t="n">
        <v>381224</v>
      </c>
      <c r="CA86" s="285" t="n">
        <v>274656</v>
      </c>
      <c r="CB86" s="285" t="n">
        <v>0</v>
      </c>
      <c r="CC86" s="285" t="n">
        <v>4.4</v>
      </c>
      <c r="CD86" s="285" t="n">
        <v>3</v>
      </c>
      <c r="CE86" s="285" t="n">
        <v>0</v>
      </c>
      <c r="CF86" s="285" t="n">
        <v>4.4</v>
      </c>
      <c r="CG86" s="285" t="n">
        <v>3</v>
      </c>
      <c r="CH86" s="285" t="n">
        <v>0</v>
      </c>
      <c r="CI86" s="345"/>
      <c r="CJ86" s="18"/>
      <c r="CK86" s="18"/>
      <c r="CL86" s="18"/>
      <c r="CM86" s="18"/>
      <c r="CN86" s="18"/>
      <c r="CO86" s="18"/>
      <c r="CP86" s="18"/>
      <c r="CQ86" s="18"/>
      <c r="CR86" s="18"/>
      <c r="CS86" s="18"/>
      <c r="CT86" s="18"/>
      <c r="CU86" s="18"/>
      <c r="CV86" s="18"/>
      <c r="CW86" s="18"/>
      <c r="CX86" s="18"/>
      <c r="CY86" s="18"/>
      <c r="CZ86" s="18"/>
      <c r="DA86" s="18"/>
      <c r="DB86" s="18"/>
      <c r="DC86" s="18"/>
      <c r="DD86" s="18"/>
      <c r="DE86" s="18"/>
      <c r="DF86" s="18"/>
      <c r="DG86" s="18"/>
      <c r="DH86" s="18"/>
      <c r="DI86" s="18"/>
      <c r="DJ86" s="18"/>
      <c r="DK86" s="18"/>
      <c r="DL86" s="18"/>
      <c r="DM86" s="18"/>
      <c r="DN86" s="18"/>
      <c r="DO86" s="18"/>
      <c r="DP86" s="18"/>
      <c r="DQ86" s="18"/>
      <c r="DR86" s="18"/>
      <c r="DS86" s="18"/>
      <c r="DT86" s="18"/>
      <c r="DU86" s="18"/>
      <c r="DV86" s="18"/>
      <c r="DW86" s="18"/>
      <c r="DX86" s="18"/>
      <c r="DY86" s="18"/>
      <c r="DZ86" s="18"/>
      <c r="EA86" s="18"/>
      <c r="EB86" s="18"/>
      <c r="EC86" s="18"/>
    </row>
    <row r="87" customFormat="false" ht="11.25" hidden="false" customHeight="true" outlineLevel="0" collapsed="false">
      <c r="A87" s="342" t="n">
        <v>2015</v>
      </c>
      <c r="B87" s="343" t="n">
        <v>73</v>
      </c>
      <c r="C87" s="344" t="s">
        <v>507</v>
      </c>
      <c r="D87" s="285" t="n">
        <v>41165.77</v>
      </c>
      <c r="E87" s="285" t="n">
        <v>42067.11</v>
      </c>
      <c r="F87" s="285" t="n">
        <v>76708.11</v>
      </c>
      <c r="G87" s="285" t="n">
        <v>82325</v>
      </c>
      <c r="H87" s="285" t="n">
        <v>65647.69</v>
      </c>
      <c r="I87" s="285" t="n">
        <v>53548.67</v>
      </c>
      <c r="J87" s="345"/>
      <c r="K87" s="285" t="n">
        <f aca="false">IF(E87&lt;&gt;0,ROUND(E87-(T87/(U87+V87)),0),"")</f>
        <v>-0</v>
      </c>
      <c r="L87" s="285" t="n">
        <f aca="false">IF(F87&lt;&gt;0,ROUND(F87-(W87/(X87)),0),"")</f>
        <v>0</v>
      </c>
      <c r="M87" s="285" t="n">
        <f aca="false">IF(G87&lt;&gt;0,ROUND(G87-(Y87/(Z87)),0),"")</f>
        <v>0</v>
      </c>
      <c r="N87" s="285" t="n">
        <f aca="false">IF(H87&lt;&gt;0,ROUND(H87-(AA87/(AB87)),0),"")</f>
        <v>0</v>
      </c>
      <c r="O87" s="285" t="n">
        <f aca="false">IF(I87&lt;&gt;0,ROUND(I87-(AC87/(AD87)),0),"")</f>
        <v>0</v>
      </c>
      <c r="P87" s="345"/>
      <c r="Q87" s="285" t="n">
        <v>8296548.8</v>
      </c>
      <c r="R87" s="285" t="n">
        <v>192.54</v>
      </c>
      <c r="S87" s="285" t="n">
        <v>9</v>
      </c>
      <c r="T87" s="285" t="n">
        <v>8487039.77</v>
      </c>
      <c r="U87" s="285" t="n">
        <v>192.75</v>
      </c>
      <c r="V87" s="285" t="n">
        <v>9</v>
      </c>
      <c r="W87" s="285" t="n">
        <v>230124.33</v>
      </c>
      <c r="X87" s="285" t="n">
        <v>3</v>
      </c>
      <c r="Y87" s="285" t="n">
        <v>246975</v>
      </c>
      <c r="Z87" s="285" t="n">
        <v>3</v>
      </c>
      <c r="AA87" s="285" t="n">
        <v>393886.11</v>
      </c>
      <c r="AB87" s="285" t="n">
        <v>6</v>
      </c>
      <c r="AC87" s="285" t="n">
        <v>321292</v>
      </c>
      <c r="AD87" s="285" t="n">
        <v>6</v>
      </c>
      <c r="AE87" s="345"/>
      <c r="AF87" s="285" t="n">
        <f aca="false">IF(ISBLANK(Q87),"",ROUND(Q87-(AS87+AT87+AU87),0))</f>
        <v>0</v>
      </c>
      <c r="AG87" s="285" t="n">
        <f aca="false">IF(ISBLANK(T87),"",ROUND(T87-(AV87+AW87+AX87),0))</f>
        <v>0</v>
      </c>
      <c r="AH87" s="285" t="n">
        <f aca="false">IF(ISBLANK(W87),"",ROUND(W87-(BK87+BL87+BM87),0))</f>
        <v>0</v>
      </c>
      <c r="AI87" s="285" t="n">
        <f aca="false">IF(ISBLANK(Y87),"",ROUND(Y87-(BN87+BO87+BP87),0))</f>
        <v>0</v>
      </c>
      <c r="AJ87" s="285" t="n">
        <f aca="false">IF(ISBLANK(AA87),"",ROUND(AA87-(BW87+BX87+BY87),0))</f>
        <v>0</v>
      </c>
      <c r="AK87" s="285" t="n">
        <f aca="false">IF(ISBLANK(AC87),"",ROUND(AC87-(BZ87+CA87+CB87),0))</f>
        <v>0</v>
      </c>
      <c r="AL87" s="285" t="n">
        <f aca="false">IF(ISBLANK(R87),"",ROUND((R87+S87)-(AY87+AZ87+BA87+BE87+BF87+BG87),0))</f>
        <v>0</v>
      </c>
      <c r="AM87" s="285" t="n">
        <f aca="false">IF(ISBLANK(U87),"",ROUND((U87+V87)-(BB87+BC87+BD87+BH87+BI87+BJ87),0))</f>
        <v>0</v>
      </c>
      <c r="AN87" s="285" t="n">
        <f aca="false">IF(ISBLANK(X87),"",ROUND((X87)-(BQ87+BR87+BS87),0))</f>
        <v>0</v>
      </c>
      <c r="AO87" s="285" t="n">
        <f aca="false">IF(ISBLANK(Z87),"",ROUND((Z87)-(BT87+BU87+BV87),0))</f>
        <v>0</v>
      </c>
      <c r="AP87" s="285" t="n">
        <f aca="false">IF(ISBLANK(AB87),"",ROUND((AB87)-(CC87+CD87+CE87),0))</f>
        <v>0</v>
      </c>
      <c r="AQ87" s="285" t="n">
        <f aca="false">IF(ISBLANK(AD87),"",ROUND((AD87)-(CF87+CG87+CH87),0))</f>
        <v>0</v>
      </c>
      <c r="AR87" s="345"/>
      <c r="AS87" s="285" t="n">
        <v>4929152.28</v>
      </c>
      <c r="AT87" s="285" t="n">
        <v>3367396.52</v>
      </c>
      <c r="AU87" s="285" t="n">
        <v>0</v>
      </c>
      <c r="AV87" s="285" t="n">
        <v>5075507.13</v>
      </c>
      <c r="AW87" s="285" t="n">
        <v>3411532.64</v>
      </c>
      <c r="AX87" s="285" t="n">
        <v>0</v>
      </c>
      <c r="AY87" s="285" t="n">
        <v>112.04</v>
      </c>
      <c r="AZ87" s="285" t="n">
        <v>80.5</v>
      </c>
      <c r="BA87" s="285" t="n">
        <v>0</v>
      </c>
      <c r="BB87" s="285" t="n">
        <v>112.25</v>
      </c>
      <c r="BC87" s="285" t="n">
        <v>80.5</v>
      </c>
      <c r="BD87" s="285" t="n">
        <v>0</v>
      </c>
      <c r="BE87" s="285" t="n">
        <v>5</v>
      </c>
      <c r="BF87" s="285" t="n">
        <v>4</v>
      </c>
      <c r="BG87" s="285" t="n">
        <v>0</v>
      </c>
      <c r="BH87" s="285" t="n">
        <v>5</v>
      </c>
      <c r="BI87" s="285" t="n">
        <v>4</v>
      </c>
      <c r="BJ87" s="285" t="n">
        <v>0</v>
      </c>
      <c r="BK87" s="285" t="n">
        <v>146907.33</v>
      </c>
      <c r="BL87" s="285" t="n">
        <v>83217</v>
      </c>
      <c r="BM87" s="285" t="n">
        <v>0</v>
      </c>
      <c r="BN87" s="285" t="n">
        <v>162810</v>
      </c>
      <c r="BO87" s="285" t="n">
        <v>84165</v>
      </c>
      <c r="BP87" s="285" t="n">
        <v>0</v>
      </c>
      <c r="BQ87" s="285" t="n">
        <v>2</v>
      </c>
      <c r="BR87" s="285" t="n">
        <v>1</v>
      </c>
      <c r="BS87" s="285" t="n">
        <v>0</v>
      </c>
      <c r="BT87" s="285" t="n">
        <v>2</v>
      </c>
      <c r="BU87" s="285" t="n">
        <v>1</v>
      </c>
      <c r="BV87" s="285" t="n">
        <v>0</v>
      </c>
      <c r="BW87" s="285" t="n">
        <v>252974.11</v>
      </c>
      <c r="BX87" s="285" t="n">
        <v>140912</v>
      </c>
      <c r="BY87" s="285" t="n">
        <v>0</v>
      </c>
      <c r="BZ87" s="285" t="n">
        <v>178828</v>
      </c>
      <c r="CA87" s="285" t="n">
        <v>142464</v>
      </c>
      <c r="CB87" s="285" t="n">
        <v>0</v>
      </c>
      <c r="CC87" s="285" t="n">
        <v>4</v>
      </c>
      <c r="CD87" s="285" t="n">
        <v>2</v>
      </c>
      <c r="CE87" s="285" t="n">
        <v>0</v>
      </c>
      <c r="CF87" s="285" t="n">
        <v>4</v>
      </c>
      <c r="CG87" s="285" t="n">
        <v>2</v>
      </c>
      <c r="CH87" s="285" t="n">
        <v>0</v>
      </c>
      <c r="CI87" s="345"/>
      <c r="CJ87" s="18"/>
      <c r="CK87" s="18"/>
      <c r="CL87" s="18"/>
      <c r="CM87" s="18"/>
      <c r="CN87" s="18"/>
      <c r="CO87" s="18"/>
      <c r="CP87" s="18"/>
      <c r="CQ87" s="18"/>
      <c r="CR87" s="18"/>
      <c r="CS87" s="18"/>
      <c r="CT87" s="18"/>
      <c r="CU87" s="18"/>
      <c r="CV87" s="18"/>
      <c r="CW87" s="18"/>
      <c r="CX87" s="18"/>
      <c r="CY87" s="18"/>
      <c r="CZ87" s="18"/>
      <c r="DA87" s="18"/>
      <c r="DB87" s="18"/>
      <c r="DC87" s="18"/>
      <c r="DD87" s="18"/>
      <c r="DE87" s="18"/>
      <c r="DF87" s="18"/>
      <c r="DG87" s="18"/>
      <c r="DH87" s="18"/>
      <c r="DI87" s="18"/>
      <c r="DJ87" s="18"/>
      <c r="DK87" s="18"/>
      <c r="DL87" s="18"/>
      <c r="DM87" s="18"/>
      <c r="DN87" s="18"/>
      <c r="DO87" s="18"/>
      <c r="DP87" s="18"/>
      <c r="DQ87" s="18"/>
      <c r="DR87" s="18"/>
      <c r="DS87" s="18"/>
      <c r="DT87" s="18"/>
      <c r="DU87" s="18"/>
      <c r="DV87" s="18"/>
      <c r="DW87" s="18"/>
      <c r="DX87" s="18"/>
      <c r="DY87" s="18"/>
      <c r="DZ87" s="18"/>
      <c r="EA87" s="18"/>
      <c r="EB87" s="18"/>
      <c r="EC87" s="18"/>
    </row>
    <row r="88" customFormat="false" ht="11.25" hidden="false" customHeight="true" outlineLevel="0" collapsed="false">
      <c r="A88" s="342" t="n">
        <v>2015</v>
      </c>
      <c r="B88" s="343" t="n">
        <v>74</v>
      </c>
      <c r="C88" s="344" t="s">
        <v>508</v>
      </c>
      <c r="D88" s="285" t="n">
        <v>50813.85</v>
      </c>
      <c r="E88" s="285" t="n">
        <v>56651.74</v>
      </c>
      <c r="F88" s="285" t="n">
        <v>81849.16</v>
      </c>
      <c r="G88" s="285" t="n">
        <v>88265.56</v>
      </c>
      <c r="H88" s="285" t="n">
        <v>61549.25</v>
      </c>
      <c r="I88" s="285" t="n">
        <v>58690.67</v>
      </c>
      <c r="J88" s="345"/>
      <c r="K88" s="285" t="n">
        <f aca="false">IF(E88&lt;&gt;0,ROUND(E88-(T88/(U88+V88)),0),"")</f>
        <v>0</v>
      </c>
      <c r="L88" s="285" t="n">
        <f aca="false">IF(F88&lt;&gt;0,ROUND(F88-(W88/(X88)),0),"")</f>
        <v>-0</v>
      </c>
      <c r="M88" s="285" t="n">
        <f aca="false">IF(G88&lt;&gt;0,ROUND(G88-(Y88/(Z88)),0),"")</f>
        <v>0</v>
      </c>
      <c r="N88" s="285" t="n">
        <f aca="false">IF(H88&lt;&gt;0,ROUND(H88-(AA88/(AB88)),0),"")</f>
        <v>0</v>
      </c>
      <c r="O88" s="285" t="n">
        <f aca="false">IF(I88&lt;&gt;0,ROUND(I88-(AC88/(AD88)),0),"")</f>
        <v>0</v>
      </c>
      <c r="P88" s="345"/>
      <c r="Q88" s="285" t="n">
        <v>24911489.53</v>
      </c>
      <c r="R88" s="285" t="n">
        <v>462.75</v>
      </c>
      <c r="S88" s="285" t="n">
        <v>27.5</v>
      </c>
      <c r="T88" s="285" t="n">
        <v>26966226</v>
      </c>
      <c r="U88" s="285" t="n">
        <v>448</v>
      </c>
      <c r="V88" s="285" t="n">
        <v>28</v>
      </c>
      <c r="W88" s="285" t="n">
        <v>818491.64</v>
      </c>
      <c r="X88" s="285" t="n">
        <v>10</v>
      </c>
      <c r="Y88" s="285" t="n">
        <v>794390</v>
      </c>
      <c r="Z88" s="285" t="n">
        <v>9</v>
      </c>
      <c r="AA88" s="285" t="n">
        <v>707816.33</v>
      </c>
      <c r="AB88" s="285" t="n">
        <v>11.5</v>
      </c>
      <c r="AC88" s="285" t="n">
        <v>704288</v>
      </c>
      <c r="AD88" s="285" t="n">
        <v>12</v>
      </c>
      <c r="AE88" s="345"/>
      <c r="AF88" s="285" t="n">
        <f aca="false">IF(ISBLANK(Q88),"",ROUND(Q88-(AS88+AT88+AU88),0))</f>
        <v>0</v>
      </c>
      <c r="AG88" s="285" t="n">
        <f aca="false">IF(ISBLANK(T88),"",ROUND(T88-(AV88+AW88+AX88),0))</f>
        <v>0</v>
      </c>
      <c r="AH88" s="285" t="n">
        <f aca="false">IF(ISBLANK(W88),"",ROUND(W88-(BK88+BL88+BM88),0))</f>
        <v>0</v>
      </c>
      <c r="AI88" s="285" t="n">
        <f aca="false">IF(ISBLANK(Y88),"",ROUND(Y88-(BN88+BO88+BP88),0))</f>
        <v>0</v>
      </c>
      <c r="AJ88" s="285" t="n">
        <f aca="false">IF(ISBLANK(AA88),"",ROUND(AA88-(BW88+BX88+BY88),0))</f>
        <v>0</v>
      </c>
      <c r="AK88" s="285" t="n">
        <f aca="false">IF(ISBLANK(AC88),"",ROUND(AC88-(BZ88+CA88+CB88),0))</f>
        <v>0</v>
      </c>
      <c r="AL88" s="285" t="n">
        <f aca="false">IF(ISBLANK(R88),"",ROUND((R88+S88)-(AY88+AZ88+BA88+BE88+BF88+BG88),0))</f>
        <v>0</v>
      </c>
      <c r="AM88" s="285" t="n">
        <f aca="false">IF(ISBLANK(U88),"",ROUND((U88+V88)-(BB88+BC88+BD88+BH88+BI88+BJ88),0))</f>
        <v>0</v>
      </c>
      <c r="AN88" s="285" t="n">
        <f aca="false">IF(ISBLANK(X88),"",ROUND((X88)-(BQ88+BR88+BS88),0))</f>
        <v>0</v>
      </c>
      <c r="AO88" s="285" t="n">
        <f aca="false">IF(ISBLANK(Z88),"",ROUND((Z88)-(BT88+BU88+BV88),0))</f>
        <v>0</v>
      </c>
      <c r="AP88" s="285" t="n">
        <f aca="false">IF(ISBLANK(AB88),"",ROUND((AB88)-(CC88+CD88+CE88),0))</f>
        <v>0</v>
      </c>
      <c r="AQ88" s="285" t="n">
        <f aca="false">IF(ISBLANK(AD88),"",ROUND((AD88)-(CF88+CG88+CH88),0))</f>
        <v>0</v>
      </c>
      <c r="AR88" s="345"/>
      <c r="AS88" s="285" t="n">
        <v>15037673.75</v>
      </c>
      <c r="AT88" s="285" t="n">
        <v>9873815.78</v>
      </c>
      <c r="AU88" s="285" t="n">
        <v>0</v>
      </c>
      <c r="AV88" s="285" t="n">
        <v>16211585</v>
      </c>
      <c r="AW88" s="285" t="n">
        <v>10754641</v>
      </c>
      <c r="AX88" s="285" t="n">
        <v>0</v>
      </c>
      <c r="AY88" s="285" t="n">
        <v>283.75</v>
      </c>
      <c r="AZ88" s="285" t="n">
        <v>179</v>
      </c>
      <c r="BA88" s="285" t="n">
        <v>0</v>
      </c>
      <c r="BB88" s="285" t="n">
        <v>276</v>
      </c>
      <c r="BC88" s="285" t="n">
        <v>172</v>
      </c>
      <c r="BD88" s="285" t="n">
        <v>0</v>
      </c>
      <c r="BE88" s="285" t="n">
        <v>15.5</v>
      </c>
      <c r="BF88" s="285" t="n">
        <v>12</v>
      </c>
      <c r="BG88" s="285" t="n">
        <v>0</v>
      </c>
      <c r="BH88" s="285" t="n">
        <v>16</v>
      </c>
      <c r="BI88" s="285" t="n">
        <v>12</v>
      </c>
      <c r="BJ88" s="285" t="n">
        <v>0</v>
      </c>
      <c r="BK88" s="285" t="n">
        <v>529422.14</v>
      </c>
      <c r="BL88" s="285" t="n">
        <v>289069.5</v>
      </c>
      <c r="BM88" s="285" t="n">
        <v>0</v>
      </c>
      <c r="BN88" s="285" t="n">
        <v>515508</v>
      </c>
      <c r="BO88" s="285" t="n">
        <v>278882</v>
      </c>
      <c r="BP88" s="285" t="n">
        <v>0</v>
      </c>
      <c r="BQ88" s="285" t="n">
        <v>6</v>
      </c>
      <c r="BR88" s="285" t="n">
        <v>4</v>
      </c>
      <c r="BS88" s="285" t="n">
        <v>0</v>
      </c>
      <c r="BT88" s="285" t="n">
        <v>6</v>
      </c>
      <c r="BU88" s="285" t="n">
        <v>3</v>
      </c>
      <c r="BV88" s="285" t="n">
        <v>0</v>
      </c>
      <c r="BW88" s="285" t="n">
        <v>383638.94</v>
      </c>
      <c r="BX88" s="285" t="n">
        <v>324177.39</v>
      </c>
      <c r="BY88" s="285" t="n">
        <v>0</v>
      </c>
      <c r="BZ88" s="285" t="n">
        <v>381288</v>
      </c>
      <c r="CA88" s="285" t="n">
        <v>323000</v>
      </c>
      <c r="CB88" s="285" t="n">
        <v>0</v>
      </c>
      <c r="CC88" s="285" t="n">
        <v>7</v>
      </c>
      <c r="CD88" s="285" t="n">
        <v>4.5</v>
      </c>
      <c r="CE88" s="285" t="n">
        <v>0</v>
      </c>
      <c r="CF88" s="285" t="n">
        <v>7</v>
      </c>
      <c r="CG88" s="285" t="n">
        <v>5</v>
      </c>
      <c r="CH88" s="285" t="n">
        <v>0</v>
      </c>
      <c r="CI88" s="345"/>
      <c r="CJ88" s="18"/>
      <c r="CK88" s="18"/>
      <c r="CL88" s="18"/>
      <c r="CM88" s="18"/>
      <c r="CN88" s="18"/>
      <c r="CO88" s="18"/>
      <c r="CP88" s="18"/>
      <c r="CQ88" s="18"/>
      <c r="CR88" s="18"/>
      <c r="CS88" s="18"/>
      <c r="CT88" s="18"/>
      <c r="CU88" s="18"/>
      <c r="CV88" s="18"/>
      <c r="CW88" s="18"/>
      <c r="CX88" s="18"/>
      <c r="CY88" s="18"/>
      <c r="CZ88" s="18"/>
      <c r="DA88" s="18"/>
      <c r="DB88" s="18"/>
      <c r="DC88" s="18"/>
      <c r="DD88" s="18"/>
      <c r="DE88" s="18"/>
      <c r="DF88" s="18"/>
      <c r="DG88" s="18"/>
      <c r="DH88" s="18"/>
      <c r="DI88" s="18"/>
      <c r="DJ88" s="18"/>
      <c r="DK88" s="18"/>
      <c r="DL88" s="18"/>
      <c r="DM88" s="18"/>
      <c r="DN88" s="18"/>
      <c r="DO88" s="18"/>
      <c r="DP88" s="18"/>
      <c r="DQ88" s="18"/>
      <c r="DR88" s="18"/>
      <c r="DS88" s="18"/>
      <c r="DT88" s="18"/>
      <c r="DU88" s="18"/>
      <c r="DV88" s="18"/>
      <c r="DW88" s="18"/>
      <c r="DX88" s="18"/>
      <c r="DY88" s="18"/>
      <c r="DZ88" s="18"/>
      <c r="EA88" s="18"/>
      <c r="EB88" s="18"/>
      <c r="EC88" s="18"/>
    </row>
    <row r="89" customFormat="false" ht="11.25" hidden="false" customHeight="true" outlineLevel="0" collapsed="false">
      <c r="A89" s="342" t="n">
        <v>2015</v>
      </c>
      <c r="B89" s="343" t="n">
        <v>75</v>
      </c>
      <c r="C89" s="344" t="s">
        <v>509</v>
      </c>
      <c r="D89" s="285" t="n">
        <v>60011.23</v>
      </c>
      <c r="E89" s="285" t="n">
        <v>62712.63</v>
      </c>
      <c r="F89" s="285" t="n">
        <v>122496.48</v>
      </c>
      <c r="G89" s="285" t="n">
        <v>123636.25</v>
      </c>
      <c r="H89" s="285" t="n">
        <v>93721.22</v>
      </c>
      <c r="I89" s="285" t="n">
        <v>96053.42</v>
      </c>
      <c r="J89" s="345"/>
      <c r="K89" s="285" t="n">
        <f aca="false">IF(E89&lt;&gt;0,ROUND(E89-(T89/(U89+V89)),0),"")</f>
        <v>-0</v>
      </c>
      <c r="L89" s="285" t="n">
        <f aca="false">IF(F89&lt;&gt;0,ROUND(F89-(W89/(X89)),0),"")</f>
        <v>-0</v>
      </c>
      <c r="M89" s="285" t="n">
        <f aca="false">IF(G89&lt;&gt;0,ROUND(G89-(Y89/(Z89)),0),"")</f>
        <v>0</v>
      </c>
      <c r="N89" s="285" t="n">
        <f aca="false">IF(H89&lt;&gt;0,ROUND(H89-(AA89/(AB89)),0),"")</f>
        <v>0</v>
      </c>
      <c r="O89" s="285" t="n">
        <f aca="false">IF(I89&lt;&gt;0,ROUND(I89-(AC89/(AD89)),0),"")</f>
        <v>0</v>
      </c>
      <c r="P89" s="345"/>
      <c r="Q89" s="285" t="n">
        <v>359122805.83</v>
      </c>
      <c r="R89" s="285" t="n">
        <v>5625.5</v>
      </c>
      <c r="S89" s="285" t="n">
        <v>358.76</v>
      </c>
      <c r="T89" s="285" t="n">
        <v>388978243.66</v>
      </c>
      <c r="U89" s="285" t="n">
        <v>5858.95</v>
      </c>
      <c r="V89" s="285" t="n">
        <v>343.6</v>
      </c>
      <c r="W89" s="285" t="n">
        <v>11262326.76</v>
      </c>
      <c r="X89" s="285" t="n">
        <v>91.94</v>
      </c>
      <c r="Y89" s="285" t="n">
        <v>11869080</v>
      </c>
      <c r="Z89" s="285" t="n">
        <v>96</v>
      </c>
      <c r="AA89" s="285" t="n">
        <v>13904480.04</v>
      </c>
      <c r="AB89" s="285" t="n">
        <v>148.36</v>
      </c>
      <c r="AC89" s="285" t="n">
        <v>14888280</v>
      </c>
      <c r="AD89" s="285" t="n">
        <v>155</v>
      </c>
      <c r="AE89" s="345"/>
      <c r="AF89" s="285" t="n">
        <f aca="false">IF(ISBLANK(Q89),"",ROUND(Q89-(AS89+AT89+AU89),0))</f>
        <v>0</v>
      </c>
      <c r="AG89" s="285" t="n">
        <f aca="false">IF(ISBLANK(T89),"",ROUND(T89-(AV89+AW89+AX89),0))</f>
        <v>0</v>
      </c>
      <c r="AH89" s="285" t="n">
        <f aca="false">IF(ISBLANK(W89),"",ROUND(W89-(BK89+BL89+BM89),0))</f>
        <v>0</v>
      </c>
      <c r="AI89" s="285" t="n">
        <f aca="false">IF(ISBLANK(Y89),"",ROUND(Y89-(BN89+BO89+BP89),0))</f>
        <v>0</v>
      </c>
      <c r="AJ89" s="285" t="n">
        <f aca="false">IF(ISBLANK(AA89),"",ROUND(AA89-(BW89+BX89+BY89),0))</f>
        <v>0</v>
      </c>
      <c r="AK89" s="285" t="n">
        <f aca="false">IF(ISBLANK(AC89),"",ROUND(AC89-(BZ89+CA89+CB89),0))</f>
        <v>0</v>
      </c>
      <c r="AL89" s="285" t="n">
        <f aca="false">IF(ISBLANK(R89),"",ROUND((R89+S89)-(AY89+AZ89+BA89+BE89+BF89+BG89),0))</f>
        <v>0</v>
      </c>
      <c r="AM89" s="285" t="n">
        <f aca="false">IF(ISBLANK(U89),"",ROUND((U89+V89)-(BB89+BC89+BD89+BH89+BI89+BJ89),0))</f>
        <v>0</v>
      </c>
      <c r="AN89" s="285" t="n">
        <f aca="false">IF(ISBLANK(X89),"",ROUND((X89)-(BQ89+BR89+BS89),0))</f>
        <v>0</v>
      </c>
      <c r="AO89" s="285" t="n">
        <f aca="false">IF(ISBLANK(Z89),"",ROUND((Z89)-(BT89+BU89+BV89),0))</f>
        <v>0</v>
      </c>
      <c r="AP89" s="285" t="n">
        <f aca="false">IF(ISBLANK(AB89),"",ROUND((AB89)-(CC89+CD89+CE89),0))</f>
        <v>0</v>
      </c>
      <c r="AQ89" s="285" t="n">
        <f aca="false">IF(ISBLANK(AD89),"",ROUND((AD89)-(CF89+CG89+CH89),0))</f>
        <v>0</v>
      </c>
      <c r="AR89" s="345"/>
      <c r="AS89" s="285" t="n">
        <v>228831386.43</v>
      </c>
      <c r="AT89" s="285" t="n">
        <v>130291419.4</v>
      </c>
      <c r="AU89" s="285" t="n">
        <v>0</v>
      </c>
      <c r="AV89" s="285" t="n">
        <v>254325816.7</v>
      </c>
      <c r="AW89" s="285" t="n">
        <v>134652426.96</v>
      </c>
      <c r="AX89" s="285" t="n">
        <v>0</v>
      </c>
      <c r="AY89" s="285" t="n">
        <v>3675.82</v>
      </c>
      <c r="AZ89" s="285" t="n">
        <v>1949.68</v>
      </c>
      <c r="BA89" s="285" t="n">
        <v>0</v>
      </c>
      <c r="BB89" s="285" t="n">
        <v>3834.06</v>
      </c>
      <c r="BC89" s="285" t="n">
        <v>2024.89</v>
      </c>
      <c r="BD89" s="285" t="n">
        <v>0</v>
      </c>
      <c r="BE89" s="285" t="n">
        <v>206.08</v>
      </c>
      <c r="BF89" s="285" t="n">
        <v>152.68</v>
      </c>
      <c r="BG89" s="285" t="n">
        <v>0</v>
      </c>
      <c r="BH89" s="285" t="n">
        <v>209.65</v>
      </c>
      <c r="BI89" s="285" t="n">
        <v>133.95</v>
      </c>
      <c r="BJ89" s="285" t="n">
        <v>0</v>
      </c>
      <c r="BK89" s="285" t="n">
        <v>8763459.76</v>
      </c>
      <c r="BL89" s="285" t="n">
        <v>2498867</v>
      </c>
      <c r="BM89" s="285" t="n">
        <v>0</v>
      </c>
      <c r="BN89" s="285" t="n">
        <v>9201205.2</v>
      </c>
      <c r="BO89" s="285" t="n">
        <v>2667874.8</v>
      </c>
      <c r="BP89" s="285" t="n">
        <v>0</v>
      </c>
      <c r="BQ89" s="285" t="n">
        <v>72.81</v>
      </c>
      <c r="BR89" s="285" t="n">
        <v>19.13</v>
      </c>
      <c r="BS89" s="285" t="n">
        <v>0</v>
      </c>
      <c r="BT89" s="285" t="n">
        <v>76.39</v>
      </c>
      <c r="BU89" s="285" t="n">
        <v>19.61</v>
      </c>
      <c r="BV89" s="285" t="n">
        <v>0</v>
      </c>
      <c r="BW89" s="285" t="n">
        <v>6728237.34</v>
      </c>
      <c r="BX89" s="285" t="n">
        <v>7176242.7</v>
      </c>
      <c r="BY89" s="285" t="n">
        <v>0</v>
      </c>
      <c r="BZ89" s="285" t="n">
        <v>6938534.4</v>
      </c>
      <c r="CA89" s="285" t="n">
        <v>7949745.6</v>
      </c>
      <c r="CB89" s="285" t="n">
        <v>0</v>
      </c>
      <c r="CC89" s="285" t="n">
        <v>75.87</v>
      </c>
      <c r="CD89" s="285" t="n">
        <v>72.49</v>
      </c>
      <c r="CE89" s="285" t="n">
        <v>0</v>
      </c>
      <c r="CF89" s="285" t="n">
        <v>77.44</v>
      </c>
      <c r="CG89" s="285" t="n">
        <v>77.56</v>
      </c>
      <c r="CH89" s="285" t="n">
        <v>0</v>
      </c>
      <c r="CI89" s="345"/>
      <c r="CJ89" s="18"/>
      <c r="CK89" s="18"/>
      <c r="CL89" s="18"/>
      <c r="CM89" s="18"/>
      <c r="CN89" s="18"/>
      <c r="CO89" s="18"/>
      <c r="CP89" s="18"/>
      <c r="CQ89" s="18"/>
      <c r="CR89" s="18"/>
      <c r="CS89" s="18"/>
      <c r="CT89" s="18"/>
      <c r="CU89" s="18"/>
      <c r="CV89" s="18"/>
      <c r="CW89" s="18"/>
      <c r="CX89" s="18"/>
      <c r="CY89" s="18"/>
      <c r="CZ89" s="18"/>
      <c r="DA89" s="18"/>
      <c r="DB89" s="18"/>
      <c r="DC89" s="18"/>
      <c r="DD89" s="18"/>
      <c r="DE89" s="18"/>
      <c r="DF89" s="18"/>
      <c r="DG89" s="18"/>
      <c r="DH89" s="18"/>
      <c r="DI89" s="18"/>
      <c r="DJ89" s="18"/>
      <c r="DK89" s="18"/>
      <c r="DL89" s="18"/>
      <c r="DM89" s="18"/>
      <c r="DN89" s="18"/>
      <c r="DO89" s="18"/>
      <c r="DP89" s="18"/>
      <c r="DQ89" s="18"/>
      <c r="DR89" s="18"/>
      <c r="DS89" s="18"/>
      <c r="DT89" s="18"/>
      <c r="DU89" s="18"/>
      <c r="DV89" s="18"/>
      <c r="DW89" s="18"/>
      <c r="DX89" s="18"/>
      <c r="DY89" s="18"/>
      <c r="DZ89" s="18"/>
      <c r="EA89" s="18"/>
      <c r="EB89" s="18"/>
      <c r="EC89" s="18"/>
    </row>
    <row r="90" customFormat="false" ht="11.25" hidden="false" customHeight="true" outlineLevel="0" collapsed="false">
      <c r="A90" s="342" t="n">
        <v>2015</v>
      </c>
      <c r="B90" s="343" t="n">
        <v>77</v>
      </c>
      <c r="C90" s="344" t="s">
        <v>510</v>
      </c>
      <c r="D90" s="285" t="n">
        <v>44086.2</v>
      </c>
      <c r="E90" s="285" t="n">
        <v>39005.9</v>
      </c>
      <c r="F90" s="285" t="n">
        <v>83255.25</v>
      </c>
      <c r="G90" s="285" t="n">
        <v>84920.38</v>
      </c>
      <c r="H90" s="285" t="n">
        <v>61596.09</v>
      </c>
      <c r="I90" s="285" t="n">
        <v>63404.27</v>
      </c>
      <c r="J90" s="345"/>
      <c r="K90" s="285" t="n">
        <f aca="false">IF(E90&lt;&gt;0,ROUND(E90-(T90/(U90+V90)),0),"")</f>
        <v>0</v>
      </c>
      <c r="L90" s="285" t="n">
        <f aca="false">IF(F90&lt;&gt;0,ROUND(F90-(W90/(X90)),0),"")</f>
        <v>0</v>
      </c>
      <c r="M90" s="285" t="n">
        <f aca="false">IF(G90&lt;&gt;0,ROUND(G90-(Y90/(Z90)),0),"")</f>
        <v>0</v>
      </c>
      <c r="N90" s="285" t="n">
        <f aca="false">IF(H90&lt;&gt;0,ROUND(H90-(AA90/(AB90)),0),"")</f>
        <v>0</v>
      </c>
      <c r="O90" s="285" t="n">
        <f aca="false">IF(I90&lt;&gt;0,ROUND(I90-(AC90/(AD90)),0),"")</f>
        <v>-0</v>
      </c>
      <c r="P90" s="345"/>
      <c r="Q90" s="285" t="n">
        <v>16762454.28</v>
      </c>
      <c r="R90" s="285" t="n">
        <v>359.22</v>
      </c>
      <c r="S90" s="285" t="n">
        <v>21</v>
      </c>
      <c r="T90" s="285" t="n">
        <v>14393176</v>
      </c>
      <c r="U90" s="285" t="n">
        <v>347</v>
      </c>
      <c r="V90" s="285" t="n">
        <v>22</v>
      </c>
      <c r="W90" s="285" t="n">
        <v>666042</v>
      </c>
      <c r="X90" s="285" t="n">
        <v>8</v>
      </c>
      <c r="Y90" s="285" t="n">
        <v>679363</v>
      </c>
      <c r="Z90" s="285" t="n">
        <v>8</v>
      </c>
      <c r="AA90" s="285" t="n">
        <v>677556.97</v>
      </c>
      <c r="AB90" s="285" t="n">
        <v>11</v>
      </c>
      <c r="AC90" s="285" t="n">
        <v>697447</v>
      </c>
      <c r="AD90" s="285" t="n">
        <v>11</v>
      </c>
      <c r="AE90" s="345"/>
      <c r="AF90" s="285" t="n">
        <f aca="false">IF(ISBLANK(Q90),"",ROUND(Q90-(AS90+AT90+AU90),0))</f>
        <v>0</v>
      </c>
      <c r="AG90" s="285" t="n">
        <f aca="false">IF(ISBLANK(T90),"",ROUND(T90-(AV90+AW90+AX90),0))</f>
        <v>0</v>
      </c>
      <c r="AH90" s="285" t="n">
        <f aca="false">IF(ISBLANK(W90),"",ROUND(W90-(BK90+BL90+BM90),0))</f>
        <v>0</v>
      </c>
      <c r="AI90" s="285" t="n">
        <f aca="false">IF(ISBLANK(Y90),"",ROUND(Y90-(BN90+BO90+BP90),0))</f>
        <v>0</v>
      </c>
      <c r="AJ90" s="285" t="n">
        <f aca="false">IF(ISBLANK(AA90),"",ROUND(AA90-(BW90+BX90+BY90),0))</f>
        <v>0</v>
      </c>
      <c r="AK90" s="285" t="n">
        <f aca="false">IF(ISBLANK(AC90),"",ROUND(AC90-(BZ90+CA90+CB90),0))</f>
        <v>0</v>
      </c>
      <c r="AL90" s="285" t="n">
        <f aca="false">IF(ISBLANK(R90),"",ROUND((R90+S90)-(AY90+AZ90+BA90+BE90+BF90+BG90),0))</f>
        <v>0</v>
      </c>
      <c r="AM90" s="285" t="n">
        <f aca="false">IF(ISBLANK(U90),"",ROUND((U90+V90)-(BB90+BC90+BD90+BH90+BI90+BJ90),0))</f>
        <v>0</v>
      </c>
      <c r="AN90" s="285" t="n">
        <f aca="false">IF(ISBLANK(X90),"",ROUND((X90)-(BQ90+BR90+BS90),0))</f>
        <v>0</v>
      </c>
      <c r="AO90" s="285" t="n">
        <f aca="false">IF(ISBLANK(Z90),"",ROUND((Z90)-(BT90+BU90+BV90),0))</f>
        <v>0</v>
      </c>
      <c r="AP90" s="285" t="n">
        <f aca="false">IF(ISBLANK(AB90),"",ROUND((AB90)-(CC90+CD90+CE90),0))</f>
        <v>0</v>
      </c>
      <c r="AQ90" s="285" t="n">
        <f aca="false">IF(ISBLANK(AD90),"",ROUND((AD90)-(CF90+CG90+CH90),0))</f>
        <v>0</v>
      </c>
      <c r="AR90" s="345"/>
      <c r="AS90" s="285" t="n">
        <v>10754266</v>
      </c>
      <c r="AT90" s="285" t="n">
        <v>6008188.28</v>
      </c>
      <c r="AU90" s="285" t="n">
        <v>0</v>
      </c>
      <c r="AV90" s="285" t="n">
        <v>8882535</v>
      </c>
      <c r="AW90" s="285" t="n">
        <v>5510641</v>
      </c>
      <c r="AX90" s="285" t="n">
        <v>0</v>
      </c>
      <c r="AY90" s="285" t="n">
        <v>227.4</v>
      </c>
      <c r="AZ90" s="285" t="n">
        <v>131.82</v>
      </c>
      <c r="BA90" s="285" t="n">
        <v>0</v>
      </c>
      <c r="BB90" s="285" t="n">
        <v>222</v>
      </c>
      <c r="BC90" s="285" t="n">
        <v>125</v>
      </c>
      <c r="BD90" s="285" t="n">
        <v>0</v>
      </c>
      <c r="BE90" s="285" t="n">
        <v>16</v>
      </c>
      <c r="BF90" s="285" t="n">
        <v>5</v>
      </c>
      <c r="BG90" s="285" t="n">
        <v>0</v>
      </c>
      <c r="BH90" s="285" t="n">
        <v>16</v>
      </c>
      <c r="BI90" s="285" t="n">
        <v>6</v>
      </c>
      <c r="BJ90" s="285" t="n">
        <v>0</v>
      </c>
      <c r="BK90" s="285" t="n">
        <v>577914</v>
      </c>
      <c r="BL90" s="285" t="n">
        <v>88128</v>
      </c>
      <c r="BM90" s="285" t="n">
        <v>0</v>
      </c>
      <c r="BN90" s="285" t="n">
        <v>589472</v>
      </c>
      <c r="BO90" s="285" t="n">
        <v>89891</v>
      </c>
      <c r="BP90" s="285" t="n">
        <v>0</v>
      </c>
      <c r="BQ90" s="285" t="n">
        <v>7</v>
      </c>
      <c r="BR90" s="285" t="n">
        <v>1</v>
      </c>
      <c r="BS90" s="285" t="n">
        <v>0</v>
      </c>
      <c r="BT90" s="285" t="n">
        <v>7</v>
      </c>
      <c r="BU90" s="285" t="n">
        <v>1</v>
      </c>
      <c r="BV90" s="285" t="n">
        <v>0</v>
      </c>
      <c r="BW90" s="285" t="n">
        <v>349815.13</v>
      </c>
      <c r="BX90" s="285" t="n">
        <v>327741.84</v>
      </c>
      <c r="BY90" s="285" t="n">
        <v>0</v>
      </c>
      <c r="BZ90" s="285" t="n">
        <v>362154</v>
      </c>
      <c r="CA90" s="285" t="n">
        <v>335293</v>
      </c>
      <c r="CB90" s="285" t="n">
        <v>0</v>
      </c>
      <c r="CC90" s="285" t="n">
        <v>6</v>
      </c>
      <c r="CD90" s="285" t="n">
        <v>5</v>
      </c>
      <c r="CE90" s="285" t="n">
        <v>0</v>
      </c>
      <c r="CF90" s="285" t="n">
        <v>6</v>
      </c>
      <c r="CG90" s="285" t="n">
        <v>5</v>
      </c>
      <c r="CH90" s="285" t="n">
        <v>0</v>
      </c>
      <c r="CI90" s="345"/>
      <c r="CJ90" s="18"/>
      <c r="CK90" s="18"/>
      <c r="CL90" s="18"/>
      <c r="CM90" s="18"/>
      <c r="CN90" s="18"/>
      <c r="CO90" s="18"/>
      <c r="CP90" s="18"/>
      <c r="CQ90" s="18"/>
      <c r="CR90" s="18"/>
      <c r="CS90" s="18"/>
      <c r="CT90" s="18"/>
      <c r="CU90" s="18"/>
      <c r="CV90" s="18"/>
      <c r="CW90" s="18"/>
      <c r="CX90" s="18"/>
      <c r="CY90" s="18"/>
      <c r="CZ90" s="18"/>
      <c r="DA90" s="18"/>
      <c r="DB90" s="18"/>
      <c r="DC90" s="18"/>
      <c r="DD90" s="18"/>
      <c r="DE90" s="18"/>
      <c r="DF90" s="18"/>
      <c r="DG90" s="18"/>
      <c r="DH90" s="18"/>
      <c r="DI90" s="18"/>
      <c r="DJ90" s="18"/>
      <c r="DK90" s="18"/>
      <c r="DL90" s="18"/>
      <c r="DM90" s="18"/>
      <c r="DN90" s="18"/>
      <c r="DO90" s="18"/>
      <c r="DP90" s="18"/>
      <c r="DQ90" s="18"/>
      <c r="DR90" s="18"/>
      <c r="DS90" s="18"/>
      <c r="DT90" s="18"/>
      <c r="DU90" s="18"/>
      <c r="DV90" s="18"/>
      <c r="DW90" s="18"/>
      <c r="DX90" s="18"/>
      <c r="DY90" s="18"/>
      <c r="DZ90" s="18"/>
      <c r="EA90" s="18"/>
      <c r="EB90" s="18"/>
      <c r="EC90" s="18"/>
    </row>
    <row r="91" customFormat="false" ht="11.25" hidden="false" customHeight="true" outlineLevel="0" collapsed="false">
      <c r="A91" s="342" t="n">
        <v>2015</v>
      </c>
      <c r="B91" s="343" t="n">
        <v>78</v>
      </c>
      <c r="C91" s="344" t="s">
        <v>511</v>
      </c>
      <c r="D91" s="285" t="n">
        <v>53249.69</v>
      </c>
      <c r="E91" s="285" t="n">
        <v>52582.08</v>
      </c>
      <c r="F91" s="285" t="n">
        <v>96225.59</v>
      </c>
      <c r="G91" s="285" t="n">
        <v>94224</v>
      </c>
      <c r="H91" s="285" t="n">
        <v>71602.77</v>
      </c>
      <c r="I91" s="285" t="n">
        <v>72477.5</v>
      </c>
      <c r="J91" s="345"/>
      <c r="K91" s="285" t="n">
        <f aca="false">IF(E91&lt;&gt;0,ROUND(E91-(T91/(U91+V91)),0),"")</f>
        <v>-0</v>
      </c>
      <c r="L91" s="285" t="n">
        <f aca="false">IF(F91&lt;&gt;0,ROUND(F91-(W91/(X91)),0),"")</f>
        <v>0</v>
      </c>
      <c r="M91" s="285" t="n">
        <f aca="false">IF(G91&lt;&gt;0,ROUND(G91-(Y91/(Z91)),0),"")</f>
        <v>0</v>
      </c>
      <c r="N91" s="285" t="n">
        <f aca="false">IF(H91&lt;&gt;0,ROUND(H91-(AA91/(AB91)),0),"")</f>
        <v>0</v>
      </c>
      <c r="O91" s="285" t="n">
        <f aca="false">IF(I91&lt;&gt;0,ROUND(I91-(AC91/(AD91)),0),"")</f>
        <v>0</v>
      </c>
      <c r="P91" s="345"/>
      <c r="Q91" s="285" t="n">
        <v>4313224.91</v>
      </c>
      <c r="R91" s="285" t="n">
        <v>76</v>
      </c>
      <c r="S91" s="285" t="n">
        <v>5</v>
      </c>
      <c r="T91" s="285" t="n">
        <v>4206566.64</v>
      </c>
      <c r="U91" s="285" t="n">
        <v>75</v>
      </c>
      <c r="V91" s="285" t="n">
        <v>5</v>
      </c>
      <c r="W91" s="285" t="n">
        <v>192451.18</v>
      </c>
      <c r="X91" s="285" t="n">
        <v>2</v>
      </c>
      <c r="Y91" s="285" t="n">
        <v>188448</v>
      </c>
      <c r="Z91" s="285" t="n">
        <v>2</v>
      </c>
      <c r="AA91" s="285" t="n">
        <v>143205.54</v>
      </c>
      <c r="AB91" s="285" t="n">
        <v>2</v>
      </c>
      <c r="AC91" s="285" t="n">
        <v>144955</v>
      </c>
      <c r="AD91" s="285" t="n">
        <v>2</v>
      </c>
      <c r="AE91" s="345"/>
      <c r="AF91" s="285" t="n">
        <f aca="false">IF(ISBLANK(Q91),"",ROUND(Q91-(AS91+AT91+AU91),0))</f>
        <v>0</v>
      </c>
      <c r="AG91" s="285" t="n">
        <f aca="false">IF(ISBLANK(T91),"",ROUND(T91-(AV91+AW91+AX91),0))</f>
        <v>0</v>
      </c>
      <c r="AH91" s="285" t="n">
        <f aca="false">IF(ISBLANK(W91),"",ROUND(W91-(BK91+BL91+BM91),0))</f>
        <v>0</v>
      </c>
      <c r="AI91" s="285" t="n">
        <f aca="false">IF(ISBLANK(Y91),"",ROUND(Y91-(BN91+BO91+BP91),0))</f>
        <v>0</v>
      </c>
      <c r="AJ91" s="285" t="n">
        <f aca="false">IF(ISBLANK(AA91),"",ROUND(AA91-(BW91+BX91+BY91),0))</f>
        <v>0</v>
      </c>
      <c r="AK91" s="285" t="n">
        <f aca="false">IF(ISBLANK(AC91),"",ROUND(AC91-(BZ91+CA91+CB91),0))</f>
        <v>0</v>
      </c>
      <c r="AL91" s="285" t="n">
        <f aca="false">IF(ISBLANK(R91),"",ROUND((R91+S91)-(AY91+AZ91+BA91+BE91+BF91+BG91),0))</f>
        <v>0</v>
      </c>
      <c r="AM91" s="285" t="n">
        <f aca="false">IF(ISBLANK(U91),"",ROUND((U91+V91)-(BB91+BC91+BD91+BH91+BI91+BJ91),0))</f>
        <v>0</v>
      </c>
      <c r="AN91" s="285" t="n">
        <f aca="false">IF(ISBLANK(X91),"",ROUND((X91)-(BQ91+BR91+BS91),0))</f>
        <v>0</v>
      </c>
      <c r="AO91" s="285" t="n">
        <f aca="false">IF(ISBLANK(Z91),"",ROUND((Z91)-(BT91+BU91+BV91),0))</f>
        <v>0</v>
      </c>
      <c r="AP91" s="285" t="n">
        <f aca="false">IF(ISBLANK(AB91),"",ROUND((AB91)-(CC91+CD91+CE91),0))</f>
        <v>0</v>
      </c>
      <c r="AQ91" s="285" t="n">
        <f aca="false">IF(ISBLANK(AD91),"",ROUND((AD91)-(CF91+CG91+CH91),0))</f>
        <v>0</v>
      </c>
      <c r="AR91" s="345"/>
      <c r="AS91" s="285" t="n">
        <v>2218992.59</v>
      </c>
      <c r="AT91" s="285" t="n">
        <v>2094232.32</v>
      </c>
      <c r="AU91" s="285" t="n">
        <v>0</v>
      </c>
      <c r="AV91" s="285" t="n">
        <v>2249235.92</v>
      </c>
      <c r="AW91" s="285" t="n">
        <v>1957330.72</v>
      </c>
      <c r="AX91" s="285" t="n">
        <v>0</v>
      </c>
      <c r="AY91" s="285" t="n">
        <v>42</v>
      </c>
      <c r="AZ91" s="285" t="n">
        <v>34</v>
      </c>
      <c r="BA91" s="285" t="n">
        <v>0</v>
      </c>
      <c r="BB91" s="285" t="n">
        <v>42</v>
      </c>
      <c r="BC91" s="285" t="n">
        <v>33</v>
      </c>
      <c r="BD91" s="285" t="n">
        <v>0</v>
      </c>
      <c r="BE91" s="285" t="n">
        <v>2</v>
      </c>
      <c r="BF91" s="285" t="n">
        <v>3</v>
      </c>
      <c r="BG91" s="285" t="n">
        <v>0</v>
      </c>
      <c r="BH91" s="285" t="n">
        <v>2</v>
      </c>
      <c r="BI91" s="285" t="n">
        <v>3</v>
      </c>
      <c r="BJ91" s="285" t="n">
        <v>0</v>
      </c>
      <c r="BK91" s="285" t="n">
        <v>91214.64</v>
      </c>
      <c r="BL91" s="285" t="n">
        <v>101236.54</v>
      </c>
      <c r="BM91" s="285" t="n">
        <v>0</v>
      </c>
      <c r="BN91" s="285" t="n">
        <v>89317</v>
      </c>
      <c r="BO91" s="285" t="n">
        <v>99131</v>
      </c>
      <c r="BP91" s="285" t="n">
        <v>0</v>
      </c>
      <c r="BQ91" s="285" t="n">
        <v>1</v>
      </c>
      <c r="BR91" s="285" t="n">
        <v>1</v>
      </c>
      <c r="BS91" s="285" t="n">
        <v>0</v>
      </c>
      <c r="BT91" s="285" t="n">
        <v>1</v>
      </c>
      <c r="BU91" s="285" t="n">
        <v>1</v>
      </c>
      <c r="BV91" s="285" t="n">
        <v>0</v>
      </c>
      <c r="BW91" s="285" t="n">
        <v>70041</v>
      </c>
      <c r="BX91" s="285" t="n">
        <v>73164.54</v>
      </c>
      <c r="BY91" s="285" t="n">
        <v>0</v>
      </c>
      <c r="BZ91" s="285" t="n">
        <v>72442</v>
      </c>
      <c r="CA91" s="285" t="n">
        <v>72513</v>
      </c>
      <c r="CB91" s="285" t="n">
        <v>0</v>
      </c>
      <c r="CC91" s="285" t="n">
        <v>1</v>
      </c>
      <c r="CD91" s="285" t="n">
        <v>1</v>
      </c>
      <c r="CE91" s="285" t="n">
        <v>0</v>
      </c>
      <c r="CF91" s="285" t="n">
        <v>1</v>
      </c>
      <c r="CG91" s="285" t="n">
        <v>1</v>
      </c>
      <c r="CH91" s="285" t="n">
        <v>0</v>
      </c>
      <c r="CI91" s="345"/>
      <c r="CJ91" s="18"/>
      <c r="CK91" s="18"/>
      <c r="CL91" s="18"/>
      <c r="CM91" s="18"/>
      <c r="CN91" s="18"/>
      <c r="CO91" s="18"/>
      <c r="CP91" s="18"/>
      <c r="CQ91" s="18"/>
      <c r="CR91" s="18"/>
      <c r="CS91" s="18"/>
      <c r="CT91" s="18"/>
      <c r="CU91" s="18"/>
      <c r="CV91" s="18"/>
      <c r="CW91" s="18"/>
      <c r="CX91" s="18"/>
      <c r="CY91" s="18"/>
      <c r="CZ91" s="18"/>
      <c r="DA91" s="18"/>
      <c r="DB91" s="18"/>
      <c r="DC91" s="18"/>
      <c r="DD91" s="18"/>
      <c r="DE91" s="18"/>
      <c r="DF91" s="18"/>
      <c r="DG91" s="18"/>
      <c r="DH91" s="18"/>
      <c r="DI91" s="18"/>
      <c r="DJ91" s="18"/>
      <c r="DK91" s="18"/>
      <c r="DL91" s="18"/>
      <c r="DM91" s="18"/>
      <c r="DN91" s="18"/>
      <c r="DO91" s="18"/>
      <c r="DP91" s="18"/>
      <c r="DQ91" s="18"/>
      <c r="DR91" s="18"/>
      <c r="DS91" s="18"/>
      <c r="DT91" s="18"/>
      <c r="DU91" s="18"/>
      <c r="DV91" s="18"/>
      <c r="DW91" s="18"/>
      <c r="DX91" s="18"/>
      <c r="DY91" s="18"/>
      <c r="DZ91" s="18"/>
      <c r="EA91" s="18"/>
      <c r="EB91" s="18"/>
      <c r="EC91" s="18"/>
    </row>
    <row r="92" customFormat="false" ht="11.25" hidden="false" customHeight="true" outlineLevel="0" collapsed="false">
      <c r="A92" s="342" t="n">
        <v>2015</v>
      </c>
      <c r="B92" s="343" t="n">
        <v>79</v>
      </c>
      <c r="C92" s="344" t="s">
        <v>512</v>
      </c>
      <c r="D92" s="285" t="n">
        <v>47968.09</v>
      </c>
      <c r="E92" s="285" t="n">
        <v>48012.86</v>
      </c>
      <c r="F92" s="285" t="n">
        <v>89261.75</v>
      </c>
      <c r="G92" s="285" t="n">
        <v>89284</v>
      </c>
      <c r="H92" s="285" t="n">
        <v>65548.13</v>
      </c>
      <c r="I92" s="285" t="n">
        <v>66863.75</v>
      </c>
      <c r="J92" s="345"/>
      <c r="K92" s="285" t="n">
        <f aca="false">IF(E92&lt;&gt;0,ROUND(E92-(T92/(U92+V92)),0),"")</f>
        <v>0</v>
      </c>
      <c r="L92" s="285" t="n">
        <f aca="false">IF(F92&lt;&gt;0,ROUND(F92-(W92/(X92)),0),"")</f>
        <v>0</v>
      </c>
      <c r="M92" s="285" t="n">
        <f aca="false">IF(G92&lt;&gt;0,ROUND(G92-(Y92/(Z92)),0),"")</f>
        <v>0</v>
      </c>
      <c r="N92" s="285" t="n">
        <f aca="false">IF(H92&lt;&gt;0,ROUND(H92-(AA92/(AB92)),0),"")</f>
        <v>0</v>
      </c>
      <c r="O92" s="285" t="n">
        <f aca="false">IF(I92&lt;&gt;0,ROUND(I92-(AC92/(AD92)),0),"")</f>
        <v>0</v>
      </c>
      <c r="P92" s="345"/>
      <c r="Q92" s="285" t="n">
        <v>4742604.77</v>
      </c>
      <c r="R92" s="285" t="n">
        <v>92.87</v>
      </c>
      <c r="S92" s="285" t="n">
        <v>6</v>
      </c>
      <c r="T92" s="285" t="n">
        <v>4854580</v>
      </c>
      <c r="U92" s="285" t="n">
        <v>95.11</v>
      </c>
      <c r="V92" s="285" t="n">
        <v>6</v>
      </c>
      <c r="W92" s="285" t="n">
        <v>178523.49</v>
      </c>
      <c r="X92" s="285" t="n">
        <v>2</v>
      </c>
      <c r="Y92" s="285" t="n">
        <v>178568</v>
      </c>
      <c r="Z92" s="285" t="n">
        <v>2</v>
      </c>
      <c r="AA92" s="285" t="n">
        <v>262192.5</v>
      </c>
      <c r="AB92" s="285" t="n">
        <v>4</v>
      </c>
      <c r="AC92" s="285" t="n">
        <v>267455</v>
      </c>
      <c r="AD92" s="285" t="n">
        <v>4</v>
      </c>
      <c r="AE92" s="345"/>
      <c r="AF92" s="285" t="n">
        <f aca="false">IF(ISBLANK(Q92),"",ROUND(Q92-(AS92+AT92+AU92),0))</f>
        <v>0</v>
      </c>
      <c r="AG92" s="285" t="n">
        <f aca="false">IF(ISBLANK(T92),"",ROUND(T92-(AV92+AW92+AX92),0))</f>
        <v>0</v>
      </c>
      <c r="AH92" s="285" t="n">
        <f aca="false">IF(ISBLANK(W92),"",ROUND(W92-(BK92+BL92+BM92),0))</f>
        <v>0</v>
      </c>
      <c r="AI92" s="285" t="n">
        <f aca="false">IF(ISBLANK(Y92),"",ROUND(Y92-(BN92+BO92+BP92),0))</f>
        <v>0</v>
      </c>
      <c r="AJ92" s="285" t="n">
        <f aca="false">IF(ISBLANK(AA92),"",ROUND(AA92-(BW92+BX92+BY92),0))</f>
        <v>0</v>
      </c>
      <c r="AK92" s="285" t="n">
        <f aca="false">IF(ISBLANK(AC92),"",ROUND(AC92-(BZ92+CA92+CB92),0))</f>
        <v>0</v>
      </c>
      <c r="AL92" s="285" t="n">
        <f aca="false">IF(ISBLANK(R92),"",ROUND((R92+S92)-(AY92+AZ92+BA92+BE92+BF92+BG92),0))</f>
        <v>0</v>
      </c>
      <c r="AM92" s="285" t="n">
        <f aca="false">IF(ISBLANK(U92),"",ROUND((U92+V92)-(BB92+BC92+BD92+BH92+BI92+BJ92),0))</f>
        <v>0</v>
      </c>
      <c r="AN92" s="285" t="n">
        <f aca="false">IF(ISBLANK(X92),"",ROUND((X92)-(BQ92+BR92+BS92),0))</f>
        <v>0</v>
      </c>
      <c r="AO92" s="285" t="n">
        <f aca="false">IF(ISBLANK(Z92),"",ROUND((Z92)-(BT92+BU92+BV92),0))</f>
        <v>0</v>
      </c>
      <c r="AP92" s="285" t="n">
        <f aca="false">IF(ISBLANK(AB92),"",ROUND((AB92)-(CC92+CD92+CE92),0))</f>
        <v>0</v>
      </c>
      <c r="AQ92" s="285" t="n">
        <f aca="false">IF(ISBLANK(AD92),"",ROUND((AD92)-(CF92+CG92+CH92),0))</f>
        <v>0</v>
      </c>
      <c r="AR92" s="345"/>
      <c r="AS92" s="285" t="n">
        <v>2760825.88</v>
      </c>
      <c r="AT92" s="285" t="n">
        <v>1974963.61</v>
      </c>
      <c r="AU92" s="285" t="n">
        <v>6815.28</v>
      </c>
      <c r="AV92" s="285" t="n">
        <v>2806129</v>
      </c>
      <c r="AW92" s="285" t="n">
        <v>2048451</v>
      </c>
      <c r="AX92" s="285" t="n">
        <v>0</v>
      </c>
      <c r="AY92" s="285" t="n">
        <v>57.25</v>
      </c>
      <c r="AZ92" s="285" t="n">
        <v>35.5</v>
      </c>
      <c r="BA92" s="285" t="n">
        <v>0.12</v>
      </c>
      <c r="BB92" s="285" t="n">
        <v>58.73</v>
      </c>
      <c r="BC92" s="285" t="n">
        <v>36.38</v>
      </c>
      <c r="BD92" s="285" t="n">
        <v>0</v>
      </c>
      <c r="BE92" s="285" t="n">
        <v>3.83</v>
      </c>
      <c r="BF92" s="285" t="n">
        <v>2.17</v>
      </c>
      <c r="BG92" s="285" t="n">
        <v>0</v>
      </c>
      <c r="BH92" s="285" t="n">
        <v>3.83</v>
      </c>
      <c r="BI92" s="285" t="n">
        <v>2.17</v>
      </c>
      <c r="BJ92" s="285" t="n">
        <v>0</v>
      </c>
      <c r="BK92" s="285" t="n">
        <v>86900.04</v>
      </c>
      <c r="BL92" s="285" t="n">
        <v>91623.45</v>
      </c>
      <c r="BM92" s="285" t="n">
        <v>0</v>
      </c>
      <c r="BN92" s="285" t="n">
        <v>87769</v>
      </c>
      <c r="BO92" s="285" t="n">
        <v>90799</v>
      </c>
      <c r="BP92" s="285" t="n">
        <v>0</v>
      </c>
      <c r="BQ92" s="285" t="n">
        <v>1</v>
      </c>
      <c r="BR92" s="285" t="n">
        <v>1</v>
      </c>
      <c r="BS92" s="285" t="n">
        <v>0</v>
      </c>
      <c r="BT92" s="285" t="n">
        <v>1</v>
      </c>
      <c r="BU92" s="285" t="n">
        <v>1</v>
      </c>
      <c r="BV92" s="285" t="n">
        <v>0</v>
      </c>
      <c r="BW92" s="285" t="n">
        <v>127502.4</v>
      </c>
      <c r="BX92" s="285" t="n">
        <v>134690.1</v>
      </c>
      <c r="BY92" s="285" t="n">
        <v>0</v>
      </c>
      <c r="BZ92" s="285" t="n">
        <v>129115</v>
      </c>
      <c r="CA92" s="285" t="n">
        <v>138340</v>
      </c>
      <c r="CB92" s="285" t="n">
        <v>0</v>
      </c>
      <c r="CC92" s="285" t="n">
        <v>2</v>
      </c>
      <c r="CD92" s="285" t="n">
        <v>2</v>
      </c>
      <c r="CE92" s="285" t="n">
        <v>0</v>
      </c>
      <c r="CF92" s="285" t="n">
        <v>2</v>
      </c>
      <c r="CG92" s="285" t="n">
        <v>2</v>
      </c>
      <c r="CH92" s="285" t="n">
        <v>0</v>
      </c>
      <c r="CI92" s="345"/>
      <c r="CJ92" s="18"/>
      <c r="CK92" s="18"/>
      <c r="CL92" s="18"/>
      <c r="CM92" s="18"/>
      <c r="CN92" s="18"/>
      <c r="CO92" s="18"/>
      <c r="CP92" s="18"/>
      <c r="CQ92" s="18"/>
      <c r="CR92" s="18"/>
      <c r="CS92" s="18"/>
      <c r="CT92" s="18"/>
      <c r="CU92" s="18"/>
      <c r="CV92" s="18"/>
      <c r="CW92" s="18"/>
      <c r="CX92" s="18"/>
      <c r="CY92" s="18"/>
      <c r="CZ92" s="18"/>
      <c r="DA92" s="18"/>
      <c r="DB92" s="18"/>
      <c r="DC92" s="18"/>
      <c r="DD92" s="18"/>
      <c r="DE92" s="18"/>
      <c r="DF92" s="18"/>
      <c r="DG92" s="18"/>
      <c r="DH92" s="18"/>
      <c r="DI92" s="18"/>
      <c r="DJ92" s="18"/>
      <c r="DK92" s="18"/>
      <c r="DL92" s="18"/>
      <c r="DM92" s="18"/>
      <c r="DN92" s="18"/>
      <c r="DO92" s="18"/>
      <c r="DP92" s="18"/>
      <c r="DQ92" s="18"/>
      <c r="DR92" s="18"/>
      <c r="DS92" s="18"/>
      <c r="DT92" s="18"/>
      <c r="DU92" s="18"/>
      <c r="DV92" s="18"/>
      <c r="DW92" s="18"/>
      <c r="DX92" s="18"/>
      <c r="DY92" s="18"/>
      <c r="DZ92" s="18"/>
      <c r="EA92" s="18"/>
      <c r="EB92" s="18"/>
      <c r="EC92" s="18"/>
    </row>
    <row r="93" customFormat="false" ht="11.25" hidden="false" customHeight="true" outlineLevel="0" collapsed="false">
      <c r="A93" s="342" t="n">
        <v>2015</v>
      </c>
      <c r="B93" s="343" t="n">
        <v>80</v>
      </c>
      <c r="C93" s="344" t="s">
        <v>513</v>
      </c>
      <c r="D93" s="285" t="n">
        <v>49966.73</v>
      </c>
      <c r="E93" s="285" t="n">
        <v>53540.41</v>
      </c>
      <c r="F93" s="285" t="n">
        <v>94497.5</v>
      </c>
      <c r="G93" s="285" t="n">
        <v>102763.72</v>
      </c>
      <c r="H93" s="285" t="n">
        <v>72149.71</v>
      </c>
      <c r="I93" s="285" t="n">
        <v>76047.59</v>
      </c>
      <c r="J93" s="345"/>
      <c r="K93" s="285" t="n">
        <f aca="false">IF(E93&lt;&gt;0,ROUND(E93-(T93/(U93+V93)),0),"")</f>
        <v>-0</v>
      </c>
      <c r="L93" s="285" t="n">
        <f aca="false">IF(F93&lt;&gt;0,ROUND(F93-(W93/(X93)),0),"")</f>
        <v>0</v>
      </c>
      <c r="M93" s="285" t="n">
        <f aca="false">IF(G93&lt;&gt;0,ROUND(G93-(Y93/(Z93)),0),"")</f>
        <v>0</v>
      </c>
      <c r="N93" s="285" t="n">
        <f aca="false">IF(H93&lt;&gt;0,ROUND(H93-(AA93/(AB93)),0),"")</f>
        <v>0</v>
      </c>
      <c r="O93" s="285" t="n">
        <f aca="false">IF(I93&lt;&gt;0,ROUND(I93-(AC93/(AD93)),0),"")</f>
        <v>0</v>
      </c>
      <c r="P93" s="345"/>
      <c r="Q93" s="285" t="n">
        <v>58746383.13</v>
      </c>
      <c r="R93" s="285" t="n">
        <v>1103.22</v>
      </c>
      <c r="S93" s="285" t="n">
        <v>72.49</v>
      </c>
      <c r="T93" s="285" t="n">
        <v>63579239.82</v>
      </c>
      <c r="U93" s="285" t="n">
        <v>1115.5</v>
      </c>
      <c r="V93" s="285" t="n">
        <v>72</v>
      </c>
      <c r="W93" s="285" t="n">
        <v>2539147.73</v>
      </c>
      <c r="X93" s="285" t="n">
        <v>26.87</v>
      </c>
      <c r="Y93" s="285" t="n">
        <v>2761261.03</v>
      </c>
      <c r="Z93" s="285" t="n">
        <v>26.87</v>
      </c>
      <c r="AA93" s="285" t="n">
        <v>1746744.4</v>
      </c>
      <c r="AB93" s="285" t="n">
        <v>24.21</v>
      </c>
      <c r="AC93" s="285" t="n">
        <v>1841112.07</v>
      </c>
      <c r="AD93" s="285" t="n">
        <v>24.21</v>
      </c>
      <c r="AE93" s="345"/>
      <c r="AF93" s="285" t="n">
        <f aca="false">IF(ISBLANK(Q93),"",ROUND(Q93-(AS93+AT93+AU93),0))</f>
        <v>0</v>
      </c>
      <c r="AG93" s="285" t="n">
        <f aca="false">IF(ISBLANK(T93),"",ROUND(T93-(AV93+AW93+AX93),0))</f>
        <v>0</v>
      </c>
      <c r="AH93" s="285" t="n">
        <f aca="false">IF(ISBLANK(W93),"",ROUND(W93-(BK93+BL93+BM93),0))</f>
        <v>0</v>
      </c>
      <c r="AI93" s="285" t="n">
        <f aca="false">IF(ISBLANK(Y93),"",ROUND(Y93-(BN93+BO93+BP93),0))</f>
        <v>0</v>
      </c>
      <c r="AJ93" s="285" t="n">
        <f aca="false">IF(ISBLANK(AA93),"",ROUND(AA93-(BW93+BX93+BY93),0))</f>
        <v>0</v>
      </c>
      <c r="AK93" s="285" t="n">
        <f aca="false">IF(ISBLANK(AC93),"",ROUND(AC93-(BZ93+CA93+CB93),0))</f>
        <v>0</v>
      </c>
      <c r="AL93" s="285" t="n">
        <f aca="false">IF(ISBLANK(R93),"",ROUND((R93+S93)-(AY93+AZ93+BA93+BE93+BF93+BG93),0))</f>
        <v>0</v>
      </c>
      <c r="AM93" s="285" t="n">
        <f aca="false">IF(ISBLANK(U93),"",ROUND((U93+V93)-(BB93+BC93+BD93+BH93+BI93+BJ93),0))</f>
        <v>0</v>
      </c>
      <c r="AN93" s="285" t="n">
        <f aca="false">IF(ISBLANK(X93),"",ROUND((X93)-(BQ93+BR93+BS93),0))</f>
        <v>0</v>
      </c>
      <c r="AO93" s="285" t="n">
        <f aca="false">IF(ISBLANK(Z93),"",ROUND((Z93)-(BT93+BU93+BV93),0))</f>
        <v>0</v>
      </c>
      <c r="AP93" s="285" t="n">
        <f aca="false">IF(ISBLANK(AB93),"",ROUND((AB93)-(CC93+CD93+CE93),0))</f>
        <v>0</v>
      </c>
      <c r="AQ93" s="285" t="n">
        <f aca="false">IF(ISBLANK(AD93),"",ROUND((AD93)-(CF93+CG93+CH93),0))</f>
        <v>0</v>
      </c>
      <c r="AR93" s="345"/>
      <c r="AS93" s="285" t="n">
        <v>32939625.47</v>
      </c>
      <c r="AT93" s="285" t="n">
        <v>25806757.66</v>
      </c>
      <c r="AU93" s="285" t="n">
        <v>0</v>
      </c>
      <c r="AV93" s="285" t="n">
        <v>35803082.63</v>
      </c>
      <c r="AW93" s="285" t="n">
        <v>27776157.19</v>
      </c>
      <c r="AX93" s="285" t="n">
        <v>0</v>
      </c>
      <c r="AY93" s="285" t="n">
        <v>633.58</v>
      </c>
      <c r="AZ93" s="285" t="n">
        <v>469.64</v>
      </c>
      <c r="BA93" s="285" t="n">
        <v>0</v>
      </c>
      <c r="BB93" s="285" t="n">
        <v>640.63</v>
      </c>
      <c r="BC93" s="285" t="n">
        <v>474.87</v>
      </c>
      <c r="BD93" s="285" t="n">
        <v>0</v>
      </c>
      <c r="BE93" s="285" t="n">
        <v>42.49</v>
      </c>
      <c r="BF93" s="285" t="n">
        <v>30</v>
      </c>
      <c r="BG93" s="285" t="n">
        <v>0</v>
      </c>
      <c r="BH93" s="285" t="n">
        <v>43</v>
      </c>
      <c r="BI93" s="285" t="n">
        <v>29</v>
      </c>
      <c r="BJ93" s="285" t="n">
        <v>0</v>
      </c>
      <c r="BK93" s="285" t="n">
        <v>1725531.81</v>
      </c>
      <c r="BL93" s="285" t="n">
        <v>813615.92</v>
      </c>
      <c r="BM93" s="285" t="n">
        <v>0</v>
      </c>
      <c r="BN93" s="285" t="n">
        <v>1851656.83</v>
      </c>
      <c r="BO93" s="285" t="n">
        <v>909604.2</v>
      </c>
      <c r="BP93" s="285" t="n">
        <v>0</v>
      </c>
      <c r="BQ93" s="285" t="n">
        <v>19.24</v>
      </c>
      <c r="BR93" s="285" t="n">
        <v>7.63</v>
      </c>
      <c r="BS93" s="285" t="n">
        <v>0</v>
      </c>
      <c r="BT93" s="285" t="n">
        <v>19.24</v>
      </c>
      <c r="BU93" s="285" t="n">
        <v>7.63</v>
      </c>
      <c r="BV93" s="285" t="n">
        <v>0</v>
      </c>
      <c r="BW93" s="285" t="n">
        <v>744025.94</v>
      </c>
      <c r="BX93" s="285" t="n">
        <v>1002718.46</v>
      </c>
      <c r="BY93" s="285" t="n">
        <v>0</v>
      </c>
      <c r="BZ93" s="285" t="n">
        <v>790997.22</v>
      </c>
      <c r="CA93" s="285" t="n">
        <v>1050114.85</v>
      </c>
      <c r="CB93" s="285" t="n">
        <v>0</v>
      </c>
      <c r="CC93" s="285" t="n">
        <v>10.73</v>
      </c>
      <c r="CD93" s="285" t="n">
        <v>13.48</v>
      </c>
      <c r="CE93" s="285" t="n">
        <v>0</v>
      </c>
      <c r="CF93" s="285" t="n">
        <v>10.73</v>
      </c>
      <c r="CG93" s="285" t="n">
        <v>13.48</v>
      </c>
      <c r="CH93" s="285" t="n">
        <v>0</v>
      </c>
      <c r="CI93" s="345"/>
      <c r="CJ93" s="18"/>
      <c r="CK93" s="18"/>
      <c r="CL93" s="18"/>
      <c r="CM93" s="18"/>
      <c r="CN93" s="18"/>
      <c r="CO93" s="18"/>
      <c r="CP93" s="18"/>
      <c r="CQ93" s="18"/>
      <c r="CR93" s="18"/>
      <c r="CS93" s="18"/>
      <c r="CT93" s="18"/>
      <c r="CU93" s="18"/>
      <c r="CV93" s="18"/>
      <c r="CW93" s="18"/>
      <c r="CX93" s="18"/>
      <c r="CY93" s="18"/>
      <c r="CZ93" s="18"/>
      <c r="DA93" s="18"/>
      <c r="DB93" s="18"/>
      <c r="DC93" s="18"/>
      <c r="DD93" s="18"/>
      <c r="DE93" s="18"/>
      <c r="DF93" s="18"/>
      <c r="DG93" s="18"/>
      <c r="DH93" s="18"/>
      <c r="DI93" s="18"/>
      <c r="DJ93" s="18"/>
      <c r="DK93" s="18"/>
      <c r="DL93" s="18"/>
      <c r="DM93" s="18"/>
      <c r="DN93" s="18"/>
      <c r="DO93" s="18"/>
      <c r="DP93" s="18"/>
      <c r="DQ93" s="18"/>
      <c r="DR93" s="18"/>
      <c r="DS93" s="18"/>
      <c r="DT93" s="18"/>
      <c r="DU93" s="18"/>
      <c r="DV93" s="18"/>
      <c r="DW93" s="18"/>
      <c r="DX93" s="18"/>
      <c r="DY93" s="18"/>
      <c r="DZ93" s="18"/>
      <c r="EA93" s="18"/>
      <c r="EB93" s="18"/>
      <c r="EC93" s="18"/>
    </row>
    <row r="94" customFormat="false" ht="11.25" hidden="false" customHeight="true" outlineLevel="0" collapsed="false">
      <c r="A94" s="342" t="n">
        <v>2015</v>
      </c>
      <c r="B94" s="343" t="n">
        <v>81</v>
      </c>
      <c r="C94" s="344" t="s">
        <v>514</v>
      </c>
      <c r="D94" s="285" t="n">
        <v>49113.03</v>
      </c>
      <c r="E94" s="285" t="n">
        <v>49761.37</v>
      </c>
      <c r="F94" s="285" t="n">
        <v>75801.17</v>
      </c>
      <c r="G94" s="285" t="n">
        <v>104172.62</v>
      </c>
      <c r="H94" s="285" t="n">
        <v>59310.54</v>
      </c>
      <c r="I94" s="285" t="n">
        <v>77950.25</v>
      </c>
      <c r="J94" s="345"/>
      <c r="K94" s="285" t="n">
        <f aca="false">IF(E94&lt;&gt;0,ROUND(E94-(T94/(U94+V94)),0),"")</f>
        <v>-0</v>
      </c>
      <c r="L94" s="285" t="n">
        <f aca="false">IF(F94&lt;&gt;0,ROUND(F94-(W94/(X94)),0),"")</f>
        <v>0</v>
      </c>
      <c r="M94" s="285" t="n">
        <f aca="false">IF(G94&lt;&gt;0,ROUND(G94-(Y94/(Z94)),0),"")</f>
        <v>-0</v>
      </c>
      <c r="N94" s="285" t="n">
        <f aca="false">IF(H94&lt;&gt;0,ROUND(H94-(AA94/(AB94)),0),"")</f>
        <v>-0</v>
      </c>
      <c r="O94" s="285" t="n">
        <f aca="false">IF(I94&lt;&gt;0,ROUND(I94-(AC94/(AD94)),0),"")</f>
        <v>0</v>
      </c>
      <c r="P94" s="345"/>
      <c r="Q94" s="285" t="n">
        <v>12442785.48</v>
      </c>
      <c r="R94" s="285" t="n">
        <v>234.6</v>
      </c>
      <c r="S94" s="285" t="n">
        <v>18.75</v>
      </c>
      <c r="T94" s="285" t="n">
        <v>12440343.55</v>
      </c>
      <c r="U94" s="285" t="n">
        <v>234</v>
      </c>
      <c r="V94" s="285" t="n">
        <v>16</v>
      </c>
      <c r="W94" s="285" t="n">
        <v>511657.88</v>
      </c>
      <c r="X94" s="285" t="n">
        <v>6.75</v>
      </c>
      <c r="Y94" s="285" t="n">
        <v>625035.74</v>
      </c>
      <c r="Z94" s="285" t="n">
        <v>6</v>
      </c>
      <c r="AA94" s="285" t="n">
        <v>296552.71</v>
      </c>
      <c r="AB94" s="285" t="n">
        <v>5</v>
      </c>
      <c r="AC94" s="285" t="n">
        <v>311801</v>
      </c>
      <c r="AD94" s="285" t="n">
        <v>4</v>
      </c>
      <c r="AE94" s="345"/>
      <c r="AF94" s="285" t="n">
        <f aca="false">IF(ISBLANK(Q94),"",ROUND(Q94-(AS94+AT94+AU94),0))</f>
        <v>0</v>
      </c>
      <c r="AG94" s="285" t="n">
        <f aca="false">IF(ISBLANK(T94),"",ROUND(T94-(AV94+AW94+AX94),0))</f>
        <v>0</v>
      </c>
      <c r="AH94" s="285" t="n">
        <f aca="false">IF(ISBLANK(W94),"",ROUND(W94-(BK94+BL94+BM94),0))</f>
        <v>0</v>
      </c>
      <c r="AI94" s="285" t="n">
        <f aca="false">IF(ISBLANK(Y94),"",ROUND(Y94-(BN94+BO94+BP94),0))</f>
        <v>0</v>
      </c>
      <c r="AJ94" s="285" t="n">
        <f aca="false">IF(ISBLANK(AA94),"",ROUND(AA94-(BW94+BX94+BY94),0))</f>
        <v>0</v>
      </c>
      <c r="AK94" s="285" t="n">
        <f aca="false">IF(ISBLANK(AC94),"",ROUND(AC94-(BZ94+CA94+CB94),0))</f>
        <v>0</v>
      </c>
      <c r="AL94" s="285" t="n">
        <f aca="false">IF(ISBLANK(R94),"",ROUND((R94+S94)-(AY94+AZ94+BA94+BE94+BF94+BG94),0))</f>
        <v>0</v>
      </c>
      <c r="AM94" s="285" t="n">
        <f aca="false">IF(ISBLANK(U94),"",ROUND((U94+V94)-(BB94+BC94+BD94+BH94+BI94+BJ94),0))</f>
        <v>0</v>
      </c>
      <c r="AN94" s="285" t="n">
        <f aca="false">IF(ISBLANK(X94),"",ROUND((X94)-(BQ94+BR94+BS94),0))</f>
        <v>0</v>
      </c>
      <c r="AO94" s="285" t="n">
        <f aca="false">IF(ISBLANK(Z94),"",ROUND((Z94)-(BT94+BU94+BV94),0))</f>
        <v>0</v>
      </c>
      <c r="AP94" s="285" t="n">
        <f aca="false">IF(ISBLANK(AB94),"",ROUND((AB94)-(CC94+CD94+CE94),0))</f>
        <v>0</v>
      </c>
      <c r="AQ94" s="285" t="n">
        <f aca="false">IF(ISBLANK(AD94),"",ROUND((AD94)-(CF94+CG94+CH94),0))</f>
        <v>0</v>
      </c>
      <c r="AR94" s="345"/>
      <c r="AS94" s="285" t="n">
        <v>7043014.64</v>
      </c>
      <c r="AT94" s="285" t="n">
        <v>5399770.84</v>
      </c>
      <c r="AU94" s="285" t="n">
        <v>0</v>
      </c>
      <c r="AV94" s="285" t="n">
        <v>6792582.3</v>
      </c>
      <c r="AW94" s="285" t="n">
        <v>5647761.25</v>
      </c>
      <c r="AX94" s="285" t="n">
        <v>0</v>
      </c>
      <c r="AY94" s="285" t="n">
        <v>132.35</v>
      </c>
      <c r="AZ94" s="285" t="n">
        <v>102.25</v>
      </c>
      <c r="BA94" s="285" t="n">
        <v>0</v>
      </c>
      <c r="BB94" s="285" t="n">
        <v>129</v>
      </c>
      <c r="BC94" s="285" t="n">
        <v>105</v>
      </c>
      <c r="BD94" s="285" t="n">
        <v>0</v>
      </c>
      <c r="BE94" s="285" t="n">
        <v>10.75</v>
      </c>
      <c r="BF94" s="285" t="n">
        <v>8</v>
      </c>
      <c r="BG94" s="285" t="n">
        <v>0</v>
      </c>
      <c r="BH94" s="285" t="n">
        <v>7</v>
      </c>
      <c r="BI94" s="285" t="n">
        <v>9</v>
      </c>
      <c r="BJ94" s="285" t="n">
        <v>0</v>
      </c>
      <c r="BK94" s="285" t="n">
        <v>380879.5</v>
      </c>
      <c r="BL94" s="285" t="n">
        <v>130778.38</v>
      </c>
      <c r="BM94" s="285" t="n">
        <v>0</v>
      </c>
      <c r="BN94" s="285" t="n">
        <v>474235.74</v>
      </c>
      <c r="BO94" s="285" t="n">
        <v>150800</v>
      </c>
      <c r="BP94" s="285" t="n">
        <v>0</v>
      </c>
      <c r="BQ94" s="285" t="n">
        <v>5</v>
      </c>
      <c r="BR94" s="285" t="n">
        <v>1.75</v>
      </c>
      <c r="BS94" s="285" t="n">
        <v>0</v>
      </c>
      <c r="BT94" s="285" t="n">
        <v>4</v>
      </c>
      <c r="BU94" s="285" t="n">
        <v>2</v>
      </c>
      <c r="BV94" s="285" t="n">
        <v>0</v>
      </c>
      <c r="BW94" s="285" t="n">
        <v>117411.35</v>
      </c>
      <c r="BX94" s="285" t="n">
        <v>179141.36</v>
      </c>
      <c r="BY94" s="285" t="n">
        <v>0</v>
      </c>
      <c r="BZ94" s="285" t="n">
        <v>80499</v>
      </c>
      <c r="CA94" s="285" t="n">
        <v>231302</v>
      </c>
      <c r="CB94" s="285" t="n">
        <v>0</v>
      </c>
      <c r="CC94" s="285" t="n">
        <v>2</v>
      </c>
      <c r="CD94" s="285" t="n">
        <v>3</v>
      </c>
      <c r="CE94" s="285" t="n">
        <v>0</v>
      </c>
      <c r="CF94" s="285" t="n">
        <v>1</v>
      </c>
      <c r="CG94" s="285" t="n">
        <v>3</v>
      </c>
      <c r="CH94" s="285" t="n">
        <v>0</v>
      </c>
      <c r="CI94" s="345"/>
      <c r="CJ94" s="18"/>
      <c r="CK94" s="18"/>
      <c r="CL94" s="18"/>
      <c r="CM94" s="18"/>
      <c r="CN94" s="18"/>
      <c r="CO94" s="18"/>
      <c r="CP94" s="18"/>
      <c r="CQ94" s="18"/>
      <c r="CR94" s="18"/>
      <c r="CS94" s="18"/>
      <c r="CT94" s="18"/>
      <c r="CU94" s="18"/>
      <c r="CV94" s="18"/>
      <c r="CW94" s="18"/>
      <c r="CX94" s="18"/>
      <c r="CY94" s="18"/>
      <c r="CZ94" s="18"/>
      <c r="DA94" s="18"/>
      <c r="DB94" s="18"/>
      <c r="DC94" s="18"/>
      <c r="DD94" s="18"/>
      <c r="DE94" s="18"/>
      <c r="DF94" s="18"/>
      <c r="DG94" s="18"/>
      <c r="DH94" s="18"/>
      <c r="DI94" s="18"/>
      <c r="DJ94" s="18"/>
      <c r="DK94" s="18"/>
      <c r="DL94" s="18"/>
      <c r="DM94" s="18"/>
      <c r="DN94" s="18"/>
      <c r="DO94" s="18"/>
      <c r="DP94" s="18"/>
      <c r="DQ94" s="18"/>
      <c r="DR94" s="18"/>
      <c r="DS94" s="18"/>
      <c r="DT94" s="18"/>
      <c r="DU94" s="18"/>
      <c r="DV94" s="18"/>
      <c r="DW94" s="18"/>
      <c r="DX94" s="18"/>
      <c r="DY94" s="18"/>
      <c r="DZ94" s="18"/>
      <c r="EA94" s="18"/>
      <c r="EB94" s="18"/>
      <c r="EC94" s="18"/>
    </row>
    <row r="95" customFormat="false" ht="11.25" hidden="false" customHeight="true" outlineLevel="0" collapsed="false">
      <c r="A95" s="342" t="n">
        <v>2015</v>
      </c>
      <c r="B95" s="343" t="n">
        <v>82</v>
      </c>
      <c r="C95" s="344" t="s">
        <v>515</v>
      </c>
      <c r="D95" s="285" t="n">
        <v>49477.6</v>
      </c>
      <c r="E95" s="285" t="n">
        <v>50571.41</v>
      </c>
      <c r="F95" s="285" t="n">
        <v>88694</v>
      </c>
      <c r="G95" s="285" t="n">
        <v>90565.22</v>
      </c>
      <c r="H95" s="285" t="n">
        <v>71108.88</v>
      </c>
      <c r="I95" s="285" t="n">
        <v>72500</v>
      </c>
      <c r="J95" s="345"/>
      <c r="K95" s="285" t="n">
        <f aca="false">IF(E95&lt;&gt;0,ROUND(E95-(T95/(U95+V95)),0),"")</f>
        <v>0</v>
      </c>
      <c r="L95" s="285" t="n">
        <f aca="false">IF(F95&lt;&gt;0,ROUND(F95-(W95/(X95)),0),"")</f>
        <v>0</v>
      </c>
      <c r="M95" s="285" t="n">
        <f aca="false">IF(G95&lt;&gt;0,ROUND(G95-(Y95/(Z95)),0),"")</f>
        <v>0</v>
      </c>
      <c r="N95" s="285" t="n">
        <f aca="false">IF(H95&lt;&gt;0,ROUND(H95-(AA95/(AB95)),0),"")</f>
        <v>0</v>
      </c>
      <c r="O95" s="285" t="n">
        <f aca="false">IF(I95&lt;&gt;0,ROUND(I95-(AC95/(AD95)),0),"")</f>
        <v>0</v>
      </c>
      <c r="P95" s="345"/>
      <c r="Q95" s="285" t="n">
        <v>47790906.87</v>
      </c>
      <c r="R95" s="285" t="n">
        <v>905.41</v>
      </c>
      <c r="S95" s="285" t="n">
        <v>60.5</v>
      </c>
      <c r="T95" s="285" t="n">
        <v>48190000</v>
      </c>
      <c r="U95" s="285" t="n">
        <v>892.41</v>
      </c>
      <c r="V95" s="285" t="n">
        <v>60.5</v>
      </c>
      <c r="W95" s="285" t="n">
        <v>2039961.99</v>
      </c>
      <c r="X95" s="285" t="n">
        <v>23</v>
      </c>
      <c r="Y95" s="285" t="n">
        <v>2083000</v>
      </c>
      <c r="Z95" s="285" t="n">
        <v>23</v>
      </c>
      <c r="AA95" s="285" t="n">
        <v>1848830.86</v>
      </c>
      <c r="AB95" s="285" t="n">
        <v>26</v>
      </c>
      <c r="AC95" s="285" t="n">
        <v>1885000</v>
      </c>
      <c r="AD95" s="285" t="n">
        <v>26</v>
      </c>
      <c r="AE95" s="345"/>
      <c r="AF95" s="285" t="n">
        <f aca="false">IF(ISBLANK(Q95),"",ROUND(Q95-(AS95+AT95+AU95),0))</f>
        <v>0</v>
      </c>
      <c r="AG95" s="285" t="n">
        <f aca="false">IF(ISBLANK(T95),"",ROUND(T95-(AV95+AW95+AX95),0))</f>
        <v>0</v>
      </c>
      <c r="AH95" s="285" t="n">
        <f aca="false">IF(ISBLANK(W95),"",ROUND(W95-(BK95+BL95+BM95),0))</f>
        <v>0</v>
      </c>
      <c r="AI95" s="285" t="n">
        <f aca="false">IF(ISBLANK(Y95),"",ROUND(Y95-(BN95+BO95+BP95),0))</f>
        <v>0</v>
      </c>
      <c r="AJ95" s="285" t="n">
        <f aca="false">IF(ISBLANK(AA95),"",ROUND(AA95-(BW95+BX95+BY95),0))</f>
        <v>0</v>
      </c>
      <c r="AK95" s="285" t="n">
        <f aca="false">IF(ISBLANK(AC95),"",ROUND(AC95-(BZ95+CA95+CB95),0))</f>
        <v>0</v>
      </c>
      <c r="AL95" s="285" t="n">
        <f aca="false">IF(ISBLANK(R95),"",ROUND((R95+S95)-(AY95+AZ95+BA95+BE95+BF95+BG95),0))</f>
        <v>0</v>
      </c>
      <c r="AM95" s="285" t="n">
        <f aca="false">IF(ISBLANK(U95),"",ROUND((U95+V95)-(BB95+BC95+BD95+BH95+BI95+BJ95),0))</f>
        <v>0</v>
      </c>
      <c r="AN95" s="285" t="n">
        <f aca="false">IF(ISBLANK(X95),"",ROUND((X95)-(BQ95+BR95+BS95),0))</f>
        <v>0</v>
      </c>
      <c r="AO95" s="285" t="n">
        <f aca="false">IF(ISBLANK(Z95),"",ROUND((Z95)-(BT95+BU95+BV95),0))</f>
        <v>0</v>
      </c>
      <c r="AP95" s="285" t="n">
        <f aca="false">IF(ISBLANK(AB95),"",ROUND((AB95)-(CC95+CD95+CE95),0))</f>
        <v>0</v>
      </c>
      <c r="AQ95" s="285" t="n">
        <f aca="false">IF(ISBLANK(AD95),"",ROUND((AD95)-(CF95+CG95+CH95),0))</f>
        <v>0</v>
      </c>
      <c r="AR95" s="345"/>
      <c r="AS95" s="285" t="n">
        <v>24810462.97</v>
      </c>
      <c r="AT95" s="285" t="n">
        <v>22837344.98</v>
      </c>
      <c r="AU95" s="285" t="n">
        <v>143098.92</v>
      </c>
      <c r="AV95" s="285" t="n">
        <v>24950000</v>
      </c>
      <c r="AW95" s="285" t="n">
        <v>23240000</v>
      </c>
      <c r="AX95" s="285" t="n">
        <v>0</v>
      </c>
      <c r="AY95" s="285" t="n">
        <v>483.02</v>
      </c>
      <c r="AZ95" s="285" t="n">
        <v>420.39</v>
      </c>
      <c r="BA95" s="285" t="n">
        <v>2</v>
      </c>
      <c r="BB95" s="285" t="n">
        <v>473.02</v>
      </c>
      <c r="BC95" s="285" t="n">
        <v>419.39</v>
      </c>
      <c r="BD95" s="285" t="n">
        <v>0</v>
      </c>
      <c r="BE95" s="285" t="n">
        <v>31.5</v>
      </c>
      <c r="BF95" s="285" t="n">
        <v>29</v>
      </c>
      <c r="BG95" s="285" t="n">
        <v>0</v>
      </c>
      <c r="BH95" s="285" t="n">
        <v>31.5</v>
      </c>
      <c r="BI95" s="285" t="n">
        <v>29</v>
      </c>
      <c r="BJ95" s="285" t="n">
        <v>0</v>
      </c>
      <c r="BK95" s="285" t="n">
        <v>1307855.91</v>
      </c>
      <c r="BL95" s="285" t="n">
        <v>732106.08</v>
      </c>
      <c r="BM95" s="285" t="n">
        <v>0</v>
      </c>
      <c r="BN95" s="285" t="n">
        <v>1335000</v>
      </c>
      <c r="BO95" s="285" t="n">
        <v>748000</v>
      </c>
      <c r="BP95" s="285" t="n">
        <v>0</v>
      </c>
      <c r="BQ95" s="285" t="n">
        <v>15</v>
      </c>
      <c r="BR95" s="285" t="n">
        <v>8</v>
      </c>
      <c r="BS95" s="285" t="n">
        <v>0</v>
      </c>
      <c r="BT95" s="285" t="n">
        <v>15</v>
      </c>
      <c r="BU95" s="285" t="n">
        <v>8</v>
      </c>
      <c r="BV95" s="285" t="n">
        <v>0</v>
      </c>
      <c r="BW95" s="285" t="n">
        <v>543842.48</v>
      </c>
      <c r="BX95" s="285" t="n">
        <v>1304988.38</v>
      </c>
      <c r="BY95" s="285" t="n">
        <v>0</v>
      </c>
      <c r="BZ95" s="285" t="n">
        <v>555000</v>
      </c>
      <c r="CA95" s="285" t="n">
        <v>1330000</v>
      </c>
      <c r="CB95" s="285" t="n">
        <v>0</v>
      </c>
      <c r="CC95" s="285" t="n">
        <v>9</v>
      </c>
      <c r="CD95" s="285" t="n">
        <v>17</v>
      </c>
      <c r="CE95" s="285" t="n">
        <v>0</v>
      </c>
      <c r="CF95" s="285" t="n">
        <v>9</v>
      </c>
      <c r="CG95" s="285" t="n">
        <v>17</v>
      </c>
      <c r="CH95" s="285" t="n">
        <v>0</v>
      </c>
      <c r="CI95" s="345"/>
      <c r="CJ95" s="18"/>
      <c r="CK95" s="18"/>
      <c r="CL95" s="18"/>
      <c r="CM95" s="18"/>
      <c r="CN95" s="18"/>
      <c r="CO95" s="18"/>
      <c r="CP95" s="18"/>
      <c r="CQ95" s="18"/>
      <c r="CR95" s="18"/>
      <c r="CS95" s="18"/>
      <c r="CT95" s="18"/>
      <c r="CU95" s="18"/>
      <c r="CV95" s="18"/>
      <c r="CW95" s="18"/>
      <c r="CX95" s="18"/>
      <c r="CY95" s="18"/>
      <c r="CZ95" s="18"/>
      <c r="DA95" s="18"/>
      <c r="DB95" s="18"/>
      <c r="DC95" s="18"/>
      <c r="DD95" s="18"/>
      <c r="DE95" s="18"/>
      <c r="DF95" s="18"/>
      <c r="DG95" s="18"/>
      <c r="DH95" s="18"/>
      <c r="DI95" s="18"/>
      <c r="DJ95" s="18"/>
      <c r="DK95" s="18"/>
      <c r="DL95" s="18"/>
      <c r="DM95" s="18"/>
      <c r="DN95" s="18"/>
      <c r="DO95" s="18"/>
      <c r="DP95" s="18"/>
      <c r="DQ95" s="18"/>
      <c r="DR95" s="18"/>
      <c r="DS95" s="18"/>
      <c r="DT95" s="18"/>
      <c r="DU95" s="18"/>
      <c r="DV95" s="18"/>
      <c r="DW95" s="18"/>
      <c r="DX95" s="18"/>
      <c r="DY95" s="18"/>
      <c r="DZ95" s="18"/>
      <c r="EA95" s="18"/>
      <c r="EB95" s="18"/>
      <c r="EC95" s="18"/>
    </row>
    <row r="96" customFormat="false" ht="11.25" hidden="false" customHeight="true" outlineLevel="0" collapsed="false">
      <c r="A96" s="342" t="n">
        <v>2015</v>
      </c>
      <c r="B96" s="343" t="n">
        <v>83</v>
      </c>
      <c r="C96" s="344" t="s">
        <v>516</v>
      </c>
      <c r="D96" s="285" t="n">
        <v>39101.94</v>
      </c>
      <c r="E96" s="285" t="n">
        <v>40261.01</v>
      </c>
      <c r="F96" s="285" t="n">
        <v>71393.2</v>
      </c>
      <c r="G96" s="285" t="n">
        <v>72712.5</v>
      </c>
      <c r="H96" s="285" t="n">
        <v>56410.54</v>
      </c>
      <c r="I96" s="285" t="n">
        <v>57338.75</v>
      </c>
      <c r="J96" s="345"/>
      <c r="K96" s="285" t="n">
        <f aca="false">IF(E96&lt;&gt;0,ROUND(E96-(T96/(U96+V96)),0),"")</f>
        <v>0</v>
      </c>
      <c r="L96" s="285" t="n">
        <f aca="false">IF(F96&lt;&gt;0,ROUND(F96-(W96/(X96)),0),"")</f>
        <v>-0</v>
      </c>
      <c r="M96" s="285" t="n">
        <f aca="false">IF(G96&lt;&gt;0,ROUND(G96-(Y96/(Z96)),0),"")</f>
        <v>0</v>
      </c>
      <c r="N96" s="285" t="n">
        <f aca="false">IF(H96&lt;&gt;0,ROUND(H96-(AA96/(AB96)),0),"")</f>
        <v>-0</v>
      </c>
      <c r="O96" s="285" t="n">
        <f aca="false">IF(I96&lt;&gt;0,ROUND(I96-(AC96/(AD96)),0),"")</f>
        <v>0</v>
      </c>
      <c r="P96" s="345"/>
      <c r="Q96" s="285" t="n">
        <v>13924983.04</v>
      </c>
      <c r="R96" s="285" t="n">
        <v>336.52</v>
      </c>
      <c r="S96" s="285" t="n">
        <v>19.6</v>
      </c>
      <c r="T96" s="285" t="n">
        <v>14095378</v>
      </c>
      <c r="U96" s="285" t="n">
        <v>329.5</v>
      </c>
      <c r="V96" s="285" t="n">
        <v>20.6</v>
      </c>
      <c r="W96" s="285" t="n">
        <v>713932.04</v>
      </c>
      <c r="X96" s="285" t="n">
        <v>10</v>
      </c>
      <c r="Y96" s="285" t="n">
        <v>727125</v>
      </c>
      <c r="Z96" s="285" t="n">
        <v>10</v>
      </c>
      <c r="AA96" s="285" t="n">
        <v>676926.49</v>
      </c>
      <c r="AB96" s="285" t="n">
        <v>12</v>
      </c>
      <c r="AC96" s="285" t="n">
        <v>688065</v>
      </c>
      <c r="AD96" s="285" t="n">
        <v>12</v>
      </c>
      <c r="AE96" s="345"/>
      <c r="AF96" s="285" t="n">
        <f aca="false">IF(ISBLANK(Q96),"",ROUND(Q96-(AS96+AT96+AU96),0))</f>
        <v>0</v>
      </c>
      <c r="AG96" s="285" t="n">
        <f aca="false">IF(ISBLANK(T96),"",ROUND(T96-(AV96+AW96+AX96),0))</f>
        <v>0</v>
      </c>
      <c r="AH96" s="285" t="n">
        <f aca="false">IF(ISBLANK(W96),"",ROUND(W96-(BK96+BL96+BM96),0))</f>
        <v>0</v>
      </c>
      <c r="AI96" s="285" t="n">
        <f aca="false">IF(ISBLANK(Y96),"",ROUND(Y96-(BN96+BO96+BP96),0))</f>
        <v>0</v>
      </c>
      <c r="AJ96" s="285" t="n">
        <f aca="false">IF(ISBLANK(AA96),"",ROUND(AA96-(BW96+BX96+BY96),0))</f>
        <v>0</v>
      </c>
      <c r="AK96" s="285" t="n">
        <f aca="false">IF(ISBLANK(AC96),"",ROUND(AC96-(BZ96+CA96+CB96),0))</f>
        <v>0</v>
      </c>
      <c r="AL96" s="285" t="n">
        <f aca="false">IF(ISBLANK(R96),"",ROUND((R96+S96)-(AY96+AZ96+BA96+BE96+BF96+BG96),0))</f>
        <v>0</v>
      </c>
      <c r="AM96" s="285" t="n">
        <f aca="false">IF(ISBLANK(U96),"",ROUND((U96+V96)-(BB96+BC96+BD96+BH96+BI96+BJ96),0))</f>
        <v>0</v>
      </c>
      <c r="AN96" s="285" t="n">
        <f aca="false">IF(ISBLANK(X96),"",ROUND((X96)-(BQ96+BR96+BS96),0))</f>
        <v>0</v>
      </c>
      <c r="AO96" s="285" t="n">
        <f aca="false">IF(ISBLANK(Z96),"",ROUND((Z96)-(BT96+BU96+BV96),0))</f>
        <v>0</v>
      </c>
      <c r="AP96" s="285" t="n">
        <f aca="false">IF(ISBLANK(AB96),"",ROUND((AB96)-(CC96+CD96+CE96),0))</f>
        <v>0</v>
      </c>
      <c r="AQ96" s="285" t="n">
        <f aca="false">IF(ISBLANK(AD96),"",ROUND((AD96)-(CF96+CG96+CH96),0))</f>
        <v>0</v>
      </c>
      <c r="AR96" s="345"/>
      <c r="AS96" s="285" t="n">
        <v>8036094.9</v>
      </c>
      <c r="AT96" s="285" t="n">
        <v>5741776.03</v>
      </c>
      <c r="AU96" s="285" t="n">
        <v>147112.11</v>
      </c>
      <c r="AV96" s="285" t="n">
        <v>8299277</v>
      </c>
      <c r="AW96" s="285" t="n">
        <v>5796101</v>
      </c>
      <c r="AX96" s="285" t="n">
        <v>0</v>
      </c>
      <c r="AY96" s="285" t="n">
        <v>204.89</v>
      </c>
      <c r="AZ96" s="285" t="n">
        <v>128.63</v>
      </c>
      <c r="BA96" s="285" t="n">
        <v>3</v>
      </c>
      <c r="BB96" s="285" t="n">
        <v>204</v>
      </c>
      <c r="BC96" s="285" t="n">
        <v>125.5</v>
      </c>
      <c r="BD96" s="285" t="n">
        <v>0</v>
      </c>
      <c r="BE96" s="285" t="n">
        <v>12.1</v>
      </c>
      <c r="BF96" s="285" t="n">
        <v>7.5</v>
      </c>
      <c r="BG96" s="285" t="n">
        <v>0</v>
      </c>
      <c r="BH96" s="285" t="n">
        <v>12.1</v>
      </c>
      <c r="BI96" s="285" t="n">
        <v>8.5</v>
      </c>
      <c r="BJ96" s="285" t="n">
        <v>0</v>
      </c>
      <c r="BK96" s="285" t="n">
        <v>416686.04</v>
      </c>
      <c r="BL96" s="285" t="n">
        <v>297246</v>
      </c>
      <c r="BM96" s="285" t="n">
        <v>0</v>
      </c>
      <c r="BN96" s="285" t="n">
        <v>421505</v>
      </c>
      <c r="BO96" s="285" t="n">
        <v>305620</v>
      </c>
      <c r="BP96" s="285" t="n">
        <v>0</v>
      </c>
      <c r="BQ96" s="285" t="n">
        <v>6</v>
      </c>
      <c r="BR96" s="285" t="n">
        <v>4</v>
      </c>
      <c r="BS96" s="285" t="n">
        <v>0</v>
      </c>
      <c r="BT96" s="285" t="n">
        <v>6</v>
      </c>
      <c r="BU96" s="285" t="n">
        <v>4</v>
      </c>
      <c r="BV96" s="285" t="n">
        <v>0</v>
      </c>
      <c r="BW96" s="285" t="n">
        <v>418043.67</v>
      </c>
      <c r="BX96" s="285" t="n">
        <v>258882.82</v>
      </c>
      <c r="BY96" s="285" t="n">
        <v>0</v>
      </c>
      <c r="BZ96" s="285" t="n">
        <v>421475</v>
      </c>
      <c r="CA96" s="285" t="n">
        <v>266590</v>
      </c>
      <c r="CB96" s="285" t="n">
        <v>0</v>
      </c>
      <c r="CC96" s="285" t="n">
        <v>8</v>
      </c>
      <c r="CD96" s="285" t="n">
        <v>4</v>
      </c>
      <c r="CE96" s="285" t="n">
        <v>0</v>
      </c>
      <c r="CF96" s="285" t="n">
        <v>8</v>
      </c>
      <c r="CG96" s="285" t="n">
        <v>4</v>
      </c>
      <c r="CH96" s="285" t="n">
        <v>0</v>
      </c>
      <c r="CI96" s="345"/>
      <c r="CJ96" s="18"/>
      <c r="CK96" s="18"/>
      <c r="CL96" s="18"/>
      <c r="CM96" s="18"/>
      <c r="CN96" s="18"/>
      <c r="CO96" s="18"/>
      <c r="CP96" s="18"/>
      <c r="CQ96" s="18"/>
      <c r="CR96" s="18"/>
      <c r="CS96" s="18"/>
      <c r="CT96" s="18"/>
      <c r="CU96" s="18"/>
      <c r="CV96" s="18"/>
      <c r="CW96" s="18"/>
      <c r="CX96" s="18"/>
      <c r="CY96" s="18"/>
      <c r="CZ96" s="18"/>
      <c r="DA96" s="18"/>
      <c r="DB96" s="18"/>
      <c r="DC96" s="18"/>
      <c r="DD96" s="18"/>
      <c r="DE96" s="18"/>
      <c r="DF96" s="18"/>
      <c r="DG96" s="18"/>
      <c r="DH96" s="18"/>
      <c r="DI96" s="18"/>
      <c r="DJ96" s="18"/>
      <c r="DK96" s="18"/>
      <c r="DL96" s="18"/>
      <c r="DM96" s="18"/>
      <c r="DN96" s="18"/>
      <c r="DO96" s="18"/>
      <c r="DP96" s="18"/>
      <c r="DQ96" s="18"/>
      <c r="DR96" s="18"/>
      <c r="DS96" s="18"/>
      <c r="DT96" s="18"/>
      <c r="DU96" s="18"/>
      <c r="DV96" s="18"/>
      <c r="DW96" s="18"/>
      <c r="DX96" s="18"/>
      <c r="DY96" s="18"/>
      <c r="DZ96" s="18"/>
      <c r="EA96" s="18"/>
      <c r="EB96" s="18"/>
      <c r="EC96" s="18"/>
    </row>
    <row r="97" customFormat="false" ht="11.25" hidden="false" customHeight="true" outlineLevel="0" collapsed="false">
      <c r="A97" s="342" t="n">
        <v>2015</v>
      </c>
      <c r="B97" s="343" t="n">
        <v>84</v>
      </c>
      <c r="C97" s="344" t="s">
        <v>517</v>
      </c>
      <c r="D97" s="285" t="n">
        <v>45093.08</v>
      </c>
      <c r="E97" s="285" t="n">
        <v>45477.05</v>
      </c>
      <c r="F97" s="285" t="n">
        <v>76967.36</v>
      </c>
      <c r="G97" s="285" t="n">
        <v>77758.85</v>
      </c>
      <c r="H97" s="285" t="n">
        <v>65580</v>
      </c>
      <c r="I97" s="285" t="n">
        <v>66546.67</v>
      </c>
      <c r="J97" s="345"/>
      <c r="K97" s="285" t="n">
        <f aca="false">IF(E97&lt;&gt;0,ROUND(E97-(T97/(U97+V97)),0),"")</f>
        <v>-0</v>
      </c>
      <c r="L97" s="285" t="n">
        <f aca="false">IF(F97&lt;&gt;0,ROUND(F97-(W97/(X97)),0),"")</f>
        <v>0</v>
      </c>
      <c r="M97" s="285" t="n">
        <f aca="false">IF(G97&lt;&gt;0,ROUND(G97-(Y97/(Z97)),0),"")</f>
        <v>0</v>
      </c>
      <c r="N97" s="285" t="n">
        <f aca="false">IF(H97&lt;&gt;0,ROUND(H97-(AA97/(AB97)),0),"")</f>
        <v>0</v>
      </c>
      <c r="O97" s="285" t="n">
        <f aca="false">IF(I97&lt;&gt;0,ROUND(I97-(AC97/(AD97)),0),"")</f>
        <v>0</v>
      </c>
      <c r="P97" s="345"/>
      <c r="Q97" s="285" t="n">
        <v>14569574.21</v>
      </c>
      <c r="R97" s="285" t="n">
        <v>313.1</v>
      </c>
      <c r="S97" s="285" t="n">
        <v>10</v>
      </c>
      <c r="T97" s="285" t="n">
        <v>14961950</v>
      </c>
      <c r="U97" s="285" t="n">
        <v>309</v>
      </c>
      <c r="V97" s="285" t="n">
        <v>20</v>
      </c>
      <c r="W97" s="285" t="n">
        <v>1000575.66</v>
      </c>
      <c r="X97" s="285" t="n">
        <v>13</v>
      </c>
      <c r="Y97" s="285" t="n">
        <v>1010865</v>
      </c>
      <c r="Z97" s="285" t="n">
        <v>13</v>
      </c>
      <c r="AA97" s="285" t="n">
        <v>196740</v>
      </c>
      <c r="AB97" s="285" t="n">
        <v>3</v>
      </c>
      <c r="AC97" s="285" t="n">
        <v>199640</v>
      </c>
      <c r="AD97" s="285" t="n">
        <v>3</v>
      </c>
      <c r="AE97" s="345"/>
      <c r="AF97" s="285" t="n">
        <f aca="false">IF(ISBLANK(Q97),"",ROUND(Q97-(AS97+AT97+AU97),0))</f>
        <v>0</v>
      </c>
      <c r="AG97" s="285" t="n">
        <f aca="false">IF(ISBLANK(T97),"",ROUND(T97-(AV97+AW97+AX97),0))</f>
        <v>0</v>
      </c>
      <c r="AH97" s="285" t="n">
        <f aca="false">IF(ISBLANK(W97),"",ROUND(W97-(BK97+BL97+BM97),0))</f>
        <v>0</v>
      </c>
      <c r="AI97" s="285" t="n">
        <f aca="false">IF(ISBLANK(Y97),"",ROUND(Y97-(BN97+BO97+BP97),0))</f>
        <v>0</v>
      </c>
      <c r="AJ97" s="285" t="n">
        <f aca="false">IF(ISBLANK(AA97),"",ROUND(AA97-(BW97+BX97+BY97),0))</f>
        <v>0</v>
      </c>
      <c r="AK97" s="285" t="n">
        <f aca="false">IF(ISBLANK(AC97),"",ROUND(AC97-(BZ97+CA97+CB97),0))</f>
        <v>0</v>
      </c>
      <c r="AL97" s="285" t="n">
        <f aca="false">IF(ISBLANK(R97),"",ROUND((R97+S97)-(AY97+AZ97+BA97+BE97+BF97+BG97),0))</f>
        <v>0</v>
      </c>
      <c r="AM97" s="285" t="n">
        <f aca="false">IF(ISBLANK(U97),"",ROUND((U97+V97)-(BB97+BC97+BD97+BH97+BI97+BJ97),0))</f>
        <v>0</v>
      </c>
      <c r="AN97" s="285" t="n">
        <f aca="false">IF(ISBLANK(X97),"",ROUND((X97)-(BQ97+BR97+BS97),0))</f>
        <v>0</v>
      </c>
      <c r="AO97" s="285" t="n">
        <f aca="false">IF(ISBLANK(Z97),"",ROUND((Z97)-(BT97+BU97+BV97),0))</f>
        <v>0</v>
      </c>
      <c r="AP97" s="285" t="n">
        <f aca="false">IF(ISBLANK(AB97),"",ROUND((AB97)-(CC97+CD97+CE97),0))</f>
        <v>0</v>
      </c>
      <c r="AQ97" s="285" t="n">
        <f aca="false">IF(ISBLANK(AD97),"",ROUND((AD97)-(CF97+CG97+CH97),0))</f>
        <v>0</v>
      </c>
      <c r="AR97" s="345"/>
      <c r="AS97" s="285" t="n">
        <v>9115876.42</v>
      </c>
      <c r="AT97" s="285" t="n">
        <v>5453697.79</v>
      </c>
      <c r="AU97" s="285" t="n">
        <v>0</v>
      </c>
      <c r="AV97" s="285" t="n">
        <v>9219815</v>
      </c>
      <c r="AW97" s="285" t="n">
        <v>5742135</v>
      </c>
      <c r="AX97" s="285" t="n">
        <v>0</v>
      </c>
      <c r="AY97" s="285" t="n">
        <v>202</v>
      </c>
      <c r="AZ97" s="285" t="n">
        <v>111.1</v>
      </c>
      <c r="BA97" s="285" t="n">
        <v>0</v>
      </c>
      <c r="BB97" s="285" t="n">
        <v>197</v>
      </c>
      <c r="BC97" s="285" t="n">
        <v>112</v>
      </c>
      <c r="BD97" s="285" t="n">
        <v>0</v>
      </c>
      <c r="BE97" s="285" t="n">
        <v>5</v>
      </c>
      <c r="BF97" s="285" t="n">
        <v>5</v>
      </c>
      <c r="BG97" s="285" t="n">
        <v>0</v>
      </c>
      <c r="BH97" s="285" t="n">
        <v>11</v>
      </c>
      <c r="BI97" s="285" t="n">
        <v>9</v>
      </c>
      <c r="BJ97" s="285" t="n">
        <v>0</v>
      </c>
      <c r="BK97" s="285" t="n">
        <v>586120.74</v>
      </c>
      <c r="BL97" s="285" t="n">
        <v>414454.92</v>
      </c>
      <c r="BM97" s="285" t="n">
        <v>0</v>
      </c>
      <c r="BN97" s="285" t="n">
        <v>593535</v>
      </c>
      <c r="BO97" s="285" t="n">
        <v>417330</v>
      </c>
      <c r="BP97" s="285" t="n">
        <v>0</v>
      </c>
      <c r="BQ97" s="285" t="n">
        <v>8</v>
      </c>
      <c r="BR97" s="285" t="n">
        <v>5</v>
      </c>
      <c r="BS97" s="285" t="n">
        <v>0</v>
      </c>
      <c r="BT97" s="285" t="n">
        <v>8</v>
      </c>
      <c r="BU97" s="285" t="n">
        <v>5</v>
      </c>
      <c r="BV97" s="285" t="n">
        <v>0</v>
      </c>
      <c r="BW97" s="285" t="n">
        <v>0</v>
      </c>
      <c r="BX97" s="285" t="n">
        <v>196740</v>
      </c>
      <c r="BY97" s="285" t="n">
        <v>0</v>
      </c>
      <c r="BZ97" s="285" t="n">
        <v>0</v>
      </c>
      <c r="CA97" s="285" t="n">
        <v>199640</v>
      </c>
      <c r="CB97" s="285" t="n">
        <v>0</v>
      </c>
      <c r="CC97" s="285" t="n">
        <v>0</v>
      </c>
      <c r="CD97" s="285" t="n">
        <v>3</v>
      </c>
      <c r="CE97" s="285" t="n">
        <v>0</v>
      </c>
      <c r="CF97" s="285" t="n">
        <v>0</v>
      </c>
      <c r="CG97" s="285" t="n">
        <v>3</v>
      </c>
      <c r="CH97" s="285" t="n">
        <v>0</v>
      </c>
      <c r="CI97" s="345"/>
      <c r="CJ97" s="18"/>
      <c r="CK97" s="18"/>
      <c r="CL97" s="18"/>
      <c r="CM97" s="18"/>
      <c r="CN97" s="18"/>
      <c r="CO97" s="18"/>
      <c r="CP97" s="18"/>
      <c r="CQ97" s="18"/>
      <c r="CR97" s="18"/>
      <c r="CS97" s="18"/>
      <c r="CT97" s="18"/>
      <c r="CU97" s="18"/>
      <c r="CV97" s="18"/>
      <c r="CW97" s="18"/>
      <c r="CX97" s="18"/>
      <c r="CY97" s="18"/>
      <c r="CZ97" s="18"/>
      <c r="DA97" s="18"/>
      <c r="DB97" s="18"/>
      <c r="DC97" s="18"/>
      <c r="DD97" s="18"/>
      <c r="DE97" s="18"/>
      <c r="DF97" s="18"/>
      <c r="DG97" s="18"/>
      <c r="DH97" s="18"/>
      <c r="DI97" s="18"/>
      <c r="DJ97" s="18"/>
      <c r="DK97" s="18"/>
      <c r="DL97" s="18"/>
      <c r="DM97" s="18"/>
      <c r="DN97" s="18"/>
      <c r="DO97" s="18"/>
      <c r="DP97" s="18"/>
      <c r="DQ97" s="18"/>
      <c r="DR97" s="18"/>
      <c r="DS97" s="18"/>
      <c r="DT97" s="18"/>
      <c r="DU97" s="18"/>
      <c r="DV97" s="18"/>
      <c r="DW97" s="18"/>
      <c r="DX97" s="18"/>
      <c r="DY97" s="18"/>
      <c r="DZ97" s="18"/>
      <c r="EA97" s="18"/>
      <c r="EB97" s="18"/>
      <c r="EC97" s="18"/>
    </row>
    <row r="98" customFormat="false" ht="11.25" hidden="false" customHeight="true" outlineLevel="0" collapsed="false">
      <c r="A98" s="342" t="n">
        <v>2015</v>
      </c>
      <c r="B98" s="343" t="n">
        <v>85</v>
      </c>
      <c r="C98" s="344" t="s">
        <v>518</v>
      </c>
      <c r="D98" s="285" t="n">
        <v>48195.35</v>
      </c>
      <c r="E98" s="285" t="n">
        <v>50798.38</v>
      </c>
      <c r="F98" s="285" t="n">
        <v>94825.72</v>
      </c>
      <c r="G98" s="285" t="n">
        <v>96719.29</v>
      </c>
      <c r="H98" s="285" t="n">
        <v>81483.23</v>
      </c>
      <c r="I98" s="285" t="n">
        <v>79604.47</v>
      </c>
      <c r="J98" s="345"/>
      <c r="K98" s="285" t="n">
        <f aca="false">IF(E98&lt;&gt;0,ROUND(E98-(T98/(U98+V98)),0),"")</f>
        <v>0</v>
      </c>
      <c r="L98" s="285" t="n">
        <f aca="false">IF(F98&lt;&gt;0,ROUND(F98-(W98/(X98)),0),"")</f>
        <v>-0</v>
      </c>
      <c r="M98" s="285" t="n">
        <f aca="false">IF(G98&lt;&gt;0,ROUND(G98-(Y98/(Z98)),0),"")</f>
        <v>-0</v>
      </c>
      <c r="N98" s="285" t="n">
        <f aca="false">IF(H98&lt;&gt;0,ROUND(H98-(AA98/(AB98)),0),"")</f>
        <v>-0</v>
      </c>
      <c r="O98" s="285" t="n">
        <f aca="false">IF(I98&lt;&gt;0,ROUND(I98-(AC98/(AD98)),0),"")</f>
        <v>0</v>
      </c>
      <c r="P98" s="345"/>
      <c r="Q98" s="285" t="n">
        <v>25116525.55</v>
      </c>
      <c r="R98" s="285" t="n">
        <v>496.64</v>
      </c>
      <c r="S98" s="285" t="n">
        <v>24.5</v>
      </c>
      <c r="T98" s="285" t="n">
        <v>27431123.33</v>
      </c>
      <c r="U98" s="285" t="n">
        <v>516</v>
      </c>
      <c r="V98" s="285" t="n">
        <v>24</v>
      </c>
      <c r="W98" s="285" t="n">
        <v>948257.23</v>
      </c>
      <c r="X98" s="285" t="n">
        <v>10</v>
      </c>
      <c r="Y98" s="285" t="n">
        <v>967192.94</v>
      </c>
      <c r="Z98" s="285" t="n">
        <v>10</v>
      </c>
      <c r="AA98" s="285" t="n">
        <v>977798.79</v>
      </c>
      <c r="AB98" s="285" t="n">
        <v>12</v>
      </c>
      <c r="AC98" s="285" t="n">
        <v>1034858.05</v>
      </c>
      <c r="AD98" s="285" t="n">
        <v>13</v>
      </c>
      <c r="AE98" s="345"/>
      <c r="AF98" s="285" t="n">
        <f aca="false">IF(ISBLANK(Q98),"",ROUND(Q98-(AS98+AT98+AU98),0))</f>
        <v>0</v>
      </c>
      <c r="AG98" s="285" t="n">
        <f aca="false">IF(ISBLANK(T98),"",ROUND(T98-(AV98+AW98+AX98),0))</f>
        <v>0</v>
      </c>
      <c r="AH98" s="285" t="n">
        <f aca="false">IF(ISBLANK(W98),"",ROUND(W98-(BK98+BL98+BM98),0))</f>
        <v>0</v>
      </c>
      <c r="AI98" s="285" t="n">
        <f aca="false">IF(ISBLANK(Y98),"",ROUND(Y98-(BN98+BO98+BP98),0))</f>
        <v>0</v>
      </c>
      <c r="AJ98" s="285" t="n">
        <f aca="false">IF(ISBLANK(AA98),"",ROUND(AA98-(BW98+BX98+BY98),0))</f>
        <v>0</v>
      </c>
      <c r="AK98" s="285" t="n">
        <f aca="false">IF(ISBLANK(AC98),"",ROUND(AC98-(BZ98+CA98+CB98),0))</f>
        <v>0</v>
      </c>
      <c r="AL98" s="285" t="n">
        <f aca="false">IF(ISBLANK(R98),"",ROUND((R98+S98)-(AY98+AZ98+BA98+BE98+BF98+BG98),0))</f>
        <v>0</v>
      </c>
      <c r="AM98" s="285" t="n">
        <f aca="false">IF(ISBLANK(U98),"",ROUND((U98+V98)-(BB98+BC98+BD98+BH98+BI98+BJ98),0))</f>
        <v>0</v>
      </c>
      <c r="AN98" s="285" t="n">
        <f aca="false">IF(ISBLANK(X98),"",ROUND((X98)-(BQ98+BR98+BS98),0))</f>
        <v>0</v>
      </c>
      <c r="AO98" s="285" t="n">
        <f aca="false">IF(ISBLANK(Z98),"",ROUND((Z98)-(BT98+BU98+BV98),0))</f>
        <v>0</v>
      </c>
      <c r="AP98" s="285" t="n">
        <f aca="false">IF(ISBLANK(AB98),"",ROUND((AB98)-(CC98+CD98+CE98),0))</f>
        <v>0</v>
      </c>
      <c r="AQ98" s="285" t="n">
        <f aca="false">IF(ISBLANK(AD98),"",ROUND((AD98)-(CF98+CG98+CH98),0))</f>
        <v>0</v>
      </c>
      <c r="AR98" s="345"/>
      <c r="AS98" s="285" t="n">
        <v>16699400.64</v>
      </c>
      <c r="AT98" s="285" t="n">
        <v>8417124.91</v>
      </c>
      <c r="AU98" s="285" t="n">
        <v>0</v>
      </c>
      <c r="AV98" s="285" t="n">
        <v>18489799.74</v>
      </c>
      <c r="AW98" s="285" t="n">
        <v>8941323.59</v>
      </c>
      <c r="AX98" s="285" t="n">
        <v>0</v>
      </c>
      <c r="AY98" s="285" t="n">
        <v>339.14</v>
      </c>
      <c r="AZ98" s="285" t="n">
        <v>157.5</v>
      </c>
      <c r="BA98" s="285" t="n">
        <v>0</v>
      </c>
      <c r="BB98" s="285" t="n">
        <v>358</v>
      </c>
      <c r="BC98" s="285" t="n">
        <v>158</v>
      </c>
      <c r="BD98" s="285" t="n">
        <v>0</v>
      </c>
      <c r="BE98" s="285" t="n">
        <v>15.5</v>
      </c>
      <c r="BF98" s="285" t="n">
        <v>9</v>
      </c>
      <c r="BG98" s="285" t="n">
        <v>0</v>
      </c>
      <c r="BH98" s="285" t="n">
        <v>14</v>
      </c>
      <c r="BI98" s="285" t="n">
        <v>10</v>
      </c>
      <c r="BJ98" s="285" t="n">
        <v>0</v>
      </c>
      <c r="BK98" s="285" t="n">
        <v>553652.04</v>
      </c>
      <c r="BL98" s="285" t="n">
        <v>394605.19</v>
      </c>
      <c r="BM98" s="285" t="n">
        <v>0</v>
      </c>
      <c r="BN98" s="285" t="n">
        <v>549670.82</v>
      </c>
      <c r="BO98" s="285" t="n">
        <v>417522.12</v>
      </c>
      <c r="BP98" s="285" t="n">
        <v>0</v>
      </c>
      <c r="BQ98" s="285" t="n">
        <v>6</v>
      </c>
      <c r="BR98" s="285" t="n">
        <v>4</v>
      </c>
      <c r="BS98" s="285" t="n">
        <v>0</v>
      </c>
      <c r="BT98" s="285" t="n">
        <v>6</v>
      </c>
      <c r="BU98" s="285" t="n">
        <v>4</v>
      </c>
      <c r="BV98" s="285" t="n">
        <v>0</v>
      </c>
      <c r="BW98" s="285" t="n">
        <v>633058.83</v>
      </c>
      <c r="BX98" s="285" t="n">
        <v>344739.96</v>
      </c>
      <c r="BY98" s="285" t="n">
        <v>0</v>
      </c>
      <c r="BZ98" s="285" t="n">
        <v>646841.18</v>
      </c>
      <c r="CA98" s="285" t="n">
        <v>388016.87</v>
      </c>
      <c r="CB98" s="285" t="n">
        <v>0</v>
      </c>
      <c r="CC98" s="285" t="n">
        <v>8</v>
      </c>
      <c r="CD98" s="285" t="n">
        <v>4</v>
      </c>
      <c r="CE98" s="285" t="n">
        <v>0</v>
      </c>
      <c r="CF98" s="285" t="n">
        <v>9</v>
      </c>
      <c r="CG98" s="285" t="n">
        <v>4</v>
      </c>
      <c r="CH98" s="285" t="n">
        <v>0</v>
      </c>
      <c r="CI98" s="345"/>
      <c r="CJ98" s="18"/>
      <c r="CK98" s="18"/>
      <c r="CL98" s="18"/>
      <c r="CM98" s="18"/>
      <c r="CN98" s="18"/>
      <c r="CO98" s="18"/>
      <c r="CP98" s="18"/>
      <c r="CQ98" s="18"/>
      <c r="CR98" s="18"/>
      <c r="CS98" s="18"/>
      <c r="CT98" s="18"/>
      <c r="CU98" s="18"/>
      <c r="CV98" s="18"/>
      <c r="CW98" s="18"/>
      <c r="CX98" s="18"/>
      <c r="CY98" s="18"/>
      <c r="CZ98" s="18"/>
      <c r="DA98" s="18"/>
      <c r="DB98" s="18"/>
      <c r="DC98" s="18"/>
      <c r="DD98" s="18"/>
      <c r="DE98" s="18"/>
      <c r="DF98" s="18"/>
      <c r="DG98" s="18"/>
      <c r="DH98" s="18"/>
      <c r="DI98" s="18"/>
      <c r="DJ98" s="18"/>
      <c r="DK98" s="18"/>
      <c r="DL98" s="18"/>
      <c r="DM98" s="18"/>
      <c r="DN98" s="18"/>
      <c r="DO98" s="18"/>
      <c r="DP98" s="18"/>
      <c r="DQ98" s="18"/>
      <c r="DR98" s="18"/>
      <c r="DS98" s="18"/>
      <c r="DT98" s="18"/>
      <c r="DU98" s="18"/>
      <c r="DV98" s="18"/>
      <c r="DW98" s="18"/>
      <c r="DX98" s="18"/>
      <c r="DY98" s="18"/>
      <c r="DZ98" s="18"/>
      <c r="EA98" s="18"/>
      <c r="EB98" s="18"/>
      <c r="EC98" s="18"/>
    </row>
    <row r="99" customFormat="false" ht="11.25" hidden="false" customHeight="true" outlineLevel="0" collapsed="false">
      <c r="A99" s="342" t="n">
        <v>2015</v>
      </c>
      <c r="B99" s="343" t="n">
        <v>86</v>
      </c>
      <c r="C99" s="344" t="s">
        <v>519</v>
      </c>
      <c r="D99" s="285" t="n">
        <v>43185.63</v>
      </c>
      <c r="E99" s="285" t="n">
        <v>43854.24</v>
      </c>
      <c r="F99" s="285" t="n">
        <v>79439.66</v>
      </c>
      <c r="G99" s="285" t="n">
        <v>81057</v>
      </c>
      <c r="H99" s="285" t="n">
        <v>72320.83</v>
      </c>
      <c r="I99" s="285" t="n">
        <v>73700.57</v>
      </c>
      <c r="J99" s="345"/>
      <c r="K99" s="285" t="n">
        <f aca="false">IF(E99&lt;&gt;0,ROUND(E99-(T99/(U99+V99)),0),"")</f>
        <v>0</v>
      </c>
      <c r="L99" s="285" t="n">
        <f aca="false">IF(F99&lt;&gt;0,ROUND(F99-(W99/(X99)),0),"")</f>
        <v>-0</v>
      </c>
      <c r="M99" s="285" t="n">
        <f aca="false">IF(G99&lt;&gt;0,ROUND(G99-(Y99/(Z99)),0),"")</f>
        <v>0</v>
      </c>
      <c r="N99" s="285" t="n">
        <f aca="false">IF(H99&lt;&gt;0,ROUND(H99-(AA99/(AB99)),0),"")</f>
        <v>0</v>
      </c>
      <c r="O99" s="285" t="n">
        <f aca="false">IF(I99&lt;&gt;0,ROUND(I99-(AC99/(AD99)),0),"")</f>
        <v>-0</v>
      </c>
      <c r="P99" s="345"/>
      <c r="Q99" s="285" t="n">
        <v>18136668.74</v>
      </c>
      <c r="R99" s="285" t="n">
        <v>397.99</v>
      </c>
      <c r="S99" s="285" t="n">
        <v>21.98</v>
      </c>
      <c r="T99" s="285" t="n">
        <v>18284585</v>
      </c>
      <c r="U99" s="285" t="n">
        <v>394.94</v>
      </c>
      <c r="V99" s="285" t="n">
        <v>22</v>
      </c>
      <c r="W99" s="285" t="n">
        <v>1116127.27</v>
      </c>
      <c r="X99" s="285" t="n">
        <v>14.05</v>
      </c>
      <c r="Y99" s="285" t="n">
        <v>1134798</v>
      </c>
      <c r="Z99" s="285" t="n">
        <v>14</v>
      </c>
      <c r="AA99" s="285" t="n">
        <v>506245.81</v>
      </c>
      <c r="AB99" s="285" t="n">
        <v>7</v>
      </c>
      <c r="AC99" s="285" t="n">
        <v>515904</v>
      </c>
      <c r="AD99" s="285" t="n">
        <v>7</v>
      </c>
      <c r="AE99" s="345"/>
      <c r="AF99" s="285" t="n">
        <f aca="false">IF(ISBLANK(Q99),"",ROUND(Q99-(AS99+AT99+AU99),0))</f>
        <v>0</v>
      </c>
      <c r="AG99" s="285" t="n">
        <f aca="false">IF(ISBLANK(T99),"",ROUND(T99-(AV99+AW99+AX99),0))</f>
        <v>0</v>
      </c>
      <c r="AH99" s="285" t="n">
        <f aca="false">IF(ISBLANK(W99),"",ROUND(W99-(BK99+BL99+BM99),0))</f>
        <v>0</v>
      </c>
      <c r="AI99" s="285" t="n">
        <f aca="false">IF(ISBLANK(Y99),"",ROUND(Y99-(BN99+BO99+BP99),0))</f>
        <v>0</v>
      </c>
      <c r="AJ99" s="285" t="n">
        <f aca="false">IF(ISBLANK(AA99),"",ROUND(AA99-(BW99+BX99+BY99),0))</f>
        <v>0</v>
      </c>
      <c r="AK99" s="285" t="n">
        <f aca="false">IF(ISBLANK(AC99),"",ROUND(AC99-(BZ99+CA99+CB99),0))</f>
        <v>0</v>
      </c>
      <c r="AL99" s="285" t="n">
        <f aca="false">IF(ISBLANK(R99),"",ROUND((R99+S99)-(AY99+AZ99+BA99+BE99+BF99+BG99),0))</f>
        <v>0</v>
      </c>
      <c r="AM99" s="285" t="n">
        <f aca="false">IF(ISBLANK(U99),"",ROUND((U99+V99)-(BB99+BC99+BD99+BH99+BI99+BJ99),0))</f>
        <v>0</v>
      </c>
      <c r="AN99" s="285" t="n">
        <f aca="false">IF(ISBLANK(X99),"",ROUND((X99)-(BQ99+BR99+BS99),0))</f>
        <v>0</v>
      </c>
      <c r="AO99" s="285" t="n">
        <f aca="false">IF(ISBLANK(Z99),"",ROUND((Z99)-(BT99+BU99+BV99),0))</f>
        <v>0</v>
      </c>
      <c r="AP99" s="285" t="n">
        <f aca="false">IF(ISBLANK(AB99),"",ROUND((AB99)-(CC99+CD99+CE99),0))</f>
        <v>0</v>
      </c>
      <c r="AQ99" s="285" t="n">
        <f aca="false">IF(ISBLANK(AD99),"",ROUND((AD99)-(CF99+CG99+CH99),0))</f>
        <v>0</v>
      </c>
      <c r="AR99" s="345"/>
      <c r="AS99" s="285" t="n">
        <v>10760637.38</v>
      </c>
      <c r="AT99" s="285" t="n">
        <v>7376031.36</v>
      </c>
      <c r="AU99" s="285" t="n">
        <v>0</v>
      </c>
      <c r="AV99" s="285" t="n">
        <v>10853784</v>
      </c>
      <c r="AW99" s="285" t="n">
        <v>7430801</v>
      </c>
      <c r="AX99" s="285" t="n">
        <v>0</v>
      </c>
      <c r="AY99" s="285" t="n">
        <v>238.65</v>
      </c>
      <c r="AZ99" s="285" t="n">
        <v>159.34</v>
      </c>
      <c r="BA99" s="285" t="n">
        <v>0</v>
      </c>
      <c r="BB99" s="285" t="n">
        <v>236.78</v>
      </c>
      <c r="BC99" s="285" t="n">
        <v>158.16</v>
      </c>
      <c r="BD99" s="285" t="n">
        <v>0</v>
      </c>
      <c r="BE99" s="285" t="n">
        <v>13.97</v>
      </c>
      <c r="BF99" s="285" t="n">
        <v>8.01</v>
      </c>
      <c r="BG99" s="285" t="n">
        <v>0</v>
      </c>
      <c r="BH99" s="285" t="n">
        <v>13.97</v>
      </c>
      <c r="BI99" s="285" t="n">
        <v>8.03</v>
      </c>
      <c r="BJ99" s="285" t="n">
        <v>0</v>
      </c>
      <c r="BK99" s="285" t="n">
        <v>700229.54</v>
      </c>
      <c r="BL99" s="285" t="n">
        <v>415897.73</v>
      </c>
      <c r="BM99" s="285" t="n">
        <v>0</v>
      </c>
      <c r="BN99" s="285" t="n">
        <v>711239</v>
      </c>
      <c r="BO99" s="285" t="n">
        <v>423559</v>
      </c>
      <c r="BP99" s="285" t="n">
        <v>0</v>
      </c>
      <c r="BQ99" s="285" t="n">
        <v>9.05</v>
      </c>
      <c r="BR99" s="285" t="n">
        <v>5</v>
      </c>
      <c r="BS99" s="285" t="n">
        <v>0</v>
      </c>
      <c r="BT99" s="285" t="n">
        <v>9.01</v>
      </c>
      <c r="BU99" s="285" t="n">
        <v>4.99</v>
      </c>
      <c r="BV99" s="285" t="n">
        <v>0</v>
      </c>
      <c r="BW99" s="285" t="n">
        <v>256682.55</v>
      </c>
      <c r="BX99" s="285" t="n">
        <v>249563.26</v>
      </c>
      <c r="BY99" s="285" t="n">
        <v>0</v>
      </c>
      <c r="BZ99" s="285" t="n">
        <v>261613</v>
      </c>
      <c r="CA99" s="285" t="n">
        <v>254291</v>
      </c>
      <c r="CB99" s="285" t="n">
        <v>0</v>
      </c>
      <c r="CC99" s="285" t="n">
        <v>3.67</v>
      </c>
      <c r="CD99" s="285" t="n">
        <v>3.33</v>
      </c>
      <c r="CE99" s="285" t="n">
        <v>0</v>
      </c>
      <c r="CF99" s="285" t="n">
        <v>3.67</v>
      </c>
      <c r="CG99" s="285" t="n">
        <v>3.33</v>
      </c>
      <c r="CH99" s="285" t="n">
        <v>0</v>
      </c>
      <c r="CI99" s="345"/>
      <c r="CJ99" s="18"/>
      <c r="CK99" s="18"/>
      <c r="CL99" s="18"/>
      <c r="CM99" s="18"/>
      <c r="CN99" s="18"/>
      <c r="CO99" s="18"/>
      <c r="CP99" s="18"/>
      <c r="CQ99" s="18"/>
      <c r="CR99" s="18"/>
      <c r="CS99" s="18"/>
      <c r="CT99" s="18"/>
      <c r="CU99" s="18"/>
      <c r="CV99" s="18"/>
      <c r="CW99" s="18"/>
      <c r="CX99" s="18"/>
      <c r="CY99" s="18"/>
      <c r="CZ99" s="18"/>
      <c r="DA99" s="18"/>
      <c r="DB99" s="18"/>
      <c r="DC99" s="18"/>
      <c r="DD99" s="18"/>
      <c r="DE99" s="18"/>
      <c r="DF99" s="18"/>
      <c r="DG99" s="18"/>
      <c r="DH99" s="18"/>
      <c r="DI99" s="18"/>
      <c r="DJ99" s="18"/>
      <c r="DK99" s="18"/>
      <c r="DL99" s="18"/>
      <c r="DM99" s="18"/>
      <c r="DN99" s="18"/>
      <c r="DO99" s="18"/>
      <c r="DP99" s="18"/>
      <c r="DQ99" s="18"/>
      <c r="DR99" s="18"/>
      <c r="DS99" s="18"/>
      <c r="DT99" s="18"/>
      <c r="DU99" s="18"/>
      <c r="DV99" s="18"/>
      <c r="DW99" s="18"/>
      <c r="DX99" s="18"/>
      <c r="DY99" s="18"/>
      <c r="DZ99" s="18"/>
      <c r="EA99" s="18"/>
      <c r="EB99" s="18"/>
      <c r="EC99" s="18"/>
    </row>
    <row r="100" customFormat="false" ht="11.25" hidden="false" customHeight="true" outlineLevel="0" collapsed="false">
      <c r="A100" s="342" t="n">
        <v>2015</v>
      </c>
      <c r="B100" s="343" t="n">
        <v>87</v>
      </c>
      <c r="C100" s="344" t="s">
        <v>520</v>
      </c>
      <c r="D100" s="285" t="n">
        <v>45502.9</v>
      </c>
      <c r="E100" s="285" t="n">
        <v>47591.55</v>
      </c>
      <c r="F100" s="285" t="n">
        <v>77496.81</v>
      </c>
      <c r="G100" s="285" t="n">
        <v>79122.33</v>
      </c>
      <c r="H100" s="285" t="n">
        <v>64717.82</v>
      </c>
      <c r="I100" s="285" t="n">
        <v>66326.4</v>
      </c>
      <c r="J100" s="345"/>
      <c r="K100" s="285" t="n">
        <f aca="false">IF(E100&lt;&gt;0,ROUND(E100-(T100/(U100+V100)),0),"")</f>
        <v>-0</v>
      </c>
      <c r="L100" s="285" t="n">
        <f aca="false">IF(F100&lt;&gt;0,ROUND(F100-(W100/(X100)),0),"")</f>
        <v>0</v>
      </c>
      <c r="M100" s="285" t="n">
        <f aca="false">IF(G100&lt;&gt;0,ROUND(G100-(Y100/(Z100)),0),"")</f>
        <v>-0</v>
      </c>
      <c r="N100" s="285" t="n">
        <f aca="false">IF(H100&lt;&gt;0,ROUND(H100-(AA100/(AB100)),0),"")</f>
        <v>0</v>
      </c>
      <c r="O100" s="285" t="n">
        <f aca="false">IF(I100&lt;&gt;0,ROUND(I100-(AC100/(AD100)),0),"")</f>
        <v>0</v>
      </c>
      <c r="P100" s="345"/>
      <c r="Q100" s="285" t="n">
        <v>8909923.07</v>
      </c>
      <c r="R100" s="285" t="n">
        <v>181.81</v>
      </c>
      <c r="S100" s="285" t="n">
        <v>14</v>
      </c>
      <c r="T100" s="285" t="n">
        <v>9992798</v>
      </c>
      <c r="U100" s="285" t="n">
        <v>193.97</v>
      </c>
      <c r="V100" s="285" t="n">
        <v>16</v>
      </c>
      <c r="W100" s="285" t="n">
        <v>464980.85</v>
      </c>
      <c r="X100" s="285" t="n">
        <v>6</v>
      </c>
      <c r="Y100" s="285" t="n">
        <v>474734</v>
      </c>
      <c r="Z100" s="285" t="n">
        <v>6</v>
      </c>
      <c r="AA100" s="285" t="n">
        <v>323589.1</v>
      </c>
      <c r="AB100" s="285" t="n">
        <v>5</v>
      </c>
      <c r="AC100" s="285" t="n">
        <v>331632</v>
      </c>
      <c r="AD100" s="285" t="n">
        <v>5</v>
      </c>
      <c r="AE100" s="345"/>
      <c r="AF100" s="285" t="n">
        <f aca="false">IF(ISBLANK(Q100),"",ROUND(Q100-(AS100+AT100+AU100),0))</f>
        <v>0</v>
      </c>
      <c r="AG100" s="285" t="n">
        <f aca="false">IF(ISBLANK(T100),"",ROUND(T100-(AV100+AW100+AX100),0))</f>
        <v>0</v>
      </c>
      <c r="AH100" s="285" t="n">
        <f aca="false">IF(ISBLANK(W100),"",ROUND(W100-(BK100+BL100+BM100),0))</f>
        <v>0</v>
      </c>
      <c r="AI100" s="285" t="n">
        <f aca="false">IF(ISBLANK(Y100),"",ROUND(Y100-(BN100+BO100+BP100),0))</f>
        <v>0</v>
      </c>
      <c r="AJ100" s="285" t="n">
        <f aca="false">IF(ISBLANK(AA100),"",ROUND(AA100-(BW100+BX100+BY100),0))</f>
        <v>0</v>
      </c>
      <c r="AK100" s="285" t="n">
        <f aca="false">IF(ISBLANK(AC100),"",ROUND(AC100-(BZ100+CA100+CB100),0))</f>
        <v>0</v>
      </c>
      <c r="AL100" s="285" t="n">
        <f aca="false">IF(ISBLANK(R100),"",ROUND((R100+S100)-(AY100+AZ100+BA100+BE100+BF100+BG100),0))</f>
        <v>0</v>
      </c>
      <c r="AM100" s="285" t="n">
        <f aca="false">IF(ISBLANK(U100),"",ROUND((U100+V100)-(BB100+BC100+BD100+BH100+BI100+BJ100),0))</f>
        <v>0</v>
      </c>
      <c r="AN100" s="285" t="n">
        <f aca="false">IF(ISBLANK(X100),"",ROUND((X100)-(BQ100+BR100+BS100),0))</f>
        <v>0</v>
      </c>
      <c r="AO100" s="285" t="n">
        <f aca="false">IF(ISBLANK(Z100),"",ROUND((Z100)-(BT100+BU100+BV100),0))</f>
        <v>0</v>
      </c>
      <c r="AP100" s="285" t="n">
        <f aca="false">IF(ISBLANK(AB100),"",ROUND((AB100)-(CC100+CD100+CE100),0))</f>
        <v>0</v>
      </c>
      <c r="AQ100" s="285" t="n">
        <f aca="false">IF(ISBLANK(AD100),"",ROUND((AD100)-(CF100+CG100+CH100),0))</f>
        <v>0</v>
      </c>
      <c r="AR100" s="345"/>
      <c r="AS100" s="285" t="n">
        <v>5501458.92</v>
      </c>
      <c r="AT100" s="285" t="n">
        <v>3408464.15</v>
      </c>
      <c r="AU100" s="285" t="n">
        <v>0</v>
      </c>
      <c r="AV100" s="285" t="n">
        <v>6261851</v>
      </c>
      <c r="AW100" s="285" t="n">
        <v>3730947</v>
      </c>
      <c r="AX100" s="285" t="n">
        <v>0</v>
      </c>
      <c r="AY100" s="285" t="n">
        <v>118.9</v>
      </c>
      <c r="AZ100" s="285" t="n">
        <v>62.91</v>
      </c>
      <c r="BA100" s="285" t="n">
        <v>0</v>
      </c>
      <c r="BB100" s="285" t="n">
        <v>127.2</v>
      </c>
      <c r="BC100" s="285" t="n">
        <v>66.77</v>
      </c>
      <c r="BD100" s="285" t="n">
        <v>0</v>
      </c>
      <c r="BE100" s="285" t="n">
        <v>7</v>
      </c>
      <c r="BF100" s="285" t="n">
        <v>7</v>
      </c>
      <c r="BG100" s="285" t="n">
        <v>0</v>
      </c>
      <c r="BH100" s="285" t="n">
        <v>9</v>
      </c>
      <c r="BI100" s="285" t="n">
        <v>7</v>
      </c>
      <c r="BJ100" s="285" t="n">
        <v>0</v>
      </c>
      <c r="BK100" s="285" t="n">
        <v>284707.79</v>
      </c>
      <c r="BL100" s="285" t="n">
        <v>180273.06</v>
      </c>
      <c r="BM100" s="285" t="n">
        <v>0</v>
      </c>
      <c r="BN100" s="285" t="n">
        <v>287671</v>
      </c>
      <c r="BO100" s="285" t="n">
        <v>187063</v>
      </c>
      <c r="BP100" s="285" t="n">
        <v>0</v>
      </c>
      <c r="BQ100" s="285" t="n">
        <v>4</v>
      </c>
      <c r="BR100" s="285" t="n">
        <v>2</v>
      </c>
      <c r="BS100" s="285" t="n">
        <v>0</v>
      </c>
      <c r="BT100" s="285" t="n">
        <v>4</v>
      </c>
      <c r="BU100" s="285" t="n">
        <v>2</v>
      </c>
      <c r="BV100" s="285" t="n">
        <v>0</v>
      </c>
      <c r="BW100" s="285" t="n">
        <v>56568</v>
      </c>
      <c r="BX100" s="285" t="n">
        <v>267021.1</v>
      </c>
      <c r="BY100" s="285" t="n">
        <v>0</v>
      </c>
      <c r="BZ100" s="285" t="n">
        <v>58656</v>
      </c>
      <c r="CA100" s="285" t="n">
        <v>272976</v>
      </c>
      <c r="CB100" s="285" t="n">
        <v>0</v>
      </c>
      <c r="CC100" s="285" t="n">
        <v>1</v>
      </c>
      <c r="CD100" s="285" t="n">
        <v>4</v>
      </c>
      <c r="CE100" s="285" t="n">
        <v>0</v>
      </c>
      <c r="CF100" s="285" t="n">
        <v>1</v>
      </c>
      <c r="CG100" s="285" t="n">
        <v>4</v>
      </c>
      <c r="CH100" s="285" t="n">
        <v>0</v>
      </c>
      <c r="CI100" s="345"/>
      <c r="CJ100" s="18"/>
      <c r="CK100" s="18"/>
      <c r="CL100" s="18"/>
      <c r="CM100" s="18"/>
      <c r="CN100" s="18"/>
      <c r="CO100" s="18"/>
      <c r="CP100" s="18"/>
      <c r="CQ100" s="18"/>
      <c r="CR100" s="18"/>
      <c r="CS100" s="18"/>
      <c r="CT100" s="18"/>
      <c r="CU100" s="18"/>
      <c r="CV100" s="18"/>
      <c r="CW100" s="18"/>
      <c r="CX100" s="18"/>
      <c r="CY100" s="18"/>
      <c r="CZ100" s="18"/>
      <c r="DA100" s="18"/>
      <c r="DB100" s="18"/>
      <c r="DC100" s="18"/>
      <c r="DD100" s="18"/>
      <c r="DE100" s="18"/>
      <c r="DF100" s="18"/>
      <c r="DG100" s="18"/>
      <c r="DH100" s="18"/>
      <c r="DI100" s="18"/>
      <c r="DJ100" s="18"/>
      <c r="DK100" s="18"/>
      <c r="DL100" s="18"/>
      <c r="DM100" s="18"/>
      <c r="DN100" s="18"/>
      <c r="DO100" s="18"/>
      <c r="DP100" s="18"/>
      <c r="DQ100" s="18"/>
      <c r="DR100" s="18"/>
      <c r="DS100" s="18"/>
      <c r="DT100" s="18"/>
      <c r="DU100" s="18"/>
      <c r="DV100" s="18"/>
      <c r="DW100" s="18"/>
      <c r="DX100" s="18"/>
      <c r="DY100" s="18"/>
      <c r="DZ100" s="18"/>
      <c r="EA100" s="18"/>
      <c r="EB100" s="18"/>
      <c r="EC100" s="18"/>
    </row>
    <row r="101" customFormat="false" ht="11.25" hidden="false" customHeight="true" outlineLevel="0" collapsed="false">
      <c r="A101" s="342" t="n">
        <v>2015</v>
      </c>
      <c r="B101" s="343" t="n">
        <v>88</v>
      </c>
      <c r="C101" s="344" t="s">
        <v>521</v>
      </c>
      <c r="D101" s="285" t="n">
        <v>53438.16</v>
      </c>
      <c r="E101" s="285" t="n">
        <v>54369.64</v>
      </c>
      <c r="F101" s="285" t="n">
        <v>111972.52</v>
      </c>
      <c r="G101" s="285" t="n">
        <v>118084.13</v>
      </c>
      <c r="H101" s="285" t="n">
        <v>86925.33</v>
      </c>
      <c r="I101" s="285" t="n">
        <v>88294.05</v>
      </c>
      <c r="J101" s="345"/>
      <c r="K101" s="285" t="n">
        <f aca="false">IF(E101&lt;&gt;0,ROUND(E101-(T101/(U101+V101)),0),"")</f>
        <v>-0</v>
      </c>
      <c r="L101" s="285" t="n">
        <f aca="false">IF(F101&lt;&gt;0,ROUND(F101-(W101/(X101)),0),"")</f>
        <v>0</v>
      </c>
      <c r="M101" s="285" t="n">
        <f aca="false">IF(G101&lt;&gt;0,ROUND(G101-(Y101/(Z101)),0),"")</f>
        <v>0</v>
      </c>
      <c r="N101" s="285" t="n">
        <f aca="false">IF(H101&lt;&gt;0,ROUND(H101-(AA101/(AB101)),0),"")</f>
        <v>0</v>
      </c>
      <c r="O101" s="285" t="n">
        <f aca="false">IF(I101&lt;&gt;0,ROUND(I101-(AC101/(AD101)),0),"")</f>
        <v>-0</v>
      </c>
      <c r="P101" s="345"/>
      <c r="Q101" s="285" t="n">
        <v>91346654.16</v>
      </c>
      <c r="R101" s="285" t="n">
        <v>1615.49</v>
      </c>
      <c r="S101" s="285" t="n">
        <v>93.9</v>
      </c>
      <c r="T101" s="285" t="n">
        <v>93509261</v>
      </c>
      <c r="U101" s="285" t="n">
        <v>1627.88</v>
      </c>
      <c r="V101" s="285" t="n">
        <v>92</v>
      </c>
      <c r="W101" s="285" t="n">
        <v>3445394.33</v>
      </c>
      <c r="X101" s="285" t="n">
        <v>30.77</v>
      </c>
      <c r="Y101" s="285" t="n">
        <v>3660608</v>
      </c>
      <c r="Z101" s="285" t="n">
        <v>31</v>
      </c>
      <c r="AA101" s="285" t="n">
        <v>3197982.82</v>
      </c>
      <c r="AB101" s="285" t="n">
        <v>36.79</v>
      </c>
      <c r="AC101" s="285" t="n">
        <v>3266880</v>
      </c>
      <c r="AD101" s="285" t="n">
        <v>37</v>
      </c>
      <c r="AE101" s="345"/>
      <c r="AF101" s="285" t="n">
        <f aca="false">IF(ISBLANK(Q101),"",ROUND(Q101-(AS101+AT101+AU101),0))</f>
        <v>0</v>
      </c>
      <c r="AG101" s="285" t="n">
        <f aca="false">IF(ISBLANK(T101),"",ROUND(T101-(AV101+AW101+AX101),0))</f>
        <v>0</v>
      </c>
      <c r="AH101" s="285" t="n">
        <f aca="false">IF(ISBLANK(W101),"",ROUND(W101-(BK101+BL101+BM101),0))</f>
        <v>0</v>
      </c>
      <c r="AI101" s="285" t="n">
        <f aca="false">IF(ISBLANK(Y101),"",ROUND(Y101-(BN101+BO101+BP101),0))</f>
        <v>0</v>
      </c>
      <c r="AJ101" s="285" t="n">
        <f aca="false">IF(ISBLANK(AA101),"",ROUND(AA101-(BW101+BX101+BY101),0))</f>
        <v>0</v>
      </c>
      <c r="AK101" s="285" t="n">
        <f aca="false">IF(ISBLANK(AC101),"",ROUND(AC101-(BZ101+CA101+CB101),0))</f>
        <v>0</v>
      </c>
      <c r="AL101" s="285" t="n">
        <f aca="false">IF(ISBLANK(R101),"",ROUND((R101+S101)-(AY101+AZ101+BA101+BE101+BF101+BG101),0))</f>
        <v>0</v>
      </c>
      <c r="AM101" s="285" t="n">
        <f aca="false">IF(ISBLANK(U101),"",ROUND((U101+V101)-(BB101+BC101+BD101+BH101+BI101+BJ101),0))</f>
        <v>0</v>
      </c>
      <c r="AN101" s="285" t="n">
        <f aca="false">IF(ISBLANK(X101),"",ROUND((X101)-(BQ101+BR101+BS101),0))</f>
        <v>0</v>
      </c>
      <c r="AO101" s="285" t="n">
        <f aca="false">IF(ISBLANK(Z101),"",ROUND((Z101)-(BT101+BU101+BV101),0))</f>
        <v>0</v>
      </c>
      <c r="AP101" s="285" t="n">
        <f aca="false">IF(ISBLANK(AB101),"",ROUND((AB101)-(CC101+CD101+CE101),0))</f>
        <v>0</v>
      </c>
      <c r="AQ101" s="285" t="n">
        <f aca="false">IF(ISBLANK(AD101),"",ROUND((AD101)-(CF101+CG101+CH101),0))</f>
        <v>0</v>
      </c>
      <c r="AR101" s="345"/>
      <c r="AS101" s="285" t="n">
        <v>52962649.24</v>
      </c>
      <c r="AT101" s="285" t="n">
        <v>37129190.4</v>
      </c>
      <c r="AU101" s="285" t="n">
        <v>1254814.52</v>
      </c>
      <c r="AV101" s="285" t="n">
        <v>54049815</v>
      </c>
      <c r="AW101" s="285" t="n">
        <v>37603449</v>
      </c>
      <c r="AX101" s="285" t="n">
        <v>1855997</v>
      </c>
      <c r="AY101" s="285" t="n">
        <v>956.41</v>
      </c>
      <c r="AZ101" s="285" t="n">
        <v>639.47</v>
      </c>
      <c r="BA101" s="285" t="n">
        <v>19.61</v>
      </c>
      <c r="BB101" s="285" t="n">
        <v>969.62</v>
      </c>
      <c r="BC101" s="285" t="n">
        <v>641.24</v>
      </c>
      <c r="BD101" s="285" t="n">
        <v>17.02</v>
      </c>
      <c r="BE101" s="285" t="n">
        <v>51.74</v>
      </c>
      <c r="BF101" s="285" t="n">
        <v>42.16</v>
      </c>
      <c r="BG101" s="285" t="n">
        <v>0</v>
      </c>
      <c r="BH101" s="285" t="n">
        <v>51.74</v>
      </c>
      <c r="BI101" s="285" t="n">
        <v>40.26</v>
      </c>
      <c r="BJ101" s="285" t="n">
        <v>0</v>
      </c>
      <c r="BK101" s="285" t="n">
        <v>2411832.97</v>
      </c>
      <c r="BL101" s="285" t="n">
        <v>1033561.36</v>
      </c>
      <c r="BM101" s="285" t="n">
        <v>0</v>
      </c>
      <c r="BN101" s="285" t="n">
        <v>2448226</v>
      </c>
      <c r="BO101" s="285" t="n">
        <v>1212382</v>
      </c>
      <c r="BP101" s="285" t="n">
        <v>0</v>
      </c>
      <c r="BQ101" s="285" t="n">
        <v>22.12</v>
      </c>
      <c r="BR101" s="285" t="n">
        <v>8.65</v>
      </c>
      <c r="BS101" s="285" t="n">
        <v>0</v>
      </c>
      <c r="BT101" s="285" t="n">
        <v>22.53</v>
      </c>
      <c r="BU101" s="285" t="n">
        <v>8.47</v>
      </c>
      <c r="BV101" s="285" t="n">
        <v>0</v>
      </c>
      <c r="BW101" s="285" t="n">
        <v>1593986.54</v>
      </c>
      <c r="BX101" s="285" t="n">
        <v>1603996.28</v>
      </c>
      <c r="BY101" s="285" t="n">
        <v>0</v>
      </c>
      <c r="BZ101" s="285" t="n">
        <v>1614477</v>
      </c>
      <c r="CA101" s="285" t="n">
        <v>1652403</v>
      </c>
      <c r="CB101" s="285" t="n">
        <v>0</v>
      </c>
      <c r="CC101" s="285" t="n">
        <v>18.66</v>
      </c>
      <c r="CD101" s="285" t="n">
        <v>18.13</v>
      </c>
      <c r="CE101" s="285" t="n">
        <v>0</v>
      </c>
      <c r="CF101" s="285" t="n">
        <v>18.69</v>
      </c>
      <c r="CG101" s="285" t="n">
        <v>18.31</v>
      </c>
      <c r="CH101" s="285" t="n">
        <v>0</v>
      </c>
      <c r="CI101" s="345"/>
      <c r="CJ101" s="18"/>
      <c r="CK101" s="18"/>
      <c r="CL101" s="18"/>
      <c r="CM101" s="18"/>
      <c r="CN101" s="18"/>
      <c r="CO101" s="18"/>
      <c r="CP101" s="18"/>
      <c r="CQ101" s="18"/>
      <c r="CR101" s="18"/>
      <c r="CS101" s="18"/>
      <c r="CT101" s="18"/>
      <c r="CU101" s="18"/>
      <c r="CV101" s="18"/>
      <c r="CW101" s="18"/>
      <c r="CX101" s="18"/>
      <c r="CY101" s="18"/>
      <c r="CZ101" s="18"/>
      <c r="DA101" s="18"/>
      <c r="DB101" s="18"/>
      <c r="DC101" s="18"/>
      <c r="DD101" s="18"/>
      <c r="DE101" s="18"/>
      <c r="DF101" s="18"/>
      <c r="DG101" s="18"/>
      <c r="DH101" s="18"/>
      <c r="DI101" s="18"/>
      <c r="DJ101" s="18"/>
      <c r="DK101" s="18"/>
      <c r="DL101" s="18"/>
      <c r="DM101" s="18"/>
      <c r="DN101" s="18"/>
      <c r="DO101" s="18"/>
      <c r="DP101" s="18"/>
      <c r="DQ101" s="18"/>
      <c r="DR101" s="18"/>
      <c r="DS101" s="18"/>
      <c r="DT101" s="18"/>
      <c r="DU101" s="18"/>
      <c r="DV101" s="18"/>
      <c r="DW101" s="18"/>
      <c r="DX101" s="18"/>
      <c r="DY101" s="18"/>
      <c r="DZ101" s="18"/>
      <c r="EA101" s="18"/>
      <c r="EB101" s="18"/>
      <c r="EC101" s="18"/>
    </row>
    <row r="102" customFormat="false" ht="11.25" hidden="false" customHeight="true" outlineLevel="0" collapsed="false">
      <c r="A102" s="342" t="n">
        <v>2015</v>
      </c>
      <c r="B102" s="343" t="n">
        <v>89</v>
      </c>
      <c r="C102" s="344" t="s">
        <v>522</v>
      </c>
      <c r="D102" s="285" t="n">
        <v>54489.51</v>
      </c>
      <c r="E102" s="285" t="n">
        <v>55178.04</v>
      </c>
      <c r="F102" s="285" t="n">
        <v>106459.79</v>
      </c>
      <c r="G102" s="285" t="n">
        <v>111691.7</v>
      </c>
      <c r="H102" s="285" t="n">
        <v>85071.99</v>
      </c>
      <c r="I102" s="285" t="n">
        <v>90778.96</v>
      </c>
      <c r="J102" s="345"/>
      <c r="K102" s="285" t="n">
        <f aca="false">IF(E102&lt;&gt;0,ROUND(E102-(T102/(U102+V102)),0),"")</f>
        <v>-0</v>
      </c>
      <c r="L102" s="285" t="n">
        <f aca="false">IF(F102&lt;&gt;0,ROUND(F102-(W102/(X102)),0),"")</f>
        <v>0</v>
      </c>
      <c r="M102" s="285" t="n">
        <f aca="false">IF(G102&lt;&gt;0,ROUND(G102-(Y102/(Z102)),0),"")</f>
        <v>0</v>
      </c>
      <c r="N102" s="285" t="n">
        <f aca="false">IF(H102&lt;&gt;0,ROUND(H102-(AA102/(AB102)),0),"")</f>
        <v>0</v>
      </c>
      <c r="O102" s="285" t="n">
        <f aca="false">IF(I102&lt;&gt;0,ROUND(I102-(AC102/(AD102)),0),"")</f>
        <v>-0</v>
      </c>
      <c r="P102" s="345"/>
      <c r="Q102" s="285" t="n">
        <v>107608071.77</v>
      </c>
      <c r="R102" s="285" t="n">
        <v>1875.77</v>
      </c>
      <c r="S102" s="285" t="n">
        <v>99.07</v>
      </c>
      <c r="T102" s="285" t="n">
        <v>111967833</v>
      </c>
      <c r="U102" s="285" t="n">
        <v>1924.11</v>
      </c>
      <c r="V102" s="285" t="n">
        <v>105.1</v>
      </c>
      <c r="W102" s="285" t="n">
        <v>3554692.27</v>
      </c>
      <c r="X102" s="285" t="n">
        <v>33.39</v>
      </c>
      <c r="Y102" s="285" t="n">
        <v>3685826</v>
      </c>
      <c r="Z102" s="285" t="n">
        <v>33</v>
      </c>
      <c r="AA102" s="285" t="n">
        <v>4409281.07</v>
      </c>
      <c r="AB102" s="285" t="n">
        <v>51.83</v>
      </c>
      <c r="AC102" s="285" t="n">
        <v>4629727</v>
      </c>
      <c r="AD102" s="285" t="n">
        <v>51</v>
      </c>
      <c r="AE102" s="345"/>
      <c r="AF102" s="285" t="n">
        <f aca="false">IF(ISBLANK(Q102),"",ROUND(Q102-(AS102+AT102+AU102),0))</f>
        <v>0</v>
      </c>
      <c r="AG102" s="285" t="n">
        <f aca="false">IF(ISBLANK(T102),"",ROUND(T102-(AV102+AW102+AX102),0))</f>
        <v>0</v>
      </c>
      <c r="AH102" s="285" t="n">
        <f aca="false">IF(ISBLANK(W102),"",ROUND(W102-(BK102+BL102+BM102),0))</f>
        <v>0</v>
      </c>
      <c r="AI102" s="285" t="n">
        <f aca="false">IF(ISBLANK(Y102),"",ROUND(Y102-(BN102+BO102+BP102),0))</f>
        <v>0</v>
      </c>
      <c r="AJ102" s="285" t="n">
        <f aca="false">IF(ISBLANK(AA102),"",ROUND(AA102-(BW102+BX102+BY102),0))</f>
        <v>0</v>
      </c>
      <c r="AK102" s="285" t="n">
        <f aca="false">IF(ISBLANK(AC102),"",ROUND(AC102-(BZ102+CA102+CB102),0))</f>
        <v>0</v>
      </c>
      <c r="AL102" s="285" t="n">
        <f aca="false">IF(ISBLANK(R102),"",ROUND((R102+S102)-(AY102+AZ102+BA102+BE102+BF102+BG102),0))</f>
        <v>0</v>
      </c>
      <c r="AM102" s="285" t="n">
        <f aca="false">IF(ISBLANK(U102),"",ROUND((U102+V102)-(BB102+BC102+BD102+BH102+BI102+BJ102),0))</f>
        <v>0</v>
      </c>
      <c r="AN102" s="285" t="n">
        <f aca="false">IF(ISBLANK(X102),"",ROUND((X102)-(BQ102+BR102+BS102),0))</f>
        <v>0</v>
      </c>
      <c r="AO102" s="285" t="n">
        <f aca="false">IF(ISBLANK(Z102),"",ROUND((Z102)-(BT102+BU102+BV102),0))</f>
        <v>0</v>
      </c>
      <c r="AP102" s="285" t="n">
        <f aca="false">IF(ISBLANK(AB102),"",ROUND((AB102)-(CC102+CD102+CE102),0))</f>
        <v>0</v>
      </c>
      <c r="AQ102" s="285" t="n">
        <f aca="false">IF(ISBLANK(AD102),"",ROUND((AD102)-(CF102+CG102+CH102),0))</f>
        <v>0</v>
      </c>
      <c r="AR102" s="345"/>
      <c r="AS102" s="285" t="n">
        <v>53932218.84</v>
      </c>
      <c r="AT102" s="285" t="n">
        <v>53675852.93</v>
      </c>
      <c r="AU102" s="285" t="n">
        <v>0</v>
      </c>
      <c r="AV102" s="285" t="n">
        <v>56117293</v>
      </c>
      <c r="AW102" s="285" t="n">
        <v>55850540</v>
      </c>
      <c r="AX102" s="285" t="n">
        <v>0</v>
      </c>
      <c r="AY102" s="285" t="n">
        <v>963.24</v>
      </c>
      <c r="AZ102" s="285" t="n">
        <v>912.53</v>
      </c>
      <c r="BA102" s="285" t="n">
        <v>0</v>
      </c>
      <c r="BB102" s="285" t="n">
        <v>988.06</v>
      </c>
      <c r="BC102" s="285" t="n">
        <v>936.05</v>
      </c>
      <c r="BD102" s="285" t="n">
        <v>0</v>
      </c>
      <c r="BE102" s="285" t="n">
        <v>46.97</v>
      </c>
      <c r="BF102" s="285" t="n">
        <v>52.1</v>
      </c>
      <c r="BG102" s="285" t="n">
        <v>0</v>
      </c>
      <c r="BH102" s="285" t="n">
        <v>49.83</v>
      </c>
      <c r="BI102" s="285" t="n">
        <v>55.27</v>
      </c>
      <c r="BJ102" s="285" t="n">
        <v>0</v>
      </c>
      <c r="BK102" s="285" t="n">
        <v>2282838.56</v>
      </c>
      <c r="BL102" s="285" t="n">
        <v>1271853.71</v>
      </c>
      <c r="BM102" s="285" t="n">
        <v>0</v>
      </c>
      <c r="BN102" s="285" t="n">
        <v>2367053</v>
      </c>
      <c r="BO102" s="285" t="n">
        <v>1318773</v>
      </c>
      <c r="BP102" s="285" t="n">
        <v>0</v>
      </c>
      <c r="BQ102" s="285" t="n">
        <v>21.34</v>
      </c>
      <c r="BR102" s="285" t="n">
        <v>12.05</v>
      </c>
      <c r="BS102" s="285" t="n">
        <v>0</v>
      </c>
      <c r="BT102" s="285" t="n">
        <v>19</v>
      </c>
      <c r="BU102" s="285" t="n">
        <v>14</v>
      </c>
      <c r="BV102" s="285" t="n">
        <v>0</v>
      </c>
      <c r="BW102" s="285" t="n">
        <v>1906537.06</v>
      </c>
      <c r="BX102" s="285" t="n">
        <v>2502744.01</v>
      </c>
      <c r="BY102" s="285" t="n">
        <v>0</v>
      </c>
      <c r="BZ102" s="285" t="n">
        <v>2001856</v>
      </c>
      <c r="CA102" s="285" t="n">
        <v>2627871</v>
      </c>
      <c r="CB102" s="285" t="n">
        <v>0</v>
      </c>
      <c r="CC102" s="285" t="n">
        <v>22.4</v>
      </c>
      <c r="CD102" s="285" t="n">
        <v>29.43</v>
      </c>
      <c r="CE102" s="285" t="n">
        <v>0</v>
      </c>
      <c r="CF102" s="285" t="n">
        <v>17</v>
      </c>
      <c r="CG102" s="285" t="n">
        <v>34</v>
      </c>
      <c r="CH102" s="285" t="n">
        <v>0</v>
      </c>
      <c r="CI102" s="345"/>
      <c r="CJ102" s="18"/>
      <c r="CK102" s="18"/>
      <c r="CL102" s="18"/>
      <c r="CM102" s="18"/>
      <c r="CN102" s="18"/>
      <c r="CO102" s="18"/>
      <c r="CP102" s="18"/>
      <c r="CQ102" s="18"/>
      <c r="CR102" s="18"/>
      <c r="CS102" s="18"/>
      <c r="CT102" s="18"/>
      <c r="CU102" s="18"/>
      <c r="CV102" s="18"/>
      <c r="CW102" s="18"/>
      <c r="CX102" s="18"/>
      <c r="CY102" s="18"/>
      <c r="CZ102" s="18"/>
      <c r="DA102" s="18"/>
      <c r="DB102" s="18"/>
      <c r="DC102" s="18"/>
      <c r="DD102" s="18"/>
      <c r="DE102" s="18"/>
      <c r="DF102" s="18"/>
      <c r="DG102" s="18"/>
      <c r="DH102" s="18"/>
      <c r="DI102" s="18"/>
      <c r="DJ102" s="18"/>
      <c r="DK102" s="18"/>
      <c r="DL102" s="18"/>
      <c r="DM102" s="18"/>
      <c r="DN102" s="18"/>
      <c r="DO102" s="18"/>
      <c r="DP102" s="18"/>
      <c r="DQ102" s="18"/>
      <c r="DR102" s="18"/>
      <c r="DS102" s="18"/>
      <c r="DT102" s="18"/>
      <c r="DU102" s="18"/>
      <c r="DV102" s="18"/>
      <c r="DW102" s="18"/>
      <c r="DX102" s="18"/>
      <c r="DY102" s="18"/>
      <c r="DZ102" s="18"/>
      <c r="EA102" s="18"/>
      <c r="EB102" s="18"/>
      <c r="EC102" s="18"/>
    </row>
    <row r="103" customFormat="false" ht="11.25" hidden="false" customHeight="true" outlineLevel="0" collapsed="false">
      <c r="A103" s="342" t="n">
        <v>2015</v>
      </c>
      <c r="B103" s="343" t="n">
        <v>90</v>
      </c>
      <c r="C103" s="344" t="s">
        <v>523</v>
      </c>
      <c r="D103" s="285" t="n">
        <v>52664.93</v>
      </c>
      <c r="E103" s="285" t="n">
        <v>48319.05</v>
      </c>
      <c r="F103" s="285" t="n">
        <v>86898</v>
      </c>
      <c r="G103" s="285" t="n">
        <v>91939.4</v>
      </c>
      <c r="H103" s="285" t="n">
        <v>65033.05</v>
      </c>
      <c r="I103" s="285" t="n">
        <v>72354.72</v>
      </c>
      <c r="J103" s="345"/>
      <c r="K103" s="285" t="n">
        <f aca="false">IF(E103&lt;&gt;0,ROUND(E103-(T103/(U103+V103)),0),"")</f>
        <v>0</v>
      </c>
      <c r="L103" s="285" t="n">
        <f aca="false">IF(F103&lt;&gt;0,ROUND(F103-(W103/(X103)),0),"")</f>
        <v>0</v>
      </c>
      <c r="M103" s="285" t="n">
        <f aca="false">IF(G103&lt;&gt;0,ROUND(G103-(Y103/(Z103)),0),"")</f>
        <v>0</v>
      </c>
      <c r="N103" s="285" t="n">
        <f aca="false">IF(H103&lt;&gt;0,ROUND(H103-(AA103/(AB103)),0),"")</f>
        <v>0</v>
      </c>
      <c r="O103" s="285" t="n">
        <f aca="false">IF(I103&lt;&gt;0,ROUND(I103-(AC103/(AD103)),0),"")</f>
        <v>0</v>
      </c>
      <c r="P103" s="345"/>
      <c r="Q103" s="285" t="n">
        <v>5581429.04</v>
      </c>
      <c r="R103" s="285" t="n">
        <v>101.06</v>
      </c>
      <c r="S103" s="285" t="n">
        <v>4.92</v>
      </c>
      <c r="T103" s="285" t="n">
        <v>5411733.22</v>
      </c>
      <c r="U103" s="285" t="n">
        <v>107</v>
      </c>
      <c r="V103" s="285" t="n">
        <v>5</v>
      </c>
      <c r="W103" s="285" t="n">
        <v>260694</v>
      </c>
      <c r="X103" s="285" t="n">
        <v>3</v>
      </c>
      <c r="Y103" s="285" t="n">
        <v>275818.2</v>
      </c>
      <c r="Z103" s="285" t="n">
        <v>3</v>
      </c>
      <c r="AA103" s="285" t="n">
        <v>195099.14</v>
      </c>
      <c r="AB103" s="285" t="n">
        <v>3</v>
      </c>
      <c r="AC103" s="285" t="n">
        <v>217064.16</v>
      </c>
      <c r="AD103" s="285" t="n">
        <v>3</v>
      </c>
      <c r="AE103" s="345"/>
      <c r="AF103" s="285" t="n">
        <f aca="false">IF(ISBLANK(Q103),"",ROUND(Q103-(AS103+AT103+AU103),0))</f>
        <v>0</v>
      </c>
      <c r="AG103" s="285" t="n">
        <f aca="false">IF(ISBLANK(T103),"",ROUND(T103-(AV103+AW103+AX103),0))</f>
        <v>0</v>
      </c>
      <c r="AH103" s="285" t="n">
        <f aca="false">IF(ISBLANK(W103),"",ROUND(W103-(BK103+BL103+BM103),0))</f>
        <v>0</v>
      </c>
      <c r="AI103" s="285" t="n">
        <f aca="false">IF(ISBLANK(Y103),"",ROUND(Y103-(BN103+BO103+BP103),0))</f>
        <v>0</v>
      </c>
      <c r="AJ103" s="285" t="n">
        <f aca="false">IF(ISBLANK(AA103),"",ROUND(AA103-(BW103+BX103+BY103),0))</f>
        <v>0</v>
      </c>
      <c r="AK103" s="285" t="n">
        <f aca="false">IF(ISBLANK(AC103),"",ROUND(AC103-(BZ103+CA103+CB103),0))</f>
        <v>0</v>
      </c>
      <c r="AL103" s="285" t="n">
        <f aca="false">IF(ISBLANK(R103),"",ROUND((R103+S103)-(AY103+AZ103+BA103+BE103+BF103+BG103),0))</f>
        <v>0</v>
      </c>
      <c r="AM103" s="285" t="n">
        <f aca="false">IF(ISBLANK(U103),"",ROUND((U103+V103)-(BB103+BC103+BD103+BH103+BI103+BJ103),0))</f>
        <v>0</v>
      </c>
      <c r="AN103" s="285" t="n">
        <f aca="false">IF(ISBLANK(X103),"",ROUND((X103)-(BQ103+BR103+BS103),0))</f>
        <v>0</v>
      </c>
      <c r="AO103" s="285" t="n">
        <f aca="false">IF(ISBLANK(Z103),"",ROUND((Z103)-(BT103+BU103+BV103),0))</f>
        <v>0</v>
      </c>
      <c r="AP103" s="285" t="n">
        <f aca="false">IF(ISBLANK(AB103),"",ROUND((AB103)-(CC103+CD103+CE103),0))</f>
        <v>0</v>
      </c>
      <c r="AQ103" s="285" t="n">
        <f aca="false">IF(ISBLANK(AD103),"",ROUND((AD103)-(CF103+CG103+CH103),0))</f>
        <v>0</v>
      </c>
      <c r="AR103" s="345"/>
      <c r="AS103" s="285" t="n">
        <v>2913705.69</v>
      </c>
      <c r="AT103" s="285" t="n">
        <v>2667723.35</v>
      </c>
      <c r="AU103" s="285" t="n">
        <v>0</v>
      </c>
      <c r="AV103" s="285" t="n">
        <v>2834972.24</v>
      </c>
      <c r="AW103" s="285" t="n">
        <v>2576760.98</v>
      </c>
      <c r="AX103" s="285" t="n">
        <v>0</v>
      </c>
      <c r="AY103" s="285" t="n">
        <v>55.14</v>
      </c>
      <c r="AZ103" s="285" t="n">
        <v>45.92</v>
      </c>
      <c r="BA103" s="285" t="n">
        <v>0</v>
      </c>
      <c r="BB103" s="285" t="n">
        <v>56</v>
      </c>
      <c r="BC103" s="285" t="n">
        <v>51</v>
      </c>
      <c r="BD103" s="285" t="n">
        <v>0</v>
      </c>
      <c r="BE103" s="285" t="n">
        <v>2.98</v>
      </c>
      <c r="BF103" s="285" t="n">
        <v>1.94</v>
      </c>
      <c r="BG103" s="285" t="n">
        <v>0</v>
      </c>
      <c r="BH103" s="285" t="n">
        <v>2.75</v>
      </c>
      <c r="BI103" s="285" t="n">
        <v>2.25</v>
      </c>
      <c r="BJ103" s="285" t="n">
        <v>0</v>
      </c>
      <c r="BK103" s="285" t="n">
        <v>148345.08</v>
      </c>
      <c r="BL103" s="285" t="n">
        <v>112348.92</v>
      </c>
      <c r="BM103" s="285" t="n">
        <v>0</v>
      </c>
      <c r="BN103" s="285" t="n">
        <v>157731.78</v>
      </c>
      <c r="BO103" s="285" t="n">
        <v>118086.42</v>
      </c>
      <c r="BP103" s="285" t="n">
        <v>0</v>
      </c>
      <c r="BQ103" s="285" t="n">
        <v>1.75</v>
      </c>
      <c r="BR103" s="285" t="n">
        <v>1.25</v>
      </c>
      <c r="BS103" s="285" t="n">
        <v>0</v>
      </c>
      <c r="BT103" s="285" t="n">
        <v>1.75</v>
      </c>
      <c r="BU103" s="285" t="n">
        <v>1.25</v>
      </c>
      <c r="BV103" s="285" t="n">
        <v>0</v>
      </c>
      <c r="BW103" s="285" t="n">
        <v>114463.02</v>
      </c>
      <c r="BX103" s="285" t="n">
        <v>80636.12</v>
      </c>
      <c r="BY103" s="285" t="n">
        <v>0</v>
      </c>
      <c r="BZ103" s="285" t="n">
        <v>116242.26</v>
      </c>
      <c r="CA103" s="285" t="n">
        <v>100821.9</v>
      </c>
      <c r="CB103" s="285" t="n">
        <v>0</v>
      </c>
      <c r="CC103" s="285" t="n">
        <v>1.75</v>
      </c>
      <c r="CD103" s="285" t="n">
        <v>1.25</v>
      </c>
      <c r="CE103" s="285" t="n">
        <v>0</v>
      </c>
      <c r="CF103" s="285" t="n">
        <v>1.75</v>
      </c>
      <c r="CG103" s="285" t="n">
        <v>1.25</v>
      </c>
      <c r="CH103" s="285" t="n">
        <v>0</v>
      </c>
      <c r="CI103" s="345"/>
      <c r="CJ103" s="18"/>
      <c r="CK103" s="18"/>
      <c r="CL103" s="18"/>
      <c r="CM103" s="18"/>
      <c r="CN103" s="18"/>
      <c r="CO103" s="18"/>
      <c r="CP103" s="18"/>
      <c r="CQ103" s="18"/>
      <c r="CR103" s="18"/>
      <c r="CS103" s="18"/>
      <c r="CT103" s="18"/>
      <c r="CU103" s="18"/>
      <c r="CV103" s="18"/>
      <c r="CW103" s="18"/>
      <c r="CX103" s="18"/>
      <c r="CY103" s="18"/>
      <c r="CZ103" s="18"/>
      <c r="DA103" s="18"/>
      <c r="DB103" s="18"/>
      <c r="DC103" s="18"/>
      <c r="DD103" s="18"/>
      <c r="DE103" s="18"/>
      <c r="DF103" s="18"/>
      <c r="DG103" s="18"/>
      <c r="DH103" s="18"/>
      <c r="DI103" s="18"/>
      <c r="DJ103" s="18"/>
      <c r="DK103" s="18"/>
      <c r="DL103" s="18"/>
      <c r="DM103" s="18"/>
      <c r="DN103" s="18"/>
      <c r="DO103" s="18"/>
      <c r="DP103" s="18"/>
      <c r="DQ103" s="18"/>
      <c r="DR103" s="18"/>
      <c r="DS103" s="18"/>
      <c r="DT103" s="18"/>
      <c r="DU103" s="18"/>
      <c r="DV103" s="18"/>
      <c r="DW103" s="18"/>
      <c r="DX103" s="18"/>
      <c r="DY103" s="18"/>
      <c r="DZ103" s="18"/>
      <c r="EA103" s="18"/>
      <c r="EB103" s="18"/>
      <c r="EC103" s="18"/>
    </row>
    <row r="104" customFormat="false" ht="11.25" hidden="false" customHeight="true" outlineLevel="0" collapsed="false">
      <c r="A104" s="342" t="n">
        <v>2015</v>
      </c>
      <c r="B104" s="343" t="n">
        <v>91</v>
      </c>
      <c r="C104" s="344" t="s">
        <v>524</v>
      </c>
      <c r="D104" s="285" t="n">
        <v>53874.24</v>
      </c>
      <c r="E104" s="285" t="n">
        <v>53473.49</v>
      </c>
      <c r="F104" s="285" t="n">
        <v>86900.32</v>
      </c>
      <c r="G104" s="285" t="n">
        <v>87943.33</v>
      </c>
      <c r="H104" s="285" t="n">
        <v>75190.08</v>
      </c>
      <c r="I104" s="285" t="n">
        <v>76092</v>
      </c>
      <c r="J104" s="345"/>
      <c r="K104" s="285" t="n">
        <f aca="false">IF(E104&lt;&gt;0,ROUND(E104-(T104/(U104+V104)),0),"")</f>
        <v>0</v>
      </c>
      <c r="L104" s="285" t="n">
        <f aca="false">IF(F104&lt;&gt;0,ROUND(F104-(W104/(X104)),0),"")</f>
        <v>0</v>
      </c>
      <c r="M104" s="285" t="n">
        <f aca="false">IF(G104&lt;&gt;0,ROUND(G104-(Y104/(Z104)),0),"")</f>
        <v>-0</v>
      </c>
      <c r="N104" s="285" t="n">
        <f aca="false">IF(H104&lt;&gt;0,ROUND(H104-(AA104/(AB104)),0),"")</f>
        <v>0</v>
      </c>
      <c r="O104" s="285" t="n">
        <f aca="false">IF(I104&lt;&gt;0,ROUND(I104-(AC104/(AD104)),0),"")</f>
        <v>0</v>
      </c>
      <c r="P104" s="345"/>
      <c r="Q104" s="285" t="n">
        <v>5323313.5</v>
      </c>
      <c r="R104" s="285" t="n">
        <v>92.65</v>
      </c>
      <c r="S104" s="285" t="n">
        <v>6.16</v>
      </c>
      <c r="T104" s="285" t="n">
        <v>5320612</v>
      </c>
      <c r="U104" s="285" t="n">
        <v>93</v>
      </c>
      <c r="V104" s="285" t="n">
        <v>6.5</v>
      </c>
      <c r="W104" s="285" t="n">
        <v>260700.96</v>
      </c>
      <c r="X104" s="285" t="n">
        <v>3</v>
      </c>
      <c r="Y104" s="285" t="n">
        <v>263830</v>
      </c>
      <c r="Z104" s="285" t="n">
        <v>3</v>
      </c>
      <c r="AA104" s="285" t="n">
        <v>225570.24</v>
      </c>
      <c r="AB104" s="285" t="n">
        <v>3</v>
      </c>
      <c r="AC104" s="285" t="n">
        <v>228276</v>
      </c>
      <c r="AD104" s="285" t="n">
        <v>3</v>
      </c>
      <c r="AE104" s="345"/>
      <c r="AF104" s="285" t="n">
        <f aca="false">IF(ISBLANK(Q104),"",ROUND(Q104-(AS104+AT104+AU104),0))</f>
        <v>0</v>
      </c>
      <c r="AG104" s="285" t="n">
        <f aca="false">IF(ISBLANK(T104),"",ROUND(T104-(AV104+AW104+AX104),0))</f>
        <v>0</v>
      </c>
      <c r="AH104" s="285" t="n">
        <f aca="false">IF(ISBLANK(W104),"",ROUND(W104-(BK104+BL104+BM104),0))</f>
        <v>0</v>
      </c>
      <c r="AI104" s="285" t="n">
        <f aca="false">IF(ISBLANK(Y104),"",ROUND(Y104-(BN104+BO104+BP104),0))</f>
        <v>0</v>
      </c>
      <c r="AJ104" s="285" t="n">
        <f aca="false">IF(ISBLANK(AA104),"",ROUND(AA104-(BW104+BX104+BY104),0))</f>
        <v>0</v>
      </c>
      <c r="AK104" s="285" t="n">
        <f aca="false">IF(ISBLANK(AC104),"",ROUND(AC104-(BZ104+CA104+CB104),0))</f>
        <v>0</v>
      </c>
      <c r="AL104" s="285" t="n">
        <f aca="false">IF(ISBLANK(R104),"",ROUND((R104+S104)-(AY104+AZ104+BA104+BE104+BF104+BG104),0))</f>
        <v>0</v>
      </c>
      <c r="AM104" s="285" t="n">
        <f aca="false">IF(ISBLANK(U104),"",ROUND((U104+V104)-(BB104+BC104+BD104+BH104+BI104+BJ104),0))</f>
        <v>0</v>
      </c>
      <c r="AN104" s="285" t="n">
        <f aca="false">IF(ISBLANK(X104),"",ROUND((X104)-(BQ104+BR104+BS104),0))</f>
        <v>0</v>
      </c>
      <c r="AO104" s="285" t="n">
        <f aca="false">IF(ISBLANK(Z104),"",ROUND((Z104)-(BT104+BU104+BV104),0))</f>
        <v>0</v>
      </c>
      <c r="AP104" s="285" t="n">
        <f aca="false">IF(ISBLANK(AB104),"",ROUND((AB104)-(CC104+CD104+CE104),0))</f>
        <v>0</v>
      </c>
      <c r="AQ104" s="285" t="n">
        <f aca="false">IF(ISBLANK(AD104),"",ROUND((AD104)-(CF104+CG104+CH104),0))</f>
        <v>0</v>
      </c>
      <c r="AR104" s="345"/>
      <c r="AS104" s="285" t="n">
        <v>3424373.91</v>
      </c>
      <c r="AT104" s="285" t="n">
        <v>1898939.59</v>
      </c>
      <c r="AU104" s="285" t="n">
        <v>0</v>
      </c>
      <c r="AV104" s="285" t="n">
        <v>3398885</v>
      </c>
      <c r="AW104" s="285" t="n">
        <v>1921727</v>
      </c>
      <c r="AX104" s="285" t="n">
        <v>0</v>
      </c>
      <c r="AY104" s="285" t="n">
        <v>59.59</v>
      </c>
      <c r="AZ104" s="285" t="n">
        <v>33.06</v>
      </c>
      <c r="BA104" s="285" t="n">
        <v>0</v>
      </c>
      <c r="BB104" s="285" t="n">
        <v>60</v>
      </c>
      <c r="BC104" s="285" t="n">
        <v>33</v>
      </c>
      <c r="BD104" s="285" t="n">
        <v>0</v>
      </c>
      <c r="BE104" s="285" t="n">
        <v>5</v>
      </c>
      <c r="BF104" s="285" t="n">
        <v>1.16</v>
      </c>
      <c r="BG104" s="285" t="n">
        <v>0</v>
      </c>
      <c r="BH104" s="285" t="n">
        <v>5</v>
      </c>
      <c r="BI104" s="285" t="n">
        <v>1.5</v>
      </c>
      <c r="BJ104" s="285" t="n">
        <v>0</v>
      </c>
      <c r="BK104" s="285" t="n">
        <v>175211.04</v>
      </c>
      <c r="BL104" s="285" t="n">
        <v>85489.92</v>
      </c>
      <c r="BM104" s="285" t="n">
        <v>0</v>
      </c>
      <c r="BN104" s="285" t="n">
        <v>177314</v>
      </c>
      <c r="BO104" s="285" t="n">
        <v>86516</v>
      </c>
      <c r="BP104" s="285" t="n">
        <v>0</v>
      </c>
      <c r="BQ104" s="285" t="n">
        <v>2</v>
      </c>
      <c r="BR104" s="285" t="n">
        <v>1</v>
      </c>
      <c r="BS104" s="285" t="n">
        <v>0</v>
      </c>
      <c r="BT104" s="285" t="n">
        <v>2</v>
      </c>
      <c r="BU104" s="285" t="n">
        <v>1</v>
      </c>
      <c r="BV104" s="285" t="n">
        <v>0</v>
      </c>
      <c r="BW104" s="285" t="n">
        <v>150380.16</v>
      </c>
      <c r="BX104" s="285" t="n">
        <v>75190.08</v>
      </c>
      <c r="BY104" s="285" t="n">
        <v>0</v>
      </c>
      <c r="BZ104" s="285" t="n">
        <v>152184</v>
      </c>
      <c r="CA104" s="285" t="n">
        <v>76092</v>
      </c>
      <c r="CB104" s="285" t="n">
        <v>0</v>
      </c>
      <c r="CC104" s="285" t="n">
        <v>2</v>
      </c>
      <c r="CD104" s="285" t="n">
        <v>1</v>
      </c>
      <c r="CE104" s="285" t="n">
        <v>0</v>
      </c>
      <c r="CF104" s="285" t="n">
        <v>2</v>
      </c>
      <c r="CG104" s="285" t="n">
        <v>1</v>
      </c>
      <c r="CH104" s="285" t="n">
        <v>0</v>
      </c>
      <c r="CI104" s="345"/>
      <c r="CJ104" s="18"/>
      <c r="CK104" s="18"/>
      <c r="CL104" s="18"/>
      <c r="CM104" s="18"/>
      <c r="CN104" s="18"/>
      <c r="CO104" s="18"/>
      <c r="CP104" s="18"/>
      <c r="CQ104" s="18"/>
      <c r="CR104" s="18"/>
      <c r="CS104" s="18"/>
      <c r="CT104" s="18"/>
      <c r="CU104" s="18"/>
      <c r="CV104" s="18"/>
      <c r="CW104" s="18"/>
      <c r="CX104" s="18"/>
      <c r="CY104" s="18"/>
      <c r="CZ104" s="18"/>
      <c r="DA104" s="18"/>
      <c r="DB104" s="18"/>
      <c r="DC104" s="18"/>
      <c r="DD104" s="18"/>
      <c r="DE104" s="18"/>
      <c r="DF104" s="18"/>
      <c r="DG104" s="18"/>
      <c r="DH104" s="18"/>
      <c r="DI104" s="18"/>
      <c r="DJ104" s="18"/>
      <c r="DK104" s="18"/>
      <c r="DL104" s="18"/>
      <c r="DM104" s="18"/>
      <c r="DN104" s="18"/>
      <c r="DO104" s="18"/>
      <c r="DP104" s="18"/>
      <c r="DQ104" s="18"/>
      <c r="DR104" s="18"/>
      <c r="DS104" s="18"/>
      <c r="DT104" s="18"/>
      <c r="DU104" s="18"/>
      <c r="DV104" s="18"/>
      <c r="DW104" s="18"/>
      <c r="DX104" s="18"/>
      <c r="DY104" s="18"/>
      <c r="DZ104" s="18"/>
      <c r="EA104" s="18"/>
      <c r="EB104" s="18"/>
      <c r="EC104" s="18"/>
    </row>
    <row r="105" customFormat="false" ht="11.25" hidden="false" customHeight="true" outlineLevel="0" collapsed="false">
      <c r="A105" s="342" t="n">
        <v>2015</v>
      </c>
      <c r="B105" s="343" t="n">
        <v>92</v>
      </c>
      <c r="C105" s="344" t="s">
        <v>525</v>
      </c>
      <c r="D105" s="285" t="n">
        <v>37497.67</v>
      </c>
      <c r="E105" s="285" t="n">
        <v>33564.02</v>
      </c>
      <c r="F105" s="285" t="n">
        <v>70341.82</v>
      </c>
      <c r="G105" s="285" t="n">
        <v>67715.76</v>
      </c>
      <c r="H105" s="285" t="n">
        <v>57893.41</v>
      </c>
      <c r="I105" s="285" t="n">
        <v>57897.89</v>
      </c>
      <c r="J105" s="345"/>
      <c r="K105" s="285" t="n">
        <f aca="false">IF(E105&lt;&gt;0,ROUND(E105-(T105/(U105+V105)),0),"")</f>
        <v>0</v>
      </c>
      <c r="L105" s="285" t="n">
        <f aca="false">IF(F105&lt;&gt;0,ROUND(F105-(W105/(X105)),0),"")</f>
        <v>0</v>
      </c>
      <c r="M105" s="285" t="n">
        <f aca="false">IF(G105&lt;&gt;0,ROUND(G105-(Y105/(Z105)),0),"")</f>
        <v>0</v>
      </c>
      <c r="N105" s="285" t="n">
        <f aca="false">IF(H105&lt;&gt;0,ROUND(H105-(AA105/(AB105)),0),"")</f>
        <v>0</v>
      </c>
      <c r="O105" s="285" t="n">
        <f aca="false">IF(I105&lt;&gt;0,ROUND(I105-(AC105/(AD105)),0),"")</f>
        <v>0</v>
      </c>
      <c r="P105" s="345"/>
      <c r="Q105" s="285" t="n">
        <v>21257427.22</v>
      </c>
      <c r="R105" s="285" t="n">
        <v>546.4</v>
      </c>
      <c r="S105" s="285" t="n">
        <v>20.5</v>
      </c>
      <c r="T105" s="285" t="n">
        <v>20709000</v>
      </c>
      <c r="U105" s="285" t="n">
        <v>592</v>
      </c>
      <c r="V105" s="285" t="n">
        <v>25</v>
      </c>
      <c r="W105" s="285" t="n">
        <v>1160640</v>
      </c>
      <c r="X105" s="285" t="n">
        <v>16.5</v>
      </c>
      <c r="Y105" s="285" t="n">
        <v>1117310</v>
      </c>
      <c r="Z105" s="285" t="n">
        <v>16.5</v>
      </c>
      <c r="AA105" s="285" t="n">
        <v>521040.65</v>
      </c>
      <c r="AB105" s="285" t="n">
        <v>9</v>
      </c>
      <c r="AC105" s="285" t="n">
        <v>521081</v>
      </c>
      <c r="AD105" s="285" t="n">
        <v>9</v>
      </c>
      <c r="AE105" s="345"/>
      <c r="AF105" s="285" t="n">
        <f aca="false">IF(ISBLANK(Q105),"",ROUND(Q105-(AS105+AT105+AU105),0))</f>
        <v>0</v>
      </c>
      <c r="AG105" s="285" t="n">
        <f aca="false">IF(ISBLANK(T105),"",ROUND(T105-(AV105+AW105+AX105),0))</f>
        <v>0</v>
      </c>
      <c r="AH105" s="285" t="n">
        <f aca="false">IF(ISBLANK(W105),"",ROUND(W105-(BK105+BL105+BM105),0))</f>
        <v>0</v>
      </c>
      <c r="AI105" s="285" t="n">
        <f aca="false">IF(ISBLANK(Y105),"",ROUND(Y105-(BN105+BO105+BP105),0))</f>
        <v>0</v>
      </c>
      <c r="AJ105" s="285" t="n">
        <f aca="false">IF(ISBLANK(AA105),"",ROUND(AA105-(BW105+BX105+BY105),0))</f>
        <v>0</v>
      </c>
      <c r="AK105" s="285" t="n">
        <f aca="false">IF(ISBLANK(AC105),"",ROUND(AC105-(BZ105+CA105+CB105),0))</f>
        <v>0</v>
      </c>
      <c r="AL105" s="285" t="n">
        <f aca="false">IF(ISBLANK(R105),"",ROUND((R105+S105)-(AY105+AZ105+BA105+BE105+BF105+BG105),0))</f>
        <v>0</v>
      </c>
      <c r="AM105" s="285" t="n">
        <f aca="false">IF(ISBLANK(U105),"",ROUND((U105+V105)-(BB105+BC105+BD105+BH105+BI105+BJ105),0))</f>
        <v>0</v>
      </c>
      <c r="AN105" s="285" t="n">
        <f aca="false">IF(ISBLANK(X105),"",ROUND((X105)-(BQ105+BR105+BS105),0))</f>
        <v>0</v>
      </c>
      <c r="AO105" s="285" t="n">
        <f aca="false">IF(ISBLANK(Z105),"",ROUND((Z105)-(BT105+BU105+BV105),0))</f>
        <v>0</v>
      </c>
      <c r="AP105" s="285" t="n">
        <f aca="false">IF(ISBLANK(AB105),"",ROUND((AB105)-(CC105+CD105+CE105),0))</f>
        <v>0</v>
      </c>
      <c r="AQ105" s="285" t="n">
        <f aca="false">IF(ISBLANK(AD105),"",ROUND((AD105)-(CF105+CG105+CH105),0))</f>
        <v>0</v>
      </c>
      <c r="AR105" s="345"/>
      <c r="AS105" s="285" t="n">
        <v>12653080.65</v>
      </c>
      <c r="AT105" s="285" t="n">
        <v>8604346.57</v>
      </c>
      <c r="AU105" s="285" t="n">
        <v>0</v>
      </c>
      <c r="AV105" s="285" t="n">
        <v>12750000</v>
      </c>
      <c r="AW105" s="285" t="n">
        <v>7959000</v>
      </c>
      <c r="AX105" s="285" t="n">
        <v>0</v>
      </c>
      <c r="AY105" s="285" t="n">
        <v>358</v>
      </c>
      <c r="AZ105" s="285" t="n">
        <v>188.4</v>
      </c>
      <c r="BA105" s="285" t="n">
        <v>0</v>
      </c>
      <c r="BB105" s="285" t="n">
        <v>400</v>
      </c>
      <c r="BC105" s="285" t="n">
        <v>192</v>
      </c>
      <c r="BD105" s="285" t="n">
        <v>0</v>
      </c>
      <c r="BE105" s="285" t="n">
        <v>12</v>
      </c>
      <c r="BF105" s="285" t="n">
        <v>8.5</v>
      </c>
      <c r="BG105" s="285" t="n">
        <v>0</v>
      </c>
      <c r="BH105" s="285" t="n">
        <v>14</v>
      </c>
      <c r="BI105" s="285" t="n">
        <v>11</v>
      </c>
      <c r="BJ105" s="285" t="n">
        <v>0</v>
      </c>
      <c r="BK105" s="285" t="n">
        <v>779245.08</v>
      </c>
      <c r="BL105" s="285" t="n">
        <v>381394.92</v>
      </c>
      <c r="BM105" s="285" t="n">
        <v>0</v>
      </c>
      <c r="BN105" s="285" t="n">
        <v>779243</v>
      </c>
      <c r="BO105" s="285" t="n">
        <v>338067</v>
      </c>
      <c r="BP105" s="285" t="n">
        <v>0</v>
      </c>
      <c r="BQ105" s="285" t="n">
        <v>11.5</v>
      </c>
      <c r="BR105" s="285" t="n">
        <v>5</v>
      </c>
      <c r="BS105" s="285" t="n">
        <v>0</v>
      </c>
      <c r="BT105" s="285" t="n">
        <v>11.5</v>
      </c>
      <c r="BU105" s="285" t="n">
        <v>5</v>
      </c>
      <c r="BV105" s="285" t="n">
        <v>0</v>
      </c>
      <c r="BW105" s="285" t="n">
        <v>239551.07</v>
      </c>
      <c r="BX105" s="285" t="n">
        <v>281489.58</v>
      </c>
      <c r="BY105" s="285" t="n">
        <v>0</v>
      </c>
      <c r="BZ105" s="285" t="n">
        <v>343599</v>
      </c>
      <c r="CA105" s="285" t="n">
        <v>177482</v>
      </c>
      <c r="CB105" s="285" t="n">
        <v>0</v>
      </c>
      <c r="CC105" s="285" t="n">
        <v>5</v>
      </c>
      <c r="CD105" s="285" t="n">
        <v>4</v>
      </c>
      <c r="CE105" s="285" t="n">
        <v>0</v>
      </c>
      <c r="CF105" s="285" t="n">
        <v>5</v>
      </c>
      <c r="CG105" s="285" t="n">
        <v>4</v>
      </c>
      <c r="CH105" s="285" t="n">
        <v>0</v>
      </c>
      <c r="CI105" s="345"/>
      <c r="CJ105" s="18"/>
      <c r="CK105" s="18"/>
      <c r="CL105" s="18"/>
      <c r="CM105" s="18"/>
      <c r="CN105" s="18"/>
      <c r="CO105" s="18"/>
      <c r="CP105" s="18"/>
      <c r="CQ105" s="18"/>
      <c r="CR105" s="18"/>
      <c r="CS105" s="18"/>
      <c r="CT105" s="18"/>
      <c r="CU105" s="18"/>
      <c r="CV105" s="18"/>
      <c r="CW105" s="18"/>
      <c r="CX105" s="18"/>
      <c r="CY105" s="18"/>
      <c r="CZ105" s="18"/>
      <c r="DA105" s="18"/>
      <c r="DB105" s="18"/>
      <c r="DC105" s="18"/>
      <c r="DD105" s="18"/>
      <c r="DE105" s="18"/>
      <c r="DF105" s="18"/>
      <c r="DG105" s="18"/>
      <c r="DH105" s="18"/>
      <c r="DI105" s="18"/>
      <c r="DJ105" s="18"/>
      <c r="DK105" s="18"/>
      <c r="DL105" s="18"/>
      <c r="DM105" s="18"/>
      <c r="DN105" s="18"/>
      <c r="DO105" s="18"/>
      <c r="DP105" s="18"/>
      <c r="DQ105" s="18"/>
      <c r="DR105" s="18"/>
      <c r="DS105" s="18"/>
      <c r="DT105" s="18"/>
      <c r="DU105" s="18"/>
      <c r="DV105" s="18"/>
      <c r="DW105" s="18"/>
      <c r="DX105" s="18"/>
      <c r="DY105" s="18"/>
      <c r="DZ105" s="18"/>
      <c r="EA105" s="18"/>
      <c r="EB105" s="18"/>
      <c r="EC105" s="18"/>
    </row>
    <row r="106" customFormat="false" ht="11.25" hidden="false" customHeight="true" outlineLevel="0" collapsed="false">
      <c r="A106" s="342" t="n">
        <v>2015</v>
      </c>
      <c r="B106" s="343" t="n">
        <v>93</v>
      </c>
      <c r="C106" s="344" t="s">
        <v>526</v>
      </c>
      <c r="D106" s="285" t="n">
        <v>47146.73</v>
      </c>
      <c r="E106" s="285" t="n">
        <v>48602.06</v>
      </c>
      <c r="F106" s="285" t="n">
        <v>91483.71</v>
      </c>
      <c r="G106" s="285" t="n">
        <v>93853.22</v>
      </c>
      <c r="H106" s="285" t="n">
        <v>78215.54</v>
      </c>
      <c r="I106" s="285" t="n">
        <v>71414.79</v>
      </c>
      <c r="J106" s="345"/>
      <c r="K106" s="285" t="n">
        <f aca="false">IF(E106&lt;&gt;0,ROUND(E106-(T106/(U106+V106)),0),"")</f>
        <v>-0</v>
      </c>
      <c r="L106" s="285" t="n">
        <f aca="false">IF(F106&lt;&gt;0,ROUND(F106-(W106/(X106)),0),"")</f>
        <v>-0</v>
      </c>
      <c r="M106" s="285" t="n">
        <f aca="false">IF(G106&lt;&gt;0,ROUND(G106-(Y106/(Z106)),0),"")</f>
        <v>-0</v>
      </c>
      <c r="N106" s="285" t="n">
        <f aca="false">IF(H106&lt;&gt;0,ROUND(H106-(AA106/(AB106)),0),"")</f>
        <v>-0</v>
      </c>
      <c r="O106" s="285" t="n">
        <f aca="false">IF(I106&lt;&gt;0,ROUND(I106-(AC106/(AD106)),0),"")</f>
        <v>0</v>
      </c>
      <c r="P106" s="345"/>
      <c r="Q106" s="285" t="n">
        <v>20331085.35</v>
      </c>
      <c r="R106" s="285" t="n">
        <v>409.23</v>
      </c>
      <c r="S106" s="285" t="n">
        <v>22</v>
      </c>
      <c r="T106" s="285" t="n">
        <v>20898886</v>
      </c>
      <c r="U106" s="285" t="n">
        <v>406</v>
      </c>
      <c r="V106" s="285" t="n">
        <v>24</v>
      </c>
      <c r="W106" s="285" t="n">
        <v>823353.4</v>
      </c>
      <c r="X106" s="285" t="n">
        <v>9</v>
      </c>
      <c r="Y106" s="285" t="n">
        <v>844679</v>
      </c>
      <c r="Z106" s="285" t="n">
        <v>9</v>
      </c>
      <c r="AA106" s="285" t="n">
        <v>938586.49</v>
      </c>
      <c r="AB106" s="285" t="n">
        <v>12</v>
      </c>
      <c r="AC106" s="285" t="n">
        <v>999807</v>
      </c>
      <c r="AD106" s="285" t="n">
        <v>14</v>
      </c>
      <c r="AE106" s="345"/>
      <c r="AF106" s="285" t="n">
        <f aca="false">IF(ISBLANK(Q106),"",ROUND(Q106-(AS106+AT106+AU106),0))</f>
        <v>0</v>
      </c>
      <c r="AG106" s="285" t="n">
        <f aca="false">IF(ISBLANK(T106),"",ROUND(T106-(AV106+AW106+AX106),0))</f>
        <v>0</v>
      </c>
      <c r="AH106" s="285" t="n">
        <f aca="false">IF(ISBLANK(W106),"",ROUND(W106-(BK106+BL106+BM106),0))</f>
        <v>0</v>
      </c>
      <c r="AI106" s="285" t="n">
        <f aca="false">IF(ISBLANK(Y106),"",ROUND(Y106-(BN106+BO106+BP106),0))</f>
        <v>0</v>
      </c>
      <c r="AJ106" s="285" t="n">
        <f aca="false">IF(ISBLANK(AA106),"",ROUND(AA106-(BW106+BX106+BY106),0))</f>
        <v>0</v>
      </c>
      <c r="AK106" s="285" t="n">
        <f aca="false">IF(ISBLANK(AC106),"",ROUND(AC106-(BZ106+CA106+CB106),0))</f>
        <v>0</v>
      </c>
      <c r="AL106" s="285" t="n">
        <f aca="false">IF(ISBLANK(R106),"",ROUND((R106+S106)-(AY106+AZ106+BA106+BE106+BF106+BG106),0))</f>
        <v>0</v>
      </c>
      <c r="AM106" s="285" t="n">
        <f aca="false">IF(ISBLANK(U106),"",ROUND((U106+V106)-(BB106+BC106+BD106+BH106+BI106+BJ106),0))</f>
        <v>0</v>
      </c>
      <c r="AN106" s="285" t="n">
        <f aca="false">IF(ISBLANK(X106),"",ROUND((X106)-(BQ106+BR106+BS106),0))</f>
        <v>0</v>
      </c>
      <c r="AO106" s="285" t="n">
        <f aca="false">IF(ISBLANK(Z106),"",ROUND((Z106)-(BT106+BU106+BV106),0))</f>
        <v>0</v>
      </c>
      <c r="AP106" s="285" t="n">
        <f aca="false">IF(ISBLANK(AB106),"",ROUND((AB106)-(CC106+CD106+CE106),0))</f>
        <v>0</v>
      </c>
      <c r="AQ106" s="285" t="n">
        <f aca="false">IF(ISBLANK(AD106),"",ROUND((AD106)-(CF106+CG106+CH106),0))</f>
        <v>0</v>
      </c>
      <c r="AR106" s="345"/>
      <c r="AS106" s="285" t="n">
        <v>11581908.27</v>
      </c>
      <c r="AT106" s="285" t="n">
        <v>8749177.08</v>
      </c>
      <c r="AU106" s="285" t="n">
        <v>0</v>
      </c>
      <c r="AV106" s="285" t="n">
        <v>12042608</v>
      </c>
      <c r="AW106" s="285" t="n">
        <v>8856278</v>
      </c>
      <c r="AX106" s="285" t="n">
        <v>0</v>
      </c>
      <c r="AY106" s="285" t="n">
        <v>234.56</v>
      </c>
      <c r="AZ106" s="285" t="n">
        <v>174.67</v>
      </c>
      <c r="BA106" s="285" t="n">
        <v>0</v>
      </c>
      <c r="BB106" s="285" t="n">
        <v>234.2</v>
      </c>
      <c r="BC106" s="285" t="n">
        <v>171.8</v>
      </c>
      <c r="BD106" s="285" t="n">
        <v>0</v>
      </c>
      <c r="BE106" s="285" t="n">
        <v>13</v>
      </c>
      <c r="BF106" s="285" t="n">
        <v>9</v>
      </c>
      <c r="BG106" s="285" t="n">
        <v>0</v>
      </c>
      <c r="BH106" s="285" t="n">
        <v>14</v>
      </c>
      <c r="BI106" s="285" t="n">
        <v>10</v>
      </c>
      <c r="BJ106" s="285" t="n">
        <v>0</v>
      </c>
      <c r="BK106" s="285" t="n">
        <v>526005.96</v>
      </c>
      <c r="BL106" s="285" t="n">
        <v>297347.44</v>
      </c>
      <c r="BM106" s="285" t="n">
        <v>0</v>
      </c>
      <c r="BN106" s="285" t="n">
        <v>541388</v>
      </c>
      <c r="BO106" s="285" t="n">
        <v>303291</v>
      </c>
      <c r="BP106" s="285" t="n">
        <v>0</v>
      </c>
      <c r="BQ106" s="285" t="n">
        <v>6</v>
      </c>
      <c r="BR106" s="285" t="n">
        <v>3</v>
      </c>
      <c r="BS106" s="285" t="n">
        <v>0</v>
      </c>
      <c r="BT106" s="285" t="n">
        <v>6</v>
      </c>
      <c r="BU106" s="285" t="n">
        <v>3</v>
      </c>
      <c r="BV106" s="285" t="n">
        <v>0</v>
      </c>
      <c r="BW106" s="285" t="n">
        <v>427765.92</v>
      </c>
      <c r="BX106" s="285" t="n">
        <v>510820.57</v>
      </c>
      <c r="BY106" s="285" t="n">
        <v>0</v>
      </c>
      <c r="BZ106" s="285" t="n">
        <v>440418</v>
      </c>
      <c r="CA106" s="285" t="n">
        <v>559389</v>
      </c>
      <c r="CB106" s="285" t="n">
        <v>0</v>
      </c>
      <c r="CC106" s="285" t="n">
        <v>6</v>
      </c>
      <c r="CD106" s="285" t="n">
        <v>6</v>
      </c>
      <c r="CE106" s="285" t="n">
        <v>0</v>
      </c>
      <c r="CF106" s="285" t="n">
        <v>6</v>
      </c>
      <c r="CG106" s="285" t="n">
        <v>8</v>
      </c>
      <c r="CH106" s="285" t="n">
        <v>0</v>
      </c>
      <c r="CI106" s="345"/>
      <c r="CJ106" s="18"/>
      <c r="CK106" s="18"/>
      <c r="CL106" s="18"/>
      <c r="CM106" s="18"/>
      <c r="CN106" s="18"/>
      <c r="CO106" s="18"/>
      <c r="CP106" s="18"/>
      <c r="CQ106" s="18"/>
      <c r="CR106" s="18"/>
      <c r="CS106" s="18"/>
      <c r="CT106" s="18"/>
      <c r="CU106" s="18"/>
      <c r="CV106" s="18"/>
      <c r="CW106" s="18"/>
      <c r="CX106" s="18"/>
      <c r="CY106" s="18"/>
      <c r="CZ106" s="18"/>
      <c r="DA106" s="18"/>
      <c r="DB106" s="18"/>
      <c r="DC106" s="18"/>
      <c r="DD106" s="18"/>
      <c r="DE106" s="18"/>
      <c r="DF106" s="18"/>
      <c r="DG106" s="18"/>
      <c r="DH106" s="18"/>
      <c r="DI106" s="18"/>
      <c r="DJ106" s="18"/>
      <c r="DK106" s="18"/>
      <c r="DL106" s="18"/>
      <c r="DM106" s="18"/>
      <c r="DN106" s="18"/>
      <c r="DO106" s="18"/>
      <c r="DP106" s="18"/>
      <c r="DQ106" s="18"/>
      <c r="DR106" s="18"/>
      <c r="DS106" s="18"/>
      <c r="DT106" s="18"/>
      <c r="DU106" s="18"/>
      <c r="DV106" s="18"/>
      <c r="DW106" s="18"/>
      <c r="DX106" s="18"/>
      <c r="DY106" s="18"/>
      <c r="DZ106" s="18"/>
      <c r="EA106" s="18"/>
      <c r="EB106" s="18"/>
      <c r="EC106" s="18"/>
    </row>
    <row r="107" customFormat="false" ht="11.25" hidden="false" customHeight="true" outlineLevel="0" collapsed="false">
      <c r="A107" s="342" t="n">
        <v>2015</v>
      </c>
      <c r="B107" s="343" t="n">
        <v>94</v>
      </c>
      <c r="C107" s="344" t="s">
        <v>527</v>
      </c>
      <c r="D107" s="285" t="n">
        <v>46104.82</v>
      </c>
      <c r="E107" s="285" t="n">
        <v>47503.26</v>
      </c>
      <c r="F107" s="285" t="n">
        <v>82087.13</v>
      </c>
      <c r="G107" s="285" t="n">
        <v>92338.8</v>
      </c>
      <c r="H107" s="285" t="n">
        <v>68675.14</v>
      </c>
      <c r="I107" s="285" t="n">
        <v>70252.01</v>
      </c>
      <c r="J107" s="345"/>
      <c r="K107" s="285" t="n">
        <f aca="false">IF(E107&lt;&gt;0,ROUND(E107-(T107/(U107+V107)),0),"")</f>
        <v>-0</v>
      </c>
      <c r="L107" s="285" t="n">
        <f aca="false">IF(F107&lt;&gt;0,ROUND(F107-(W107/(X107)),0),"")</f>
        <v>-0</v>
      </c>
      <c r="M107" s="285" t="n">
        <f aca="false">IF(G107&lt;&gt;0,ROUND(G107-(Y107/(Z107)),0),"")</f>
        <v>-0</v>
      </c>
      <c r="N107" s="285" t="n">
        <f aca="false">IF(H107&lt;&gt;0,ROUND(H107-(AA107/(AB107)),0),"")</f>
        <v>-0</v>
      </c>
      <c r="O107" s="285" t="n">
        <f aca="false">IF(I107&lt;&gt;0,ROUND(I107-(AC107/(AD107)),0),"")</f>
        <v>0</v>
      </c>
      <c r="P107" s="345"/>
      <c r="Q107" s="285" t="n">
        <v>28305592.29</v>
      </c>
      <c r="R107" s="285" t="n">
        <v>578.94</v>
      </c>
      <c r="S107" s="285" t="n">
        <v>35</v>
      </c>
      <c r="T107" s="285" t="n">
        <v>29278161.71</v>
      </c>
      <c r="U107" s="285" t="n">
        <v>580.34</v>
      </c>
      <c r="V107" s="285" t="n">
        <v>36</v>
      </c>
      <c r="W107" s="285" t="n">
        <v>1354437.72</v>
      </c>
      <c r="X107" s="285" t="n">
        <v>16.5</v>
      </c>
      <c r="Y107" s="285" t="n">
        <v>1477420.85</v>
      </c>
      <c r="Z107" s="285" t="n">
        <v>16</v>
      </c>
      <c r="AA107" s="285" t="n">
        <v>738257.78</v>
      </c>
      <c r="AB107" s="285" t="n">
        <v>10.75</v>
      </c>
      <c r="AC107" s="285" t="n">
        <v>772772.08</v>
      </c>
      <c r="AD107" s="285" t="n">
        <v>11</v>
      </c>
      <c r="AE107" s="345"/>
      <c r="AF107" s="285" t="n">
        <f aca="false">IF(ISBLANK(Q107),"",ROUND(Q107-(AS107+AT107+AU107),0))</f>
        <v>0</v>
      </c>
      <c r="AG107" s="285" t="n">
        <f aca="false">IF(ISBLANK(T107),"",ROUND(T107-(AV107+AW107+AX107),0))</f>
        <v>0</v>
      </c>
      <c r="AH107" s="285" t="n">
        <f aca="false">IF(ISBLANK(W107),"",ROUND(W107-(BK107+BL107+BM107),0))</f>
        <v>0</v>
      </c>
      <c r="AI107" s="285" t="n">
        <f aca="false">IF(ISBLANK(Y107),"",ROUND(Y107-(BN107+BO107+BP107),0))</f>
        <v>0</v>
      </c>
      <c r="AJ107" s="285" t="n">
        <f aca="false">IF(ISBLANK(AA107),"",ROUND(AA107-(BW107+BX107+BY107),0))</f>
        <v>0</v>
      </c>
      <c r="AK107" s="285" t="n">
        <f aca="false">IF(ISBLANK(AC107),"",ROUND(AC107-(BZ107+CA107+CB107),0))</f>
        <v>0</v>
      </c>
      <c r="AL107" s="285" t="n">
        <f aca="false">IF(ISBLANK(R107),"",ROUND((R107+S107)-(AY107+AZ107+BA107+BE107+BF107+BG107),0))</f>
        <v>0</v>
      </c>
      <c r="AM107" s="285" t="n">
        <f aca="false">IF(ISBLANK(U107),"",ROUND((U107+V107)-(BB107+BC107+BD107+BH107+BI107+BJ107),0))</f>
        <v>0</v>
      </c>
      <c r="AN107" s="285" t="n">
        <f aca="false">IF(ISBLANK(X107),"",ROUND((X107)-(BQ107+BR107+BS107),0))</f>
        <v>0</v>
      </c>
      <c r="AO107" s="285" t="n">
        <f aca="false">IF(ISBLANK(Z107),"",ROUND((Z107)-(BT107+BU107+BV107),0))</f>
        <v>0</v>
      </c>
      <c r="AP107" s="285" t="n">
        <f aca="false">IF(ISBLANK(AB107),"",ROUND((AB107)-(CC107+CD107+CE107),0))</f>
        <v>0</v>
      </c>
      <c r="AQ107" s="285" t="n">
        <f aca="false">IF(ISBLANK(AD107),"",ROUND((AD107)-(CF107+CG107+CH107),0))</f>
        <v>0</v>
      </c>
      <c r="AR107" s="345"/>
      <c r="AS107" s="285" t="n">
        <v>16488554.06</v>
      </c>
      <c r="AT107" s="285" t="n">
        <v>11817038.23</v>
      </c>
      <c r="AU107" s="285" t="n">
        <v>0</v>
      </c>
      <c r="AV107" s="285" t="n">
        <v>17040993.68</v>
      </c>
      <c r="AW107" s="285" t="n">
        <v>12237168.03</v>
      </c>
      <c r="AX107" s="285" t="n">
        <v>0</v>
      </c>
      <c r="AY107" s="285" t="n">
        <v>349.94</v>
      </c>
      <c r="AZ107" s="285" t="n">
        <v>229</v>
      </c>
      <c r="BA107" s="285" t="n">
        <v>0</v>
      </c>
      <c r="BB107" s="285" t="n">
        <v>343.72</v>
      </c>
      <c r="BC107" s="285" t="n">
        <v>236.62</v>
      </c>
      <c r="BD107" s="285" t="n">
        <v>0</v>
      </c>
      <c r="BE107" s="285" t="n">
        <v>21.25</v>
      </c>
      <c r="BF107" s="285" t="n">
        <v>13.75</v>
      </c>
      <c r="BG107" s="285" t="n">
        <v>0</v>
      </c>
      <c r="BH107" s="285" t="n">
        <v>22</v>
      </c>
      <c r="BI107" s="285" t="n">
        <v>14</v>
      </c>
      <c r="BJ107" s="285" t="n">
        <v>0</v>
      </c>
      <c r="BK107" s="285" t="n">
        <v>816110.94</v>
      </c>
      <c r="BL107" s="285" t="n">
        <v>538326.78</v>
      </c>
      <c r="BM107" s="285" t="n">
        <v>0</v>
      </c>
      <c r="BN107" s="285" t="n">
        <v>832620.03</v>
      </c>
      <c r="BO107" s="285" t="n">
        <v>644800.82</v>
      </c>
      <c r="BP107" s="285" t="n">
        <v>0</v>
      </c>
      <c r="BQ107" s="285" t="n">
        <v>9.5</v>
      </c>
      <c r="BR107" s="285" t="n">
        <v>7</v>
      </c>
      <c r="BS107" s="285" t="n">
        <v>0</v>
      </c>
      <c r="BT107" s="285" t="n">
        <v>9</v>
      </c>
      <c r="BU107" s="285" t="n">
        <v>7</v>
      </c>
      <c r="BV107" s="285" t="n">
        <v>0</v>
      </c>
      <c r="BW107" s="285" t="n">
        <v>251247.69</v>
      </c>
      <c r="BX107" s="285" t="n">
        <v>487010.09</v>
      </c>
      <c r="BY107" s="285" t="n">
        <v>0</v>
      </c>
      <c r="BZ107" s="285" t="n">
        <v>265436.39</v>
      </c>
      <c r="CA107" s="285" t="n">
        <v>507335.69</v>
      </c>
      <c r="CB107" s="285" t="n">
        <v>0</v>
      </c>
      <c r="CC107" s="285" t="n">
        <v>4</v>
      </c>
      <c r="CD107" s="285" t="n">
        <v>6.75</v>
      </c>
      <c r="CE107" s="285" t="n">
        <v>0</v>
      </c>
      <c r="CF107" s="285" t="n">
        <v>4</v>
      </c>
      <c r="CG107" s="285" t="n">
        <v>7</v>
      </c>
      <c r="CH107" s="285" t="n">
        <v>0</v>
      </c>
      <c r="CI107" s="345"/>
      <c r="CJ107" s="18"/>
      <c r="CK107" s="18"/>
      <c r="CL107" s="18"/>
      <c r="CM107" s="18"/>
      <c r="CN107" s="18"/>
      <c r="CO107" s="18"/>
      <c r="CP107" s="18"/>
      <c r="CQ107" s="18"/>
      <c r="CR107" s="18"/>
      <c r="CS107" s="18"/>
      <c r="CT107" s="18"/>
      <c r="CU107" s="18"/>
      <c r="CV107" s="18"/>
      <c r="CW107" s="18"/>
      <c r="CX107" s="18"/>
      <c r="CY107" s="18"/>
      <c r="CZ107" s="18"/>
      <c r="DA107" s="18"/>
      <c r="DB107" s="18"/>
      <c r="DC107" s="18"/>
      <c r="DD107" s="18"/>
      <c r="DE107" s="18"/>
      <c r="DF107" s="18"/>
      <c r="DG107" s="18"/>
      <c r="DH107" s="18"/>
      <c r="DI107" s="18"/>
      <c r="DJ107" s="18"/>
      <c r="DK107" s="18"/>
      <c r="DL107" s="18"/>
      <c r="DM107" s="18"/>
      <c r="DN107" s="18"/>
      <c r="DO107" s="18"/>
      <c r="DP107" s="18"/>
      <c r="DQ107" s="18"/>
      <c r="DR107" s="18"/>
      <c r="DS107" s="18"/>
      <c r="DT107" s="18"/>
      <c r="DU107" s="18"/>
      <c r="DV107" s="18"/>
      <c r="DW107" s="18"/>
      <c r="DX107" s="18"/>
      <c r="DY107" s="18"/>
      <c r="DZ107" s="18"/>
      <c r="EA107" s="18"/>
      <c r="EB107" s="18"/>
      <c r="EC107" s="18"/>
    </row>
    <row r="108" customFormat="false" ht="11.25" hidden="false" customHeight="true" outlineLevel="0" collapsed="false">
      <c r="A108" s="342" t="n">
        <v>2015</v>
      </c>
      <c r="B108" s="343" t="n">
        <v>95</v>
      </c>
      <c r="C108" s="344" t="s">
        <v>528</v>
      </c>
      <c r="D108" s="285" t="n">
        <v>43217.68</v>
      </c>
      <c r="E108" s="285" t="n">
        <v>46796.34</v>
      </c>
      <c r="F108" s="285" t="n">
        <v>78073.44</v>
      </c>
      <c r="G108" s="285" t="n">
        <v>76183.75</v>
      </c>
      <c r="H108" s="285" t="n">
        <v>60840.89</v>
      </c>
      <c r="I108" s="285" t="n">
        <v>64261.5</v>
      </c>
      <c r="J108" s="345"/>
      <c r="K108" s="285" t="n">
        <f aca="false">IF(E108&lt;&gt;0,ROUND(E108-(T108/(U108+V108)),0),"")</f>
        <v>0</v>
      </c>
      <c r="L108" s="285" t="n">
        <f aca="false">IF(F108&lt;&gt;0,ROUND(F108-(W108/(X108)),0),"")</f>
        <v>-0</v>
      </c>
      <c r="M108" s="285" t="n">
        <f aca="false">IF(G108&lt;&gt;0,ROUND(G108-(Y108/(Z108)),0),"")</f>
        <v>0</v>
      </c>
      <c r="N108" s="285" t="n">
        <f aca="false">IF(H108&lt;&gt;0,ROUND(H108-(AA108/(AB108)),0),"")</f>
        <v>0</v>
      </c>
      <c r="O108" s="285" t="n">
        <f aca="false">IF(I108&lt;&gt;0,ROUND(I108-(AC108/(AD108)),0),"")</f>
        <v>0</v>
      </c>
      <c r="P108" s="345"/>
      <c r="Q108" s="285" t="n">
        <v>6242793.17</v>
      </c>
      <c r="R108" s="285" t="n">
        <v>136.2</v>
      </c>
      <c r="S108" s="285" t="n">
        <v>8.25</v>
      </c>
      <c r="T108" s="285" t="n">
        <v>7066247</v>
      </c>
      <c r="U108" s="285" t="n">
        <v>142</v>
      </c>
      <c r="V108" s="285" t="n">
        <v>9</v>
      </c>
      <c r="W108" s="285" t="n">
        <v>312293.77</v>
      </c>
      <c r="X108" s="285" t="n">
        <v>4</v>
      </c>
      <c r="Y108" s="285" t="n">
        <v>304735</v>
      </c>
      <c r="Z108" s="285" t="n">
        <v>4</v>
      </c>
      <c r="AA108" s="285" t="n">
        <v>243363.56</v>
      </c>
      <c r="AB108" s="285" t="n">
        <v>4</v>
      </c>
      <c r="AC108" s="285" t="n">
        <v>257046</v>
      </c>
      <c r="AD108" s="285" t="n">
        <v>4</v>
      </c>
      <c r="AE108" s="345"/>
      <c r="AF108" s="285" t="n">
        <f aca="false">IF(ISBLANK(Q108),"",ROUND(Q108-(AS108+AT108+AU108),0))</f>
        <v>0</v>
      </c>
      <c r="AG108" s="285" t="n">
        <f aca="false">IF(ISBLANK(T108),"",ROUND(T108-(AV108+AW108+AX108),0))</f>
        <v>0</v>
      </c>
      <c r="AH108" s="285" t="n">
        <f aca="false">IF(ISBLANK(W108),"",ROUND(W108-(BK108+BL108+BM108),0))</f>
        <v>0</v>
      </c>
      <c r="AI108" s="285" t="n">
        <f aca="false">IF(ISBLANK(Y108),"",ROUND(Y108-(BN108+BO108+BP108),0))</f>
        <v>0</v>
      </c>
      <c r="AJ108" s="285" t="n">
        <f aca="false">IF(ISBLANK(AA108),"",ROUND(AA108-(BW108+BX108+BY108),0))</f>
        <v>0</v>
      </c>
      <c r="AK108" s="285" t="n">
        <f aca="false">IF(ISBLANK(AC108),"",ROUND(AC108-(BZ108+CA108+CB108),0))</f>
        <v>0</v>
      </c>
      <c r="AL108" s="285" t="n">
        <f aca="false">IF(ISBLANK(R108),"",ROUND((R108+S108)-(AY108+AZ108+BA108+BE108+BF108+BG108),0))</f>
        <v>0</v>
      </c>
      <c r="AM108" s="285" t="n">
        <f aca="false">IF(ISBLANK(U108),"",ROUND((U108+V108)-(BB108+BC108+BD108+BH108+BI108+BJ108),0))</f>
        <v>0</v>
      </c>
      <c r="AN108" s="285" t="n">
        <f aca="false">IF(ISBLANK(X108),"",ROUND((X108)-(BQ108+BR108+BS108),0))</f>
        <v>0</v>
      </c>
      <c r="AO108" s="285" t="n">
        <f aca="false">IF(ISBLANK(Z108),"",ROUND((Z108)-(BT108+BU108+BV108),0))</f>
        <v>0</v>
      </c>
      <c r="AP108" s="285" t="n">
        <f aca="false">IF(ISBLANK(AB108),"",ROUND((AB108)-(CC108+CD108+CE108),0))</f>
        <v>0</v>
      </c>
      <c r="AQ108" s="285" t="n">
        <f aca="false">IF(ISBLANK(AD108),"",ROUND((AD108)-(CF108+CG108+CH108),0))</f>
        <v>0</v>
      </c>
      <c r="AR108" s="345"/>
      <c r="AS108" s="285" t="n">
        <v>3601386.54</v>
      </c>
      <c r="AT108" s="285" t="n">
        <v>2641406.63</v>
      </c>
      <c r="AU108" s="285" t="n">
        <v>0</v>
      </c>
      <c r="AV108" s="285" t="n">
        <v>3947348</v>
      </c>
      <c r="AW108" s="285" t="n">
        <v>3118899</v>
      </c>
      <c r="AX108" s="285" t="n">
        <v>0</v>
      </c>
      <c r="AY108" s="285" t="n">
        <v>77.2</v>
      </c>
      <c r="AZ108" s="285" t="n">
        <v>59</v>
      </c>
      <c r="BA108" s="285" t="n">
        <v>0</v>
      </c>
      <c r="BB108" s="285" t="n">
        <v>83</v>
      </c>
      <c r="BC108" s="285" t="n">
        <v>59</v>
      </c>
      <c r="BD108" s="285" t="n">
        <v>0</v>
      </c>
      <c r="BE108" s="285" t="n">
        <v>4</v>
      </c>
      <c r="BF108" s="285" t="n">
        <v>4.25</v>
      </c>
      <c r="BG108" s="285" t="n">
        <v>0</v>
      </c>
      <c r="BH108" s="285" t="n">
        <v>4</v>
      </c>
      <c r="BI108" s="285" t="n">
        <v>5</v>
      </c>
      <c r="BJ108" s="285" t="n">
        <v>0</v>
      </c>
      <c r="BK108" s="285" t="n">
        <v>148587</v>
      </c>
      <c r="BL108" s="285" t="n">
        <v>163706.77</v>
      </c>
      <c r="BM108" s="285" t="n">
        <v>0</v>
      </c>
      <c r="BN108" s="285" t="n">
        <v>148346</v>
      </c>
      <c r="BO108" s="285" t="n">
        <v>156389</v>
      </c>
      <c r="BP108" s="285" t="n">
        <v>0</v>
      </c>
      <c r="BQ108" s="285" t="n">
        <v>2</v>
      </c>
      <c r="BR108" s="285" t="n">
        <v>2</v>
      </c>
      <c r="BS108" s="285" t="n">
        <v>0</v>
      </c>
      <c r="BT108" s="285" t="n">
        <v>2</v>
      </c>
      <c r="BU108" s="285" t="n">
        <v>2</v>
      </c>
      <c r="BV108" s="285" t="n">
        <v>0</v>
      </c>
      <c r="BW108" s="285" t="n">
        <v>113074.08</v>
      </c>
      <c r="BX108" s="285" t="n">
        <v>130289.48</v>
      </c>
      <c r="BY108" s="285" t="n">
        <v>0</v>
      </c>
      <c r="BZ108" s="285" t="n">
        <v>115336</v>
      </c>
      <c r="CA108" s="285" t="n">
        <v>141710</v>
      </c>
      <c r="CB108" s="285" t="n">
        <v>0</v>
      </c>
      <c r="CC108" s="285" t="n">
        <v>2</v>
      </c>
      <c r="CD108" s="285" t="n">
        <v>2</v>
      </c>
      <c r="CE108" s="285" t="n">
        <v>0</v>
      </c>
      <c r="CF108" s="285" t="n">
        <v>2</v>
      </c>
      <c r="CG108" s="285" t="n">
        <v>2</v>
      </c>
      <c r="CH108" s="285" t="n">
        <v>0</v>
      </c>
      <c r="CI108" s="345"/>
      <c r="CJ108" s="18"/>
      <c r="CK108" s="18"/>
      <c r="CL108" s="18"/>
      <c r="CM108" s="18"/>
      <c r="CN108" s="18"/>
      <c r="CO108" s="18"/>
      <c r="CP108" s="18"/>
      <c r="CQ108" s="18"/>
      <c r="CR108" s="18"/>
      <c r="CS108" s="18"/>
      <c r="CT108" s="18"/>
      <c r="CU108" s="18"/>
      <c r="CV108" s="18"/>
      <c r="CW108" s="18"/>
      <c r="CX108" s="18"/>
      <c r="CY108" s="18"/>
      <c r="CZ108" s="18"/>
      <c r="DA108" s="18"/>
      <c r="DB108" s="18"/>
      <c r="DC108" s="18"/>
      <c r="DD108" s="18"/>
      <c r="DE108" s="18"/>
      <c r="DF108" s="18"/>
      <c r="DG108" s="18"/>
      <c r="DH108" s="18"/>
      <c r="DI108" s="18"/>
      <c r="DJ108" s="18"/>
      <c r="DK108" s="18"/>
      <c r="DL108" s="18"/>
      <c r="DM108" s="18"/>
      <c r="DN108" s="18"/>
      <c r="DO108" s="18"/>
      <c r="DP108" s="18"/>
      <c r="DQ108" s="18"/>
      <c r="DR108" s="18"/>
      <c r="DS108" s="18"/>
      <c r="DT108" s="18"/>
      <c r="DU108" s="18"/>
      <c r="DV108" s="18"/>
      <c r="DW108" s="18"/>
      <c r="DX108" s="18"/>
      <c r="DY108" s="18"/>
      <c r="DZ108" s="18"/>
      <c r="EA108" s="18"/>
      <c r="EB108" s="18"/>
      <c r="EC108" s="18"/>
    </row>
    <row r="109" customFormat="false" ht="11.25" hidden="false" customHeight="true" outlineLevel="0" collapsed="false">
      <c r="A109" s="342" t="n">
        <v>2015</v>
      </c>
      <c r="B109" s="343" t="n">
        <v>96</v>
      </c>
      <c r="C109" s="344" t="s">
        <v>459</v>
      </c>
      <c r="D109" s="285" t="n">
        <v>47418.28</v>
      </c>
      <c r="E109" s="285" t="n">
        <v>47368.42</v>
      </c>
      <c r="F109" s="285" t="n">
        <v>67510.69</v>
      </c>
      <c r="G109" s="285" t="n">
        <v>67857.14</v>
      </c>
      <c r="H109" s="285" t="n">
        <v>51507.99</v>
      </c>
      <c r="I109" s="285" t="n">
        <v>52500</v>
      </c>
      <c r="J109" s="345"/>
      <c r="K109" s="285" t="n">
        <f aca="false">IF(E109&lt;&gt;0,ROUND(E109-(T109/(U109+V109)),0),"")</f>
        <v>-0</v>
      </c>
      <c r="L109" s="285" t="n">
        <f aca="false">IF(F109&lt;&gt;0,ROUND(F109-(W109/(X109)),0),"")</f>
        <v>-0</v>
      </c>
      <c r="M109" s="285" t="n">
        <f aca="false">IF(G109&lt;&gt;0,ROUND(G109-(Y109/(Z109)),0),"")</f>
        <v>-0</v>
      </c>
      <c r="N109" s="285" t="n">
        <f aca="false">IF(H109&lt;&gt;0,ROUND(H109-(AA109/(AB109)),0),"")</f>
        <v>0</v>
      </c>
      <c r="O109" s="285" t="n">
        <f aca="false">IF(I109&lt;&gt;0,ROUND(I109-(AC109/(AD109)),0),"")</f>
        <v>0</v>
      </c>
      <c r="P109" s="345"/>
      <c r="Q109" s="285" t="n">
        <v>22523682.02</v>
      </c>
      <c r="R109" s="285" t="n">
        <v>450</v>
      </c>
      <c r="S109" s="285" t="n">
        <v>25</v>
      </c>
      <c r="T109" s="285" t="n">
        <v>22500000</v>
      </c>
      <c r="U109" s="285" t="n">
        <v>450</v>
      </c>
      <c r="V109" s="285" t="n">
        <v>25</v>
      </c>
      <c r="W109" s="285" t="n">
        <v>945149.7</v>
      </c>
      <c r="X109" s="285" t="n">
        <v>14</v>
      </c>
      <c r="Y109" s="285" t="n">
        <v>950000</v>
      </c>
      <c r="Z109" s="285" t="n">
        <v>14</v>
      </c>
      <c r="AA109" s="285" t="n">
        <v>412063.92</v>
      </c>
      <c r="AB109" s="285" t="n">
        <v>8</v>
      </c>
      <c r="AC109" s="285" t="n">
        <v>420000</v>
      </c>
      <c r="AD109" s="285" t="n">
        <v>8</v>
      </c>
      <c r="AE109" s="345"/>
      <c r="AF109" s="285" t="n">
        <f aca="false">IF(ISBLANK(Q109),"",ROUND(Q109-(AS109+AT109+AU109),0))</f>
        <v>0</v>
      </c>
      <c r="AG109" s="285" t="n">
        <f aca="false">IF(ISBLANK(T109),"",ROUND(T109-(AV109+AW109+AX109),0))</f>
        <v>0</v>
      </c>
      <c r="AH109" s="285" t="n">
        <f aca="false">IF(ISBLANK(W109),"",ROUND(W109-(BK109+BL109+BM109),0))</f>
        <v>0</v>
      </c>
      <c r="AI109" s="285" t="n">
        <f aca="false">IF(ISBLANK(Y109),"",ROUND(Y109-(BN109+BO109+BP109),0))</f>
        <v>0</v>
      </c>
      <c r="AJ109" s="285" t="n">
        <f aca="false">IF(ISBLANK(AA109),"",ROUND(AA109-(BW109+BX109+BY109),0))</f>
        <v>0</v>
      </c>
      <c r="AK109" s="285" t="n">
        <f aca="false">IF(ISBLANK(AC109),"",ROUND(AC109-(BZ109+CA109+CB109),0))</f>
        <v>0</v>
      </c>
      <c r="AL109" s="285" t="n">
        <f aca="false">IF(ISBLANK(R109),"",ROUND((R109+S109)-(AY109+AZ109+BA109+BE109+BF109+BG109),0))</f>
        <v>0</v>
      </c>
      <c r="AM109" s="285" t="n">
        <f aca="false">IF(ISBLANK(U109),"",ROUND((U109+V109)-(BB109+BC109+BD109+BH109+BI109+BJ109),0))</f>
        <v>0</v>
      </c>
      <c r="AN109" s="285" t="n">
        <f aca="false">IF(ISBLANK(X109),"",ROUND((X109)-(BQ109+BR109+BS109),0))</f>
        <v>0</v>
      </c>
      <c r="AO109" s="285" t="n">
        <f aca="false">IF(ISBLANK(Z109),"",ROUND((Z109)-(BT109+BU109+BV109),0))</f>
        <v>0</v>
      </c>
      <c r="AP109" s="285" t="n">
        <f aca="false">IF(ISBLANK(AB109),"",ROUND((AB109)-(CC109+CD109+CE109),0))</f>
        <v>0</v>
      </c>
      <c r="AQ109" s="285" t="n">
        <f aca="false">IF(ISBLANK(AD109),"",ROUND((AD109)-(CF109+CG109+CH109),0))</f>
        <v>0</v>
      </c>
      <c r="AR109" s="345"/>
      <c r="AS109" s="285" t="n">
        <v>12968125.38</v>
      </c>
      <c r="AT109" s="285" t="n">
        <v>9555556.64</v>
      </c>
      <c r="AU109" s="285" t="n">
        <v>0</v>
      </c>
      <c r="AV109" s="285" t="n">
        <v>12500000</v>
      </c>
      <c r="AW109" s="285" t="n">
        <v>10000000</v>
      </c>
      <c r="AX109" s="285" t="n">
        <v>0</v>
      </c>
      <c r="AY109" s="285" t="n">
        <v>252</v>
      </c>
      <c r="AZ109" s="285" t="n">
        <v>198</v>
      </c>
      <c r="BA109" s="285" t="n">
        <v>0</v>
      </c>
      <c r="BB109" s="285" t="n">
        <v>250</v>
      </c>
      <c r="BC109" s="285" t="n">
        <v>200</v>
      </c>
      <c r="BD109" s="285" t="n">
        <v>0</v>
      </c>
      <c r="BE109" s="285" t="n">
        <v>15</v>
      </c>
      <c r="BF109" s="285" t="n">
        <v>10</v>
      </c>
      <c r="BG109" s="285" t="n">
        <v>0</v>
      </c>
      <c r="BH109" s="285" t="n">
        <v>15</v>
      </c>
      <c r="BI109" s="285" t="n">
        <v>10</v>
      </c>
      <c r="BJ109" s="285" t="n">
        <v>0</v>
      </c>
      <c r="BK109" s="285" t="n">
        <v>554115.17</v>
      </c>
      <c r="BL109" s="285" t="n">
        <v>391034.53</v>
      </c>
      <c r="BM109" s="285" t="n">
        <v>0</v>
      </c>
      <c r="BN109" s="285" t="n">
        <v>550000</v>
      </c>
      <c r="BO109" s="285" t="n">
        <v>400000</v>
      </c>
      <c r="BP109" s="285" t="n">
        <v>0</v>
      </c>
      <c r="BQ109" s="285" t="n">
        <v>8</v>
      </c>
      <c r="BR109" s="285" t="n">
        <v>6</v>
      </c>
      <c r="BS109" s="285" t="n">
        <v>0</v>
      </c>
      <c r="BT109" s="285" t="n">
        <v>8</v>
      </c>
      <c r="BU109" s="285" t="n">
        <v>6</v>
      </c>
      <c r="BV109" s="285" t="n">
        <v>0</v>
      </c>
      <c r="BW109" s="285" t="n">
        <v>175232.2</v>
      </c>
      <c r="BX109" s="285" t="n">
        <v>236831.72</v>
      </c>
      <c r="BY109" s="285" t="n">
        <v>0</v>
      </c>
      <c r="BZ109" s="285" t="n">
        <v>180000</v>
      </c>
      <c r="CA109" s="285" t="n">
        <v>240000</v>
      </c>
      <c r="CB109" s="285" t="n">
        <v>0</v>
      </c>
      <c r="CC109" s="285" t="n">
        <v>4</v>
      </c>
      <c r="CD109" s="285" t="n">
        <v>4</v>
      </c>
      <c r="CE109" s="285" t="n">
        <v>0</v>
      </c>
      <c r="CF109" s="285" t="n">
        <v>4</v>
      </c>
      <c r="CG109" s="285" t="n">
        <v>4</v>
      </c>
      <c r="CH109" s="285" t="n">
        <v>0</v>
      </c>
      <c r="CI109" s="345"/>
      <c r="CJ109" s="18"/>
      <c r="CK109" s="18"/>
      <c r="CL109" s="18"/>
      <c r="CM109" s="18"/>
      <c r="CN109" s="18"/>
      <c r="CO109" s="18"/>
      <c r="CP109" s="18"/>
      <c r="CQ109" s="18"/>
      <c r="CR109" s="18"/>
      <c r="CS109" s="18"/>
      <c r="CT109" s="18"/>
      <c r="CU109" s="18"/>
      <c r="CV109" s="18"/>
      <c r="CW109" s="18"/>
      <c r="CX109" s="18"/>
      <c r="CY109" s="18"/>
      <c r="CZ109" s="18"/>
      <c r="DA109" s="18"/>
      <c r="DB109" s="18"/>
      <c r="DC109" s="18"/>
      <c r="DD109" s="18"/>
      <c r="DE109" s="18"/>
      <c r="DF109" s="18"/>
      <c r="DG109" s="18"/>
      <c r="DH109" s="18"/>
      <c r="DI109" s="18"/>
      <c r="DJ109" s="18"/>
      <c r="DK109" s="18"/>
      <c r="DL109" s="18"/>
      <c r="DM109" s="18"/>
      <c r="DN109" s="18"/>
      <c r="DO109" s="18"/>
      <c r="DP109" s="18"/>
      <c r="DQ109" s="18"/>
      <c r="DR109" s="18"/>
      <c r="DS109" s="18"/>
      <c r="DT109" s="18"/>
      <c r="DU109" s="18"/>
      <c r="DV109" s="18"/>
      <c r="DW109" s="18"/>
      <c r="DX109" s="18"/>
      <c r="DY109" s="18"/>
      <c r="DZ109" s="18"/>
      <c r="EA109" s="18"/>
      <c r="EB109" s="18"/>
      <c r="EC109" s="18"/>
    </row>
    <row r="110" customFormat="false" ht="11.25" hidden="false" customHeight="true" outlineLevel="0" collapsed="false">
      <c r="A110" s="342" t="n">
        <v>2015</v>
      </c>
      <c r="B110" s="343" t="n">
        <v>97</v>
      </c>
      <c r="C110" s="344" t="s">
        <v>529</v>
      </c>
      <c r="D110" s="285" t="n">
        <v>46902.66</v>
      </c>
      <c r="E110" s="285" t="n">
        <v>47788.67</v>
      </c>
      <c r="F110" s="285" t="n">
        <v>84028.86</v>
      </c>
      <c r="G110" s="285" t="n">
        <v>84662.08</v>
      </c>
      <c r="H110" s="285" t="n">
        <v>75502.5</v>
      </c>
      <c r="I110" s="285" t="n">
        <v>76320.5</v>
      </c>
      <c r="J110" s="345"/>
      <c r="K110" s="285" t="n">
        <f aca="false">IF(E110&lt;&gt;0,ROUND(E110-(T110/(U110+V110)),0),"")</f>
        <v>-0</v>
      </c>
      <c r="L110" s="285" t="n">
        <f aca="false">IF(F110&lt;&gt;0,ROUND(F110-(W110/(X110)),0),"")</f>
        <v>-0</v>
      </c>
      <c r="M110" s="285" t="n">
        <f aca="false">IF(G110&lt;&gt;0,ROUND(G110-(Y110/(Z110)),0),"")</f>
        <v>0</v>
      </c>
      <c r="N110" s="285" t="n">
        <f aca="false">IF(H110&lt;&gt;0,ROUND(H110-(AA110/(AB110)),0),"")</f>
        <v>0</v>
      </c>
      <c r="O110" s="285" t="n">
        <f aca="false">IF(I110&lt;&gt;0,ROUND(I110-(AC110/(AD110)),0),"")</f>
        <v>0</v>
      </c>
      <c r="P110" s="345"/>
      <c r="Q110" s="285" t="n">
        <v>15973169.55</v>
      </c>
      <c r="R110" s="285" t="n">
        <v>317.56</v>
      </c>
      <c r="S110" s="285" t="n">
        <v>23</v>
      </c>
      <c r="T110" s="285" t="n">
        <v>16367620</v>
      </c>
      <c r="U110" s="285" t="n">
        <v>319.5</v>
      </c>
      <c r="V110" s="285" t="n">
        <v>23</v>
      </c>
      <c r="W110" s="285" t="n">
        <v>1092375.21</v>
      </c>
      <c r="X110" s="285" t="n">
        <v>13</v>
      </c>
      <c r="Y110" s="285" t="n">
        <v>1100607</v>
      </c>
      <c r="Z110" s="285" t="n">
        <v>13</v>
      </c>
      <c r="AA110" s="285" t="n">
        <v>302010</v>
      </c>
      <c r="AB110" s="285" t="n">
        <v>4</v>
      </c>
      <c r="AC110" s="285" t="n">
        <v>305282</v>
      </c>
      <c r="AD110" s="285" t="n">
        <v>4</v>
      </c>
      <c r="AE110" s="345"/>
      <c r="AF110" s="285" t="n">
        <f aca="false">IF(ISBLANK(Q110),"",ROUND(Q110-(AS110+AT110+AU110),0))</f>
        <v>0</v>
      </c>
      <c r="AG110" s="285" t="n">
        <f aca="false">IF(ISBLANK(T110),"",ROUND(T110-(AV110+AW110+AX110),0))</f>
        <v>0</v>
      </c>
      <c r="AH110" s="285" t="n">
        <f aca="false">IF(ISBLANK(W110),"",ROUND(W110-(BK110+BL110+BM110),0))</f>
        <v>0</v>
      </c>
      <c r="AI110" s="285" t="n">
        <f aca="false">IF(ISBLANK(Y110),"",ROUND(Y110-(BN110+BO110+BP110),0))</f>
        <v>0</v>
      </c>
      <c r="AJ110" s="285" t="n">
        <f aca="false">IF(ISBLANK(AA110),"",ROUND(AA110-(BW110+BX110+BY110),0))</f>
        <v>0</v>
      </c>
      <c r="AK110" s="285" t="n">
        <f aca="false">IF(ISBLANK(AC110),"",ROUND(AC110-(BZ110+CA110+CB110),0))</f>
        <v>0</v>
      </c>
      <c r="AL110" s="285" t="n">
        <f aca="false">IF(ISBLANK(R110),"",ROUND((R110+S110)-(AY110+AZ110+BA110+BE110+BF110+BG110),0))</f>
        <v>0</v>
      </c>
      <c r="AM110" s="285" t="n">
        <f aca="false">IF(ISBLANK(U110),"",ROUND((U110+V110)-(BB110+BC110+BD110+BH110+BI110+BJ110),0))</f>
        <v>0</v>
      </c>
      <c r="AN110" s="285" t="n">
        <f aca="false">IF(ISBLANK(X110),"",ROUND((X110)-(BQ110+BR110+BS110),0))</f>
        <v>0</v>
      </c>
      <c r="AO110" s="285" t="n">
        <f aca="false">IF(ISBLANK(Z110),"",ROUND((Z110)-(BT110+BU110+BV110),0))</f>
        <v>0</v>
      </c>
      <c r="AP110" s="285" t="n">
        <f aca="false">IF(ISBLANK(AB110),"",ROUND((AB110)-(CC110+CD110+CE110),0))</f>
        <v>0</v>
      </c>
      <c r="AQ110" s="285" t="n">
        <f aca="false">IF(ISBLANK(AD110),"",ROUND((AD110)-(CF110+CG110+CH110),0))</f>
        <v>0</v>
      </c>
      <c r="AR110" s="345"/>
      <c r="AS110" s="285" t="n">
        <v>10213031.79</v>
      </c>
      <c r="AT110" s="285" t="n">
        <v>5567807.1</v>
      </c>
      <c r="AU110" s="285" t="n">
        <v>192330.66</v>
      </c>
      <c r="AV110" s="285" t="n">
        <v>10450245</v>
      </c>
      <c r="AW110" s="285" t="n">
        <v>5714771</v>
      </c>
      <c r="AX110" s="285" t="n">
        <v>202604</v>
      </c>
      <c r="AY110" s="285" t="n">
        <v>206.73</v>
      </c>
      <c r="AZ110" s="285" t="n">
        <v>106.83</v>
      </c>
      <c r="BA110" s="285" t="n">
        <v>4</v>
      </c>
      <c r="BB110" s="285" t="n">
        <v>208</v>
      </c>
      <c r="BC110" s="285" t="n">
        <v>107.5</v>
      </c>
      <c r="BD110" s="285" t="n">
        <v>4</v>
      </c>
      <c r="BE110" s="285" t="n">
        <v>16</v>
      </c>
      <c r="BF110" s="285" t="n">
        <v>7</v>
      </c>
      <c r="BG110" s="285" t="n">
        <v>0</v>
      </c>
      <c r="BH110" s="285" t="n">
        <v>16</v>
      </c>
      <c r="BI110" s="285" t="n">
        <v>7</v>
      </c>
      <c r="BJ110" s="285" t="n">
        <v>0</v>
      </c>
      <c r="BK110" s="285" t="n">
        <v>745220.57</v>
      </c>
      <c r="BL110" s="285" t="n">
        <v>347154.64</v>
      </c>
      <c r="BM110" s="285" t="n">
        <v>0</v>
      </c>
      <c r="BN110" s="285" t="n">
        <v>751040</v>
      </c>
      <c r="BO110" s="285" t="n">
        <v>349567</v>
      </c>
      <c r="BP110" s="285" t="n">
        <v>0</v>
      </c>
      <c r="BQ110" s="285" t="n">
        <v>9</v>
      </c>
      <c r="BR110" s="285" t="n">
        <v>4</v>
      </c>
      <c r="BS110" s="285" t="n">
        <v>0</v>
      </c>
      <c r="BT110" s="285" t="n">
        <v>9</v>
      </c>
      <c r="BU110" s="285" t="n">
        <v>4</v>
      </c>
      <c r="BV110" s="285" t="n">
        <v>0</v>
      </c>
      <c r="BW110" s="285" t="n">
        <v>73500</v>
      </c>
      <c r="BX110" s="285" t="n">
        <v>228510</v>
      </c>
      <c r="BY110" s="285" t="n">
        <v>0</v>
      </c>
      <c r="BZ110" s="285" t="n">
        <v>74318</v>
      </c>
      <c r="CA110" s="285" t="n">
        <v>230964</v>
      </c>
      <c r="CB110" s="285" t="n">
        <v>0</v>
      </c>
      <c r="CC110" s="285" t="n">
        <v>1</v>
      </c>
      <c r="CD110" s="285" t="n">
        <v>3</v>
      </c>
      <c r="CE110" s="285" t="n">
        <v>0</v>
      </c>
      <c r="CF110" s="285" t="n">
        <v>1</v>
      </c>
      <c r="CG110" s="285" t="n">
        <v>3</v>
      </c>
      <c r="CH110" s="285" t="n">
        <v>0</v>
      </c>
      <c r="CI110" s="345"/>
      <c r="CJ110" s="18"/>
      <c r="CK110" s="18"/>
      <c r="CL110" s="18"/>
      <c r="CM110" s="18"/>
      <c r="CN110" s="18"/>
      <c r="CO110" s="18"/>
      <c r="CP110" s="18"/>
      <c r="CQ110" s="18"/>
      <c r="CR110" s="18"/>
      <c r="CS110" s="18"/>
      <c r="CT110" s="18"/>
      <c r="CU110" s="18"/>
      <c r="CV110" s="18"/>
      <c r="CW110" s="18"/>
      <c r="CX110" s="18"/>
      <c r="CY110" s="18"/>
      <c r="CZ110" s="18"/>
      <c r="DA110" s="18"/>
      <c r="DB110" s="18"/>
      <c r="DC110" s="18"/>
      <c r="DD110" s="18"/>
      <c r="DE110" s="18"/>
      <c r="DF110" s="18"/>
      <c r="DG110" s="18"/>
      <c r="DH110" s="18"/>
      <c r="DI110" s="18"/>
      <c r="DJ110" s="18"/>
      <c r="DK110" s="18"/>
      <c r="DL110" s="18"/>
      <c r="DM110" s="18"/>
      <c r="DN110" s="18"/>
      <c r="DO110" s="18"/>
      <c r="DP110" s="18"/>
      <c r="DQ110" s="18"/>
      <c r="DR110" s="18"/>
      <c r="DS110" s="18"/>
      <c r="DT110" s="18"/>
      <c r="DU110" s="18"/>
      <c r="DV110" s="18"/>
      <c r="DW110" s="18"/>
      <c r="DX110" s="18"/>
      <c r="DY110" s="18"/>
      <c r="DZ110" s="18"/>
      <c r="EA110" s="18"/>
      <c r="EB110" s="18"/>
      <c r="EC110" s="18"/>
    </row>
    <row r="111" customFormat="false" ht="11.25" hidden="false" customHeight="true" outlineLevel="0" collapsed="false">
      <c r="A111" s="342" t="n">
        <v>2015</v>
      </c>
      <c r="B111" s="343" t="n">
        <v>98</v>
      </c>
      <c r="C111" s="344" t="s">
        <v>530</v>
      </c>
      <c r="D111" s="285" t="n">
        <v>52300.82</v>
      </c>
      <c r="E111" s="285" t="n">
        <v>53399.11</v>
      </c>
      <c r="F111" s="285" t="n">
        <v>86613.36</v>
      </c>
      <c r="G111" s="285" t="n">
        <v>88460.47</v>
      </c>
      <c r="H111" s="285" t="n">
        <v>69983.37</v>
      </c>
      <c r="I111" s="285" t="n">
        <v>71401.41</v>
      </c>
      <c r="J111" s="345"/>
      <c r="K111" s="285" t="n">
        <f aca="false">IF(E111&lt;&gt;0,ROUND(E111-(T111/(U111+V111)),0),"")</f>
        <v>-0</v>
      </c>
      <c r="L111" s="285" t="n">
        <f aca="false">IF(F111&lt;&gt;0,ROUND(F111-(W111/(X111)),0),"")</f>
        <v>0</v>
      </c>
      <c r="M111" s="285" t="n">
        <f aca="false">IF(G111&lt;&gt;0,ROUND(G111-(Y111/(Z111)),0),"")</f>
        <v>-0</v>
      </c>
      <c r="N111" s="285" t="n">
        <f aca="false">IF(H111&lt;&gt;0,ROUND(H111-(AA111/(AB111)),0),"")</f>
        <v>0</v>
      </c>
      <c r="O111" s="285" t="n">
        <f aca="false">IF(I111&lt;&gt;0,ROUND(I111-(AC111/(AD111)),0),"")</f>
        <v>0</v>
      </c>
      <c r="P111" s="345"/>
      <c r="Q111" s="285" t="n">
        <v>48255349.27</v>
      </c>
      <c r="R111" s="285" t="n">
        <v>870.7</v>
      </c>
      <c r="S111" s="285" t="n">
        <v>51.95</v>
      </c>
      <c r="T111" s="285" t="n">
        <v>49535687</v>
      </c>
      <c r="U111" s="285" t="n">
        <v>875.7</v>
      </c>
      <c r="V111" s="285" t="n">
        <v>51.95</v>
      </c>
      <c r="W111" s="285" t="n">
        <v>1645653.82</v>
      </c>
      <c r="X111" s="285" t="n">
        <v>19</v>
      </c>
      <c r="Y111" s="285" t="n">
        <v>1680749</v>
      </c>
      <c r="Z111" s="285" t="n">
        <v>19</v>
      </c>
      <c r="AA111" s="285" t="n">
        <v>1889550.95</v>
      </c>
      <c r="AB111" s="285" t="n">
        <v>27</v>
      </c>
      <c r="AC111" s="285" t="n">
        <v>1927838</v>
      </c>
      <c r="AD111" s="285" t="n">
        <v>27</v>
      </c>
      <c r="AE111" s="345"/>
      <c r="AF111" s="285" t="n">
        <f aca="false">IF(ISBLANK(Q111),"",ROUND(Q111-(AS111+AT111+AU111),0))</f>
        <v>0</v>
      </c>
      <c r="AG111" s="285" t="n">
        <f aca="false">IF(ISBLANK(T111),"",ROUND(T111-(AV111+AW111+AX111),0))</f>
        <v>0</v>
      </c>
      <c r="AH111" s="285" t="n">
        <f aca="false">IF(ISBLANK(W111),"",ROUND(W111-(BK111+BL111+BM111),0))</f>
        <v>0</v>
      </c>
      <c r="AI111" s="285" t="n">
        <f aca="false">IF(ISBLANK(Y111),"",ROUND(Y111-(BN111+BO111+BP111),0))</f>
        <v>0</v>
      </c>
      <c r="AJ111" s="285" t="n">
        <f aca="false">IF(ISBLANK(AA111),"",ROUND(AA111-(BW111+BX111+BY111),0))</f>
        <v>0</v>
      </c>
      <c r="AK111" s="285" t="n">
        <f aca="false">IF(ISBLANK(AC111),"",ROUND(AC111-(BZ111+CA111+CB111),0))</f>
        <v>0</v>
      </c>
      <c r="AL111" s="285" t="n">
        <f aca="false">IF(ISBLANK(R111),"",ROUND((R111+S111)-(AY111+AZ111+BA111+BE111+BF111+BG111),0))</f>
        <v>0</v>
      </c>
      <c r="AM111" s="285" t="n">
        <f aca="false">IF(ISBLANK(U111),"",ROUND((U111+V111)-(BB111+BC111+BD111+BH111+BI111+BJ111),0))</f>
        <v>0</v>
      </c>
      <c r="AN111" s="285" t="n">
        <f aca="false">IF(ISBLANK(X111),"",ROUND((X111)-(BQ111+BR111+BS111),0))</f>
        <v>0</v>
      </c>
      <c r="AO111" s="285" t="n">
        <f aca="false">IF(ISBLANK(Z111),"",ROUND((Z111)-(BT111+BU111+BV111),0))</f>
        <v>0</v>
      </c>
      <c r="AP111" s="285" t="n">
        <f aca="false">IF(ISBLANK(AB111),"",ROUND((AB111)-(CC111+CD111+CE111),0))</f>
        <v>0</v>
      </c>
      <c r="AQ111" s="285" t="n">
        <f aca="false">IF(ISBLANK(AD111),"",ROUND((AD111)-(CF111+CG111+CH111),0))</f>
        <v>0</v>
      </c>
      <c r="AR111" s="345"/>
      <c r="AS111" s="285" t="n">
        <v>27675539.98</v>
      </c>
      <c r="AT111" s="285" t="n">
        <v>20579809.29</v>
      </c>
      <c r="AU111" s="285" t="n">
        <v>0</v>
      </c>
      <c r="AV111" s="285" t="n">
        <v>28408717</v>
      </c>
      <c r="AW111" s="285" t="n">
        <v>21126970</v>
      </c>
      <c r="AX111" s="285" t="n">
        <v>0</v>
      </c>
      <c r="AY111" s="285" t="n">
        <v>512.92</v>
      </c>
      <c r="AZ111" s="285" t="n">
        <v>357.78</v>
      </c>
      <c r="BA111" s="285" t="n">
        <v>0</v>
      </c>
      <c r="BB111" s="285" t="n">
        <v>517.92</v>
      </c>
      <c r="BC111" s="285" t="n">
        <v>357.78</v>
      </c>
      <c r="BD111" s="285" t="n">
        <v>0</v>
      </c>
      <c r="BE111" s="285" t="n">
        <v>28.57</v>
      </c>
      <c r="BF111" s="285" t="n">
        <v>23.38</v>
      </c>
      <c r="BG111" s="285" t="n">
        <v>0</v>
      </c>
      <c r="BH111" s="285" t="n">
        <v>28.57</v>
      </c>
      <c r="BI111" s="285" t="n">
        <v>23.38</v>
      </c>
      <c r="BJ111" s="285" t="n">
        <v>0</v>
      </c>
      <c r="BK111" s="285" t="n">
        <v>1049101.14</v>
      </c>
      <c r="BL111" s="285" t="n">
        <v>596552.68</v>
      </c>
      <c r="BM111" s="285" t="n">
        <v>0</v>
      </c>
      <c r="BN111" s="285" t="n">
        <v>1070878</v>
      </c>
      <c r="BO111" s="285" t="n">
        <v>609871</v>
      </c>
      <c r="BP111" s="285" t="n">
        <v>0</v>
      </c>
      <c r="BQ111" s="285" t="n">
        <v>12.64</v>
      </c>
      <c r="BR111" s="285" t="n">
        <v>6.36</v>
      </c>
      <c r="BS111" s="285" t="n">
        <v>0</v>
      </c>
      <c r="BT111" s="285" t="n">
        <v>12.64</v>
      </c>
      <c r="BU111" s="285" t="n">
        <v>6.36</v>
      </c>
      <c r="BV111" s="285" t="n">
        <v>0</v>
      </c>
      <c r="BW111" s="285" t="n">
        <v>1136879.02</v>
      </c>
      <c r="BX111" s="285" t="n">
        <v>752671.93</v>
      </c>
      <c r="BY111" s="285" t="n">
        <v>0</v>
      </c>
      <c r="BZ111" s="285" t="n">
        <v>1158630</v>
      </c>
      <c r="CA111" s="285" t="n">
        <v>769208</v>
      </c>
      <c r="CB111" s="285" t="n">
        <v>0</v>
      </c>
      <c r="CC111" s="285" t="n">
        <v>16.62</v>
      </c>
      <c r="CD111" s="285" t="n">
        <v>10.38</v>
      </c>
      <c r="CE111" s="285" t="n">
        <v>0</v>
      </c>
      <c r="CF111" s="285" t="n">
        <v>16.62</v>
      </c>
      <c r="CG111" s="285" t="n">
        <v>10.38</v>
      </c>
      <c r="CH111" s="285" t="n">
        <v>0</v>
      </c>
      <c r="CI111" s="345"/>
      <c r="CJ111" s="18"/>
      <c r="CK111" s="18"/>
      <c r="CL111" s="18"/>
      <c r="CM111" s="18"/>
      <c r="CN111" s="18"/>
      <c r="CO111" s="18"/>
      <c r="CP111" s="18"/>
      <c r="CQ111" s="18"/>
      <c r="CR111" s="18"/>
      <c r="CS111" s="18"/>
      <c r="CT111" s="18"/>
      <c r="CU111" s="18"/>
      <c r="CV111" s="18"/>
      <c r="CW111" s="18"/>
      <c r="CX111" s="18"/>
      <c r="CY111" s="18"/>
      <c r="CZ111" s="18"/>
      <c r="DA111" s="18"/>
      <c r="DB111" s="18"/>
      <c r="DC111" s="18"/>
      <c r="DD111" s="18"/>
      <c r="DE111" s="18"/>
      <c r="DF111" s="18"/>
      <c r="DG111" s="18"/>
      <c r="DH111" s="18"/>
      <c r="DI111" s="18"/>
      <c r="DJ111" s="18"/>
      <c r="DK111" s="18"/>
      <c r="DL111" s="18"/>
      <c r="DM111" s="18"/>
      <c r="DN111" s="18"/>
      <c r="DO111" s="18"/>
      <c r="DP111" s="18"/>
      <c r="DQ111" s="18"/>
      <c r="DR111" s="18"/>
      <c r="DS111" s="18"/>
      <c r="DT111" s="18"/>
      <c r="DU111" s="18"/>
      <c r="DV111" s="18"/>
      <c r="DW111" s="18"/>
      <c r="DX111" s="18"/>
      <c r="DY111" s="18"/>
      <c r="DZ111" s="18"/>
      <c r="EA111" s="18"/>
      <c r="EB111" s="18"/>
      <c r="EC111" s="18"/>
    </row>
    <row r="112" customFormat="false" ht="11.25" hidden="false" customHeight="true" outlineLevel="0" collapsed="false">
      <c r="A112" s="342" t="n">
        <v>2015</v>
      </c>
      <c r="B112" s="343" t="n">
        <v>101</v>
      </c>
      <c r="C112" s="344" t="s">
        <v>531</v>
      </c>
      <c r="D112" s="285" t="n">
        <v>74663.51</v>
      </c>
      <c r="E112" s="285" t="n">
        <v>77104.17</v>
      </c>
      <c r="F112" s="285" t="n">
        <v>135565.62</v>
      </c>
      <c r="G112" s="285" t="n">
        <v>137570.47</v>
      </c>
      <c r="H112" s="285" t="n">
        <v>103049.72</v>
      </c>
      <c r="I112" s="285" t="n">
        <v>105231.95</v>
      </c>
      <c r="J112" s="345"/>
      <c r="K112" s="285" t="n">
        <f aca="false">IF(E112&lt;&gt;0,ROUND(E112-(T112/(U112+V112)),0),"")</f>
        <v>-0</v>
      </c>
      <c r="L112" s="285" t="n">
        <f aca="false">IF(F112&lt;&gt;0,ROUND(F112-(W112/(X112)),0),"")</f>
        <v>0</v>
      </c>
      <c r="M112" s="285" t="n">
        <f aca="false">IF(G112&lt;&gt;0,ROUND(G112-(Y112/(Z112)),0),"")</f>
        <v>0</v>
      </c>
      <c r="N112" s="285" t="n">
        <f aca="false">IF(H112&lt;&gt;0,ROUND(H112-(AA112/(AB112)),0),"")</f>
        <v>-0</v>
      </c>
      <c r="O112" s="285" t="n">
        <f aca="false">IF(I112&lt;&gt;0,ROUND(I112-(AC112/(AD112)),0),"")</f>
        <v>0</v>
      </c>
      <c r="P112" s="345"/>
      <c r="Q112" s="285" t="n">
        <v>99144182.18</v>
      </c>
      <c r="R112" s="285" t="n">
        <v>1246.38</v>
      </c>
      <c r="S112" s="285" t="n">
        <v>81.5</v>
      </c>
      <c r="T112" s="285" t="n">
        <v>112178858.91</v>
      </c>
      <c r="U112" s="285" t="n">
        <v>1378</v>
      </c>
      <c r="V112" s="285" t="n">
        <v>76.9</v>
      </c>
      <c r="W112" s="285" t="n">
        <v>2304615.53</v>
      </c>
      <c r="X112" s="285" t="n">
        <v>17</v>
      </c>
      <c r="Y112" s="285" t="n">
        <v>2476268.42</v>
      </c>
      <c r="Z112" s="285" t="n">
        <v>18</v>
      </c>
      <c r="AA112" s="285" t="n">
        <v>4843337.02</v>
      </c>
      <c r="AB112" s="285" t="n">
        <v>47</v>
      </c>
      <c r="AC112" s="285" t="n">
        <v>5051133.4</v>
      </c>
      <c r="AD112" s="285" t="n">
        <v>48</v>
      </c>
      <c r="AE112" s="345"/>
      <c r="AF112" s="285" t="n">
        <f aca="false">IF(ISBLANK(Q112),"",ROUND(Q112-(AS112+AT112+AU112),0))</f>
        <v>0</v>
      </c>
      <c r="AG112" s="285" t="n">
        <f aca="false">IF(ISBLANK(T112),"",ROUND(T112-(AV112+AW112+AX112),0))</f>
        <v>0</v>
      </c>
      <c r="AH112" s="285" t="n">
        <f aca="false">IF(ISBLANK(W112),"",ROUND(W112-(BK112+BL112+BM112),0))</f>
        <v>0</v>
      </c>
      <c r="AI112" s="285" t="n">
        <f aca="false">IF(ISBLANK(Y112),"",ROUND(Y112-(BN112+BO112+BP112),0))</f>
        <v>0</v>
      </c>
      <c r="AJ112" s="285" t="n">
        <f aca="false">IF(ISBLANK(AA112),"",ROUND(AA112-(BW112+BX112+BY112),0))</f>
        <v>0</v>
      </c>
      <c r="AK112" s="285" t="n">
        <f aca="false">IF(ISBLANK(AC112),"",ROUND(AC112-(BZ112+CA112+CB112),0))</f>
        <v>0</v>
      </c>
      <c r="AL112" s="285" t="n">
        <f aca="false">IF(ISBLANK(R112),"",ROUND((R112+S112)-(AY112+AZ112+BA112+BE112+BF112+BG112),0))</f>
        <v>0</v>
      </c>
      <c r="AM112" s="285" t="n">
        <f aca="false">IF(ISBLANK(U112),"",ROUND((U112+V112)-(BB112+BC112+BD112+BH112+BI112+BJ112),0))</f>
        <v>0</v>
      </c>
      <c r="AN112" s="285" t="n">
        <f aca="false">IF(ISBLANK(X112),"",ROUND((X112)-(BQ112+BR112+BS112),0))</f>
        <v>0</v>
      </c>
      <c r="AO112" s="285" t="n">
        <f aca="false">IF(ISBLANK(Z112),"",ROUND((Z112)-(BT112+BU112+BV112),0))</f>
        <v>0</v>
      </c>
      <c r="AP112" s="285" t="n">
        <f aca="false">IF(ISBLANK(AB112),"",ROUND((AB112)-(CC112+CD112+CE112),0))</f>
        <v>0</v>
      </c>
      <c r="AQ112" s="285" t="n">
        <f aca="false">IF(ISBLANK(AD112),"",ROUND((AD112)-(CF112+CG112+CH112),0))</f>
        <v>0</v>
      </c>
      <c r="AR112" s="345"/>
      <c r="AS112" s="285" t="n">
        <v>53739636.77</v>
      </c>
      <c r="AT112" s="285" t="n">
        <v>45404545.41</v>
      </c>
      <c r="AU112" s="285" t="n">
        <v>0</v>
      </c>
      <c r="AV112" s="285" t="n">
        <v>61800932.96</v>
      </c>
      <c r="AW112" s="285" t="n">
        <v>50377925.95</v>
      </c>
      <c r="AX112" s="285" t="n">
        <v>0</v>
      </c>
      <c r="AY112" s="285" t="n">
        <v>697.8</v>
      </c>
      <c r="AZ112" s="285" t="n">
        <v>548.58</v>
      </c>
      <c r="BA112" s="285" t="n">
        <v>0</v>
      </c>
      <c r="BB112" s="285" t="n">
        <v>776.54</v>
      </c>
      <c r="BC112" s="285" t="n">
        <v>601.46</v>
      </c>
      <c r="BD112" s="285" t="n">
        <v>0</v>
      </c>
      <c r="BE112" s="285" t="n">
        <v>32</v>
      </c>
      <c r="BF112" s="285" t="n">
        <v>49.5</v>
      </c>
      <c r="BG112" s="285" t="n">
        <v>0</v>
      </c>
      <c r="BH112" s="285" t="n">
        <v>31.81</v>
      </c>
      <c r="BI112" s="285" t="n">
        <v>45.09</v>
      </c>
      <c r="BJ112" s="285" t="n">
        <v>0</v>
      </c>
      <c r="BK112" s="285" t="n">
        <v>1739385.81</v>
      </c>
      <c r="BL112" s="285" t="n">
        <v>565229.72</v>
      </c>
      <c r="BM112" s="285" t="n">
        <v>0</v>
      </c>
      <c r="BN112" s="285" t="n">
        <v>1904357.24</v>
      </c>
      <c r="BO112" s="285" t="n">
        <v>571911.18</v>
      </c>
      <c r="BP112" s="285" t="n">
        <v>0</v>
      </c>
      <c r="BQ112" s="285" t="n">
        <v>13</v>
      </c>
      <c r="BR112" s="285" t="n">
        <v>4</v>
      </c>
      <c r="BS112" s="285" t="n">
        <v>0</v>
      </c>
      <c r="BT112" s="285" t="n">
        <v>14</v>
      </c>
      <c r="BU112" s="285" t="n">
        <v>4</v>
      </c>
      <c r="BV112" s="285" t="n">
        <v>0</v>
      </c>
      <c r="BW112" s="285" t="n">
        <v>2195655.87</v>
      </c>
      <c r="BX112" s="285" t="n">
        <v>2647681.15</v>
      </c>
      <c r="BY112" s="285" t="n">
        <v>0</v>
      </c>
      <c r="BZ112" s="285" t="n">
        <v>2278384.54</v>
      </c>
      <c r="CA112" s="285" t="n">
        <v>2772748.86</v>
      </c>
      <c r="CB112" s="285" t="n">
        <v>0</v>
      </c>
      <c r="CC112" s="285" t="n">
        <v>22</v>
      </c>
      <c r="CD112" s="285" t="n">
        <v>25</v>
      </c>
      <c r="CE112" s="285" t="n">
        <v>0</v>
      </c>
      <c r="CF112" s="285" t="n">
        <v>22.47</v>
      </c>
      <c r="CG112" s="285" t="n">
        <v>25.53</v>
      </c>
      <c r="CH112" s="285" t="n">
        <v>0</v>
      </c>
      <c r="CI112" s="345"/>
      <c r="CJ112" s="18"/>
      <c r="CK112" s="18"/>
      <c r="CL112" s="18"/>
      <c r="CM112" s="18"/>
      <c r="CN112" s="18"/>
      <c r="CO112" s="18"/>
      <c r="CP112" s="18"/>
      <c r="CQ112" s="18"/>
      <c r="CR112" s="18"/>
      <c r="CS112" s="18"/>
      <c r="CT112" s="18"/>
      <c r="CU112" s="18"/>
      <c r="CV112" s="18"/>
      <c r="CW112" s="18"/>
      <c r="CX112" s="18"/>
      <c r="CY112" s="18"/>
      <c r="CZ112" s="18"/>
      <c r="DA112" s="18"/>
      <c r="DB112" s="18"/>
      <c r="DC112" s="18"/>
      <c r="DD112" s="18"/>
      <c r="DE112" s="18"/>
      <c r="DF112" s="18"/>
      <c r="DG112" s="18"/>
      <c r="DH112" s="18"/>
      <c r="DI112" s="18"/>
      <c r="DJ112" s="18"/>
      <c r="DK112" s="18"/>
      <c r="DL112" s="18"/>
      <c r="DM112" s="18"/>
      <c r="DN112" s="18"/>
      <c r="DO112" s="18"/>
      <c r="DP112" s="18"/>
      <c r="DQ112" s="18"/>
      <c r="DR112" s="18"/>
      <c r="DS112" s="18"/>
      <c r="DT112" s="18"/>
      <c r="DU112" s="18"/>
      <c r="DV112" s="18"/>
      <c r="DW112" s="18"/>
      <c r="DX112" s="18"/>
      <c r="DY112" s="18"/>
      <c r="DZ112" s="18"/>
      <c r="EA112" s="18"/>
      <c r="EB112" s="18"/>
      <c r="EC112" s="18"/>
    </row>
    <row r="113" customFormat="false" ht="11.25" hidden="false" customHeight="true" outlineLevel="0" collapsed="false">
      <c r="A113" s="342" t="n">
        <v>2015</v>
      </c>
      <c r="B113" s="343" t="n">
        <v>102</v>
      </c>
      <c r="C113" s="344" t="s">
        <v>532</v>
      </c>
      <c r="D113" s="285" t="n">
        <v>43904.28</v>
      </c>
      <c r="E113" s="285" t="n">
        <v>46797.65</v>
      </c>
      <c r="F113" s="285" t="n">
        <v>81623</v>
      </c>
      <c r="G113" s="285" t="n">
        <v>84542.67</v>
      </c>
      <c r="H113" s="285" t="n">
        <v>78844.33</v>
      </c>
      <c r="I113" s="285" t="n">
        <v>79861.67</v>
      </c>
      <c r="J113" s="345"/>
      <c r="K113" s="285" t="n">
        <f aca="false">IF(E113&lt;&gt;0,ROUND(E113-(T113/(U113+V113)),0),"")</f>
        <v>-0</v>
      </c>
      <c r="L113" s="285" t="n">
        <f aca="false">IF(F113&lt;&gt;0,ROUND(F113-(W113/(X113)),0),"")</f>
        <v>0</v>
      </c>
      <c r="M113" s="285" t="n">
        <f aca="false">IF(G113&lt;&gt;0,ROUND(G113-(Y113/(Z113)),0),"")</f>
        <v>0</v>
      </c>
      <c r="N113" s="285" t="n">
        <f aca="false">IF(H113&lt;&gt;0,ROUND(H113-(AA113/(AB113)),0),"")</f>
        <v>-0</v>
      </c>
      <c r="O113" s="285" t="n">
        <f aca="false">IF(I113&lt;&gt;0,ROUND(I113-(AC113/(AD113)),0),"")</f>
        <v>0</v>
      </c>
      <c r="P113" s="345"/>
      <c r="Q113" s="285" t="n">
        <v>9375758.44</v>
      </c>
      <c r="R113" s="285" t="n">
        <v>200.79</v>
      </c>
      <c r="S113" s="285" t="n">
        <v>12.76</v>
      </c>
      <c r="T113" s="285" t="n">
        <v>9993638.51</v>
      </c>
      <c r="U113" s="285" t="n">
        <v>200.79</v>
      </c>
      <c r="V113" s="285" t="n">
        <v>12.76</v>
      </c>
      <c r="W113" s="285" t="n">
        <v>489738</v>
      </c>
      <c r="X113" s="285" t="n">
        <v>6</v>
      </c>
      <c r="Y113" s="285" t="n">
        <v>507256</v>
      </c>
      <c r="Z113" s="285" t="n">
        <v>6</v>
      </c>
      <c r="AA113" s="285" t="n">
        <v>236533</v>
      </c>
      <c r="AB113" s="285" t="n">
        <v>3</v>
      </c>
      <c r="AC113" s="285" t="n">
        <v>239585</v>
      </c>
      <c r="AD113" s="285" t="n">
        <v>3</v>
      </c>
      <c r="AE113" s="345"/>
      <c r="AF113" s="285" t="n">
        <f aca="false">IF(ISBLANK(Q113),"",ROUND(Q113-(AS113+AT113+AU113),0))</f>
        <v>0</v>
      </c>
      <c r="AG113" s="285" t="n">
        <f aca="false">IF(ISBLANK(T113),"",ROUND(T113-(AV113+AW113+AX113),0))</f>
        <v>0</v>
      </c>
      <c r="AH113" s="285" t="n">
        <f aca="false">IF(ISBLANK(W113),"",ROUND(W113-(BK113+BL113+BM113),0))</f>
        <v>0</v>
      </c>
      <c r="AI113" s="285" t="n">
        <f aca="false">IF(ISBLANK(Y113),"",ROUND(Y113-(BN113+BO113+BP113),0))</f>
        <v>0</v>
      </c>
      <c r="AJ113" s="285" t="n">
        <f aca="false">IF(ISBLANK(AA113),"",ROUND(AA113-(BW113+BX113+BY113),0))</f>
        <v>0</v>
      </c>
      <c r="AK113" s="285" t="n">
        <f aca="false">IF(ISBLANK(AC113),"",ROUND(AC113-(BZ113+CA113+CB113),0))</f>
        <v>0</v>
      </c>
      <c r="AL113" s="285" t="n">
        <f aca="false">IF(ISBLANK(R113),"",ROUND((R113+S113)-(AY113+AZ113+BA113+BE113+BF113+BG113),0))</f>
        <v>0</v>
      </c>
      <c r="AM113" s="285" t="n">
        <f aca="false">IF(ISBLANK(U113),"",ROUND((U113+V113)-(BB113+BC113+BD113+BH113+BI113+BJ113),0))</f>
        <v>0</v>
      </c>
      <c r="AN113" s="285" t="n">
        <f aca="false">IF(ISBLANK(X113),"",ROUND((X113)-(BQ113+BR113+BS113),0))</f>
        <v>0</v>
      </c>
      <c r="AO113" s="285" t="n">
        <f aca="false">IF(ISBLANK(Z113),"",ROUND((Z113)-(BT113+BU113+BV113),0))</f>
        <v>0</v>
      </c>
      <c r="AP113" s="285" t="n">
        <f aca="false">IF(ISBLANK(AB113),"",ROUND((AB113)-(CC113+CD113+CE113),0))</f>
        <v>0</v>
      </c>
      <c r="AQ113" s="285" t="n">
        <f aca="false">IF(ISBLANK(AD113),"",ROUND((AD113)-(CF113+CG113+CH113),0))</f>
        <v>0</v>
      </c>
      <c r="AR113" s="345"/>
      <c r="AS113" s="285" t="n">
        <v>5675105.39</v>
      </c>
      <c r="AT113" s="285" t="n">
        <v>3700653.05</v>
      </c>
      <c r="AU113" s="285" t="n">
        <v>0</v>
      </c>
      <c r="AV113" s="285" t="n">
        <v>6432303.65</v>
      </c>
      <c r="AW113" s="285" t="n">
        <v>3561334.86</v>
      </c>
      <c r="AX113" s="285" t="n">
        <v>0</v>
      </c>
      <c r="AY113" s="285" t="n">
        <v>120.82</v>
      </c>
      <c r="AZ113" s="285" t="n">
        <v>79.97</v>
      </c>
      <c r="BA113" s="285" t="n">
        <v>0</v>
      </c>
      <c r="BB113" s="285" t="n">
        <v>121.82</v>
      </c>
      <c r="BC113" s="285" t="n">
        <v>78.97</v>
      </c>
      <c r="BD113" s="285" t="n">
        <v>0</v>
      </c>
      <c r="BE113" s="285" t="n">
        <v>8.42</v>
      </c>
      <c r="BF113" s="285" t="n">
        <v>4.34</v>
      </c>
      <c r="BG113" s="285" t="n">
        <v>0</v>
      </c>
      <c r="BH113" s="285" t="n">
        <v>8.42</v>
      </c>
      <c r="BI113" s="285" t="n">
        <v>4.34</v>
      </c>
      <c r="BJ113" s="285" t="n">
        <v>0</v>
      </c>
      <c r="BK113" s="285" t="n">
        <v>372602.33</v>
      </c>
      <c r="BL113" s="285" t="n">
        <v>117135.67</v>
      </c>
      <c r="BM113" s="285" t="n">
        <v>0</v>
      </c>
      <c r="BN113" s="285" t="n">
        <v>387399.02</v>
      </c>
      <c r="BO113" s="285" t="n">
        <v>119856.98</v>
      </c>
      <c r="BP113" s="285" t="n">
        <v>0</v>
      </c>
      <c r="BQ113" s="285" t="n">
        <v>4.67</v>
      </c>
      <c r="BR113" s="285" t="n">
        <v>1.33</v>
      </c>
      <c r="BS113" s="285" t="n">
        <v>0</v>
      </c>
      <c r="BT113" s="285" t="n">
        <v>4.67</v>
      </c>
      <c r="BU113" s="285" t="n">
        <v>1.33</v>
      </c>
      <c r="BV113" s="285" t="n">
        <v>0</v>
      </c>
      <c r="BW113" s="285" t="n">
        <v>50423.56</v>
      </c>
      <c r="BX113" s="285" t="n">
        <v>186109.44</v>
      </c>
      <c r="BY113" s="285" t="n">
        <v>0</v>
      </c>
      <c r="BZ113" s="285" t="n">
        <v>50402.76</v>
      </c>
      <c r="CA113" s="285" t="n">
        <v>189182.24</v>
      </c>
      <c r="CB113" s="285" t="n">
        <v>0</v>
      </c>
      <c r="CC113" s="285" t="n">
        <v>0.67</v>
      </c>
      <c r="CD113" s="285" t="n">
        <v>2.33</v>
      </c>
      <c r="CE113" s="285" t="n">
        <v>0</v>
      </c>
      <c r="CF113" s="285" t="n">
        <v>0.67</v>
      </c>
      <c r="CG113" s="285" t="n">
        <v>2.33</v>
      </c>
      <c r="CH113" s="285" t="n">
        <v>0</v>
      </c>
      <c r="CI113" s="345"/>
      <c r="CJ113" s="18"/>
      <c r="CK113" s="18"/>
      <c r="CL113" s="18"/>
      <c r="CM113" s="18"/>
      <c r="CN113" s="18"/>
      <c r="CO113" s="18"/>
      <c r="CP113" s="18"/>
      <c r="CQ113" s="18"/>
      <c r="CR113" s="18"/>
      <c r="CS113" s="18"/>
      <c r="CT113" s="18"/>
      <c r="CU113" s="18"/>
      <c r="CV113" s="18"/>
      <c r="CW113" s="18"/>
      <c r="CX113" s="18"/>
      <c r="CY113" s="18"/>
      <c r="CZ113" s="18"/>
      <c r="DA113" s="18"/>
      <c r="DB113" s="18"/>
      <c r="DC113" s="18"/>
      <c r="DD113" s="18"/>
      <c r="DE113" s="18"/>
      <c r="DF113" s="18"/>
      <c r="DG113" s="18"/>
      <c r="DH113" s="18"/>
      <c r="DI113" s="18"/>
      <c r="DJ113" s="18"/>
      <c r="DK113" s="18"/>
      <c r="DL113" s="18"/>
      <c r="DM113" s="18"/>
      <c r="DN113" s="18"/>
      <c r="DO113" s="18"/>
      <c r="DP113" s="18"/>
      <c r="DQ113" s="18"/>
      <c r="DR113" s="18"/>
      <c r="DS113" s="18"/>
      <c r="DT113" s="18"/>
      <c r="DU113" s="18"/>
      <c r="DV113" s="18"/>
      <c r="DW113" s="18"/>
      <c r="DX113" s="18"/>
      <c r="DY113" s="18"/>
      <c r="DZ113" s="18"/>
      <c r="EA113" s="18"/>
      <c r="EB113" s="18"/>
      <c r="EC113" s="18"/>
    </row>
    <row r="114" customFormat="false" ht="11.25" hidden="false" customHeight="true" outlineLevel="0" collapsed="false">
      <c r="A114" s="342" t="n">
        <v>2015</v>
      </c>
      <c r="B114" s="343" t="n">
        <v>103</v>
      </c>
      <c r="C114" s="344" t="s">
        <v>459</v>
      </c>
      <c r="D114" s="285" t="n">
        <v>42310.48</v>
      </c>
      <c r="E114" s="285" t="n">
        <v>43768.05</v>
      </c>
      <c r="F114" s="285" t="n">
        <v>46083.59</v>
      </c>
      <c r="G114" s="285" t="n">
        <v>59038.6</v>
      </c>
      <c r="H114" s="285" t="n">
        <v>61149.5</v>
      </c>
      <c r="I114" s="285" t="n">
        <v>62999</v>
      </c>
      <c r="J114" s="345"/>
      <c r="K114" s="285" t="n">
        <f aca="false">IF(E114&lt;&gt;0,ROUND(E114-(T114/(U114+V114)),0),"")</f>
        <v>-0</v>
      </c>
      <c r="L114" s="285" t="n">
        <f aca="false">IF(F114&lt;&gt;0,ROUND(F114-(W114/(X114)),0),"")</f>
        <v>-0</v>
      </c>
      <c r="M114" s="285" t="n">
        <f aca="false">IF(G114&lt;&gt;0,ROUND(G114-(Y114/(Z114)),0),"")</f>
        <v>0</v>
      </c>
      <c r="N114" s="285" t="n">
        <f aca="false">IF(H114&lt;&gt;0,ROUND(H114-(AA114/(AB114)),0),"")</f>
        <v>-0</v>
      </c>
      <c r="O114" s="285" t="n">
        <f aca="false">IF(I114&lt;&gt;0,ROUND(I114-(AC114/(AD114)),0),"")</f>
        <v>0</v>
      </c>
      <c r="P114" s="345"/>
      <c r="Q114" s="285" t="n">
        <v>4112155.24</v>
      </c>
      <c r="R114" s="285" t="n">
        <v>89.59</v>
      </c>
      <c r="S114" s="285" t="n">
        <v>7.6</v>
      </c>
      <c r="T114" s="285" t="n">
        <v>4114197</v>
      </c>
      <c r="U114" s="285" t="n">
        <v>88</v>
      </c>
      <c r="V114" s="285" t="n">
        <v>6</v>
      </c>
      <c r="W114" s="285" t="n">
        <v>289404.96</v>
      </c>
      <c r="X114" s="285" t="n">
        <v>6.28</v>
      </c>
      <c r="Y114" s="285" t="n">
        <v>295193</v>
      </c>
      <c r="Z114" s="285" t="n">
        <v>5</v>
      </c>
      <c r="AA114" s="285" t="n">
        <v>61761</v>
      </c>
      <c r="AB114" s="285" t="n">
        <v>1.01</v>
      </c>
      <c r="AC114" s="285" t="n">
        <v>62999</v>
      </c>
      <c r="AD114" s="285" t="n">
        <v>1</v>
      </c>
      <c r="AE114" s="345"/>
      <c r="AF114" s="285" t="n">
        <f aca="false">IF(ISBLANK(Q114),"",ROUND(Q114-(AS114+AT114+AU114),0))</f>
        <v>0</v>
      </c>
      <c r="AG114" s="285" t="n">
        <f aca="false">IF(ISBLANK(T114),"",ROUND(T114-(AV114+AW114+AX114),0))</f>
        <v>0</v>
      </c>
      <c r="AH114" s="285" t="n">
        <f aca="false">IF(ISBLANK(W114),"",ROUND(W114-(BK114+BL114+BM114),0))</f>
        <v>0</v>
      </c>
      <c r="AI114" s="285" t="n">
        <f aca="false">IF(ISBLANK(Y114),"",ROUND(Y114-(BN114+BO114+BP114),0))</f>
        <v>0</v>
      </c>
      <c r="AJ114" s="285" t="n">
        <f aca="false">IF(ISBLANK(AA114),"",ROUND(AA114-(BW114+BX114+BY114),0))</f>
        <v>0</v>
      </c>
      <c r="AK114" s="285" t="n">
        <f aca="false">IF(ISBLANK(AC114),"",ROUND(AC114-(BZ114+CA114+CB114),0))</f>
        <v>0</v>
      </c>
      <c r="AL114" s="285" t="n">
        <f aca="false">IF(ISBLANK(R114),"",ROUND((R114+S114)-(AY114+AZ114+BA114+BE114+BF114+BG114),0))</f>
        <v>0</v>
      </c>
      <c r="AM114" s="285" t="n">
        <f aca="false">IF(ISBLANK(U114),"",ROUND((U114+V114)-(BB114+BC114+BD114+BH114+BI114+BJ114),0))</f>
        <v>0</v>
      </c>
      <c r="AN114" s="285" t="n">
        <f aca="false">IF(ISBLANK(X114),"",ROUND((X114)-(BQ114+BR114+BS114),0))</f>
        <v>0</v>
      </c>
      <c r="AO114" s="285" t="n">
        <f aca="false">IF(ISBLANK(Z114),"",ROUND((Z114)-(BT114+BU114+BV114),0))</f>
        <v>0</v>
      </c>
      <c r="AP114" s="285" t="n">
        <f aca="false">IF(ISBLANK(AB114),"",ROUND((AB114)-(CC114+CD114+CE114),0))</f>
        <v>0</v>
      </c>
      <c r="AQ114" s="285" t="n">
        <f aca="false">IF(ISBLANK(AD114),"",ROUND((AD114)-(CF114+CG114+CH114),0))</f>
        <v>0</v>
      </c>
      <c r="AR114" s="345"/>
      <c r="AS114" s="285" t="n">
        <v>2384236.82</v>
      </c>
      <c r="AT114" s="285" t="n">
        <v>1727918.42</v>
      </c>
      <c r="AU114" s="285" t="n">
        <v>0</v>
      </c>
      <c r="AV114" s="285" t="n">
        <v>2364017</v>
      </c>
      <c r="AW114" s="285" t="n">
        <v>1750180</v>
      </c>
      <c r="AX114" s="285" t="n">
        <v>0</v>
      </c>
      <c r="AY114" s="285" t="n">
        <v>51.88</v>
      </c>
      <c r="AZ114" s="285" t="n">
        <v>37.71</v>
      </c>
      <c r="BA114" s="285" t="n">
        <v>0</v>
      </c>
      <c r="BB114" s="285" t="n">
        <v>51</v>
      </c>
      <c r="BC114" s="285" t="n">
        <v>37</v>
      </c>
      <c r="BD114" s="285" t="n">
        <v>0</v>
      </c>
      <c r="BE114" s="285" t="n">
        <v>4.75</v>
      </c>
      <c r="BF114" s="285" t="n">
        <v>2.85</v>
      </c>
      <c r="BG114" s="285" t="n">
        <v>0</v>
      </c>
      <c r="BH114" s="285" t="n">
        <v>4</v>
      </c>
      <c r="BI114" s="285" t="n">
        <v>2</v>
      </c>
      <c r="BJ114" s="285" t="n">
        <v>0</v>
      </c>
      <c r="BK114" s="285" t="n">
        <v>215762.88</v>
      </c>
      <c r="BL114" s="285" t="n">
        <v>73642.08</v>
      </c>
      <c r="BM114" s="285" t="n">
        <v>0</v>
      </c>
      <c r="BN114" s="285" t="n">
        <v>220078</v>
      </c>
      <c r="BO114" s="285" t="n">
        <v>75115</v>
      </c>
      <c r="BP114" s="285" t="n">
        <v>0</v>
      </c>
      <c r="BQ114" s="285" t="n">
        <v>4.9</v>
      </c>
      <c r="BR114" s="285" t="n">
        <v>1.38</v>
      </c>
      <c r="BS114" s="285" t="n">
        <v>0</v>
      </c>
      <c r="BT114" s="285" t="n">
        <v>4</v>
      </c>
      <c r="BU114" s="285" t="n">
        <v>1</v>
      </c>
      <c r="BV114" s="285" t="n">
        <v>0</v>
      </c>
      <c r="BW114" s="285" t="n">
        <v>0</v>
      </c>
      <c r="BX114" s="285" t="n">
        <v>61761</v>
      </c>
      <c r="BY114" s="285" t="n">
        <v>0</v>
      </c>
      <c r="BZ114" s="285" t="n">
        <v>0</v>
      </c>
      <c r="CA114" s="285" t="n">
        <v>62999</v>
      </c>
      <c r="CB114" s="285" t="n">
        <v>0</v>
      </c>
      <c r="CC114" s="285" t="n">
        <v>0</v>
      </c>
      <c r="CD114" s="285" t="n">
        <v>1.01</v>
      </c>
      <c r="CE114" s="285" t="n">
        <v>0</v>
      </c>
      <c r="CF114" s="285" t="n">
        <v>0</v>
      </c>
      <c r="CG114" s="285" t="n">
        <v>1</v>
      </c>
      <c r="CH114" s="285" t="n">
        <v>0</v>
      </c>
      <c r="CI114" s="345"/>
      <c r="CJ114" s="18"/>
      <c r="CK114" s="18"/>
      <c r="CL114" s="18"/>
      <c r="CM114" s="18"/>
      <c r="CN114" s="18"/>
      <c r="CO114" s="18"/>
      <c r="CP114" s="18"/>
      <c r="CQ114" s="18"/>
      <c r="CR114" s="18"/>
      <c r="CS114" s="18"/>
      <c r="CT114" s="18"/>
      <c r="CU114" s="18"/>
      <c r="CV114" s="18"/>
      <c r="CW114" s="18"/>
      <c r="CX114" s="18"/>
      <c r="CY114" s="18"/>
      <c r="CZ114" s="18"/>
      <c r="DA114" s="18"/>
      <c r="DB114" s="18"/>
      <c r="DC114" s="18"/>
      <c r="DD114" s="18"/>
      <c r="DE114" s="18"/>
      <c r="DF114" s="18"/>
      <c r="DG114" s="18"/>
      <c r="DH114" s="18"/>
      <c r="DI114" s="18"/>
      <c r="DJ114" s="18"/>
      <c r="DK114" s="18"/>
      <c r="DL114" s="18"/>
      <c r="DM114" s="18"/>
      <c r="DN114" s="18"/>
      <c r="DO114" s="18"/>
      <c r="DP114" s="18"/>
      <c r="DQ114" s="18"/>
      <c r="DR114" s="18"/>
      <c r="DS114" s="18"/>
      <c r="DT114" s="18"/>
      <c r="DU114" s="18"/>
      <c r="DV114" s="18"/>
      <c r="DW114" s="18"/>
      <c r="DX114" s="18"/>
      <c r="DY114" s="18"/>
      <c r="DZ114" s="18"/>
      <c r="EA114" s="18"/>
      <c r="EB114" s="18"/>
      <c r="EC114" s="18"/>
    </row>
    <row r="115" customFormat="false" ht="11.25" hidden="false" customHeight="true" outlineLevel="0" collapsed="false">
      <c r="A115" s="342" t="n">
        <v>2015</v>
      </c>
      <c r="B115" s="343" t="n">
        <v>104</v>
      </c>
      <c r="C115" s="344" t="s">
        <v>533</v>
      </c>
      <c r="D115" s="285" t="n">
        <v>56309.67</v>
      </c>
      <c r="E115" s="285" t="n">
        <v>57509.24</v>
      </c>
      <c r="F115" s="285" t="n">
        <v>105830.22</v>
      </c>
      <c r="G115" s="285" t="n">
        <v>107946.82</v>
      </c>
      <c r="H115" s="285" t="n">
        <v>70741.61</v>
      </c>
      <c r="I115" s="285" t="n">
        <v>72156.45</v>
      </c>
      <c r="J115" s="345"/>
      <c r="K115" s="285" t="n">
        <f aca="false">IF(E115&lt;&gt;0,ROUND(E115-(T115/(U115+V115)),0),"")</f>
        <v>-0</v>
      </c>
      <c r="L115" s="285" t="n">
        <f aca="false">IF(F115&lt;&gt;0,ROUND(F115-(W115/(X115)),0),"")</f>
        <v>0</v>
      </c>
      <c r="M115" s="285" t="n">
        <f aca="false">IF(G115&lt;&gt;0,ROUND(G115-(Y115/(Z115)),0),"")</f>
        <v>0</v>
      </c>
      <c r="N115" s="285" t="n">
        <f aca="false">IF(H115&lt;&gt;0,ROUND(H115-(AA115/(AB115)),0),"")</f>
        <v>-0</v>
      </c>
      <c r="O115" s="285" t="n">
        <f aca="false">IF(I115&lt;&gt;0,ROUND(I115-(AC115/(AD115)),0),"")</f>
        <v>0</v>
      </c>
      <c r="P115" s="345"/>
      <c r="Q115" s="285" t="n">
        <v>24427697.52</v>
      </c>
      <c r="R115" s="285" t="n">
        <v>405.81</v>
      </c>
      <c r="S115" s="285" t="n">
        <v>28</v>
      </c>
      <c r="T115" s="285" t="n">
        <v>25293141</v>
      </c>
      <c r="U115" s="285" t="n">
        <v>411.81</v>
      </c>
      <c r="V115" s="285" t="n">
        <v>28</v>
      </c>
      <c r="W115" s="285" t="n">
        <v>1058302.15</v>
      </c>
      <c r="X115" s="285" t="n">
        <v>10</v>
      </c>
      <c r="Y115" s="285" t="n">
        <v>1079468.19</v>
      </c>
      <c r="Z115" s="285" t="n">
        <v>10</v>
      </c>
      <c r="AA115" s="285" t="n">
        <v>990382.6</v>
      </c>
      <c r="AB115" s="285" t="n">
        <v>14</v>
      </c>
      <c r="AC115" s="285" t="n">
        <v>1010190.25</v>
      </c>
      <c r="AD115" s="285" t="n">
        <v>14</v>
      </c>
      <c r="AE115" s="345"/>
      <c r="AF115" s="285" t="n">
        <f aca="false">IF(ISBLANK(Q115),"",ROUND(Q115-(AS115+AT115+AU115),0))</f>
        <v>0</v>
      </c>
      <c r="AG115" s="285" t="n">
        <f aca="false">IF(ISBLANK(T115),"",ROUND(T115-(AV115+AW115+AX115),0))</f>
        <v>0</v>
      </c>
      <c r="AH115" s="285" t="n">
        <f aca="false">IF(ISBLANK(W115),"",ROUND(W115-(BK115+BL115+BM115),0))</f>
        <v>0</v>
      </c>
      <c r="AI115" s="285" t="n">
        <f aca="false">IF(ISBLANK(Y115),"",ROUND(Y115-(BN115+BO115+BP115),0))</f>
        <v>0</v>
      </c>
      <c r="AJ115" s="285" t="n">
        <f aca="false">IF(ISBLANK(AA115),"",ROUND(AA115-(BW115+BX115+BY115),0))</f>
        <v>0</v>
      </c>
      <c r="AK115" s="285" t="n">
        <f aca="false">IF(ISBLANK(AC115),"",ROUND(AC115-(BZ115+CA115+CB115),0))</f>
        <v>0</v>
      </c>
      <c r="AL115" s="285" t="n">
        <f aca="false">IF(ISBLANK(R115),"",ROUND((R115+S115)-(AY115+AZ115+BA115+BE115+BF115+BG115),0))</f>
        <v>0</v>
      </c>
      <c r="AM115" s="285" t="n">
        <f aca="false">IF(ISBLANK(U115),"",ROUND((U115+V115)-(BB115+BC115+BD115+BH115+BI115+BJ115),0))</f>
        <v>0</v>
      </c>
      <c r="AN115" s="285" t="n">
        <f aca="false">IF(ISBLANK(X115),"",ROUND((X115)-(BQ115+BR115+BS115),0))</f>
        <v>0</v>
      </c>
      <c r="AO115" s="285" t="n">
        <f aca="false">IF(ISBLANK(Z115),"",ROUND((Z115)-(BT115+BU115+BV115),0))</f>
        <v>0</v>
      </c>
      <c r="AP115" s="285" t="n">
        <f aca="false">IF(ISBLANK(AB115),"",ROUND((AB115)-(CC115+CD115+CE115),0))</f>
        <v>0</v>
      </c>
      <c r="AQ115" s="285" t="n">
        <f aca="false">IF(ISBLANK(AD115),"",ROUND((AD115)-(CF115+CG115+CH115),0))</f>
        <v>0</v>
      </c>
      <c r="AR115" s="345"/>
      <c r="AS115" s="285" t="n">
        <v>14342605.11</v>
      </c>
      <c r="AT115" s="285" t="n">
        <v>10085092.41</v>
      </c>
      <c r="AU115" s="285" t="n">
        <v>0</v>
      </c>
      <c r="AV115" s="285" t="n">
        <v>14877907</v>
      </c>
      <c r="AW115" s="285" t="n">
        <v>10415234</v>
      </c>
      <c r="AX115" s="285" t="n">
        <v>0</v>
      </c>
      <c r="AY115" s="285" t="n">
        <v>243.27</v>
      </c>
      <c r="AZ115" s="285" t="n">
        <v>162.54</v>
      </c>
      <c r="BA115" s="285" t="n">
        <v>0</v>
      </c>
      <c r="BB115" s="285" t="n">
        <v>247.77</v>
      </c>
      <c r="BC115" s="285" t="n">
        <v>164.04</v>
      </c>
      <c r="BD115" s="285" t="n">
        <v>0</v>
      </c>
      <c r="BE115" s="285" t="n">
        <v>16</v>
      </c>
      <c r="BF115" s="285" t="n">
        <v>12</v>
      </c>
      <c r="BG115" s="285" t="n">
        <v>0</v>
      </c>
      <c r="BH115" s="285" t="n">
        <v>16</v>
      </c>
      <c r="BI115" s="285" t="n">
        <v>12</v>
      </c>
      <c r="BJ115" s="285" t="n">
        <v>0</v>
      </c>
      <c r="BK115" s="285" t="n">
        <v>744045.19</v>
      </c>
      <c r="BL115" s="285" t="n">
        <v>314256.96</v>
      </c>
      <c r="BM115" s="285" t="n">
        <v>0</v>
      </c>
      <c r="BN115" s="285" t="n">
        <v>758926.09</v>
      </c>
      <c r="BO115" s="285" t="n">
        <v>320542.1</v>
      </c>
      <c r="BP115" s="285" t="n">
        <v>0</v>
      </c>
      <c r="BQ115" s="285" t="n">
        <v>7</v>
      </c>
      <c r="BR115" s="285" t="n">
        <v>3</v>
      </c>
      <c r="BS115" s="285" t="n">
        <v>0</v>
      </c>
      <c r="BT115" s="285" t="n">
        <v>7</v>
      </c>
      <c r="BU115" s="285" t="n">
        <v>3</v>
      </c>
      <c r="BV115" s="285" t="n">
        <v>0</v>
      </c>
      <c r="BW115" s="285" t="n">
        <v>541231.22</v>
      </c>
      <c r="BX115" s="285" t="n">
        <v>449151.38</v>
      </c>
      <c r="BY115" s="285" t="n">
        <v>0</v>
      </c>
      <c r="BZ115" s="285" t="n">
        <v>552055.84</v>
      </c>
      <c r="CA115" s="285" t="n">
        <v>458134.41</v>
      </c>
      <c r="CB115" s="285" t="n">
        <v>0</v>
      </c>
      <c r="CC115" s="285" t="n">
        <v>8</v>
      </c>
      <c r="CD115" s="285" t="n">
        <v>6</v>
      </c>
      <c r="CE115" s="285" t="n">
        <v>0</v>
      </c>
      <c r="CF115" s="285" t="n">
        <v>8</v>
      </c>
      <c r="CG115" s="285" t="n">
        <v>6</v>
      </c>
      <c r="CH115" s="285" t="n">
        <v>0</v>
      </c>
      <c r="CI115" s="345"/>
      <c r="CJ115" s="18"/>
      <c r="CK115" s="18"/>
      <c r="CL115" s="18"/>
      <c r="CM115" s="18"/>
      <c r="CN115" s="18"/>
      <c r="CO115" s="18"/>
      <c r="CP115" s="18"/>
      <c r="CQ115" s="18"/>
      <c r="CR115" s="18"/>
      <c r="CS115" s="18"/>
      <c r="CT115" s="18"/>
      <c r="CU115" s="18"/>
      <c r="CV115" s="18"/>
      <c r="CW115" s="18"/>
      <c r="CX115" s="18"/>
      <c r="CY115" s="18"/>
      <c r="CZ115" s="18"/>
      <c r="DA115" s="18"/>
      <c r="DB115" s="18"/>
      <c r="DC115" s="18"/>
      <c r="DD115" s="18"/>
      <c r="DE115" s="18"/>
      <c r="DF115" s="18"/>
      <c r="DG115" s="18"/>
      <c r="DH115" s="18"/>
      <c r="DI115" s="18"/>
      <c r="DJ115" s="18"/>
      <c r="DK115" s="18"/>
      <c r="DL115" s="18"/>
      <c r="DM115" s="18"/>
      <c r="DN115" s="18"/>
      <c r="DO115" s="18"/>
      <c r="DP115" s="18"/>
      <c r="DQ115" s="18"/>
      <c r="DR115" s="18"/>
      <c r="DS115" s="18"/>
      <c r="DT115" s="18"/>
      <c r="DU115" s="18"/>
      <c r="DV115" s="18"/>
      <c r="DW115" s="18"/>
      <c r="DX115" s="18"/>
      <c r="DY115" s="18"/>
      <c r="DZ115" s="18"/>
      <c r="EA115" s="18"/>
      <c r="EB115" s="18"/>
      <c r="EC115" s="18"/>
    </row>
    <row r="116" customFormat="false" ht="11.25" hidden="false" customHeight="true" outlineLevel="0" collapsed="false">
      <c r="A116" s="342" t="n">
        <v>2015</v>
      </c>
      <c r="B116" s="343" t="n">
        <v>106</v>
      </c>
      <c r="C116" s="344" t="s">
        <v>534</v>
      </c>
      <c r="D116" s="285" t="n">
        <v>49970.64</v>
      </c>
      <c r="E116" s="285" t="n">
        <v>50671.22</v>
      </c>
      <c r="F116" s="285" t="n">
        <v>90000.65</v>
      </c>
      <c r="G116" s="285" t="n">
        <v>92210.6</v>
      </c>
      <c r="H116" s="285" t="n">
        <v>76990.37</v>
      </c>
      <c r="I116" s="285" t="n">
        <v>79396.33</v>
      </c>
      <c r="J116" s="345"/>
      <c r="K116" s="285" t="n">
        <f aca="false">IF(E116&lt;&gt;0,ROUND(E116-(T116/(U116+V116)),0),"")</f>
        <v>0</v>
      </c>
      <c r="L116" s="285" t="n">
        <f aca="false">IF(F116&lt;&gt;0,ROUND(F116-(W116/(X116)),0),"")</f>
        <v>0</v>
      </c>
      <c r="M116" s="285" t="n">
        <f aca="false">IF(G116&lt;&gt;0,ROUND(G116-(Y116/(Z116)),0),"")</f>
        <v>0</v>
      </c>
      <c r="N116" s="285" t="n">
        <f aca="false">IF(H116&lt;&gt;0,ROUND(H116-(AA116/(AB116)),0),"")</f>
        <v>-0</v>
      </c>
      <c r="O116" s="285" t="n">
        <f aca="false">IF(I116&lt;&gt;0,ROUND(I116-(AC116/(AD116)),0),"")</f>
        <v>-0</v>
      </c>
      <c r="P116" s="345"/>
      <c r="Q116" s="285" t="n">
        <v>13766910.64</v>
      </c>
      <c r="R116" s="285" t="n">
        <v>261.5</v>
      </c>
      <c r="S116" s="285" t="n">
        <v>14</v>
      </c>
      <c r="T116" s="285" t="n">
        <v>14086598</v>
      </c>
      <c r="U116" s="285" t="n">
        <v>264</v>
      </c>
      <c r="V116" s="285" t="n">
        <v>14</v>
      </c>
      <c r="W116" s="285" t="n">
        <v>450003.24</v>
      </c>
      <c r="X116" s="285" t="n">
        <v>5</v>
      </c>
      <c r="Y116" s="285" t="n">
        <v>461053</v>
      </c>
      <c r="Z116" s="285" t="n">
        <v>5</v>
      </c>
      <c r="AA116" s="285" t="n">
        <v>230971.12</v>
      </c>
      <c r="AB116" s="285" t="n">
        <v>3</v>
      </c>
      <c r="AC116" s="285" t="n">
        <v>238189</v>
      </c>
      <c r="AD116" s="285" t="n">
        <v>3</v>
      </c>
      <c r="AE116" s="345"/>
      <c r="AF116" s="285" t="n">
        <f aca="false">IF(ISBLANK(Q116),"",ROUND(Q116-(AS116+AT116+AU116),0))</f>
        <v>0</v>
      </c>
      <c r="AG116" s="285" t="n">
        <f aca="false">IF(ISBLANK(T116),"",ROUND(T116-(AV116+AW116+AX116),0))</f>
        <v>0</v>
      </c>
      <c r="AH116" s="285" t="n">
        <f aca="false">IF(ISBLANK(W116),"",ROUND(W116-(BK116+BL116+BM116),0))</f>
        <v>0</v>
      </c>
      <c r="AI116" s="285" t="n">
        <f aca="false">IF(ISBLANK(Y116),"",ROUND(Y116-(BN116+BO116+BP116),0))</f>
        <v>0</v>
      </c>
      <c r="AJ116" s="285" t="n">
        <f aca="false">IF(ISBLANK(AA116),"",ROUND(AA116-(BW116+BX116+BY116),0))</f>
        <v>0</v>
      </c>
      <c r="AK116" s="285" t="n">
        <f aca="false">IF(ISBLANK(AC116),"",ROUND(AC116-(BZ116+CA116+CB116),0))</f>
        <v>0</v>
      </c>
      <c r="AL116" s="285" t="n">
        <f aca="false">IF(ISBLANK(R116),"",ROUND((R116+S116)-(AY116+AZ116+BA116+BE116+BF116+BG116),0))</f>
        <v>0</v>
      </c>
      <c r="AM116" s="285" t="n">
        <f aca="false">IF(ISBLANK(U116),"",ROUND((U116+V116)-(BB116+BC116+BD116+BH116+BI116+BJ116),0))</f>
        <v>0</v>
      </c>
      <c r="AN116" s="285" t="n">
        <f aca="false">IF(ISBLANK(X116),"",ROUND((X116)-(BQ116+BR116+BS116),0))</f>
        <v>0</v>
      </c>
      <c r="AO116" s="285" t="n">
        <f aca="false">IF(ISBLANK(Z116),"",ROUND((Z116)-(BT116+BU116+BV116),0))</f>
        <v>0</v>
      </c>
      <c r="AP116" s="285" t="n">
        <f aca="false">IF(ISBLANK(AB116),"",ROUND((AB116)-(CC116+CD116+CE116),0))</f>
        <v>0</v>
      </c>
      <c r="AQ116" s="285" t="n">
        <f aca="false">IF(ISBLANK(AD116),"",ROUND((AD116)-(CF116+CG116+CH116),0))</f>
        <v>0</v>
      </c>
      <c r="AR116" s="345"/>
      <c r="AS116" s="285" t="n">
        <v>5927499.95</v>
      </c>
      <c r="AT116" s="285" t="n">
        <v>7839410.69</v>
      </c>
      <c r="AU116" s="285" t="n">
        <v>0</v>
      </c>
      <c r="AV116" s="285" t="n">
        <v>6595480.41</v>
      </c>
      <c r="AW116" s="285" t="n">
        <v>7491117.59</v>
      </c>
      <c r="AX116" s="285" t="n">
        <v>0</v>
      </c>
      <c r="AY116" s="285" t="n">
        <v>125.5</v>
      </c>
      <c r="AZ116" s="285" t="n">
        <v>136</v>
      </c>
      <c r="BA116" s="285" t="n">
        <v>0</v>
      </c>
      <c r="BB116" s="285" t="n">
        <v>127</v>
      </c>
      <c r="BC116" s="285" t="n">
        <v>137</v>
      </c>
      <c r="BD116" s="285" t="n">
        <v>0</v>
      </c>
      <c r="BE116" s="285" t="n">
        <v>6</v>
      </c>
      <c r="BF116" s="285" t="n">
        <v>8</v>
      </c>
      <c r="BG116" s="285" t="n">
        <v>0</v>
      </c>
      <c r="BH116" s="285" t="n">
        <v>6</v>
      </c>
      <c r="BI116" s="285" t="n">
        <v>8</v>
      </c>
      <c r="BJ116" s="285" t="n">
        <v>0</v>
      </c>
      <c r="BK116" s="285" t="n">
        <v>267199.16</v>
      </c>
      <c r="BL116" s="285" t="n">
        <v>182804.08</v>
      </c>
      <c r="BM116" s="285" t="n">
        <v>0</v>
      </c>
      <c r="BN116" s="285" t="n">
        <v>274109</v>
      </c>
      <c r="BO116" s="285" t="n">
        <v>186944</v>
      </c>
      <c r="BP116" s="285" t="n">
        <v>0</v>
      </c>
      <c r="BQ116" s="285" t="n">
        <v>3</v>
      </c>
      <c r="BR116" s="285" t="n">
        <v>2</v>
      </c>
      <c r="BS116" s="285" t="n">
        <v>0</v>
      </c>
      <c r="BT116" s="285" t="n">
        <v>3</v>
      </c>
      <c r="BU116" s="285" t="n">
        <v>2</v>
      </c>
      <c r="BV116" s="285" t="n">
        <v>0</v>
      </c>
      <c r="BW116" s="285" t="n">
        <v>0</v>
      </c>
      <c r="BX116" s="285" t="n">
        <v>230971.12</v>
      </c>
      <c r="BY116" s="285" t="n">
        <v>0</v>
      </c>
      <c r="BZ116" s="285" t="n">
        <v>0</v>
      </c>
      <c r="CA116" s="285" t="n">
        <v>238189</v>
      </c>
      <c r="CB116" s="285" t="n">
        <v>0</v>
      </c>
      <c r="CC116" s="285" t="n">
        <v>0</v>
      </c>
      <c r="CD116" s="285" t="n">
        <v>3</v>
      </c>
      <c r="CE116" s="285" t="n">
        <v>0</v>
      </c>
      <c r="CF116" s="285" t="n">
        <v>0</v>
      </c>
      <c r="CG116" s="285" t="n">
        <v>3</v>
      </c>
      <c r="CH116" s="285" t="n">
        <v>0</v>
      </c>
      <c r="CI116" s="345"/>
      <c r="CJ116" s="18"/>
      <c r="CK116" s="18"/>
      <c r="CL116" s="18"/>
      <c r="CM116" s="18"/>
      <c r="CN116" s="18"/>
      <c r="CO116" s="18"/>
      <c r="CP116" s="18"/>
      <c r="CQ116" s="18"/>
      <c r="CR116" s="18"/>
      <c r="CS116" s="18"/>
      <c r="CT116" s="18"/>
      <c r="CU116" s="18"/>
      <c r="CV116" s="18"/>
      <c r="CW116" s="18"/>
      <c r="CX116" s="18"/>
      <c r="CY116" s="18"/>
      <c r="CZ116" s="18"/>
      <c r="DA116" s="18"/>
      <c r="DB116" s="18"/>
      <c r="DC116" s="18"/>
      <c r="DD116" s="18"/>
      <c r="DE116" s="18"/>
      <c r="DF116" s="18"/>
      <c r="DG116" s="18"/>
      <c r="DH116" s="18"/>
      <c r="DI116" s="18"/>
      <c r="DJ116" s="18"/>
      <c r="DK116" s="18"/>
      <c r="DL116" s="18"/>
      <c r="DM116" s="18"/>
      <c r="DN116" s="18"/>
      <c r="DO116" s="18"/>
      <c r="DP116" s="18"/>
      <c r="DQ116" s="18"/>
      <c r="DR116" s="18"/>
      <c r="DS116" s="18"/>
      <c r="DT116" s="18"/>
      <c r="DU116" s="18"/>
      <c r="DV116" s="18"/>
      <c r="DW116" s="18"/>
      <c r="DX116" s="18"/>
      <c r="DY116" s="18"/>
      <c r="DZ116" s="18"/>
      <c r="EA116" s="18"/>
      <c r="EB116" s="18"/>
      <c r="EC116" s="18"/>
    </row>
    <row r="117" customFormat="false" ht="11.25" hidden="false" customHeight="true" outlineLevel="0" collapsed="false">
      <c r="A117" s="342" t="n">
        <v>2015</v>
      </c>
      <c r="B117" s="343" t="n">
        <v>107</v>
      </c>
      <c r="C117" s="344" t="s">
        <v>535</v>
      </c>
      <c r="D117" s="285" t="n">
        <v>50118.93</v>
      </c>
      <c r="E117" s="285" t="n">
        <v>49508.42</v>
      </c>
      <c r="F117" s="285" t="n">
        <v>69972.57</v>
      </c>
      <c r="G117" s="285" t="n">
        <v>71985.71</v>
      </c>
      <c r="H117" s="285" t="n">
        <v>67187</v>
      </c>
      <c r="I117" s="285" t="n">
        <v>69202</v>
      </c>
      <c r="J117" s="345"/>
      <c r="K117" s="285" t="n">
        <f aca="false">IF(E117&lt;&gt;0,ROUND(E117-(T117/(U117+V117)),0),"")</f>
        <v>-0</v>
      </c>
      <c r="L117" s="285" t="n">
        <f aca="false">IF(F117&lt;&gt;0,ROUND(F117-(W117/(X117)),0),"")</f>
        <v>-0</v>
      </c>
      <c r="M117" s="285" t="n">
        <f aca="false">IF(G117&lt;&gt;0,ROUND(G117-(Y117/(Z117)),0),"")</f>
        <v>-0</v>
      </c>
      <c r="N117" s="285" t="n">
        <f aca="false">IF(H117&lt;&gt;0,ROUND(H117-(AA117/(AB117)),0),"")</f>
        <v>0</v>
      </c>
      <c r="O117" s="285" t="n">
        <f aca="false">IF(I117&lt;&gt;0,ROUND(I117-(AC117/(AD117)),0),"")</f>
        <v>0</v>
      </c>
      <c r="P117" s="345"/>
      <c r="Q117" s="285" t="n">
        <v>3939348</v>
      </c>
      <c r="R117" s="285" t="n">
        <v>72.6</v>
      </c>
      <c r="S117" s="285" t="n">
        <v>6</v>
      </c>
      <c r="T117" s="285" t="n">
        <v>3985428</v>
      </c>
      <c r="U117" s="285" t="n">
        <v>74.5</v>
      </c>
      <c r="V117" s="285" t="n">
        <v>6</v>
      </c>
      <c r="W117" s="285" t="n">
        <v>244904</v>
      </c>
      <c r="X117" s="285" t="n">
        <v>3.5</v>
      </c>
      <c r="Y117" s="285" t="n">
        <v>251950</v>
      </c>
      <c r="Z117" s="285" t="n">
        <v>3.5</v>
      </c>
      <c r="AA117" s="285" t="n">
        <v>67187</v>
      </c>
      <c r="AB117" s="285" t="n">
        <v>1</v>
      </c>
      <c r="AC117" s="285" t="n">
        <v>69202</v>
      </c>
      <c r="AD117" s="285" t="n">
        <v>1</v>
      </c>
      <c r="AE117" s="345"/>
      <c r="AF117" s="285" t="n">
        <f aca="false">IF(ISBLANK(Q117),"",ROUND(Q117-(AS117+AT117+AU117),0))</f>
        <v>0</v>
      </c>
      <c r="AG117" s="285" t="n">
        <f aca="false">IF(ISBLANK(T117),"",ROUND(T117-(AV117+AW117+AX117),0))</f>
        <v>0</v>
      </c>
      <c r="AH117" s="285" t="n">
        <f aca="false">IF(ISBLANK(W117),"",ROUND(W117-(BK117+BL117+BM117),0))</f>
        <v>0</v>
      </c>
      <c r="AI117" s="285" t="n">
        <f aca="false">IF(ISBLANK(Y117),"",ROUND(Y117-(BN117+BO117+BP117),0))</f>
        <v>0</v>
      </c>
      <c r="AJ117" s="285" t="n">
        <f aca="false">IF(ISBLANK(AA117),"",ROUND(AA117-(BW117+BX117+BY117),0))</f>
        <v>0</v>
      </c>
      <c r="AK117" s="285" t="n">
        <f aca="false">IF(ISBLANK(AC117),"",ROUND(AC117-(BZ117+CA117+CB117),0))</f>
        <v>0</v>
      </c>
      <c r="AL117" s="285" t="n">
        <f aca="false">IF(ISBLANK(R117),"",ROUND((R117+S117)-(AY117+AZ117+BA117+BE117+BF117+BG117),0))</f>
        <v>0</v>
      </c>
      <c r="AM117" s="285" t="n">
        <f aca="false">IF(ISBLANK(U117),"",ROUND((U117+V117)-(BB117+BC117+BD117+BH117+BI117+BJ117),0))</f>
        <v>0</v>
      </c>
      <c r="AN117" s="285" t="n">
        <f aca="false">IF(ISBLANK(X117),"",ROUND((X117)-(BQ117+BR117+BS117),0))</f>
        <v>0</v>
      </c>
      <c r="AO117" s="285" t="n">
        <f aca="false">IF(ISBLANK(Z117),"",ROUND((Z117)-(BT117+BU117+BV117),0))</f>
        <v>0</v>
      </c>
      <c r="AP117" s="285" t="n">
        <f aca="false">IF(ISBLANK(AB117),"",ROUND((AB117)-(CC117+CD117+CE117),0))</f>
        <v>0</v>
      </c>
      <c r="AQ117" s="285" t="n">
        <f aca="false">IF(ISBLANK(AD117),"",ROUND((AD117)-(CF117+CG117+CH117),0))</f>
        <v>0</v>
      </c>
      <c r="AR117" s="345"/>
      <c r="AS117" s="285" t="n">
        <v>2313942</v>
      </c>
      <c r="AT117" s="285" t="n">
        <v>1625406</v>
      </c>
      <c r="AU117" s="285" t="n">
        <v>0</v>
      </c>
      <c r="AV117" s="285" t="n">
        <v>2342160</v>
      </c>
      <c r="AW117" s="285" t="n">
        <v>1643268</v>
      </c>
      <c r="AX117" s="285" t="n">
        <v>0</v>
      </c>
      <c r="AY117" s="285" t="n">
        <v>46.5</v>
      </c>
      <c r="AZ117" s="285" t="n">
        <v>26.1</v>
      </c>
      <c r="BA117" s="285" t="n">
        <v>0</v>
      </c>
      <c r="BB117" s="285" t="n">
        <v>46.5</v>
      </c>
      <c r="BC117" s="285" t="n">
        <v>28</v>
      </c>
      <c r="BD117" s="285" t="n">
        <v>0</v>
      </c>
      <c r="BE117" s="285" t="n">
        <v>3</v>
      </c>
      <c r="BF117" s="285" t="n">
        <v>3</v>
      </c>
      <c r="BG117" s="285" t="n">
        <v>0</v>
      </c>
      <c r="BH117" s="285" t="n">
        <v>3</v>
      </c>
      <c r="BI117" s="285" t="n">
        <v>3</v>
      </c>
      <c r="BJ117" s="285" t="n">
        <v>0</v>
      </c>
      <c r="BK117" s="285" t="n">
        <v>152993</v>
      </c>
      <c r="BL117" s="285" t="n">
        <v>91911</v>
      </c>
      <c r="BM117" s="285" t="n">
        <v>0</v>
      </c>
      <c r="BN117" s="285" t="n">
        <v>157282</v>
      </c>
      <c r="BO117" s="285" t="n">
        <v>94668</v>
      </c>
      <c r="BP117" s="285" t="n">
        <v>0</v>
      </c>
      <c r="BQ117" s="285" t="n">
        <v>2</v>
      </c>
      <c r="BR117" s="285" t="n">
        <v>1.5</v>
      </c>
      <c r="BS117" s="285" t="n">
        <v>0</v>
      </c>
      <c r="BT117" s="285" t="n">
        <v>2</v>
      </c>
      <c r="BU117" s="285" t="n">
        <v>1.5</v>
      </c>
      <c r="BV117" s="285" t="n">
        <v>0</v>
      </c>
      <c r="BW117" s="285" t="n">
        <v>0</v>
      </c>
      <c r="BX117" s="285" t="n">
        <v>67187</v>
      </c>
      <c r="BY117" s="285" t="n">
        <v>0</v>
      </c>
      <c r="BZ117" s="285" t="n">
        <v>0</v>
      </c>
      <c r="CA117" s="285" t="n">
        <v>69202</v>
      </c>
      <c r="CB117" s="285" t="n">
        <v>0</v>
      </c>
      <c r="CC117" s="285" t="n">
        <v>0</v>
      </c>
      <c r="CD117" s="285" t="n">
        <v>1</v>
      </c>
      <c r="CE117" s="285" t="n">
        <v>0</v>
      </c>
      <c r="CF117" s="285" t="n">
        <v>0</v>
      </c>
      <c r="CG117" s="285" t="n">
        <v>1</v>
      </c>
      <c r="CH117" s="285" t="n">
        <v>0</v>
      </c>
      <c r="CI117" s="345"/>
      <c r="CJ117" s="18"/>
      <c r="CK117" s="18"/>
      <c r="CL117" s="18"/>
      <c r="CM117" s="18"/>
      <c r="CN117" s="18"/>
      <c r="CO117" s="18"/>
      <c r="CP117" s="18"/>
      <c r="CQ117" s="18"/>
      <c r="CR117" s="18"/>
      <c r="CS117" s="18"/>
      <c r="CT117" s="18"/>
      <c r="CU117" s="18"/>
      <c r="CV117" s="18"/>
      <c r="CW117" s="18"/>
      <c r="CX117" s="18"/>
      <c r="CY117" s="18"/>
      <c r="CZ117" s="18"/>
      <c r="DA117" s="18"/>
      <c r="DB117" s="18"/>
      <c r="DC117" s="18"/>
      <c r="DD117" s="18"/>
      <c r="DE117" s="18"/>
      <c r="DF117" s="18"/>
      <c r="DG117" s="18"/>
      <c r="DH117" s="18"/>
      <c r="DI117" s="18"/>
      <c r="DJ117" s="18"/>
      <c r="DK117" s="18"/>
      <c r="DL117" s="18"/>
      <c r="DM117" s="18"/>
      <c r="DN117" s="18"/>
      <c r="DO117" s="18"/>
      <c r="DP117" s="18"/>
      <c r="DQ117" s="18"/>
      <c r="DR117" s="18"/>
      <c r="DS117" s="18"/>
      <c r="DT117" s="18"/>
      <c r="DU117" s="18"/>
      <c r="DV117" s="18"/>
      <c r="DW117" s="18"/>
      <c r="DX117" s="18"/>
      <c r="DY117" s="18"/>
      <c r="DZ117" s="18"/>
      <c r="EA117" s="18"/>
      <c r="EB117" s="18"/>
      <c r="EC117" s="18"/>
    </row>
    <row r="118" customFormat="false" ht="11.25" hidden="false" customHeight="true" outlineLevel="0" collapsed="false">
      <c r="A118" s="342" t="n">
        <v>2015</v>
      </c>
      <c r="B118" s="343" t="n">
        <v>108</v>
      </c>
      <c r="C118" s="344" t="s">
        <v>536</v>
      </c>
      <c r="D118" s="285" t="n">
        <v>48397.83</v>
      </c>
      <c r="E118" s="285" t="n">
        <v>47883.29</v>
      </c>
      <c r="F118" s="285" t="n">
        <v>80013.7</v>
      </c>
      <c r="G118" s="285" t="n">
        <v>80811.18</v>
      </c>
      <c r="H118" s="285" t="n">
        <v>63832.33</v>
      </c>
      <c r="I118" s="285" t="n">
        <v>64319.87</v>
      </c>
      <c r="J118" s="345"/>
      <c r="K118" s="285" t="n">
        <f aca="false">IF(E118&lt;&gt;0,ROUND(E118-(T118/(U118+V118)),0),"")</f>
        <v>-0</v>
      </c>
      <c r="L118" s="285" t="n">
        <f aca="false">IF(F118&lt;&gt;0,ROUND(F118-(W118/(X118)),0),"")</f>
        <v>-0</v>
      </c>
      <c r="M118" s="285" t="n">
        <f aca="false">IF(G118&lt;&gt;0,ROUND(G118-(Y118/(Z118)),0),"")</f>
        <v>0</v>
      </c>
      <c r="N118" s="285" t="n">
        <f aca="false">IF(H118&lt;&gt;0,ROUND(H118-(AA118/(AB118)),0),"")</f>
        <v>0</v>
      </c>
      <c r="O118" s="285" t="n">
        <f aca="false">IF(I118&lt;&gt;0,ROUND(I118-(AC118/(AD118)),0),"")</f>
        <v>-0</v>
      </c>
      <c r="P118" s="345"/>
      <c r="Q118" s="285" t="n">
        <v>22779892.72</v>
      </c>
      <c r="R118" s="285" t="n">
        <v>445.16</v>
      </c>
      <c r="S118" s="285" t="n">
        <v>25.52</v>
      </c>
      <c r="T118" s="285" t="n">
        <v>23978036.72</v>
      </c>
      <c r="U118" s="285" t="n">
        <v>474.26</v>
      </c>
      <c r="V118" s="285" t="n">
        <v>26.5</v>
      </c>
      <c r="W118" s="285" t="n">
        <v>875349.91</v>
      </c>
      <c r="X118" s="285" t="n">
        <v>10.94</v>
      </c>
      <c r="Y118" s="285" t="n">
        <v>888922.93</v>
      </c>
      <c r="Z118" s="285" t="n">
        <v>11</v>
      </c>
      <c r="AA118" s="285" t="n">
        <v>825352</v>
      </c>
      <c r="AB118" s="285" t="n">
        <v>12.93</v>
      </c>
      <c r="AC118" s="285" t="n">
        <v>836158.36</v>
      </c>
      <c r="AD118" s="285" t="n">
        <v>13</v>
      </c>
      <c r="AE118" s="345"/>
      <c r="AF118" s="285" t="n">
        <f aca="false">IF(ISBLANK(Q118),"",ROUND(Q118-(AS118+AT118+AU118),0))</f>
        <v>0</v>
      </c>
      <c r="AG118" s="285" t="n">
        <f aca="false">IF(ISBLANK(T118),"",ROUND(T118-(AV118+AW118+AX118),0))</f>
        <v>0</v>
      </c>
      <c r="AH118" s="285" t="n">
        <f aca="false">IF(ISBLANK(W118),"",ROUND(W118-(BK118+BL118+BM118),0))</f>
        <v>0</v>
      </c>
      <c r="AI118" s="285" t="n">
        <f aca="false">IF(ISBLANK(Y118),"",ROUND(Y118-(BN118+BO118+BP118),0))</f>
        <v>0</v>
      </c>
      <c r="AJ118" s="285" t="n">
        <f aca="false">IF(ISBLANK(AA118),"",ROUND(AA118-(BW118+BX118+BY118),0))</f>
        <v>0</v>
      </c>
      <c r="AK118" s="285" t="n">
        <f aca="false">IF(ISBLANK(AC118),"",ROUND(AC118-(BZ118+CA118+CB118),0))</f>
        <v>0</v>
      </c>
      <c r="AL118" s="285" t="n">
        <f aca="false">IF(ISBLANK(R118),"",ROUND((R118+S118)-(AY118+AZ118+BA118+BE118+BF118+BG118),0))</f>
        <v>0</v>
      </c>
      <c r="AM118" s="285" t="n">
        <f aca="false">IF(ISBLANK(U118),"",ROUND((U118+V118)-(BB118+BC118+BD118+BH118+BI118+BJ118),0))</f>
        <v>0</v>
      </c>
      <c r="AN118" s="285" t="n">
        <f aca="false">IF(ISBLANK(X118),"",ROUND((X118)-(BQ118+BR118+BS118),0))</f>
        <v>0</v>
      </c>
      <c r="AO118" s="285" t="n">
        <f aca="false">IF(ISBLANK(Z118),"",ROUND((Z118)-(BT118+BU118+BV118),0))</f>
        <v>0</v>
      </c>
      <c r="AP118" s="285" t="n">
        <f aca="false">IF(ISBLANK(AB118),"",ROUND((AB118)-(CC118+CD118+CE118),0))</f>
        <v>0</v>
      </c>
      <c r="AQ118" s="285" t="n">
        <f aca="false">IF(ISBLANK(AD118),"",ROUND((AD118)-(CF118+CG118+CH118),0))</f>
        <v>0</v>
      </c>
      <c r="AR118" s="345"/>
      <c r="AS118" s="285" t="n">
        <v>13385081.93</v>
      </c>
      <c r="AT118" s="285" t="n">
        <v>9210879.98</v>
      </c>
      <c r="AU118" s="285" t="n">
        <v>183930.81</v>
      </c>
      <c r="AV118" s="285" t="n">
        <v>14670634.84</v>
      </c>
      <c r="AW118" s="285" t="n">
        <v>9064376.83</v>
      </c>
      <c r="AX118" s="285" t="n">
        <v>243025.05</v>
      </c>
      <c r="AY118" s="285" t="n">
        <v>270.04</v>
      </c>
      <c r="AZ118" s="285" t="n">
        <v>171.13</v>
      </c>
      <c r="BA118" s="285" t="n">
        <v>3.99</v>
      </c>
      <c r="BB118" s="285" t="n">
        <v>296.02</v>
      </c>
      <c r="BC118" s="285" t="n">
        <v>173.24</v>
      </c>
      <c r="BD118" s="285" t="n">
        <v>5</v>
      </c>
      <c r="BE118" s="285" t="n">
        <v>16.53</v>
      </c>
      <c r="BF118" s="285" t="n">
        <v>8.99</v>
      </c>
      <c r="BG118" s="285" t="n">
        <v>0</v>
      </c>
      <c r="BH118" s="285" t="n">
        <v>16.52</v>
      </c>
      <c r="BI118" s="285" t="n">
        <v>9.98</v>
      </c>
      <c r="BJ118" s="285" t="n">
        <v>0</v>
      </c>
      <c r="BK118" s="285" t="n">
        <v>599169.9</v>
      </c>
      <c r="BL118" s="285" t="n">
        <v>276180.01</v>
      </c>
      <c r="BM118" s="285" t="n">
        <v>0</v>
      </c>
      <c r="BN118" s="285" t="n">
        <v>603308.79</v>
      </c>
      <c r="BO118" s="285" t="n">
        <v>285614.14</v>
      </c>
      <c r="BP118" s="285" t="n">
        <v>0</v>
      </c>
      <c r="BQ118" s="285" t="n">
        <v>7.81</v>
      </c>
      <c r="BR118" s="285" t="n">
        <v>3.13</v>
      </c>
      <c r="BS118" s="285" t="n">
        <v>0</v>
      </c>
      <c r="BT118" s="285" t="n">
        <v>7.84</v>
      </c>
      <c r="BU118" s="285" t="n">
        <v>3.16</v>
      </c>
      <c r="BV118" s="285" t="n">
        <v>0</v>
      </c>
      <c r="BW118" s="285" t="n">
        <v>476329.53</v>
      </c>
      <c r="BX118" s="285" t="n">
        <v>349022.47</v>
      </c>
      <c r="BY118" s="285" t="n">
        <v>0</v>
      </c>
      <c r="BZ118" s="285" t="n">
        <v>477142.19</v>
      </c>
      <c r="CA118" s="285" t="n">
        <v>359016.17</v>
      </c>
      <c r="CB118" s="285" t="n">
        <v>0</v>
      </c>
      <c r="CC118" s="285" t="n">
        <v>7.63</v>
      </c>
      <c r="CD118" s="285" t="n">
        <v>5.3</v>
      </c>
      <c r="CE118" s="285" t="n">
        <v>0</v>
      </c>
      <c r="CF118" s="285" t="n">
        <v>7.68</v>
      </c>
      <c r="CG118" s="285" t="n">
        <v>5.32</v>
      </c>
      <c r="CH118" s="285" t="n">
        <v>0</v>
      </c>
      <c r="CI118" s="345"/>
      <c r="CJ118" s="18"/>
      <c r="CK118" s="18"/>
      <c r="CL118" s="18"/>
      <c r="CM118" s="18"/>
      <c r="CN118" s="18"/>
      <c r="CO118" s="18"/>
      <c r="CP118" s="18"/>
      <c r="CQ118" s="18"/>
      <c r="CR118" s="18"/>
      <c r="CS118" s="18"/>
      <c r="CT118" s="18"/>
      <c r="CU118" s="18"/>
      <c r="CV118" s="18"/>
      <c r="CW118" s="18"/>
      <c r="CX118" s="18"/>
      <c r="CY118" s="18"/>
      <c r="CZ118" s="18"/>
      <c r="DA118" s="18"/>
      <c r="DB118" s="18"/>
      <c r="DC118" s="18"/>
      <c r="DD118" s="18"/>
      <c r="DE118" s="18"/>
      <c r="DF118" s="18"/>
      <c r="DG118" s="18"/>
      <c r="DH118" s="18"/>
      <c r="DI118" s="18"/>
      <c r="DJ118" s="18"/>
      <c r="DK118" s="18"/>
      <c r="DL118" s="18"/>
      <c r="DM118" s="18"/>
      <c r="DN118" s="18"/>
      <c r="DO118" s="18"/>
      <c r="DP118" s="18"/>
      <c r="DQ118" s="18"/>
      <c r="DR118" s="18"/>
      <c r="DS118" s="18"/>
      <c r="DT118" s="18"/>
      <c r="DU118" s="18"/>
      <c r="DV118" s="18"/>
      <c r="DW118" s="18"/>
      <c r="DX118" s="18"/>
      <c r="DY118" s="18"/>
      <c r="DZ118" s="18"/>
      <c r="EA118" s="18"/>
      <c r="EB118" s="18"/>
      <c r="EC118" s="18"/>
    </row>
    <row r="119" customFormat="false" ht="11.25" hidden="false" customHeight="true" outlineLevel="0" collapsed="false">
      <c r="A119" s="342" t="n">
        <v>2015</v>
      </c>
      <c r="B119" s="343" t="n">
        <v>109</v>
      </c>
      <c r="C119" s="344" t="s">
        <v>537</v>
      </c>
      <c r="D119" s="285" t="n">
        <v>74629.98</v>
      </c>
      <c r="E119" s="285" t="n">
        <v>76020.63</v>
      </c>
      <c r="F119" s="285" t="n">
        <v>134964.96</v>
      </c>
      <c r="G119" s="285" t="n">
        <v>127565</v>
      </c>
      <c r="H119" s="285" t="n">
        <v>95424.57</v>
      </c>
      <c r="I119" s="285" t="n">
        <v>92085.48</v>
      </c>
      <c r="J119" s="345"/>
      <c r="K119" s="285" t="n">
        <f aca="false">IF(E119&lt;&gt;0,ROUND(E119-(T119/(U119+V119)),0),"")</f>
        <v>0</v>
      </c>
      <c r="L119" s="285" t="n">
        <f aca="false">IF(F119&lt;&gt;0,ROUND(F119-(W119/(X119)),0),"")</f>
        <v>0</v>
      </c>
      <c r="M119" s="285" t="n">
        <f aca="false">IF(G119&lt;&gt;0,ROUND(G119-(Y119/(Z119)),0),"")</f>
        <v>0</v>
      </c>
      <c r="N119" s="285" t="n">
        <f aca="false">IF(H119&lt;&gt;0,ROUND(H119-(AA119/(AB119)),0),"")</f>
        <v>-0</v>
      </c>
      <c r="O119" s="285" t="n">
        <f aca="false">IF(I119&lt;&gt;0,ROUND(I119-(AC119/(AD119)),0),"")</f>
        <v>-0</v>
      </c>
      <c r="P119" s="345"/>
      <c r="Q119" s="285" t="n">
        <v>18377633.25</v>
      </c>
      <c r="R119" s="285" t="n">
        <v>231.37</v>
      </c>
      <c r="S119" s="285" t="n">
        <v>14.88</v>
      </c>
      <c r="T119" s="285" t="n">
        <v>18841712</v>
      </c>
      <c r="U119" s="285" t="n">
        <v>233</v>
      </c>
      <c r="V119" s="285" t="n">
        <v>14.85</v>
      </c>
      <c r="W119" s="285" t="n">
        <v>539859.84</v>
      </c>
      <c r="X119" s="285" t="n">
        <v>4</v>
      </c>
      <c r="Y119" s="285" t="n">
        <v>510260</v>
      </c>
      <c r="Z119" s="285" t="n">
        <v>4</v>
      </c>
      <c r="AA119" s="285" t="n">
        <v>591632.34</v>
      </c>
      <c r="AB119" s="285" t="n">
        <v>6.2</v>
      </c>
      <c r="AC119" s="285" t="n">
        <v>570930</v>
      </c>
      <c r="AD119" s="285" t="n">
        <v>6.2</v>
      </c>
      <c r="AE119" s="345"/>
      <c r="AF119" s="285" t="n">
        <f aca="false">IF(ISBLANK(Q119),"",ROUND(Q119-(AS119+AT119+AU119),0))</f>
        <v>0</v>
      </c>
      <c r="AG119" s="285" t="n">
        <f aca="false">IF(ISBLANK(T119),"",ROUND(T119-(AV119+AW119+AX119),0))</f>
        <v>0</v>
      </c>
      <c r="AH119" s="285" t="n">
        <f aca="false">IF(ISBLANK(W119),"",ROUND(W119-(BK119+BL119+BM119),0))</f>
        <v>0</v>
      </c>
      <c r="AI119" s="285" t="n">
        <f aca="false">IF(ISBLANK(Y119),"",ROUND(Y119-(BN119+BO119+BP119),0))</f>
        <v>0</v>
      </c>
      <c r="AJ119" s="285" t="n">
        <f aca="false">IF(ISBLANK(AA119),"",ROUND(AA119-(BW119+BX119+BY119),0))</f>
        <v>0</v>
      </c>
      <c r="AK119" s="285" t="n">
        <f aca="false">IF(ISBLANK(AC119),"",ROUND(AC119-(BZ119+CA119+CB119),0))</f>
        <v>0</v>
      </c>
      <c r="AL119" s="285" t="n">
        <f aca="false">IF(ISBLANK(R119),"",ROUND((R119+S119)-(AY119+AZ119+BA119+BE119+BF119+BG119),0))</f>
        <v>0</v>
      </c>
      <c r="AM119" s="285" t="n">
        <f aca="false">IF(ISBLANK(U119),"",ROUND((U119+V119)-(BB119+BC119+BD119+BH119+BI119+BJ119),0))</f>
        <v>0</v>
      </c>
      <c r="AN119" s="285" t="n">
        <f aca="false">IF(ISBLANK(X119),"",ROUND((X119)-(BQ119+BR119+BS119),0))</f>
        <v>0</v>
      </c>
      <c r="AO119" s="285" t="n">
        <f aca="false">IF(ISBLANK(Z119),"",ROUND((Z119)-(BT119+BU119+BV119),0))</f>
        <v>0</v>
      </c>
      <c r="AP119" s="285" t="n">
        <f aca="false">IF(ISBLANK(AB119),"",ROUND((AB119)-(CC119+CD119+CE119),0))</f>
        <v>0</v>
      </c>
      <c r="AQ119" s="285" t="n">
        <f aca="false">IF(ISBLANK(AD119),"",ROUND((AD119)-(CF119+CG119+CH119),0))</f>
        <v>0</v>
      </c>
      <c r="AR119" s="345"/>
      <c r="AS119" s="285" t="n">
        <v>11336996.17</v>
      </c>
      <c r="AT119" s="285" t="n">
        <v>7040637.08</v>
      </c>
      <c r="AU119" s="285" t="n">
        <v>0</v>
      </c>
      <c r="AV119" s="285" t="n">
        <v>11845500</v>
      </c>
      <c r="AW119" s="285" t="n">
        <v>6996212</v>
      </c>
      <c r="AX119" s="285" t="n">
        <v>0</v>
      </c>
      <c r="AY119" s="285" t="n">
        <v>148.36</v>
      </c>
      <c r="AZ119" s="285" t="n">
        <v>83.01</v>
      </c>
      <c r="BA119" s="285" t="n">
        <v>0</v>
      </c>
      <c r="BB119" s="285" t="n">
        <v>150</v>
      </c>
      <c r="BC119" s="285" t="n">
        <v>83</v>
      </c>
      <c r="BD119" s="285" t="n">
        <v>0</v>
      </c>
      <c r="BE119" s="285" t="n">
        <v>8.43</v>
      </c>
      <c r="BF119" s="285" t="n">
        <v>6.45</v>
      </c>
      <c r="BG119" s="285" t="n">
        <v>0</v>
      </c>
      <c r="BH119" s="285" t="n">
        <v>8.4</v>
      </c>
      <c r="BI119" s="285" t="n">
        <v>6.45</v>
      </c>
      <c r="BJ119" s="285" t="n">
        <v>0</v>
      </c>
      <c r="BK119" s="285" t="n">
        <v>389769.84</v>
      </c>
      <c r="BL119" s="285" t="n">
        <v>150090</v>
      </c>
      <c r="BM119" s="285" t="n">
        <v>0</v>
      </c>
      <c r="BN119" s="285" t="n">
        <v>360170</v>
      </c>
      <c r="BO119" s="285" t="n">
        <v>150090</v>
      </c>
      <c r="BP119" s="285" t="n">
        <v>0</v>
      </c>
      <c r="BQ119" s="285" t="n">
        <v>3</v>
      </c>
      <c r="BR119" s="285" t="n">
        <v>1</v>
      </c>
      <c r="BS119" s="285" t="n">
        <v>0</v>
      </c>
      <c r="BT119" s="285" t="n">
        <v>3</v>
      </c>
      <c r="BU119" s="285" t="n">
        <v>1</v>
      </c>
      <c r="BV119" s="285" t="n">
        <v>0</v>
      </c>
      <c r="BW119" s="285" t="n">
        <v>356172.42</v>
      </c>
      <c r="BX119" s="285" t="n">
        <v>235459.92</v>
      </c>
      <c r="BY119" s="285" t="n">
        <v>0</v>
      </c>
      <c r="BZ119" s="285" t="n">
        <v>357850</v>
      </c>
      <c r="CA119" s="285" t="n">
        <v>213080</v>
      </c>
      <c r="CB119" s="285" t="n">
        <v>0</v>
      </c>
      <c r="CC119" s="285" t="n">
        <v>4</v>
      </c>
      <c r="CD119" s="285" t="n">
        <v>2.2</v>
      </c>
      <c r="CE119" s="285" t="n">
        <v>0</v>
      </c>
      <c r="CF119" s="285" t="n">
        <v>4</v>
      </c>
      <c r="CG119" s="285" t="n">
        <v>2.2</v>
      </c>
      <c r="CH119" s="285" t="n">
        <v>0</v>
      </c>
      <c r="CI119" s="345"/>
      <c r="CJ119" s="18"/>
      <c r="CK119" s="18"/>
      <c r="CL119" s="18"/>
      <c r="CM119" s="18"/>
      <c r="CN119" s="18"/>
      <c r="CO119" s="18"/>
      <c r="CP119" s="18"/>
      <c r="CQ119" s="18"/>
      <c r="CR119" s="18"/>
      <c r="CS119" s="18"/>
      <c r="CT119" s="18"/>
      <c r="CU119" s="18"/>
      <c r="CV119" s="18"/>
      <c r="CW119" s="18"/>
      <c r="CX119" s="18"/>
      <c r="CY119" s="18"/>
      <c r="CZ119" s="18"/>
      <c r="DA119" s="18"/>
      <c r="DB119" s="18"/>
      <c r="DC119" s="18"/>
      <c r="DD119" s="18"/>
      <c r="DE119" s="18"/>
      <c r="DF119" s="18"/>
      <c r="DG119" s="18"/>
      <c r="DH119" s="18"/>
      <c r="DI119" s="18"/>
      <c r="DJ119" s="18"/>
      <c r="DK119" s="18"/>
      <c r="DL119" s="18"/>
      <c r="DM119" s="18"/>
      <c r="DN119" s="18"/>
      <c r="DO119" s="18"/>
      <c r="DP119" s="18"/>
      <c r="DQ119" s="18"/>
      <c r="DR119" s="18"/>
      <c r="DS119" s="18"/>
      <c r="DT119" s="18"/>
      <c r="DU119" s="18"/>
      <c r="DV119" s="18"/>
      <c r="DW119" s="18"/>
      <c r="DX119" s="18"/>
      <c r="DY119" s="18"/>
      <c r="DZ119" s="18"/>
      <c r="EA119" s="18"/>
      <c r="EB119" s="18"/>
      <c r="EC119" s="18"/>
    </row>
    <row r="120" customFormat="false" ht="11.25" hidden="false" customHeight="true" outlineLevel="0" collapsed="false">
      <c r="A120" s="342" t="n">
        <v>2015</v>
      </c>
      <c r="B120" s="343" t="n">
        <v>110</v>
      </c>
      <c r="C120" s="344" t="s">
        <v>538</v>
      </c>
      <c r="D120" s="285" t="n">
        <v>52806.78</v>
      </c>
      <c r="E120" s="285" t="n">
        <v>51886.8</v>
      </c>
      <c r="F120" s="285" t="n">
        <v>113653.18</v>
      </c>
      <c r="G120" s="285" t="n">
        <v>117000</v>
      </c>
      <c r="H120" s="285" t="n">
        <v>93190.39</v>
      </c>
      <c r="I120" s="285" t="n">
        <v>94705</v>
      </c>
      <c r="J120" s="345"/>
      <c r="K120" s="285" t="n">
        <f aca="false">IF(E120&lt;&gt;0,ROUND(E120-(T120/(U120+V120)),0),"")</f>
        <v>0</v>
      </c>
      <c r="L120" s="285" t="n">
        <f aca="false">IF(F120&lt;&gt;0,ROUND(F120-(W120/(X120)),0),"")</f>
        <v>0</v>
      </c>
      <c r="M120" s="285" t="n">
        <f aca="false">IF(G120&lt;&gt;0,ROUND(G120-(Y120/(Z120)),0),"")</f>
        <v>0</v>
      </c>
      <c r="N120" s="285" t="n">
        <f aca="false">IF(H120&lt;&gt;0,ROUND(H120-(AA120/(AB120)),0),"")</f>
        <v>0</v>
      </c>
      <c r="O120" s="285" t="n">
        <f aca="false">IF(I120&lt;&gt;0,ROUND(I120-(AC120/(AD120)),0),"")</f>
        <v>0</v>
      </c>
      <c r="P120" s="345"/>
      <c r="Q120" s="285" t="n">
        <v>15762824.44</v>
      </c>
      <c r="R120" s="285" t="n">
        <v>282.5</v>
      </c>
      <c r="S120" s="285" t="n">
        <v>16</v>
      </c>
      <c r="T120" s="285" t="n">
        <v>15721700</v>
      </c>
      <c r="U120" s="285" t="n">
        <v>287</v>
      </c>
      <c r="V120" s="285" t="n">
        <v>16</v>
      </c>
      <c r="W120" s="285" t="n">
        <v>454612.72</v>
      </c>
      <c r="X120" s="285" t="n">
        <v>4</v>
      </c>
      <c r="Y120" s="285" t="n">
        <v>468000</v>
      </c>
      <c r="Z120" s="285" t="n">
        <v>4</v>
      </c>
      <c r="AA120" s="285" t="n">
        <v>745523.12</v>
      </c>
      <c r="AB120" s="285" t="n">
        <v>8</v>
      </c>
      <c r="AC120" s="285" t="n">
        <v>757640</v>
      </c>
      <c r="AD120" s="285" t="n">
        <v>8</v>
      </c>
      <c r="AE120" s="345"/>
      <c r="AF120" s="285" t="n">
        <f aca="false">IF(ISBLANK(Q120),"",ROUND(Q120-(AS120+AT120+AU120),0))</f>
        <v>0</v>
      </c>
      <c r="AG120" s="285" t="n">
        <f aca="false">IF(ISBLANK(T120),"",ROUND(T120-(AV120+AW120+AX120),0))</f>
        <v>0</v>
      </c>
      <c r="AH120" s="285" t="n">
        <f aca="false">IF(ISBLANK(W120),"",ROUND(W120-(BK120+BL120+BM120),0))</f>
        <v>0</v>
      </c>
      <c r="AI120" s="285" t="n">
        <f aca="false">IF(ISBLANK(Y120),"",ROUND(Y120-(BN120+BO120+BP120),0))</f>
        <v>0</v>
      </c>
      <c r="AJ120" s="285" t="n">
        <f aca="false">IF(ISBLANK(AA120),"",ROUND(AA120-(BW120+BX120+BY120),0))</f>
        <v>0</v>
      </c>
      <c r="AK120" s="285" t="n">
        <f aca="false">IF(ISBLANK(AC120),"",ROUND(AC120-(BZ120+CA120+CB120),0))</f>
        <v>0</v>
      </c>
      <c r="AL120" s="285" t="n">
        <f aca="false">IF(ISBLANK(R120),"",ROUND((R120+S120)-(AY120+AZ120+BA120+BE120+BF120+BG120),0))</f>
        <v>0</v>
      </c>
      <c r="AM120" s="285" t="n">
        <f aca="false">IF(ISBLANK(U120),"",ROUND((U120+V120)-(BB120+BC120+BD120+BH120+BI120+BJ120),0))</f>
        <v>0</v>
      </c>
      <c r="AN120" s="285" t="n">
        <f aca="false">IF(ISBLANK(X120),"",ROUND((X120)-(BQ120+BR120+BS120),0))</f>
        <v>0</v>
      </c>
      <c r="AO120" s="285" t="n">
        <f aca="false">IF(ISBLANK(Z120),"",ROUND((Z120)-(BT120+BU120+BV120),0))</f>
        <v>0</v>
      </c>
      <c r="AP120" s="285" t="n">
        <f aca="false">IF(ISBLANK(AB120),"",ROUND((AB120)-(CC120+CD120+CE120),0))</f>
        <v>0</v>
      </c>
      <c r="AQ120" s="285" t="n">
        <f aca="false">IF(ISBLANK(AD120),"",ROUND((AD120)-(CF120+CG120+CH120),0))</f>
        <v>0</v>
      </c>
      <c r="AR120" s="345"/>
      <c r="AS120" s="285" t="n">
        <v>10697050.06</v>
      </c>
      <c r="AT120" s="285" t="n">
        <v>5065774.38</v>
      </c>
      <c r="AU120" s="285" t="n">
        <v>0</v>
      </c>
      <c r="AV120" s="285" t="n">
        <v>10603900</v>
      </c>
      <c r="AW120" s="285" t="n">
        <v>5117800</v>
      </c>
      <c r="AX120" s="285" t="n">
        <v>0</v>
      </c>
      <c r="AY120" s="285" t="n">
        <v>191.5</v>
      </c>
      <c r="AZ120" s="285" t="n">
        <v>91</v>
      </c>
      <c r="BA120" s="285" t="n">
        <v>0</v>
      </c>
      <c r="BB120" s="285" t="n">
        <v>192</v>
      </c>
      <c r="BC120" s="285" t="n">
        <v>95</v>
      </c>
      <c r="BD120" s="285" t="n">
        <v>0</v>
      </c>
      <c r="BE120" s="285" t="n">
        <v>10.5</v>
      </c>
      <c r="BF120" s="285" t="n">
        <v>5.5</v>
      </c>
      <c r="BG120" s="285" t="n">
        <v>0</v>
      </c>
      <c r="BH120" s="285" t="n">
        <v>10.5</v>
      </c>
      <c r="BI120" s="285" t="n">
        <v>5.5</v>
      </c>
      <c r="BJ120" s="285" t="n">
        <v>0</v>
      </c>
      <c r="BK120" s="285" t="n">
        <v>335992.72</v>
      </c>
      <c r="BL120" s="285" t="n">
        <v>118620</v>
      </c>
      <c r="BM120" s="285" t="n">
        <v>0</v>
      </c>
      <c r="BN120" s="285" t="n">
        <v>346000</v>
      </c>
      <c r="BO120" s="285" t="n">
        <v>122000</v>
      </c>
      <c r="BP120" s="285" t="n">
        <v>0</v>
      </c>
      <c r="BQ120" s="285" t="n">
        <v>3</v>
      </c>
      <c r="BR120" s="285" t="n">
        <v>1</v>
      </c>
      <c r="BS120" s="285" t="n">
        <v>0</v>
      </c>
      <c r="BT120" s="285" t="n">
        <v>3</v>
      </c>
      <c r="BU120" s="285" t="n">
        <v>1</v>
      </c>
      <c r="BV120" s="285" t="n">
        <v>0</v>
      </c>
      <c r="BW120" s="285" t="n">
        <v>564222.08</v>
      </c>
      <c r="BX120" s="285" t="n">
        <v>181301.04</v>
      </c>
      <c r="BY120" s="285" t="n">
        <v>0</v>
      </c>
      <c r="BZ120" s="285" t="n">
        <v>570900</v>
      </c>
      <c r="CA120" s="285" t="n">
        <v>186740</v>
      </c>
      <c r="CB120" s="285" t="n">
        <v>0</v>
      </c>
      <c r="CC120" s="285" t="n">
        <v>6</v>
      </c>
      <c r="CD120" s="285" t="n">
        <v>2</v>
      </c>
      <c r="CE120" s="285" t="n">
        <v>0</v>
      </c>
      <c r="CF120" s="285" t="n">
        <v>6</v>
      </c>
      <c r="CG120" s="285" t="n">
        <v>2</v>
      </c>
      <c r="CH120" s="285" t="n">
        <v>0</v>
      </c>
      <c r="CI120" s="345"/>
      <c r="CJ120" s="18"/>
      <c r="CK120" s="18"/>
      <c r="CL120" s="18"/>
      <c r="CM120" s="18"/>
      <c r="CN120" s="18"/>
      <c r="CO120" s="18"/>
      <c r="CP120" s="18"/>
      <c r="CQ120" s="18"/>
      <c r="CR120" s="18"/>
      <c r="CS120" s="18"/>
      <c r="CT120" s="18"/>
      <c r="CU120" s="18"/>
      <c r="CV120" s="18"/>
      <c r="CW120" s="18"/>
      <c r="CX120" s="18"/>
      <c r="CY120" s="18"/>
      <c r="CZ120" s="18"/>
      <c r="DA120" s="18"/>
      <c r="DB120" s="18"/>
      <c r="DC120" s="18"/>
      <c r="DD120" s="18"/>
      <c r="DE120" s="18"/>
      <c r="DF120" s="18"/>
      <c r="DG120" s="18"/>
      <c r="DH120" s="18"/>
      <c r="DI120" s="18"/>
      <c r="DJ120" s="18"/>
      <c r="DK120" s="18"/>
      <c r="DL120" s="18"/>
      <c r="DM120" s="18"/>
      <c r="DN120" s="18"/>
      <c r="DO120" s="18"/>
      <c r="DP120" s="18"/>
      <c r="DQ120" s="18"/>
      <c r="DR120" s="18"/>
      <c r="DS120" s="18"/>
      <c r="DT120" s="18"/>
      <c r="DU120" s="18"/>
      <c r="DV120" s="18"/>
      <c r="DW120" s="18"/>
      <c r="DX120" s="18"/>
      <c r="DY120" s="18"/>
      <c r="DZ120" s="18"/>
      <c r="EA120" s="18"/>
      <c r="EB120" s="18"/>
      <c r="EC120" s="18"/>
    </row>
    <row r="121" customFormat="false" ht="11.25" hidden="false" customHeight="true" outlineLevel="0" collapsed="false">
      <c r="A121" s="342" t="n">
        <v>2015</v>
      </c>
      <c r="B121" s="343" t="n">
        <v>111</v>
      </c>
      <c r="C121" s="344" t="s">
        <v>539</v>
      </c>
      <c r="D121" s="285" t="n">
        <v>48306.58</v>
      </c>
      <c r="E121" s="285" t="n">
        <v>48951.63</v>
      </c>
      <c r="F121" s="285" t="n">
        <v>74355</v>
      </c>
      <c r="G121" s="285" t="n">
        <v>75842</v>
      </c>
      <c r="H121" s="285" t="n">
        <v>61729.34</v>
      </c>
      <c r="I121" s="285" t="n">
        <v>65548</v>
      </c>
      <c r="J121" s="345"/>
      <c r="K121" s="285" t="n">
        <f aca="false">IF(E121&lt;&gt;0,ROUND(E121-(T121/(U121+V121)),0),"")</f>
        <v>-0</v>
      </c>
      <c r="L121" s="285" t="n">
        <f aca="false">IF(F121&lt;&gt;0,ROUND(F121-(W121/(X121)),0),"")</f>
        <v>0</v>
      </c>
      <c r="M121" s="285" t="n">
        <f aca="false">IF(G121&lt;&gt;0,ROUND(G121-(Y121/(Z121)),0),"")</f>
        <v>0</v>
      </c>
      <c r="N121" s="285" t="n">
        <f aca="false">IF(H121&lt;&gt;0,ROUND(H121-(AA121/(AB121)),0),"")</f>
        <v>-0</v>
      </c>
      <c r="O121" s="285" t="n">
        <f aca="false">IF(I121&lt;&gt;0,ROUND(I121-(AC121/(AD121)),0),"")</f>
        <v>0</v>
      </c>
      <c r="P121" s="345"/>
      <c r="Q121" s="285" t="n">
        <v>5167355.01</v>
      </c>
      <c r="R121" s="285" t="n">
        <v>100.97</v>
      </c>
      <c r="S121" s="285" t="n">
        <v>6</v>
      </c>
      <c r="T121" s="285" t="n">
        <v>5130131</v>
      </c>
      <c r="U121" s="285" t="n">
        <v>98.8</v>
      </c>
      <c r="V121" s="285" t="n">
        <v>6</v>
      </c>
      <c r="W121" s="285" t="n">
        <v>223065</v>
      </c>
      <c r="X121" s="285" t="n">
        <v>3</v>
      </c>
      <c r="Y121" s="285" t="n">
        <v>227526</v>
      </c>
      <c r="Z121" s="285" t="n">
        <v>3</v>
      </c>
      <c r="AA121" s="285" t="n">
        <v>185188.03</v>
      </c>
      <c r="AB121" s="285" t="n">
        <v>3</v>
      </c>
      <c r="AC121" s="285" t="n">
        <v>196644</v>
      </c>
      <c r="AD121" s="285" t="n">
        <v>3</v>
      </c>
      <c r="AE121" s="345"/>
      <c r="AF121" s="285" t="n">
        <f aca="false">IF(ISBLANK(Q121),"",ROUND(Q121-(AS121+AT121+AU121),0))</f>
        <v>0</v>
      </c>
      <c r="AG121" s="285" t="n">
        <f aca="false">IF(ISBLANK(T121),"",ROUND(T121-(AV121+AW121+AX121),0))</f>
        <v>0</v>
      </c>
      <c r="AH121" s="285" t="n">
        <f aca="false">IF(ISBLANK(W121),"",ROUND(W121-(BK121+BL121+BM121),0))</f>
        <v>0</v>
      </c>
      <c r="AI121" s="285" t="n">
        <f aca="false">IF(ISBLANK(Y121),"",ROUND(Y121-(BN121+BO121+BP121),0))</f>
        <v>0</v>
      </c>
      <c r="AJ121" s="285" t="n">
        <f aca="false">IF(ISBLANK(AA121),"",ROUND(AA121-(BW121+BX121+BY121),0))</f>
        <v>0</v>
      </c>
      <c r="AK121" s="285" t="n">
        <f aca="false">IF(ISBLANK(AC121),"",ROUND(AC121-(BZ121+CA121+CB121),0))</f>
        <v>0</v>
      </c>
      <c r="AL121" s="285" t="n">
        <f aca="false">IF(ISBLANK(R121),"",ROUND((R121+S121)-(AY121+AZ121+BA121+BE121+BF121+BG121),0))</f>
        <v>0</v>
      </c>
      <c r="AM121" s="285" t="n">
        <f aca="false">IF(ISBLANK(U121),"",ROUND((U121+V121)-(BB121+BC121+BD121+BH121+BI121+BJ121),0))</f>
        <v>0</v>
      </c>
      <c r="AN121" s="285" t="n">
        <f aca="false">IF(ISBLANK(X121),"",ROUND((X121)-(BQ121+BR121+BS121),0))</f>
        <v>0</v>
      </c>
      <c r="AO121" s="285" t="n">
        <f aca="false">IF(ISBLANK(Z121),"",ROUND((Z121)-(BT121+BU121+BV121),0))</f>
        <v>0</v>
      </c>
      <c r="AP121" s="285" t="n">
        <f aca="false">IF(ISBLANK(AB121),"",ROUND((AB121)-(CC121+CD121+CE121),0))</f>
        <v>0</v>
      </c>
      <c r="AQ121" s="285" t="n">
        <f aca="false">IF(ISBLANK(AD121),"",ROUND((AD121)-(CF121+CG121+CH121),0))</f>
        <v>0</v>
      </c>
      <c r="AR121" s="345"/>
      <c r="AS121" s="285" t="n">
        <v>2990372.1</v>
      </c>
      <c r="AT121" s="285" t="n">
        <v>2145025.72</v>
      </c>
      <c r="AU121" s="285" t="n">
        <v>31957.19</v>
      </c>
      <c r="AV121" s="285" t="n">
        <v>2938157</v>
      </c>
      <c r="AW121" s="285" t="n">
        <v>2191974</v>
      </c>
      <c r="AX121" s="285" t="n">
        <v>0</v>
      </c>
      <c r="AY121" s="285" t="n">
        <v>62.7</v>
      </c>
      <c r="AZ121" s="285" t="n">
        <v>37.67</v>
      </c>
      <c r="BA121" s="285" t="n">
        <v>0.6</v>
      </c>
      <c r="BB121" s="285" t="n">
        <v>61.42</v>
      </c>
      <c r="BC121" s="285" t="n">
        <v>37.38</v>
      </c>
      <c r="BD121" s="285" t="n">
        <v>0</v>
      </c>
      <c r="BE121" s="285" t="n">
        <v>3.14</v>
      </c>
      <c r="BF121" s="285" t="n">
        <v>2.86</v>
      </c>
      <c r="BG121" s="285" t="n">
        <v>0</v>
      </c>
      <c r="BH121" s="285" t="n">
        <v>3.14</v>
      </c>
      <c r="BI121" s="285" t="n">
        <v>2.86</v>
      </c>
      <c r="BJ121" s="285" t="n">
        <v>0</v>
      </c>
      <c r="BK121" s="285" t="n">
        <v>145926</v>
      </c>
      <c r="BL121" s="285" t="n">
        <v>77139</v>
      </c>
      <c r="BM121" s="285" t="n">
        <v>0</v>
      </c>
      <c r="BN121" s="285" t="n">
        <v>148844</v>
      </c>
      <c r="BO121" s="285" t="n">
        <v>78682</v>
      </c>
      <c r="BP121" s="285" t="n">
        <v>0</v>
      </c>
      <c r="BQ121" s="285" t="n">
        <v>2</v>
      </c>
      <c r="BR121" s="285" t="n">
        <v>1</v>
      </c>
      <c r="BS121" s="285" t="n">
        <v>0</v>
      </c>
      <c r="BT121" s="285" t="n">
        <v>2</v>
      </c>
      <c r="BU121" s="285" t="n">
        <v>1</v>
      </c>
      <c r="BV121" s="285" t="n">
        <v>0</v>
      </c>
      <c r="BW121" s="285" t="n">
        <v>108576.07</v>
      </c>
      <c r="BX121" s="285" t="n">
        <v>76611.96</v>
      </c>
      <c r="BY121" s="285" t="n">
        <v>0</v>
      </c>
      <c r="BZ121" s="285" t="n">
        <v>118500</v>
      </c>
      <c r="CA121" s="285" t="n">
        <v>78144</v>
      </c>
      <c r="CB121" s="285" t="n">
        <v>0</v>
      </c>
      <c r="CC121" s="285" t="n">
        <v>2</v>
      </c>
      <c r="CD121" s="285" t="n">
        <v>1</v>
      </c>
      <c r="CE121" s="285" t="n">
        <v>0</v>
      </c>
      <c r="CF121" s="285" t="n">
        <v>2</v>
      </c>
      <c r="CG121" s="285" t="n">
        <v>1</v>
      </c>
      <c r="CH121" s="285" t="n">
        <v>0</v>
      </c>
      <c r="CI121" s="345"/>
      <c r="CJ121" s="18"/>
      <c r="CK121" s="18"/>
      <c r="CL121" s="18"/>
      <c r="CM121" s="18"/>
      <c r="CN121" s="18"/>
      <c r="CO121" s="18"/>
      <c r="CP121" s="18"/>
      <c r="CQ121" s="18"/>
      <c r="CR121" s="18"/>
      <c r="CS121" s="18"/>
      <c r="CT121" s="18"/>
      <c r="CU121" s="18"/>
      <c r="CV121" s="18"/>
      <c r="CW121" s="18"/>
      <c r="CX121" s="18"/>
      <c r="CY121" s="18"/>
      <c r="CZ121" s="18"/>
      <c r="DA121" s="18"/>
      <c r="DB121" s="18"/>
      <c r="DC121" s="18"/>
      <c r="DD121" s="18"/>
      <c r="DE121" s="18"/>
      <c r="DF121" s="18"/>
      <c r="DG121" s="18"/>
      <c r="DH121" s="18"/>
      <c r="DI121" s="18"/>
      <c r="DJ121" s="18"/>
      <c r="DK121" s="18"/>
      <c r="DL121" s="18"/>
      <c r="DM121" s="18"/>
      <c r="DN121" s="18"/>
      <c r="DO121" s="18"/>
      <c r="DP121" s="18"/>
      <c r="DQ121" s="18"/>
      <c r="DR121" s="18"/>
      <c r="DS121" s="18"/>
      <c r="DT121" s="18"/>
      <c r="DU121" s="18"/>
      <c r="DV121" s="18"/>
      <c r="DW121" s="18"/>
      <c r="DX121" s="18"/>
      <c r="DY121" s="18"/>
      <c r="DZ121" s="18"/>
      <c r="EA121" s="18"/>
      <c r="EB121" s="18"/>
      <c r="EC121" s="18"/>
    </row>
    <row r="122" customFormat="false" ht="11.25" hidden="false" customHeight="true" outlineLevel="0" collapsed="false">
      <c r="A122" s="342" t="n">
        <v>2015</v>
      </c>
      <c r="B122" s="343" t="n">
        <v>112</v>
      </c>
      <c r="C122" s="344" t="s">
        <v>540</v>
      </c>
      <c r="D122" s="285" t="n">
        <v>48964.43</v>
      </c>
      <c r="E122" s="285" t="n">
        <v>48558.7</v>
      </c>
      <c r="F122" s="285" t="n">
        <v>86497.35</v>
      </c>
      <c r="G122" s="285" t="n">
        <v>83993.25</v>
      </c>
      <c r="H122" s="285" t="n">
        <v>64606.92</v>
      </c>
      <c r="I122" s="285" t="n">
        <v>68422.47</v>
      </c>
      <c r="J122" s="345"/>
      <c r="K122" s="285" t="n">
        <f aca="false">IF(E122&lt;&gt;0,ROUND(E122-(T122/(U122+V122)),0),"")</f>
        <v>0</v>
      </c>
      <c r="L122" s="285" t="n">
        <f aca="false">IF(F122&lt;&gt;0,ROUND(F122-(W122/(X122)),0),"")</f>
        <v>-0</v>
      </c>
      <c r="M122" s="285" t="n">
        <f aca="false">IF(G122&lt;&gt;0,ROUND(G122-(Y122/(Z122)),0),"")</f>
        <v>0</v>
      </c>
      <c r="N122" s="285" t="n">
        <f aca="false">IF(H122&lt;&gt;0,ROUND(H122-(AA122/(AB122)),0),"")</f>
        <v>-0</v>
      </c>
      <c r="O122" s="285" t="n">
        <f aca="false">IF(I122&lt;&gt;0,ROUND(I122-(AC122/(AD122)),0),"")</f>
        <v>0</v>
      </c>
      <c r="P122" s="345"/>
      <c r="Q122" s="285" t="n">
        <v>77504319.42</v>
      </c>
      <c r="R122" s="285" t="n">
        <v>1486.95</v>
      </c>
      <c r="S122" s="285" t="n">
        <v>95.92</v>
      </c>
      <c r="T122" s="285" t="n">
        <v>80692904.23</v>
      </c>
      <c r="U122" s="285" t="n">
        <v>1550.11</v>
      </c>
      <c r="V122" s="285" t="n">
        <v>111.65</v>
      </c>
      <c r="W122" s="285" t="n">
        <v>2645954.03</v>
      </c>
      <c r="X122" s="285" t="n">
        <v>30.59</v>
      </c>
      <c r="Y122" s="285" t="n">
        <v>2687784</v>
      </c>
      <c r="Z122" s="285" t="n">
        <v>32</v>
      </c>
      <c r="AA122" s="285" t="n">
        <v>3406723</v>
      </c>
      <c r="AB122" s="285" t="n">
        <v>52.73</v>
      </c>
      <c r="AC122" s="285" t="n">
        <v>3352701</v>
      </c>
      <c r="AD122" s="285" t="n">
        <v>49</v>
      </c>
      <c r="AE122" s="345"/>
      <c r="AF122" s="285" t="n">
        <f aca="false">IF(ISBLANK(Q122),"",ROUND(Q122-(AS122+AT122+AU122),0))</f>
        <v>0</v>
      </c>
      <c r="AG122" s="285" t="n">
        <f aca="false">IF(ISBLANK(T122),"",ROUND(T122-(AV122+AW122+AX122),0))</f>
        <v>0</v>
      </c>
      <c r="AH122" s="285" t="n">
        <f aca="false">IF(ISBLANK(W122),"",ROUND(W122-(BK122+BL122+BM122),0))</f>
        <v>0</v>
      </c>
      <c r="AI122" s="285" t="n">
        <f aca="false">IF(ISBLANK(Y122),"",ROUND(Y122-(BN122+BO122+BP122),0))</f>
        <v>0</v>
      </c>
      <c r="AJ122" s="285" t="n">
        <f aca="false">IF(ISBLANK(AA122),"",ROUND(AA122-(BW122+BX122+BY122),0))</f>
        <v>0</v>
      </c>
      <c r="AK122" s="285" t="n">
        <f aca="false">IF(ISBLANK(AC122),"",ROUND(AC122-(BZ122+CA122+CB122),0))</f>
        <v>0</v>
      </c>
      <c r="AL122" s="285" t="n">
        <f aca="false">IF(ISBLANK(R122),"",ROUND((R122+S122)-(AY122+AZ122+BA122+BE122+BF122+BG122),0))</f>
        <v>0</v>
      </c>
      <c r="AM122" s="285" t="n">
        <f aca="false">IF(ISBLANK(U122),"",ROUND((U122+V122)-(BB122+BC122+BD122+BH122+BI122+BJ122),0))</f>
        <v>0</v>
      </c>
      <c r="AN122" s="285" t="n">
        <f aca="false">IF(ISBLANK(X122),"",ROUND((X122)-(BQ122+BR122+BS122),0))</f>
        <v>0</v>
      </c>
      <c r="AO122" s="285" t="n">
        <f aca="false">IF(ISBLANK(Z122),"",ROUND((Z122)-(BT122+BU122+BV122),0))</f>
        <v>0</v>
      </c>
      <c r="AP122" s="285" t="n">
        <f aca="false">IF(ISBLANK(AB122),"",ROUND((AB122)-(CC122+CD122+CE122),0))</f>
        <v>0</v>
      </c>
      <c r="AQ122" s="285" t="n">
        <f aca="false">IF(ISBLANK(AD122),"",ROUND((AD122)-(CF122+CG122+CH122),0))</f>
        <v>0</v>
      </c>
      <c r="AR122" s="345"/>
      <c r="AS122" s="285" t="n">
        <v>45493889.11</v>
      </c>
      <c r="AT122" s="285" t="n">
        <v>31566436.53</v>
      </c>
      <c r="AU122" s="285" t="n">
        <v>443993.78</v>
      </c>
      <c r="AV122" s="285" t="n">
        <v>48170878.68</v>
      </c>
      <c r="AW122" s="285" t="n">
        <v>32232898.55</v>
      </c>
      <c r="AX122" s="285" t="n">
        <v>289127</v>
      </c>
      <c r="AY122" s="285" t="n">
        <v>890.57</v>
      </c>
      <c r="AZ122" s="285" t="n">
        <v>587.17</v>
      </c>
      <c r="BA122" s="285" t="n">
        <v>9.21</v>
      </c>
      <c r="BB122" s="285" t="n">
        <v>921.82</v>
      </c>
      <c r="BC122" s="285" t="n">
        <v>613.63</v>
      </c>
      <c r="BD122" s="285" t="n">
        <v>14.66</v>
      </c>
      <c r="BE122" s="285" t="n">
        <v>48.68</v>
      </c>
      <c r="BF122" s="285" t="n">
        <v>47.24</v>
      </c>
      <c r="BG122" s="285" t="n">
        <v>0</v>
      </c>
      <c r="BH122" s="285" t="n">
        <v>63.75</v>
      </c>
      <c r="BI122" s="285" t="n">
        <v>47.9</v>
      </c>
      <c r="BJ122" s="285" t="n">
        <v>0</v>
      </c>
      <c r="BK122" s="285" t="n">
        <v>1976535.8</v>
      </c>
      <c r="BL122" s="285" t="n">
        <v>669418.23</v>
      </c>
      <c r="BM122" s="285" t="n">
        <v>0</v>
      </c>
      <c r="BN122" s="285" t="n">
        <v>1985274</v>
      </c>
      <c r="BO122" s="285" t="n">
        <v>702510</v>
      </c>
      <c r="BP122" s="285" t="n">
        <v>0</v>
      </c>
      <c r="BQ122" s="285" t="n">
        <v>22.85</v>
      </c>
      <c r="BR122" s="285" t="n">
        <v>7.74</v>
      </c>
      <c r="BS122" s="285" t="n">
        <v>0</v>
      </c>
      <c r="BT122" s="285" t="n">
        <v>24.33</v>
      </c>
      <c r="BU122" s="285" t="n">
        <v>7.67</v>
      </c>
      <c r="BV122" s="285" t="n">
        <v>0</v>
      </c>
      <c r="BW122" s="285" t="n">
        <v>1918271.02</v>
      </c>
      <c r="BX122" s="285" t="n">
        <v>1488451.98</v>
      </c>
      <c r="BY122" s="285" t="n">
        <v>0</v>
      </c>
      <c r="BZ122" s="285" t="n">
        <v>1915651</v>
      </c>
      <c r="CA122" s="285" t="n">
        <v>1437050</v>
      </c>
      <c r="CB122" s="285" t="n">
        <v>0</v>
      </c>
      <c r="CC122" s="285" t="n">
        <v>31.87</v>
      </c>
      <c r="CD122" s="285" t="n">
        <v>20.86</v>
      </c>
      <c r="CE122" s="285" t="n">
        <v>0</v>
      </c>
      <c r="CF122" s="285" t="n">
        <v>29</v>
      </c>
      <c r="CG122" s="285" t="n">
        <v>20</v>
      </c>
      <c r="CH122" s="285" t="n">
        <v>0</v>
      </c>
      <c r="CI122" s="345"/>
      <c r="CJ122" s="18"/>
      <c r="CK122" s="18"/>
      <c r="CL122" s="18"/>
      <c r="CM122" s="18"/>
      <c r="CN122" s="18"/>
      <c r="CO122" s="18"/>
      <c r="CP122" s="18"/>
      <c r="CQ122" s="18"/>
      <c r="CR122" s="18"/>
      <c r="CS122" s="18"/>
      <c r="CT122" s="18"/>
      <c r="CU122" s="18"/>
      <c r="CV122" s="18"/>
      <c r="CW122" s="18"/>
      <c r="CX122" s="18"/>
      <c r="CY122" s="18"/>
      <c r="CZ122" s="18"/>
      <c r="DA122" s="18"/>
      <c r="DB122" s="18"/>
      <c r="DC122" s="18"/>
      <c r="DD122" s="18"/>
      <c r="DE122" s="18"/>
      <c r="DF122" s="18"/>
      <c r="DG122" s="18"/>
      <c r="DH122" s="18"/>
      <c r="DI122" s="18"/>
      <c r="DJ122" s="18"/>
      <c r="DK122" s="18"/>
      <c r="DL122" s="18"/>
      <c r="DM122" s="18"/>
      <c r="DN122" s="18"/>
      <c r="DO122" s="18"/>
      <c r="DP122" s="18"/>
      <c r="DQ122" s="18"/>
      <c r="DR122" s="18"/>
      <c r="DS122" s="18"/>
      <c r="DT122" s="18"/>
      <c r="DU122" s="18"/>
      <c r="DV122" s="18"/>
      <c r="DW122" s="18"/>
      <c r="DX122" s="18"/>
      <c r="DY122" s="18"/>
      <c r="DZ122" s="18"/>
      <c r="EA122" s="18"/>
      <c r="EB122" s="18"/>
      <c r="EC122" s="18"/>
    </row>
    <row r="123" customFormat="false" ht="11.25" hidden="false" customHeight="true" outlineLevel="0" collapsed="false">
      <c r="A123" s="342" t="n">
        <v>2015</v>
      </c>
      <c r="B123" s="343" t="n">
        <v>113</v>
      </c>
      <c r="C123" s="344" t="s">
        <v>541</v>
      </c>
      <c r="D123" s="285" t="n">
        <v>45038.66</v>
      </c>
      <c r="E123" s="285" t="n">
        <v>46050.62</v>
      </c>
      <c r="F123" s="285" t="n">
        <v>95168.38</v>
      </c>
      <c r="G123" s="285" t="n">
        <v>98712.11</v>
      </c>
      <c r="H123" s="285" t="n">
        <v>72067.08</v>
      </c>
      <c r="I123" s="285" t="n">
        <v>76810.77</v>
      </c>
      <c r="J123" s="345"/>
      <c r="K123" s="285" t="n">
        <f aca="false">IF(E123&lt;&gt;0,ROUND(E123-(T123/(U123+V123)),0),"")</f>
        <v>0</v>
      </c>
      <c r="L123" s="285" t="n">
        <f aca="false">IF(F123&lt;&gt;0,ROUND(F123-(W123/(X123)),0),"")</f>
        <v>0</v>
      </c>
      <c r="M123" s="285" t="n">
        <f aca="false">IF(G123&lt;&gt;0,ROUND(G123-(Y123/(Z123)),0),"")</f>
        <v>-0</v>
      </c>
      <c r="N123" s="285" t="n">
        <f aca="false">IF(H123&lt;&gt;0,ROUND(H123-(AA123/(AB123)),0),"")</f>
        <v>0</v>
      </c>
      <c r="O123" s="285" t="n">
        <f aca="false">IF(I123&lt;&gt;0,ROUND(I123-(AC123/(AD123)),0),"")</f>
        <v>0</v>
      </c>
      <c r="P123" s="345"/>
      <c r="Q123" s="285" t="n">
        <v>25070322.24</v>
      </c>
      <c r="R123" s="285" t="n">
        <v>529.64</v>
      </c>
      <c r="S123" s="285" t="n">
        <v>27</v>
      </c>
      <c r="T123" s="285" t="n">
        <v>25650193</v>
      </c>
      <c r="U123" s="285" t="n">
        <v>531</v>
      </c>
      <c r="V123" s="285" t="n">
        <v>26</v>
      </c>
      <c r="W123" s="285" t="n">
        <v>761347</v>
      </c>
      <c r="X123" s="285" t="n">
        <v>8</v>
      </c>
      <c r="Y123" s="285" t="n">
        <v>888409</v>
      </c>
      <c r="Z123" s="285" t="n">
        <v>9</v>
      </c>
      <c r="AA123" s="285" t="n">
        <v>936872</v>
      </c>
      <c r="AB123" s="285" t="n">
        <v>13</v>
      </c>
      <c r="AC123" s="285" t="n">
        <v>998540</v>
      </c>
      <c r="AD123" s="285" t="n">
        <v>13</v>
      </c>
      <c r="AE123" s="345"/>
      <c r="AF123" s="285" t="n">
        <f aca="false">IF(ISBLANK(Q123),"",ROUND(Q123-(AS123+AT123+AU123),0))</f>
        <v>0</v>
      </c>
      <c r="AG123" s="285" t="n">
        <f aca="false">IF(ISBLANK(T123),"",ROUND(T123-(AV123+AW123+AX123),0))</f>
        <v>0</v>
      </c>
      <c r="AH123" s="285" t="n">
        <f aca="false">IF(ISBLANK(W123),"",ROUND(W123-(BK123+BL123+BM123),0))</f>
        <v>0</v>
      </c>
      <c r="AI123" s="285" t="n">
        <f aca="false">IF(ISBLANK(Y123),"",ROUND(Y123-(BN123+BO123+BP123),0))</f>
        <v>0</v>
      </c>
      <c r="AJ123" s="285" t="n">
        <f aca="false">IF(ISBLANK(AA123),"",ROUND(AA123-(BW123+BX123+BY123),0))</f>
        <v>0</v>
      </c>
      <c r="AK123" s="285" t="n">
        <f aca="false">IF(ISBLANK(AC123),"",ROUND(AC123-(BZ123+CA123+CB123),0))</f>
        <v>0</v>
      </c>
      <c r="AL123" s="285" t="n">
        <f aca="false">IF(ISBLANK(R123),"",ROUND((R123+S123)-(AY123+AZ123+BA123+BE123+BF123+BG123),0))</f>
        <v>0</v>
      </c>
      <c r="AM123" s="285" t="n">
        <f aca="false">IF(ISBLANK(U123),"",ROUND((U123+V123)-(BB123+BC123+BD123+BH123+BI123+BJ123),0))</f>
        <v>0</v>
      </c>
      <c r="AN123" s="285" t="n">
        <f aca="false">IF(ISBLANK(X123),"",ROUND((X123)-(BQ123+BR123+BS123),0))</f>
        <v>0</v>
      </c>
      <c r="AO123" s="285" t="n">
        <f aca="false">IF(ISBLANK(Z123),"",ROUND((Z123)-(BT123+BU123+BV123),0))</f>
        <v>0</v>
      </c>
      <c r="AP123" s="285" t="n">
        <f aca="false">IF(ISBLANK(AB123),"",ROUND((AB123)-(CC123+CD123+CE123),0))</f>
        <v>0</v>
      </c>
      <c r="AQ123" s="285" t="n">
        <f aca="false">IF(ISBLANK(AD123),"",ROUND((AD123)-(CF123+CG123+CH123),0))</f>
        <v>0</v>
      </c>
      <c r="AR123" s="345"/>
      <c r="AS123" s="285" t="n">
        <v>15920127.12</v>
      </c>
      <c r="AT123" s="285" t="n">
        <v>8791043.25</v>
      </c>
      <c r="AU123" s="285" t="n">
        <v>359151.87</v>
      </c>
      <c r="AV123" s="285" t="n">
        <v>16525091</v>
      </c>
      <c r="AW123" s="285" t="n">
        <v>9125102</v>
      </c>
      <c r="AX123" s="285" t="n">
        <v>0</v>
      </c>
      <c r="AY123" s="285" t="n">
        <v>350.14</v>
      </c>
      <c r="AZ123" s="285" t="n">
        <v>171.5</v>
      </c>
      <c r="BA123" s="285" t="n">
        <v>8</v>
      </c>
      <c r="BB123" s="285" t="n">
        <v>355</v>
      </c>
      <c r="BC123" s="285" t="n">
        <v>176</v>
      </c>
      <c r="BD123" s="285" t="n">
        <v>0</v>
      </c>
      <c r="BE123" s="285" t="n">
        <v>17.5</v>
      </c>
      <c r="BF123" s="285" t="n">
        <v>9.5</v>
      </c>
      <c r="BG123" s="285" t="n">
        <v>0</v>
      </c>
      <c r="BH123" s="285" t="n">
        <v>17.5</v>
      </c>
      <c r="BI123" s="285" t="n">
        <v>8.5</v>
      </c>
      <c r="BJ123" s="285" t="n">
        <v>0</v>
      </c>
      <c r="BK123" s="285" t="n">
        <v>599936.22</v>
      </c>
      <c r="BL123" s="285" t="n">
        <v>161410.78</v>
      </c>
      <c r="BM123" s="285" t="n">
        <v>0</v>
      </c>
      <c r="BN123" s="285" t="n">
        <v>720707</v>
      </c>
      <c r="BO123" s="285" t="n">
        <v>167702</v>
      </c>
      <c r="BP123" s="285" t="n">
        <v>0</v>
      </c>
      <c r="BQ123" s="285" t="n">
        <v>6.5</v>
      </c>
      <c r="BR123" s="285" t="n">
        <v>1.5</v>
      </c>
      <c r="BS123" s="285" t="n">
        <v>0</v>
      </c>
      <c r="BT123" s="285" t="n">
        <v>7.5</v>
      </c>
      <c r="BU123" s="285" t="n">
        <v>1.5</v>
      </c>
      <c r="BV123" s="285" t="n">
        <v>0</v>
      </c>
      <c r="BW123" s="285" t="n">
        <v>524575.16</v>
      </c>
      <c r="BX123" s="285" t="n">
        <v>412296.84</v>
      </c>
      <c r="BY123" s="285" t="n">
        <v>0</v>
      </c>
      <c r="BZ123" s="285" t="n">
        <v>517637</v>
      </c>
      <c r="CA123" s="285" t="n">
        <v>480903</v>
      </c>
      <c r="CB123" s="285" t="n">
        <v>0</v>
      </c>
      <c r="CC123" s="285" t="n">
        <v>8</v>
      </c>
      <c r="CD123" s="285" t="n">
        <v>5</v>
      </c>
      <c r="CE123" s="285" t="n">
        <v>0</v>
      </c>
      <c r="CF123" s="285" t="n">
        <v>8</v>
      </c>
      <c r="CG123" s="285" t="n">
        <v>5</v>
      </c>
      <c r="CH123" s="285" t="n">
        <v>0</v>
      </c>
      <c r="CI123" s="345"/>
      <c r="CJ123" s="18"/>
      <c r="CK123" s="18"/>
      <c r="CL123" s="18"/>
      <c r="CM123" s="18"/>
      <c r="CN123" s="18"/>
      <c r="CO123" s="18"/>
      <c r="CP123" s="18"/>
      <c r="CQ123" s="18"/>
      <c r="CR123" s="18"/>
      <c r="CS123" s="18"/>
      <c r="CT123" s="18"/>
      <c r="CU123" s="18"/>
      <c r="CV123" s="18"/>
      <c r="CW123" s="18"/>
      <c r="CX123" s="18"/>
      <c r="CY123" s="18"/>
      <c r="CZ123" s="18"/>
      <c r="DA123" s="18"/>
      <c r="DB123" s="18"/>
      <c r="DC123" s="18"/>
      <c r="DD123" s="18"/>
      <c r="DE123" s="18"/>
      <c r="DF123" s="18"/>
      <c r="DG123" s="18"/>
      <c r="DH123" s="18"/>
      <c r="DI123" s="18"/>
      <c r="DJ123" s="18"/>
      <c r="DK123" s="18"/>
      <c r="DL123" s="18"/>
      <c r="DM123" s="18"/>
      <c r="DN123" s="18"/>
      <c r="DO123" s="18"/>
      <c r="DP123" s="18"/>
      <c r="DQ123" s="18"/>
      <c r="DR123" s="18"/>
      <c r="DS123" s="18"/>
      <c r="DT123" s="18"/>
      <c r="DU123" s="18"/>
      <c r="DV123" s="18"/>
      <c r="DW123" s="18"/>
      <c r="DX123" s="18"/>
      <c r="DY123" s="18"/>
      <c r="DZ123" s="18"/>
      <c r="EA123" s="18"/>
      <c r="EB123" s="18"/>
      <c r="EC123" s="18"/>
    </row>
    <row r="124" customFormat="false" ht="11.25" hidden="false" customHeight="true" outlineLevel="0" collapsed="false">
      <c r="A124" s="342" t="n">
        <v>2015</v>
      </c>
      <c r="B124" s="343" t="n">
        <v>114</v>
      </c>
      <c r="C124" s="344" t="s">
        <v>542</v>
      </c>
      <c r="D124" s="285" t="n">
        <v>45629.94</v>
      </c>
      <c r="E124" s="285" t="n">
        <v>47181.31</v>
      </c>
      <c r="F124" s="285" t="n">
        <v>81675.49</v>
      </c>
      <c r="G124" s="285" t="n">
        <v>87439.37</v>
      </c>
      <c r="H124" s="285" t="n">
        <v>78827.6</v>
      </c>
      <c r="I124" s="285" t="n">
        <v>83443.59</v>
      </c>
      <c r="J124" s="345"/>
      <c r="K124" s="285" t="n">
        <f aca="false">IF(E124&lt;&gt;0,ROUND(E124-(T124/(U124+V124)),0),"")</f>
        <v>0</v>
      </c>
      <c r="L124" s="285" t="n">
        <f aca="false">IF(F124&lt;&gt;0,ROUND(F124-(W124/(X124)),0),"")</f>
        <v>-0</v>
      </c>
      <c r="M124" s="285" t="n">
        <f aca="false">IF(G124&lt;&gt;0,ROUND(G124-(Y124/(Z124)),0),"")</f>
        <v>-0</v>
      </c>
      <c r="N124" s="285" t="n">
        <f aca="false">IF(H124&lt;&gt;0,ROUND(H124-(AA124/(AB124)),0),"")</f>
        <v>0</v>
      </c>
      <c r="O124" s="285" t="n">
        <f aca="false">IF(I124&lt;&gt;0,ROUND(I124-(AC124/(AD124)),0),"")</f>
        <v>-0</v>
      </c>
      <c r="P124" s="345"/>
      <c r="Q124" s="285" t="n">
        <v>16867107.25</v>
      </c>
      <c r="R124" s="285" t="n">
        <v>350.65</v>
      </c>
      <c r="S124" s="285" t="n">
        <v>19</v>
      </c>
      <c r="T124" s="285" t="n">
        <v>17881715.76</v>
      </c>
      <c r="U124" s="285" t="n">
        <v>360</v>
      </c>
      <c r="V124" s="285" t="n">
        <v>19</v>
      </c>
      <c r="W124" s="285" t="n">
        <v>462283.28</v>
      </c>
      <c r="X124" s="285" t="n">
        <v>5.66</v>
      </c>
      <c r="Y124" s="285" t="n">
        <v>494906.84</v>
      </c>
      <c r="Z124" s="285" t="n">
        <v>5.66</v>
      </c>
      <c r="AA124" s="285" t="n">
        <v>709448.39</v>
      </c>
      <c r="AB124" s="285" t="n">
        <v>9</v>
      </c>
      <c r="AC124" s="285" t="n">
        <v>750992.32</v>
      </c>
      <c r="AD124" s="285" t="n">
        <v>9</v>
      </c>
      <c r="AE124" s="345"/>
      <c r="AF124" s="285" t="n">
        <f aca="false">IF(ISBLANK(Q124),"",ROUND(Q124-(AS124+AT124+AU124),0))</f>
        <v>0</v>
      </c>
      <c r="AG124" s="285" t="n">
        <f aca="false">IF(ISBLANK(T124),"",ROUND(T124-(AV124+AW124+AX124),0))</f>
        <v>0</v>
      </c>
      <c r="AH124" s="285" t="n">
        <f aca="false">IF(ISBLANK(W124),"",ROUND(W124-(BK124+BL124+BM124),0))</f>
        <v>0</v>
      </c>
      <c r="AI124" s="285" t="n">
        <f aca="false">IF(ISBLANK(Y124),"",ROUND(Y124-(BN124+BO124+BP124),0))</f>
        <v>0</v>
      </c>
      <c r="AJ124" s="285" t="n">
        <f aca="false">IF(ISBLANK(AA124),"",ROUND(AA124-(BW124+BX124+BY124),0))</f>
        <v>0</v>
      </c>
      <c r="AK124" s="285" t="n">
        <f aca="false">IF(ISBLANK(AC124),"",ROUND(AC124-(BZ124+CA124+CB124),0))</f>
        <v>0</v>
      </c>
      <c r="AL124" s="285" t="n">
        <f aca="false">IF(ISBLANK(R124),"",ROUND((R124+S124)-(AY124+AZ124+BA124+BE124+BF124+BG124),0))</f>
        <v>0</v>
      </c>
      <c r="AM124" s="285" t="n">
        <f aca="false">IF(ISBLANK(U124),"",ROUND((U124+V124)-(BB124+BC124+BD124+BH124+BI124+BJ124),0))</f>
        <v>0</v>
      </c>
      <c r="AN124" s="285" t="n">
        <f aca="false">IF(ISBLANK(X124),"",ROUND((X124)-(BQ124+BR124+BS124),0))</f>
        <v>0</v>
      </c>
      <c r="AO124" s="285" t="n">
        <f aca="false">IF(ISBLANK(Z124),"",ROUND((Z124)-(BT124+BU124+BV124),0))</f>
        <v>0</v>
      </c>
      <c r="AP124" s="285" t="n">
        <f aca="false">IF(ISBLANK(AB124),"",ROUND((AB124)-(CC124+CD124+CE124),0))</f>
        <v>0</v>
      </c>
      <c r="AQ124" s="285" t="n">
        <f aca="false">IF(ISBLANK(AD124),"",ROUND((AD124)-(CF124+CG124+CH124),0))</f>
        <v>0</v>
      </c>
      <c r="AR124" s="345"/>
      <c r="AS124" s="285" t="n">
        <v>11952475.41</v>
      </c>
      <c r="AT124" s="285" t="n">
        <v>4914631.84</v>
      </c>
      <c r="AU124" s="285" t="n">
        <v>0</v>
      </c>
      <c r="AV124" s="285" t="n">
        <v>12989362.84</v>
      </c>
      <c r="AW124" s="285" t="n">
        <v>4892352.92</v>
      </c>
      <c r="AX124" s="285" t="n">
        <v>0</v>
      </c>
      <c r="AY124" s="285" t="n">
        <v>235</v>
      </c>
      <c r="AZ124" s="285" t="n">
        <v>115.65</v>
      </c>
      <c r="BA124" s="285" t="n">
        <v>0</v>
      </c>
      <c r="BB124" s="285" t="n">
        <v>240</v>
      </c>
      <c r="BC124" s="285" t="n">
        <v>120</v>
      </c>
      <c r="BD124" s="285" t="n">
        <v>0</v>
      </c>
      <c r="BE124" s="285" t="n">
        <v>12</v>
      </c>
      <c r="BF124" s="285" t="n">
        <v>7</v>
      </c>
      <c r="BG124" s="285" t="n">
        <v>0</v>
      </c>
      <c r="BH124" s="285" t="n">
        <v>12</v>
      </c>
      <c r="BI124" s="285" t="n">
        <v>7</v>
      </c>
      <c r="BJ124" s="285" t="n">
        <v>0</v>
      </c>
      <c r="BK124" s="285" t="n">
        <v>341062.95</v>
      </c>
      <c r="BL124" s="285" t="n">
        <v>121220.33</v>
      </c>
      <c r="BM124" s="285" t="n">
        <v>0</v>
      </c>
      <c r="BN124" s="285" t="n">
        <v>366336.55</v>
      </c>
      <c r="BO124" s="285" t="n">
        <v>128570.29</v>
      </c>
      <c r="BP124" s="285" t="n">
        <v>0</v>
      </c>
      <c r="BQ124" s="285" t="n">
        <v>4.33</v>
      </c>
      <c r="BR124" s="285" t="n">
        <v>1.33</v>
      </c>
      <c r="BS124" s="285" t="n">
        <v>0</v>
      </c>
      <c r="BT124" s="285" t="n">
        <v>4.33</v>
      </c>
      <c r="BU124" s="285" t="n">
        <v>1.33</v>
      </c>
      <c r="BV124" s="285" t="n">
        <v>0</v>
      </c>
      <c r="BW124" s="285" t="n">
        <v>363874.52</v>
      </c>
      <c r="BX124" s="285" t="n">
        <v>345573.87</v>
      </c>
      <c r="BY124" s="285" t="n">
        <v>0</v>
      </c>
      <c r="BZ124" s="285" t="n">
        <v>395778.58</v>
      </c>
      <c r="CA124" s="285" t="n">
        <v>355213.74</v>
      </c>
      <c r="CB124" s="285" t="n">
        <v>0</v>
      </c>
      <c r="CC124" s="285" t="n">
        <v>5</v>
      </c>
      <c r="CD124" s="285" t="n">
        <v>4</v>
      </c>
      <c r="CE124" s="285" t="n">
        <v>0</v>
      </c>
      <c r="CF124" s="285" t="n">
        <v>5</v>
      </c>
      <c r="CG124" s="285" t="n">
        <v>4</v>
      </c>
      <c r="CH124" s="285" t="n">
        <v>0</v>
      </c>
      <c r="CI124" s="345"/>
      <c r="CJ124" s="18"/>
      <c r="CK124" s="18"/>
      <c r="CL124" s="18"/>
      <c r="CM124" s="18"/>
      <c r="CN124" s="18"/>
      <c r="CO124" s="18"/>
      <c r="CP124" s="18"/>
      <c r="CQ124" s="18"/>
      <c r="CR124" s="18"/>
      <c r="CS124" s="18"/>
      <c r="CT124" s="18"/>
      <c r="CU124" s="18"/>
      <c r="CV124" s="18"/>
      <c r="CW124" s="18"/>
      <c r="CX124" s="18"/>
      <c r="CY124" s="18"/>
      <c r="CZ124" s="18"/>
      <c r="DA124" s="18"/>
      <c r="DB124" s="18"/>
      <c r="DC124" s="18"/>
      <c r="DD124" s="18"/>
      <c r="DE124" s="18"/>
      <c r="DF124" s="18"/>
      <c r="DG124" s="18"/>
      <c r="DH124" s="18"/>
      <c r="DI124" s="18"/>
      <c r="DJ124" s="18"/>
      <c r="DK124" s="18"/>
      <c r="DL124" s="18"/>
      <c r="DM124" s="18"/>
      <c r="DN124" s="18"/>
      <c r="DO124" s="18"/>
      <c r="DP124" s="18"/>
      <c r="DQ124" s="18"/>
      <c r="DR124" s="18"/>
      <c r="DS124" s="18"/>
      <c r="DT124" s="18"/>
      <c r="DU124" s="18"/>
      <c r="DV124" s="18"/>
      <c r="DW124" s="18"/>
      <c r="DX124" s="18"/>
      <c r="DY124" s="18"/>
      <c r="DZ124" s="18"/>
      <c r="EA124" s="18"/>
      <c r="EB124" s="18"/>
      <c r="EC124" s="18"/>
    </row>
    <row r="125" customFormat="false" ht="11.25" hidden="false" customHeight="true" outlineLevel="0" collapsed="false">
      <c r="A125" s="342" t="n">
        <v>2015</v>
      </c>
      <c r="B125" s="343" t="n">
        <v>115</v>
      </c>
      <c r="C125" s="344" t="s">
        <v>543</v>
      </c>
      <c r="D125" s="285" t="n">
        <v>47476.39</v>
      </c>
      <c r="E125" s="285" t="n">
        <v>48716.62</v>
      </c>
      <c r="F125" s="285" t="n">
        <v>88309.52</v>
      </c>
      <c r="G125" s="285" t="n">
        <v>100682.08</v>
      </c>
      <c r="H125" s="285" t="n">
        <v>65139.56</v>
      </c>
      <c r="I125" s="285" t="n">
        <v>66893.11</v>
      </c>
      <c r="J125" s="345"/>
      <c r="K125" s="285" t="n">
        <f aca="false">IF(E125&lt;&gt;0,ROUND(E125-(T125/(U125+V125)),0),"")</f>
        <v>-0</v>
      </c>
      <c r="L125" s="285" t="n">
        <f aca="false">IF(F125&lt;&gt;0,ROUND(F125-(W125/(X125)),0),"")</f>
        <v>-0</v>
      </c>
      <c r="M125" s="285" t="n">
        <f aca="false">IF(G125&lt;&gt;0,ROUND(G125-(Y125/(Z125)),0),"")</f>
        <v>0</v>
      </c>
      <c r="N125" s="285" t="n">
        <f aca="false">IF(H125&lt;&gt;0,ROUND(H125-(AA125/(AB125)),0),"")</f>
        <v>-0</v>
      </c>
      <c r="O125" s="285" t="n">
        <f aca="false">IF(I125&lt;&gt;0,ROUND(I125-(AC125/(AD125)),0),"")</f>
        <v>0</v>
      </c>
      <c r="P125" s="345"/>
      <c r="Q125" s="285" t="n">
        <v>38366616.63</v>
      </c>
      <c r="R125" s="285" t="n">
        <v>760.02</v>
      </c>
      <c r="S125" s="285" t="n">
        <v>48.1</v>
      </c>
      <c r="T125" s="285" t="n">
        <v>39770788</v>
      </c>
      <c r="U125" s="285" t="n">
        <v>768.27</v>
      </c>
      <c r="V125" s="285" t="n">
        <v>48.1</v>
      </c>
      <c r="W125" s="285" t="n">
        <v>1369680.66</v>
      </c>
      <c r="X125" s="285" t="n">
        <v>15.51</v>
      </c>
      <c r="Y125" s="285" t="n">
        <v>1561579</v>
      </c>
      <c r="Z125" s="285" t="n">
        <v>15.51</v>
      </c>
      <c r="AA125" s="285" t="n">
        <v>1237651.72</v>
      </c>
      <c r="AB125" s="285" t="n">
        <v>19</v>
      </c>
      <c r="AC125" s="285" t="n">
        <v>1270969</v>
      </c>
      <c r="AD125" s="285" t="n">
        <v>19</v>
      </c>
      <c r="AE125" s="345"/>
      <c r="AF125" s="285" t="n">
        <f aca="false">IF(ISBLANK(Q125),"",ROUND(Q125-(AS125+AT125+AU125),0))</f>
        <v>0</v>
      </c>
      <c r="AG125" s="285" t="n">
        <f aca="false">IF(ISBLANK(T125),"",ROUND(T125-(AV125+AW125+AX125),0))</f>
        <v>0</v>
      </c>
      <c r="AH125" s="285" t="n">
        <f aca="false">IF(ISBLANK(W125),"",ROUND(W125-(BK125+BL125+BM125),0))</f>
        <v>0</v>
      </c>
      <c r="AI125" s="285" t="n">
        <f aca="false">IF(ISBLANK(Y125),"",ROUND(Y125-(BN125+BO125+BP125),0))</f>
        <v>0</v>
      </c>
      <c r="AJ125" s="285" t="n">
        <f aca="false">IF(ISBLANK(AA125),"",ROUND(AA125-(BW125+BX125+BY125),0))</f>
        <v>0</v>
      </c>
      <c r="AK125" s="285" t="n">
        <f aca="false">IF(ISBLANK(AC125),"",ROUND(AC125-(BZ125+CA125+CB125),0))</f>
        <v>0</v>
      </c>
      <c r="AL125" s="285" t="n">
        <f aca="false">IF(ISBLANK(R125),"",ROUND((R125+S125)-(AY125+AZ125+BA125+BE125+BF125+BG125),0))</f>
        <v>0</v>
      </c>
      <c r="AM125" s="285" t="n">
        <f aca="false">IF(ISBLANK(U125),"",ROUND((U125+V125)-(BB125+BC125+BD125+BH125+BI125+BJ125),0))</f>
        <v>0</v>
      </c>
      <c r="AN125" s="285" t="n">
        <f aca="false">IF(ISBLANK(X125),"",ROUND((X125)-(BQ125+BR125+BS125),0))</f>
        <v>0</v>
      </c>
      <c r="AO125" s="285" t="n">
        <f aca="false">IF(ISBLANK(Z125),"",ROUND((Z125)-(BT125+BU125+BV125),0))</f>
        <v>0</v>
      </c>
      <c r="AP125" s="285" t="n">
        <f aca="false">IF(ISBLANK(AB125),"",ROUND((AB125)-(CC125+CD125+CE125),0))</f>
        <v>0</v>
      </c>
      <c r="AQ125" s="285" t="n">
        <f aca="false">IF(ISBLANK(AD125),"",ROUND((AD125)-(CF125+CG125+CH125),0))</f>
        <v>0</v>
      </c>
      <c r="AR125" s="345"/>
      <c r="AS125" s="285" t="n">
        <v>23273388.7</v>
      </c>
      <c r="AT125" s="285" t="n">
        <v>15093227.93</v>
      </c>
      <c r="AU125" s="285" t="n">
        <v>0</v>
      </c>
      <c r="AV125" s="285" t="n">
        <v>23879603</v>
      </c>
      <c r="AW125" s="285" t="n">
        <v>15891185</v>
      </c>
      <c r="AX125" s="285" t="n">
        <v>0</v>
      </c>
      <c r="AY125" s="285" t="n">
        <v>516.99</v>
      </c>
      <c r="AZ125" s="285" t="n">
        <v>243.03</v>
      </c>
      <c r="BA125" s="285" t="n">
        <v>0</v>
      </c>
      <c r="BB125" s="285" t="n">
        <v>516.79</v>
      </c>
      <c r="BC125" s="285" t="n">
        <v>251.48</v>
      </c>
      <c r="BD125" s="285" t="n">
        <v>0</v>
      </c>
      <c r="BE125" s="285" t="n">
        <v>28.32</v>
      </c>
      <c r="BF125" s="285" t="n">
        <v>19.78</v>
      </c>
      <c r="BG125" s="285" t="n">
        <v>0</v>
      </c>
      <c r="BH125" s="285" t="n">
        <v>28.32</v>
      </c>
      <c r="BI125" s="285" t="n">
        <v>19.78</v>
      </c>
      <c r="BJ125" s="285" t="n">
        <v>0</v>
      </c>
      <c r="BK125" s="285" t="n">
        <v>1041824.55</v>
      </c>
      <c r="BL125" s="285" t="n">
        <v>327856.11</v>
      </c>
      <c r="BM125" s="285" t="n">
        <v>0</v>
      </c>
      <c r="BN125" s="285" t="n">
        <v>1151946</v>
      </c>
      <c r="BO125" s="285" t="n">
        <v>409633</v>
      </c>
      <c r="BP125" s="285" t="n">
        <v>0</v>
      </c>
      <c r="BQ125" s="285" t="n">
        <v>12</v>
      </c>
      <c r="BR125" s="285" t="n">
        <v>3.51</v>
      </c>
      <c r="BS125" s="285" t="n">
        <v>0</v>
      </c>
      <c r="BT125" s="285" t="n">
        <v>12</v>
      </c>
      <c r="BU125" s="285" t="n">
        <v>3.51</v>
      </c>
      <c r="BV125" s="285" t="n">
        <v>0</v>
      </c>
      <c r="BW125" s="285" t="n">
        <v>595673.7</v>
      </c>
      <c r="BX125" s="285" t="n">
        <v>641978.02</v>
      </c>
      <c r="BY125" s="285" t="n">
        <v>0</v>
      </c>
      <c r="BZ125" s="285" t="n">
        <v>616235</v>
      </c>
      <c r="CA125" s="285" t="n">
        <v>654734</v>
      </c>
      <c r="CB125" s="285" t="n">
        <v>0</v>
      </c>
      <c r="CC125" s="285" t="n">
        <v>9.73</v>
      </c>
      <c r="CD125" s="285" t="n">
        <v>9.27</v>
      </c>
      <c r="CE125" s="285" t="n">
        <v>0</v>
      </c>
      <c r="CF125" s="285" t="n">
        <v>9.73</v>
      </c>
      <c r="CG125" s="285" t="n">
        <v>9.27</v>
      </c>
      <c r="CH125" s="285" t="n">
        <v>0</v>
      </c>
      <c r="CI125" s="345"/>
      <c r="CJ125" s="18"/>
      <c r="CK125" s="18"/>
      <c r="CL125" s="18"/>
      <c r="CM125" s="18"/>
      <c r="CN125" s="18"/>
      <c r="CO125" s="18"/>
      <c r="CP125" s="18"/>
      <c r="CQ125" s="18"/>
      <c r="CR125" s="18"/>
      <c r="CS125" s="18"/>
      <c r="CT125" s="18"/>
      <c r="CU125" s="18"/>
      <c r="CV125" s="18"/>
      <c r="CW125" s="18"/>
      <c r="CX125" s="18"/>
      <c r="CY125" s="18"/>
      <c r="CZ125" s="18"/>
      <c r="DA125" s="18"/>
      <c r="DB125" s="18"/>
      <c r="DC125" s="18"/>
      <c r="DD125" s="18"/>
      <c r="DE125" s="18"/>
      <c r="DF125" s="18"/>
      <c r="DG125" s="18"/>
      <c r="DH125" s="18"/>
      <c r="DI125" s="18"/>
      <c r="DJ125" s="18"/>
      <c r="DK125" s="18"/>
      <c r="DL125" s="18"/>
      <c r="DM125" s="18"/>
      <c r="DN125" s="18"/>
      <c r="DO125" s="18"/>
      <c r="DP125" s="18"/>
      <c r="DQ125" s="18"/>
      <c r="DR125" s="18"/>
      <c r="DS125" s="18"/>
      <c r="DT125" s="18"/>
      <c r="DU125" s="18"/>
      <c r="DV125" s="18"/>
      <c r="DW125" s="18"/>
      <c r="DX125" s="18"/>
      <c r="DY125" s="18"/>
      <c r="DZ125" s="18"/>
      <c r="EA125" s="18"/>
      <c r="EB125" s="18"/>
      <c r="EC125" s="18"/>
    </row>
    <row r="126" customFormat="false" ht="11.25" hidden="false" customHeight="true" outlineLevel="0" collapsed="false">
      <c r="A126" s="342" t="n">
        <v>2015</v>
      </c>
      <c r="B126" s="343" t="n">
        <v>116</v>
      </c>
      <c r="C126" s="344" t="s">
        <v>544</v>
      </c>
      <c r="D126" s="285" t="n">
        <v>44822.55</v>
      </c>
      <c r="E126" s="285" t="n">
        <v>45829.66</v>
      </c>
      <c r="F126" s="285" t="n">
        <v>89238.55</v>
      </c>
      <c r="G126" s="285" t="n">
        <v>88733.86</v>
      </c>
      <c r="H126" s="285" t="n">
        <v>65945.69</v>
      </c>
      <c r="I126" s="285" t="n">
        <v>72035</v>
      </c>
      <c r="J126" s="345"/>
      <c r="K126" s="285" t="n">
        <f aca="false">IF(E126&lt;&gt;0,ROUND(E126-(T126/(U126+V126)),0),"")</f>
        <v>-0</v>
      </c>
      <c r="L126" s="285" t="n">
        <f aca="false">IF(F126&lt;&gt;0,ROUND(F126-(W126/(X126)),0),"")</f>
        <v>0</v>
      </c>
      <c r="M126" s="285" t="n">
        <f aca="false">IF(G126&lt;&gt;0,ROUND(G126-(Y126/(Z126)),0),"")</f>
        <v>-0</v>
      </c>
      <c r="N126" s="285" t="n">
        <f aca="false">IF(H126&lt;&gt;0,ROUND(H126-(AA126/(AB126)),0),"")</f>
        <v>0</v>
      </c>
      <c r="O126" s="285" t="n">
        <f aca="false">IF(I126&lt;&gt;0,ROUND(I126-(AC126/(AD126)),0),"")</f>
        <v>0</v>
      </c>
      <c r="P126" s="345"/>
      <c r="Q126" s="285" t="n">
        <v>8466531.46</v>
      </c>
      <c r="R126" s="285" t="n">
        <v>174.89</v>
      </c>
      <c r="S126" s="285" t="n">
        <v>14</v>
      </c>
      <c r="T126" s="285" t="n">
        <v>8569230</v>
      </c>
      <c r="U126" s="285" t="n">
        <v>174.98</v>
      </c>
      <c r="V126" s="285" t="n">
        <v>12</v>
      </c>
      <c r="W126" s="285" t="n">
        <v>392649.6</v>
      </c>
      <c r="X126" s="285" t="n">
        <v>4.4</v>
      </c>
      <c r="Y126" s="285" t="n">
        <v>390429</v>
      </c>
      <c r="Z126" s="285" t="n">
        <v>4.4</v>
      </c>
      <c r="AA126" s="285" t="n">
        <v>76497</v>
      </c>
      <c r="AB126" s="285" t="n">
        <v>1.16</v>
      </c>
      <c r="AC126" s="285" t="n">
        <v>288140</v>
      </c>
      <c r="AD126" s="285" t="n">
        <v>4</v>
      </c>
      <c r="AE126" s="345"/>
      <c r="AF126" s="285" t="n">
        <f aca="false">IF(ISBLANK(Q126),"",ROUND(Q126-(AS126+AT126+AU126),0))</f>
        <v>0</v>
      </c>
      <c r="AG126" s="285" t="n">
        <f aca="false">IF(ISBLANK(T126),"",ROUND(T126-(AV126+AW126+AX126),0))</f>
        <v>0</v>
      </c>
      <c r="AH126" s="285" t="n">
        <f aca="false">IF(ISBLANK(W126),"",ROUND(W126-(BK126+BL126+BM126),0))</f>
        <v>0</v>
      </c>
      <c r="AI126" s="285" t="n">
        <f aca="false">IF(ISBLANK(Y126),"",ROUND(Y126-(BN126+BO126+BP126),0))</f>
        <v>0</v>
      </c>
      <c r="AJ126" s="285" t="n">
        <f aca="false">IF(ISBLANK(AA126),"",ROUND(AA126-(BW126+BX126+BY126),0))</f>
        <v>0</v>
      </c>
      <c r="AK126" s="285" t="n">
        <f aca="false">IF(ISBLANK(AC126),"",ROUND(AC126-(BZ126+CA126+CB126),0))</f>
        <v>0</v>
      </c>
      <c r="AL126" s="285" t="n">
        <f aca="false">IF(ISBLANK(R126),"",ROUND((R126+S126)-(AY126+AZ126+BA126+BE126+BF126+BG126),0))</f>
        <v>0</v>
      </c>
      <c r="AM126" s="285" t="n">
        <f aca="false">IF(ISBLANK(U126),"",ROUND((U126+V126)-(BB126+BC126+BD126+BH126+BI126+BJ126),0))</f>
        <v>0</v>
      </c>
      <c r="AN126" s="285" t="n">
        <f aca="false">IF(ISBLANK(X126),"",ROUND((X126)-(BQ126+BR126+BS126),0))</f>
        <v>0</v>
      </c>
      <c r="AO126" s="285" t="n">
        <f aca="false">IF(ISBLANK(Z126),"",ROUND((Z126)-(BT126+BU126+BV126),0))</f>
        <v>0</v>
      </c>
      <c r="AP126" s="285" t="n">
        <f aca="false">IF(ISBLANK(AB126),"",ROUND((AB126)-(CC126+CD126+CE126),0))</f>
        <v>0</v>
      </c>
      <c r="AQ126" s="285" t="n">
        <f aca="false">IF(ISBLANK(AD126),"",ROUND((AD126)-(CF126+CG126+CH126),0))</f>
        <v>0</v>
      </c>
      <c r="AR126" s="345"/>
      <c r="AS126" s="285" t="n">
        <v>4897231.89</v>
      </c>
      <c r="AT126" s="285" t="n">
        <v>3444044.57</v>
      </c>
      <c r="AU126" s="285" t="n">
        <v>125255</v>
      </c>
      <c r="AV126" s="285" t="n">
        <v>4646249</v>
      </c>
      <c r="AW126" s="285" t="n">
        <v>3798328</v>
      </c>
      <c r="AX126" s="285" t="n">
        <v>124653</v>
      </c>
      <c r="AY126" s="285" t="n">
        <v>102.71</v>
      </c>
      <c r="AZ126" s="285" t="n">
        <v>70.18</v>
      </c>
      <c r="BA126" s="285" t="n">
        <v>2</v>
      </c>
      <c r="BB126" s="285" t="n">
        <v>100.88</v>
      </c>
      <c r="BC126" s="285" t="n">
        <v>72.1</v>
      </c>
      <c r="BD126" s="285" t="n">
        <v>2</v>
      </c>
      <c r="BE126" s="285" t="n">
        <v>9</v>
      </c>
      <c r="BF126" s="285" t="n">
        <v>5</v>
      </c>
      <c r="BG126" s="285" t="n">
        <v>0</v>
      </c>
      <c r="BH126" s="285" t="n">
        <v>6.7</v>
      </c>
      <c r="BI126" s="285" t="n">
        <v>5.3</v>
      </c>
      <c r="BJ126" s="285" t="n">
        <v>0</v>
      </c>
      <c r="BK126" s="285" t="n">
        <v>304893.6</v>
      </c>
      <c r="BL126" s="285" t="n">
        <v>87756</v>
      </c>
      <c r="BM126" s="285" t="n">
        <v>0</v>
      </c>
      <c r="BN126" s="285" t="n">
        <v>300429</v>
      </c>
      <c r="BO126" s="285" t="n">
        <v>90000</v>
      </c>
      <c r="BP126" s="285" t="n">
        <v>0</v>
      </c>
      <c r="BQ126" s="285" t="n">
        <v>3.4</v>
      </c>
      <c r="BR126" s="285" t="n">
        <v>1</v>
      </c>
      <c r="BS126" s="285" t="n">
        <v>0</v>
      </c>
      <c r="BT126" s="285" t="n">
        <v>3.4</v>
      </c>
      <c r="BU126" s="285" t="n">
        <v>1</v>
      </c>
      <c r="BV126" s="285" t="n">
        <v>0</v>
      </c>
      <c r="BW126" s="285" t="n">
        <v>10344</v>
      </c>
      <c r="BX126" s="285" t="n">
        <v>66153</v>
      </c>
      <c r="BY126" s="285" t="n">
        <v>0</v>
      </c>
      <c r="BZ126" s="285" t="n">
        <v>67476</v>
      </c>
      <c r="CA126" s="285" t="n">
        <v>220664</v>
      </c>
      <c r="CB126" s="285" t="n">
        <v>0</v>
      </c>
      <c r="CC126" s="285" t="n">
        <v>0.16</v>
      </c>
      <c r="CD126" s="285" t="n">
        <v>1</v>
      </c>
      <c r="CE126" s="285" t="n">
        <v>0</v>
      </c>
      <c r="CF126" s="285" t="n">
        <v>1</v>
      </c>
      <c r="CG126" s="285" t="n">
        <v>3</v>
      </c>
      <c r="CH126" s="285" t="n">
        <v>0</v>
      </c>
      <c r="CI126" s="345"/>
      <c r="CJ126" s="18"/>
      <c r="CK126" s="18"/>
      <c r="CL126" s="18"/>
      <c r="CM126" s="18"/>
      <c r="CN126" s="18"/>
      <c r="CO126" s="18"/>
      <c r="CP126" s="18"/>
      <c r="CQ126" s="18"/>
      <c r="CR126" s="18"/>
      <c r="CS126" s="18"/>
      <c r="CT126" s="18"/>
      <c r="CU126" s="18"/>
      <c r="CV126" s="18"/>
      <c r="CW126" s="18"/>
      <c r="CX126" s="18"/>
      <c r="CY126" s="18"/>
      <c r="CZ126" s="18"/>
      <c r="DA126" s="18"/>
      <c r="DB126" s="18"/>
      <c r="DC126" s="18"/>
      <c r="DD126" s="18"/>
      <c r="DE126" s="18"/>
      <c r="DF126" s="18"/>
      <c r="DG126" s="18"/>
      <c r="DH126" s="18"/>
      <c r="DI126" s="18"/>
      <c r="DJ126" s="18"/>
      <c r="DK126" s="18"/>
      <c r="DL126" s="18"/>
      <c r="DM126" s="18"/>
      <c r="DN126" s="18"/>
      <c r="DO126" s="18"/>
      <c r="DP126" s="18"/>
      <c r="DQ126" s="18"/>
      <c r="DR126" s="18"/>
      <c r="DS126" s="18"/>
      <c r="DT126" s="18"/>
      <c r="DU126" s="18"/>
      <c r="DV126" s="18"/>
      <c r="DW126" s="18"/>
      <c r="DX126" s="18"/>
      <c r="DY126" s="18"/>
      <c r="DZ126" s="18"/>
      <c r="EA126" s="18"/>
      <c r="EB126" s="18"/>
      <c r="EC126" s="18"/>
    </row>
    <row r="127" customFormat="false" ht="11.25" hidden="false" customHeight="true" outlineLevel="0" collapsed="false">
      <c r="A127" s="342" t="n">
        <v>2015</v>
      </c>
      <c r="B127" s="343" t="n">
        <v>117</v>
      </c>
      <c r="C127" s="344" t="s">
        <v>545</v>
      </c>
      <c r="D127" s="285" t="n">
        <v>51152.95</v>
      </c>
      <c r="E127" s="285" t="n">
        <v>52778.23</v>
      </c>
      <c r="F127" s="285" t="n">
        <v>92337.93</v>
      </c>
      <c r="G127" s="285" t="n">
        <v>94736.58</v>
      </c>
      <c r="H127" s="285" t="n">
        <v>73420.78</v>
      </c>
      <c r="I127" s="285" t="n">
        <v>75039.26</v>
      </c>
      <c r="J127" s="345"/>
      <c r="K127" s="285" t="n">
        <f aca="false">IF(E127&lt;&gt;0,ROUND(E127-(T127/(U127+V127)),0),"")</f>
        <v>-0</v>
      </c>
      <c r="L127" s="285" t="n">
        <f aca="false">IF(F127&lt;&gt;0,ROUND(F127-(W127/(X127)),0),"")</f>
        <v>0</v>
      </c>
      <c r="M127" s="285" t="n">
        <f aca="false">IF(G127&lt;&gt;0,ROUND(G127-(Y127/(Z127)),0),"")</f>
        <v>0</v>
      </c>
      <c r="N127" s="285" t="n">
        <f aca="false">IF(H127&lt;&gt;0,ROUND(H127-(AA127/(AB127)),0),"")</f>
        <v>0</v>
      </c>
      <c r="O127" s="285" t="n">
        <f aca="false">IF(I127&lt;&gt;0,ROUND(I127-(AC127/(AD127)),0),"")</f>
        <v>0</v>
      </c>
      <c r="P127" s="345"/>
      <c r="Q127" s="285" t="n">
        <v>108267778</v>
      </c>
      <c r="R127" s="285" t="n">
        <v>1980.85</v>
      </c>
      <c r="S127" s="285" t="n">
        <v>135.7</v>
      </c>
      <c r="T127" s="285" t="n">
        <v>111309297</v>
      </c>
      <c r="U127" s="285" t="n">
        <v>1973</v>
      </c>
      <c r="V127" s="285" t="n">
        <v>136</v>
      </c>
      <c r="W127" s="285" t="n">
        <v>3610413</v>
      </c>
      <c r="X127" s="285" t="n">
        <v>39.1</v>
      </c>
      <c r="Y127" s="285" t="n">
        <v>3789463</v>
      </c>
      <c r="Z127" s="285" t="n">
        <v>40</v>
      </c>
      <c r="AA127" s="285" t="n">
        <v>5587321</v>
      </c>
      <c r="AB127" s="285" t="n">
        <v>76.1</v>
      </c>
      <c r="AC127" s="285" t="n">
        <v>5778023</v>
      </c>
      <c r="AD127" s="285" t="n">
        <v>77</v>
      </c>
      <c r="AE127" s="345"/>
      <c r="AF127" s="285" t="n">
        <f aca="false">IF(ISBLANK(Q127),"",ROUND(Q127-(AS127+AT127+AU127),0))</f>
        <v>0</v>
      </c>
      <c r="AG127" s="285" t="n">
        <f aca="false">IF(ISBLANK(T127),"",ROUND(T127-(AV127+AW127+AX127),0))</f>
        <v>0</v>
      </c>
      <c r="AH127" s="285" t="n">
        <f aca="false">IF(ISBLANK(W127),"",ROUND(W127-(BK127+BL127+BM127),0))</f>
        <v>0</v>
      </c>
      <c r="AI127" s="285" t="n">
        <f aca="false">IF(ISBLANK(Y127),"",ROUND(Y127-(BN127+BO127+BP127),0))</f>
        <v>0</v>
      </c>
      <c r="AJ127" s="285" t="n">
        <f aca="false">IF(ISBLANK(AA127),"",ROUND(AA127-(BW127+BX127+BY127),0))</f>
        <v>0</v>
      </c>
      <c r="AK127" s="285" t="n">
        <f aca="false">IF(ISBLANK(AC127),"",ROUND(AC127-(BZ127+CA127+CB127),0))</f>
        <v>0</v>
      </c>
      <c r="AL127" s="285" t="n">
        <f aca="false">IF(ISBLANK(R127),"",ROUND((R127+S127)-(AY127+AZ127+BA127+BE127+BF127+BG127),0))</f>
        <v>0</v>
      </c>
      <c r="AM127" s="285" t="n">
        <f aca="false">IF(ISBLANK(U127),"",ROUND((U127+V127)-(BB127+BC127+BD127+BH127+BI127+BJ127),0))</f>
        <v>0</v>
      </c>
      <c r="AN127" s="285" t="n">
        <f aca="false">IF(ISBLANK(X127),"",ROUND((X127)-(BQ127+BR127+BS127),0))</f>
        <v>0</v>
      </c>
      <c r="AO127" s="285" t="n">
        <f aca="false">IF(ISBLANK(Z127),"",ROUND((Z127)-(BT127+BU127+BV127),0))</f>
        <v>0</v>
      </c>
      <c r="AP127" s="285" t="n">
        <f aca="false">IF(ISBLANK(AB127),"",ROUND((AB127)-(CC127+CD127+CE127),0))</f>
        <v>0</v>
      </c>
      <c r="AQ127" s="285" t="n">
        <f aca="false">IF(ISBLANK(AD127),"",ROUND((AD127)-(CF127+CG127+CH127),0))</f>
        <v>0</v>
      </c>
      <c r="AR127" s="345"/>
      <c r="AS127" s="285" t="n">
        <v>66243753</v>
      </c>
      <c r="AT127" s="285" t="n">
        <v>40281594</v>
      </c>
      <c r="AU127" s="285" t="n">
        <v>1742431</v>
      </c>
      <c r="AV127" s="285" t="n">
        <v>68112620</v>
      </c>
      <c r="AW127" s="285" t="n">
        <v>41403890</v>
      </c>
      <c r="AX127" s="285" t="n">
        <v>1792787</v>
      </c>
      <c r="AY127" s="285" t="n">
        <v>1227.1</v>
      </c>
      <c r="AZ127" s="285" t="n">
        <v>726.75</v>
      </c>
      <c r="BA127" s="285" t="n">
        <v>27</v>
      </c>
      <c r="BB127" s="285" t="n">
        <v>1221</v>
      </c>
      <c r="BC127" s="285" t="n">
        <v>725</v>
      </c>
      <c r="BD127" s="285" t="n">
        <v>27</v>
      </c>
      <c r="BE127" s="285" t="n">
        <v>71.8</v>
      </c>
      <c r="BF127" s="285" t="n">
        <v>63.9</v>
      </c>
      <c r="BG127" s="285" t="n">
        <v>0</v>
      </c>
      <c r="BH127" s="285" t="n">
        <v>72</v>
      </c>
      <c r="BI127" s="285" t="n">
        <v>64</v>
      </c>
      <c r="BJ127" s="285" t="n">
        <v>0</v>
      </c>
      <c r="BK127" s="285" t="n">
        <v>2604429</v>
      </c>
      <c r="BL127" s="285" t="n">
        <v>1005984</v>
      </c>
      <c r="BM127" s="285" t="n">
        <v>0</v>
      </c>
      <c r="BN127" s="285" t="n">
        <v>2703853</v>
      </c>
      <c r="BO127" s="285" t="n">
        <v>1085610</v>
      </c>
      <c r="BP127" s="285" t="n">
        <v>0</v>
      </c>
      <c r="BQ127" s="285" t="n">
        <v>28.6</v>
      </c>
      <c r="BR127" s="285" t="n">
        <v>10.5</v>
      </c>
      <c r="BS127" s="285" t="n">
        <v>0</v>
      </c>
      <c r="BT127" s="285" t="n">
        <v>29.6</v>
      </c>
      <c r="BU127" s="285" t="n">
        <v>10.4</v>
      </c>
      <c r="BV127" s="285" t="n">
        <v>0</v>
      </c>
      <c r="BW127" s="285" t="n">
        <v>2715291</v>
      </c>
      <c r="BX127" s="285" t="n">
        <v>2872030</v>
      </c>
      <c r="BY127" s="285" t="n">
        <v>0</v>
      </c>
      <c r="BZ127" s="285" t="n">
        <v>2803709</v>
      </c>
      <c r="CA127" s="285" t="n">
        <v>2974314</v>
      </c>
      <c r="CB127" s="285" t="n">
        <v>0</v>
      </c>
      <c r="CC127" s="285" t="n">
        <v>37.4</v>
      </c>
      <c r="CD127" s="285" t="n">
        <v>38.7</v>
      </c>
      <c r="CE127" s="285" t="n">
        <v>0</v>
      </c>
      <c r="CF127" s="285" t="n">
        <v>38.3</v>
      </c>
      <c r="CG127" s="285" t="n">
        <v>38.7</v>
      </c>
      <c r="CH127" s="285" t="n">
        <v>0</v>
      </c>
      <c r="CI127" s="345"/>
      <c r="CJ127" s="18"/>
      <c r="CK127" s="18"/>
      <c r="CL127" s="18"/>
      <c r="CM127" s="18"/>
      <c r="CN127" s="18"/>
      <c r="CO127" s="18"/>
      <c r="CP127" s="18"/>
      <c r="CQ127" s="18"/>
      <c r="CR127" s="18"/>
      <c r="CS127" s="18"/>
      <c r="CT127" s="18"/>
      <c r="CU127" s="18"/>
      <c r="CV127" s="18"/>
      <c r="CW127" s="18"/>
      <c r="CX127" s="18"/>
      <c r="CY127" s="18"/>
      <c r="CZ127" s="18"/>
      <c r="DA127" s="18"/>
      <c r="DB127" s="18"/>
      <c r="DC127" s="18"/>
      <c r="DD127" s="18"/>
      <c r="DE127" s="18"/>
      <c r="DF127" s="18"/>
      <c r="DG127" s="18"/>
      <c r="DH127" s="18"/>
      <c r="DI127" s="18"/>
      <c r="DJ127" s="18"/>
      <c r="DK127" s="18"/>
      <c r="DL127" s="18"/>
      <c r="DM127" s="18"/>
      <c r="DN127" s="18"/>
      <c r="DO127" s="18"/>
      <c r="DP127" s="18"/>
      <c r="DQ127" s="18"/>
      <c r="DR127" s="18"/>
      <c r="DS127" s="18"/>
      <c r="DT127" s="18"/>
      <c r="DU127" s="18"/>
      <c r="DV127" s="18"/>
      <c r="DW127" s="18"/>
      <c r="DX127" s="18"/>
      <c r="DY127" s="18"/>
      <c r="DZ127" s="18"/>
      <c r="EA127" s="18"/>
      <c r="EB127" s="18"/>
      <c r="EC127" s="18"/>
    </row>
    <row r="128" customFormat="false" ht="11.25" hidden="false" customHeight="true" outlineLevel="0" collapsed="false">
      <c r="A128" s="342" t="n">
        <v>2015</v>
      </c>
      <c r="B128" s="343" t="n">
        <v>118</v>
      </c>
      <c r="C128" s="344" t="s">
        <v>459</v>
      </c>
      <c r="D128" s="285" t="n">
        <v>50080.85</v>
      </c>
      <c r="E128" s="285" t="n">
        <v>49981.2</v>
      </c>
      <c r="F128" s="285" t="n">
        <v>91198.63</v>
      </c>
      <c r="G128" s="285" t="n">
        <v>78820.25</v>
      </c>
      <c r="H128" s="285" t="n">
        <v>70922.76</v>
      </c>
      <c r="I128" s="285" t="n">
        <v>72867.34</v>
      </c>
      <c r="J128" s="345"/>
      <c r="K128" s="285" t="n">
        <f aca="false">IF(E128&lt;&gt;0,ROUND(E128-(T128/(U128+V128)),0),"")</f>
        <v>-0</v>
      </c>
      <c r="L128" s="285" t="n">
        <f aca="false">IF(F128&lt;&gt;0,ROUND(F128-(W128/(X128)),0),"")</f>
        <v>0</v>
      </c>
      <c r="M128" s="285" t="n">
        <f aca="false">IF(G128&lt;&gt;0,ROUND(G128-(Y128/(Z128)),0),"")</f>
        <v>-0</v>
      </c>
      <c r="N128" s="285" t="n">
        <f aca="false">IF(H128&lt;&gt;0,ROUND(H128-(AA128/(AB128)),0),"")</f>
        <v>-0</v>
      </c>
      <c r="O128" s="285" t="n">
        <f aca="false">IF(I128&lt;&gt;0,ROUND(I128-(AC128/(AD128)),0),"")</f>
        <v>-0</v>
      </c>
      <c r="P128" s="345"/>
      <c r="Q128" s="285" t="n">
        <v>129355842.47</v>
      </c>
      <c r="R128" s="285" t="n">
        <v>2427.04</v>
      </c>
      <c r="S128" s="285" t="n">
        <v>155.9</v>
      </c>
      <c r="T128" s="285" t="n">
        <v>127736965.26</v>
      </c>
      <c r="U128" s="285" t="n">
        <v>2398.7</v>
      </c>
      <c r="V128" s="285" t="n">
        <v>157</v>
      </c>
      <c r="W128" s="285" t="n">
        <v>5380718.9</v>
      </c>
      <c r="X128" s="285" t="n">
        <v>59</v>
      </c>
      <c r="Y128" s="285" t="n">
        <v>4650395</v>
      </c>
      <c r="Z128" s="285" t="n">
        <v>59</v>
      </c>
      <c r="AA128" s="285" t="n">
        <v>4301465.48</v>
      </c>
      <c r="AB128" s="285" t="n">
        <v>60.65</v>
      </c>
      <c r="AC128" s="285" t="n">
        <v>4444908</v>
      </c>
      <c r="AD128" s="285" t="n">
        <v>61</v>
      </c>
      <c r="AE128" s="345"/>
      <c r="AF128" s="285" t="n">
        <f aca="false">IF(ISBLANK(Q128),"",ROUND(Q128-(AS128+AT128+AU128),0))</f>
        <v>0</v>
      </c>
      <c r="AG128" s="285" t="n">
        <f aca="false">IF(ISBLANK(T128),"",ROUND(T128-(AV128+AW128+AX128),0))</f>
        <v>0</v>
      </c>
      <c r="AH128" s="285" t="n">
        <f aca="false">IF(ISBLANK(W128),"",ROUND(W128-(BK128+BL128+BM128),0))</f>
        <v>0</v>
      </c>
      <c r="AI128" s="285" t="n">
        <f aca="false">IF(ISBLANK(Y128),"",ROUND(Y128-(BN128+BO128+BP128),0))</f>
        <v>0</v>
      </c>
      <c r="AJ128" s="285" t="n">
        <f aca="false">IF(ISBLANK(AA128),"",ROUND(AA128-(BW128+BX128+BY128),0))</f>
        <v>0</v>
      </c>
      <c r="AK128" s="285" t="n">
        <f aca="false">IF(ISBLANK(AC128),"",ROUND(AC128-(BZ128+CA128+CB128),0))</f>
        <v>0</v>
      </c>
      <c r="AL128" s="285" t="n">
        <f aca="false">IF(ISBLANK(R128),"",ROUND((R128+S128)-(AY128+AZ128+BA128+BE128+BF128+BG128),0))</f>
        <v>0</v>
      </c>
      <c r="AM128" s="285" t="n">
        <f aca="false">IF(ISBLANK(U128),"",ROUND((U128+V128)-(BB128+BC128+BD128+BH128+BI128+BJ128),0))</f>
        <v>0</v>
      </c>
      <c r="AN128" s="285" t="n">
        <f aca="false">IF(ISBLANK(X128),"",ROUND((X128)-(BQ128+BR128+BS128),0))</f>
        <v>0</v>
      </c>
      <c r="AO128" s="285" t="n">
        <f aca="false">IF(ISBLANK(Z128),"",ROUND((Z128)-(BT128+BU128+BV128),0))</f>
        <v>0</v>
      </c>
      <c r="AP128" s="285" t="n">
        <f aca="false">IF(ISBLANK(AB128),"",ROUND((AB128)-(CC128+CD128+CE128),0))</f>
        <v>0</v>
      </c>
      <c r="AQ128" s="285" t="n">
        <f aca="false">IF(ISBLANK(AD128),"",ROUND((AD128)-(CF128+CG128+CH128),0))</f>
        <v>0</v>
      </c>
      <c r="AR128" s="345"/>
      <c r="AS128" s="285" t="n">
        <v>86324504.73</v>
      </c>
      <c r="AT128" s="285" t="n">
        <v>43031337.74</v>
      </c>
      <c r="AU128" s="285" t="n">
        <v>0</v>
      </c>
      <c r="AV128" s="285" t="n">
        <v>80426365.96</v>
      </c>
      <c r="AW128" s="285" t="n">
        <v>47310599.3</v>
      </c>
      <c r="AX128" s="285" t="n">
        <v>0</v>
      </c>
      <c r="AY128" s="285" t="n">
        <v>1605.92</v>
      </c>
      <c r="AZ128" s="285" t="n">
        <v>821.12</v>
      </c>
      <c r="BA128" s="285" t="n">
        <v>0</v>
      </c>
      <c r="BB128" s="285" t="n">
        <v>1495.92</v>
      </c>
      <c r="BC128" s="285" t="n">
        <v>902.78</v>
      </c>
      <c r="BD128" s="285" t="n">
        <v>0</v>
      </c>
      <c r="BE128" s="285" t="n">
        <v>96.6</v>
      </c>
      <c r="BF128" s="285" t="n">
        <v>59.3</v>
      </c>
      <c r="BG128" s="285" t="n">
        <v>0</v>
      </c>
      <c r="BH128" s="285" t="n">
        <v>97</v>
      </c>
      <c r="BI128" s="285" t="n">
        <v>60</v>
      </c>
      <c r="BJ128" s="285" t="n">
        <v>0</v>
      </c>
      <c r="BK128" s="285" t="n">
        <v>3988500.72</v>
      </c>
      <c r="BL128" s="285" t="n">
        <v>1392218.18</v>
      </c>
      <c r="BM128" s="285" t="n">
        <v>0</v>
      </c>
      <c r="BN128" s="285" t="n">
        <v>3434307.22</v>
      </c>
      <c r="BO128" s="285" t="n">
        <v>1216087.78</v>
      </c>
      <c r="BP128" s="285" t="n">
        <v>0</v>
      </c>
      <c r="BQ128" s="285" t="n">
        <v>44</v>
      </c>
      <c r="BR128" s="285" t="n">
        <v>15</v>
      </c>
      <c r="BS128" s="285" t="n">
        <v>0</v>
      </c>
      <c r="BT128" s="285" t="n">
        <v>44</v>
      </c>
      <c r="BU128" s="285" t="n">
        <v>15</v>
      </c>
      <c r="BV128" s="285" t="n">
        <v>0</v>
      </c>
      <c r="BW128" s="285" t="n">
        <v>2494943.89</v>
      </c>
      <c r="BX128" s="285" t="n">
        <v>1806521.59</v>
      </c>
      <c r="BY128" s="285" t="n">
        <v>0</v>
      </c>
      <c r="BZ128" s="285" t="n">
        <v>2407663.93</v>
      </c>
      <c r="CA128" s="285" t="n">
        <v>2037244.07</v>
      </c>
      <c r="CB128" s="285" t="n">
        <v>0</v>
      </c>
      <c r="CC128" s="285" t="n">
        <v>35.65</v>
      </c>
      <c r="CD128" s="285" t="n">
        <v>25</v>
      </c>
      <c r="CE128" s="285" t="n">
        <v>0</v>
      </c>
      <c r="CF128" s="285" t="n">
        <v>36</v>
      </c>
      <c r="CG128" s="285" t="n">
        <v>25</v>
      </c>
      <c r="CH128" s="285" t="n">
        <v>0</v>
      </c>
      <c r="CI128" s="345"/>
      <c r="CJ128" s="18"/>
      <c r="CK128" s="18"/>
      <c r="CL128" s="18"/>
      <c r="CM128" s="18"/>
      <c r="CN128" s="18"/>
      <c r="CO128" s="18"/>
      <c r="CP128" s="18"/>
      <c r="CQ128" s="18"/>
      <c r="CR128" s="18"/>
      <c r="CS128" s="18"/>
      <c r="CT128" s="18"/>
      <c r="CU128" s="18"/>
      <c r="CV128" s="18"/>
      <c r="CW128" s="18"/>
      <c r="CX128" s="18"/>
      <c r="CY128" s="18"/>
      <c r="CZ128" s="18"/>
      <c r="DA128" s="18"/>
      <c r="DB128" s="18"/>
      <c r="DC128" s="18"/>
      <c r="DD128" s="18"/>
      <c r="DE128" s="18"/>
      <c r="DF128" s="18"/>
      <c r="DG128" s="18"/>
      <c r="DH128" s="18"/>
      <c r="DI128" s="18"/>
      <c r="DJ128" s="18"/>
      <c r="DK128" s="18"/>
      <c r="DL128" s="18"/>
      <c r="DM128" s="18"/>
      <c r="DN128" s="18"/>
      <c r="DO128" s="18"/>
      <c r="DP128" s="18"/>
      <c r="DQ128" s="18"/>
      <c r="DR128" s="18"/>
      <c r="DS128" s="18"/>
      <c r="DT128" s="18"/>
      <c r="DU128" s="18"/>
      <c r="DV128" s="18"/>
      <c r="DW128" s="18"/>
      <c r="DX128" s="18"/>
      <c r="DY128" s="18"/>
      <c r="DZ128" s="18"/>
      <c r="EA128" s="18"/>
      <c r="EB128" s="18"/>
      <c r="EC128" s="18"/>
    </row>
    <row r="129" customFormat="false" ht="11.25" hidden="false" customHeight="true" outlineLevel="0" collapsed="false">
      <c r="A129" s="342" t="n">
        <v>2015</v>
      </c>
      <c r="B129" s="343" t="n">
        <v>119</v>
      </c>
      <c r="C129" s="344" t="s">
        <v>546</v>
      </c>
      <c r="D129" s="285" t="n">
        <v>41640.57</v>
      </c>
      <c r="E129" s="285" t="n">
        <v>41817.82</v>
      </c>
      <c r="F129" s="285" t="n">
        <v>79449.9</v>
      </c>
      <c r="G129" s="285" t="n">
        <v>81039.5</v>
      </c>
      <c r="H129" s="285" t="n">
        <v>57618.51</v>
      </c>
      <c r="I129" s="285" t="n">
        <v>58775</v>
      </c>
      <c r="J129" s="345"/>
      <c r="K129" s="285" t="n">
        <f aca="false">IF(E129&lt;&gt;0,ROUND(E129-(T129/(U129+V129)),0),"")</f>
        <v>-0</v>
      </c>
      <c r="L129" s="285" t="n">
        <f aca="false">IF(F129&lt;&gt;0,ROUND(F129-(W129/(X129)),0),"")</f>
        <v>0</v>
      </c>
      <c r="M129" s="285" t="n">
        <f aca="false">IF(G129&lt;&gt;0,ROUND(G129-(Y129/(Z129)),0),"")</f>
        <v>0</v>
      </c>
      <c r="N129" s="285" t="n">
        <f aca="false">IF(H129&lt;&gt;0,ROUND(H129-(AA129/(AB129)),0),"")</f>
        <v>-0</v>
      </c>
      <c r="O129" s="285" t="n">
        <f aca="false">IF(I129&lt;&gt;0,ROUND(I129-(AC129/(AD129)),0),"")</f>
        <v>0</v>
      </c>
      <c r="P129" s="345"/>
      <c r="Q129" s="285" t="n">
        <v>2846133.01</v>
      </c>
      <c r="R129" s="285" t="n">
        <v>64.05</v>
      </c>
      <c r="S129" s="285" t="n">
        <v>4.3</v>
      </c>
      <c r="T129" s="285" t="n">
        <v>2897975</v>
      </c>
      <c r="U129" s="285" t="n">
        <v>65</v>
      </c>
      <c r="V129" s="285" t="n">
        <v>4.3</v>
      </c>
      <c r="W129" s="285" t="n">
        <v>158899.8</v>
      </c>
      <c r="X129" s="285" t="n">
        <v>2</v>
      </c>
      <c r="Y129" s="285" t="n">
        <v>162079</v>
      </c>
      <c r="Z129" s="285" t="n">
        <v>2</v>
      </c>
      <c r="AA129" s="285" t="n">
        <v>92189.62</v>
      </c>
      <c r="AB129" s="285" t="n">
        <v>1.6</v>
      </c>
      <c r="AC129" s="285" t="n">
        <v>94040</v>
      </c>
      <c r="AD129" s="285" t="n">
        <v>1.6</v>
      </c>
      <c r="AE129" s="345"/>
      <c r="AF129" s="285" t="n">
        <f aca="false">IF(ISBLANK(Q129),"",ROUND(Q129-(AS129+AT129+AU129),0))</f>
        <v>0</v>
      </c>
      <c r="AG129" s="285" t="n">
        <f aca="false">IF(ISBLANK(T129),"",ROUND(T129-(AV129+AW129+AX129),0))</f>
        <v>0</v>
      </c>
      <c r="AH129" s="285" t="n">
        <f aca="false">IF(ISBLANK(W129),"",ROUND(W129-(BK129+BL129+BM129),0))</f>
        <v>0</v>
      </c>
      <c r="AI129" s="285" t="n">
        <f aca="false">IF(ISBLANK(Y129),"",ROUND(Y129-(BN129+BO129+BP129),0))</f>
        <v>0</v>
      </c>
      <c r="AJ129" s="285" t="n">
        <f aca="false">IF(ISBLANK(AA129),"",ROUND(AA129-(BW129+BX129+BY129),0))</f>
        <v>0</v>
      </c>
      <c r="AK129" s="285" t="n">
        <f aca="false">IF(ISBLANK(AC129),"",ROUND(AC129-(BZ129+CA129+CB129),0))</f>
        <v>0</v>
      </c>
      <c r="AL129" s="285" t="n">
        <f aca="false">IF(ISBLANK(R129),"",ROUND((R129+S129)-(AY129+AZ129+BA129+BE129+BF129+BG129),0))</f>
        <v>0</v>
      </c>
      <c r="AM129" s="285" t="n">
        <f aca="false">IF(ISBLANK(U129),"",ROUND((U129+V129)-(BB129+BC129+BD129+BH129+BI129+BJ129),0))</f>
        <v>0</v>
      </c>
      <c r="AN129" s="285" t="n">
        <f aca="false">IF(ISBLANK(X129),"",ROUND((X129)-(BQ129+BR129+BS129),0))</f>
        <v>0</v>
      </c>
      <c r="AO129" s="285" t="n">
        <f aca="false">IF(ISBLANK(Z129),"",ROUND((Z129)-(BT129+BU129+BV129),0))</f>
        <v>0</v>
      </c>
      <c r="AP129" s="285" t="n">
        <f aca="false">IF(ISBLANK(AB129),"",ROUND((AB129)-(CC129+CD129+CE129),0))</f>
        <v>0</v>
      </c>
      <c r="AQ129" s="285" t="n">
        <f aca="false">IF(ISBLANK(AD129),"",ROUND((AD129)-(CF129+CG129+CH129),0))</f>
        <v>0</v>
      </c>
      <c r="AR129" s="345"/>
      <c r="AS129" s="285" t="n">
        <v>1631905.45</v>
      </c>
      <c r="AT129" s="285" t="n">
        <v>1214227.56</v>
      </c>
      <c r="AU129" s="285" t="n">
        <v>0</v>
      </c>
      <c r="AV129" s="285" t="n">
        <v>1662005</v>
      </c>
      <c r="AW129" s="285" t="n">
        <v>1235970</v>
      </c>
      <c r="AX129" s="285" t="n">
        <v>0</v>
      </c>
      <c r="AY129" s="285" t="n">
        <v>39.19</v>
      </c>
      <c r="AZ129" s="285" t="n">
        <v>24.86</v>
      </c>
      <c r="BA129" s="285" t="n">
        <v>0</v>
      </c>
      <c r="BB129" s="285" t="n">
        <v>40</v>
      </c>
      <c r="BC129" s="285" t="n">
        <v>25</v>
      </c>
      <c r="BD129" s="285" t="n">
        <v>0</v>
      </c>
      <c r="BE129" s="285" t="n">
        <v>2.15</v>
      </c>
      <c r="BF129" s="285" t="n">
        <v>2.15</v>
      </c>
      <c r="BG129" s="285" t="n">
        <v>0</v>
      </c>
      <c r="BH129" s="285" t="n">
        <v>2.15</v>
      </c>
      <c r="BI129" s="285" t="n">
        <v>2.15</v>
      </c>
      <c r="BJ129" s="285" t="n">
        <v>0</v>
      </c>
      <c r="BK129" s="285" t="n">
        <v>74306.04</v>
      </c>
      <c r="BL129" s="285" t="n">
        <v>84593.76</v>
      </c>
      <c r="BM129" s="285" t="n">
        <v>0</v>
      </c>
      <c r="BN129" s="285" t="n">
        <v>75793</v>
      </c>
      <c r="BO129" s="285" t="n">
        <v>86286</v>
      </c>
      <c r="BP129" s="285" t="n">
        <v>0</v>
      </c>
      <c r="BQ129" s="285" t="n">
        <v>1</v>
      </c>
      <c r="BR129" s="285" t="n">
        <v>1</v>
      </c>
      <c r="BS129" s="285" t="n">
        <v>0</v>
      </c>
      <c r="BT129" s="285" t="n">
        <v>1</v>
      </c>
      <c r="BU129" s="285" t="n">
        <v>1</v>
      </c>
      <c r="BV129" s="285" t="n">
        <v>0</v>
      </c>
      <c r="BW129" s="285" t="n">
        <v>64306.68</v>
      </c>
      <c r="BX129" s="285" t="n">
        <v>27882.94</v>
      </c>
      <c r="BY129" s="285" t="n">
        <v>0</v>
      </c>
      <c r="BZ129" s="285" t="n">
        <v>65595</v>
      </c>
      <c r="CA129" s="285" t="n">
        <v>28445</v>
      </c>
      <c r="CB129" s="285" t="n">
        <v>0</v>
      </c>
      <c r="CC129" s="285" t="n">
        <v>1</v>
      </c>
      <c r="CD129" s="285" t="n">
        <v>0.6</v>
      </c>
      <c r="CE129" s="285" t="n">
        <v>0</v>
      </c>
      <c r="CF129" s="285" t="n">
        <v>1</v>
      </c>
      <c r="CG129" s="285" t="n">
        <v>0.6</v>
      </c>
      <c r="CH129" s="285" t="n">
        <v>0</v>
      </c>
      <c r="CI129" s="345"/>
      <c r="CJ129" s="18"/>
      <c r="CK129" s="18"/>
      <c r="CL129" s="18"/>
      <c r="CM129" s="18"/>
      <c r="CN129" s="18"/>
      <c r="CO129" s="18"/>
      <c r="CP129" s="18"/>
      <c r="CQ129" s="18"/>
      <c r="CR129" s="18"/>
      <c r="CS129" s="18"/>
      <c r="CT129" s="18"/>
      <c r="CU129" s="18"/>
      <c r="CV129" s="18"/>
      <c r="CW129" s="18"/>
      <c r="CX129" s="18"/>
      <c r="CY129" s="18"/>
      <c r="CZ129" s="18"/>
      <c r="DA129" s="18"/>
      <c r="DB129" s="18"/>
      <c r="DC129" s="18"/>
      <c r="DD129" s="18"/>
      <c r="DE129" s="18"/>
      <c r="DF129" s="18"/>
      <c r="DG129" s="18"/>
      <c r="DH129" s="18"/>
      <c r="DI129" s="18"/>
      <c r="DJ129" s="18"/>
      <c r="DK129" s="18"/>
      <c r="DL129" s="18"/>
      <c r="DM129" s="18"/>
      <c r="DN129" s="18"/>
      <c r="DO129" s="18"/>
      <c r="DP129" s="18"/>
      <c r="DQ129" s="18"/>
      <c r="DR129" s="18"/>
      <c r="DS129" s="18"/>
      <c r="DT129" s="18"/>
      <c r="DU129" s="18"/>
      <c r="DV129" s="18"/>
      <c r="DW129" s="18"/>
      <c r="DX129" s="18"/>
      <c r="DY129" s="18"/>
      <c r="DZ129" s="18"/>
      <c r="EA129" s="18"/>
      <c r="EB129" s="18"/>
      <c r="EC129" s="18"/>
    </row>
    <row r="130" customFormat="false" ht="11.25" hidden="false" customHeight="true" outlineLevel="0" collapsed="false">
      <c r="A130" s="342" t="n">
        <v>2015</v>
      </c>
      <c r="B130" s="343" t="n">
        <v>120</v>
      </c>
      <c r="C130" s="344" t="s">
        <v>459</v>
      </c>
      <c r="D130" s="285" t="n">
        <v>43796.17</v>
      </c>
      <c r="E130" s="285" t="n">
        <v>50871.36</v>
      </c>
      <c r="F130" s="285" t="n">
        <v>76625.72</v>
      </c>
      <c r="G130" s="285" t="n">
        <v>88503.57</v>
      </c>
      <c r="H130" s="285" t="n">
        <v>0</v>
      </c>
      <c r="I130" s="285" t="n">
        <v>73931.44</v>
      </c>
      <c r="J130" s="345"/>
      <c r="K130" s="285" t="n">
        <f aca="false">IF(E130&lt;&gt;0,ROUND(E130-(T130/(U130+V130)),0),"")</f>
        <v>-0</v>
      </c>
      <c r="L130" s="285" t="n">
        <f aca="false">IF(F130&lt;&gt;0,ROUND(F130-(W130/(X130)),0),"")</f>
        <v>-0</v>
      </c>
      <c r="M130" s="285" t="n">
        <f aca="false">IF(G130&lt;&gt;0,ROUND(G130-(Y130/(Z130)),0),"")</f>
        <v>-0</v>
      </c>
      <c r="N130" s="285" t="str">
        <f aca="false">IF(H130&lt;&gt;0,ROUND(H130-(AA130/(AB130)),0),"")</f>
        <v/>
      </c>
      <c r="O130" s="285" t="n">
        <f aca="false">IF(I130&lt;&gt;0,ROUND(I130-(AC130/(AD130)),0),"")</f>
        <v>-0</v>
      </c>
      <c r="P130" s="345"/>
      <c r="Q130" s="285" t="n">
        <v>15438148.24</v>
      </c>
      <c r="R130" s="285" t="n">
        <v>338</v>
      </c>
      <c r="S130" s="285" t="n">
        <v>14.5</v>
      </c>
      <c r="T130" s="285" t="n">
        <v>17347134.5</v>
      </c>
      <c r="U130" s="285" t="n">
        <v>325</v>
      </c>
      <c r="V130" s="285" t="n">
        <v>16</v>
      </c>
      <c r="W130" s="285" t="n">
        <v>1532514.45</v>
      </c>
      <c r="X130" s="285" t="n">
        <v>20</v>
      </c>
      <c r="Y130" s="285" t="n">
        <v>619525</v>
      </c>
      <c r="Z130" s="285" t="n">
        <v>7</v>
      </c>
      <c r="AA130" s="285" t="n">
        <v>0</v>
      </c>
      <c r="AB130" s="285" t="n">
        <v>0</v>
      </c>
      <c r="AC130" s="285" t="n">
        <v>665383</v>
      </c>
      <c r="AD130" s="285" t="n">
        <v>9</v>
      </c>
      <c r="AE130" s="345"/>
      <c r="AF130" s="285" t="n">
        <f aca="false">IF(ISBLANK(Q130),"",ROUND(Q130-(AS130+AT130+AU130),0))</f>
        <v>0</v>
      </c>
      <c r="AG130" s="285" t="n">
        <f aca="false">IF(ISBLANK(T130),"",ROUND(T130-(AV130+AW130+AX130),0))</f>
        <v>0</v>
      </c>
      <c r="AH130" s="285" t="n">
        <f aca="false">IF(ISBLANK(W130),"",ROUND(W130-(BK130+BL130+BM130),0))</f>
        <v>0</v>
      </c>
      <c r="AI130" s="285" t="n">
        <f aca="false">IF(ISBLANK(Y130),"",ROUND(Y130-(BN130+BO130+BP130),0))</f>
        <v>0</v>
      </c>
      <c r="AJ130" s="285" t="n">
        <f aca="false">IF(ISBLANK(AA130),"",ROUND(AA130-(BW130+BX130+BY130),0))</f>
        <v>0</v>
      </c>
      <c r="AK130" s="285" t="n">
        <f aca="false">IF(ISBLANK(AC130),"",ROUND(AC130-(BZ130+CA130+CB130),0))</f>
        <v>0</v>
      </c>
      <c r="AL130" s="285" t="n">
        <f aca="false">IF(ISBLANK(R130),"",ROUND((R130+S130)-(AY130+AZ130+BA130+BE130+BF130+BG130),0))</f>
        <v>0</v>
      </c>
      <c r="AM130" s="285" t="n">
        <f aca="false">IF(ISBLANK(U130),"",ROUND((U130+V130)-(BB130+BC130+BD130+BH130+BI130+BJ130),0))</f>
        <v>0</v>
      </c>
      <c r="AN130" s="285" t="n">
        <f aca="false">IF(ISBLANK(X130),"",ROUND((X130)-(BQ130+BR130+BS130),0))</f>
        <v>0</v>
      </c>
      <c r="AO130" s="285" t="n">
        <f aca="false">IF(ISBLANK(Z130),"",ROUND((Z130)-(BT130+BU130+BV130),0))</f>
        <v>0</v>
      </c>
      <c r="AP130" s="285" t="n">
        <f aca="false">IF(ISBLANK(AB130),"",ROUND((AB130)-(CC130+CD130+CE130),0))</f>
        <v>0</v>
      </c>
      <c r="AQ130" s="285" t="n">
        <f aca="false">IF(ISBLANK(AD130),"",ROUND((AD130)-(CF130+CG130+CH130),0))</f>
        <v>0</v>
      </c>
      <c r="AR130" s="345"/>
      <c r="AS130" s="285" t="n">
        <v>9175761.2</v>
      </c>
      <c r="AT130" s="285" t="n">
        <v>6140217.88</v>
      </c>
      <c r="AU130" s="285" t="n">
        <v>122169.16</v>
      </c>
      <c r="AV130" s="285" t="n">
        <v>9050529</v>
      </c>
      <c r="AW130" s="285" t="n">
        <v>8296605.5</v>
      </c>
      <c r="AX130" s="285" t="n">
        <v>0</v>
      </c>
      <c r="AY130" s="285" t="n">
        <v>197.75</v>
      </c>
      <c r="AZ130" s="285" t="n">
        <v>138</v>
      </c>
      <c r="BA130" s="285" t="n">
        <v>2.25</v>
      </c>
      <c r="BB130" s="285" t="n">
        <v>172</v>
      </c>
      <c r="BC130" s="285" t="n">
        <v>153</v>
      </c>
      <c r="BD130" s="285" t="n">
        <v>0</v>
      </c>
      <c r="BE130" s="285" t="n">
        <v>7.5</v>
      </c>
      <c r="BF130" s="285" t="n">
        <v>7</v>
      </c>
      <c r="BG130" s="285" t="n">
        <v>0</v>
      </c>
      <c r="BH130" s="285" t="n">
        <v>8</v>
      </c>
      <c r="BI130" s="285" t="n">
        <v>8</v>
      </c>
      <c r="BJ130" s="285" t="n">
        <v>0</v>
      </c>
      <c r="BK130" s="285" t="n">
        <v>1024340.13</v>
      </c>
      <c r="BL130" s="285" t="n">
        <v>508174.32</v>
      </c>
      <c r="BM130" s="285" t="n">
        <v>0</v>
      </c>
      <c r="BN130" s="285" t="n">
        <v>360608</v>
      </c>
      <c r="BO130" s="285" t="n">
        <v>258917</v>
      </c>
      <c r="BP130" s="285" t="n">
        <v>0</v>
      </c>
      <c r="BQ130" s="285" t="n">
        <v>13</v>
      </c>
      <c r="BR130" s="285" t="n">
        <v>7</v>
      </c>
      <c r="BS130" s="285" t="n">
        <v>0</v>
      </c>
      <c r="BT130" s="285" t="n">
        <v>4</v>
      </c>
      <c r="BU130" s="285" t="n">
        <v>3</v>
      </c>
      <c r="BV130" s="285" t="n">
        <v>0</v>
      </c>
      <c r="BW130" s="285" t="n">
        <v>0</v>
      </c>
      <c r="BX130" s="285" t="n">
        <v>0</v>
      </c>
      <c r="BY130" s="285" t="n">
        <v>0</v>
      </c>
      <c r="BZ130" s="285" t="n">
        <v>318223</v>
      </c>
      <c r="CA130" s="285" t="n">
        <v>347160</v>
      </c>
      <c r="CB130" s="285" t="n">
        <v>0</v>
      </c>
      <c r="CC130" s="285" t="n">
        <v>0</v>
      </c>
      <c r="CD130" s="285" t="n">
        <v>0</v>
      </c>
      <c r="CE130" s="285" t="n">
        <v>0</v>
      </c>
      <c r="CF130" s="285" t="n">
        <v>5</v>
      </c>
      <c r="CG130" s="285" t="n">
        <v>4</v>
      </c>
      <c r="CH130" s="285" t="n">
        <v>0</v>
      </c>
      <c r="CI130" s="345"/>
      <c r="CJ130" s="18"/>
      <c r="CK130" s="18"/>
      <c r="CL130" s="18"/>
      <c r="CM130" s="18"/>
      <c r="CN130" s="18"/>
      <c r="CO130" s="18"/>
      <c r="CP130" s="18"/>
      <c r="CQ130" s="18"/>
      <c r="CR130" s="18"/>
      <c r="CS130" s="18"/>
      <c r="CT130" s="18"/>
      <c r="CU130" s="18"/>
      <c r="CV130" s="18"/>
      <c r="CW130" s="18"/>
      <c r="CX130" s="18"/>
      <c r="CY130" s="18"/>
      <c r="CZ130" s="18"/>
      <c r="DA130" s="18"/>
      <c r="DB130" s="18"/>
      <c r="DC130" s="18"/>
      <c r="DD130" s="18"/>
      <c r="DE130" s="18"/>
      <c r="DF130" s="18"/>
      <c r="DG130" s="18"/>
      <c r="DH130" s="18"/>
      <c r="DI130" s="18"/>
      <c r="DJ130" s="18"/>
      <c r="DK130" s="18"/>
      <c r="DL130" s="18"/>
      <c r="DM130" s="18"/>
      <c r="DN130" s="18"/>
      <c r="DO130" s="18"/>
      <c r="DP130" s="18"/>
      <c r="DQ130" s="18"/>
      <c r="DR130" s="18"/>
      <c r="DS130" s="18"/>
      <c r="DT130" s="18"/>
      <c r="DU130" s="18"/>
      <c r="DV130" s="18"/>
      <c r="DW130" s="18"/>
      <c r="DX130" s="18"/>
      <c r="DY130" s="18"/>
      <c r="DZ130" s="18"/>
      <c r="EA130" s="18"/>
      <c r="EB130" s="18"/>
      <c r="EC130" s="18"/>
    </row>
    <row r="131" customFormat="false" ht="11.25" hidden="false" customHeight="true" outlineLevel="0" collapsed="false">
      <c r="A131" s="342" t="n">
        <v>2015</v>
      </c>
      <c r="B131" s="343" t="n">
        <v>121</v>
      </c>
      <c r="C131" s="344" t="s">
        <v>459</v>
      </c>
      <c r="D131" s="285" t="n">
        <v>51310.32</v>
      </c>
      <c r="E131" s="285" t="n">
        <v>53400.09</v>
      </c>
      <c r="F131" s="285" t="n">
        <v>82151.35</v>
      </c>
      <c r="G131" s="285" t="n">
        <v>99150</v>
      </c>
      <c r="H131" s="285" t="n">
        <v>75089.91</v>
      </c>
      <c r="I131" s="285" t="n">
        <v>95584.46</v>
      </c>
      <c r="J131" s="345"/>
      <c r="K131" s="285" t="n">
        <f aca="false">IF(E131&lt;&gt;0,ROUND(E131-(T131/(U131+V131)),0),"")</f>
        <v>-0</v>
      </c>
      <c r="L131" s="285" t="n">
        <f aca="false">IF(F131&lt;&gt;0,ROUND(F131-(W131/(X131)),0),"")</f>
        <v>-0</v>
      </c>
      <c r="M131" s="285" t="n">
        <f aca="false">IF(G131&lt;&gt;0,ROUND(G131-(Y131/(Z131)),0),"")</f>
        <v>0</v>
      </c>
      <c r="N131" s="285" t="n">
        <f aca="false">IF(H131&lt;&gt;0,ROUND(H131-(AA131/(AB131)),0),"")</f>
        <v>-0</v>
      </c>
      <c r="O131" s="285" t="n">
        <f aca="false">IF(I131&lt;&gt;0,ROUND(I131-(AC131/(AD131)),0),"")</f>
        <v>-0</v>
      </c>
      <c r="P131" s="345"/>
      <c r="Q131" s="285" t="n">
        <v>56078073.01</v>
      </c>
      <c r="R131" s="285" t="n">
        <v>1040.02</v>
      </c>
      <c r="S131" s="285" t="n">
        <v>52.9</v>
      </c>
      <c r="T131" s="285" t="n">
        <v>54735096</v>
      </c>
      <c r="U131" s="285" t="n">
        <v>974</v>
      </c>
      <c r="V131" s="285" t="n">
        <v>51</v>
      </c>
      <c r="W131" s="285" t="n">
        <v>2361851.42</v>
      </c>
      <c r="X131" s="285" t="n">
        <v>28.75</v>
      </c>
      <c r="Y131" s="285" t="n">
        <v>2379600</v>
      </c>
      <c r="Z131" s="285" t="n">
        <v>24</v>
      </c>
      <c r="AA131" s="285" t="n">
        <v>2440422.12</v>
      </c>
      <c r="AB131" s="285" t="n">
        <v>32.5</v>
      </c>
      <c r="AC131" s="285" t="n">
        <v>2676365</v>
      </c>
      <c r="AD131" s="285" t="n">
        <v>28</v>
      </c>
      <c r="AE131" s="345"/>
      <c r="AF131" s="285" t="n">
        <f aca="false">IF(ISBLANK(Q131),"",ROUND(Q131-(AS131+AT131+AU131),0))</f>
        <v>0</v>
      </c>
      <c r="AG131" s="285" t="n">
        <f aca="false">IF(ISBLANK(T131),"",ROUND(T131-(AV131+AW131+AX131),0))</f>
        <v>0</v>
      </c>
      <c r="AH131" s="285" t="n">
        <f aca="false">IF(ISBLANK(W131),"",ROUND(W131-(BK131+BL131+BM131),0))</f>
        <v>0</v>
      </c>
      <c r="AI131" s="285" t="n">
        <f aca="false">IF(ISBLANK(Y131),"",ROUND(Y131-(BN131+BO131+BP131),0))</f>
        <v>0</v>
      </c>
      <c r="AJ131" s="285" t="n">
        <f aca="false">IF(ISBLANK(AA131),"",ROUND(AA131-(BW131+BX131+BY131),0))</f>
        <v>0</v>
      </c>
      <c r="AK131" s="285" t="n">
        <f aca="false">IF(ISBLANK(AC131),"",ROUND(AC131-(BZ131+CA131+CB131),0))</f>
        <v>0</v>
      </c>
      <c r="AL131" s="285" t="n">
        <f aca="false">IF(ISBLANK(R131),"",ROUND((R131+S131)-(AY131+AZ131+BA131+BE131+BF131+BG131),0))</f>
        <v>0</v>
      </c>
      <c r="AM131" s="285" t="n">
        <f aca="false">IF(ISBLANK(U131),"",ROUND((U131+V131)-(BB131+BC131+BD131+BH131+BI131+BJ131),0))</f>
        <v>0</v>
      </c>
      <c r="AN131" s="285" t="n">
        <f aca="false">IF(ISBLANK(X131),"",ROUND((X131)-(BQ131+BR131+BS131),0))</f>
        <v>0</v>
      </c>
      <c r="AO131" s="285" t="n">
        <f aca="false">IF(ISBLANK(Z131),"",ROUND((Z131)-(BT131+BU131+BV131),0))</f>
        <v>0</v>
      </c>
      <c r="AP131" s="285" t="n">
        <f aca="false">IF(ISBLANK(AB131),"",ROUND((AB131)-(CC131+CD131+CE131),0))</f>
        <v>0</v>
      </c>
      <c r="AQ131" s="285" t="n">
        <f aca="false">IF(ISBLANK(AD131),"",ROUND((AD131)-(CF131+CG131+CH131),0))</f>
        <v>0</v>
      </c>
      <c r="AR131" s="345"/>
      <c r="AS131" s="285" t="n">
        <v>35242849.75</v>
      </c>
      <c r="AT131" s="285" t="n">
        <v>20835223.26</v>
      </c>
      <c r="AU131" s="285" t="n">
        <v>0</v>
      </c>
      <c r="AV131" s="285" t="n">
        <v>33683136</v>
      </c>
      <c r="AW131" s="285" t="n">
        <v>21051960</v>
      </c>
      <c r="AX131" s="285" t="n">
        <v>0</v>
      </c>
      <c r="AY131" s="285" t="n">
        <v>669.38</v>
      </c>
      <c r="AZ131" s="285" t="n">
        <v>370.64</v>
      </c>
      <c r="BA131" s="285" t="n">
        <v>0</v>
      </c>
      <c r="BB131" s="285" t="n">
        <v>621</v>
      </c>
      <c r="BC131" s="285" t="n">
        <v>353</v>
      </c>
      <c r="BD131" s="285" t="n">
        <v>0</v>
      </c>
      <c r="BE131" s="285" t="n">
        <v>30.08</v>
      </c>
      <c r="BF131" s="285" t="n">
        <v>22.82</v>
      </c>
      <c r="BG131" s="285" t="n">
        <v>0</v>
      </c>
      <c r="BH131" s="285" t="n">
        <v>29</v>
      </c>
      <c r="BI131" s="285" t="n">
        <v>22</v>
      </c>
      <c r="BJ131" s="285" t="n">
        <v>0</v>
      </c>
      <c r="BK131" s="285" t="n">
        <v>1806469.77</v>
      </c>
      <c r="BL131" s="285" t="n">
        <v>555381.65</v>
      </c>
      <c r="BM131" s="285" t="n">
        <v>0</v>
      </c>
      <c r="BN131" s="285" t="n">
        <v>1869793</v>
      </c>
      <c r="BO131" s="285" t="n">
        <v>509807</v>
      </c>
      <c r="BP131" s="285" t="n">
        <v>0</v>
      </c>
      <c r="BQ131" s="285" t="n">
        <v>23.38</v>
      </c>
      <c r="BR131" s="285" t="n">
        <v>5.37</v>
      </c>
      <c r="BS131" s="285" t="n">
        <v>0</v>
      </c>
      <c r="BT131" s="285" t="n">
        <v>19</v>
      </c>
      <c r="BU131" s="285" t="n">
        <v>5</v>
      </c>
      <c r="BV131" s="285" t="n">
        <v>0</v>
      </c>
      <c r="BW131" s="285" t="n">
        <v>1198862.97</v>
      </c>
      <c r="BX131" s="285" t="n">
        <v>1241559.15</v>
      </c>
      <c r="BY131" s="285" t="n">
        <v>0</v>
      </c>
      <c r="BZ131" s="285" t="n">
        <v>1363065</v>
      </c>
      <c r="CA131" s="285" t="n">
        <v>1313300</v>
      </c>
      <c r="CB131" s="285" t="n">
        <v>0</v>
      </c>
      <c r="CC131" s="285" t="n">
        <v>17.26</v>
      </c>
      <c r="CD131" s="285" t="n">
        <v>15.24</v>
      </c>
      <c r="CE131" s="285" t="n">
        <v>0</v>
      </c>
      <c r="CF131" s="285" t="n">
        <v>16</v>
      </c>
      <c r="CG131" s="285" t="n">
        <v>12</v>
      </c>
      <c r="CH131" s="285" t="n">
        <v>0</v>
      </c>
      <c r="CI131" s="345"/>
      <c r="CJ131" s="18"/>
      <c r="CK131" s="18"/>
      <c r="CL131" s="18"/>
      <c r="CM131" s="18"/>
      <c r="CN131" s="18"/>
      <c r="CO131" s="18"/>
      <c r="CP131" s="18"/>
      <c r="CQ131" s="18"/>
      <c r="CR131" s="18"/>
      <c r="CS131" s="18"/>
      <c r="CT131" s="18"/>
      <c r="CU131" s="18"/>
      <c r="CV131" s="18"/>
      <c r="CW131" s="18"/>
      <c r="CX131" s="18"/>
      <c r="CY131" s="18"/>
      <c r="CZ131" s="18"/>
      <c r="DA131" s="18"/>
      <c r="DB131" s="18"/>
      <c r="DC131" s="18"/>
      <c r="DD131" s="18"/>
      <c r="DE131" s="18"/>
      <c r="DF131" s="18"/>
      <c r="DG131" s="18"/>
      <c r="DH131" s="18"/>
      <c r="DI131" s="18"/>
      <c r="DJ131" s="18"/>
      <c r="DK131" s="18"/>
      <c r="DL131" s="18"/>
      <c r="DM131" s="18"/>
      <c r="DN131" s="18"/>
      <c r="DO131" s="18"/>
      <c r="DP131" s="18"/>
      <c r="DQ131" s="18"/>
      <c r="DR131" s="18"/>
      <c r="DS131" s="18"/>
      <c r="DT131" s="18"/>
      <c r="DU131" s="18"/>
      <c r="DV131" s="18"/>
      <c r="DW131" s="18"/>
      <c r="DX131" s="18"/>
      <c r="DY131" s="18"/>
      <c r="DZ131" s="18"/>
      <c r="EA131" s="18"/>
      <c r="EB131" s="18"/>
      <c r="EC131" s="18"/>
    </row>
    <row r="132" customFormat="false" ht="11.25" hidden="false" customHeight="true" outlineLevel="0" collapsed="false">
      <c r="A132" s="342" t="n">
        <v>2015</v>
      </c>
      <c r="B132" s="343" t="n">
        <v>122</v>
      </c>
      <c r="C132" s="344" t="s">
        <v>547</v>
      </c>
      <c r="D132" s="285" t="n">
        <v>49648.94</v>
      </c>
      <c r="E132" s="285" t="n">
        <v>49845.38</v>
      </c>
      <c r="F132" s="285" t="n">
        <v>86827.75</v>
      </c>
      <c r="G132" s="285" t="n">
        <v>88998.5</v>
      </c>
      <c r="H132" s="285" t="n">
        <v>63305.73</v>
      </c>
      <c r="I132" s="285" t="n">
        <v>67777.08</v>
      </c>
      <c r="J132" s="345"/>
      <c r="K132" s="285" t="n">
        <f aca="false">IF(E132&lt;&gt;0,ROUND(E132-(T132/(U132+V132)),0),"")</f>
        <v>0</v>
      </c>
      <c r="L132" s="285" t="n">
        <f aca="false">IF(F132&lt;&gt;0,ROUND(F132-(W132/(X132)),0),"")</f>
        <v>0</v>
      </c>
      <c r="M132" s="285" t="n">
        <f aca="false">IF(G132&lt;&gt;0,ROUND(G132-(Y132/(Z132)),0),"")</f>
        <v>0</v>
      </c>
      <c r="N132" s="285" t="n">
        <f aca="false">IF(H132&lt;&gt;0,ROUND(H132-(AA132/(AB132)),0),"")</f>
        <v>0</v>
      </c>
      <c r="O132" s="285" t="n">
        <f aca="false">IF(I132&lt;&gt;0,ROUND(I132-(AC132/(AD132)),0),"")</f>
        <v>-0</v>
      </c>
      <c r="P132" s="345"/>
      <c r="Q132" s="285" t="n">
        <v>6636076.93</v>
      </c>
      <c r="R132" s="285" t="n">
        <v>125.88</v>
      </c>
      <c r="S132" s="285" t="n">
        <v>7.78</v>
      </c>
      <c r="T132" s="285" t="n">
        <v>6820343</v>
      </c>
      <c r="U132" s="285" t="n">
        <v>128.83</v>
      </c>
      <c r="V132" s="285" t="n">
        <v>8</v>
      </c>
      <c r="W132" s="285" t="n">
        <v>347311</v>
      </c>
      <c r="X132" s="285" t="n">
        <v>4</v>
      </c>
      <c r="Y132" s="285" t="n">
        <v>355994</v>
      </c>
      <c r="Z132" s="285" t="n">
        <v>4</v>
      </c>
      <c r="AA132" s="285" t="n">
        <v>121547</v>
      </c>
      <c r="AB132" s="285" t="n">
        <v>1.92</v>
      </c>
      <c r="AC132" s="285" t="n">
        <v>130132</v>
      </c>
      <c r="AD132" s="285" t="n">
        <v>1.92</v>
      </c>
      <c r="AE132" s="345"/>
      <c r="AF132" s="285" t="n">
        <f aca="false">IF(ISBLANK(Q132),"",ROUND(Q132-(AS132+AT132+AU132),0))</f>
        <v>0</v>
      </c>
      <c r="AG132" s="285" t="n">
        <f aca="false">IF(ISBLANK(T132),"",ROUND(T132-(AV132+AW132+AX132),0))</f>
        <v>0</v>
      </c>
      <c r="AH132" s="285" t="n">
        <f aca="false">IF(ISBLANK(W132),"",ROUND(W132-(BK132+BL132+BM132),0))</f>
        <v>0</v>
      </c>
      <c r="AI132" s="285" t="n">
        <f aca="false">IF(ISBLANK(Y132),"",ROUND(Y132-(BN132+BO132+BP132),0))</f>
        <v>0</v>
      </c>
      <c r="AJ132" s="285" t="n">
        <f aca="false">IF(ISBLANK(AA132),"",ROUND(AA132-(BW132+BX132+BY132),0))</f>
        <v>0</v>
      </c>
      <c r="AK132" s="285" t="n">
        <f aca="false">IF(ISBLANK(AC132),"",ROUND(AC132-(BZ132+CA132+CB132),0))</f>
        <v>0</v>
      </c>
      <c r="AL132" s="285" t="n">
        <f aca="false">IF(ISBLANK(R132),"",ROUND((R132+S132)-(AY132+AZ132+BA132+BE132+BF132+BG132),0))</f>
        <v>0</v>
      </c>
      <c r="AM132" s="285" t="n">
        <f aca="false">IF(ISBLANK(U132),"",ROUND((U132+V132)-(BB132+BC132+BD132+BH132+BI132+BJ132),0))</f>
        <v>0</v>
      </c>
      <c r="AN132" s="285" t="n">
        <f aca="false">IF(ISBLANK(X132),"",ROUND((X132)-(BQ132+BR132+BS132),0))</f>
        <v>0</v>
      </c>
      <c r="AO132" s="285" t="n">
        <f aca="false">IF(ISBLANK(Z132),"",ROUND((Z132)-(BT132+BU132+BV132),0))</f>
        <v>0</v>
      </c>
      <c r="AP132" s="285" t="n">
        <f aca="false">IF(ISBLANK(AB132),"",ROUND((AB132)-(CC132+CD132+CE132),0))</f>
        <v>0</v>
      </c>
      <c r="AQ132" s="285" t="n">
        <f aca="false">IF(ISBLANK(AD132),"",ROUND((AD132)-(CF132+CG132+CH132),0))</f>
        <v>0</v>
      </c>
      <c r="AR132" s="345"/>
      <c r="AS132" s="285" t="n">
        <v>3602286.1</v>
      </c>
      <c r="AT132" s="285" t="n">
        <v>3033790.83</v>
      </c>
      <c r="AU132" s="285" t="n">
        <v>0</v>
      </c>
      <c r="AV132" s="285" t="n">
        <v>3865615</v>
      </c>
      <c r="AW132" s="285" t="n">
        <v>2954728</v>
      </c>
      <c r="AX132" s="285" t="n">
        <v>0</v>
      </c>
      <c r="AY132" s="285" t="n">
        <v>70.42</v>
      </c>
      <c r="AZ132" s="285" t="n">
        <v>55.46</v>
      </c>
      <c r="BA132" s="285" t="n">
        <v>0</v>
      </c>
      <c r="BB132" s="285" t="n">
        <v>72.41</v>
      </c>
      <c r="BC132" s="285" t="n">
        <v>56.42</v>
      </c>
      <c r="BD132" s="285" t="n">
        <v>0</v>
      </c>
      <c r="BE132" s="285" t="n">
        <v>4</v>
      </c>
      <c r="BF132" s="285" t="n">
        <v>3.78</v>
      </c>
      <c r="BG132" s="285" t="n">
        <v>0</v>
      </c>
      <c r="BH132" s="285" t="n">
        <v>4</v>
      </c>
      <c r="BI132" s="285" t="n">
        <v>4</v>
      </c>
      <c r="BJ132" s="285" t="n">
        <v>0</v>
      </c>
      <c r="BK132" s="285" t="n">
        <v>199202.67</v>
      </c>
      <c r="BL132" s="285" t="n">
        <v>148108.33</v>
      </c>
      <c r="BM132" s="285" t="n">
        <v>0</v>
      </c>
      <c r="BN132" s="285" t="n">
        <v>204183</v>
      </c>
      <c r="BO132" s="285" t="n">
        <v>151811</v>
      </c>
      <c r="BP132" s="285" t="n">
        <v>0</v>
      </c>
      <c r="BQ132" s="285" t="n">
        <v>2.5</v>
      </c>
      <c r="BR132" s="285" t="n">
        <v>1.5</v>
      </c>
      <c r="BS132" s="285" t="n">
        <v>0</v>
      </c>
      <c r="BT132" s="285" t="n">
        <v>2.5</v>
      </c>
      <c r="BU132" s="285" t="n">
        <v>1.5</v>
      </c>
      <c r="BV132" s="285" t="n">
        <v>0</v>
      </c>
      <c r="BW132" s="285" t="n">
        <v>59658</v>
      </c>
      <c r="BX132" s="285" t="n">
        <v>61889</v>
      </c>
      <c r="BY132" s="285" t="n">
        <v>0</v>
      </c>
      <c r="BZ132" s="285" t="n">
        <v>61122</v>
      </c>
      <c r="CA132" s="285" t="n">
        <v>69010</v>
      </c>
      <c r="CB132" s="285" t="n">
        <v>0</v>
      </c>
      <c r="CC132" s="285" t="n">
        <v>0.92</v>
      </c>
      <c r="CD132" s="285" t="n">
        <v>1</v>
      </c>
      <c r="CE132" s="285" t="n">
        <v>0</v>
      </c>
      <c r="CF132" s="285" t="n">
        <v>0.92</v>
      </c>
      <c r="CG132" s="285" t="n">
        <v>1</v>
      </c>
      <c r="CH132" s="285" t="n">
        <v>0</v>
      </c>
      <c r="CI132" s="345"/>
      <c r="CJ132" s="18"/>
      <c r="CK132" s="18"/>
      <c r="CL132" s="18"/>
      <c r="CM132" s="18"/>
      <c r="CN132" s="18"/>
      <c r="CO132" s="18"/>
      <c r="CP132" s="18"/>
      <c r="CQ132" s="18"/>
      <c r="CR132" s="18"/>
      <c r="CS132" s="18"/>
      <c r="CT132" s="18"/>
      <c r="CU132" s="18"/>
      <c r="CV132" s="18"/>
      <c r="CW132" s="18"/>
      <c r="CX132" s="18"/>
      <c r="CY132" s="18"/>
      <c r="CZ132" s="18"/>
      <c r="DA132" s="18"/>
      <c r="DB132" s="18"/>
      <c r="DC132" s="18"/>
      <c r="DD132" s="18"/>
      <c r="DE132" s="18"/>
      <c r="DF132" s="18"/>
      <c r="DG132" s="18"/>
      <c r="DH132" s="18"/>
      <c r="DI132" s="18"/>
      <c r="DJ132" s="18"/>
      <c r="DK132" s="18"/>
      <c r="DL132" s="18"/>
      <c r="DM132" s="18"/>
      <c r="DN132" s="18"/>
      <c r="DO132" s="18"/>
      <c r="DP132" s="18"/>
      <c r="DQ132" s="18"/>
      <c r="DR132" s="18"/>
      <c r="DS132" s="18"/>
      <c r="DT132" s="18"/>
      <c r="DU132" s="18"/>
      <c r="DV132" s="18"/>
      <c r="DW132" s="18"/>
      <c r="DX132" s="18"/>
      <c r="DY132" s="18"/>
      <c r="DZ132" s="18"/>
      <c r="EA132" s="18"/>
      <c r="EB132" s="18"/>
      <c r="EC132" s="18"/>
    </row>
    <row r="133" customFormat="false" ht="11.25" hidden="false" customHeight="true" outlineLevel="0" collapsed="false">
      <c r="A133" s="342" t="n">
        <v>2015</v>
      </c>
      <c r="B133" s="343" t="n">
        <v>123</v>
      </c>
      <c r="C133" s="344" t="s">
        <v>548</v>
      </c>
      <c r="D133" s="285" t="n">
        <v>49858.17</v>
      </c>
      <c r="E133" s="285" t="n">
        <v>53866.54</v>
      </c>
      <c r="F133" s="285" t="n">
        <v>90762.39</v>
      </c>
      <c r="G133" s="285" t="n">
        <v>93905.65</v>
      </c>
      <c r="H133" s="285" t="n">
        <v>70324.5</v>
      </c>
      <c r="I133" s="285" t="n">
        <v>74442.9</v>
      </c>
      <c r="J133" s="345"/>
      <c r="K133" s="285" t="n">
        <f aca="false">IF(E133&lt;&gt;0,ROUND(E133-(T133/(U133+V133)),0),"")</f>
        <v>0</v>
      </c>
      <c r="L133" s="285" t="n">
        <f aca="false">IF(F133&lt;&gt;0,ROUND(F133-(W133/(X133)),0),"")</f>
        <v>0</v>
      </c>
      <c r="M133" s="285" t="n">
        <f aca="false">IF(G133&lt;&gt;0,ROUND(G133-(Y133/(Z133)),0),"")</f>
        <v>-0</v>
      </c>
      <c r="N133" s="285" t="n">
        <f aca="false">IF(H133&lt;&gt;0,ROUND(H133-(AA133/(AB133)),0),"")</f>
        <v>0</v>
      </c>
      <c r="O133" s="285" t="n">
        <f aca="false">IF(I133&lt;&gt;0,ROUND(I133-(AC133/(AD133)),0),"")</f>
        <v>-0</v>
      </c>
      <c r="P133" s="345"/>
      <c r="Q133" s="285" t="n">
        <v>105740695.24</v>
      </c>
      <c r="R133" s="285" t="n">
        <v>2000.41</v>
      </c>
      <c r="S133" s="285" t="n">
        <v>120.42</v>
      </c>
      <c r="T133" s="285" t="n">
        <v>119045049</v>
      </c>
      <c r="U133" s="285" t="n">
        <v>2098</v>
      </c>
      <c r="V133" s="285" t="n">
        <v>112</v>
      </c>
      <c r="W133" s="285" t="n">
        <v>4175069.92</v>
      </c>
      <c r="X133" s="285" t="n">
        <v>46</v>
      </c>
      <c r="Y133" s="285" t="n">
        <v>4319660</v>
      </c>
      <c r="Z133" s="285" t="n">
        <v>46</v>
      </c>
      <c r="AA133" s="285" t="n">
        <v>4289794.3</v>
      </c>
      <c r="AB133" s="285" t="n">
        <v>61</v>
      </c>
      <c r="AC133" s="285" t="n">
        <v>4541017</v>
      </c>
      <c r="AD133" s="285" t="n">
        <v>61</v>
      </c>
      <c r="AE133" s="345"/>
      <c r="AF133" s="285" t="n">
        <f aca="false">IF(ISBLANK(Q133),"",ROUND(Q133-(AS133+AT133+AU133),0))</f>
        <v>0</v>
      </c>
      <c r="AG133" s="285" t="n">
        <f aca="false">IF(ISBLANK(T133),"",ROUND(T133-(AV133+AW133+AX133),0))</f>
        <v>0</v>
      </c>
      <c r="AH133" s="285" t="n">
        <f aca="false">IF(ISBLANK(W133),"",ROUND(W133-(BK133+BL133+BM133),0))</f>
        <v>0</v>
      </c>
      <c r="AI133" s="285" t="n">
        <f aca="false">IF(ISBLANK(Y133),"",ROUND(Y133-(BN133+BO133+BP133),0))</f>
        <v>0</v>
      </c>
      <c r="AJ133" s="285" t="n">
        <f aca="false">IF(ISBLANK(AA133),"",ROUND(AA133-(BW133+BX133+BY133),0))</f>
        <v>0</v>
      </c>
      <c r="AK133" s="285" t="n">
        <f aca="false">IF(ISBLANK(AC133),"",ROUND(AC133-(BZ133+CA133+CB133),0))</f>
        <v>0</v>
      </c>
      <c r="AL133" s="285" t="n">
        <f aca="false">IF(ISBLANK(R133),"",ROUND((R133+S133)-(AY133+AZ133+BA133+BE133+BF133+BG133),0))</f>
        <v>0</v>
      </c>
      <c r="AM133" s="285" t="n">
        <f aca="false">IF(ISBLANK(U133),"",ROUND((U133+V133)-(BB133+BC133+BD133+BH133+BI133+BJ133),0))</f>
        <v>0</v>
      </c>
      <c r="AN133" s="285" t="n">
        <f aca="false">IF(ISBLANK(X133),"",ROUND((X133)-(BQ133+BR133+BS133),0))</f>
        <v>0</v>
      </c>
      <c r="AO133" s="285" t="n">
        <f aca="false">IF(ISBLANK(Z133),"",ROUND((Z133)-(BT133+BU133+BV133),0))</f>
        <v>0</v>
      </c>
      <c r="AP133" s="285" t="n">
        <f aca="false">IF(ISBLANK(AB133),"",ROUND((AB133)-(CC133+CD133+CE133),0))</f>
        <v>0</v>
      </c>
      <c r="AQ133" s="285" t="n">
        <f aca="false">IF(ISBLANK(AD133),"",ROUND((AD133)-(CF133+CG133+CH133),0))</f>
        <v>0</v>
      </c>
      <c r="AR133" s="345"/>
      <c r="AS133" s="285" t="n">
        <v>66553507.46</v>
      </c>
      <c r="AT133" s="285" t="n">
        <v>39187187.78</v>
      </c>
      <c r="AU133" s="285" t="n">
        <v>0</v>
      </c>
      <c r="AV133" s="285" t="n">
        <v>72724620</v>
      </c>
      <c r="AW133" s="285" t="n">
        <v>46320429</v>
      </c>
      <c r="AX133" s="285" t="n">
        <v>0</v>
      </c>
      <c r="AY133" s="285" t="n">
        <v>1279.53</v>
      </c>
      <c r="AZ133" s="285" t="n">
        <v>720.88</v>
      </c>
      <c r="BA133" s="285" t="n">
        <v>0</v>
      </c>
      <c r="BB133" s="285" t="n">
        <v>1281.67</v>
      </c>
      <c r="BC133" s="285" t="n">
        <v>816.33</v>
      </c>
      <c r="BD133" s="285" t="n">
        <v>0</v>
      </c>
      <c r="BE133" s="285" t="n">
        <v>75.94</v>
      </c>
      <c r="BF133" s="285" t="n">
        <v>44.48</v>
      </c>
      <c r="BG133" s="285" t="n">
        <v>0</v>
      </c>
      <c r="BH133" s="285" t="n">
        <v>68.42</v>
      </c>
      <c r="BI133" s="285" t="n">
        <v>43.58</v>
      </c>
      <c r="BJ133" s="285" t="n">
        <v>0</v>
      </c>
      <c r="BK133" s="285" t="n">
        <v>2854447.83</v>
      </c>
      <c r="BL133" s="285" t="n">
        <v>1320622.09</v>
      </c>
      <c r="BM133" s="285" t="n">
        <v>0</v>
      </c>
      <c r="BN133" s="285" t="n">
        <v>2885965</v>
      </c>
      <c r="BO133" s="285" t="n">
        <v>1433695</v>
      </c>
      <c r="BP133" s="285" t="n">
        <v>0</v>
      </c>
      <c r="BQ133" s="285" t="n">
        <v>31.53</v>
      </c>
      <c r="BR133" s="285" t="n">
        <v>14.47</v>
      </c>
      <c r="BS133" s="285" t="n">
        <v>0</v>
      </c>
      <c r="BT133" s="285" t="n">
        <v>31.53</v>
      </c>
      <c r="BU133" s="285" t="n">
        <v>14.47</v>
      </c>
      <c r="BV133" s="285" t="n">
        <v>0</v>
      </c>
      <c r="BW133" s="285" t="n">
        <v>2783766.64</v>
      </c>
      <c r="BX133" s="285" t="n">
        <v>1506027.66</v>
      </c>
      <c r="BY133" s="285" t="n">
        <v>0</v>
      </c>
      <c r="BZ133" s="285" t="n">
        <v>2948028</v>
      </c>
      <c r="CA133" s="285" t="n">
        <v>1592989</v>
      </c>
      <c r="CB133" s="285" t="n">
        <v>0</v>
      </c>
      <c r="CC133" s="285" t="n">
        <v>39.89</v>
      </c>
      <c r="CD133" s="285" t="n">
        <v>21.11</v>
      </c>
      <c r="CE133" s="285" t="n">
        <v>0</v>
      </c>
      <c r="CF133" s="285" t="n">
        <v>39.89</v>
      </c>
      <c r="CG133" s="285" t="n">
        <v>21.11</v>
      </c>
      <c r="CH133" s="285" t="n">
        <v>0</v>
      </c>
      <c r="CI133" s="345"/>
      <c r="CJ133" s="18"/>
      <c r="CK133" s="18"/>
      <c r="CL133" s="18"/>
      <c r="CM133" s="18"/>
      <c r="CN133" s="18"/>
      <c r="CO133" s="18"/>
      <c r="CP133" s="18"/>
      <c r="CQ133" s="18"/>
      <c r="CR133" s="18"/>
      <c r="CS133" s="18"/>
      <c r="CT133" s="18"/>
      <c r="CU133" s="18"/>
      <c r="CV133" s="18"/>
      <c r="CW133" s="18"/>
      <c r="CX133" s="18"/>
      <c r="CY133" s="18"/>
      <c r="CZ133" s="18"/>
      <c r="DA133" s="18"/>
      <c r="DB133" s="18"/>
      <c r="DC133" s="18"/>
      <c r="DD133" s="18"/>
      <c r="DE133" s="18"/>
      <c r="DF133" s="18"/>
      <c r="DG133" s="18"/>
      <c r="DH133" s="18"/>
      <c r="DI133" s="18"/>
      <c r="DJ133" s="18"/>
      <c r="DK133" s="18"/>
      <c r="DL133" s="18"/>
      <c r="DM133" s="18"/>
      <c r="DN133" s="18"/>
      <c r="DO133" s="18"/>
      <c r="DP133" s="18"/>
      <c r="DQ133" s="18"/>
      <c r="DR133" s="18"/>
      <c r="DS133" s="18"/>
      <c r="DT133" s="18"/>
      <c r="DU133" s="18"/>
      <c r="DV133" s="18"/>
      <c r="DW133" s="18"/>
      <c r="DX133" s="18"/>
      <c r="DY133" s="18"/>
      <c r="DZ133" s="18"/>
      <c r="EA133" s="18"/>
      <c r="EB133" s="18"/>
      <c r="EC133" s="18"/>
    </row>
    <row r="134" customFormat="false" ht="11.25" hidden="false" customHeight="true" outlineLevel="0" collapsed="false">
      <c r="A134" s="342" t="n">
        <v>2015</v>
      </c>
      <c r="B134" s="343" t="n">
        <v>124</v>
      </c>
      <c r="C134" s="344" t="s">
        <v>549</v>
      </c>
      <c r="D134" s="285" t="n">
        <v>48707.38</v>
      </c>
      <c r="E134" s="285" t="n">
        <v>48015.39</v>
      </c>
      <c r="F134" s="285" t="n">
        <v>85469.83</v>
      </c>
      <c r="G134" s="285" t="n">
        <v>91876.93</v>
      </c>
      <c r="H134" s="285" t="n">
        <v>59685.27</v>
      </c>
      <c r="I134" s="285" t="n">
        <v>62002.6</v>
      </c>
      <c r="J134" s="345"/>
      <c r="K134" s="285" t="n">
        <f aca="false">IF(E134&lt;&gt;0,ROUND(E134-(T134/(U134+V134)),0),"")</f>
        <v>-0</v>
      </c>
      <c r="L134" s="285" t="n">
        <f aca="false">IF(F134&lt;&gt;0,ROUND(F134-(W134/(X134)),0),"")</f>
        <v>-0</v>
      </c>
      <c r="M134" s="285" t="n">
        <f aca="false">IF(G134&lt;&gt;0,ROUND(G134-(Y134/(Z134)),0),"")</f>
        <v>0</v>
      </c>
      <c r="N134" s="285" t="n">
        <f aca="false">IF(H134&lt;&gt;0,ROUND(H134-(AA134/(AB134)),0),"")</f>
        <v>-0</v>
      </c>
      <c r="O134" s="285" t="n">
        <f aca="false">IF(I134&lt;&gt;0,ROUND(I134-(AC134/(AD134)),0),"")</f>
        <v>-0</v>
      </c>
      <c r="P134" s="345"/>
      <c r="Q134" s="285" t="n">
        <v>54788501.53</v>
      </c>
      <c r="R134" s="285" t="n">
        <v>1041.85</v>
      </c>
      <c r="S134" s="285" t="n">
        <v>83</v>
      </c>
      <c r="T134" s="285" t="n">
        <v>54006754.21</v>
      </c>
      <c r="U134" s="285" t="n">
        <v>1049.48</v>
      </c>
      <c r="V134" s="285" t="n">
        <v>75.3</v>
      </c>
      <c r="W134" s="285" t="n">
        <v>2307685.43</v>
      </c>
      <c r="X134" s="285" t="n">
        <v>27</v>
      </c>
      <c r="Y134" s="285" t="n">
        <v>2572554</v>
      </c>
      <c r="Z134" s="285" t="n">
        <v>28</v>
      </c>
      <c r="AA134" s="285" t="n">
        <v>1671187.68</v>
      </c>
      <c r="AB134" s="285" t="n">
        <v>28</v>
      </c>
      <c r="AC134" s="285" t="n">
        <v>1736072.81</v>
      </c>
      <c r="AD134" s="285" t="n">
        <v>28</v>
      </c>
      <c r="AE134" s="345"/>
      <c r="AF134" s="285" t="n">
        <f aca="false">IF(ISBLANK(Q134),"",ROUND(Q134-(AS134+AT134+AU134),0))</f>
        <v>0</v>
      </c>
      <c r="AG134" s="285" t="n">
        <f aca="false">IF(ISBLANK(T134),"",ROUND(T134-(AV134+AW134+AX134),0))</f>
        <v>0</v>
      </c>
      <c r="AH134" s="285" t="n">
        <f aca="false">IF(ISBLANK(W134),"",ROUND(W134-(BK134+BL134+BM134),0))</f>
        <v>0</v>
      </c>
      <c r="AI134" s="285" t="n">
        <f aca="false">IF(ISBLANK(Y134),"",ROUND(Y134-(BN134+BO134+BP134),0))</f>
        <v>0</v>
      </c>
      <c r="AJ134" s="285" t="n">
        <f aca="false">IF(ISBLANK(AA134),"",ROUND(AA134-(BW134+BX134+BY134),0))</f>
        <v>0</v>
      </c>
      <c r="AK134" s="285" t="n">
        <f aca="false">IF(ISBLANK(AC134),"",ROUND(AC134-(BZ134+CA134+CB134),0))</f>
        <v>0</v>
      </c>
      <c r="AL134" s="285" t="n">
        <f aca="false">IF(ISBLANK(R134),"",ROUND((R134+S134)-(AY134+AZ134+BA134+BE134+BF134+BG134),0))</f>
        <v>0</v>
      </c>
      <c r="AM134" s="285" t="n">
        <f aca="false">IF(ISBLANK(U134),"",ROUND((U134+V134)-(BB134+BC134+BD134+BH134+BI134+BJ134),0))</f>
        <v>0</v>
      </c>
      <c r="AN134" s="285" t="n">
        <f aca="false">IF(ISBLANK(X134),"",ROUND((X134)-(BQ134+BR134+BS134),0))</f>
        <v>0</v>
      </c>
      <c r="AO134" s="285" t="n">
        <f aca="false">IF(ISBLANK(Z134),"",ROUND((Z134)-(BT134+BU134+BV134),0))</f>
        <v>0</v>
      </c>
      <c r="AP134" s="285" t="n">
        <f aca="false">IF(ISBLANK(AB134),"",ROUND((AB134)-(CC134+CD134+CE134),0))</f>
        <v>0</v>
      </c>
      <c r="AQ134" s="285" t="n">
        <f aca="false">IF(ISBLANK(AD134),"",ROUND((AD134)-(CF134+CG134+CH134),0))</f>
        <v>0</v>
      </c>
      <c r="AR134" s="345"/>
      <c r="AS134" s="285" t="n">
        <v>33590545.45</v>
      </c>
      <c r="AT134" s="285" t="n">
        <v>21197956.08</v>
      </c>
      <c r="AU134" s="285" t="n">
        <v>0</v>
      </c>
      <c r="AV134" s="285" t="n">
        <v>32944120.07</v>
      </c>
      <c r="AW134" s="285" t="n">
        <v>21062634.14</v>
      </c>
      <c r="AX134" s="285" t="n">
        <v>0</v>
      </c>
      <c r="AY134" s="285" t="n">
        <v>637.2</v>
      </c>
      <c r="AZ134" s="285" t="n">
        <v>404.65</v>
      </c>
      <c r="BA134" s="285" t="n">
        <v>0</v>
      </c>
      <c r="BB134" s="285" t="n">
        <v>640.18</v>
      </c>
      <c r="BC134" s="285" t="n">
        <v>409.3</v>
      </c>
      <c r="BD134" s="285" t="n">
        <v>0</v>
      </c>
      <c r="BE134" s="285" t="n">
        <v>49.5</v>
      </c>
      <c r="BF134" s="285" t="n">
        <v>33.5</v>
      </c>
      <c r="BG134" s="285" t="n">
        <v>0</v>
      </c>
      <c r="BH134" s="285" t="n">
        <v>45.9</v>
      </c>
      <c r="BI134" s="285" t="n">
        <v>29.4</v>
      </c>
      <c r="BJ134" s="285" t="n">
        <v>0</v>
      </c>
      <c r="BK134" s="285" t="n">
        <v>1630889.43</v>
      </c>
      <c r="BL134" s="285" t="n">
        <v>676796</v>
      </c>
      <c r="BM134" s="285" t="n">
        <v>0</v>
      </c>
      <c r="BN134" s="285" t="n">
        <v>1636270.5</v>
      </c>
      <c r="BO134" s="285" t="n">
        <v>936283.5</v>
      </c>
      <c r="BP134" s="285" t="n">
        <v>0</v>
      </c>
      <c r="BQ134" s="285" t="n">
        <v>20</v>
      </c>
      <c r="BR134" s="285" t="n">
        <v>7</v>
      </c>
      <c r="BS134" s="285" t="n">
        <v>0</v>
      </c>
      <c r="BT134" s="285" t="n">
        <v>18.7</v>
      </c>
      <c r="BU134" s="285" t="n">
        <v>9.3</v>
      </c>
      <c r="BV134" s="285" t="n">
        <v>0</v>
      </c>
      <c r="BW134" s="285" t="n">
        <v>742628.26</v>
      </c>
      <c r="BX134" s="285" t="n">
        <v>928559.42</v>
      </c>
      <c r="BY134" s="285" t="n">
        <v>0</v>
      </c>
      <c r="BZ134" s="285" t="n">
        <v>865080.22</v>
      </c>
      <c r="CA134" s="285" t="n">
        <v>870992.59</v>
      </c>
      <c r="CB134" s="285" t="n">
        <v>0</v>
      </c>
      <c r="CC134" s="285" t="n">
        <v>13</v>
      </c>
      <c r="CD134" s="285" t="n">
        <v>15</v>
      </c>
      <c r="CE134" s="285" t="n">
        <v>0</v>
      </c>
      <c r="CF134" s="285" t="n">
        <v>13</v>
      </c>
      <c r="CG134" s="285" t="n">
        <v>15</v>
      </c>
      <c r="CH134" s="285" t="n">
        <v>0</v>
      </c>
      <c r="CI134" s="345"/>
      <c r="CJ134" s="18"/>
      <c r="CK134" s="18"/>
      <c r="CL134" s="18"/>
      <c r="CM134" s="18"/>
      <c r="CN134" s="18"/>
      <c r="CO134" s="18"/>
      <c r="CP134" s="18"/>
      <c r="CQ134" s="18"/>
      <c r="CR134" s="18"/>
      <c r="CS134" s="18"/>
      <c r="CT134" s="18"/>
      <c r="CU134" s="18"/>
      <c r="CV134" s="18"/>
      <c r="CW134" s="18"/>
      <c r="CX134" s="18"/>
      <c r="CY134" s="18"/>
      <c r="CZ134" s="18"/>
      <c r="DA134" s="18"/>
      <c r="DB134" s="18"/>
      <c r="DC134" s="18"/>
      <c r="DD134" s="18"/>
      <c r="DE134" s="18"/>
      <c r="DF134" s="18"/>
      <c r="DG134" s="18"/>
      <c r="DH134" s="18"/>
      <c r="DI134" s="18"/>
      <c r="DJ134" s="18"/>
      <c r="DK134" s="18"/>
      <c r="DL134" s="18"/>
      <c r="DM134" s="18"/>
      <c r="DN134" s="18"/>
      <c r="DO134" s="18"/>
      <c r="DP134" s="18"/>
      <c r="DQ134" s="18"/>
      <c r="DR134" s="18"/>
      <c r="DS134" s="18"/>
      <c r="DT134" s="18"/>
      <c r="DU134" s="18"/>
      <c r="DV134" s="18"/>
      <c r="DW134" s="18"/>
      <c r="DX134" s="18"/>
      <c r="DY134" s="18"/>
      <c r="DZ134" s="18"/>
      <c r="EA134" s="18"/>
      <c r="EB134" s="18"/>
      <c r="EC134" s="18"/>
    </row>
    <row r="135" customFormat="false" ht="11.25" hidden="false" customHeight="true" outlineLevel="0" collapsed="false">
      <c r="A135" s="342" t="n">
        <v>2015</v>
      </c>
      <c r="B135" s="343" t="n">
        <v>126</v>
      </c>
      <c r="C135" s="344" t="s">
        <v>550</v>
      </c>
      <c r="D135" s="285" t="n">
        <v>47103.65</v>
      </c>
      <c r="E135" s="285" t="n">
        <v>49069.53</v>
      </c>
      <c r="F135" s="285" t="n">
        <v>91736.36</v>
      </c>
      <c r="G135" s="285" t="n">
        <v>94488.42</v>
      </c>
      <c r="H135" s="285" t="n">
        <v>66846.32</v>
      </c>
      <c r="I135" s="285" t="n">
        <v>68845</v>
      </c>
      <c r="J135" s="345"/>
      <c r="K135" s="285" t="n">
        <f aca="false">IF(E135&lt;&gt;0,ROUND(E135-(T135/(U135+V135)),0),"")</f>
        <v>-0</v>
      </c>
      <c r="L135" s="285" t="n">
        <f aca="false">IF(F135&lt;&gt;0,ROUND(F135-(W135/(X135)),0),"")</f>
        <v>0</v>
      </c>
      <c r="M135" s="285" t="n">
        <f aca="false">IF(G135&lt;&gt;0,ROUND(G135-(Y135/(Z135)),0),"")</f>
        <v>-0</v>
      </c>
      <c r="N135" s="285" t="n">
        <f aca="false">IF(H135&lt;&gt;0,ROUND(H135-(AA135/(AB135)),0),"")</f>
        <v>0</v>
      </c>
      <c r="O135" s="285" t="n">
        <f aca="false">IF(I135&lt;&gt;0,ROUND(I135-(AC135/(AD135)),0),"")</f>
        <v>0</v>
      </c>
      <c r="P135" s="345"/>
      <c r="Q135" s="285" t="n">
        <v>10876703.84</v>
      </c>
      <c r="R135" s="285" t="n">
        <v>217.91</v>
      </c>
      <c r="S135" s="285" t="n">
        <v>13</v>
      </c>
      <c r="T135" s="285" t="n">
        <v>10893436</v>
      </c>
      <c r="U135" s="285" t="n">
        <v>209</v>
      </c>
      <c r="V135" s="285" t="n">
        <v>13</v>
      </c>
      <c r="W135" s="285" t="n">
        <v>435747.7</v>
      </c>
      <c r="X135" s="285" t="n">
        <v>4.75</v>
      </c>
      <c r="Y135" s="285" t="n">
        <v>448820</v>
      </c>
      <c r="Z135" s="285" t="n">
        <v>4.75</v>
      </c>
      <c r="AA135" s="285" t="n">
        <v>334231.58</v>
      </c>
      <c r="AB135" s="285" t="n">
        <v>5</v>
      </c>
      <c r="AC135" s="285" t="n">
        <v>344225</v>
      </c>
      <c r="AD135" s="285" t="n">
        <v>5</v>
      </c>
      <c r="AE135" s="345"/>
      <c r="AF135" s="285" t="n">
        <f aca="false">IF(ISBLANK(Q135),"",ROUND(Q135-(AS135+AT135+AU135),0))</f>
        <v>0</v>
      </c>
      <c r="AG135" s="285" t="n">
        <f aca="false">IF(ISBLANK(T135),"",ROUND(T135-(AV135+AW135+AX135),0))</f>
        <v>0</v>
      </c>
      <c r="AH135" s="285" t="n">
        <f aca="false">IF(ISBLANK(W135),"",ROUND(W135-(BK135+BL135+BM135),0))</f>
        <v>0</v>
      </c>
      <c r="AI135" s="285" t="n">
        <f aca="false">IF(ISBLANK(Y135),"",ROUND(Y135-(BN135+BO135+BP135),0))</f>
        <v>0</v>
      </c>
      <c r="AJ135" s="285" t="n">
        <f aca="false">IF(ISBLANK(AA135),"",ROUND(AA135-(BW135+BX135+BY135),0))</f>
        <v>0</v>
      </c>
      <c r="AK135" s="285" t="n">
        <f aca="false">IF(ISBLANK(AC135),"",ROUND(AC135-(BZ135+CA135+CB135),0))</f>
        <v>0</v>
      </c>
      <c r="AL135" s="285" t="n">
        <f aca="false">IF(ISBLANK(R135),"",ROUND((R135+S135)-(AY135+AZ135+BA135+BE135+BF135+BG135),0))</f>
        <v>0</v>
      </c>
      <c r="AM135" s="285" t="n">
        <f aca="false">IF(ISBLANK(U135),"",ROUND((U135+V135)-(BB135+BC135+BD135+BH135+BI135+BJ135),0))</f>
        <v>0</v>
      </c>
      <c r="AN135" s="285" t="n">
        <f aca="false">IF(ISBLANK(X135),"",ROUND((X135)-(BQ135+BR135+BS135),0))</f>
        <v>0</v>
      </c>
      <c r="AO135" s="285" t="n">
        <f aca="false">IF(ISBLANK(Z135),"",ROUND((Z135)-(BT135+BU135+BV135),0))</f>
        <v>0</v>
      </c>
      <c r="AP135" s="285" t="n">
        <f aca="false">IF(ISBLANK(AB135),"",ROUND((AB135)-(CC135+CD135+CE135),0))</f>
        <v>0</v>
      </c>
      <c r="AQ135" s="285" t="n">
        <f aca="false">IF(ISBLANK(AD135),"",ROUND((AD135)-(CF135+CG135+CH135),0))</f>
        <v>0</v>
      </c>
      <c r="AR135" s="345"/>
      <c r="AS135" s="285" t="n">
        <v>6776673.45</v>
      </c>
      <c r="AT135" s="285" t="n">
        <v>4047739.43</v>
      </c>
      <c r="AU135" s="285" t="n">
        <v>52290.96</v>
      </c>
      <c r="AV135" s="285" t="n">
        <v>6781083</v>
      </c>
      <c r="AW135" s="285" t="n">
        <v>4112353</v>
      </c>
      <c r="AX135" s="285" t="n">
        <v>0</v>
      </c>
      <c r="AY135" s="285" t="n">
        <v>137.79</v>
      </c>
      <c r="AZ135" s="285" t="n">
        <v>79.12</v>
      </c>
      <c r="BA135" s="285" t="n">
        <v>1</v>
      </c>
      <c r="BB135" s="285" t="n">
        <v>131</v>
      </c>
      <c r="BC135" s="285" t="n">
        <v>78</v>
      </c>
      <c r="BD135" s="285" t="n">
        <v>0</v>
      </c>
      <c r="BE135" s="285" t="n">
        <v>7.98</v>
      </c>
      <c r="BF135" s="285" t="n">
        <v>5.02</v>
      </c>
      <c r="BG135" s="285" t="n">
        <v>0</v>
      </c>
      <c r="BH135" s="285" t="n">
        <v>8</v>
      </c>
      <c r="BI135" s="285" t="n">
        <v>5</v>
      </c>
      <c r="BJ135" s="285" t="n">
        <v>0</v>
      </c>
      <c r="BK135" s="285" t="n">
        <v>311571.51</v>
      </c>
      <c r="BL135" s="285" t="n">
        <v>124176.19</v>
      </c>
      <c r="BM135" s="285" t="n">
        <v>0</v>
      </c>
      <c r="BN135" s="285" t="n">
        <v>320920</v>
      </c>
      <c r="BO135" s="285" t="n">
        <v>127900</v>
      </c>
      <c r="BP135" s="285" t="n">
        <v>0</v>
      </c>
      <c r="BQ135" s="285" t="n">
        <v>3.41</v>
      </c>
      <c r="BR135" s="285" t="n">
        <v>1.34</v>
      </c>
      <c r="BS135" s="285" t="n">
        <v>0</v>
      </c>
      <c r="BT135" s="285" t="n">
        <v>3.41</v>
      </c>
      <c r="BU135" s="285" t="n">
        <v>1.34</v>
      </c>
      <c r="BV135" s="285" t="n">
        <v>0</v>
      </c>
      <c r="BW135" s="285" t="n">
        <v>150518.98</v>
      </c>
      <c r="BX135" s="285" t="n">
        <v>183712.6</v>
      </c>
      <c r="BY135" s="285" t="n">
        <v>0</v>
      </c>
      <c r="BZ135" s="285" t="n">
        <v>155000</v>
      </c>
      <c r="CA135" s="285" t="n">
        <v>189225</v>
      </c>
      <c r="CB135" s="285" t="n">
        <v>0</v>
      </c>
      <c r="CC135" s="285" t="n">
        <v>2.66</v>
      </c>
      <c r="CD135" s="285" t="n">
        <v>2.34</v>
      </c>
      <c r="CE135" s="285" t="n">
        <v>0</v>
      </c>
      <c r="CF135" s="285" t="n">
        <v>2.66</v>
      </c>
      <c r="CG135" s="285" t="n">
        <v>2.34</v>
      </c>
      <c r="CH135" s="285" t="n">
        <v>0</v>
      </c>
      <c r="CI135" s="345"/>
      <c r="CJ135" s="18"/>
      <c r="CK135" s="18"/>
      <c r="CL135" s="18"/>
      <c r="CM135" s="18"/>
      <c r="CN135" s="18"/>
      <c r="CO135" s="18"/>
      <c r="CP135" s="18"/>
      <c r="CQ135" s="18"/>
      <c r="CR135" s="18"/>
      <c r="CS135" s="18"/>
      <c r="CT135" s="18"/>
      <c r="CU135" s="18"/>
      <c r="CV135" s="18"/>
      <c r="CW135" s="18"/>
      <c r="CX135" s="18"/>
      <c r="CY135" s="18"/>
      <c r="CZ135" s="18"/>
      <c r="DA135" s="18"/>
      <c r="DB135" s="18"/>
      <c r="DC135" s="18"/>
      <c r="DD135" s="18"/>
      <c r="DE135" s="18"/>
      <c r="DF135" s="18"/>
      <c r="DG135" s="18"/>
      <c r="DH135" s="18"/>
      <c r="DI135" s="18"/>
      <c r="DJ135" s="18"/>
      <c r="DK135" s="18"/>
      <c r="DL135" s="18"/>
      <c r="DM135" s="18"/>
      <c r="DN135" s="18"/>
      <c r="DO135" s="18"/>
      <c r="DP135" s="18"/>
      <c r="DQ135" s="18"/>
      <c r="DR135" s="18"/>
      <c r="DS135" s="18"/>
      <c r="DT135" s="18"/>
      <c r="DU135" s="18"/>
      <c r="DV135" s="18"/>
      <c r="DW135" s="18"/>
      <c r="DX135" s="18"/>
      <c r="DY135" s="18"/>
      <c r="DZ135" s="18"/>
      <c r="EA135" s="18"/>
      <c r="EB135" s="18"/>
      <c r="EC135" s="18"/>
    </row>
    <row r="136" customFormat="false" ht="11.25" hidden="false" customHeight="true" outlineLevel="0" collapsed="false">
      <c r="A136" s="342" t="n">
        <v>2015</v>
      </c>
      <c r="B136" s="343" t="n">
        <v>127</v>
      </c>
      <c r="C136" s="344" t="s">
        <v>551</v>
      </c>
      <c r="D136" s="285" t="n">
        <v>54131.31</v>
      </c>
      <c r="E136" s="285" t="n">
        <v>49659.37</v>
      </c>
      <c r="F136" s="285" t="n">
        <v>87872.74</v>
      </c>
      <c r="G136" s="285" t="n">
        <v>91867.05</v>
      </c>
      <c r="H136" s="285" t="n">
        <v>69558.18</v>
      </c>
      <c r="I136" s="285" t="n">
        <v>74878.93</v>
      </c>
      <c r="J136" s="345"/>
      <c r="K136" s="285" t="n">
        <f aca="false">IF(E136&lt;&gt;0,ROUND(E136-(T136/(U136+V136)),0),"")</f>
        <v>0</v>
      </c>
      <c r="L136" s="285" t="n">
        <f aca="false">IF(F136&lt;&gt;0,ROUND(F136-(W136/(X136)),0),"")</f>
        <v>0</v>
      </c>
      <c r="M136" s="285" t="n">
        <f aca="false">IF(G136&lt;&gt;0,ROUND(G136-(Y136/(Z136)),0),"")</f>
        <v>-0</v>
      </c>
      <c r="N136" s="285" t="n">
        <f aca="false">IF(H136&lt;&gt;0,ROUND(H136-(AA136/(AB136)),0),"")</f>
        <v>-0</v>
      </c>
      <c r="O136" s="285" t="n">
        <f aca="false">IF(I136&lt;&gt;0,ROUND(I136-(AC136/(AD136)),0),"")</f>
        <v>0</v>
      </c>
      <c r="P136" s="345"/>
      <c r="Q136" s="285" t="n">
        <v>56713915.41</v>
      </c>
      <c r="R136" s="285" t="n">
        <v>985.21</v>
      </c>
      <c r="S136" s="285" t="n">
        <v>62.5</v>
      </c>
      <c r="T136" s="285" t="n">
        <v>54933191</v>
      </c>
      <c r="U136" s="285" t="n">
        <v>1047.2</v>
      </c>
      <c r="V136" s="285" t="n">
        <v>59</v>
      </c>
      <c r="W136" s="285" t="n">
        <v>1684520.4</v>
      </c>
      <c r="X136" s="285" t="n">
        <v>19.17</v>
      </c>
      <c r="Y136" s="285" t="n">
        <v>1745474</v>
      </c>
      <c r="Z136" s="285" t="n">
        <v>19</v>
      </c>
      <c r="AA136" s="285" t="n">
        <v>1907285.37</v>
      </c>
      <c r="AB136" s="285" t="n">
        <v>27.42</v>
      </c>
      <c r="AC136" s="285" t="n">
        <v>2021731</v>
      </c>
      <c r="AD136" s="285" t="n">
        <v>27</v>
      </c>
      <c r="AE136" s="345"/>
      <c r="AF136" s="285" t="n">
        <f aca="false">IF(ISBLANK(Q136),"",ROUND(Q136-(AS136+AT136+AU136),0))</f>
        <v>0</v>
      </c>
      <c r="AG136" s="285" t="n">
        <f aca="false">IF(ISBLANK(T136),"",ROUND(T136-(AV136+AW136+AX136),0))</f>
        <v>0</v>
      </c>
      <c r="AH136" s="285" t="n">
        <f aca="false">IF(ISBLANK(W136),"",ROUND(W136-(BK136+BL136+BM136),0))</f>
        <v>0</v>
      </c>
      <c r="AI136" s="285" t="n">
        <f aca="false">IF(ISBLANK(Y136),"",ROUND(Y136-(BN136+BO136+BP136),0))</f>
        <v>0</v>
      </c>
      <c r="AJ136" s="285" t="n">
        <f aca="false">IF(ISBLANK(AA136),"",ROUND(AA136-(BW136+BX136+BY136),0))</f>
        <v>0</v>
      </c>
      <c r="AK136" s="285" t="n">
        <f aca="false">IF(ISBLANK(AC136),"",ROUND(AC136-(BZ136+CA136+CB136),0))</f>
        <v>0</v>
      </c>
      <c r="AL136" s="285" t="n">
        <f aca="false">IF(ISBLANK(R136),"",ROUND((R136+S136)-(AY136+AZ136+BA136+BE136+BF136+BG136),0))</f>
        <v>0</v>
      </c>
      <c r="AM136" s="285" t="n">
        <f aca="false">IF(ISBLANK(U136),"",ROUND((U136+V136)-(BB136+BC136+BD136+BH136+BI136+BJ136),0))</f>
        <v>0</v>
      </c>
      <c r="AN136" s="285" t="n">
        <f aca="false">IF(ISBLANK(X136),"",ROUND((X136)-(BQ136+BR136+BS136),0))</f>
        <v>0</v>
      </c>
      <c r="AO136" s="285" t="n">
        <f aca="false">IF(ISBLANK(Z136),"",ROUND((Z136)-(BT136+BU136+BV136),0))</f>
        <v>0</v>
      </c>
      <c r="AP136" s="285" t="n">
        <f aca="false">IF(ISBLANK(AB136),"",ROUND((AB136)-(CC136+CD136+CE136),0))</f>
        <v>0</v>
      </c>
      <c r="AQ136" s="285" t="n">
        <f aca="false">IF(ISBLANK(AD136),"",ROUND((AD136)-(CF136+CG136+CH136),0))</f>
        <v>0</v>
      </c>
      <c r="AR136" s="345"/>
      <c r="AS136" s="285" t="n">
        <v>34551444.98</v>
      </c>
      <c r="AT136" s="285" t="n">
        <v>22025669.89</v>
      </c>
      <c r="AU136" s="285" t="n">
        <v>136800.54</v>
      </c>
      <c r="AV136" s="285" t="n">
        <v>33970826</v>
      </c>
      <c r="AW136" s="285" t="n">
        <v>20822134</v>
      </c>
      <c r="AX136" s="285" t="n">
        <v>140231</v>
      </c>
      <c r="AY136" s="285" t="n">
        <v>597.31</v>
      </c>
      <c r="AZ136" s="285" t="n">
        <v>385.9</v>
      </c>
      <c r="BA136" s="285" t="n">
        <v>2</v>
      </c>
      <c r="BB136" s="285" t="n">
        <v>657.65</v>
      </c>
      <c r="BC136" s="285" t="n">
        <v>387.55</v>
      </c>
      <c r="BD136" s="285" t="n">
        <v>2</v>
      </c>
      <c r="BE136" s="285" t="n">
        <v>36.5</v>
      </c>
      <c r="BF136" s="285" t="n">
        <v>26</v>
      </c>
      <c r="BG136" s="285" t="n">
        <v>0</v>
      </c>
      <c r="BH136" s="285" t="n">
        <v>34.38</v>
      </c>
      <c r="BI136" s="285" t="n">
        <v>24.62</v>
      </c>
      <c r="BJ136" s="285" t="n">
        <v>0</v>
      </c>
      <c r="BK136" s="285" t="n">
        <v>1196534.43</v>
      </c>
      <c r="BL136" s="285" t="n">
        <v>487985.97</v>
      </c>
      <c r="BM136" s="285" t="n">
        <v>0</v>
      </c>
      <c r="BN136" s="285" t="n">
        <v>1197987</v>
      </c>
      <c r="BO136" s="285" t="n">
        <v>547487</v>
      </c>
      <c r="BP136" s="285" t="n">
        <v>0</v>
      </c>
      <c r="BQ136" s="285" t="n">
        <v>14.34</v>
      </c>
      <c r="BR136" s="285" t="n">
        <v>4.83</v>
      </c>
      <c r="BS136" s="285" t="n">
        <v>0</v>
      </c>
      <c r="BT136" s="285" t="n">
        <v>14.17</v>
      </c>
      <c r="BU136" s="285" t="n">
        <v>4.83</v>
      </c>
      <c r="BV136" s="285" t="n">
        <v>0</v>
      </c>
      <c r="BW136" s="285" t="n">
        <v>1094801.7</v>
      </c>
      <c r="BX136" s="285" t="n">
        <v>812483.67</v>
      </c>
      <c r="BY136" s="285" t="n">
        <v>0</v>
      </c>
      <c r="BZ136" s="285" t="n">
        <v>1131131</v>
      </c>
      <c r="CA136" s="285" t="n">
        <v>890600</v>
      </c>
      <c r="CB136" s="285" t="n">
        <v>0</v>
      </c>
      <c r="CC136" s="285" t="n">
        <v>15.75</v>
      </c>
      <c r="CD136" s="285" t="n">
        <v>11.67</v>
      </c>
      <c r="CE136" s="285" t="n">
        <v>0</v>
      </c>
      <c r="CF136" s="285" t="n">
        <v>15.36</v>
      </c>
      <c r="CG136" s="285" t="n">
        <v>11.64</v>
      </c>
      <c r="CH136" s="285" t="n">
        <v>0</v>
      </c>
      <c r="CI136" s="345"/>
      <c r="CJ136" s="18"/>
      <c r="CK136" s="18"/>
      <c r="CL136" s="18"/>
      <c r="CM136" s="18"/>
      <c r="CN136" s="18"/>
      <c r="CO136" s="18"/>
      <c r="CP136" s="18"/>
      <c r="CQ136" s="18"/>
      <c r="CR136" s="18"/>
      <c r="CS136" s="18"/>
      <c r="CT136" s="18"/>
      <c r="CU136" s="18"/>
      <c r="CV136" s="18"/>
      <c r="CW136" s="18"/>
      <c r="CX136" s="18"/>
      <c r="CY136" s="18"/>
      <c r="CZ136" s="18"/>
      <c r="DA136" s="18"/>
      <c r="DB136" s="18"/>
      <c r="DC136" s="18"/>
      <c r="DD136" s="18"/>
      <c r="DE136" s="18"/>
      <c r="DF136" s="18"/>
      <c r="DG136" s="18"/>
      <c r="DH136" s="18"/>
      <c r="DI136" s="18"/>
      <c r="DJ136" s="18"/>
      <c r="DK136" s="18"/>
      <c r="DL136" s="18"/>
      <c r="DM136" s="18"/>
      <c r="DN136" s="18"/>
      <c r="DO136" s="18"/>
      <c r="DP136" s="18"/>
      <c r="DQ136" s="18"/>
      <c r="DR136" s="18"/>
      <c r="DS136" s="18"/>
      <c r="DT136" s="18"/>
      <c r="DU136" s="18"/>
      <c r="DV136" s="18"/>
      <c r="DW136" s="18"/>
      <c r="DX136" s="18"/>
      <c r="DY136" s="18"/>
      <c r="DZ136" s="18"/>
      <c r="EA136" s="18"/>
      <c r="EB136" s="18"/>
      <c r="EC136" s="18"/>
    </row>
    <row r="137" customFormat="false" ht="11.25" hidden="false" customHeight="true" outlineLevel="0" collapsed="false">
      <c r="A137" s="342" t="n">
        <v>2015</v>
      </c>
      <c r="B137" s="343" t="n">
        <v>128</v>
      </c>
      <c r="C137" s="344" t="s">
        <v>552</v>
      </c>
      <c r="D137" s="285" t="n">
        <v>54375.19</v>
      </c>
      <c r="E137" s="285" t="n">
        <v>54149.98</v>
      </c>
      <c r="F137" s="285" t="n">
        <v>101678.44</v>
      </c>
      <c r="G137" s="285" t="n">
        <v>103667.68</v>
      </c>
      <c r="H137" s="285" t="n">
        <v>76141.92</v>
      </c>
      <c r="I137" s="285" t="n">
        <v>76423.58</v>
      </c>
      <c r="J137" s="345"/>
      <c r="K137" s="285" t="n">
        <f aca="false">IF(E137&lt;&gt;0,ROUND(E137-(T137/(U137+V137)),0),"")</f>
        <v>0</v>
      </c>
      <c r="L137" s="285" t="n">
        <f aca="false">IF(F137&lt;&gt;0,ROUND(F137-(W137/(X137)),0),"")</f>
        <v>-0</v>
      </c>
      <c r="M137" s="285" t="n">
        <f aca="false">IF(G137&lt;&gt;0,ROUND(G137-(Y137/(Z137)),0),"")</f>
        <v>-0</v>
      </c>
      <c r="N137" s="285" t="n">
        <f aca="false">IF(H137&lt;&gt;0,ROUND(H137-(AA137/(AB137)),0),"")</f>
        <v>0</v>
      </c>
      <c r="O137" s="285" t="n">
        <f aca="false">IF(I137&lt;&gt;0,ROUND(I137-(AC137/(AD137)),0),"")</f>
        <v>-0</v>
      </c>
      <c r="P137" s="345"/>
      <c r="Q137" s="285" t="n">
        <v>289527774.24</v>
      </c>
      <c r="R137" s="285" t="n">
        <v>5043.83</v>
      </c>
      <c r="S137" s="285" t="n">
        <v>280.8</v>
      </c>
      <c r="T137" s="285" t="n">
        <v>290417168</v>
      </c>
      <c r="U137" s="285" t="n">
        <v>5078.8</v>
      </c>
      <c r="V137" s="285" t="n">
        <v>284.4</v>
      </c>
      <c r="W137" s="285" t="n">
        <v>8540989.02</v>
      </c>
      <c r="X137" s="285" t="n">
        <v>84</v>
      </c>
      <c r="Y137" s="285" t="n">
        <v>8811753</v>
      </c>
      <c r="Z137" s="285" t="n">
        <v>85</v>
      </c>
      <c r="AA137" s="285" t="n">
        <v>10507584.8</v>
      </c>
      <c r="AB137" s="285" t="n">
        <v>138</v>
      </c>
      <c r="AC137" s="285" t="n">
        <v>11004996</v>
      </c>
      <c r="AD137" s="285" t="n">
        <v>144</v>
      </c>
      <c r="AE137" s="345"/>
      <c r="AF137" s="285" t="n">
        <f aca="false">IF(ISBLANK(Q137),"",ROUND(Q137-(AS137+AT137+AU137),0))</f>
        <v>0</v>
      </c>
      <c r="AG137" s="285" t="n">
        <f aca="false">IF(ISBLANK(T137),"",ROUND(T137-(AV137+AW137+AX137),0))</f>
        <v>0</v>
      </c>
      <c r="AH137" s="285" t="n">
        <f aca="false">IF(ISBLANK(W137),"",ROUND(W137-(BK137+BL137+BM137),0))</f>
        <v>0</v>
      </c>
      <c r="AI137" s="285" t="n">
        <f aca="false">IF(ISBLANK(Y137),"",ROUND(Y137-(BN137+BO137+BP137),0))</f>
        <v>0</v>
      </c>
      <c r="AJ137" s="285" t="n">
        <f aca="false">IF(ISBLANK(AA137),"",ROUND(AA137-(BW137+BX137+BY137),0))</f>
        <v>0</v>
      </c>
      <c r="AK137" s="285" t="n">
        <f aca="false">IF(ISBLANK(AC137),"",ROUND(AC137-(BZ137+CA137+CB137),0))</f>
        <v>0</v>
      </c>
      <c r="AL137" s="285" t="n">
        <f aca="false">IF(ISBLANK(R137),"",ROUND((R137+S137)-(AY137+AZ137+BA137+BE137+BF137+BG137),0))</f>
        <v>0</v>
      </c>
      <c r="AM137" s="285" t="n">
        <f aca="false">IF(ISBLANK(U137),"",ROUND((U137+V137)-(BB137+BC137+BD137+BH137+BI137+BJ137),0))</f>
        <v>0</v>
      </c>
      <c r="AN137" s="285" t="n">
        <f aca="false">IF(ISBLANK(X137),"",ROUND((X137)-(BQ137+BR137+BS137),0))</f>
        <v>0</v>
      </c>
      <c r="AO137" s="285" t="n">
        <f aca="false">IF(ISBLANK(Z137),"",ROUND((Z137)-(BT137+BU137+BV137),0))</f>
        <v>0</v>
      </c>
      <c r="AP137" s="285" t="n">
        <f aca="false">IF(ISBLANK(AB137),"",ROUND((AB137)-(CC137+CD137+CE137),0))</f>
        <v>0</v>
      </c>
      <c r="AQ137" s="285" t="n">
        <f aca="false">IF(ISBLANK(AD137),"",ROUND((AD137)-(CF137+CG137+CH137),0))</f>
        <v>0</v>
      </c>
      <c r="AR137" s="345"/>
      <c r="AS137" s="285" t="n">
        <v>167085261.63</v>
      </c>
      <c r="AT137" s="285" t="n">
        <v>121938972.78</v>
      </c>
      <c r="AU137" s="285" t="n">
        <v>503539.83</v>
      </c>
      <c r="AV137" s="285" t="n">
        <v>169867633</v>
      </c>
      <c r="AW137" s="285" t="n">
        <v>120028874</v>
      </c>
      <c r="AX137" s="285" t="n">
        <v>520661</v>
      </c>
      <c r="AY137" s="285" t="n">
        <v>2977.85</v>
      </c>
      <c r="AZ137" s="285" t="n">
        <v>2059.98</v>
      </c>
      <c r="BA137" s="285" t="n">
        <v>6</v>
      </c>
      <c r="BB137" s="285" t="n">
        <v>2988.33</v>
      </c>
      <c r="BC137" s="285" t="n">
        <v>2084.47</v>
      </c>
      <c r="BD137" s="285" t="n">
        <v>6</v>
      </c>
      <c r="BE137" s="285" t="n">
        <v>118.2</v>
      </c>
      <c r="BF137" s="285" t="n">
        <v>162.6</v>
      </c>
      <c r="BG137" s="285" t="n">
        <v>0</v>
      </c>
      <c r="BH137" s="285" t="n">
        <v>118.4</v>
      </c>
      <c r="BI137" s="285" t="n">
        <v>166</v>
      </c>
      <c r="BJ137" s="285" t="n">
        <v>0</v>
      </c>
      <c r="BK137" s="285" t="n">
        <v>5297576.34</v>
      </c>
      <c r="BL137" s="285" t="n">
        <v>3243412.68</v>
      </c>
      <c r="BM137" s="285" t="n">
        <v>0</v>
      </c>
      <c r="BN137" s="285" t="n">
        <v>5514044</v>
      </c>
      <c r="BO137" s="285" t="n">
        <v>3297709</v>
      </c>
      <c r="BP137" s="285" t="n">
        <v>0</v>
      </c>
      <c r="BQ137" s="285" t="n">
        <v>54</v>
      </c>
      <c r="BR137" s="285" t="n">
        <v>30</v>
      </c>
      <c r="BS137" s="285" t="n">
        <v>0</v>
      </c>
      <c r="BT137" s="285" t="n">
        <v>55</v>
      </c>
      <c r="BU137" s="285" t="n">
        <v>30</v>
      </c>
      <c r="BV137" s="285" t="n">
        <v>0</v>
      </c>
      <c r="BW137" s="285" t="n">
        <v>4003246.46</v>
      </c>
      <c r="BX137" s="285" t="n">
        <v>6504338.34</v>
      </c>
      <c r="BY137" s="285" t="n">
        <v>0</v>
      </c>
      <c r="BZ137" s="285" t="n">
        <v>3979483</v>
      </c>
      <c r="CA137" s="285" t="n">
        <v>7025513</v>
      </c>
      <c r="CB137" s="285" t="n">
        <v>0</v>
      </c>
      <c r="CC137" s="285" t="n">
        <v>55</v>
      </c>
      <c r="CD137" s="285" t="n">
        <v>83</v>
      </c>
      <c r="CE137" s="285" t="n">
        <v>0</v>
      </c>
      <c r="CF137" s="285" t="n">
        <v>57</v>
      </c>
      <c r="CG137" s="285" t="n">
        <v>87</v>
      </c>
      <c r="CH137" s="285" t="n">
        <v>0</v>
      </c>
      <c r="CI137" s="345"/>
      <c r="CJ137" s="18"/>
      <c r="CK137" s="18"/>
      <c r="CL137" s="18"/>
      <c r="CM137" s="18"/>
      <c r="CN137" s="18"/>
      <c r="CO137" s="18"/>
      <c r="CP137" s="18"/>
      <c r="CQ137" s="18"/>
      <c r="CR137" s="18"/>
      <c r="CS137" s="18"/>
      <c r="CT137" s="18"/>
      <c r="CU137" s="18"/>
      <c r="CV137" s="18"/>
      <c r="CW137" s="18"/>
      <c r="CX137" s="18"/>
      <c r="CY137" s="18"/>
      <c r="CZ137" s="18"/>
      <c r="DA137" s="18"/>
      <c r="DB137" s="18"/>
      <c r="DC137" s="18"/>
      <c r="DD137" s="18"/>
      <c r="DE137" s="18"/>
      <c r="DF137" s="18"/>
      <c r="DG137" s="18"/>
      <c r="DH137" s="18"/>
      <c r="DI137" s="18"/>
      <c r="DJ137" s="18"/>
      <c r="DK137" s="18"/>
      <c r="DL137" s="18"/>
      <c r="DM137" s="18"/>
      <c r="DN137" s="18"/>
      <c r="DO137" s="18"/>
      <c r="DP137" s="18"/>
      <c r="DQ137" s="18"/>
      <c r="DR137" s="18"/>
      <c r="DS137" s="18"/>
      <c r="DT137" s="18"/>
      <c r="DU137" s="18"/>
      <c r="DV137" s="18"/>
      <c r="DW137" s="18"/>
      <c r="DX137" s="18"/>
      <c r="DY137" s="18"/>
      <c r="DZ137" s="18"/>
      <c r="EA137" s="18"/>
      <c r="EB137" s="18"/>
      <c r="EC137" s="18"/>
    </row>
    <row r="138" customFormat="false" ht="11.25" hidden="false" customHeight="true" outlineLevel="0" collapsed="false">
      <c r="A138" s="342" t="n">
        <v>2015</v>
      </c>
      <c r="B138" s="343" t="n">
        <v>130</v>
      </c>
      <c r="C138" s="344" t="s">
        <v>553</v>
      </c>
      <c r="D138" s="285" t="n">
        <v>46812.16</v>
      </c>
      <c r="E138" s="285" t="n">
        <v>47064.88</v>
      </c>
      <c r="F138" s="285" t="n">
        <v>75665.63</v>
      </c>
      <c r="G138" s="285" t="n">
        <v>80238.29</v>
      </c>
      <c r="H138" s="285" t="n">
        <v>68309.41</v>
      </c>
      <c r="I138" s="285" t="n">
        <v>70985.14</v>
      </c>
      <c r="J138" s="345"/>
      <c r="K138" s="285" t="n">
        <f aca="false">IF(E138&lt;&gt;0,ROUND(E138-(T138/(U138+V138)),0),"")</f>
        <v>0</v>
      </c>
      <c r="L138" s="285" t="n">
        <f aca="false">IF(F138&lt;&gt;0,ROUND(F138-(W138/(X138)),0),"")</f>
        <v>0</v>
      </c>
      <c r="M138" s="285" t="n">
        <f aca="false">IF(G138&lt;&gt;0,ROUND(G138-(Y138/(Z138)),0),"")</f>
        <v>0</v>
      </c>
      <c r="N138" s="285" t="n">
        <f aca="false">IF(H138&lt;&gt;0,ROUND(H138-(AA138/(AB138)),0),"")</f>
        <v>0</v>
      </c>
      <c r="O138" s="285" t="n">
        <f aca="false">IF(I138&lt;&gt;0,ROUND(I138-(AC138/(AD138)),0),"")</f>
        <v>-0</v>
      </c>
      <c r="P138" s="345"/>
      <c r="Q138" s="285" t="n">
        <v>12441734.86</v>
      </c>
      <c r="R138" s="285" t="n">
        <v>250.08</v>
      </c>
      <c r="S138" s="285" t="n">
        <v>15.7</v>
      </c>
      <c r="T138" s="285" t="n">
        <v>12453366</v>
      </c>
      <c r="U138" s="285" t="n">
        <v>249.5</v>
      </c>
      <c r="V138" s="285" t="n">
        <v>15.1</v>
      </c>
      <c r="W138" s="285" t="n">
        <v>535712.66</v>
      </c>
      <c r="X138" s="285" t="n">
        <v>7.08</v>
      </c>
      <c r="Y138" s="285" t="n">
        <v>561668</v>
      </c>
      <c r="Z138" s="285" t="n">
        <v>7</v>
      </c>
      <c r="AA138" s="285" t="n">
        <v>478165.85</v>
      </c>
      <c r="AB138" s="285" t="n">
        <v>7</v>
      </c>
      <c r="AC138" s="285" t="n">
        <v>496896</v>
      </c>
      <c r="AD138" s="285" t="n">
        <v>7</v>
      </c>
      <c r="AE138" s="345"/>
      <c r="AF138" s="285" t="n">
        <f aca="false">IF(ISBLANK(Q138),"",ROUND(Q138-(AS138+AT138+AU138),0))</f>
        <v>0</v>
      </c>
      <c r="AG138" s="285" t="n">
        <f aca="false">IF(ISBLANK(T138),"",ROUND(T138-(AV138+AW138+AX138),0))</f>
        <v>0</v>
      </c>
      <c r="AH138" s="285" t="n">
        <f aca="false">IF(ISBLANK(W138),"",ROUND(W138-(BK138+BL138+BM138),0))</f>
        <v>0</v>
      </c>
      <c r="AI138" s="285" t="n">
        <f aca="false">IF(ISBLANK(Y138),"",ROUND(Y138-(BN138+BO138+BP138),0))</f>
        <v>0</v>
      </c>
      <c r="AJ138" s="285" t="n">
        <f aca="false">IF(ISBLANK(AA138),"",ROUND(AA138-(BW138+BX138+BY138),0))</f>
        <v>0</v>
      </c>
      <c r="AK138" s="285" t="n">
        <f aca="false">IF(ISBLANK(AC138),"",ROUND(AC138-(BZ138+CA138+CB138),0))</f>
        <v>0</v>
      </c>
      <c r="AL138" s="285" t="n">
        <f aca="false">IF(ISBLANK(R138),"",ROUND((R138+S138)-(AY138+AZ138+BA138+BE138+BF138+BG138),0))</f>
        <v>0</v>
      </c>
      <c r="AM138" s="285" t="n">
        <f aca="false">IF(ISBLANK(U138),"",ROUND((U138+V138)-(BB138+BC138+BD138+BH138+BI138+BJ138),0))</f>
        <v>0</v>
      </c>
      <c r="AN138" s="285" t="n">
        <f aca="false">IF(ISBLANK(X138),"",ROUND((X138)-(BQ138+BR138+BS138),0))</f>
        <v>0</v>
      </c>
      <c r="AO138" s="285" t="n">
        <f aca="false">IF(ISBLANK(Z138),"",ROUND((Z138)-(BT138+BU138+BV138),0))</f>
        <v>0</v>
      </c>
      <c r="AP138" s="285" t="n">
        <f aca="false">IF(ISBLANK(AB138),"",ROUND((AB138)-(CC138+CD138+CE138),0))</f>
        <v>0</v>
      </c>
      <c r="AQ138" s="285" t="n">
        <f aca="false">IF(ISBLANK(AD138),"",ROUND((AD138)-(CF138+CG138+CH138),0))</f>
        <v>0</v>
      </c>
      <c r="AR138" s="345"/>
      <c r="AS138" s="285" t="n">
        <v>8178903.53</v>
      </c>
      <c r="AT138" s="285" t="n">
        <v>4262831.33</v>
      </c>
      <c r="AU138" s="285" t="n">
        <v>0</v>
      </c>
      <c r="AV138" s="285" t="n">
        <v>8125000</v>
      </c>
      <c r="AW138" s="285" t="n">
        <v>4328366</v>
      </c>
      <c r="AX138" s="285" t="n">
        <v>0</v>
      </c>
      <c r="AY138" s="285" t="n">
        <v>165.18</v>
      </c>
      <c r="AZ138" s="285" t="n">
        <v>84.9</v>
      </c>
      <c r="BA138" s="285" t="n">
        <v>0</v>
      </c>
      <c r="BB138" s="285" t="n">
        <v>165.5</v>
      </c>
      <c r="BC138" s="285" t="n">
        <v>84</v>
      </c>
      <c r="BD138" s="285" t="n">
        <v>0</v>
      </c>
      <c r="BE138" s="285" t="n">
        <v>9.6</v>
      </c>
      <c r="BF138" s="285" t="n">
        <v>6.1</v>
      </c>
      <c r="BG138" s="285" t="n">
        <v>0</v>
      </c>
      <c r="BH138" s="285" t="n">
        <v>9.6</v>
      </c>
      <c r="BI138" s="285" t="n">
        <v>5.5</v>
      </c>
      <c r="BJ138" s="285" t="n">
        <v>0</v>
      </c>
      <c r="BK138" s="285" t="n">
        <v>418076.06</v>
      </c>
      <c r="BL138" s="285" t="n">
        <v>117636.6</v>
      </c>
      <c r="BM138" s="285" t="n">
        <v>0</v>
      </c>
      <c r="BN138" s="285" t="n">
        <v>433704</v>
      </c>
      <c r="BO138" s="285" t="n">
        <v>127964</v>
      </c>
      <c r="BP138" s="285" t="n">
        <v>0</v>
      </c>
      <c r="BQ138" s="285" t="n">
        <v>5.63</v>
      </c>
      <c r="BR138" s="285" t="n">
        <v>1.45</v>
      </c>
      <c r="BS138" s="285" t="n">
        <v>0</v>
      </c>
      <c r="BT138" s="285" t="n">
        <v>5.63</v>
      </c>
      <c r="BU138" s="285" t="n">
        <v>1.37</v>
      </c>
      <c r="BV138" s="285" t="n">
        <v>0</v>
      </c>
      <c r="BW138" s="285" t="n">
        <v>197164.99</v>
      </c>
      <c r="BX138" s="285" t="n">
        <v>281000.86</v>
      </c>
      <c r="BY138" s="285" t="n">
        <v>0</v>
      </c>
      <c r="BZ138" s="285" t="n">
        <v>205395</v>
      </c>
      <c r="CA138" s="285" t="n">
        <v>291501</v>
      </c>
      <c r="CB138" s="285" t="n">
        <v>0</v>
      </c>
      <c r="CC138" s="285" t="n">
        <v>3</v>
      </c>
      <c r="CD138" s="285" t="n">
        <v>4</v>
      </c>
      <c r="CE138" s="285" t="n">
        <v>0</v>
      </c>
      <c r="CF138" s="285" t="n">
        <v>3</v>
      </c>
      <c r="CG138" s="285" t="n">
        <v>4</v>
      </c>
      <c r="CH138" s="285" t="n">
        <v>0</v>
      </c>
      <c r="CI138" s="345"/>
      <c r="CJ138" s="18"/>
      <c r="CK138" s="18"/>
      <c r="CL138" s="18"/>
      <c r="CM138" s="18"/>
      <c r="CN138" s="18"/>
      <c r="CO138" s="18"/>
      <c r="CP138" s="18"/>
      <c r="CQ138" s="18"/>
      <c r="CR138" s="18"/>
      <c r="CS138" s="18"/>
      <c r="CT138" s="18"/>
      <c r="CU138" s="18"/>
      <c r="CV138" s="18"/>
      <c r="CW138" s="18"/>
      <c r="CX138" s="18"/>
      <c r="CY138" s="18"/>
      <c r="CZ138" s="18"/>
      <c r="DA138" s="18"/>
      <c r="DB138" s="18"/>
      <c r="DC138" s="18"/>
      <c r="DD138" s="18"/>
      <c r="DE138" s="18"/>
      <c r="DF138" s="18"/>
      <c r="DG138" s="18"/>
      <c r="DH138" s="18"/>
      <c r="DI138" s="18"/>
      <c r="DJ138" s="18"/>
      <c r="DK138" s="18"/>
      <c r="DL138" s="18"/>
      <c r="DM138" s="18"/>
      <c r="DN138" s="18"/>
      <c r="DO138" s="18"/>
      <c r="DP138" s="18"/>
      <c r="DQ138" s="18"/>
      <c r="DR138" s="18"/>
      <c r="DS138" s="18"/>
      <c r="DT138" s="18"/>
      <c r="DU138" s="18"/>
      <c r="DV138" s="18"/>
      <c r="DW138" s="18"/>
      <c r="DX138" s="18"/>
      <c r="DY138" s="18"/>
      <c r="DZ138" s="18"/>
      <c r="EA138" s="18"/>
      <c r="EB138" s="18"/>
      <c r="EC138" s="18"/>
    </row>
    <row r="139" customFormat="false" ht="11.25" hidden="false" customHeight="true" outlineLevel="0" collapsed="false">
      <c r="A139" s="342" t="n">
        <v>2015</v>
      </c>
      <c r="B139" s="343" t="n">
        <v>131</v>
      </c>
      <c r="C139" s="344" t="s">
        <v>554</v>
      </c>
      <c r="D139" s="285" t="n">
        <v>54531.91</v>
      </c>
      <c r="E139" s="285" t="n">
        <v>54575.85</v>
      </c>
      <c r="F139" s="285" t="n">
        <v>86029.53</v>
      </c>
      <c r="G139" s="285" t="n">
        <v>88193.8</v>
      </c>
      <c r="H139" s="285" t="n">
        <v>64867.76</v>
      </c>
      <c r="I139" s="285" t="n">
        <v>67270.53</v>
      </c>
      <c r="J139" s="345"/>
      <c r="K139" s="285" t="n">
        <f aca="false">IF(E139&lt;&gt;0,ROUND(E139-(T139/(U139+V139)),0),"")</f>
        <v>-0</v>
      </c>
      <c r="L139" s="285" t="n">
        <f aca="false">IF(F139&lt;&gt;0,ROUND(F139-(W139/(X139)),0),"")</f>
        <v>-0</v>
      </c>
      <c r="M139" s="285" t="n">
        <f aca="false">IF(G139&lt;&gt;0,ROUND(G139-(Y139/(Z139)),0),"")</f>
        <v>0</v>
      </c>
      <c r="N139" s="285" t="n">
        <f aca="false">IF(H139&lt;&gt;0,ROUND(H139-(AA139/(AB139)),0),"")</f>
        <v>-0</v>
      </c>
      <c r="O139" s="285" t="n">
        <f aca="false">IF(I139&lt;&gt;0,ROUND(I139-(AC139/(AD139)),0),"")</f>
        <v>0</v>
      </c>
      <c r="P139" s="345"/>
      <c r="Q139" s="285" t="n">
        <v>48237292.73</v>
      </c>
      <c r="R139" s="285" t="n">
        <v>838.57</v>
      </c>
      <c r="S139" s="285" t="n">
        <v>46</v>
      </c>
      <c r="T139" s="285" t="n">
        <v>48658192.95</v>
      </c>
      <c r="U139" s="285" t="n">
        <v>845.57</v>
      </c>
      <c r="V139" s="285" t="n">
        <v>46</v>
      </c>
      <c r="W139" s="285" t="n">
        <v>1290443</v>
      </c>
      <c r="X139" s="285" t="n">
        <v>15</v>
      </c>
      <c r="Y139" s="285" t="n">
        <v>1322907</v>
      </c>
      <c r="Z139" s="285" t="n">
        <v>15</v>
      </c>
      <c r="AA139" s="285" t="n">
        <v>1232487.51</v>
      </c>
      <c r="AB139" s="285" t="n">
        <v>19</v>
      </c>
      <c r="AC139" s="285" t="n">
        <v>1278140</v>
      </c>
      <c r="AD139" s="285" t="n">
        <v>19</v>
      </c>
      <c r="AE139" s="345"/>
      <c r="AF139" s="285" t="n">
        <f aca="false">IF(ISBLANK(Q139),"",ROUND(Q139-(AS139+AT139+AU139),0))</f>
        <v>0</v>
      </c>
      <c r="AG139" s="285" t="n">
        <f aca="false">IF(ISBLANK(T139),"",ROUND(T139-(AV139+AW139+AX139),0))</f>
        <v>0</v>
      </c>
      <c r="AH139" s="285" t="n">
        <f aca="false">IF(ISBLANK(W139),"",ROUND(W139-(BK139+BL139+BM139),0))</f>
        <v>0</v>
      </c>
      <c r="AI139" s="285" t="n">
        <f aca="false">IF(ISBLANK(Y139),"",ROUND(Y139-(BN139+BO139+BP139),0))</f>
        <v>0</v>
      </c>
      <c r="AJ139" s="285" t="n">
        <f aca="false">IF(ISBLANK(AA139),"",ROUND(AA139-(BW139+BX139+BY139),0))</f>
        <v>0</v>
      </c>
      <c r="AK139" s="285" t="n">
        <f aca="false">IF(ISBLANK(AC139),"",ROUND(AC139-(BZ139+CA139+CB139),0))</f>
        <v>0</v>
      </c>
      <c r="AL139" s="285" t="n">
        <f aca="false">IF(ISBLANK(R139),"",ROUND((R139+S139)-(AY139+AZ139+BA139+BE139+BF139+BG139),0))</f>
        <v>0</v>
      </c>
      <c r="AM139" s="285" t="n">
        <f aca="false">IF(ISBLANK(U139),"",ROUND((U139+V139)-(BB139+BC139+BD139+BH139+BI139+BJ139),0))</f>
        <v>0</v>
      </c>
      <c r="AN139" s="285" t="n">
        <f aca="false">IF(ISBLANK(X139),"",ROUND((X139)-(BQ139+BR139+BS139),0))</f>
        <v>0</v>
      </c>
      <c r="AO139" s="285" t="n">
        <f aca="false">IF(ISBLANK(Z139),"",ROUND((Z139)-(BT139+BU139+BV139),0))</f>
        <v>0</v>
      </c>
      <c r="AP139" s="285" t="n">
        <f aca="false">IF(ISBLANK(AB139),"",ROUND((AB139)-(CC139+CD139+CE139),0))</f>
        <v>0</v>
      </c>
      <c r="AQ139" s="285" t="n">
        <f aca="false">IF(ISBLANK(AD139),"",ROUND((AD139)-(CF139+CG139+CH139),0))</f>
        <v>0</v>
      </c>
      <c r="AR139" s="345"/>
      <c r="AS139" s="285" t="n">
        <v>29970174.11</v>
      </c>
      <c r="AT139" s="285" t="n">
        <v>18267118.62</v>
      </c>
      <c r="AU139" s="285" t="n">
        <v>0</v>
      </c>
      <c r="AV139" s="285" t="n">
        <v>30350626.95</v>
      </c>
      <c r="AW139" s="285" t="n">
        <v>18307566</v>
      </c>
      <c r="AX139" s="285" t="n">
        <v>0</v>
      </c>
      <c r="AY139" s="285" t="n">
        <v>523.67</v>
      </c>
      <c r="AZ139" s="285" t="n">
        <v>314.9</v>
      </c>
      <c r="BA139" s="285" t="n">
        <v>0</v>
      </c>
      <c r="BB139" s="285" t="n">
        <v>525.67</v>
      </c>
      <c r="BC139" s="285" t="n">
        <v>319.9</v>
      </c>
      <c r="BD139" s="285" t="n">
        <v>0</v>
      </c>
      <c r="BE139" s="285" t="n">
        <v>23.74</v>
      </c>
      <c r="BF139" s="285" t="n">
        <v>22.26</v>
      </c>
      <c r="BG139" s="285" t="n">
        <v>0</v>
      </c>
      <c r="BH139" s="285" t="n">
        <v>23.74</v>
      </c>
      <c r="BI139" s="285" t="n">
        <v>22.26</v>
      </c>
      <c r="BJ139" s="285" t="n">
        <v>0</v>
      </c>
      <c r="BK139" s="285" t="n">
        <v>888954.79</v>
      </c>
      <c r="BL139" s="285" t="n">
        <v>401488.21</v>
      </c>
      <c r="BM139" s="285" t="n">
        <v>0</v>
      </c>
      <c r="BN139" s="285" t="n">
        <v>914628.83</v>
      </c>
      <c r="BO139" s="285" t="n">
        <v>408278.17</v>
      </c>
      <c r="BP139" s="285" t="n">
        <v>0</v>
      </c>
      <c r="BQ139" s="285" t="n">
        <v>10.78</v>
      </c>
      <c r="BR139" s="285" t="n">
        <v>4.22</v>
      </c>
      <c r="BS139" s="285" t="n">
        <v>0</v>
      </c>
      <c r="BT139" s="285" t="n">
        <v>10.78</v>
      </c>
      <c r="BU139" s="285" t="n">
        <v>4.22</v>
      </c>
      <c r="BV139" s="285" t="n">
        <v>0</v>
      </c>
      <c r="BW139" s="285" t="n">
        <v>739305.9</v>
      </c>
      <c r="BX139" s="285" t="n">
        <v>493181.61</v>
      </c>
      <c r="BY139" s="285" t="n">
        <v>0</v>
      </c>
      <c r="BZ139" s="285" t="n">
        <v>774337.6</v>
      </c>
      <c r="CA139" s="285" t="n">
        <v>503802.4</v>
      </c>
      <c r="CB139" s="285" t="n">
        <v>0</v>
      </c>
      <c r="CC139" s="285" t="n">
        <v>11.38</v>
      </c>
      <c r="CD139" s="285" t="n">
        <v>7.62</v>
      </c>
      <c r="CE139" s="285" t="n">
        <v>0</v>
      </c>
      <c r="CF139" s="285" t="n">
        <v>11.38</v>
      </c>
      <c r="CG139" s="285" t="n">
        <v>7.62</v>
      </c>
      <c r="CH139" s="285" t="n">
        <v>0</v>
      </c>
      <c r="CI139" s="345"/>
      <c r="CJ139" s="18"/>
      <c r="CK139" s="18"/>
      <c r="CL139" s="18"/>
      <c r="CM139" s="18"/>
      <c r="CN139" s="18"/>
      <c r="CO139" s="18"/>
      <c r="CP139" s="18"/>
      <c r="CQ139" s="18"/>
      <c r="CR139" s="18"/>
      <c r="CS139" s="18"/>
      <c r="CT139" s="18"/>
      <c r="CU139" s="18"/>
      <c r="CV139" s="18"/>
      <c r="CW139" s="18"/>
      <c r="CX139" s="18"/>
      <c r="CY139" s="18"/>
      <c r="CZ139" s="18"/>
      <c r="DA139" s="18"/>
      <c r="DB139" s="18"/>
      <c r="DC139" s="18"/>
      <c r="DD139" s="18"/>
      <c r="DE139" s="18"/>
      <c r="DF139" s="18"/>
      <c r="DG139" s="18"/>
      <c r="DH139" s="18"/>
      <c r="DI139" s="18"/>
      <c r="DJ139" s="18"/>
      <c r="DK139" s="18"/>
      <c r="DL139" s="18"/>
      <c r="DM139" s="18"/>
      <c r="DN139" s="18"/>
      <c r="DO139" s="18"/>
      <c r="DP139" s="18"/>
      <c r="DQ139" s="18"/>
      <c r="DR139" s="18"/>
      <c r="DS139" s="18"/>
      <c r="DT139" s="18"/>
      <c r="DU139" s="18"/>
      <c r="DV139" s="18"/>
      <c r="DW139" s="18"/>
      <c r="DX139" s="18"/>
      <c r="DY139" s="18"/>
      <c r="DZ139" s="18"/>
      <c r="EA139" s="18"/>
      <c r="EB139" s="18"/>
      <c r="EC139" s="18"/>
    </row>
    <row r="140" customFormat="false" ht="11.25" hidden="false" customHeight="true" outlineLevel="0" collapsed="false">
      <c r="A140" s="342" t="n">
        <v>2015</v>
      </c>
      <c r="B140" s="343" t="n">
        <v>132</v>
      </c>
      <c r="C140" s="344" t="s">
        <v>555</v>
      </c>
      <c r="D140" s="285" t="n">
        <v>54054.82</v>
      </c>
      <c r="E140" s="285" t="n">
        <v>52690.92</v>
      </c>
      <c r="F140" s="285" t="n">
        <v>100812.45</v>
      </c>
      <c r="G140" s="285" t="n">
        <v>96224.5</v>
      </c>
      <c r="H140" s="285" t="n">
        <v>87500.39</v>
      </c>
      <c r="I140" s="285" t="n">
        <v>89042.09</v>
      </c>
      <c r="J140" s="345"/>
      <c r="K140" s="285" t="n">
        <f aca="false">IF(E140&lt;&gt;0,ROUND(E140-(T140/(U140+V140)),0),"")</f>
        <v>0</v>
      </c>
      <c r="L140" s="285" t="n">
        <f aca="false">IF(F140&lt;&gt;0,ROUND(F140-(W140/(X140)),0),"")</f>
        <v>0</v>
      </c>
      <c r="M140" s="285" t="n">
        <f aca="false">IF(G140&lt;&gt;0,ROUND(G140-(Y140/(Z140)),0),"")</f>
        <v>0</v>
      </c>
      <c r="N140" s="285" t="n">
        <f aca="false">IF(H140&lt;&gt;0,ROUND(H140-(AA140/(AB140)),0),"")</f>
        <v>-0</v>
      </c>
      <c r="O140" s="285" t="n">
        <f aca="false">IF(I140&lt;&gt;0,ROUND(I140-(AC140/(AD140)),0),"")</f>
        <v>-0</v>
      </c>
      <c r="P140" s="345"/>
      <c r="Q140" s="285" t="n">
        <v>21562468.26</v>
      </c>
      <c r="R140" s="285" t="n">
        <v>377.67</v>
      </c>
      <c r="S140" s="285" t="n">
        <v>21.23</v>
      </c>
      <c r="T140" s="285" t="n">
        <v>20987845.3</v>
      </c>
      <c r="U140" s="285" t="n">
        <v>377.09</v>
      </c>
      <c r="V140" s="285" t="n">
        <v>21.23</v>
      </c>
      <c r="W140" s="285" t="n">
        <v>604874.69</v>
      </c>
      <c r="X140" s="285" t="n">
        <v>6</v>
      </c>
      <c r="Y140" s="285" t="n">
        <v>577347</v>
      </c>
      <c r="Z140" s="285" t="n">
        <v>6</v>
      </c>
      <c r="AA140" s="285" t="n">
        <v>649252.91</v>
      </c>
      <c r="AB140" s="285" t="n">
        <v>7.42</v>
      </c>
      <c r="AC140" s="285" t="n">
        <v>979463</v>
      </c>
      <c r="AD140" s="285" t="n">
        <v>11</v>
      </c>
      <c r="AE140" s="345"/>
      <c r="AF140" s="285" t="n">
        <f aca="false">IF(ISBLANK(Q140),"",ROUND(Q140-(AS140+AT140+AU140),0))</f>
        <v>0</v>
      </c>
      <c r="AG140" s="285" t="n">
        <f aca="false">IF(ISBLANK(T140),"",ROUND(T140-(AV140+AW140+AX140),0))</f>
        <v>0</v>
      </c>
      <c r="AH140" s="285" t="n">
        <f aca="false">IF(ISBLANK(W140),"",ROUND(W140-(BK140+BL140+BM140),0))</f>
        <v>0</v>
      </c>
      <c r="AI140" s="285" t="n">
        <f aca="false">IF(ISBLANK(Y140),"",ROUND(Y140-(BN140+BO140+BP140),0))</f>
        <v>0</v>
      </c>
      <c r="AJ140" s="285" t="n">
        <f aca="false">IF(ISBLANK(AA140),"",ROUND(AA140-(BW140+BX140+BY140),0))</f>
        <v>0</v>
      </c>
      <c r="AK140" s="285" t="n">
        <f aca="false">IF(ISBLANK(AC140),"",ROUND(AC140-(BZ140+CA140+CB140),0))</f>
        <v>0</v>
      </c>
      <c r="AL140" s="285" t="n">
        <f aca="false">IF(ISBLANK(R140),"",ROUND((R140+S140)-(AY140+AZ140+BA140+BE140+BF140+BG140),0))</f>
        <v>0</v>
      </c>
      <c r="AM140" s="285" t="n">
        <f aca="false">IF(ISBLANK(U140),"",ROUND((U140+V140)-(BB140+BC140+BD140+BH140+BI140+BJ140),0))</f>
        <v>0</v>
      </c>
      <c r="AN140" s="285" t="n">
        <f aca="false">IF(ISBLANK(X140),"",ROUND((X140)-(BQ140+BR140+BS140),0))</f>
        <v>0</v>
      </c>
      <c r="AO140" s="285" t="n">
        <f aca="false">IF(ISBLANK(Z140),"",ROUND((Z140)-(BT140+BU140+BV140),0))</f>
        <v>0</v>
      </c>
      <c r="AP140" s="285" t="n">
        <f aca="false">IF(ISBLANK(AB140),"",ROUND((AB140)-(CC140+CD140+CE140),0))</f>
        <v>0</v>
      </c>
      <c r="AQ140" s="285" t="n">
        <f aca="false">IF(ISBLANK(AD140),"",ROUND((AD140)-(CF140+CG140+CH140),0))</f>
        <v>0</v>
      </c>
      <c r="AR140" s="345"/>
      <c r="AS140" s="285" t="n">
        <v>13511499.03</v>
      </c>
      <c r="AT140" s="285" t="n">
        <v>8050969.23</v>
      </c>
      <c r="AU140" s="285" t="n">
        <v>0</v>
      </c>
      <c r="AV140" s="285" t="n">
        <v>13476323.3</v>
      </c>
      <c r="AW140" s="285" t="n">
        <v>7511522</v>
      </c>
      <c r="AX140" s="285" t="n">
        <v>0</v>
      </c>
      <c r="AY140" s="285" t="n">
        <v>244.77</v>
      </c>
      <c r="AZ140" s="285" t="n">
        <v>132.9</v>
      </c>
      <c r="BA140" s="285" t="n">
        <v>0</v>
      </c>
      <c r="BB140" s="285" t="n">
        <v>244.19</v>
      </c>
      <c r="BC140" s="285" t="n">
        <v>132.9</v>
      </c>
      <c r="BD140" s="285" t="n">
        <v>0</v>
      </c>
      <c r="BE140" s="285" t="n">
        <v>11.75</v>
      </c>
      <c r="BF140" s="285" t="n">
        <v>9.48</v>
      </c>
      <c r="BG140" s="285" t="n">
        <v>0</v>
      </c>
      <c r="BH140" s="285" t="n">
        <v>11.75</v>
      </c>
      <c r="BI140" s="285" t="n">
        <v>9.48</v>
      </c>
      <c r="BJ140" s="285" t="n">
        <v>0</v>
      </c>
      <c r="BK140" s="285" t="n">
        <v>434366.14</v>
      </c>
      <c r="BL140" s="285" t="n">
        <v>170508.55</v>
      </c>
      <c r="BM140" s="285" t="n">
        <v>0</v>
      </c>
      <c r="BN140" s="285" t="n">
        <v>438969</v>
      </c>
      <c r="BO140" s="285" t="n">
        <v>138378</v>
      </c>
      <c r="BP140" s="285" t="n">
        <v>0</v>
      </c>
      <c r="BQ140" s="285" t="n">
        <v>4.75</v>
      </c>
      <c r="BR140" s="285" t="n">
        <v>1.25</v>
      </c>
      <c r="BS140" s="285" t="n">
        <v>0</v>
      </c>
      <c r="BT140" s="285" t="n">
        <v>4.75</v>
      </c>
      <c r="BU140" s="285" t="n">
        <v>1.25</v>
      </c>
      <c r="BV140" s="285" t="n">
        <v>0</v>
      </c>
      <c r="BW140" s="285" t="n">
        <v>113067.35</v>
      </c>
      <c r="BX140" s="285" t="n">
        <v>536185.56</v>
      </c>
      <c r="BY140" s="285" t="n">
        <v>0</v>
      </c>
      <c r="BZ140" s="285" t="n">
        <v>407827</v>
      </c>
      <c r="CA140" s="285" t="n">
        <v>571636</v>
      </c>
      <c r="CB140" s="285" t="n">
        <v>0</v>
      </c>
      <c r="CC140" s="285" t="n">
        <v>1.42</v>
      </c>
      <c r="CD140" s="285" t="n">
        <v>6</v>
      </c>
      <c r="CE140" s="285" t="n">
        <v>0</v>
      </c>
      <c r="CF140" s="285" t="n">
        <v>5</v>
      </c>
      <c r="CG140" s="285" t="n">
        <v>6</v>
      </c>
      <c r="CH140" s="285" t="n">
        <v>0</v>
      </c>
      <c r="CI140" s="345"/>
      <c r="CJ140" s="18"/>
      <c r="CK140" s="18"/>
      <c r="CL140" s="18"/>
      <c r="CM140" s="18"/>
      <c r="CN140" s="18"/>
      <c r="CO140" s="18"/>
      <c r="CP140" s="18"/>
      <c r="CQ140" s="18"/>
      <c r="CR140" s="18"/>
      <c r="CS140" s="18"/>
      <c r="CT140" s="18"/>
      <c r="CU140" s="18"/>
      <c r="CV140" s="18"/>
      <c r="CW140" s="18"/>
      <c r="CX140" s="18"/>
      <c r="CY140" s="18"/>
      <c r="CZ140" s="18"/>
      <c r="DA140" s="18"/>
      <c r="DB140" s="18"/>
      <c r="DC140" s="18"/>
      <c r="DD140" s="18"/>
      <c r="DE140" s="18"/>
      <c r="DF140" s="18"/>
      <c r="DG140" s="18"/>
      <c r="DH140" s="18"/>
      <c r="DI140" s="18"/>
      <c r="DJ140" s="18"/>
      <c r="DK140" s="18"/>
      <c r="DL140" s="18"/>
      <c r="DM140" s="18"/>
      <c r="DN140" s="18"/>
      <c r="DO140" s="18"/>
      <c r="DP140" s="18"/>
      <c r="DQ140" s="18"/>
      <c r="DR140" s="18"/>
      <c r="DS140" s="18"/>
      <c r="DT140" s="18"/>
      <c r="DU140" s="18"/>
      <c r="DV140" s="18"/>
      <c r="DW140" s="18"/>
      <c r="DX140" s="18"/>
      <c r="DY140" s="18"/>
      <c r="DZ140" s="18"/>
      <c r="EA140" s="18"/>
      <c r="EB140" s="18"/>
      <c r="EC140" s="18"/>
    </row>
    <row r="141" customFormat="false" ht="11.25" hidden="false" customHeight="true" outlineLevel="0" collapsed="false">
      <c r="A141" s="342" t="n">
        <v>2015</v>
      </c>
      <c r="B141" s="343" t="n">
        <v>134</v>
      </c>
      <c r="C141" s="344" t="s">
        <v>459</v>
      </c>
      <c r="D141" s="285" t="n">
        <v>0</v>
      </c>
      <c r="E141" s="285" t="n">
        <v>0</v>
      </c>
      <c r="F141" s="285" t="n">
        <v>0</v>
      </c>
      <c r="G141" s="285" t="n">
        <v>0</v>
      </c>
      <c r="H141" s="285" t="n">
        <v>0</v>
      </c>
      <c r="I141" s="285" t="n">
        <v>0</v>
      </c>
      <c r="J141" s="345"/>
      <c r="K141" s="285" t="str">
        <f aca="false">IF(E141&lt;&gt;0,ROUND(E141-(T141/(U141+V141)),0),"")</f>
        <v/>
      </c>
      <c r="L141" s="285" t="str">
        <f aca="false">IF(F141&lt;&gt;0,ROUND(F141-(W141/(X141)),0),"")</f>
        <v/>
      </c>
      <c r="M141" s="285" t="str">
        <f aca="false">IF(G141&lt;&gt;0,ROUND(G141-(Y141/(Z141)),0),"")</f>
        <v/>
      </c>
      <c r="N141" s="285" t="str">
        <f aca="false">IF(H141&lt;&gt;0,ROUND(H141-(AA141/(AB141)),0),"")</f>
        <v/>
      </c>
      <c r="O141" s="285" t="str">
        <f aca="false">IF(I141&lt;&gt;0,ROUND(I141-(AC141/(AD141)),0),"")</f>
        <v/>
      </c>
      <c r="P141" s="345"/>
      <c r="Q141" s="285" t="n">
        <v>0</v>
      </c>
      <c r="R141" s="285" t="n">
        <v>0</v>
      </c>
      <c r="S141" s="285" t="n">
        <v>0</v>
      </c>
      <c r="T141" s="285" t="n">
        <v>0</v>
      </c>
      <c r="U141" s="285" t="n">
        <v>0</v>
      </c>
      <c r="V141" s="285" t="n">
        <v>0</v>
      </c>
      <c r="W141" s="285" t="n">
        <v>0</v>
      </c>
      <c r="X141" s="285" t="n">
        <v>0</v>
      </c>
      <c r="Y141" s="285" t="n">
        <v>0</v>
      </c>
      <c r="Z141" s="285" t="n">
        <v>0</v>
      </c>
      <c r="AA141" s="285" t="n">
        <v>0</v>
      </c>
      <c r="AB141" s="285" t="n">
        <v>0</v>
      </c>
      <c r="AC141" s="285" t="n">
        <v>0</v>
      </c>
      <c r="AD141" s="285" t="n">
        <v>0</v>
      </c>
      <c r="AE141" s="345"/>
      <c r="AF141" s="285" t="n">
        <f aca="false">IF(ISBLANK(Q141),"",ROUND(Q141-(AS141+AT141+AU141),0))</f>
        <v>0</v>
      </c>
      <c r="AG141" s="285" t="n">
        <f aca="false">IF(ISBLANK(T141),"",ROUND(T141-(AV141+AW141+AX141),0))</f>
        <v>0</v>
      </c>
      <c r="AH141" s="285" t="n">
        <f aca="false">IF(ISBLANK(W141),"",ROUND(W141-(BK141+BL141+BM141),0))</f>
        <v>0</v>
      </c>
      <c r="AI141" s="285" t="n">
        <f aca="false">IF(ISBLANK(Y141),"",ROUND(Y141-(BN141+BO141+BP141),0))</f>
        <v>0</v>
      </c>
      <c r="AJ141" s="285" t="n">
        <f aca="false">IF(ISBLANK(AA141),"",ROUND(AA141-(BW141+BX141+BY141),0))</f>
        <v>0</v>
      </c>
      <c r="AK141" s="285" t="n">
        <f aca="false">IF(ISBLANK(AC141),"",ROUND(AC141-(BZ141+CA141+CB141),0))</f>
        <v>0</v>
      </c>
      <c r="AL141" s="285" t="n">
        <f aca="false">IF(ISBLANK(R141),"",ROUND((R141+S141)-(AY141+AZ141+BA141+BE141+BF141+BG141),0))</f>
        <v>0</v>
      </c>
      <c r="AM141" s="285" t="n">
        <f aca="false">IF(ISBLANK(U141),"",ROUND((U141+V141)-(BB141+BC141+BD141+BH141+BI141+BJ141),0))</f>
        <v>0</v>
      </c>
      <c r="AN141" s="285" t="n">
        <f aca="false">IF(ISBLANK(X141),"",ROUND((X141)-(BQ141+BR141+BS141),0))</f>
        <v>0</v>
      </c>
      <c r="AO141" s="285" t="n">
        <f aca="false">IF(ISBLANK(Z141),"",ROUND((Z141)-(BT141+BU141+BV141),0))</f>
        <v>0</v>
      </c>
      <c r="AP141" s="285" t="n">
        <f aca="false">IF(ISBLANK(AB141),"",ROUND((AB141)-(CC141+CD141+CE141),0))</f>
        <v>0</v>
      </c>
      <c r="AQ141" s="285" t="n">
        <f aca="false">IF(ISBLANK(AD141),"",ROUND((AD141)-(CF141+CG141+CH141),0))</f>
        <v>0</v>
      </c>
      <c r="AR141" s="345"/>
      <c r="AS141" s="285" t="n">
        <v>0</v>
      </c>
      <c r="AT141" s="285" t="n">
        <v>0</v>
      </c>
      <c r="AU141" s="285" t="n">
        <v>0</v>
      </c>
      <c r="AV141" s="285" t="n">
        <v>0</v>
      </c>
      <c r="AW141" s="285" t="n">
        <v>0</v>
      </c>
      <c r="AX141" s="285" t="n">
        <v>0</v>
      </c>
      <c r="AY141" s="285" t="n">
        <v>0</v>
      </c>
      <c r="AZ141" s="285" t="n">
        <v>0</v>
      </c>
      <c r="BA141" s="285" t="n">
        <v>0</v>
      </c>
      <c r="BB141" s="285" t="n">
        <v>0</v>
      </c>
      <c r="BC141" s="285" t="n">
        <v>0</v>
      </c>
      <c r="BD141" s="285" t="n">
        <v>0</v>
      </c>
      <c r="BE141" s="285" t="n">
        <v>0</v>
      </c>
      <c r="BF141" s="285" t="n">
        <v>0</v>
      </c>
      <c r="BG141" s="285" t="n">
        <v>0</v>
      </c>
      <c r="BH141" s="285" t="n">
        <v>0</v>
      </c>
      <c r="BI141" s="285" t="n">
        <v>0</v>
      </c>
      <c r="BJ141" s="285" t="n">
        <v>0</v>
      </c>
      <c r="BK141" s="285" t="n">
        <v>0</v>
      </c>
      <c r="BL141" s="285" t="n">
        <v>0</v>
      </c>
      <c r="BM141" s="285" t="n">
        <v>0</v>
      </c>
      <c r="BN141" s="285" t="n">
        <v>0</v>
      </c>
      <c r="BO141" s="285" t="n">
        <v>0</v>
      </c>
      <c r="BP141" s="285" t="n">
        <v>0</v>
      </c>
      <c r="BQ141" s="285" t="n">
        <v>0</v>
      </c>
      <c r="BR141" s="285" t="n">
        <v>0</v>
      </c>
      <c r="BS141" s="285" t="n">
        <v>0</v>
      </c>
      <c r="BT141" s="285" t="n">
        <v>0</v>
      </c>
      <c r="BU141" s="285" t="n">
        <v>0</v>
      </c>
      <c r="BV141" s="285" t="n">
        <v>0</v>
      </c>
      <c r="BW141" s="285" t="n">
        <v>0</v>
      </c>
      <c r="BX141" s="285" t="n">
        <v>0</v>
      </c>
      <c r="BY141" s="285" t="n">
        <v>0</v>
      </c>
      <c r="BZ141" s="285" t="n">
        <v>0</v>
      </c>
      <c r="CA141" s="285" t="n">
        <v>0</v>
      </c>
      <c r="CB141" s="285" t="n">
        <v>0</v>
      </c>
      <c r="CC141" s="285" t="n">
        <v>0</v>
      </c>
      <c r="CD141" s="285" t="n">
        <v>0</v>
      </c>
      <c r="CE141" s="285" t="n">
        <v>0</v>
      </c>
      <c r="CF141" s="285" t="n">
        <v>0</v>
      </c>
      <c r="CG141" s="285" t="n">
        <v>0</v>
      </c>
      <c r="CH141" s="285" t="n">
        <v>0</v>
      </c>
      <c r="CI141" s="345"/>
      <c r="CJ141" s="18"/>
      <c r="CK141" s="18"/>
      <c r="CL141" s="18"/>
      <c r="CM141" s="18"/>
      <c r="CN141" s="18"/>
      <c r="CO141" s="18"/>
      <c r="CP141" s="18"/>
      <c r="CQ141" s="18"/>
      <c r="CR141" s="18"/>
      <c r="CS141" s="18"/>
      <c r="CT141" s="18"/>
      <c r="CU141" s="18"/>
      <c r="CV141" s="18"/>
      <c r="CW141" s="18"/>
      <c r="CX141" s="18"/>
      <c r="CY141" s="18"/>
      <c r="CZ141" s="18"/>
      <c r="DA141" s="18"/>
      <c r="DB141" s="18"/>
      <c r="DC141" s="18"/>
      <c r="DD141" s="18"/>
      <c r="DE141" s="18"/>
      <c r="DF141" s="18"/>
      <c r="DG141" s="18"/>
      <c r="DH141" s="18"/>
      <c r="DI141" s="18"/>
      <c r="DJ141" s="18"/>
      <c r="DK141" s="18"/>
      <c r="DL141" s="18"/>
      <c r="DM141" s="18"/>
      <c r="DN141" s="18"/>
      <c r="DO141" s="18"/>
      <c r="DP141" s="18"/>
      <c r="DQ141" s="18"/>
      <c r="DR141" s="18"/>
      <c r="DS141" s="18"/>
      <c r="DT141" s="18"/>
      <c r="DU141" s="18"/>
      <c r="DV141" s="18"/>
      <c r="DW141" s="18"/>
      <c r="DX141" s="18"/>
      <c r="DY141" s="18"/>
      <c r="DZ141" s="18"/>
      <c r="EA141" s="18"/>
      <c r="EB141" s="18"/>
      <c r="EC141" s="18"/>
    </row>
    <row r="142" customFormat="false" ht="11.25" hidden="false" customHeight="true" outlineLevel="0" collapsed="false">
      <c r="A142" s="342" t="n">
        <v>2015</v>
      </c>
      <c r="B142" s="343" t="n">
        <v>135</v>
      </c>
      <c r="C142" s="344" t="s">
        <v>459</v>
      </c>
      <c r="D142" s="285" t="n">
        <v>46948.31</v>
      </c>
      <c r="E142" s="285" t="n">
        <v>48365.88</v>
      </c>
      <c r="F142" s="285" t="n">
        <v>75947.23</v>
      </c>
      <c r="G142" s="285" t="n">
        <v>78402.73</v>
      </c>
      <c r="H142" s="285" t="n">
        <v>59425.87</v>
      </c>
      <c r="I142" s="285" t="n">
        <v>61510.68</v>
      </c>
      <c r="J142" s="345"/>
      <c r="K142" s="285" t="n">
        <f aca="false">IF(E142&lt;&gt;0,ROUND(E142-(T142/(U142+V142)),0),"")</f>
        <v>-0</v>
      </c>
      <c r="L142" s="285" t="n">
        <f aca="false">IF(F142&lt;&gt;0,ROUND(F142-(W142/(X142)),0),"")</f>
        <v>0</v>
      </c>
      <c r="M142" s="285" t="n">
        <f aca="false">IF(G142&lt;&gt;0,ROUND(G142-(Y142/(Z142)),0),"")</f>
        <v>-0</v>
      </c>
      <c r="N142" s="285" t="n">
        <f aca="false">IF(H142&lt;&gt;0,ROUND(H142-(AA142/(AB142)),0),"")</f>
        <v>0</v>
      </c>
      <c r="O142" s="285" t="n">
        <f aca="false">IF(I142&lt;&gt;0,ROUND(I142-(AC142/(AD142)),0),"")</f>
        <v>0</v>
      </c>
      <c r="P142" s="345"/>
      <c r="Q142" s="285" t="n">
        <v>5408445.68</v>
      </c>
      <c r="R142" s="285" t="n">
        <v>108.2</v>
      </c>
      <c r="S142" s="285" t="n">
        <v>7</v>
      </c>
      <c r="T142" s="285" t="n">
        <v>5126783.76</v>
      </c>
      <c r="U142" s="285" t="n">
        <v>99</v>
      </c>
      <c r="V142" s="285" t="n">
        <v>7</v>
      </c>
      <c r="W142" s="285" t="n">
        <v>303788.92</v>
      </c>
      <c r="X142" s="285" t="n">
        <v>4</v>
      </c>
      <c r="Y142" s="285" t="n">
        <v>235208.2</v>
      </c>
      <c r="Z142" s="285" t="n">
        <v>3</v>
      </c>
      <c r="AA142" s="285" t="n">
        <v>237703.46</v>
      </c>
      <c r="AB142" s="285" t="n">
        <v>4</v>
      </c>
      <c r="AC142" s="285" t="n">
        <v>246042.72</v>
      </c>
      <c r="AD142" s="285" t="n">
        <v>4</v>
      </c>
      <c r="AE142" s="345"/>
      <c r="AF142" s="285" t="n">
        <f aca="false">IF(ISBLANK(Q142),"",ROUND(Q142-(AS142+AT142+AU142),0))</f>
        <v>0</v>
      </c>
      <c r="AG142" s="285" t="n">
        <f aca="false">IF(ISBLANK(T142),"",ROUND(T142-(AV142+AW142+AX142),0))</f>
        <v>0</v>
      </c>
      <c r="AH142" s="285" t="n">
        <f aca="false">IF(ISBLANK(W142),"",ROUND(W142-(BK142+BL142+BM142),0))</f>
        <v>0</v>
      </c>
      <c r="AI142" s="285" t="n">
        <f aca="false">IF(ISBLANK(Y142),"",ROUND(Y142-(BN142+BO142+BP142),0))</f>
        <v>0</v>
      </c>
      <c r="AJ142" s="285" t="n">
        <f aca="false">IF(ISBLANK(AA142),"",ROUND(AA142-(BW142+BX142+BY142),0))</f>
        <v>0</v>
      </c>
      <c r="AK142" s="285" t="n">
        <f aca="false">IF(ISBLANK(AC142),"",ROUND(AC142-(BZ142+CA142+CB142),0))</f>
        <v>0</v>
      </c>
      <c r="AL142" s="285" t="n">
        <f aca="false">IF(ISBLANK(R142),"",ROUND((R142+S142)-(AY142+AZ142+BA142+BE142+BF142+BG142),0))</f>
        <v>0</v>
      </c>
      <c r="AM142" s="285" t="n">
        <f aca="false">IF(ISBLANK(U142),"",ROUND((U142+V142)-(BB142+BC142+BD142+BH142+BI142+BJ142),0))</f>
        <v>0</v>
      </c>
      <c r="AN142" s="285" t="n">
        <f aca="false">IF(ISBLANK(X142),"",ROUND((X142)-(BQ142+BR142+BS142),0))</f>
        <v>0</v>
      </c>
      <c r="AO142" s="285" t="n">
        <f aca="false">IF(ISBLANK(Z142),"",ROUND((Z142)-(BT142+BU142+BV142),0))</f>
        <v>0</v>
      </c>
      <c r="AP142" s="285" t="n">
        <f aca="false">IF(ISBLANK(AB142),"",ROUND((AB142)-(CC142+CD142+CE142),0))</f>
        <v>0</v>
      </c>
      <c r="AQ142" s="285" t="n">
        <f aca="false">IF(ISBLANK(AD142),"",ROUND((AD142)-(CF142+CG142+CH142),0))</f>
        <v>0</v>
      </c>
      <c r="AR142" s="345"/>
      <c r="AS142" s="285" t="n">
        <v>3424947.17</v>
      </c>
      <c r="AT142" s="285" t="n">
        <v>1881442.62</v>
      </c>
      <c r="AU142" s="285" t="n">
        <v>102055.89</v>
      </c>
      <c r="AV142" s="285" t="n">
        <v>3345085.52</v>
      </c>
      <c r="AW142" s="285" t="n">
        <v>1781698.24</v>
      </c>
      <c r="AX142" s="285" t="n">
        <v>0</v>
      </c>
      <c r="AY142" s="285" t="n">
        <v>86.25</v>
      </c>
      <c r="AZ142" s="285" t="n">
        <v>19.95</v>
      </c>
      <c r="BA142" s="285" t="n">
        <v>2</v>
      </c>
      <c r="BB142" s="285" t="n">
        <v>82.75</v>
      </c>
      <c r="BC142" s="285" t="n">
        <v>16.25</v>
      </c>
      <c r="BD142" s="285" t="n">
        <v>0</v>
      </c>
      <c r="BE142" s="285" t="n">
        <v>5</v>
      </c>
      <c r="BF142" s="285" t="n">
        <v>2</v>
      </c>
      <c r="BG142" s="285" t="n">
        <v>0</v>
      </c>
      <c r="BH142" s="285" t="n">
        <v>5</v>
      </c>
      <c r="BI142" s="285" t="n">
        <v>2</v>
      </c>
      <c r="BJ142" s="285" t="n">
        <v>0</v>
      </c>
      <c r="BK142" s="285" t="n">
        <v>148836.96</v>
      </c>
      <c r="BL142" s="285" t="n">
        <v>154951.96</v>
      </c>
      <c r="BM142" s="285" t="n">
        <v>0</v>
      </c>
      <c r="BN142" s="285" t="n">
        <v>149485.2</v>
      </c>
      <c r="BO142" s="285" t="n">
        <v>85723</v>
      </c>
      <c r="BP142" s="285" t="n">
        <v>0</v>
      </c>
      <c r="BQ142" s="285" t="n">
        <v>2</v>
      </c>
      <c r="BR142" s="285" t="n">
        <v>2</v>
      </c>
      <c r="BS142" s="285" t="n">
        <v>0</v>
      </c>
      <c r="BT142" s="285" t="n">
        <v>2</v>
      </c>
      <c r="BU142" s="285" t="n">
        <v>1</v>
      </c>
      <c r="BV142" s="285" t="n">
        <v>0</v>
      </c>
      <c r="BW142" s="285" t="n">
        <v>170827.06</v>
      </c>
      <c r="BX142" s="285" t="n">
        <v>66876.4</v>
      </c>
      <c r="BY142" s="285" t="n">
        <v>0</v>
      </c>
      <c r="BZ142" s="285" t="n">
        <v>179070.72</v>
      </c>
      <c r="CA142" s="285" t="n">
        <v>66972</v>
      </c>
      <c r="CB142" s="285" t="n">
        <v>0</v>
      </c>
      <c r="CC142" s="285" t="n">
        <v>3</v>
      </c>
      <c r="CD142" s="285" t="n">
        <v>1</v>
      </c>
      <c r="CE142" s="285" t="n">
        <v>0</v>
      </c>
      <c r="CF142" s="285" t="n">
        <v>3</v>
      </c>
      <c r="CG142" s="285" t="n">
        <v>1</v>
      </c>
      <c r="CH142" s="285" t="n">
        <v>0</v>
      </c>
      <c r="CI142" s="345"/>
      <c r="CJ142" s="18"/>
      <c r="CK142" s="18"/>
      <c r="CL142" s="18"/>
      <c r="CM142" s="18"/>
      <c r="CN142" s="18"/>
      <c r="CO142" s="18"/>
      <c r="CP142" s="18"/>
      <c r="CQ142" s="18"/>
      <c r="CR142" s="18"/>
      <c r="CS142" s="18"/>
      <c r="CT142" s="18"/>
      <c r="CU142" s="18"/>
      <c r="CV142" s="18"/>
      <c r="CW142" s="18"/>
      <c r="CX142" s="18"/>
      <c r="CY142" s="18"/>
      <c r="CZ142" s="18"/>
      <c r="DA142" s="18"/>
      <c r="DB142" s="18"/>
      <c r="DC142" s="18"/>
      <c r="DD142" s="18"/>
      <c r="DE142" s="18"/>
      <c r="DF142" s="18"/>
      <c r="DG142" s="18"/>
      <c r="DH142" s="18"/>
      <c r="DI142" s="18"/>
      <c r="DJ142" s="18"/>
      <c r="DK142" s="18"/>
      <c r="DL142" s="18"/>
      <c r="DM142" s="18"/>
      <c r="DN142" s="18"/>
      <c r="DO142" s="18"/>
      <c r="DP142" s="18"/>
      <c r="DQ142" s="18"/>
      <c r="DR142" s="18"/>
      <c r="DS142" s="18"/>
      <c r="DT142" s="18"/>
      <c r="DU142" s="18"/>
      <c r="DV142" s="18"/>
      <c r="DW142" s="18"/>
      <c r="DX142" s="18"/>
      <c r="DY142" s="18"/>
      <c r="DZ142" s="18"/>
      <c r="EA142" s="18"/>
      <c r="EB142" s="18"/>
      <c r="EC142" s="18"/>
    </row>
    <row r="143" customFormat="false" ht="11.25" hidden="false" customHeight="true" outlineLevel="0" collapsed="false">
      <c r="A143" s="342" t="n">
        <v>2015</v>
      </c>
      <c r="B143" s="343" t="n">
        <v>136</v>
      </c>
      <c r="C143" s="344" t="s">
        <v>556</v>
      </c>
      <c r="D143" s="285" t="n">
        <v>56117.07</v>
      </c>
      <c r="E143" s="285" t="n">
        <v>57168.19</v>
      </c>
      <c r="F143" s="285" t="n">
        <v>93723.32</v>
      </c>
      <c r="G143" s="285" t="n">
        <v>97350.5</v>
      </c>
      <c r="H143" s="285" t="n">
        <v>75881.14</v>
      </c>
      <c r="I143" s="285" t="n">
        <v>80471.18</v>
      </c>
      <c r="J143" s="345"/>
      <c r="K143" s="285" t="n">
        <f aca="false">IF(E143&lt;&gt;0,ROUND(E143-(T143/(U143+V143)),0),"")</f>
        <v>-0</v>
      </c>
      <c r="L143" s="285" t="n">
        <f aca="false">IF(F143&lt;&gt;0,ROUND(F143-(W143/(X143)),0),"")</f>
        <v>0</v>
      </c>
      <c r="M143" s="285" t="n">
        <f aca="false">IF(G143&lt;&gt;0,ROUND(G143-(Y143/(Z143)),0),"")</f>
        <v>0</v>
      </c>
      <c r="N143" s="285" t="n">
        <f aca="false">IF(H143&lt;&gt;0,ROUND(H143-(AA143/(AB143)),0),"")</f>
        <v>0</v>
      </c>
      <c r="O143" s="285" t="n">
        <f aca="false">IF(I143&lt;&gt;0,ROUND(I143-(AC143/(AD143)),0),"")</f>
        <v>0</v>
      </c>
      <c r="P143" s="345"/>
      <c r="Q143" s="285" t="n">
        <v>166826522.71</v>
      </c>
      <c r="R143" s="285" t="n">
        <v>2798.83</v>
      </c>
      <c r="S143" s="285" t="n">
        <v>174</v>
      </c>
      <c r="T143" s="285" t="n">
        <v>169761519.95</v>
      </c>
      <c r="U143" s="285" t="n">
        <v>2792.83</v>
      </c>
      <c r="V143" s="285" t="n">
        <v>176.68</v>
      </c>
      <c r="W143" s="285" t="n">
        <v>4404995.99</v>
      </c>
      <c r="X143" s="285" t="n">
        <v>47</v>
      </c>
      <c r="Y143" s="285" t="n">
        <v>4478123</v>
      </c>
      <c r="Z143" s="285" t="n">
        <v>46</v>
      </c>
      <c r="AA143" s="285" t="n">
        <v>7132826.71</v>
      </c>
      <c r="AB143" s="285" t="n">
        <v>94</v>
      </c>
      <c r="AC143" s="285" t="n">
        <v>7322877</v>
      </c>
      <c r="AD143" s="285" t="n">
        <v>91</v>
      </c>
      <c r="AE143" s="345"/>
      <c r="AF143" s="285" t="n">
        <f aca="false">IF(ISBLANK(Q143),"",ROUND(Q143-(AS143+AT143+AU143),0))</f>
        <v>0</v>
      </c>
      <c r="AG143" s="285" t="n">
        <f aca="false">IF(ISBLANK(T143),"",ROUND(T143-(AV143+AW143+AX143),0))</f>
        <v>0</v>
      </c>
      <c r="AH143" s="285" t="n">
        <f aca="false">IF(ISBLANK(W143),"",ROUND(W143-(BK143+BL143+BM143),0))</f>
        <v>0</v>
      </c>
      <c r="AI143" s="285" t="n">
        <f aca="false">IF(ISBLANK(Y143),"",ROUND(Y143-(BN143+BO143+BP143),0))</f>
        <v>0</v>
      </c>
      <c r="AJ143" s="285" t="n">
        <f aca="false">IF(ISBLANK(AA143),"",ROUND(AA143-(BW143+BX143+BY143),0))</f>
        <v>0</v>
      </c>
      <c r="AK143" s="285" t="n">
        <f aca="false">IF(ISBLANK(AC143),"",ROUND(AC143-(BZ143+CA143+CB143),0))</f>
        <v>0</v>
      </c>
      <c r="AL143" s="285" t="n">
        <f aca="false">IF(ISBLANK(R143),"",ROUND((R143+S143)-(AY143+AZ143+BA143+BE143+BF143+BG143),0))</f>
        <v>0</v>
      </c>
      <c r="AM143" s="285" t="n">
        <f aca="false">IF(ISBLANK(U143),"",ROUND((U143+V143)-(BB143+BC143+BD143+BH143+BI143+BJ143),0))</f>
        <v>0</v>
      </c>
      <c r="AN143" s="285" t="n">
        <f aca="false">IF(ISBLANK(X143),"",ROUND((X143)-(BQ143+BR143+BS143),0))</f>
        <v>0</v>
      </c>
      <c r="AO143" s="285" t="n">
        <f aca="false">IF(ISBLANK(Z143),"",ROUND((Z143)-(BT143+BU143+BV143),0))</f>
        <v>0</v>
      </c>
      <c r="AP143" s="285" t="n">
        <f aca="false">IF(ISBLANK(AB143),"",ROUND((AB143)-(CC143+CD143+CE143),0))</f>
        <v>0</v>
      </c>
      <c r="AQ143" s="285" t="n">
        <f aca="false">IF(ISBLANK(AD143),"",ROUND((AD143)-(CF143+CG143+CH143),0))</f>
        <v>0</v>
      </c>
      <c r="AR143" s="345"/>
      <c r="AS143" s="285" t="n">
        <v>97165527.76</v>
      </c>
      <c r="AT143" s="285" t="n">
        <v>69660994.95</v>
      </c>
      <c r="AU143" s="285" t="n">
        <v>0</v>
      </c>
      <c r="AV143" s="285" t="n">
        <v>99769517.3</v>
      </c>
      <c r="AW143" s="285" t="n">
        <v>69992002.65</v>
      </c>
      <c r="AX143" s="285" t="n">
        <v>0</v>
      </c>
      <c r="AY143" s="285" t="n">
        <v>1669.84</v>
      </c>
      <c r="AZ143" s="285" t="n">
        <v>1128.99</v>
      </c>
      <c r="BA143" s="285" t="n">
        <v>0</v>
      </c>
      <c r="BB143" s="285" t="n">
        <v>1673.75</v>
      </c>
      <c r="BC143" s="285" t="n">
        <v>1119.08</v>
      </c>
      <c r="BD143" s="285" t="n">
        <v>0</v>
      </c>
      <c r="BE143" s="285" t="n">
        <v>93.15</v>
      </c>
      <c r="BF143" s="285" t="n">
        <v>80.85</v>
      </c>
      <c r="BG143" s="285" t="n">
        <v>0</v>
      </c>
      <c r="BH143" s="285" t="n">
        <v>94.46</v>
      </c>
      <c r="BI143" s="285" t="n">
        <v>82.22</v>
      </c>
      <c r="BJ143" s="285" t="n">
        <v>0</v>
      </c>
      <c r="BK143" s="285" t="n">
        <v>3300797.97</v>
      </c>
      <c r="BL143" s="285" t="n">
        <v>1104198.02</v>
      </c>
      <c r="BM143" s="285" t="n">
        <v>0</v>
      </c>
      <c r="BN143" s="285" t="n">
        <v>3361957.19</v>
      </c>
      <c r="BO143" s="285" t="n">
        <v>1116165.81</v>
      </c>
      <c r="BP143" s="285" t="n">
        <v>0</v>
      </c>
      <c r="BQ143" s="285" t="n">
        <v>35.37</v>
      </c>
      <c r="BR143" s="285" t="n">
        <v>11.63</v>
      </c>
      <c r="BS143" s="285" t="n">
        <v>0</v>
      </c>
      <c r="BT143" s="285" t="n">
        <v>35.29</v>
      </c>
      <c r="BU143" s="285" t="n">
        <v>10.71</v>
      </c>
      <c r="BV143" s="285" t="n">
        <v>0</v>
      </c>
      <c r="BW143" s="285" t="n">
        <v>3904148.14</v>
      </c>
      <c r="BX143" s="285" t="n">
        <v>3228678.57</v>
      </c>
      <c r="BY143" s="285" t="n">
        <v>0</v>
      </c>
      <c r="BZ143" s="285" t="n">
        <v>4026369.35</v>
      </c>
      <c r="CA143" s="285" t="n">
        <v>3296507.65</v>
      </c>
      <c r="CB143" s="285" t="n">
        <v>0</v>
      </c>
      <c r="CC143" s="285" t="n">
        <v>51.77</v>
      </c>
      <c r="CD143" s="285" t="n">
        <v>42.23</v>
      </c>
      <c r="CE143" s="285" t="n">
        <v>0</v>
      </c>
      <c r="CF143" s="285" t="n">
        <v>49.53</v>
      </c>
      <c r="CG143" s="285" t="n">
        <v>41.47</v>
      </c>
      <c r="CH143" s="285" t="n">
        <v>0</v>
      </c>
      <c r="CI143" s="345"/>
      <c r="CJ143" s="18"/>
      <c r="CK143" s="18"/>
      <c r="CL143" s="18"/>
      <c r="CM143" s="18"/>
      <c r="CN143" s="18"/>
      <c r="CO143" s="18"/>
      <c r="CP143" s="18"/>
      <c r="CQ143" s="18"/>
      <c r="CR143" s="18"/>
      <c r="CS143" s="18"/>
      <c r="CT143" s="18"/>
      <c r="CU143" s="18"/>
      <c r="CV143" s="18"/>
      <c r="CW143" s="18"/>
      <c r="CX143" s="18"/>
      <c r="CY143" s="18"/>
      <c r="CZ143" s="18"/>
      <c r="DA143" s="18"/>
      <c r="DB143" s="18"/>
      <c r="DC143" s="18"/>
      <c r="DD143" s="18"/>
      <c r="DE143" s="18"/>
      <c r="DF143" s="18"/>
      <c r="DG143" s="18"/>
      <c r="DH143" s="18"/>
      <c r="DI143" s="18"/>
      <c r="DJ143" s="18"/>
      <c r="DK143" s="18"/>
      <c r="DL143" s="18"/>
      <c r="DM143" s="18"/>
      <c r="DN143" s="18"/>
      <c r="DO143" s="18"/>
      <c r="DP143" s="18"/>
      <c r="DQ143" s="18"/>
      <c r="DR143" s="18"/>
      <c r="DS143" s="18"/>
      <c r="DT143" s="18"/>
      <c r="DU143" s="18"/>
      <c r="DV143" s="18"/>
      <c r="DW143" s="18"/>
      <c r="DX143" s="18"/>
      <c r="DY143" s="18"/>
      <c r="DZ143" s="18"/>
      <c r="EA143" s="18"/>
      <c r="EB143" s="18"/>
      <c r="EC143" s="18"/>
    </row>
    <row r="144" customFormat="false" ht="11.25" hidden="false" customHeight="true" outlineLevel="0" collapsed="false">
      <c r="A144" s="342" t="n">
        <v>2015</v>
      </c>
      <c r="B144" s="343" t="n">
        <v>137</v>
      </c>
      <c r="C144" s="344" t="s">
        <v>557</v>
      </c>
      <c r="D144" s="285" t="n">
        <v>40047.99</v>
      </c>
      <c r="E144" s="285" t="n">
        <v>41929.71</v>
      </c>
      <c r="F144" s="285" t="n">
        <v>71402.6</v>
      </c>
      <c r="G144" s="285" t="n">
        <v>73900</v>
      </c>
      <c r="H144" s="285" t="n">
        <v>0</v>
      </c>
      <c r="I144" s="285" t="n">
        <v>0</v>
      </c>
      <c r="J144" s="345"/>
      <c r="K144" s="285" t="n">
        <f aca="false">IF(E144&lt;&gt;0,ROUND(E144-(T144/(U144+V144)),0),"")</f>
        <v>-0</v>
      </c>
      <c r="L144" s="285" t="n">
        <f aca="false">IF(F144&lt;&gt;0,ROUND(F144-(W144/(X144)),0),"")</f>
        <v>0</v>
      </c>
      <c r="M144" s="285" t="n">
        <f aca="false">IF(G144&lt;&gt;0,ROUND(G144-(Y144/(Z144)),0),"")</f>
        <v>0</v>
      </c>
      <c r="N144" s="285" t="str">
        <f aca="false">IF(H144&lt;&gt;0,ROUND(H144-(AA144/(AB144)),0),"")</f>
        <v/>
      </c>
      <c r="O144" s="285" t="str">
        <f aca="false">IF(I144&lt;&gt;0,ROUND(I144-(AC144/(AD144)),0),"")</f>
        <v/>
      </c>
      <c r="P144" s="345"/>
      <c r="Q144" s="285" t="n">
        <v>2183015.69</v>
      </c>
      <c r="R144" s="285" t="n">
        <v>50.51</v>
      </c>
      <c r="S144" s="285" t="n">
        <v>4</v>
      </c>
      <c r="T144" s="285" t="n">
        <v>2243659</v>
      </c>
      <c r="U144" s="285" t="n">
        <v>49.51</v>
      </c>
      <c r="V144" s="285" t="n">
        <v>4</v>
      </c>
      <c r="W144" s="285" t="n">
        <v>142805.2</v>
      </c>
      <c r="X144" s="285" t="n">
        <v>2</v>
      </c>
      <c r="Y144" s="285" t="n">
        <v>147800</v>
      </c>
      <c r="Z144" s="285" t="n">
        <v>2</v>
      </c>
      <c r="AA144" s="285" t="n">
        <v>0</v>
      </c>
      <c r="AB144" s="285" t="n">
        <v>0</v>
      </c>
      <c r="AC144" s="285" t="n">
        <v>0</v>
      </c>
      <c r="AD144" s="285" t="n">
        <v>0</v>
      </c>
      <c r="AE144" s="345"/>
      <c r="AF144" s="285" t="n">
        <f aca="false">IF(ISBLANK(Q144),"",ROUND(Q144-(AS144+AT144+AU144),0))</f>
        <v>0</v>
      </c>
      <c r="AG144" s="285" t="n">
        <f aca="false">IF(ISBLANK(T144),"",ROUND(T144-(AV144+AW144+AX144),0))</f>
        <v>0</v>
      </c>
      <c r="AH144" s="285" t="n">
        <f aca="false">IF(ISBLANK(W144),"",ROUND(W144-(BK144+BL144+BM144),0))</f>
        <v>0</v>
      </c>
      <c r="AI144" s="285" t="n">
        <f aca="false">IF(ISBLANK(Y144),"",ROUND(Y144-(BN144+BO144+BP144),0))</f>
        <v>0</v>
      </c>
      <c r="AJ144" s="285" t="n">
        <f aca="false">IF(ISBLANK(AA144),"",ROUND(AA144-(BW144+BX144+BY144),0))</f>
        <v>0</v>
      </c>
      <c r="AK144" s="285" t="n">
        <f aca="false">IF(ISBLANK(AC144),"",ROUND(AC144-(BZ144+CA144+CB144),0))</f>
        <v>0</v>
      </c>
      <c r="AL144" s="285" t="n">
        <f aca="false">IF(ISBLANK(R144),"",ROUND((R144+S144)-(AY144+AZ144+BA144+BE144+BF144+BG144),0))</f>
        <v>0</v>
      </c>
      <c r="AM144" s="285" t="n">
        <f aca="false">IF(ISBLANK(U144),"",ROUND((U144+V144)-(BB144+BC144+BD144+BH144+BI144+BJ144),0))</f>
        <v>0</v>
      </c>
      <c r="AN144" s="285" t="n">
        <f aca="false">IF(ISBLANK(X144),"",ROUND((X144)-(BQ144+BR144+BS144),0))</f>
        <v>0</v>
      </c>
      <c r="AO144" s="285" t="n">
        <f aca="false">IF(ISBLANK(Z144),"",ROUND((Z144)-(BT144+BU144+BV144),0))</f>
        <v>0</v>
      </c>
      <c r="AP144" s="285" t="n">
        <f aca="false">IF(ISBLANK(AB144),"",ROUND((AB144)-(CC144+CD144+CE144),0))</f>
        <v>0</v>
      </c>
      <c r="AQ144" s="285" t="n">
        <f aca="false">IF(ISBLANK(AD144),"",ROUND((AD144)-(CF144+CG144+CH144),0))</f>
        <v>0</v>
      </c>
      <c r="AR144" s="345"/>
      <c r="AS144" s="285" t="n">
        <v>1917529.69</v>
      </c>
      <c r="AT144" s="285" t="n">
        <v>265486</v>
      </c>
      <c r="AU144" s="285" t="n">
        <v>0</v>
      </c>
      <c r="AV144" s="285" t="n">
        <v>1981249</v>
      </c>
      <c r="AW144" s="285" t="n">
        <v>262410</v>
      </c>
      <c r="AX144" s="285" t="n">
        <v>0</v>
      </c>
      <c r="AY144" s="285" t="n">
        <v>45.01</v>
      </c>
      <c r="AZ144" s="285" t="n">
        <v>5.5</v>
      </c>
      <c r="BA144" s="285" t="n">
        <v>0</v>
      </c>
      <c r="BB144" s="285" t="n">
        <v>44.01</v>
      </c>
      <c r="BC144" s="285" t="n">
        <v>5.5</v>
      </c>
      <c r="BD144" s="285" t="n">
        <v>0</v>
      </c>
      <c r="BE144" s="285" t="n">
        <v>4</v>
      </c>
      <c r="BF144" s="285" t="n">
        <v>0</v>
      </c>
      <c r="BG144" s="285" t="n">
        <v>0</v>
      </c>
      <c r="BH144" s="285" t="n">
        <v>4</v>
      </c>
      <c r="BI144" s="285" t="n">
        <v>0</v>
      </c>
      <c r="BJ144" s="285" t="n">
        <v>0</v>
      </c>
      <c r="BK144" s="285" t="n">
        <v>142805.2</v>
      </c>
      <c r="BL144" s="285" t="n">
        <v>0</v>
      </c>
      <c r="BM144" s="285" t="n">
        <v>0</v>
      </c>
      <c r="BN144" s="285" t="n">
        <v>147800</v>
      </c>
      <c r="BO144" s="285" t="n">
        <v>0</v>
      </c>
      <c r="BP144" s="285" t="n">
        <v>0</v>
      </c>
      <c r="BQ144" s="285" t="n">
        <v>2</v>
      </c>
      <c r="BR144" s="285" t="n">
        <v>0</v>
      </c>
      <c r="BS144" s="285" t="n">
        <v>0</v>
      </c>
      <c r="BT144" s="285" t="n">
        <v>2</v>
      </c>
      <c r="BU144" s="285" t="n">
        <v>0</v>
      </c>
      <c r="BV144" s="285" t="n">
        <v>0</v>
      </c>
      <c r="BW144" s="285" t="n">
        <v>0</v>
      </c>
      <c r="BX144" s="285" t="n">
        <v>0</v>
      </c>
      <c r="BY144" s="285" t="n">
        <v>0</v>
      </c>
      <c r="BZ144" s="285" t="n">
        <v>0</v>
      </c>
      <c r="CA144" s="285" t="n">
        <v>0</v>
      </c>
      <c r="CB144" s="285" t="n">
        <v>0</v>
      </c>
      <c r="CC144" s="285" t="n">
        <v>0</v>
      </c>
      <c r="CD144" s="285" t="n">
        <v>0</v>
      </c>
      <c r="CE144" s="285" t="n">
        <v>0</v>
      </c>
      <c r="CF144" s="285" t="n">
        <v>0</v>
      </c>
      <c r="CG144" s="285" t="n">
        <v>0</v>
      </c>
      <c r="CH144" s="285" t="n">
        <v>0</v>
      </c>
      <c r="CI144" s="345"/>
      <c r="CJ144" s="18"/>
      <c r="CK144" s="18"/>
      <c r="CL144" s="18"/>
      <c r="CM144" s="18"/>
      <c r="CN144" s="18"/>
      <c r="CO144" s="18"/>
      <c r="CP144" s="18"/>
      <c r="CQ144" s="18"/>
      <c r="CR144" s="18"/>
      <c r="CS144" s="18"/>
      <c r="CT144" s="18"/>
      <c r="CU144" s="18"/>
      <c r="CV144" s="18"/>
      <c r="CW144" s="18"/>
      <c r="CX144" s="18"/>
      <c r="CY144" s="18"/>
      <c r="CZ144" s="18"/>
      <c r="DA144" s="18"/>
      <c r="DB144" s="18"/>
      <c r="DC144" s="18"/>
      <c r="DD144" s="18"/>
      <c r="DE144" s="18"/>
      <c r="DF144" s="18"/>
      <c r="DG144" s="18"/>
      <c r="DH144" s="18"/>
      <c r="DI144" s="18"/>
      <c r="DJ144" s="18"/>
      <c r="DK144" s="18"/>
      <c r="DL144" s="18"/>
      <c r="DM144" s="18"/>
      <c r="DN144" s="18"/>
      <c r="DO144" s="18"/>
      <c r="DP144" s="18"/>
      <c r="DQ144" s="18"/>
      <c r="DR144" s="18"/>
      <c r="DS144" s="18"/>
      <c r="DT144" s="18"/>
      <c r="DU144" s="18"/>
      <c r="DV144" s="18"/>
      <c r="DW144" s="18"/>
      <c r="DX144" s="18"/>
      <c r="DY144" s="18"/>
      <c r="DZ144" s="18"/>
      <c r="EA144" s="18"/>
      <c r="EB144" s="18"/>
      <c r="EC144" s="18"/>
    </row>
    <row r="145" customFormat="false" ht="11.25" hidden="false" customHeight="true" outlineLevel="0" collapsed="false">
      <c r="A145" s="342" t="n">
        <v>2015</v>
      </c>
      <c r="B145" s="343" t="n">
        <v>138</v>
      </c>
      <c r="C145" s="344" t="s">
        <v>459</v>
      </c>
      <c r="D145" s="285" t="n">
        <v>0</v>
      </c>
      <c r="E145" s="285" t="n">
        <v>0</v>
      </c>
      <c r="F145" s="285" t="n">
        <v>0</v>
      </c>
      <c r="G145" s="285" t="n">
        <v>0</v>
      </c>
      <c r="H145" s="285" t="n">
        <v>0</v>
      </c>
      <c r="I145" s="285" t="n">
        <v>0</v>
      </c>
      <c r="J145" s="345"/>
      <c r="K145" s="285" t="str">
        <f aca="false">IF(E145&lt;&gt;0,ROUND(E145-(T145/(U145+V145)),0),"")</f>
        <v/>
      </c>
      <c r="L145" s="285" t="str">
        <f aca="false">IF(F145&lt;&gt;0,ROUND(F145-(W145/(X145)),0),"")</f>
        <v/>
      </c>
      <c r="M145" s="285" t="str">
        <f aca="false">IF(G145&lt;&gt;0,ROUND(G145-(Y145/(Z145)),0),"")</f>
        <v/>
      </c>
      <c r="N145" s="285" t="str">
        <f aca="false">IF(H145&lt;&gt;0,ROUND(H145-(AA145/(AB145)),0),"")</f>
        <v/>
      </c>
      <c r="O145" s="285" t="str">
        <f aca="false">IF(I145&lt;&gt;0,ROUND(I145-(AC145/(AD145)),0),"")</f>
        <v/>
      </c>
      <c r="P145" s="345"/>
      <c r="Q145" s="285" t="n">
        <v>0</v>
      </c>
      <c r="R145" s="285" t="n">
        <v>0</v>
      </c>
      <c r="S145" s="285" t="n">
        <v>0</v>
      </c>
      <c r="T145" s="285" t="n">
        <v>0</v>
      </c>
      <c r="U145" s="285" t="n">
        <v>0</v>
      </c>
      <c r="V145" s="285" t="n">
        <v>0</v>
      </c>
      <c r="W145" s="285" t="n">
        <v>0</v>
      </c>
      <c r="X145" s="285" t="n">
        <v>0</v>
      </c>
      <c r="Y145" s="285" t="n">
        <v>0</v>
      </c>
      <c r="Z145" s="285" t="n">
        <v>0</v>
      </c>
      <c r="AA145" s="285" t="n">
        <v>0</v>
      </c>
      <c r="AB145" s="285" t="n">
        <v>0</v>
      </c>
      <c r="AC145" s="285" t="n">
        <v>0</v>
      </c>
      <c r="AD145" s="285" t="n">
        <v>0</v>
      </c>
      <c r="AE145" s="345"/>
      <c r="AF145" s="285" t="n">
        <f aca="false">IF(ISBLANK(Q145),"",ROUND(Q145-(AS145+AT145+AU145),0))</f>
        <v>0</v>
      </c>
      <c r="AG145" s="285" t="n">
        <f aca="false">IF(ISBLANK(T145),"",ROUND(T145-(AV145+AW145+AX145),0))</f>
        <v>0</v>
      </c>
      <c r="AH145" s="285" t="n">
        <f aca="false">IF(ISBLANK(W145),"",ROUND(W145-(BK145+BL145+BM145),0))</f>
        <v>0</v>
      </c>
      <c r="AI145" s="285" t="n">
        <f aca="false">IF(ISBLANK(Y145),"",ROUND(Y145-(BN145+BO145+BP145),0))</f>
        <v>0</v>
      </c>
      <c r="AJ145" s="285" t="n">
        <f aca="false">IF(ISBLANK(AA145),"",ROUND(AA145-(BW145+BX145+BY145),0))</f>
        <v>0</v>
      </c>
      <c r="AK145" s="285" t="n">
        <f aca="false">IF(ISBLANK(AC145),"",ROUND(AC145-(BZ145+CA145+CB145),0))</f>
        <v>0</v>
      </c>
      <c r="AL145" s="285" t="n">
        <f aca="false">IF(ISBLANK(R145),"",ROUND((R145+S145)-(AY145+AZ145+BA145+BE145+BF145+BG145),0))</f>
        <v>0</v>
      </c>
      <c r="AM145" s="285" t="n">
        <f aca="false">IF(ISBLANK(U145),"",ROUND((U145+V145)-(BB145+BC145+BD145+BH145+BI145+BJ145),0))</f>
        <v>0</v>
      </c>
      <c r="AN145" s="285" t="n">
        <f aca="false">IF(ISBLANK(X145),"",ROUND((X145)-(BQ145+BR145+BS145),0))</f>
        <v>0</v>
      </c>
      <c r="AO145" s="285" t="n">
        <f aca="false">IF(ISBLANK(Z145),"",ROUND((Z145)-(BT145+BU145+BV145),0))</f>
        <v>0</v>
      </c>
      <c r="AP145" s="285" t="n">
        <f aca="false">IF(ISBLANK(AB145),"",ROUND((AB145)-(CC145+CD145+CE145),0))</f>
        <v>0</v>
      </c>
      <c r="AQ145" s="285" t="n">
        <f aca="false">IF(ISBLANK(AD145),"",ROUND((AD145)-(CF145+CG145+CH145),0))</f>
        <v>0</v>
      </c>
      <c r="AR145" s="345"/>
      <c r="AS145" s="285" t="n">
        <v>0</v>
      </c>
      <c r="AT145" s="285" t="n">
        <v>0</v>
      </c>
      <c r="AU145" s="285" t="n">
        <v>0</v>
      </c>
      <c r="AV145" s="285" t="n">
        <v>0</v>
      </c>
      <c r="AW145" s="285" t="n">
        <v>0</v>
      </c>
      <c r="AX145" s="285" t="n">
        <v>0</v>
      </c>
      <c r="AY145" s="285" t="n">
        <v>0</v>
      </c>
      <c r="AZ145" s="285" t="n">
        <v>0</v>
      </c>
      <c r="BA145" s="285" t="n">
        <v>0</v>
      </c>
      <c r="BB145" s="285" t="n">
        <v>0</v>
      </c>
      <c r="BC145" s="285" t="n">
        <v>0</v>
      </c>
      <c r="BD145" s="285" t="n">
        <v>0</v>
      </c>
      <c r="BE145" s="285" t="n">
        <v>0</v>
      </c>
      <c r="BF145" s="285" t="n">
        <v>0</v>
      </c>
      <c r="BG145" s="285" t="n">
        <v>0</v>
      </c>
      <c r="BH145" s="285" t="n">
        <v>0</v>
      </c>
      <c r="BI145" s="285" t="n">
        <v>0</v>
      </c>
      <c r="BJ145" s="285" t="n">
        <v>0</v>
      </c>
      <c r="BK145" s="285" t="n">
        <v>0</v>
      </c>
      <c r="BL145" s="285" t="n">
        <v>0</v>
      </c>
      <c r="BM145" s="285" t="n">
        <v>0</v>
      </c>
      <c r="BN145" s="285" t="n">
        <v>0</v>
      </c>
      <c r="BO145" s="285" t="n">
        <v>0</v>
      </c>
      <c r="BP145" s="285" t="n">
        <v>0</v>
      </c>
      <c r="BQ145" s="285" t="n">
        <v>0</v>
      </c>
      <c r="BR145" s="285" t="n">
        <v>0</v>
      </c>
      <c r="BS145" s="285" t="n">
        <v>0</v>
      </c>
      <c r="BT145" s="285" t="n">
        <v>0</v>
      </c>
      <c r="BU145" s="285" t="n">
        <v>0</v>
      </c>
      <c r="BV145" s="285" t="n">
        <v>0</v>
      </c>
      <c r="BW145" s="285" t="n">
        <v>0</v>
      </c>
      <c r="BX145" s="285" t="n">
        <v>0</v>
      </c>
      <c r="BY145" s="285" t="n">
        <v>0</v>
      </c>
      <c r="BZ145" s="285" t="n">
        <v>0</v>
      </c>
      <c r="CA145" s="285" t="n">
        <v>0</v>
      </c>
      <c r="CB145" s="285" t="n">
        <v>0</v>
      </c>
      <c r="CC145" s="285" t="n">
        <v>0</v>
      </c>
      <c r="CD145" s="285" t="n">
        <v>0</v>
      </c>
      <c r="CE145" s="285" t="n">
        <v>0</v>
      </c>
      <c r="CF145" s="285" t="n">
        <v>0</v>
      </c>
      <c r="CG145" s="285" t="n">
        <v>0</v>
      </c>
      <c r="CH145" s="285" t="n">
        <v>0</v>
      </c>
      <c r="CI145" s="345"/>
      <c r="CJ145" s="18"/>
      <c r="CK145" s="18"/>
      <c r="CL145" s="18"/>
      <c r="CM145" s="18"/>
      <c r="CN145" s="18"/>
      <c r="CO145" s="18"/>
      <c r="CP145" s="18"/>
      <c r="CQ145" s="18"/>
      <c r="CR145" s="18"/>
      <c r="CS145" s="18"/>
      <c r="CT145" s="18"/>
      <c r="CU145" s="18"/>
      <c r="CV145" s="18"/>
      <c r="CW145" s="18"/>
      <c r="CX145" s="18"/>
      <c r="CY145" s="18"/>
      <c r="CZ145" s="18"/>
      <c r="DA145" s="18"/>
      <c r="DB145" s="18"/>
      <c r="DC145" s="18"/>
      <c r="DD145" s="18"/>
      <c r="DE145" s="18"/>
      <c r="DF145" s="18"/>
      <c r="DG145" s="18"/>
      <c r="DH145" s="18"/>
      <c r="DI145" s="18"/>
      <c r="DJ145" s="18"/>
      <c r="DK145" s="18"/>
      <c r="DL145" s="18"/>
      <c r="DM145" s="18"/>
      <c r="DN145" s="18"/>
      <c r="DO145" s="18"/>
      <c r="DP145" s="18"/>
      <c r="DQ145" s="18"/>
      <c r="DR145" s="18"/>
      <c r="DS145" s="18"/>
      <c r="DT145" s="18"/>
      <c r="DU145" s="18"/>
      <c r="DV145" s="18"/>
      <c r="DW145" s="18"/>
      <c r="DX145" s="18"/>
      <c r="DY145" s="18"/>
      <c r="DZ145" s="18"/>
      <c r="EA145" s="18"/>
      <c r="EB145" s="18"/>
      <c r="EC145" s="18"/>
    </row>
    <row r="146" customFormat="false" ht="11.25" hidden="false" customHeight="true" outlineLevel="0" collapsed="false">
      <c r="A146" s="342" t="n">
        <v>2015</v>
      </c>
      <c r="B146" s="343" t="n">
        <v>139</v>
      </c>
      <c r="C146" s="344" t="s">
        <v>558</v>
      </c>
      <c r="D146" s="285" t="n">
        <v>55776.32</v>
      </c>
      <c r="E146" s="285" t="n">
        <v>60221.47</v>
      </c>
      <c r="F146" s="285" t="n">
        <v>98934.73</v>
      </c>
      <c r="G146" s="285" t="n">
        <v>97744.83</v>
      </c>
      <c r="H146" s="285" t="n">
        <v>76703.26</v>
      </c>
      <c r="I146" s="285" t="n">
        <v>76414.78</v>
      </c>
      <c r="J146" s="345"/>
      <c r="K146" s="285" t="n">
        <f aca="false">IF(E146&lt;&gt;0,ROUND(E146-(T146/(U146+V146)),0),"")</f>
        <v>-0</v>
      </c>
      <c r="L146" s="285" t="n">
        <f aca="false">IF(F146&lt;&gt;0,ROUND(F146-(W146/(X146)),0),"")</f>
        <v>0</v>
      </c>
      <c r="M146" s="285" t="n">
        <f aca="false">IF(G146&lt;&gt;0,ROUND(G146-(Y146/(Z146)),0),"")</f>
        <v>-0</v>
      </c>
      <c r="N146" s="285" t="n">
        <f aca="false">IF(H146&lt;&gt;0,ROUND(H146-(AA146/(AB146)),0),"")</f>
        <v>0</v>
      </c>
      <c r="O146" s="285" t="n">
        <f aca="false">IF(I146&lt;&gt;0,ROUND(I146-(AC146/(AD146)),0),"")</f>
        <v>0</v>
      </c>
      <c r="P146" s="345"/>
      <c r="Q146" s="285" t="n">
        <v>16318478.67</v>
      </c>
      <c r="R146" s="285" t="n">
        <v>274.57</v>
      </c>
      <c r="S146" s="285" t="n">
        <v>18</v>
      </c>
      <c r="T146" s="285" t="n">
        <v>16353140.57</v>
      </c>
      <c r="U146" s="285" t="n">
        <v>253.55</v>
      </c>
      <c r="V146" s="285" t="n">
        <v>18</v>
      </c>
      <c r="W146" s="285" t="n">
        <v>593608.36</v>
      </c>
      <c r="X146" s="285" t="n">
        <v>6</v>
      </c>
      <c r="Y146" s="285" t="n">
        <v>586469</v>
      </c>
      <c r="Z146" s="285" t="n">
        <v>6</v>
      </c>
      <c r="AA146" s="285" t="n">
        <v>690329.32</v>
      </c>
      <c r="AB146" s="285" t="n">
        <v>9</v>
      </c>
      <c r="AC146" s="285" t="n">
        <v>687733</v>
      </c>
      <c r="AD146" s="285" t="n">
        <v>9</v>
      </c>
      <c r="AE146" s="345"/>
      <c r="AF146" s="285" t="n">
        <f aca="false">IF(ISBLANK(Q146),"",ROUND(Q146-(AS146+AT146+AU146),0))</f>
        <v>0</v>
      </c>
      <c r="AG146" s="285" t="n">
        <f aca="false">IF(ISBLANK(T146),"",ROUND(T146-(AV146+AW146+AX146),0))</f>
        <v>0</v>
      </c>
      <c r="AH146" s="285" t="n">
        <f aca="false">IF(ISBLANK(W146),"",ROUND(W146-(BK146+BL146+BM146),0))</f>
        <v>0</v>
      </c>
      <c r="AI146" s="285" t="n">
        <f aca="false">IF(ISBLANK(Y146),"",ROUND(Y146-(BN146+BO146+BP146),0))</f>
        <v>0</v>
      </c>
      <c r="AJ146" s="285" t="n">
        <f aca="false">IF(ISBLANK(AA146),"",ROUND(AA146-(BW146+BX146+BY146),0))</f>
        <v>0</v>
      </c>
      <c r="AK146" s="285" t="n">
        <f aca="false">IF(ISBLANK(AC146),"",ROUND(AC146-(BZ146+CA146+CB146),0))</f>
        <v>0</v>
      </c>
      <c r="AL146" s="285" t="n">
        <f aca="false">IF(ISBLANK(R146),"",ROUND((R146+S146)-(AY146+AZ146+BA146+BE146+BF146+BG146),0))</f>
        <v>0</v>
      </c>
      <c r="AM146" s="285" t="n">
        <f aca="false">IF(ISBLANK(U146),"",ROUND((U146+V146)-(BB146+BC146+BD146+BH146+BI146+BJ146),0))</f>
        <v>0</v>
      </c>
      <c r="AN146" s="285" t="n">
        <f aca="false">IF(ISBLANK(X146),"",ROUND((X146)-(BQ146+BR146+BS146),0))</f>
        <v>0</v>
      </c>
      <c r="AO146" s="285" t="n">
        <f aca="false">IF(ISBLANK(Z146),"",ROUND((Z146)-(BT146+BU146+BV146),0))</f>
        <v>0</v>
      </c>
      <c r="AP146" s="285" t="n">
        <f aca="false">IF(ISBLANK(AB146),"",ROUND((AB146)-(CC146+CD146+CE146),0))</f>
        <v>0</v>
      </c>
      <c r="AQ146" s="285" t="n">
        <f aca="false">IF(ISBLANK(AD146),"",ROUND((AD146)-(CF146+CG146+CH146),0))</f>
        <v>0</v>
      </c>
      <c r="AR146" s="345"/>
      <c r="AS146" s="285" t="n">
        <v>9546629.19</v>
      </c>
      <c r="AT146" s="285" t="n">
        <v>6771849.48</v>
      </c>
      <c r="AU146" s="285" t="n">
        <v>0</v>
      </c>
      <c r="AV146" s="285" t="n">
        <v>9644182.17</v>
      </c>
      <c r="AW146" s="285" t="n">
        <v>6708958.4</v>
      </c>
      <c r="AX146" s="285" t="n">
        <v>0</v>
      </c>
      <c r="AY146" s="285" t="n">
        <v>158.94</v>
      </c>
      <c r="AZ146" s="285" t="n">
        <v>115.63</v>
      </c>
      <c r="BA146" s="285" t="n">
        <v>0</v>
      </c>
      <c r="BB146" s="285" t="n">
        <v>153.44</v>
      </c>
      <c r="BC146" s="285" t="n">
        <v>100.11</v>
      </c>
      <c r="BD146" s="285" t="n">
        <v>0</v>
      </c>
      <c r="BE146" s="285" t="n">
        <v>10.68</v>
      </c>
      <c r="BF146" s="285" t="n">
        <v>7.32</v>
      </c>
      <c r="BG146" s="285" t="n">
        <v>0</v>
      </c>
      <c r="BH146" s="285" t="n">
        <v>10.67</v>
      </c>
      <c r="BI146" s="285" t="n">
        <v>7.33</v>
      </c>
      <c r="BJ146" s="285" t="n">
        <v>0</v>
      </c>
      <c r="BK146" s="285" t="n">
        <v>452654.4</v>
      </c>
      <c r="BL146" s="285" t="n">
        <v>140953.96</v>
      </c>
      <c r="BM146" s="285" t="n">
        <v>0</v>
      </c>
      <c r="BN146" s="285" t="n">
        <v>447751.71</v>
      </c>
      <c r="BO146" s="285" t="n">
        <v>138717.29</v>
      </c>
      <c r="BP146" s="285" t="n">
        <v>0</v>
      </c>
      <c r="BQ146" s="285" t="n">
        <v>4.67</v>
      </c>
      <c r="BR146" s="285" t="n">
        <v>1.33</v>
      </c>
      <c r="BS146" s="285" t="n">
        <v>0</v>
      </c>
      <c r="BT146" s="285" t="n">
        <v>4.67</v>
      </c>
      <c r="BU146" s="285" t="n">
        <v>1.33</v>
      </c>
      <c r="BV146" s="285" t="n">
        <v>0</v>
      </c>
      <c r="BW146" s="285" t="n">
        <v>376932.63</v>
      </c>
      <c r="BX146" s="285" t="n">
        <v>313396.69</v>
      </c>
      <c r="BY146" s="285" t="n">
        <v>0</v>
      </c>
      <c r="BZ146" s="285" t="n">
        <v>376201.79</v>
      </c>
      <c r="CA146" s="285" t="n">
        <v>311531.21</v>
      </c>
      <c r="CB146" s="285" t="n">
        <v>0</v>
      </c>
      <c r="CC146" s="285" t="n">
        <v>5.34</v>
      </c>
      <c r="CD146" s="285" t="n">
        <v>3.66</v>
      </c>
      <c r="CE146" s="285" t="n">
        <v>0</v>
      </c>
      <c r="CF146" s="285" t="n">
        <v>5.33</v>
      </c>
      <c r="CG146" s="285" t="n">
        <v>3.67</v>
      </c>
      <c r="CH146" s="285" t="n">
        <v>0</v>
      </c>
      <c r="CI146" s="345"/>
      <c r="CJ146" s="18"/>
      <c r="CK146" s="18"/>
      <c r="CL146" s="18"/>
      <c r="CM146" s="18"/>
      <c r="CN146" s="18"/>
      <c r="CO146" s="18"/>
      <c r="CP146" s="18"/>
      <c r="CQ146" s="18"/>
      <c r="CR146" s="18"/>
      <c r="CS146" s="18"/>
      <c r="CT146" s="18"/>
      <c r="CU146" s="18"/>
      <c r="CV146" s="18"/>
      <c r="CW146" s="18"/>
      <c r="CX146" s="18"/>
      <c r="CY146" s="18"/>
      <c r="CZ146" s="18"/>
      <c r="DA146" s="18"/>
      <c r="DB146" s="18"/>
      <c r="DC146" s="18"/>
      <c r="DD146" s="18"/>
      <c r="DE146" s="18"/>
      <c r="DF146" s="18"/>
      <c r="DG146" s="18"/>
      <c r="DH146" s="18"/>
      <c r="DI146" s="18"/>
      <c r="DJ146" s="18"/>
      <c r="DK146" s="18"/>
      <c r="DL146" s="18"/>
      <c r="DM146" s="18"/>
      <c r="DN146" s="18"/>
      <c r="DO146" s="18"/>
      <c r="DP146" s="18"/>
      <c r="DQ146" s="18"/>
      <c r="DR146" s="18"/>
      <c r="DS146" s="18"/>
      <c r="DT146" s="18"/>
      <c r="DU146" s="18"/>
      <c r="DV146" s="18"/>
      <c r="DW146" s="18"/>
      <c r="DX146" s="18"/>
      <c r="DY146" s="18"/>
      <c r="DZ146" s="18"/>
      <c r="EA146" s="18"/>
      <c r="EB146" s="18"/>
      <c r="EC146" s="18"/>
    </row>
    <row r="147" customFormat="false" ht="11.25" hidden="false" customHeight="true" outlineLevel="0" collapsed="false">
      <c r="A147" s="342" t="n">
        <v>2015</v>
      </c>
      <c r="B147" s="343" t="n">
        <v>142</v>
      </c>
      <c r="C147" s="344" t="s">
        <v>559</v>
      </c>
      <c r="D147" s="285" t="n">
        <v>49253.88</v>
      </c>
      <c r="E147" s="285" t="n">
        <v>50077.12</v>
      </c>
      <c r="F147" s="285" t="n">
        <v>90039.75</v>
      </c>
      <c r="G147" s="285" t="n">
        <v>92497.5</v>
      </c>
      <c r="H147" s="285" t="n">
        <v>67452.03</v>
      </c>
      <c r="I147" s="285" t="n">
        <v>69590.8</v>
      </c>
      <c r="J147" s="345"/>
      <c r="K147" s="285" t="n">
        <f aca="false">IF(E147&lt;&gt;0,ROUND(E147-(T147/(U147+V147)),0),"")</f>
        <v>-0</v>
      </c>
      <c r="L147" s="285" t="n">
        <f aca="false">IF(F147&lt;&gt;0,ROUND(F147-(W147/(X147)),0),"")</f>
        <v>0</v>
      </c>
      <c r="M147" s="285" t="n">
        <f aca="false">IF(G147&lt;&gt;0,ROUND(G147-(Y147/(Z147)),0),"")</f>
        <v>0</v>
      </c>
      <c r="N147" s="285" t="n">
        <f aca="false">IF(H147&lt;&gt;0,ROUND(H147-(AA147/(AB147)),0),"")</f>
        <v>0</v>
      </c>
      <c r="O147" s="285" t="n">
        <f aca="false">IF(I147&lt;&gt;0,ROUND(I147-(AC147/(AD147)),0),"")</f>
        <v>0</v>
      </c>
      <c r="P147" s="345"/>
      <c r="Q147" s="285" t="n">
        <v>8112606.18</v>
      </c>
      <c r="R147" s="285" t="n">
        <v>154.21</v>
      </c>
      <c r="S147" s="285" t="n">
        <v>10.5</v>
      </c>
      <c r="T147" s="285" t="n">
        <v>8388419.02</v>
      </c>
      <c r="U147" s="285" t="n">
        <v>157.01</v>
      </c>
      <c r="V147" s="285" t="n">
        <v>10.5</v>
      </c>
      <c r="W147" s="285" t="n">
        <v>360159</v>
      </c>
      <c r="X147" s="285" t="n">
        <v>4</v>
      </c>
      <c r="Y147" s="285" t="n">
        <v>369990</v>
      </c>
      <c r="Z147" s="285" t="n">
        <v>4</v>
      </c>
      <c r="AA147" s="285" t="n">
        <v>337260.15</v>
      </c>
      <c r="AB147" s="285" t="n">
        <v>5</v>
      </c>
      <c r="AC147" s="285" t="n">
        <v>347954</v>
      </c>
      <c r="AD147" s="285" t="n">
        <v>5</v>
      </c>
      <c r="AE147" s="345"/>
      <c r="AF147" s="285" t="n">
        <f aca="false">IF(ISBLANK(Q147),"",ROUND(Q147-(AS147+AT147+AU147),0))</f>
        <v>0</v>
      </c>
      <c r="AG147" s="285" t="n">
        <f aca="false">IF(ISBLANK(T147),"",ROUND(T147-(AV147+AW147+AX147),0))</f>
        <v>0</v>
      </c>
      <c r="AH147" s="285" t="n">
        <f aca="false">IF(ISBLANK(W147),"",ROUND(W147-(BK147+BL147+BM147),0))</f>
        <v>0</v>
      </c>
      <c r="AI147" s="285" t="n">
        <f aca="false">IF(ISBLANK(Y147),"",ROUND(Y147-(BN147+BO147+BP147),0))</f>
        <v>0</v>
      </c>
      <c r="AJ147" s="285" t="n">
        <f aca="false">IF(ISBLANK(AA147),"",ROUND(AA147-(BW147+BX147+BY147),0))</f>
        <v>0</v>
      </c>
      <c r="AK147" s="285" t="n">
        <f aca="false">IF(ISBLANK(AC147),"",ROUND(AC147-(BZ147+CA147+CB147),0))</f>
        <v>0</v>
      </c>
      <c r="AL147" s="285" t="n">
        <f aca="false">IF(ISBLANK(R147),"",ROUND((R147+S147)-(AY147+AZ147+BA147+BE147+BF147+BG147),0))</f>
        <v>0</v>
      </c>
      <c r="AM147" s="285" t="n">
        <f aca="false">IF(ISBLANK(U147),"",ROUND((U147+V147)-(BB147+BC147+BD147+BH147+BI147+BJ147),0))</f>
        <v>0</v>
      </c>
      <c r="AN147" s="285" t="n">
        <f aca="false">IF(ISBLANK(X147),"",ROUND((X147)-(BQ147+BR147+BS147),0))</f>
        <v>0</v>
      </c>
      <c r="AO147" s="285" t="n">
        <f aca="false">IF(ISBLANK(Z147),"",ROUND((Z147)-(BT147+BU147+BV147),0))</f>
        <v>0</v>
      </c>
      <c r="AP147" s="285" t="n">
        <f aca="false">IF(ISBLANK(AB147),"",ROUND((AB147)-(CC147+CD147+CE147),0))</f>
        <v>0</v>
      </c>
      <c r="AQ147" s="285" t="n">
        <f aca="false">IF(ISBLANK(AD147),"",ROUND((AD147)-(CF147+CG147+CH147),0))</f>
        <v>0</v>
      </c>
      <c r="AR147" s="345"/>
      <c r="AS147" s="285" t="n">
        <v>4284099.32</v>
      </c>
      <c r="AT147" s="285" t="n">
        <v>3828506.86</v>
      </c>
      <c r="AU147" s="285" t="n">
        <v>0</v>
      </c>
      <c r="AV147" s="285" t="n">
        <v>4548448.27</v>
      </c>
      <c r="AW147" s="285" t="n">
        <v>3839970.75</v>
      </c>
      <c r="AX147" s="285" t="n">
        <v>0</v>
      </c>
      <c r="AY147" s="285" t="n">
        <v>83.87</v>
      </c>
      <c r="AZ147" s="285" t="n">
        <v>70.34</v>
      </c>
      <c r="BA147" s="285" t="n">
        <v>0</v>
      </c>
      <c r="BB147" s="285" t="n">
        <v>87.11</v>
      </c>
      <c r="BC147" s="285" t="n">
        <v>69.9</v>
      </c>
      <c r="BD147" s="285" t="n">
        <v>0</v>
      </c>
      <c r="BE147" s="285" t="n">
        <v>5.5</v>
      </c>
      <c r="BF147" s="285" t="n">
        <v>5</v>
      </c>
      <c r="BG147" s="285" t="n">
        <v>0</v>
      </c>
      <c r="BH147" s="285" t="n">
        <v>5.5</v>
      </c>
      <c r="BI147" s="285" t="n">
        <v>5</v>
      </c>
      <c r="BJ147" s="285" t="n">
        <v>0</v>
      </c>
      <c r="BK147" s="285" t="n">
        <v>232415.01</v>
      </c>
      <c r="BL147" s="285" t="n">
        <v>127743.99</v>
      </c>
      <c r="BM147" s="285" t="n">
        <v>0</v>
      </c>
      <c r="BN147" s="285" t="n">
        <v>238733</v>
      </c>
      <c r="BO147" s="285" t="n">
        <v>131257</v>
      </c>
      <c r="BP147" s="285" t="n">
        <v>0</v>
      </c>
      <c r="BQ147" s="285" t="n">
        <v>2.66</v>
      </c>
      <c r="BR147" s="285" t="n">
        <v>1.34</v>
      </c>
      <c r="BS147" s="285" t="n">
        <v>0</v>
      </c>
      <c r="BT147" s="285" t="n">
        <v>2.66</v>
      </c>
      <c r="BU147" s="285" t="n">
        <v>1.34</v>
      </c>
      <c r="BV147" s="285" t="n">
        <v>0</v>
      </c>
      <c r="BW147" s="285" t="n">
        <v>179555.7</v>
      </c>
      <c r="BX147" s="285" t="n">
        <v>157704.45</v>
      </c>
      <c r="BY147" s="285" t="n">
        <v>0</v>
      </c>
      <c r="BZ147" s="285" t="n">
        <v>185911.55</v>
      </c>
      <c r="CA147" s="285" t="n">
        <v>162042.45</v>
      </c>
      <c r="CB147" s="285" t="n">
        <v>0</v>
      </c>
      <c r="CC147" s="285" t="n">
        <v>2.66</v>
      </c>
      <c r="CD147" s="285" t="n">
        <v>2.34</v>
      </c>
      <c r="CE147" s="285" t="n">
        <v>0</v>
      </c>
      <c r="CF147" s="285" t="n">
        <v>2.66</v>
      </c>
      <c r="CG147" s="285" t="n">
        <v>2.34</v>
      </c>
      <c r="CH147" s="285" t="n">
        <v>0</v>
      </c>
      <c r="CI147" s="345"/>
      <c r="CJ147" s="18"/>
      <c r="CK147" s="18"/>
      <c r="CL147" s="18"/>
      <c r="CM147" s="18"/>
      <c r="CN147" s="18"/>
      <c r="CO147" s="18"/>
      <c r="CP147" s="18"/>
      <c r="CQ147" s="18"/>
      <c r="CR147" s="18"/>
      <c r="CS147" s="18"/>
      <c r="CT147" s="18"/>
      <c r="CU147" s="18"/>
      <c r="CV147" s="18"/>
      <c r="CW147" s="18"/>
      <c r="CX147" s="18"/>
      <c r="CY147" s="18"/>
      <c r="CZ147" s="18"/>
      <c r="DA147" s="18"/>
      <c r="DB147" s="18"/>
      <c r="DC147" s="18"/>
      <c r="DD147" s="18"/>
      <c r="DE147" s="18"/>
      <c r="DF147" s="18"/>
      <c r="DG147" s="18"/>
      <c r="DH147" s="18"/>
      <c r="DI147" s="18"/>
      <c r="DJ147" s="18"/>
      <c r="DK147" s="18"/>
      <c r="DL147" s="18"/>
      <c r="DM147" s="18"/>
      <c r="DN147" s="18"/>
      <c r="DO147" s="18"/>
      <c r="DP147" s="18"/>
      <c r="DQ147" s="18"/>
      <c r="DR147" s="18"/>
      <c r="DS147" s="18"/>
      <c r="DT147" s="18"/>
      <c r="DU147" s="18"/>
      <c r="DV147" s="18"/>
      <c r="DW147" s="18"/>
      <c r="DX147" s="18"/>
      <c r="DY147" s="18"/>
      <c r="DZ147" s="18"/>
      <c r="EA147" s="18"/>
      <c r="EB147" s="18"/>
      <c r="EC147" s="18"/>
    </row>
    <row r="148" customFormat="false" ht="11.25" hidden="false" customHeight="true" outlineLevel="0" collapsed="false">
      <c r="A148" s="342" t="n">
        <v>2015</v>
      </c>
      <c r="B148" s="343" t="n">
        <v>143</v>
      </c>
      <c r="C148" s="344" t="s">
        <v>560</v>
      </c>
      <c r="D148" s="285" t="n">
        <v>61913.3</v>
      </c>
      <c r="E148" s="285" t="n">
        <v>66352.9</v>
      </c>
      <c r="F148" s="285" t="n">
        <v>121491.18</v>
      </c>
      <c r="G148" s="285" t="n">
        <v>119308</v>
      </c>
      <c r="H148" s="285" t="n">
        <v>98967.46</v>
      </c>
      <c r="I148" s="285" t="n">
        <v>100064.19</v>
      </c>
      <c r="J148" s="345"/>
      <c r="K148" s="285" t="n">
        <f aca="false">IF(E148&lt;&gt;0,ROUND(E148-(T148/(U148+V148)),0),"")</f>
        <v>-0</v>
      </c>
      <c r="L148" s="285" t="n">
        <f aca="false">IF(F148&lt;&gt;0,ROUND(F148-(W148/(X148)),0),"")</f>
        <v>0</v>
      </c>
      <c r="M148" s="285" t="n">
        <f aca="false">IF(G148&lt;&gt;0,ROUND(G148-(Y148/(Z148)),0),"")</f>
        <v>0</v>
      </c>
      <c r="N148" s="285" t="n">
        <f aca="false">IF(H148&lt;&gt;0,ROUND(H148-(AA148/(AB148)),0),"")</f>
        <v>0</v>
      </c>
      <c r="O148" s="285" t="n">
        <f aca="false">IF(I148&lt;&gt;0,ROUND(I148-(AC148/(AD148)),0),"")</f>
        <v>0</v>
      </c>
      <c r="P148" s="345"/>
      <c r="Q148" s="285" t="n">
        <v>37707674.98</v>
      </c>
      <c r="R148" s="285" t="n">
        <v>573.85</v>
      </c>
      <c r="S148" s="285" t="n">
        <v>35.19</v>
      </c>
      <c r="T148" s="285" t="n">
        <v>39181388</v>
      </c>
      <c r="U148" s="285" t="n">
        <v>558.5</v>
      </c>
      <c r="V148" s="285" t="n">
        <v>32</v>
      </c>
      <c r="W148" s="285" t="n">
        <v>971929.4</v>
      </c>
      <c r="X148" s="285" t="n">
        <v>8</v>
      </c>
      <c r="Y148" s="285" t="n">
        <v>1073772</v>
      </c>
      <c r="Z148" s="285" t="n">
        <v>9</v>
      </c>
      <c r="AA148" s="285" t="n">
        <v>1571603.23</v>
      </c>
      <c r="AB148" s="285" t="n">
        <v>15.88</v>
      </c>
      <c r="AC148" s="285" t="n">
        <v>1601027</v>
      </c>
      <c r="AD148" s="285" t="n">
        <v>16</v>
      </c>
      <c r="AE148" s="345"/>
      <c r="AF148" s="285" t="n">
        <f aca="false">IF(ISBLANK(Q148),"",ROUND(Q148-(AS148+AT148+AU148),0))</f>
        <v>0</v>
      </c>
      <c r="AG148" s="285" t="n">
        <f aca="false">IF(ISBLANK(T148),"",ROUND(T148-(AV148+AW148+AX148),0))</f>
        <v>0</v>
      </c>
      <c r="AH148" s="285" t="n">
        <f aca="false">IF(ISBLANK(W148),"",ROUND(W148-(BK148+BL148+BM148),0))</f>
        <v>0</v>
      </c>
      <c r="AI148" s="285" t="n">
        <f aca="false">IF(ISBLANK(Y148),"",ROUND(Y148-(BN148+BO148+BP148),0))</f>
        <v>0</v>
      </c>
      <c r="AJ148" s="285" t="n">
        <f aca="false">IF(ISBLANK(AA148),"",ROUND(AA148-(BW148+BX148+BY148),0))</f>
        <v>0</v>
      </c>
      <c r="AK148" s="285" t="n">
        <f aca="false">IF(ISBLANK(AC148),"",ROUND(AC148-(BZ148+CA148+CB148),0))</f>
        <v>0</v>
      </c>
      <c r="AL148" s="285" t="n">
        <f aca="false">IF(ISBLANK(R148),"",ROUND((R148+S148)-(AY148+AZ148+BA148+BE148+BF148+BG148),0))</f>
        <v>0</v>
      </c>
      <c r="AM148" s="285" t="n">
        <f aca="false">IF(ISBLANK(U148),"",ROUND((U148+V148)-(BB148+BC148+BD148+BH148+BI148+BJ148),0))</f>
        <v>0</v>
      </c>
      <c r="AN148" s="285" t="n">
        <f aca="false">IF(ISBLANK(X148),"",ROUND((X148)-(BQ148+BR148+BS148),0))</f>
        <v>0</v>
      </c>
      <c r="AO148" s="285" t="n">
        <f aca="false">IF(ISBLANK(Z148),"",ROUND((Z148)-(BT148+BU148+BV148),0))</f>
        <v>0</v>
      </c>
      <c r="AP148" s="285" t="n">
        <f aca="false">IF(ISBLANK(AB148),"",ROUND((AB148)-(CC148+CD148+CE148),0))</f>
        <v>0</v>
      </c>
      <c r="AQ148" s="285" t="n">
        <f aca="false">IF(ISBLANK(AD148),"",ROUND((AD148)-(CF148+CG148+CH148),0))</f>
        <v>0</v>
      </c>
      <c r="AR148" s="345"/>
      <c r="AS148" s="285" t="n">
        <v>24206104.11</v>
      </c>
      <c r="AT148" s="285" t="n">
        <v>13501570.87</v>
      </c>
      <c r="AU148" s="285" t="n">
        <v>0</v>
      </c>
      <c r="AV148" s="285" t="n">
        <v>25999882</v>
      </c>
      <c r="AW148" s="285" t="n">
        <v>13181506</v>
      </c>
      <c r="AX148" s="285" t="n">
        <v>0</v>
      </c>
      <c r="AY148" s="285" t="n">
        <v>373.08</v>
      </c>
      <c r="AZ148" s="285" t="n">
        <v>200.77</v>
      </c>
      <c r="BA148" s="285" t="n">
        <v>0</v>
      </c>
      <c r="BB148" s="285" t="n">
        <v>370.12</v>
      </c>
      <c r="BC148" s="285" t="n">
        <v>188.38</v>
      </c>
      <c r="BD148" s="285" t="n">
        <v>0</v>
      </c>
      <c r="BE148" s="285" t="n">
        <v>18.69</v>
      </c>
      <c r="BF148" s="285" t="n">
        <v>16.5</v>
      </c>
      <c r="BG148" s="285" t="n">
        <v>0</v>
      </c>
      <c r="BH148" s="285" t="n">
        <v>19.5</v>
      </c>
      <c r="BI148" s="285" t="n">
        <v>12.5</v>
      </c>
      <c r="BJ148" s="285" t="n">
        <v>0</v>
      </c>
      <c r="BK148" s="285" t="n">
        <v>744580.44</v>
      </c>
      <c r="BL148" s="285" t="n">
        <v>227348.96</v>
      </c>
      <c r="BM148" s="285" t="n">
        <v>0</v>
      </c>
      <c r="BN148" s="285" t="n">
        <v>847763.5</v>
      </c>
      <c r="BO148" s="285" t="n">
        <v>226008.5</v>
      </c>
      <c r="BP148" s="285" t="n">
        <v>0</v>
      </c>
      <c r="BQ148" s="285" t="n">
        <v>6.5</v>
      </c>
      <c r="BR148" s="285" t="n">
        <v>1.5</v>
      </c>
      <c r="BS148" s="285" t="n">
        <v>0</v>
      </c>
      <c r="BT148" s="285" t="n">
        <v>7.5</v>
      </c>
      <c r="BU148" s="285" t="n">
        <v>1.5</v>
      </c>
      <c r="BV148" s="285" t="n">
        <v>0</v>
      </c>
      <c r="BW148" s="285" t="n">
        <v>836136.5</v>
      </c>
      <c r="BX148" s="285" t="n">
        <v>735466.73</v>
      </c>
      <c r="BY148" s="285" t="n">
        <v>0</v>
      </c>
      <c r="BZ148" s="285" t="n">
        <v>850276.5</v>
      </c>
      <c r="CA148" s="285" t="n">
        <v>750750.5</v>
      </c>
      <c r="CB148" s="285" t="n">
        <v>0</v>
      </c>
      <c r="CC148" s="285" t="n">
        <v>8.5</v>
      </c>
      <c r="CD148" s="285" t="n">
        <v>7.38</v>
      </c>
      <c r="CE148" s="285" t="n">
        <v>0</v>
      </c>
      <c r="CF148" s="285" t="n">
        <v>8.5</v>
      </c>
      <c r="CG148" s="285" t="n">
        <v>7.5</v>
      </c>
      <c r="CH148" s="285" t="n">
        <v>0</v>
      </c>
      <c r="CI148" s="345"/>
      <c r="CJ148" s="18"/>
      <c r="CK148" s="18"/>
      <c r="CL148" s="18"/>
      <c r="CM148" s="18"/>
      <c r="CN148" s="18"/>
      <c r="CO148" s="18"/>
      <c r="CP148" s="18"/>
      <c r="CQ148" s="18"/>
      <c r="CR148" s="18"/>
      <c r="CS148" s="18"/>
      <c r="CT148" s="18"/>
      <c r="CU148" s="18"/>
      <c r="CV148" s="18"/>
      <c r="CW148" s="18"/>
      <c r="CX148" s="18"/>
      <c r="CY148" s="18"/>
      <c r="CZ148" s="18"/>
      <c r="DA148" s="18"/>
      <c r="DB148" s="18"/>
      <c r="DC148" s="18"/>
      <c r="DD148" s="18"/>
      <c r="DE148" s="18"/>
      <c r="DF148" s="18"/>
      <c r="DG148" s="18"/>
      <c r="DH148" s="18"/>
      <c r="DI148" s="18"/>
      <c r="DJ148" s="18"/>
      <c r="DK148" s="18"/>
      <c r="DL148" s="18"/>
      <c r="DM148" s="18"/>
      <c r="DN148" s="18"/>
      <c r="DO148" s="18"/>
      <c r="DP148" s="18"/>
      <c r="DQ148" s="18"/>
      <c r="DR148" s="18"/>
      <c r="DS148" s="18"/>
      <c r="DT148" s="18"/>
      <c r="DU148" s="18"/>
      <c r="DV148" s="18"/>
      <c r="DW148" s="18"/>
      <c r="DX148" s="18"/>
      <c r="DY148" s="18"/>
      <c r="DZ148" s="18"/>
      <c r="EA148" s="18"/>
      <c r="EB148" s="18"/>
      <c r="EC148" s="18"/>
    </row>
    <row r="149" customFormat="false" ht="11.25" hidden="false" customHeight="true" outlineLevel="0" collapsed="false">
      <c r="A149" s="342" t="n">
        <v>2015</v>
      </c>
      <c r="B149" s="343" t="n">
        <v>144</v>
      </c>
      <c r="C149" s="344" t="s">
        <v>561</v>
      </c>
      <c r="D149" s="285" t="n">
        <v>59357.33</v>
      </c>
      <c r="E149" s="285" t="n">
        <v>62583.84</v>
      </c>
      <c r="F149" s="285" t="n">
        <v>129274.25</v>
      </c>
      <c r="G149" s="285" t="n">
        <v>129274.25</v>
      </c>
      <c r="H149" s="285" t="n">
        <v>93710.22</v>
      </c>
      <c r="I149" s="285" t="n">
        <v>93710.22</v>
      </c>
      <c r="J149" s="345"/>
      <c r="K149" s="285" t="n">
        <f aca="false">IF(E149&lt;&gt;0,ROUND(E149-(T149/(U149+V149)),0),"")</f>
        <v>-0</v>
      </c>
      <c r="L149" s="285" t="n">
        <f aca="false">IF(F149&lt;&gt;0,ROUND(F149-(W149/(X149)),0),"")</f>
        <v>0</v>
      </c>
      <c r="M149" s="285" t="n">
        <f aca="false">IF(G149&lt;&gt;0,ROUND(G149-(Y149/(Z149)),0),"")</f>
        <v>0</v>
      </c>
      <c r="N149" s="285" t="n">
        <f aca="false">IF(H149&lt;&gt;0,ROUND(H149-(AA149/(AB149)),0),"")</f>
        <v>-0</v>
      </c>
      <c r="O149" s="285" t="n">
        <f aca="false">IF(I149&lt;&gt;0,ROUND(I149-(AC149/(AD149)),0),"")</f>
        <v>-0</v>
      </c>
      <c r="P149" s="345"/>
      <c r="Q149" s="285" t="n">
        <v>15483953.65</v>
      </c>
      <c r="R149" s="285" t="n">
        <v>248.24</v>
      </c>
      <c r="S149" s="285" t="n">
        <v>12.62</v>
      </c>
      <c r="T149" s="285" t="n">
        <v>16258656.04</v>
      </c>
      <c r="U149" s="285" t="n">
        <v>246.17</v>
      </c>
      <c r="V149" s="285" t="n">
        <v>13.62</v>
      </c>
      <c r="W149" s="285" t="n">
        <v>517097</v>
      </c>
      <c r="X149" s="285" t="n">
        <v>4</v>
      </c>
      <c r="Y149" s="285" t="n">
        <v>517097</v>
      </c>
      <c r="Z149" s="285" t="n">
        <v>4</v>
      </c>
      <c r="AA149" s="285" t="n">
        <v>456368.78</v>
      </c>
      <c r="AB149" s="285" t="n">
        <v>4.87</v>
      </c>
      <c r="AC149" s="285" t="n">
        <v>456368.78</v>
      </c>
      <c r="AD149" s="285" t="n">
        <v>4.87</v>
      </c>
      <c r="AE149" s="345"/>
      <c r="AF149" s="285" t="n">
        <f aca="false">IF(ISBLANK(Q149),"",ROUND(Q149-(AS149+AT149+AU149),0))</f>
        <v>0</v>
      </c>
      <c r="AG149" s="285" t="n">
        <f aca="false">IF(ISBLANK(T149),"",ROUND(T149-(AV149+AW149+AX149),0))</f>
        <v>0</v>
      </c>
      <c r="AH149" s="285" t="n">
        <f aca="false">IF(ISBLANK(W149),"",ROUND(W149-(BK149+BL149+BM149),0))</f>
        <v>0</v>
      </c>
      <c r="AI149" s="285" t="n">
        <f aca="false">IF(ISBLANK(Y149),"",ROUND(Y149-(BN149+BO149+BP149),0))</f>
        <v>0</v>
      </c>
      <c r="AJ149" s="285" t="n">
        <f aca="false">IF(ISBLANK(AA149),"",ROUND(AA149-(BW149+BX149+BY149),0))</f>
        <v>0</v>
      </c>
      <c r="AK149" s="285" t="n">
        <f aca="false">IF(ISBLANK(AC149),"",ROUND(AC149-(BZ149+CA149+CB149),0))</f>
        <v>0</v>
      </c>
      <c r="AL149" s="285" t="n">
        <f aca="false">IF(ISBLANK(R149),"",ROUND((R149+S149)-(AY149+AZ149+BA149+BE149+BF149+BG149),0))</f>
        <v>0</v>
      </c>
      <c r="AM149" s="285" t="n">
        <f aca="false">IF(ISBLANK(U149),"",ROUND((U149+V149)-(BB149+BC149+BD149+BH149+BI149+BJ149),0))</f>
        <v>0</v>
      </c>
      <c r="AN149" s="285" t="n">
        <f aca="false">IF(ISBLANK(X149),"",ROUND((X149)-(BQ149+BR149+BS149),0))</f>
        <v>0</v>
      </c>
      <c r="AO149" s="285" t="n">
        <f aca="false">IF(ISBLANK(Z149),"",ROUND((Z149)-(BT149+BU149+BV149),0))</f>
        <v>0</v>
      </c>
      <c r="AP149" s="285" t="n">
        <f aca="false">IF(ISBLANK(AB149),"",ROUND((AB149)-(CC149+CD149+CE149),0))</f>
        <v>0</v>
      </c>
      <c r="AQ149" s="285" t="n">
        <f aca="false">IF(ISBLANK(AD149),"",ROUND((AD149)-(CF149+CG149+CH149),0))</f>
        <v>0</v>
      </c>
      <c r="AR149" s="345"/>
      <c r="AS149" s="285" t="n">
        <v>9952820.59</v>
      </c>
      <c r="AT149" s="285" t="n">
        <v>5531133.06</v>
      </c>
      <c r="AU149" s="285" t="n">
        <v>0</v>
      </c>
      <c r="AV149" s="285" t="n">
        <v>10392601.92</v>
      </c>
      <c r="AW149" s="285" t="n">
        <v>5866054.12</v>
      </c>
      <c r="AX149" s="285" t="n">
        <v>0</v>
      </c>
      <c r="AY149" s="285" t="n">
        <v>166.37</v>
      </c>
      <c r="AZ149" s="285" t="n">
        <v>81.87</v>
      </c>
      <c r="BA149" s="285" t="n">
        <v>0</v>
      </c>
      <c r="BB149" s="285" t="n">
        <v>163.3</v>
      </c>
      <c r="BC149" s="285" t="n">
        <v>82.87</v>
      </c>
      <c r="BD149" s="285" t="n">
        <v>0</v>
      </c>
      <c r="BE149" s="285" t="n">
        <v>7.35</v>
      </c>
      <c r="BF149" s="285" t="n">
        <v>5.27</v>
      </c>
      <c r="BG149" s="285" t="n">
        <v>0</v>
      </c>
      <c r="BH149" s="285" t="n">
        <v>7.35</v>
      </c>
      <c r="BI149" s="285" t="n">
        <v>6.27</v>
      </c>
      <c r="BJ149" s="285" t="n">
        <v>0</v>
      </c>
      <c r="BK149" s="285" t="n">
        <v>343852.55</v>
      </c>
      <c r="BL149" s="285" t="n">
        <v>173244.45</v>
      </c>
      <c r="BM149" s="285" t="n">
        <v>0</v>
      </c>
      <c r="BN149" s="285" t="n">
        <v>343852.55</v>
      </c>
      <c r="BO149" s="285" t="n">
        <v>173244.45</v>
      </c>
      <c r="BP149" s="285" t="n">
        <v>0</v>
      </c>
      <c r="BQ149" s="285" t="n">
        <v>2.67</v>
      </c>
      <c r="BR149" s="285" t="n">
        <v>1.33</v>
      </c>
      <c r="BS149" s="285" t="n">
        <v>0</v>
      </c>
      <c r="BT149" s="285" t="n">
        <v>2.67</v>
      </c>
      <c r="BU149" s="285" t="n">
        <v>1.33</v>
      </c>
      <c r="BV149" s="285" t="n">
        <v>0</v>
      </c>
      <c r="BW149" s="285" t="n">
        <v>245786.67</v>
      </c>
      <c r="BX149" s="285" t="n">
        <v>210582.11</v>
      </c>
      <c r="BY149" s="285" t="n">
        <v>0</v>
      </c>
      <c r="BZ149" s="285" t="n">
        <v>245786.67</v>
      </c>
      <c r="CA149" s="285" t="n">
        <v>210582.11</v>
      </c>
      <c r="CB149" s="285" t="n">
        <v>0</v>
      </c>
      <c r="CC149" s="285" t="n">
        <v>2.58</v>
      </c>
      <c r="CD149" s="285" t="n">
        <v>2.29</v>
      </c>
      <c r="CE149" s="285" t="n">
        <v>0</v>
      </c>
      <c r="CF149" s="285" t="n">
        <v>2.58</v>
      </c>
      <c r="CG149" s="285" t="n">
        <v>2.29</v>
      </c>
      <c r="CH149" s="285" t="n">
        <v>0</v>
      </c>
      <c r="CI149" s="345"/>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row>
    <row r="150" customFormat="false" ht="11.25" hidden="false" customHeight="true" outlineLevel="0" collapsed="false">
      <c r="A150" s="342" t="n">
        <v>2015</v>
      </c>
      <c r="B150" s="343" t="n">
        <v>202</v>
      </c>
      <c r="C150" s="344" t="s">
        <v>562</v>
      </c>
      <c r="D150" s="285" t="n">
        <v>48881.65</v>
      </c>
      <c r="E150" s="285" t="n">
        <v>57270.36</v>
      </c>
      <c r="F150" s="285" t="n">
        <v>79466.04</v>
      </c>
      <c r="G150" s="285" t="n">
        <v>80393.5</v>
      </c>
      <c r="H150" s="285" t="n">
        <v>0</v>
      </c>
      <c r="I150" s="285" t="n">
        <v>0</v>
      </c>
      <c r="J150" s="345"/>
      <c r="K150" s="285" t="n">
        <f aca="false">IF(E150&lt;&gt;0,ROUND(E150-(T150/(U150+V150)),0),"")</f>
        <v>-0</v>
      </c>
      <c r="L150" s="285" t="n">
        <f aca="false">IF(F150&lt;&gt;0,ROUND(F150-(W150/(X150)),0),"")</f>
        <v>0</v>
      </c>
      <c r="M150" s="285" t="n">
        <f aca="false">IF(G150&lt;&gt;0,ROUND(G150-(Y150/(Z150)),0),"")</f>
        <v>0</v>
      </c>
      <c r="N150" s="285" t="str">
        <f aca="false">IF(H150&lt;&gt;0,ROUND(H150-(AA150/(AB150)),0),"")</f>
        <v/>
      </c>
      <c r="O150" s="285" t="str">
        <f aca="false">IF(I150&lt;&gt;0,ROUND(I150-(AC150/(AD150)),0),"")</f>
        <v/>
      </c>
      <c r="P150" s="345"/>
      <c r="Q150" s="285" t="n">
        <v>2095556.43</v>
      </c>
      <c r="R150" s="285" t="n">
        <v>41.12</v>
      </c>
      <c r="S150" s="285" t="n">
        <v>1.75</v>
      </c>
      <c r="T150" s="285" t="n">
        <v>2620119</v>
      </c>
      <c r="U150" s="285" t="n">
        <v>42.5</v>
      </c>
      <c r="V150" s="285" t="n">
        <v>3.25</v>
      </c>
      <c r="W150" s="285" t="n">
        <v>158932.08</v>
      </c>
      <c r="X150" s="285" t="n">
        <v>2</v>
      </c>
      <c r="Y150" s="285" t="n">
        <v>160787</v>
      </c>
      <c r="Z150" s="285" t="n">
        <v>2</v>
      </c>
      <c r="AA150" s="285" t="n">
        <v>0</v>
      </c>
      <c r="AB150" s="285" t="n">
        <v>0</v>
      </c>
      <c r="AC150" s="285" t="n">
        <v>0</v>
      </c>
      <c r="AD150" s="285" t="n">
        <v>0</v>
      </c>
      <c r="AE150" s="345"/>
      <c r="AF150" s="285" t="n">
        <f aca="false">IF(ISBLANK(Q150),"",ROUND(Q150-(AS150+AT150+AU150),0))</f>
        <v>0</v>
      </c>
      <c r="AG150" s="285" t="n">
        <f aca="false">IF(ISBLANK(T150),"",ROUND(T150-(AV150+AW150+AX150),0))</f>
        <v>0</v>
      </c>
      <c r="AH150" s="285" t="n">
        <f aca="false">IF(ISBLANK(W150),"",ROUND(W150-(BK150+BL150+BM150),0))</f>
        <v>0</v>
      </c>
      <c r="AI150" s="285" t="n">
        <f aca="false">IF(ISBLANK(Y150),"",ROUND(Y150-(BN150+BO150+BP150),0))</f>
        <v>0</v>
      </c>
      <c r="AJ150" s="285" t="n">
        <f aca="false">IF(ISBLANK(AA150),"",ROUND(AA150-(BW150+BX150+BY150),0))</f>
        <v>0</v>
      </c>
      <c r="AK150" s="285" t="n">
        <f aca="false">IF(ISBLANK(AC150),"",ROUND(AC150-(BZ150+CA150+CB150),0))</f>
        <v>0</v>
      </c>
      <c r="AL150" s="285" t="n">
        <f aca="false">IF(ISBLANK(R150),"",ROUND((R150+S150)-(AY150+AZ150+BA150+BE150+BF150+BG150),0))</f>
        <v>0</v>
      </c>
      <c r="AM150" s="285" t="n">
        <f aca="false">IF(ISBLANK(U150),"",ROUND((U150+V150)-(BB150+BC150+BD150+BH150+BI150+BJ150),0))</f>
        <v>0</v>
      </c>
      <c r="AN150" s="285" t="n">
        <f aca="false">IF(ISBLANK(X150),"",ROUND((X150)-(BQ150+BR150+BS150),0))</f>
        <v>0</v>
      </c>
      <c r="AO150" s="285" t="n">
        <f aca="false">IF(ISBLANK(Z150),"",ROUND((Z150)-(BT150+BU150+BV150),0))</f>
        <v>0</v>
      </c>
      <c r="AP150" s="285" t="n">
        <f aca="false">IF(ISBLANK(AB150),"",ROUND((AB150)-(CC150+CD150+CE150),0))</f>
        <v>0</v>
      </c>
      <c r="AQ150" s="285" t="n">
        <f aca="false">IF(ISBLANK(AD150),"",ROUND((AD150)-(CF150+CG150+CH150),0))</f>
        <v>0</v>
      </c>
      <c r="AR150" s="345"/>
      <c r="AS150" s="285" t="n">
        <v>1101171.36</v>
      </c>
      <c r="AT150" s="285" t="n">
        <v>994385.07</v>
      </c>
      <c r="AU150" s="285" t="n">
        <v>0</v>
      </c>
      <c r="AV150" s="285" t="n">
        <v>1523029</v>
      </c>
      <c r="AW150" s="285" t="n">
        <v>1097090</v>
      </c>
      <c r="AX150" s="285" t="n">
        <v>0</v>
      </c>
      <c r="AY150" s="285" t="n">
        <v>23.6</v>
      </c>
      <c r="AZ150" s="285" t="n">
        <v>17.52</v>
      </c>
      <c r="BA150" s="285" t="n">
        <v>0</v>
      </c>
      <c r="BB150" s="285" t="n">
        <v>25</v>
      </c>
      <c r="BC150" s="285" t="n">
        <v>17.5</v>
      </c>
      <c r="BD150" s="285" t="n">
        <v>0</v>
      </c>
      <c r="BE150" s="285" t="n">
        <v>0.75</v>
      </c>
      <c r="BF150" s="285" t="n">
        <v>1</v>
      </c>
      <c r="BG150" s="285" t="n">
        <v>0</v>
      </c>
      <c r="BH150" s="285" t="n">
        <v>1.75</v>
      </c>
      <c r="BI150" s="285" t="n">
        <v>1.5</v>
      </c>
      <c r="BJ150" s="285" t="n">
        <v>0</v>
      </c>
      <c r="BK150" s="285" t="n">
        <v>80723.04</v>
      </c>
      <c r="BL150" s="285" t="n">
        <v>78209.04</v>
      </c>
      <c r="BM150" s="285" t="n">
        <v>0</v>
      </c>
      <c r="BN150" s="285" t="n">
        <v>81665.08</v>
      </c>
      <c r="BO150" s="285" t="n">
        <v>79121.92</v>
      </c>
      <c r="BP150" s="285" t="n">
        <v>0</v>
      </c>
      <c r="BQ150" s="285" t="n">
        <v>1</v>
      </c>
      <c r="BR150" s="285" t="n">
        <v>1</v>
      </c>
      <c r="BS150" s="285" t="n">
        <v>0</v>
      </c>
      <c r="BT150" s="285" t="n">
        <v>1</v>
      </c>
      <c r="BU150" s="285" t="n">
        <v>1</v>
      </c>
      <c r="BV150" s="285" t="n">
        <v>0</v>
      </c>
      <c r="BW150" s="285" t="n">
        <v>0</v>
      </c>
      <c r="BX150" s="285" t="n">
        <v>0</v>
      </c>
      <c r="BY150" s="285" t="n">
        <v>0</v>
      </c>
      <c r="BZ150" s="285" t="n">
        <v>0</v>
      </c>
      <c r="CA150" s="285" t="n">
        <v>0</v>
      </c>
      <c r="CB150" s="285" t="n">
        <v>0</v>
      </c>
      <c r="CC150" s="285" t="n">
        <v>0</v>
      </c>
      <c r="CD150" s="285" t="n">
        <v>0</v>
      </c>
      <c r="CE150" s="285" t="n">
        <v>0</v>
      </c>
      <c r="CF150" s="285" t="n">
        <v>0</v>
      </c>
      <c r="CG150" s="285" t="n">
        <v>0</v>
      </c>
      <c r="CH150" s="285" t="n">
        <v>0</v>
      </c>
      <c r="CI150" s="345"/>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row>
    <row r="151" customFormat="false" ht="11.25" hidden="false" customHeight="true" outlineLevel="0" collapsed="false">
      <c r="A151" s="342" t="n">
        <v>2015</v>
      </c>
      <c r="B151" s="343" t="n">
        <v>207</v>
      </c>
      <c r="C151" s="344" t="s">
        <v>563</v>
      </c>
      <c r="D151" s="285" t="n">
        <v>40072.87</v>
      </c>
      <c r="E151" s="285" t="n">
        <v>41649.22</v>
      </c>
      <c r="F151" s="285" t="n">
        <v>90288.67</v>
      </c>
      <c r="G151" s="285" t="n">
        <v>92774.33</v>
      </c>
      <c r="H151" s="285" t="n">
        <v>72872</v>
      </c>
      <c r="I151" s="285" t="n">
        <v>74329</v>
      </c>
      <c r="J151" s="345"/>
      <c r="K151" s="285" t="n">
        <f aca="false">IF(E151&lt;&gt;0,ROUND(E151-(T151/(U151+V151)),0),"")</f>
        <v>0</v>
      </c>
      <c r="L151" s="285" t="n">
        <f aca="false">IF(F151&lt;&gt;0,ROUND(F151-(W151/(X151)),0),"")</f>
        <v>0</v>
      </c>
      <c r="M151" s="285" t="n">
        <f aca="false">IF(G151&lt;&gt;0,ROUND(G151-(Y151/(Z151)),0),"")</f>
        <v>-0</v>
      </c>
      <c r="N151" s="285" t="n">
        <f aca="false">IF(H151&lt;&gt;0,ROUND(H151-(AA151/(AB151)),0),"")</f>
        <v>0</v>
      </c>
      <c r="O151" s="285" t="n">
        <f aca="false">IF(I151&lt;&gt;0,ROUND(I151-(AC151/(AD151)),0),"")</f>
        <v>0</v>
      </c>
      <c r="P151" s="345"/>
      <c r="Q151" s="285" t="n">
        <v>4007286.89</v>
      </c>
      <c r="R151" s="285" t="n">
        <v>96</v>
      </c>
      <c r="S151" s="285" t="n">
        <v>4</v>
      </c>
      <c r="T151" s="285" t="n">
        <v>3790079</v>
      </c>
      <c r="U151" s="285" t="n">
        <v>87</v>
      </c>
      <c r="V151" s="285" t="n">
        <v>4</v>
      </c>
      <c r="W151" s="285" t="n">
        <v>270866</v>
      </c>
      <c r="X151" s="285" t="n">
        <v>3</v>
      </c>
      <c r="Y151" s="285" t="n">
        <v>278323</v>
      </c>
      <c r="Z151" s="285" t="n">
        <v>3</v>
      </c>
      <c r="AA151" s="285" t="n">
        <v>72872</v>
      </c>
      <c r="AB151" s="285" t="n">
        <v>1</v>
      </c>
      <c r="AC151" s="285" t="n">
        <v>74329</v>
      </c>
      <c r="AD151" s="285" t="n">
        <v>1</v>
      </c>
      <c r="AE151" s="345"/>
      <c r="AF151" s="285" t="n">
        <f aca="false">IF(ISBLANK(Q151),"",ROUND(Q151-(AS151+AT151+AU151),0))</f>
        <v>0</v>
      </c>
      <c r="AG151" s="285" t="n">
        <f aca="false">IF(ISBLANK(T151),"",ROUND(T151-(AV151+AW151+AX151),0))</f>
        <v>0</v>
      </c>
      <c r="AH151" s="285" t="n">
        <f aca="false">IF(ISBLANK(W151),"",ROUND(W151-(BK151+BL151+BM151),0))</f>
        <v>0</v>
      </c>
      <c r="AI151" s="285" t="n">
        <f aca="false">IF(ISBLANK(Y151),"",ROUND(Y151-(BN151+BO151+BP151),0))</f>
        <v>0</v>
      </c>
      <c r="AJ151" s="285" t="n">
        <f aca="false">IF(ISBLANK(AA151),"",ROUND(AA151-(BW151+BX151+BY151),0))</f>
        <v>0</v>
      </c>
      <c r="AK151" s="285" t="n">
        <f aca="false">IF(ISBLANK(AC151),"",ROUND(AC151-(BZ151+CA151+CB151),0))</f>
        <v>0</v>
      </c>
      <c r="AL151" s="285" t="n">
        <f aca="false">IF(ISBLANK(R151),"",ROUND((R151+S151)-(AY151+AZ151+BA151+BE151+BF151+BG151),0))</f>
        <v>0</v>
      </c>
      <c r="AM151" s="285" t="n">
        <f aca="false">IF(ISBLANK(U151),"",ROUND((U151+V151)-(BB151+BC151+BD151+BH151+BI151+BJ151),0))</f>
        <v>0</v>
      </c>
      <c r="AN151" s="285" t="n">
        <f aca="false">IF(ISBLANK(X151),"",ROUND((X151)-(BQ151+BR151+BS151),0))</f>
        <v>0</v>
      </c>
      <c r="AO151" s="285" t="n">
        <f aca="false">IF(ISBLANK(Z151),"",ROUND((Z151)-(BT151+BU151+BV151),0))</f>
        <v>0</v>
      </c>
      <c r="AP151" s="285" t="n">
        <f aca="false">IF(ISBLANK(AB151),"",ROUND((AB151)-(CC151+CD151+CE151),0))</f>
        <v>0</v>
      </c>
      <c r="AQ151" s="285" t="n">
        <f aca="false">IF(ISBLANK(AD151),"",ROUND((AD151)-(CF151+CG151+CH151),0))</f>
        <v>0</v>
      </c>
      <c r="AR151" s="345"/>
      <c r="AS151" s="285" t="n">
        <v>2438665.31</v>
      </c>
      <c r="AT151" s="285" t="n">
        <v>1568621.58</v>
      </c>
      <c r="AU151" s="285" t="n">
        <v>0</v>
      </c>
      <c r="AV151" s="285" t="n">
        <v>2230063</v>
      </c>
      <c r="AW151" s="285" t="n">
        <v>1560016</v>
      </c>
      <c r="AX151" s="285" t="n">
        <v>0</v>
      </c>
      <c r="AY151" s="285" t="n">
        <v>60</v>
      </c>
      <c r="AZ151" s="285" t="n">
        <v>36</v>
      </c>
      <c r="BA151" s="285" t="n">
        <v>0</v>
      </c>
      <c r="BB151" s="285" t="n">
        <v>51</v>
      </c>
      <c r="BC151" s="285" t="n">
        <v>36</v>
      </c>
      <c r="BD151" s="285" t="n">
        <v>0</v>
      </c>
      <c r="BE151" s="285" t="n">
        <v>2</v>
      </c>
      <c r="BF151" s="285" t="n">
        <v>2</v>
      </c>
      <c r="BG151" s="285" t="n">
        <v>0</v>
      </c>
      <c r="BH151" s="285" t="n">
        <v>2</v>
      </c>
      <c r="BI151" s="285" t="n">
        <v>2</v>
      </c>
      <c r="BJ151" s="285" t="n">
        <v>0</v>
      </c>
      <c r="BK151" s="285" t="n">
        <v>84580</v>
      </c>
      <c r="BL151" s="285" t="n">
        <v>186286</v>
      </c>
      <c r="BM151" s="285" t="n">
        <v>0</v>
      </c>
      <c r="BN151" s="285" t="n">
        <v>88312</v>
      </c>
      <c r="BO151" s="285" t="n">
        <v>190011</v>
      </c>
      <c r="BP151" s="285" t="n">
        <v>0</v>
      </c>
      <c r="BQ151" s="285" t="n">
        <v>1</v>
      </c>
      <c r="BR151" s="285" t="n">
        <v>2</v>
      </c>
      <c r="BS151" s="285" t="n">
        <v>0</v>
      </c>
      <c r="BT151" s="285" t="n">
        <v>1</v>
      </c>
      <c r="BU151" s="285" t="n">
        <v>2</v>
      </c>
      <c r="BV151" s="285" t="n">
        <v>0</v>
      </c>
      <c r="BW151" s="285" t="n">
        <v>0</v>
      </c>
      <c r="BX151" s="285" t="n">
        <v>72872</v>
      </c>
      <c r="BY151" s="285" t="n">
        <v>0</v>
      </c>
      <c r="BZ151" s="285" t="n">
        <v>0</v>
      </c>
      <c r="CA151" s="285" t="n">
        <v>74329</v>
      </c>
      <c r="CB151" s="285" t="n">
        <v>0</v>
      </c>
      <c r="CC151" s="285" t="n">
        <v>0</v>
      </c>
      <c r="CD151" s="285" t="n">
        <v>1</v>
      </c>
      <c r="CE151" s="285" t="n">
        <v>0</v>
      </c>
      <c r="CF151" s="285" t="n">
        <v>0</v>
      </c>
      <c r="CG151" s="285" t="n">
        <v>1</v>
      </c>
      <c r="CH151" s="285" t="n">
        <v>0</v>
      </c>
      <c r="CI151" s="345"/>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row>
    <row r="152" customFormat="false" ht="11.25" hidden="false" customHeight="true" outlineLevel="0" collapsed="false">
      <c r="A152" s="342" t="n">
        <v>2015</v>
      </c>
      <c r="B152" s="343" t="n">
        <v>218</v>
      </c>
      <c r="C152" s="344"/>
      <c r="D152" s="285" t="n">
        <v>0</v>
      </c>
      <c r="E152" s="285" t="n">
        <v>0</v>
      </c>
      <c r="F152" s="285" t="n">
        <v>0</v>
      </c>
      <c r="G152" s="285" t="n">
        <v>0</v>
      </c>
      <c r="H152" s="285" t="n">
        <v>0</v>
      </c>
      <c r="I152" s="285" t="n">
        <v>0</v>
      </c>
      <c r="J152" s="345"/>
      <c r="K152" s="285" t="str">
        <f aca="false">IF(E152&lt;&gt;0,ROUND(E152-(T152/(U152+V152)),0),"")</f>
        <v/>
      </c>
      <c r="L152" s="285" t="str">
        <f aca="false">IF(F152&lt;&gt;0,ROUND(F152-(W152/(X152)),0),"")</f>
        <v/>
      </c>
      <c r="M152" s="285" t="str">
        <f aca="false">IF(G152&lt;&gt;0,ROUND(G152-(Y152/(Z152)),0),"")</f>
        <v/>
      </c>
      <c r="N152" s="285" t="str">
        <f aca="false">IF(H152&lt;&gt;0,ROUND(H152-(AA152/(AB152)),0),"")</f>
        <v/>
      </c>
      <c r="O152" s="285" t="str">
        <f aca="false">IF(I152&lt;&gt;0,ROUND(I152-(AC152/(AD152)),0),"")</f>
        <v/>
      </c>
      <c r="P152" s="345"/>
      <c r="Q152" s="285"/>
      <c r="R152" s="285"/>
      <c r="S152" s="285"/>
      <c r="T152" s="285"/>
      <c r="U152" s="285"/>
      <c r="V152" s="285"/>
      <c r="W152" s="285"/>
      <c r="X152" s="285"/>
      <c r="Y152" s="285"/>
      <c r="Z152" s="285"/>
      <c r="AA152" s="285"/>
      <c r="AB152" s="285"/>
      <c r="AC152" s="285"/>
      <c r="AD152" s="285"/>
      <c r="AE152" s="345"/>
      <c r="AF152" s="285" t="str">
        <f aca="false">IF(ISBLANK(Q152),"",ROUND(Q152-(AS152+AT152+AU152),0))</f>
        <v/>
      </c>
      <c r="AG152" s="285" t="str">
        <f aca="false">IF(ISBLANK(T152),"",ROUND(T152-(AV152+AW152+AX152),0))</f>
        <v/>
      </c>
      <c r="AH152" s="285" t="str">
        <f aca="false">IF(ISBLANK(W152),"",ROUND(W152-(BK152+BL152+BM152),0))</f>
        <v/>
      </c>
      <c r="AI152" s="285" t="str">
        <f aca="false">IF(ISBLANK(Y152),"",ROUND(Y152-(BN152+BO152+BP152),0))</f>
        <v/>
      </c>
      <c r="AJ152" s="285" t="str">
        <f aca="false">IF(ISBLANK(AA152),"",ROUND(AA152-(BW152+BX152+BY152),0))</f>
        <v/>
      </c>
      <c r="AK152" s="285" t="str">
        <f aca="false">IF(ISBLANK(AC152),"",ROUND(AC152-(BZ152+CA152+CB152),0))</f>
        <v/>
      </c>
      <c r="AL152" s="285" t="str">
        <f aca="false">IF(ISBLANK(R152),"",ROUND((R152+S152)-(AY152+AZ152+BA152+BE152+BF152+BG152),0))</f>
        <v/>
      </c>
      <c r="AM152" s="285" t="str">
        <f aca="false">IF(ISBLANK(U152),"",ROUND((U152+V152)-(BB152+BC152+BD152+BH152+BI152+BJ152),0))</f>
        <v/>
      </c>
      <c r="AN152" s="285" t="str">
        <f aca="false">IF(ISBLANK(X152),"",ROUND((X152)-(BQ152+BR152+BS152),0))</f>
        <v/>
      </c>
      <c r="AO152" s="285" t="str">
        <f aca="false">IF(ISBLANK(Z152),"",ROUND((Z152)-(BT152+BU152+BV152),0))</f>
        <v/>
      </c>
      <c r="AP152" s="285" t="str">
        <f aca="false">IF(ISBLANK(AB152),"",ROUND((AB152)-(CC152+CD152+CE152),0))</f>
        <v/>
      </c>
      <c r="AQ152" s="285" t="str">
        <f aca="false">IF(ISBLANK(AD152),"",ROUND((AD152)-(CF152+CG152+CH152),0))</f>
        <v/>
      </c>
      <c r="AR152" s="345"/>
      <c r="AS152" s="285"/>
      <c r="AT152" s="285"/>
      <c r="AU152" s="285"/>
      <c r="AV152" s="285"/>
      <c r="AW152" s="285"/>
      <c r="AX152" s="285"/>
      <c r="AY152" s="285"/>
      <c r="AZ152" s="285"/>
      <c r="BA152" s="285"/>
      <c r="BB152" s="285"/>
      <c r="BC152" s="285"/>
      <c r="BD152" s="285"/>
      <c r="BE152" s="285"/>
      <c r="BF152" s="285"/>
      <c r="BG152" s="285"/>
      <c r="BH152" s="285"/>
      <c r="BI152" s="285"/>
      <c r="BJ152" s="285"/>
      <c r="BK152" s="285"/>
      <c r="BL152" s="285"/>
      <c r="BM152" s="285"/>
      <c r="BN152" s="285"/>
      <c r="BO152" s="285"/>
      <c r="BP152" s="285"/>
      <c r="BQ152" s="285"/>
      <c r="BR152" s="285"/>
      <c r="BS152" s="285"/>
      <c r="BT152" s="285"/>
      <c r="BU152" s="285"/>
      <c r="BV152" s="285"/>
      <c r="BW152" s="285"/>
      <c r="BX152" s="285"/>
      <c r="BY152" s="285"/>
      <c r="BZ152" s="285"/>
      <c r="CA152" s="285"/>
      <c r="CB152" s="285"/>
      <c r="CC152" s="285"/>
      <c r="CD152" s="285"/>
      <c r="CE152" s="285"/>
      <c r="CF152" s="285"/>
      <c r="CG152" s="285"/>
      <c r="CH152" s="285"/>
      <c r="CI152" s="345"/>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row>
    <row r="153" customFormat="false" ht="11.25" hidden="false" customHeight="true" outlineLevel="0" collapsed="false">
      <c r="A153" s="342" t="n">
        <v>2015</v>
      </c>
      <c r="B153" s="343" t="n">
        <v>260</v>
      </c>
      <c r="C153" s="344" t="s">
        <v>564</v>
      </c>
      <c r="D153" s="285" t="n">
        <v>63276.49</v>
      </c>
      <c r="E153" s="285" t="n">
        <v>64225.63</v>
      </c>
      <c r="F153" s="285" t="n">
        <v>98851.58</v>
      </c>
      <c r="G153" s="285" t="n">
        <v>99998.26</v>
      </c>
      <c r="H153" s="285" t="n">
        <v>0</v>
      </c>
      <c r="I153" s="285" t="n">
        <v>0</v>
      </c>
      <c r="J153" s="345"/>
      <c r="K153" s="285" t="n">
        <f aca="false">IF(E153&lt;&gt;0,ROUND(E153-(T153/(U153+V153)),0),"")</f>
        <v>-0</v>
      </c>
      <c r="L153" s="285" t="n">
        <f aca="false">IF(F153&lt;&gt;0,ROUND(F153-(W153/(X153)),0),"")</f>
        <v>0</v>
      </c>
      <c r="M153" s="285" t="n">
        <f aca="false">IF(G153&lt;&gt;0,ROUND(G153-(Y153/(Z153)),0),"")</f>
        <v>0</v>
      </c>
      <c r="N153" s="285" t="str">
        <f aca="false">IF(H153&lt;&gt;0,ROUND(H153-(AA153/(AB153)),0),"")</f>
        <v/>
      </c>
      <c r="O153" s="285" t="str">
        <f aca="false">IF(I153&lt;&gt;0,ROUND(I153-(AC153/(AD153)),0),"")</f>
        <v/>
      </c>
      <c r="P153" s="345"/>
      <c r="Q153" s="285" t="n">
        <v>411297.16</v>
      </c>
      <c r="R153" s="285" t="n">
        <v>6.5</v>
      </c>
      <c r="S153" s="285" t="n">
        <v>0</v>
      </c>
      <c r="T153" s="285" t="n">
        <v>417466.62</v>
      </c>
      <c r="U153" s="285" t="n">
        <v>6.5</v>
      </c>
      <c r="V153" s="285" t="n">
        <v>0</v>
      </c>
      <c r="W153" s="285" t="n">
        <v>49425.79</v>
      </c>
      <c r="X153" s="285" t="n">
        <v>0.5</v>
      </c>
      <c r="Y153" s="285" t="n">
        <v>49999.13</v>
      </c>
      <c r="Z153" s="285" t="n">
        <v>0.5</v>
      </c>
      <c r="AA153" s="285" t="n">
        <v>0</v>
      </c>
      <c r="AB153" s="285" t="n">
        <v>0</v>
      </c>
      <c r="AC153" s="285" t="n">
        <v>0</v>
      </c>
      <c r="AD153" s="285" t="n">
        <v>0</v>
      </c>
      <c r="AE153" s="345"/>
      <c r="AF153" s="285" t="n">
        <f aca="false">IF(ISBLANK(Q153),"",ROUND(Q153-(AS153+AT153+AU153),0))</f>
        <v>0</v>
      </c>
      <c r="AG153" s="285" t="n">
        <f aca="false">IF(ISBLANK(T153),"",ROUND(T153-(AV153+AW153+AX153),0))</f>
        <v>0</v>
      </c>
      <c r="AH153" s="285" t="n">
        <f aca="false">IF(ISBLANK(W153),"",ROUND(W153-(BK153+BL153+BM153),0))</f>
        <v>0</v>
      </c>
      <c r="AI153" s="285" t="n">
        <f aca="false">IF(ISBLANK(Y153),"",ROUND(Y153-(BN153+BO153+BP153),0))</f>
        <v>0</v>
      </c>
      <c r="AJ153" s="285" t="n">
        <f aca="false">IF(ISBLANK(AA153),"",ROUND(AA153-(BW153+BX153+BY153),0))</f>
        <v>0</v>
      </c>
      <c r="AK153" s="285" t="n">
        <f aca="false">IF(ISBLANK(AC153),"",ROUND(AC153-(BZ153+CA153+CB153),0))</f>
        <v>0</v>
      </c>
      <c r="AL153" s="285" t="n">
        <f aca="false">IF(ISBLANK(R153),"",ROUND((R153+S153)-(AY153+AZ153+BA153+BE153+BF153+BG153),0))</f>
        <v>0</v>
      </c>
      <c r="AM153" s="285" t="n">
        <f aca="false">IF(ISBLANK(U153),"",ROUND((U153+V153)-(BB153+BC153+BD153+BH153+BI153+BJ153),0))</f>
        <v>0</v>
      </c>
      <c r="AN153" s="285" t="n">
        <f aca="false">IF(ISBLANK(X153),"",ROUND((X153)-(BQ153+BR153+BS153),0))</f>
        <v>0</v>
      </c>
      <c r="AO153" s="285" t="n">
        <f aca="false">IF(ISBLANK(Z153),"",ROUND((Z153)-(BT153+BU153+BV153),0))</f>
        <v>0</v>
      </c>
      <c r="AP153" s="285" t="n">
        <f aca="false">IF(ISBLANK(AB153),"",ROUND((AB153)-(CC153+CD153+CE153),0))</f>
        <v>0</v>
      </c>
      <c r="AQ153" s="285" t="n">
        <f aca="false">IF(ISBLANK(AD153),"",ROUND((AD153)-(CF153+CG153+CH153),0))</f>
        <v>0</v>
      </c>
      <c r="AR153" s="345"/>
      <c r="AS153" s="285" t="n">
        <v>0</v>
      </c>
      <c r="AT153" s="285" t="n">
        <v>411297.16</v>
      </c>
      <c r="AU153" s="285" t="n">
        <v>0</v>
      </c>
      <c r="AV153" s="285" t="n">
        <v>0</v>
      </c>
      <c r="AW153" s="285" t="n">
        <v>417466.62</v>
      </c>
      <c r="AX153" s="285" t="n">
        <v>0</v>
      </c>
      <c r="AY153" s="285" t="n">
        <v>0</v>
      </c>
      <c r="AZ153" s="285" t="n">
        <v>6.5</v>
      </c>
      <c r="BA153" s="285" t="n">
        <v>0</v>
      </c>
      <c r="BB153" s="285" t="n">
        <v>0</v>
      </c>
      <c r="BC153" s="285" t="n">
        <v>6.5</v>
      </c>
      <c r="BD153" s="285" t="n">
        <v>0</v>
      </c>
      <c r="BE153" s="285" t="n">
        <v>0</v>
      </c>
      <c r="BF153" s="285" t="n">
        <v>0</v>
      </c>
      <c r="BG153" s="285" t="n">
        <v>0</v>
      </c>
      <c r="BH153" s="285" t="n">
        <v>0</v>
      </c>
      <c r="BI153" s="285" t="n">
        <v>0</v>
      </c>
      <c r="BJ153" s="285" t="n">
        <v>0</v>
      </c>
      <c r="BK153" s="285" t="n">
        <v>0</v>
      </c>
      <c r="BL153" s="285" t="n">
        <v>49425.79</v>
      </c>
      <c r="BM153" s="285" t="n">
        <v>0</v>
      </c>
      <c r="BN153" s="285" t="n">
        <v>0</v>
      </c>
      <c r="BO153" s="285" t="n">
        <v>49999.13</v>
      </c>
      <c r="BP153" s="285" t="n">
        <v>0</v>
      </c>
      <c r="BQ153" s="285" t="n">
        <v>0</v>
      </c>
      <c r="BR153" s="285" t="n">
        <v>0.5</v>
      </c>
      <c r="BS153" s="285" t="n">
        <v>0</v>
      </c>
      <c r="BT153" s="285" t="n">
        <v>0</v>
      </c>
      <c r="BU153" s="285" t="n">
        <v>0.5</v>
      </c>
      <c r="BV153" s="285" t="n">
        <v>0</v>
      </c>
      <c r="BW153" s="285" t="n">
        <v>0</v>
      </c>
      <c r="BX153" s="285" t="n">
        <v>0</v>
      </c>
      <c r="BY153" s="285" t="n">
        <v>0</v>
      </c>
      <c r="BZ153" s="285" t="n">
        <v>0</v>
      </c>
      <c r="CA153" s="285" t="n">
        <v>0</v>
      </c>
      <c r="CB153" s="285" t="n">
        <v>0</v>
      </c>
      <c r="CC153" s="285" t="n">
        <v>0</v>
      </c>
      <c r="CD153" s="285" t="n">
        <v>0</v>
      </c>
      <c r="CE153" s="285" t="n">
        <v>0</v>
      </c>
      <c r="CF153" s="285" t="n">
        <v>0</v>
      </c>
      <c r="CG153" s="285" t="n">
        <v>0</v>
      </c>
      <c r="CH153" s="285" t="n">
        <v>0</v>
      </c>
      <c r="CI153" s="345"/>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row>
    <row r="154" customFormat="false" ht="11.25" hidden="false" customHeight="true" outlineLevel="0" collapsed="false">
      <c r="A154" s="342" t="n">
        <v>2015</v>
      </c>
      <c r="B154" s="343" t="n">
        <v>261</v>
      </c>
      <c r="C154" s="344" t="s">
        <v>565</v>
      </c>
      <c r="D154" s="285" t="n">
        <v>46151.15</v>
      </c>
      <c r="E154" s="285" t="n">
        <v>43602.13</v>
      </c>
      <c r="F154" s="285" t="n">
        <v>91167</v>
      </c>
      <c r="G154" s="285" t="n">
        <v>92991</v>
      </c>
      <c r="H154" s="285" t="n">
        <v>0</v>
      </c>
      <c r="I154" s="285" t="n">
        <v>0</v>
      </c>
      <c r="J154" s="345"/>
      <c r="K154" s="285" t="n">
        <f aca="false">IF(E154&lt;&gt;0,ROUND(E154-(T154/(U154+V154)),0),"")</f>
        <v>0</v>
      </c>
      <c r="L154" s="285" t="n">
        <f aca="false">IF(F154&lt;&gt;0,ROUND(F154-(W154/(X154)),0),"")</f>
        <v>0</v>
      </c>
      <c r="M154" s="285" t="n">
        <f aca="false">IF(G154&lt;&gt;0,ROUND(G154-(Y154/(Z154)),0),"")</f>
        <v>0</v>
      </c>
      <c r="N154" s="285" t="str">
        <f aca="false">IF(H154&lt;&gt;0,ROUND(H154-(AA154/(AB154)),0),"")</f>
        <v/>
      </c>
      <c r="O154" s="285" t="str">
        <f aca="false">IF(I154&lt;&gt;0,ROUND(I154-(AC154/(AD154)),0),"")</f>
        <v/>
      </c>
      <c r="P154" s="345"/>
      <c r="Q154" s="285" t="n">
        <v>369209.19</v>
      </c>
      <c r="R154" s="285" t="n">
        <v>8</v>
      </c>
      <c r="S154" s="285" t="n">
        <v>0</v>
      </c>
      <c r="T154" s="285" t="n">
        <v>348817</v>
      </c>
      <c r="U154" s="285" t="n">
        <v>8</v>
      </c>
      <c r="V154" s="285" t="n">
        <v>0</v>
      </c>
      <c r="W154" s="285" t="n">
        <v>91167</v>
      </c>
      <c r="X154" s="285" t="n">
        <v>1</v>
      </c>
      <c r="Y154" s="285" t="n">
        <v>92991</v>
      </c>
      <c r="Z154" s="285" t="n">
        <v>1</v>
      </c>
      <c r="AA154" s="285" t="n">
        <v>0</v>
      </c>
      <c r="AB154" s="285" t="n">
        <v>0</v>
      </c>
      <c r="AC154" s="285" t="n">
        <v>0</v>
      </c>
      <c r="AD154" s="285" t="n">
        <v>0</v>
      </c>
      <c r="AE154" s="345"/>
      <c r="AF154" s="285" t="n">
        <f aca="false">IF(ISBLANK(Q154),"",ROUND(Q154-(AS154+AT154+AU154),0))</f>
        <v>0</v>
      </c>
      <c r="AG154" s="285" t="n">
        <f aca="false">IF(ISBLANK(T154),"",ROUND(T154-(AV154+AW154+AX154),0))</f>
        <v>0</v>
      </c>
      <c r="AH154" s="285" t="n">
        <f aca="false">IF(ISBLANK(W154),"",ROUND(W154-(BK154+BL154+BM154),0))</f>
        <v>0</v>
      </c>
      <c r="AI154" s="285" t="n">
        <f aca="false">IF(ISBLANK(Y154),"",ROUND(Y154-(BN154+BO154+BP154),0))</f>
        <v>0</v>
      </c>
      <c r="AJ154" s="285" t="n">
        <f aca="false">IF(ISBLANK(AA154),"",ROUND(AA154-(BW154+BX154+BY154),0))</f>
        <v>0</v>
      </c>
      <c r="AK154" s="285" t="n">
        <f aca="false">IF(ISBLANK(AC154),"",ROUND(AC154-(BZ154+CA154+CB154),0))</f>
        <v>0</v>
      </c>
      <c r="AL154" s="285" t="n">
        <f aca="false">IF(ISBLANK(R154),"",ROUND((R154+S154)-(AY154+AZ154+BA154+BE154+BF154+BG154),0))</f>
        <v>0</v>
      </c>
      <c r="AM154" s="285" t="n">
        <f aca="false">IF(ISBLANK(U154),"",ROUND((U154+V154)-(BB154+BC154+BD154+BH154+BI154+BJ154),0))</f>
        <v>0</v>
      </c>
      <c r="AN154" s="285" t="n">
        <f aca="false">IF(ISBLANK(X154),"",ROUND((X154)-(BQ154+BR154+BS154),0))</f>
        <v>0</v>
      </c>
      <c r="AO154" s="285" t="n">
        <f aca="false">IF(ISBLANK(Z154),"",ROUND((Z154)-(BT154+BU154+BV154),0))</f>
        <v>0</v>
      </c>
      <c r="AP154" s="285" t="n">
        <f aca="false">IF(ISBLANK(AB154),"",ROUND((AB154)-(CC154+CD154+CE154),0))</f>
        <v>0</v>
      </c>
      <c r="AQ154" s="285" t="n">
        <f aca="false">IF(ISBLANK(AD154),"",ROUND((AD154)-(CF154+CG154+CH154),0))</f>
        <v>0</v>
      </c>
      <c r="AR154" s="345"/>
      <c r="AS154" s="285" t="n">
        <v>0</v>
      </c>
      <c r="AT154" s="285" t="n">
        <v>369209.19</v>
      </c>
      <c r="AU154" s="285" t="n">
        <v>0</v>
      </c>
      <c r="AV154" s="285" t="n">
        <v>0</v>
      </c>
      <c r="AW154" s="285" t="n">
        <v>348817</v>
      </c>
      <c r="AX154" s="285" t="n">
        <v>0</v>
      </c>
      <c r="AY154" s="285" t="n">
        <v>0</v>
      </c>
      <c r="AZ154" s="285" t="n">
        <v>8</v>
      </c>
      <c r="BA154" s="285" t="n">
        <v>0</v>
      </c>
      <c r="BB154" s="285" t="n">
        <v>0</v>
      </c>
      <c r="BC154" s="285" t="n">
        <v>8</v>
      </c>
      <c r="BD154" s="285" t="n">
        <v>0</v>
      </c>
      <c r="BE154" s="285" t="n">
        <v>0</v>
      </c>
      <c r="BF154" s="285" t="n">
        <v>0</v>
      </c>
      <c r="BG154" s="285" t="n">
        <v>0</v>
      </c>
      <c r="BH154" s="285" t="n">
        <v>0</v>
      </c>
      <c r="BI154" s="285" t="n">
        <v>0</v>
      </c>
      <c r="BJ154" s="285" t="n">
        <v>0</v>
      </c>
      <c r="BK154" s="285" t="n">
        <v>0</v>
      </c>
      <c r="BL154" s="285" t="n">
        <v>91167</v>
      </c>
      <c r="BM154" s="285" t="n">
        <v>0</v>
      </c>
      <c r="BN154" s="285" t="n">
        <v>0</v>
      </c>
      <c r="BO154" s="285" t="n">
        <v>92991</v>
      </c>
      <c r="BP154" s="285" t="n">
        <v>0</v>
      </c>
      <c r="BQ154" s="285" t="n">
        <v>0</v>
      </c>
      <c r="BR154" s="285" t="n">
        <v>1</v>
      </c>
      <c r="BS154" s="285" t="n">
        <v>0</v>
      </c>
      <c r="BT154" s="285" t="n">
        <v>0</v>
      </c>
      <c r="BU154" s="285" t="n">
        <v>1</v>
      </c>
      <c r="BV154" s="285" t="n">
        <v>0</v>
      </c>
      <c r="BW154" s="285" t="n">
        <v>0</v>
      </c>
      <c r="BX154" s="285" t="n">
        <v>0</v>
      </c>
      <c r="BY154" s="285" t="n">
        <v>0</v>
      </c>
      <c r="BZ154" s="285" t="n">
        <v>0</v>
      </c>
      <c r="CA154" s="285" t="n">
        <v>0</v>
      </c>
      <c r="CB154" s="285" t="n">
        <v>0</v>
      </c>
      <c r="CC154" s="285" t="n">
        <v>0</v>
      </c>
      <c r="CD154" s="285" t="n">
        <v>0</v>
      </c>
      <c r="CE154" s="285" t="n">
        <v>0</v>
      </c>
      <c r="CF154" s="285" t="n">
        <v>0</v>
      </c>
      <c r="CG154" s="285" t="n">
        <v>0</v>
      </c>
      <c r="CH154" s="285" t="n">
        <v>0</v>
      </c>
      <c r="CI154" s="345"/>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row>
    <row r="155" customFormat="false" ht="11.25" hidden="false" customHeight="true" outlineLevel="0" collapsed="false">
      <c r="A155" s="342" t="n">
        <v>2015</v>
      </c>
      <c r="B155" s="343" t="n">
        <v>262</v>
      </c>
      <c r="C155" s="344" t="s">
        <v>566</v>
      </c>
      <c r="D155" s="285" t="n">
        <v>41417.95</v>
      </c>
      <c r="E155" s="285" t="n">
        <v>35794.13</v>
      </c>
      <c r="F155" s="285" t="n">
        <v>104154.96</v>
      </c>
      <c r="G155" s="285" t="n">
        <v>106759</v>
      </c>
      <c r="H155" s="285" t="n">
        <v>82441.97</v>
      </c>
      <c r="I155" s="285" t="n">
        <v>84222</v>
      </c>
      <c r="J155" s="345"/>
      <c r="K155" s="285" t="n">
        <f aca="false">IF(E155&lt;&gt;0,ROUND(E155-(T155/(U155+V155)),0),"")</f>
        <v>-0</v>
      </c>
      <c r="L155" s="285" t="n">
        <f aca="false">IF(F155&lt;&gt;0,ROUND(F155-(W155/(X155)),0),"")</f>
        <v>0</v>
      </c>
      <c r="M155" s="285" t="n">
        <f aca="false">IF(G155&lt;&gt;0,ROUND(G155-(Y155/(Z155)),0),"")</f>
        <v>0</v>
      </c>
      <c r="N155" s="285" t="n">
        <f aca="false">IF(H155&lt;&gt;0,ROUND(H155-(AA155/(AB155)),0),"")</f>
        <v>0</v>
      </c>
      <c r="O155" s="285" t="n">
        <f aca="false">IF(I155&lt;&gt;0,ROUND(I155-(AC155/(AD155)),0),"")</f>
        <v>0</v>
      </c>
      <c r="P155" s="345"/>
      <c r="Q155" s="285" t="n">
        <v>1035448.83</v>
      </c>
      <c r="R155" s="285" t="n">
        <v>25</v>
      </c>
      <c r="S155" s="285" t="n">
        <v>0</v>
      </c>
      <c r="T155" s="285" t="n">
        <v>1073824</v>
      </c>
      <c r="U155" s="285" t="n">
        <v>30</v>
      </c>
      <c r="V155" s="285" t="n">
        <v>0</v>
      </c>
      <c r="W155" s="285" t="n">
        <v>104154.96</v>
      </c>
      <c r="X155" s="285" t="n">
        <v>1</v>
      </c>
      <c r="Y155" s="285" t="n">
        <v>106759</v>
      </c>
      <c r="Z155" s="285" t="n">
        <v>1</v>
      </c>
      <c r="AA155" s="285" t="n">
        <v>82441.97</v>
      </c>
      <c r="AB155" s="285" t="n">
        <v>1</v>
      </c>
      <c r="AC155" s="285" t="n">
        <v>84222</v>
      </c>
      <c r="AD155" s="285" t="n">
        <v>1</v>
      </c>
      <c r="AE155" s="345"/>
      <c r="AF155" s="285" t="n">
        <f aca="false">IF(ISBLANK(Q155),"",ROUND(Q155-(AS155+AT155+AU155),0))</f>
        <v>0</v>
      </c>
      <c r="AG155" s="285" t="n">
        <f aca="false">IF(ISBLANK(T155),"",ROUND(T155-(AV155+AW155+AX155),0))</f>
        <v>0</v>
      </c>
      <c r="AH155" s="285" t="n">
        <f aca="false">IF(ISBLANK(W155),"",ROUND(W155-(BK155+BL155+BM155),0))</f>
        <v>0</v>
      </c>
      <c r="AI155" s="285" t="n">
        <f aca="false">IF(ISBLANK(Y155),"",ROUND(Y155-(BN155+BO155+BP155),0))</f>
        <v>0</v>
      </c>
      <c r="AJ155" s="285" t="n">
        <f aca="false">IF(ISBLANK(AA155),"",ROUND(AA155-(BW155+BX155+BY155),0))</f>
        <v>0</v>
      </c>
      <c r="AK155" s="285" t="n">
        <f aca="false">IF(ISBLANK(AC155),"",ROUND(AC155-(BZ155+CA155+CB155),0))</f>
        <v>0</v>
      </c>
      <c r="AL155" s="285" t="n">
        <f aca="false">IF(ISBLANK(R155),"",ROUND((R155+S155)-(AY155+AZ155+BA155+BE155+BF155+BG155),0))</f>
        <v>0</v>
      </c>
      <c r="AM155" s="285" t="n">
        <f aca="false">IF(ISBLANK(U155),"",ROUND((U155+V155)-(BB155+BC155+BD155+BH155+BI155+BJ155),0))</f>
        <v>0</v>
      </c>
      <c r="AN155" s="285" t="n">
        <f aca="false">IF(ISBLANK(X155),"",ROUND((X155)-(BQ155+BR155+BS155),0))</f>
        <v>0</v>
      </c>
      <c r="AO155" s="285" t="n">
        <f aca="false">IF(ISBLANK(Z155),"",ROUND((Z155)-(BT155+BU155+BV155),0))</f>
        <v>0</v>
      </c>
      <c r="AP155" s="285" t="n">
        <f aca="false">IF(ISBLANK(AB155),"",ROUND((AB155)-(CC155+CD155+CE155),0))</f>
        <v>0</v>
      </c>
      <c r="AQ155" s="285" t="n">
        <f aca="false">IF(ISBLANK(AD155),"",ROUND((AD155)-(CF155+CG155+CH155),0))</f>
        <v>0</v>
      </c>
      <c r="AR155" s="345"/>
      <c r="AS155" s="285" t="n">
        <v>0</v>
      </c>
      <c r="AT155" s="285" t="n">
        <v>1035448.83</v>
      </c>
      <c r="AU155" s="285" t="n">
        <v>0</v>
      </c>
      <c r="AV155" s="285" t="n">
        <v>0</v>
      </c>
      <c r="AW155" s="285" t="n">
        <v>1073824</v>
      </c>
      <c r="AX155" s="285" t="n">
        <v>0</v>
      </c>
      <c r="AY155" s="285" t="n">
        <v>0</v>
      </c>
      <c r="AZ155" s="285" t="n">
        <v>25</v>
      </c>
      <c r="BA155" s="285" t="n">
        <v>0</v>
      </c>
      <c r="BB155" s="285" t="n">
        <v>0</v>
      </c>
      <c r="BC155" s="285" t="n">
        <v>30</v>
      </c>
      <c r="BD155" s="285" t="n">
        <v>0</v>
      </c>
      <c r="BE155" s="285" t="n">
        <v>0</v>
      </c>
      <c r="BF155" s="285" t="n">
        <v>0</v>
      </c>
      <c r="BG155" s="285" t="n">
        <v>0</v>
      </c>
      <c r="BH155" s="285" t="n">
        <v>0</v>
      </c>
      <c r="BI155" s="285" t="n">
        <v>0</v>
      </c>
      <c r="BJ155" s="285" t="n">
        <v>0</v>
      </c>
      <c r="BK155" s="285" t="n">
        <v>0</v>
      </c>
      <c r="BL155" s="285" t="n">
        <v>104154.96</v>
      </c>
      <c r="BM155" s="285" t="n">
        <v>0</v>
      </c>
      <c r="BN155" s="285" t="n">
        <v>0</v>
      </c>
      <c r="BO155" s="285" t="n">
        <v>106759</v>
      </c>
      <c r="BP155" s="285" t="n">
        <v>0</v>
      </c>
      <c r="BQ155" s="285" t="n">
        <v>0</v>
      </c>
      <c r="BR155" s="285" t="n">
        <v>1</v>
      </c>
      <c r="BS155" s="285" t="n">
        <v>0</v>
      </c>
      <c r="BT155" s="285" t="n">
        <v>0</v>
      </c>
      <c r="BU155" s="285" t="n">
        <v>1</v>
      </c>
      <c r="BV155" s="285" t="n">
        <v>0</v>
      </c>
      <c r="BW155" s="285" t="n">
        <v>0</v>
      </c>
      <c r="BX155" s="285" t="n">
        <v>82441.97</v>
      </c>
      <c r="BY155" s="285" t="n">
        <v>0</v>
      </c>
      <c r="BZ155" s="285" t="n">
        <v>0</v>
      </c>
      <c r="CA155" s="285" t="n">
        <v>84222</v>
      </c>
      <c r="CB155" s="285" t="n">
        <v>0</v>
      </c>
      <c r="CC155" s="285" t="n">
        <v>0</v>
      </c>
      <c r="CD155" s="285" t="n">
        <v>1</v>
      </c>
      <c r="CE155" s="285" t="n">
        <v>0</v>
      </c>
      <c r="CF155" s="285" t="n">
        <v>0</v>
      </c>
      <c r="CG155" s="285" t="n">
        <v>1</v>
      </c>
      <c r="CH155" s="285" t="n">
        <v>0</v>
      </c>
      <c r="CI155" s="345"/>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row>
    <row r="156" customFormat="false" ht="11.25" hidden="false" customHeight="true" outlineLevel="0" collapsed="false">
      <c r="A156" s="342" t="n">
        <v>2015</v>
      </c>
      <c r="B156" s="343" t="n">
        <v>263</v>
      </c>
      <c r="C156" s="344" t="s">
        <v>567</v>
      </c>
      <c r="D156" s="285" t="n">
        <v>56012.52</v>
      </c>
      <c r="E156" s="285" t="n">
        <v>55363.07</v>
      </c>
      <c r="F156" s="285" t="n">
        <v>109538</v>
      </c>
      <c r="G156" s="285" t="n">
        <v>85261</v>
      </c>
      <c r="H156" s="285" t="n">
        <v>0</v>
      </c>
      <c r="I156" s="285" t="n">
        <v>0</v>
      </c>
      <c r="J156" s="345"/>
      <c r="K156" s="285" t="n">
        <f aca="false">IF(E156&lt;&gt;0,ROUND(E156-(T156/(U156+V156)),0),"")</f>
        <v>0</v>
      </c>
      <c r="L156" s="285" t="n">
        <f aca="false">IF(F156&lt;&gt;0,ROUND(F156-(W156/(X156)),0),"")</f>
        <v>0</v>
      </c>
      <c r="M156" s="285" t="n">
        <f aca="false">IF(G156&lt;&gt;0,ROUND(G156-(Y156/(Z156)),0),"")</f>
        <v>0</v>
      </c>
      <c r="N156" s="285" t="str">
        <f aca="false">IF(H156&lt;&gt;0,ROUND(H156-(AA156/(AB156)),0),"")</f>
        <v/>
      </c>
      <c r="O156" s="285" t="str">
        <f aca="false">IF(I156&lt;&gt;0,ROUND(I156-(AC156/(AD156)),0),"")</f>
        <v/>
      </c>
      <c r="P156" s="345"/>
      <c r="Q156" s="285" t="n">
        <v>672150.18</v>
      </c>
      <c r="R156" s="285" t="n">
        <v>11</v>
      </c>
      <c r="S156" s="285" t="n">
        <v>1</v>
      </c>
      <c r="T156" s="285" t="n">
        <v>664356.8</v>
      </c>
      <c r="U156" s="285" t="n">
        <v>11</v>
      </c>
      <c r="V156" s="285" t="n">
        <v>1</v>
      </c>
      <c r="W156" s="285" t="n">
        <v>109538</v>
      </c>
      <c r="X156" s="285" t="n">
        <v>1</v>
      </c>
      <c r="Y156" s="285" t="n">
        <v>85261</v>
      </c>
      <c r="Z156" s="285" t="n">
        <v>1</v>
      </c>
      <c r="AA156" s="285" t="n">
        <v>0</v>
      </c>
      <c r="AB156" s="285" t="n">
        <v>0</v>
      </c>
      <c r="AC156" s="285" t="n">
        <v>0</v>
      </c>
      <c r="AD156" s="285" t="n">
        <v>0</v>
      </c>
      <c r="AE156" s="345"/>
      <c r="AF156" s="285" t="n">
        <f aca="false">IF(ISBLANK(Q156),"",ROUND(Q156-(AS156+AT156+AU156),0))</f>
        <v>0</v>
      </c>
      <c r="AG156" s="285" t="n">
        <f aca="false">IF(ISBLANK(T156),"",ROUND(T156-(AV156+AW156+AX156),0))</f>
        <v>0</v>
      </c>
      <c r="AH156" s="285" t="n">
        <f aca="false">IF(ISBLANK(W156),"",ROUND(W156-(BK156+BL156+BM156),0))</f>
        <v>0</v>
      </c>
      <c r="AI156" s="285" t="n">
        <f aca="false">IF(ISBLANK(Y156),"",ROUND(Y156-(BN156+BO156+BP156),0))</f>
        <v>0</v>
      </c>
      <c r="AJ156" s="285" t="n">
        <f aca="false">IF(ISBLANK(AA156),"",ROUND(AA156-(BW156+BX156+BY156),0))</f>
        <v>0</v>
      </c>
      <c r="AK156" s="285" t="n">
        <f aca="false">IF(ISBLANK(AC156),"",ROUND(AC156-(BZ156+CA156+CB156),0))</f>
        <v>0</v>
      </c>
      <c r="AL156" s="285" t="n">
        <f aca="false">IF(ISBLANK(R156),"",ROUND((R156+S156)-(AY156+AZ156+BA156+BE156+BF156+BG156),0))</f>
        <v>0</v>
      </c>
      <c r="AM156" s="285" t="n">
        <f aca="false">IF(ISBLANK(U156),"",ROUND((U156+V156)-(BB156+BC156+BD156+BH156+BI156+BJ156),0))</f>
        <v>0</v>
      </c>
      <c r="AN156" s="285" t="n">
        <f aca="false">IF(ISBLANK(X156),"",ROUND((X156)-(BQ156+BR156+BS156),0))</f>
        <v>0</v>
      </c>
      <c r="AO156" s="285" t="n">
        <f aca="false">IF(ISBLANK(Z156),"",ROUND((Z156)-(BT156+BU156+BV156),0))</f>
        <v>0</v>
      </c>
      <c r="AP156" s="285" t="n">
        <f aca="false">IF(ISBLANK(AB156),"",ROUND((AB156)-(CC156+CD156+CE156),0))</f>
        <v>0</v>
      </c>
      <c r="AQ156" s="285" t="n">
        <f aca="false">IF(ISBLANK(AD156),"",ROUND((AD156)-(CF156+CG156+CH156),0))</f>
        <v>0</v>
      </c>
      <c r="AR156" s="345"/>
      <c r="AS156" s="285" t="n">
        <v>0</v>
      </c>
      <c r="AT156" s="285" t="n">
        <v>672150.18</v>
      </c>
      <c r="AU156" s="285" t="n">
        <v>0</v>
      </c>
      <c r="AV156" s="285" t="n">
        <v>0</v>
      </c>
      <c r="AW156" s="285" t="n">
        <v>664356.8</v>
      </c>
      <c r="AX156" s="285" t="n">
        <v>0</v>
      </c>
      <c r="AY156" s="285" t="n">
        <v>0</v>
      </c>
      <c r="AZ156" s="285" t="n">
        <v>11</v>
      </c>
      <c r="BA156" s="285" t="n">
        <v>0</v>
      </c>
      <c r="BB156" s="285" t="n">
        <v>0</v>
      </c>
      <c r="BC156" s="285" t="n">
        <v>11</v>
      </c>
      <c r="BD156" s="285" t="n">
        <v>0</v>
      </c>
      <c r="BE156" s="285" t="n">
        <v>0</v>
      </c>
      <c r="BF156" s="285" t="n">
        <v>1</v>
      </c>
      <c r="BG156" s="285" t="n">
        <v>0</v>
      </c>
      <c r="BH156" s="285" t="n">
        <v>0</v>
      </c>
      <c r="BI156" s="285" t="n">
        <v>1</v>
      </c>
      <c r="BJ156" s="285" t="n">
        <v>0</v>
      </c>
      <c r="BK156" s="285" t="n">
        <v>0</v>
      </c>
      <c r="BL156" s="285" t="n">
        <v>109538</v>
      </c>
      <c r="BM156" s="285" t="n">
        <v>0</v>
      </c>
      <c r="BN156" s="285" t="n">
        <v>0</v>
      </c>
      <c r="BO156" s="285" t="n">
        <v>85261</v>
      </c>
      <c r="BP156" s="285" t="n">
        <v>0</v>
      </c>
      <c r="BQ156" s="285" t="n">
        <v>0</v>
      </c>
      <c r="BR156" s="285" t="n">
        <v>1</v>
      </c>
      <c r="BS156" s="285" t="n">
        <v>0</v>
      </c>
      <c r="BT156" s="285" t="n">
        <v>0</v>
      </c>
      <c r="BU156" s="285" t="n">
        <v>1</v>
      </c>
      <c r="BV156" s="285" t="n">
        <v>0</v>
      </c>
      <c r="BW156" s="285" t="n">
        <v>0</v>
      </c>
      <c r="BX156" s="285" t="n">
        <v>0</v>
      </c>
      <c r="BY156" s="285" t="n">
        <v>0</v>
      </c>
      <c r="BZ156" s="285" t="n">
        <v>0</v>
      </c>
      <c r="CA156" s="285" t="n">
        <v>0</v>
      </c>
      <c r="CB156" s="285" t="n">
        <v>0</v>
      </c>
      <c r="CC156" s="285" t="n">
        <v>0</v>
      </c>
      <c r="CD156" s="285" t="n">
        <v>0</v>
      </c>
      <c r="CE156" s="285" t="n">
        <v>0</v>
      </c>
      <c r="CF156" s="285" t="n">
        <v>0</v>
      </c>
      <c r="CG156" s="285" t="n">
        <v>0</v>
      </c>
      <c r="CH156" s="285" t="n">
        <v>0</v>
      </c>
      <c r="CI156" s="345"/>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row>
    <row r="157" customFormat="false" ht="11.25" hidden="false" customHeight="true" outlineLevel="0" collapsed="false">
      <c r="A157" s="342" t="n">
        <v>2015</v>
      </c>
      <c r="B157" s="343" t="n">
        <v>264</v>
      </c>
      <c r="C157" s="344" t="s">
        <v>568</v>
      </c>
      <c r="D157" s="285" t="n">
        <v>55378.83</v>
      </c>
      <c r="E157" s="285" t="n">
        <v>57592.75</v>
      </c>
      <c r="F157" s="285" t="n">
        <v>0</v>
      </c>
      <c r="G157" s="285" t="n">
        <v>0</v>
      </c>
      <c r="H157" s="285" t="n">
        <v>0</v>
      </c>
      <c r="I157" s="285" t="n">
        <v>0</v>
      </c>
      <c r="J157" s="345"/>
      <c r="K157" s="285" t="n">
        <f aca="false">IF(E157&lt;&gt;0,ROUND(E157-(T157/(U157+V157)),0),"")</f>
        <v>0</v>
      </c>
      <c r="L157" s="285" t="str">
        <f aca="false">IF(F157&lt;&gt;0,ROUND(F157-(W157/(X157)),0),"")</f>
        <v/>
      </c>
      <c r="M157" s="285" t="str">
        <f aca="false">IF(G157&lt;&gt;0,ROUND(G157-(Y157/(Z157)),0),"")</f>
        <v/>
      </c>
      <c r="N157" s="285" t="str">
        <f aca="false">IF(H157&lt;&gt;0,ROUND(H157-(AA157/(AB157)),0),"")</f>
        <v/>
      </c>
      <c r="O157" s="285" t="str">
        <f aca="false">IF(I157&lt;&gt;0,ROUND(I157-(AC157/(AD157)),0),"")</f>
        <v/>
      </c>
      <c r="P157" s="345"/>
      <c r="Q157" s="285" t="n">
        <v>664546</v>
      </c>
      <c r="R157" s="285" t="n">
        <v>12</v>
      </c>
      <c r="S157" s="285" t="n">
        <v>0</v>
      </c>
      <c r="T157" s="285" t="n">
        <v>691113</v>
      </c>
      <c r="U157" s="285" t="n">
        <v>12</v>
      </c>
      <c r="V157" s="285" t="n">
        <v>0</v>
      </c>
      <c r="W157" s="285" t="n">
        <v>0</v>
      </c>
      <c r="X157" s="285" t="n">
        <v>0</v>
      </c>
      <c r="Y157" s="285" t="n">
        <v>0</v>
      </c>
      <c r="Z157" s="285" t="n">
        <v>0</v>
      </c>
      <c r="AA157" s="285" t="n">
        <v>0</v>
      </c>
      <c r="AB157" s="285" t="n">
        <v>0</v>
      </c>
      <c r="AC157" s="285" t="n">
        <v>0</v>
      </c>
      <c r="AD157" s="285" t="n">
        <v>0</v>
      </c>
      <c r="AE157" s="345"/>
      <c r="AF157" s="285" t="n">
        <f aca="false">IF(ISBLANK(Q157),"",ROUND(Q157-(AS157+AT157+AU157),0))</f>
        <v>0</v>
      </c>
      <c r="AG157" s="285" t="n">
        <f aca="false">IF(ISBLANK(T157),"",ROUND(T157-(AV157+AW157+AX157),0))</f>
        <v>0</v>
      </c>
      <c r="AH157" s="285" t="n">
        <f aca="false">IF(ISBLANK(W157),"",ROUND(W157-(BK157+BL157+BM157),0))</f>
        <v>0</v>
      </c>
      <c r="AI157" s="285" t="n">
        <f aca="false">IF(ISBLANK(Y157),"",ROUND(Y157-(BN157+BO157+BP157),0))</f>
        <v>0</v>
      </c>
      <c r="AJ157" s="285" t="n">
        <f aca="false">IF(ISBLANK(AA157),"",ROUND(AA157-(BW157+BX157+BY157),0))</f>
        <v>0</v>
      </c>
      <c r="AK157" s="285" t="n">
        <f aca="false">IF(ISBLANK(AC157),"",ROUND(AC157-(BZ157+CA157+CB157),0))</f>
        <v>0</v>
      </c>
      <c r="AL157" s="285" t="n">
        <f aca="false">IF(ISBLANK(R157),"",ROUND((R157+S157)-(AY157+AZ157+BA157+BE157+BF157+BG157),0))</f>
        <v>0</v>
      </c>
      <c r="AM157" s="285" t="n">
        <f aca="false">IF(ISBLANK(U157),"",ROUND((U157+V157)-(BB157+BC157+BD157+BH157+BI157+BJ157),0))</f>
        <v>0</v>
      </c>
      <c r="AN157" s="285" t="n">
        <f aca="false">IF(ISBLANK(X157),"",ROUND((X157)-(BQ157+BR157+BS157),0))</f>
        <v>0</v>
      </c>
      <c r="AO157" s="285" t="n">
        <f aca="false">IF(ISBLANK(Z157),"",ROUND((Z157)-(BT157+BU157+BV157),0))</f>
        <v>0</v>
      </c>
      <c r="AP157" s="285" t="n">
        <f aca="false">IF(ISBLANK(AB157),"",ROUND((AB157)-(CC157+CD157+CE157),0))</f>
        <v>0</v>
      </c>
      <c r="AQ157" s="285" t="n">
        <f aca="false">IF(ISBLANK(AD157),"",ROUND((AD157)-(CF157+CG157+CH157),0))</f>
        <v>0</v>
      </c>
      <c r="AR157" s="345"/>
      <c r="AS157" s="285" t="n">
        <v>0</v>
      </c>
      <c r="AT157" s="285" t="n">
        <v>664546</v>
      </c>
      <c r="AU157" s="285" t="n">
        <v>0</v>
      </c>
      <c r="AV157" s="285" t="n">
        <v>0</v>
      </c>
      <c r="AW157" s="285" t="n">
        <v>691113</v>
      </c>
      <c r="AX157" s="285" t="n">
        <v>0</v>
      </c>
      <c r="AY157" s="285" t="n">
        <v>0</v>
      </c>
      <c r="AZ157" s="285" t="n">
        <v>12</v>
      </c>
      <c r="BA157" s="285" t="n">
        <v>0</v>
      </c>
      <c r="BB157" s="285" t="n">
        <v>0</v>
      </c>
      <c r="BC157" s="285" t="n">
        <v>12</v>
      </c>
      <c r="BD157" s="285" t="n">
        <v>0</v>
      </c>
      <c r="BE157" s="285" t="n">
        <v>0</v>
      </c>
      <c r="BF157" s="285" t="n">
        <v>0</v>
      </c>
      <c r="BG157" s="285" t="n">
        <v>0</v>
      </c>
      <c r="BH157" s="285" t="n">
        <v>0</v>
      </c>
      <c r="BI157" s="285" t="n">
        <v>0</v>
      </c>
      <c r="BJ157" s="285" t="n">
        <v>0</v>
      </c>
      <c r="BK157" s="285" t="n">
        <v>0</v>
      </c>
      <c r="BL157" s="285" t="n">
        <v>0</v>
      </c>
      <c r="BM157" s="285" t="n">
        <v>0</v>
      </c>
      <c r="BN157" s="285" t="n">
        <v>0</v>
      </c>
      <c r="BO157" s="285" t="n">
        <v>0</v>
      </c>
      <c r="BP157" s="285" t="n">
        <v>0</v>
      </c>
      <c r="BQ157" s="285" t="n">
        <v>0</v>
      </c>
      <c r="BR157" s="285" t="n">
        <v>0</v>
      </c>
      <c r="BS157" s="285" t="n">
        <v>0</v>
      </c>
      <c r="BT157" s="285" t="n">
        <v>0</v>
      </c>
      <c r="BU157" s="285" t="n">
        <v>0</v>
      </c>
      <c r="BV157" s="285" t="n">
        <v>0</v>
      </c>
      <c r="BW157" s="285" t="n">
        <v>0</v>
      </c>
      <c r="BX157" s="285" t="n">
        <v>0</v>
      </c>
      <c r="BY157" s="285" t="n">
        <v>0</v>
      </c>
      <c r="BZ157" s="285" t="n">
        <v>0</v>
      </c>
      <c r="CA157" s="285" t="n">
        <v>0</v>
      </c>
      <c r="CB157" s="285" t="n">
        <v>0</v>
      </c>
      <c r="CC157" s="285" t="n">
        <v>0</v>
      </c>
      <c r="CD157" s="285" t="n">
        <v>0</v>
      </c>
      <c r="CE157" s="285" t="n">
        <v>0</v>
      </c>
      <c r="CF157" s="285" t="n">
        <v>0</v>
      </c>
      <c r="CG157" s="285" t="n">
        <v>0</v>
      </c>
      <c r="CH157" s="285" t="n">
        <v>0</v>
      </c>
      <c r="CI157" s="345"/>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row>
    <row r="158" customFormat="false" ht="11.25" hidden="false" customHeight="true" outlineLevel="0" collapsed="false">
      <c r="A158" s="342" t="n">
        <v>2015</v>
      </c>
      <c r="B158" s="343" t="n">
        <v>265</v>
      </c>
      <c r="C158" s="344" t="s">
        <v>569</v>
      </c>
      <c r="D158" s="285" t="n">
        <v>53393.73</v>
      </c>
      <c r="E158" s="285" t="n">
        <v>52803.96</v>
      </c>
      <c r="F158" s="285" t="n">
        <v>72948</v>
      </c>
      <c r="G158" s="285" t="n">
        <v>75136</v>
      </c>
      <c r="H158" s="285" t="n">
        <v>0</v>
      </c>
      <c r="I158" s="285" t="n">
        <v>0</v>
      </c>
      <c r="J158" s="345"/>
      <c r="K158" s="285" t="n">
        <f aca="false">IF(E158&lt;&gt;0,ROUND(E158-(T158/(U158+V158)),0),"")</f>
        <v>0</v>
      </c>
      <c r="L158" s="285" t="n">
        <f aca="false">IF(F158&lt;&gt;0,ROUND(F158-(W158/(X158)),0),"")</f>
        <v>0</v>
      </c>
      <c r="M158" s="285" t="n">
        <f aca="false">IF(G158&lt;&gt;0,ROUND(G158-(Y158/(Z158)),0),"")</f>
        <v>0</v>
      </c>
      <c r="N158" s="285" t="str">
        <f aca="false">IF(H158&lt;&gt;0,ROUND(H158-(AA158/(AB158)),0),"")</f>
        <v/>
      </c>
      <c r="O158" s="285" t="str">
        <f aca="false">IF(I158&lt;&gt;0,ROUND(I158-(AC158/(AD158)),0),"")</f>
        <v/>
      </c>
      <c r="P158" s="345"/>
      <c r="Q158" s="285" t="n">
        <v>657810.8</v>
      </c>
      <c r="R158" s="285" t="n">
        <v>12.32</v>
      </c>
      <c r="S158" s="285" t="n">
        <v>0</v>
      </c>
      <c r="T158" s="285" t="n">
        <v>707045</v>
      </c>
      <c r="U158" s="285" t="n">
        <v>13.39</v>
      </c>
      <c r="V158" s="285" t="n">
        <v>0</v>
      </c>
      <c r="W158" s="285" t="n">
        <v>72948</v>
      </c>
      <c r="X158" s="285" t="n">
        <v>1</v>
      </c>
      <c r="Y158" s="285" t="n">
        <v>75136</v>
      </c>
      <c r="Z158" s="285" t="n">
        <v>1</v>
      </c>
      <c r="AA158" s="285" t="n">
        <v>0</v>
      </c>
      <c r="AB158" s="285" t="n">
        <v>0</v>
      </c>
      <c r="AC158" s="285" t="n">
        <v>0</v>
      </c>
      <c r="AD158" s="285" t="n">
        <v>0</v>
      </c>
      <c r="AE158" s="345"/>
      <c r="AF158" s="285" t="n">
        <f aca="false">IF(ISBLANK(Q158),"",ROUND(Q158-(AS158+AT158+AU158),0))</f>
        <v>0</v>
      </c>
      <c r="AG158" s="285" t="n">
        <f aca="false">IF(ISBLANK(T158),"",ROUND(T158-(AV158+AW158+AX158),0))</f>
        <v>0</v>
      </c>
      <c r="AH158" s="285" t="n">
        <f aca="false">IF(ISBLANK(W158),"",ROUND(W158-(BK158+BL158+BM158),0))</f>
        <v>0</v>
      </c>
      <c r="AI158" s="285" t="n">
        <f aca="false">IF(ISBLANK(Y158),"",ROUND(Y158-(BN158+BO158+BP158),0))</f>
        <v>0</v>
      </c>
      <c r="AJ158" s="285" t="n">
        <f aca="false">IF(ISBLANK(AA158),"",ROUND(AA158-(BW158+BX158+BY158),0))</f>
        <v>0</v>
      </c>
      <c r="AK158" s="285" t="n">
        <f aca="false">IF(ISBLANK(AC158),"",ROUND(AC158-(BZ158+CA158+CB158),0))</f>
        <v>0</v>
      </c>
      <c r="AL158" s="285" t="n">
        <f aca="false">IF(ISBLANK(R158),"",ROUND((R158+S158)-(AY158+AZ158+BA158+BE158+BF158+BG158),0))</f>
        <v>0</v>
      </c>
      <c r="AM158" s="285" t="n">
        <f aca="false">IF(ISBLANK(U158),"",ROUND((U158+V158)-(BB158+BC158+BD158+BH158+BI158+BJ158),0))</f>
        <v>0</v>
      </c>
      <c r="AN158" s="285" t="n">
        <f aca="false">IF(ISBLANK(X158),"",ROUND((X158)-(BQ158+BR158+BS158),0))</f>
        <v>0</v>
      </c>
      <c r="AO158" s="285" t="n">
        <f aca="false">IF(ISBLANK(Z158),"",ROUND((Z158)-(BT158+BU158+BV158),0))</f>
        <v>0</v>
      </c>
      <c r="AP158" s="285" t="n">
        <f aca="false">IF(ISBLANK(AB158),"",ROUND((AB158)-(CC158+CD158+CE158),0))</f>
        <v>0</v>
      </c>
      <c r="AQ158" s="285" t="n">
        <f aca="false">IF(ISBLANK(AD158),"",ROUND((AD158)-(CF158+CG158+CH158),0))</f>
        <v>0</v>
      </c>
      <c r="AR158" s="345"/>
      <c r="AS158" s="285" t="n">
        <v>0</v>
      </c>
      <c r="AT158" s="285" t="n">
        <v>657810.8</v>
      </c>
      <c r="AU158" s="285" t="n">
        <v>0</v>
      </c>
      <c r="AV158" s="285" t="n">
        <v>0</v>
      </c>
      <c r="AW158" s="285" t="n">
        <v>707045</v>
      </c>
      <c r="AX158" s="285" t="n">
        <v>0</v>
      </c>
      <c r="AY158" s="285" t="n">
        <v>0</v>
      </c>
      <c r="AZ158" s="285" t="n">
        <v>12.32</v>
      </c>
      <c r="BA158" s="285" t="n">
        <v>0</v>
      </c>
      <c r="BB158" s="285" t="n">
        <v>0</v>
      </c>
      <c r="BC158" s="285" t="n">
        <v>13.39</v>
      </c>
      <c r="BD158" s="285" t="n">
        <v>0</v>
      </c>
      <c r="BE158" s="285" t="n">
        <v>0</v>
      </c>
      <c r="BF158" s="285" t="n">
        <v>0</v>
      </c>
      <c r="BG158" s="285" t="n">
        <v>0</v>
      </c>
      <c r="BH158" s="285" t="n">
        <v>0</v>
      </c>
      <c r="BI158" s="285" t="n">
        <v>0</v>
      </c>
      <c r="BJ158" s="285" t="n">
        <v>0</v>
      </c>
      <c r="BK158" s="285" t="n">
        <v>0</v>
      </c>
      <c r="BL158" s="285" t="n">
        <v>72948</v>
      </c>
      <c r="BM158" s="285" t="n">
        <v>0</v>
      </c>
      <c r="BN158" s="285" t="n">
        <v>0</v>
      </c>
      <c r="BO158" s="285" t="n">
        <v>75136</v>
      </c>
      <c r="BP158" s="285" t="n">
        <v>0</v>
      </c>
      <c r="BQ158" s="285" t="n">
        <v>0</v>
      </c>
      <c r="BR158" s="285" t="n">
        <v>1</v>
      </c>
      <c r="BS158" s="285" t="n">
        <v>0</v>
      </c>
      <c r="BT158" s="285" t="n">
        <v>0</v>
      </c>
      <c r="BU158" s="285" t="n">
        <v>1</v>
      </c>
      <c r="BV158" s="285" t="n">
        <v>0</v>
      </c>
      <c r="BW158" s="285" t="n">
        <v>0</v>
      </c>
      <c r="BX158" s="285" t="n">
        <v>0</v>
      </c>
      <c r="BY158" s="285" t="n">
        <v>0</v>
      </c>
      <c r="BZ158" s="285" t="n">
        <v>0</v>
      </c>
      <c r="CA158" s="285" t="n">
        <v>0</v>
      </c>
      <c r="CB158" s="285" t="n">
        <v>0</v>
      </c>
      <c r="CC158" s="285" t="n">
        <v>0</v>
      </c>
      <c r="CD158" s="285" t="n">
        <v>0</v>
      </c>
      <c r="CE158" s="285" t="n">
        <v>0</v>
      </c>
      <c r="CF158" s="285" t="n">
        <v>0</v>
      </c>
      <c r="CG158" s="285" t="n">
        <v>0</v>
      </c>
      <c r="CH158" s="285" t="n">
        <v>0</v>
      </c>
      <c r="CI158" s="345"/>
      <c r="CJ158" s="18"/>
      <c r="CK158" s="18"/>
      <c r="CL158" s="18"/>
      <c r="CM158" s="18"/>
      <c r="CN158" s="18"/>
      <c r="CO158" s="18"/>
      <c r="CP158" s="18"/>
      <c r="CQ158" s="18"/>
      <c r="CR158" s="18"/>
      <c r="CS158" s="18"/>
      <c r="CT158" s="18"/>
      <c r="CU158" s="18"/>
      <c r="CV158" s="18"/>
      <c r="CW158" s="18"/>
      <c r="CX158" s="18"/>
      <c r="CY158" s="18"/>
      <c r="CZ158" s="18"/>
      <c r="DA158" s="18"/>
      <c r="DB158" s="18"/>
      <c r="DC158" s="18"/>
      <c r="DD158" s="18"/>
      <c r="DE158" s="18"/>
      <c r="DF158" s="18"/>
      <c r="DG158" s="18"/>
      <c r="DH158" s="18"/>
      <c r="DI158" s="18"/>
      <c r="DJ158" s="18"/>
      <c r="DK158" s="18"/>
      <c r="DL158" s="18"/>
      <c r="DM158" s="18"/>
      <c r="DN158" s="18"/>
      <c r="DO158" s="18"/>
      <c r="DP158" s="18"/>
      <c r="DQ158" s="18"/>
      <c r="DR158" s="18"/>
      <c r="DS158" s="18"/>
      <c r="DT158" s="18"/>
      <c r="DU158" s="18"/>
      <c r="DV158" s="18"/>
      <c r="DW158" s="18"/>
      <c r="DX158" s="18"/>
      <c r="DY158" s="18"/>
      <c r="DZ158" s="18"/>
      <c r="EA158" s="18"/>
      <c r="EB158" s="18"/>
      <c r="EC158" s="18"/>
    </row>
    <row r="159" customFormat="false" ht="11.25" hidden="false" customHeight="true" outlineLevel="0" collapsed="false">
      <c r="A159" s="342" t="n">
        <v>2015</v>
      </c>
      <c r="B159" s="343" t="n">
        <v>266</v>
      </c>
      <c r="C159" s="344" t="s">
        <v>459</v>
      </c>
      <c r="D159" s="285" t="n">
        <v>53706.22</v>
      </c>
      <c r="E159" s="285" t="n">
        <v>56666.67</v>
      </c>
      <c r="F159" s="285" t="n">
        <v>0</v>
      </c>
      <c r="G159" s="285" t="n">
        <v>0</v>
      </c>
      <c r="H159" s="285" t="n">
        <v>0</v>
      </c>
      <c r="I159" s="285" t="n">
        <v>0</v>
      </c>
      <c r="J159" s="345"/>
      <c r="K159" s="285" t="n">
        <f aca="false">IF(E159&lt;&gt;0,ROUND(E159-(T159/(U159+V159)),0),"")</f>
        <v>0</v>
      </c>
      <c r="L159" s="285" t="str">
        <f aca="false">IF(F159&lt;&gt;0,ROUND(F159-(W159/(X159)),0),"")</f>
        <v/>
      </c>
      <c r="M159" s="285" t="str">
        <f aca="false">IF(G159&lt;&gt;0,ROUND(G159-(Y159/(Z159)),0),"")</f>
        <v/>
      </c>
      <c r="N159" s="285" t="str">
        <f aca="false">IF(H159&lt;&gt;0,ROUND(H159-(AA159/(AB159)),0),"")</f>
        <v/>
      </c>
      <c r="O159" s="285" t="str">
        <f aca="false">IF(I159&lt;&gt;0,ROUND(I159-(AC159/(AD159)),0),"")</f>
        <v/>
      </c>
      <c r="P159" s="345"/>
      <c r="Q159" s="285" t="n">
        <v>483356</v>
      </c>
      <c r="R159" s="285" t="n">
        <v>9</v>
      </c>
      <c r="S159" s="285" t="n">
        <v>0</v>
      </c>
      <c r="T159" s="285" t="n">
        <v>510000</v>
      </c>
      <c r="U159" s="285" t="n">
        <v>9</v>
      </c>
      <c r="V159" s="285" t="n">
        <v>0</v>
      </c>
      <c r="W159" s="285" t="n">
        <v>0</v>
      </c>
      <c r="X159" s="285" t="n">
        <v>0</v>
      </c>
      <c r="Y159" s="285" t="n">
        <v>0</v>
      </c>
      <c r="Z159" s="285" t="n">
        <v>0</v>
      </c>
      <c r="AA159" s="285" t="n">
        <v>0</v>
      </c>
      <c r="AB159" s="285" t="n">
        <v>0</v>
      </c>
      <c r="AC159" s="285" t="n">
        <v>0</v>
      </c>
      <c r="AD159" s="285" t="n">
        <v>0</v>
      </c>
      <c r="AE159" s="345"/>
      <c r="AF159" s="285" t="n">
        <f aca="false">IF(ISBLANK(Q159),"",ROUND(Q159-(AS159+AT159+AU159),0))</f>
        <v>0</v>
      </c>
      <c r="AG159" s="285" t="n">
        <f aca="false">IF(ISBLANK(T159),"",ROUND(T159-(AV159+AW159+AX159),0))</f>
        <v>0</v>
      </c>
      <c r="AH159" s="285" t="n">
        <f aca="false">IF(ISBLANK(W159),"",ROUND(W159-(BK159+BL159+BM159),0))</f>
        <v>0</v>
      </c>
      <c r="AI159" s="285" t="n">
        <f aca="false">IF(ISBLANK(Y159),"",ROUND(Y159-(BN159+BO159+BP159),0))</f>
        <v>0</v>
      </c>
      <c r="AJ159" s="285" t="n">
        <f aca="false">IF(ISBLANK(AA159),"",ROUND(AA159-(BW159+BX159+BY159),0))</f>
        <v>0</v>
      </c>
      <c r="AK159" s="285" t="n">
        <f aca="false">IF(ISBLANK(AC159),"",ROUND(AC159-(BZ159+CA159+CB159),0))</f>
        <v>0</v>
      </c>
      <c r="AL159" s="285" t="n">
        <f aca="false">IF(ISBLANK(R159),"",ROUND((R159+S159)-(AY159+AZ159+BA159+BE159+BF159+BG159),0))</f>
        <v>0</v>
      </c>
      <c r="AM159" s="285" t="n">
        <f aca="false">IF(ISBLANK(U159),"",ROUND((U159+V159)-(BB159+BC159+BD159+BH159+BI159+BJ159),0))</f>
        <v>0</v>
      </c>
      <c r="AN159" s="285" t="n">
        <f aca="false">IF(ISBLANK(X159),"",ROUND((X159)-(BQ159+BR159+BS159),0))</f>
        <v>0</v>
      </c>
      <c r="AO159" s="285" t="n">
        <f aca="false">IF(ISBLANK(Z159),"",ROUND((Z159)-(BT159+BU159+BV159),0))</f>
        <v>0</v>
      </c>
      <c r="AP159" s="285" t="n">
        <f aca="false">IF(ISBLANK(AB159),"",ROUND((AB159)-(CC159+CD159+CE159),0))</f>
        <v>0</v>
      </c>
      <c r="AQ159" s="285" t="n">
        <f aca="false">IF(ISBLANK(AD159),"",ROUND((AD159)-(CF159+CG159+CH159),0))</f>
        <v>0</v>
      </c>
      <c r="AR159" s="345"/>
      <c r="AS159" s="285" t="n">
        <v>0</v>
      </c>
      <c r="AT159" s="285" t="n">
        <v>483356</v>
      </c>
      <c r="AU159" s="285" t="n">
        <v>0</v>
      </c>
      <c r="AV159" s="285" t="n">
        <v>0</v>
      </c>
      <c r="AW159" s="285" t="n">
        <v>510000</v>
      </c>
      <c r="AX159" s="285" t="n">
        <v>0</v>
      </c>
      <c r="AY159" s="285" t="n">
        <v>0</v>
      </c>
      <c r="AZ159" s="285" t="n">
        <v>9</v>
      </c>
      <c r="BA159" s="285" t="n">
        <v>0</v>
      </c>
      <c r="BB159" s="285" t="n">
        <v>0</v>
      </c>
      <c r="BC159" s="285" t="n">
        <v>9</v>
      </c>
      <c r="BD159" s="285" t="n">
        <v>0</v>
      </c>
      <c r="BE159" s="285" t="n">
        <v>0</v>
      </c>
      <c r="BF159" s="285" t="n">
        <v>0</v>
      </c>
      <c r="BG159" s="285" t="n">
        <v>0</v>
      </c>
      <c r="BH159" s="285" t="n">
        <v>0</v>
      </c>
      <c r="BI159" s="285" t="n">
        <v>0</v>
      </c>
      <c r="BJ159" s="285" t="n">
        <v>0</v>
      </c>
      <c r="BK159" s="285" t="n">
        <v>0</v>
      </c>
      <c r="BL159" s="285" t="n">
        <v>0</v>
      </c>
      <c r="BM159" s="285" t="n">
        <v>0</v>
      </c>
      <c r="BN159" s="285" t="n">
        <v>0</v>
      </c>
      <c r="BO159" s="285" t="n">
        <v>0</v>
      </c>
      <c r="BP159" s="285" t="n">
        <v>0</v>
      </c>
      <c r="BQ159" s="285" t="n">
        <v>0</v>
      </c>
      <c r="BR159" s="285" t="n">
        <v>0</v>
      </c>
      <c r="BS159" s="285" t="n">
        <v>0</v>
      </c>
      <c r="BT159" s="285" t="n">
        <v>0</v>
      </c>
      <c r="BU159" s="285" t="n">
        <v>0</v>
      </c>
      <c r="BV159" s="285" t="n">
        <v>0</v>
      </c>
      <c r="BW159" s="285" t="n">
        <v>0</v>
      </c>
      <c r="BX159" s="285" t="n">
        <v>0</v>
      </c>
      <c r="BY159" s="285" t="n">
        <v>0</v>
      </c>
      <c r="BZ159" s="285" t="n">
        <v>0</v>
      </c>
      <c r="CA159" s="285" t="n">
        <v>0</v>
      </c>
      <c r="CB159" s="285" t="n">
        <v>0</v>
      </c>
      <c r="CC159" s="285" t="n">
        <v>0</v>
      </c>
      <c r="CD159" s="285" t="n">
        <v>0</v>
      </c>
      <c r="CE159" s="285" t="n">
        <v>0</v>
      </c>
      <c r="CF159" s="285" t="n">
        <v>0</v>
      </c>
      <c r="CG159" s="285" t="n">
        <v>0</v>
      </c>
      <c r="CH159" s="285" t="n">
        <v>0</v>
      </c>
      <c r="CI159" s="345"/>
      <c r="CJ159" s="18"/>
      <c r="CK159" s="18"/>
      <c r="CL159" s="18"/>
      <c r="CM159" s="18"/>
      <c r="CN159" s="18"/>
      <c r="CO159" s="18"/>
      <c r="CP159" s="18"/>
      <c r="CQ159" s="18"/>
      <c r="CR159" s="18"/>
      <c r="CS159" s="18"/>
      <c r="CT159" s="18"/>
      <c r="CU159" s="18"/>
      <c r="CV159" s="18"/>
      <c r="CW159" s="18"/>
      <c r="CX159" s="18"/>
      <c r="CY159" s="18"/>
      <c r="CZ159" s="18"/>
      <c r="DA159" s="18"/>
      <c r="DB159" s="18"/>
      <c r="DC159" s="18"/>
      <c r="DD159" s="18"/>
      <c r="DE159" s="18"/>
      <c r="DF159" s="18"/>
      <c r="DG159" s="18"/>
      <c r="DH159" s="18"/>
      <c r="DI159" s="18"/>
      <c r="DJ159" s="18"/>
      <c r="DK159" s="18"/>
      <c r="DL159" s="18"/>
      <c r="DM159" s="18"/>
      <c r="DN159" s="18"/>
      <c r="DO159" s="18"/>
      <c r="DP159" s="18"/>
      <c r="DQ159" s="18"/>
      <c r="DR159" s="18"/>
      <c r="DS159" s="18"/>
      <c r="DT159" s="18"/>
      <c r="DU159" s="18"/>
      <c r="DV159" s="18"/>
      <c r="DW159" s="18"/>
      <c r="DX159" s="18"/>
      <c r="DY159" s="18"/>
      <c r="DZ159" s="18"/>
      <c r="EA159" s="18"/>
      <c r="EB159" s="18"/>
      <c r="EC159" s="18"/>
    </row>
    <row r="160" customFormat="false" ht="11.25" hidden="false" customHeight="true" outlineLevel="0" collapsed="false">
      <c r="A160" s="342" t="n">
        <v>2015</v>
      </c>
      <c r="B160" s="343" t="n">
        <v>267</v>
      </c>
      <c r="C160" s="344" t="s">
        <v>570</v>
      </c>
      <c r="D160" s="285" t="n">
        <v>44174.85</v>
      </c>
      <c r="E160" s="285" t="n">
        <v>41848.35</v>
      </c>
      <c r="F160" s="285" t="n">
        <v>0</v>
      </c>
      <c r="G160" s="285" t="n">
        <v>0</v>
      </c>
      <c r="H160" s="285" t="n">
        <v>0</v>
      </c>
      <c r="I160" s="285" t="n">
        <v>0</v>
      </c>
      <c r="J160" s="345"/>
      <c r="K160" s="285" t="n">
        <f aca="false">IF(E160&lt;&gt;0,ROUND(E160-(T160/(U160+V160)),0),"")</f>
        <v>0</v>
      </c>
      <c r="L160" s="285" t="str">
        <f aca="false">IF(F160&lt;&gt;0,ROUND(F160-(W160/(X160)),0),"")</f>
        <v/>
      </c>
      <c r="M160" s="285" t="str">
        <f aca="false">IF(G160&lt;&gt;0,ROUND(G160-(Y160/(Z160)),0),"")</f>
        <v/>
      </c>
      <c r="N160" s="285" t="str">
        <f aca="false">IF(H160&lt;&gt;0,ROUND(H160-(AA160/(AB160)),0),"")</f>
        <v/>
      </c>
      <c r="O160" s="285" t="str">
        <f aca="false">IF(I160&lt;&gt;0,ROUND(I160-(AC160/(AD160)),0),"")</f>
        <v/>
      </c>
      <c r="P160" s="345"/>
      <c r="Q160" s="285" t="n">
        <v>1678644.24</v>
      </c>
      <c r="R160" s="285" t="n">
        <v>36</v>
      </c>
      <c r="S160" s="285" t="n">
        <v>2</v>
      </c>
      <c r="T160" s="285" t="n">
        <v>1673934</v>
      </c>
      <c r="U160" s="285" t="n">
        <v>37</v>
      </c>
      <c r="V160" s="285" t="n">
        <v>3</v>
      </c>
      <c r="W160" s="285" t="n">
        <v>0</v>
      </c>
      <c r="X160" s="285" t="n">
        <v>0</v>
      </c>
      <c r="Y160" s="285" t="n">
        <v>0</v>
      </c>
      <c r="Z160" s="285" t="n">
        <v>0</v>
      </c>
      <c r="AA160" s="285" t="n">
        <v>0</v>
      </c>
      <c r="AB160" s="285" t="n">
        <v>0</v>
      </c>
      <c r="AC160" s="285" t="n">
        <v>0</v>
      </c>
      <c r="AD160" s="285" t="n">
        <v>0</v>
      </c>
      <c r="AE160" s="345"/>
      <c r="AF160" s="285" t="n">
        <f aca="false">IF(ISBLANK(Q160),"",ROUND(Q160-(AS160+AT160+AU160),0))</f>
        <v>0</v>
      </c>
      <c r="AG160" s="285" t="n">
        <f aca="false">IF(ISBLANK(T160),"",ROUND(T160-(AV160+AW160+AX160),0))</f>
        <v>0</v>
      </c>
      <c r="AH160" s="285" t="n">
        <f aca="false">IF(ISBLANK(W160),"",ROUND(W160-(BK160+BL160+BM160),0))</f>
        <v>0</v>
      </c>
      <c r="AI160" s="285" t="n">
        <f aca="false">IF(ISBLANK(Y160),"",ROUND(Y160-(BN160+BO160+BP160),0))</f>
        <v>0</v>
      </c>
      <c r="AJ160" s="285" t="n">
        <f aca="false">IF(ISBLANK(AA160),"",ROUND(AA160-(BW160+BX160+BY160),0))</f>
        <v>0</v>
      </c>
      <c r="AK160" s="285" t="n">
        <f aca="false">IF(ISBLANK(AC160),"",ROUND(AC160-(BZ160+CA160+CB160),0))</f>
        <v>0</v>
      </c>
      <c r="AL160" s="285" t="n">
        <f aca="false">IF(ISBLANK(R160),"",ROUND((R160+S160)-(AY160+AZ160+BA160+BE160+BF160+BG160),0))</f>
        <v>0</v>
      </c>
      <c r="AM160" s="285" t="n">
        <f aca="false">IF(ISBLANK(U160),"",ROUND((U160+V160)-(BB160+BC160+BD160+BH160+BI160+BJ160),0))</f>
        <v>0</v>
      </c>
      <c r="AN160" s="285" t="n">
        <f aca="false">IF(ISBLANK(X160),"",ROUND((X160)-(BQ160+BR160+BS160),0))</f>
        <v>0</v>
      </c>
      <c r="AO160" s="285" t="n">
        <f aca="false">IF(ISBLANK(Z160),"",ROUND((Z160)-(BT160+BU160+BV160),0))</f>
        <v>0</v>
      </c>
      <c r="AP160" s="285" t="n">
        <f aca="false">IF(ISBLANK(AB160),"",ROUND((AB160)-(CC160+CD160+CE160),0))</f>
        <v>0</v>
      </c>
      <c r="AQ160" s="285" t="n">
        <f aca="false">IF(ISBLANK(AD160),"",ROUND((AD160)-(CF160+CG160+CH160),0))</f>
        <v>0</v>
      </c>
      <c r="AR160" s="345"/>
      <c r="AS160" s="285" t="n">
        <v>0</v>
      </c>
      <c r="AT160" s="285" t="n">
        <v>1678644.24</v>
      </c>
      <c r="AU160" s="285" t="n">
        <v>0</v>
      </c>
      <c r="AV160" s="285" t="n">
        <v>0</v>
      </c>
      <c r="AW160" s="285" t="n">
        <v>1673934</v>
      </c>
      <c r="AX160" s="285" t="n">
        <v>0</v>
      </c>
      <c r="AY160" s="285" t="n">
        <v>0</v>
      </c>
      <c r="AZ160" s="285" t="n">
        <v>36</v>
      </c>
      <c r="BA160" s="285" t="n">
        <v>0</v>
      </c>
      <c r="BB160" s="285" t="n">
        <v>0</v>
      </c>
      <c r="BC160" s="285" t="n">
        <v>37</v>
      </c>
      <c r="BD160" s="285" t="n">
        <v>0</v>
      </c>
      <c r="BE160" s="285" t="n">
        <v>0</v>
      </c>
      <c r="BF160" s="285" t="n">
        <v>2</v>
      </c>
      <c r="BG160" s="285" t="n">
        <v>0</v>
      </c>
      <c r="BH160" s="285" t="n">
        <v>0</v>
      </c>
      <c r="BI160" s="285" t="n">
        <v>3</v>
      </c>
      <c r="BJ160" s="285" t="n">
        <v>0</v>
      </c>
      <c r="BK160" s="285" t="n">
        <v>0</v>
      </c>
      <c r="BL160" s="285" t="n">
        <v>0</v>
      </c>
      <c r="BM160" s="285" t="n">
        <v>0</v>
      </c>
      <c r="BN160" s="285" t="n">
        <v>0</v>
      </c>
      <c r="BO160" s="285" t="n">
        <v>0</v>
      </c>
      <c r="BP160" s="285" t="n">
        <v>0</v>
      </c>
      <c r="BQ160" s="285" t="n">
        <v>0</v>
      </c>
      <c r="BR160" s="285" t="n">
        <v>0</v>
      </c>
      <c r="BS160" s="285" t="n">
        <v>0</v>
      </c>
      <c r="BT160" s="285" t="n">
        <v>0</v>
      </c>
      <c r="BU160" s="285" t="n">
        <v>0</v>
      </c>
      <c r="BV160" s="285" t="n">
        <v>0</v>
      </c>
      <c r="BW160" s="285" t="n">
        <v>0</v>
      </c>
      <c r="BX160" s="285" t="n">
        <v>0</v>
      </c>
      <c r="BY160" s="285" t="n">
        <v>0</v>
      </c>
      <c r="BZ160" s="285" t="n">
        <v>0</v>
      </c>
      <c r="CA160" s="285" t="n">
        <v>0</v>
      </c>
      <c r="CB160" s="285" t="n">
        <v>0</v>
      </c>
      <c r="CC160" s="285" t="n">
        <v>0</v>
      </c>
      <c r="CD160" s="285" t="n">
        <v>0</v>
      </c>
      <c r="CE160" s="285" t="n">
        <v>0</v>
      </c>
      <c r="CF160" s="285" t="n">
        <v>0</v>
      </c>
      <c r="CG160" s="285" t="n">
        <v>0</v>
      </c>
      <c r="CH160" s="285" t="n">
        <v>0</v>
      </c>
      <c r="CI160" s="345"/>
      <c r="CJ160" s="18"/>
      <c r="CK160" s="18"/>
      <c r="CL160" s="18"/>
      <c r="CM160" s="18"/>
      <c r="CN160" s="18"/>
      <c r="CO160" s="18"/>
      <c r="CP160" s="18"/>
      <c r="CQ160" s="18"/>
      <c r="CR160" s="18"/>
      <c r="CS160" s="18"/>
      <c r="CT160" s="18"/>
      <c r="CU160" s="18"/>
      <c r="CV160" s="18"/>
      <c r="CW160" s="18"/>
      <c r="CX160" s="18"/>
      <c r="CY160" s="18"/>
      <c r="CZ160" s="18"/>
      <c r="DA160" s="18"/>
      <c r="DB160" s="18"/>
      <c r="DC160" s="18"/>
      <c r="DD160" s="18"/>
      <c r="DE160" s="18"/>
      <c r="DF160" s="18"/>
      <c r="DG160" s="18"/>
      <c r="DH160" s="18"/>
      <c r="DI160" s="18"/>
      <c r="DJ160" s="18"/>
      <c r="DK160" s="18"/>
      <c r="DL160" s="18"/>
      <c r="DM160" s="18"/>
      <c r="DN160" s="18"/>
      <c r="DO160" s="18"/>
      <c r="DP160" s="18"/>
      <c r="DQ160" s="18"/>
      <c r="DR160" s="18"/>
      <c r="DS160" s="18"/>
      <c r="DT160" s="18"/>
      <c r="DU160" s="18"/>
      <c r="DV160" s="18"/>
      <c r="DW160" s="18"/>
      <c r="DX160" s="18"/>
      <c r="DY160" s="18"/>
      <c r="DZ160" s="18"/>
      <c r="EA160" s="18"/>
      <c r="EB160" s="18"/>
      <c r="EC160" s="18"/>
    </row>
    <row r="161" customFormat="false" ht="11.25" hidden="false" customHeight="true" outlineLevel="0" collapsed="false">
      <c r="A161" s="342" t="n">
        <v>2015</v>
      </c>
      <c r="B161" s="343" t="n">
        <v>268</v>
      </c>
      <c r="C161" s="344" t="s">
        <v>571</v>
      </c>
      <c r="D161" s="285" t="n">
        <v>49023</v>
      </c>
      <c r="E161" s="285" t="n">
        <v>50248.57</v>
      </c>
      <c r="F161" s="285" t="n">
        <v>0</v>
      </c>
      <c r="G161" s="285" t="n">
        <v>0</v>
      </c>
      <c r="H161" s="285" t="n">
        <v>0</v>
      </c>
      <c r="I161" s="285" t="n">
        <v>0</v>
      </c>
      <c r="J161" s="345"/>
      <c r="K161" s="285" t="n">
        <f aca="false">IF(E161&lt;&gt;0,ROUND(E161-(T161/(U161+V161)),0),"")</f>
        <v>0</v>
      </c>
      <c r="L161" s="285" t="str">
        <f aca="false">IF(F161&lt;&gt;0,ROUND(F161-(W161/(X161)),0),"")</f>
        <v/>
      </c>
      <c r="M161" s="285" t="str">
        <f aca="false">IF(G161&lt;&gt;0,ROUND(G161-(Y161/(Z161)),0),"")</f>
        <v/>
      </c>
      <c r="N161" s="285" t="str">
        <f aca="false">IF(H161&lt;&gt;0,ROUND(H161-(AA161/(AB161)),0),"")</f>
        <v/>
      </c>
      <c r="O161" s="285" t="str">
        <f aca="false">IF(I161&lt;&gt;0,ROUND(I161-(AC161/(AD161)),0),"")</f>
        <v/>
      </c>
      <c r="P161" s="345"/>
      <c r="Q161" s="285" t="n">
        <v>245114.98</v>
      </c>
      <c r="R161" s="285" t="n">
        <v>5</v>
      </c>
      <c r="S161" s="285" t="n">
        <v>0</v>
      </c>
      <c r="T161" s="285" t="n">
        <v>251242.85</v>
      </c>
      <c r="U161" s="285" t="n">
        <v>5</v>
      </c>
      <c r="V161" s="285" t="n">
        <v>0</v>
      </c>
      <c r="W161" s="285" t="n">
        <v>0</v>
      </c>
      <c r="X161" s="285" t="n">
        <v>0</v>
      </c>
      <c r="Y161" s="285" t="n">
        <v>0</v>
      </c>
      <c r="Z161" s="285" t="n">
        <v>0</v>
      </c>
      <c r="AA161" s="285" t="n">
        <v>0</v>
      </c>
      <c r="AB161" s="285" t="n">
        <v>0</v>
      </c>
      <c r="AC161" s="285" t="n">
        <v>0</v>
      </c>
      <c r="AD161" s="285" t="n">
        <v>0</v>
      </c>
      <c r="AE161" s="345"/>
      <c r="AF161" s="285" t="n">
        <f aca="false">IF(ISBLANK(Q161),"",ROUND(Q161-(AS161+AT161+AU161),0))</f>
        <v>0</v>
      </c>
      <c r="AG161" s="285" t="n">
        <f aca="false">IF(ISBLANK(T161),"",ROUND(T161-(AV161+AW161+AX161),0))</f>
        <v>0</v>
      </c>
      <c r="AH161" s="285" t="n">
        <f aca="false">IF(ISBLANK(W161),"",ROUND(W161-(BK161+BL161+BM161),0))</f>
        <v>0</v>
      </c>
      <c r="AI161" s="285" t="n">
        <f aca="false">IF(ISBLANK(Y161),"",ROUND(Y161-(BN161+BO161+BP161),0))</f>
        <v>0</v>
      </c>
      <c r="AJ161" s="285" t="n">
        <f aca="false">IF(ISBLANK(AA161),"",ROUND(AA161-(BW161+BX161+BY161),0))</f>
        <v>0</v>
      </c>
      <c r="AK161" s="285" t="n">
        <f aca="false">IF(ISBLANK(AC161),"",ROUND(AC161-(BZ161+CA161+CB161),0))</f>
        <v>0</v>
      </c>
      <c r="AL161" s="285" t="n">
        <f aca="false">IF(ISBLANK(R161),"",ROUND((R161+S161)-(AY161+AZ161+BA161+BE161+BF161+BG161),0))</f>
        <v>0</v>
      </c>
      <c r="AM161" s="285" t="n">
        <f aca="false">IF(ISBLANK(U161),"",ROUND((U161+V161)-(BB161+BC161+BD161+BH161+BI161+BJ161),0))</f>
        <v>0</v>
      </c>
      <c r="AN161" s="285" t="n">
        <f aca="false">IF(ISBLANK(X161),"",ROUND((X161)-(BQ161+BR161+BS161),0))</f>
        <v>0</v>
      </c>
      <c r="AO161" s="285" t="n">
        <f aca="false">IF(ISBLANK(Z161),"",ROUND((Z161)-(BT161+BU161+BV161),0))</f>
        <v>0</v>
      </c>
      <c r="AP161" s="285" t="n">
        <f aca="false">IF(ISBLANK(AB161),"",ROUND((AB161)-(CC161+CD161+CE161),0))</f>
        <v>0</v>
      </c>
      <c r="AQ161" s="285" t="n">
        <f aca="false">IF(ISBLANK(AD161),"",ROUND((AD161)-(CF161+CG161+CH161),0))</f>
        <v>0</v>
      </c>
      <c r="AR161" s="345"/>
      <c r="AS161" s="285" t="n">
        <v>0</v>
      </c>
      <c r="AT161" s="285" t="n">
        <v>245114.98</v>
      </c>
      <c r="AU161" s="285" t="n">
        <v>0</v>
      </c>
      <c r="AV161" s="285" t="n">
        <v>0</v>
      </c>
      <c r="AW161" s="285" t="n">
        <v>251242.85</v>
      </c>
      <c r="AX161" s="285" t="n">
        <v>0</v>
      </c>
      <c r="AY161" s="285" t="n">
        <v>0</v>
      </c>
      <c r="AZ161" s="285" t="n">
        <v>5</v>
      </c>
      <c r="BA161" s="285" t="n">
        <v>0</v>
      </c>
      <c r="BB161" s="285" t="n">
        <v>0</v>
      </c>
      <c r="BC161" s="285" t="n">
        <v>5</v>
      </c>
      <c r="BD161" s="285" t="n">
        <v>0</v>
      </c>
      <c r="BE161" s="285" t="n">
        <v>0</v>
      </c>
      <c r="BF161" s="285" t="n">
        <v>0</v>
      </c>
      <c r="BG161" s="285" t="n">
        <v>0</v>
      </c>
      <c r="BH161" s="285" t="n">
        <v>0</v>
      </c>
      <c r="BI161" s="285" t="n">
        <v>0</v>
      </c>
      <c r="BJ161" s="285" t="n">
        <v>0</v>
      </c>
      <c r="BK161" s="285" t="n">
        <v>0</v>
      </c>
      <c r="BL161" s="285" t="n">
        <v>0</v>
      </c>
      <c r="BM161" s="285" t="n">
        <v>0</v>
      </c>
      <c r="BN161" s="285" t="n">
        <v>0</v>
      </c>
      <c r="BO161" s="285" t="n">
        <v>0</v>
      </c>
      <c r="BP161" s="285" t="n">
        <v>0</v>
      </c>
      <c r="BQ161" s="285" t="n">
        <v>0</v>
      </c>
      <c r="BR161" s="285" t="n">
        <v>0</v>
      </c>
      <c r="BS161" s="285" t="n">
        <v>0</v>
      </c>
      <c r="BT161" s="285" t="n">
        <v>0</v>
      </c>
      <c r="BU161" s="285" t="n">
        <v>0</v>
      </c>
      <c r="BV161" s="285" t="n">
        <v>0</v>
      </c>
      <c r="BW161" s="285" t="n">
        <v>0</v>
      </c>
      <c r="BX161" s="285" t="n">
        <v>0</v>
      </c>
      <c r="BY161" s="285" t="n">
        <v>0</v>
      </c>
      <c r="BZ161" s="285" t="n">
        <v>0</v>
      </c>
      <c r="CA161" s="285" t="n">
        <v>0</v>
      </c>
      <c r="CB161" s="285" t="n">
        <v>0</v>
      </c>
      <c r="CC161" s="285" t="n">
        <v>0</v>
      </c>
      <c r="CD161" s="285" t="n">
        <v>0</v>
      </c>
      <c r="CE161" s="285" t="n">
        <v>0</v>
      </c>
      <c r="CF161" s="285" t="n">
        <v>0</v>
      </c>
      <c r="CG161" s="285" t="n">
        <v>0</v>
      </c>
      <c r="CH161" s="285" t="n">
        <v>0</v>
      </c>
      <c r="CI161" s="345"/>
      <c r="CJ161" s="18"/>
      <c r="CK161" s="18"/>
      <c r="CL161" s="18"/>
      <c r="CM161" s="18"/>
      <c r="CN161" s="18"/>
      <c r="CO161" s="18"/>
      <c r="CP161" s="18"/>
      <c r="CQ161" s="18"/>
      <c r="CR161" s="18"/>
      <c r="CS161" s="18"/>
      <c r="CT161" s="18"/>
      <c r="CU161" s="18"/>
      <c r="CV161" s="18"/>
      <c r="CW161" s="18"/>
      <c r="CX161" s="18"/>
      <c r="CY161" s="18"/>
      <c r="CZ161" s="18"/>
      <c r="DA161" s="18"/>
      <c r="DB161" s="18"/>
      <c r="DC161" s="18"/>
      <c r="DD161" s="18"/>
      <c r="DE161" s="18"/>
      <c r="DF161" s="18"/>
      <c r="DG161" s="18"/>
      <c r="DH161" s="18"/>
      <c r="DI161" s="18"/>
      <c r="DJ161" s="18"/>
      <c r="DK161" s="18"/>
      <c r="DL161" s="18"/>
      <c r="DM161" s="18"/>
      <c r="DN161" s="18"/>
      <c r="DO161" s="18"/>
      <c r="DP161" s="18"/>
      <c r="DQ161" s="18"/>
      <c r="DR161" s="18"/>
      <c r="DS161" s="18"/>
      <c r="DT161" s="18"/>
      <c r="DU161" s="18"/>
      <c r="DV161" s="18"/>
      <c r="DW161" s="18"/>
      <c r="DX161" s="18"/>
      <c r="DY161" s="18"/>
      <c r="DZ161" s="18"/>
      <c r="EA161" s="18"/>
      <c r="EB161" s="18"/>
      <c r="EC161" s="18"/>
    </row>
    <row r="162" customFormat="false" ht="11.25" hidden="false" customHeight="true" outlineLevel="0" collapsed="false">
      <c r="A162" s="342" t="n">
        <v>2015</v>
      </c>
      <c r="B162" s="343" t="n">
        <v>269</v>
      </c>
      <c r="C162" s="344" t="s">
        <v>572</v>
      </c>
      <c r="D162" s="285" t="n">
        <v>53196.2</v>
      </c>
      <c r="E162" s="285" t="n">
        <v>52448.26</v>
      </c>
      <c r="F162" s="285" t="n">
        <v>0</v>
      </c>
      <c r="G162" s="285" t="n">
        <v>0</v>
      </c>
      <c r="H162" s="285" t="n">
        <v>0</v>
      </c>
      <c r="I162" s="285" t="n">
        <v>0</v>
      </c>
      <c r="J162" s="345"/>
      <c r="K162" s="285" t="n">
        <f aca="false">IF(E162&lt;&gt;0,ROUND(E162-(T162/(U162+V162)),0),"")</f>
        <v>0</v>
      </c>
      <c r="L162" s="285" t="str">
        <f aca="false">IF(F162&lt;&gt;0,ROUND(F162-(W162/(X162)),0),"")</f>
        <v/>
      </c>
      <c r="M162" s="285" t="str">
        <f aca="false">IF(G162&lt;&gt;0,ROUND(G162-(Y162/(Z162)),0),"")</f>
        <v/>
      </c>
      <c r="N162" s="285" t="str">
        <f aca="false">IF(H162&lt;&gt;0,ROUND(H162-(AA162/(AB162)),0),"")</f>
        <v/>
      </c>
      <c r="O162" s="285" t="str">
        <f aca="false">IF(I162&lt;&gt;0,ROUND(I162-(AC162/(AD162)),0),"")</f>
        <v/>
      </c>
      <c r="P162" s="345"/>
      <c r="Q162" s="285" t="n">
        <v>797942.98</v>
      </c>
      <c r="R162" s="285" t="n">
        <v>15</v>
      </c>
      <c r="S162" s="285" t="n">
        <v>0</v>
      </c>
      <c r="T162" s="285" t="n">
        <v>812948</v>
      </c>
      <c r="U162" s="285" t="n">
        <v>15.5</v>
      </c>
      <c r="V162" s="285" t="n">
        <v>0</v>
      </c>
      <c r="W162" s="285" t="n">
        <v>0</v>
      </c>
      <c r="X162" s="285" t="n">
        <v>0</v>
      </c>
      <c r="Y162" s="285" t="n">
        <v>0</v>
      </c>
      <c r="Z162" s="285" t="n">
        <v>0</v>
      </c>
      <c r="AA162" s="285" t="n">
        <v>0</v>
      </c>
      <c r="AB162" s="285" t="n">
        <v>0</v>
      </c>
      <c r="AC162" s="285" t="n">
        <v>0</v>
      </c>
      <c r="AD162" s="285" t="n">
        <v>0</v>
      </c>
      <c r="AE162" s="345"/>
      <c r="AF162" s="285" t="n">
        <f aca="false">IF(ISBLANK(Q162),"",ROUND(Q162-(AS162+AT162+AU162),0))</f>
        <v>0</v>
      </c>
      <c r="AG162" s="285" t="n">
        <f aca="false">IF(ISBLANK(T162),"",ROUND(T162-(AV162+AW162+AX162),0))</f>
        <v>0</v>
      </c>
      <c r="AH162" s="285" t="n">
        <f aca="false">IF(ISBLANK(W162),"",ROUND(W162-(BK162+BL162+BM162),0))</f>
        <v>0</v>
      </c>
      <c r="AI162" s="285" t="n">
        <f aca="false">IF(ISBLANK(Y162),"",ROUND(Y162-(BN162+BO162+BP162),0))</f>
        <v>0</v>
      </c>
      <c r="AJ162" s="285" t="n">
        <f aca="false">IF(ISBLANK(AA162),"",ROUND(AA162-(BW162+BX162+BY162),0))</f>
        <v>0</v>
      </c>
      <c r="AK162" s="285" t="n">
        <f aca="false">IF(ISBLANK(AC162),"",ROUND(AC162-(BZ162+CA162+CB162),0))</f>
        <v>0</v>
      </c>
      <c r="AL162" s="285" t="n">
        <f aca="false">IF(ISBLANK(R162),"",ROUND((R162+S162)-(AY162+AZ162+BA162+BE162+BF162+BG162),0))</f>
        <v>0</v>
      </c>
      <c r="AM162" s="285" t="n">
        <f aca="false">IF(ISBLANK(U162),"",ROUND((U162+V162)-(BB162+BC162+BD162+BH162+BI162+BJ162),0))</f>
        <v>0</v>
      </c>
      <c r="AN162" s="285" t="n">
        <f aca="false">IF(ISBLANK(X162),"",ROUND((X162)-(BQ162+BR162+BS162),0))</f>
        <v>0</v>
      </c>
      <c r="AO162" s="285" t="n">
        <f aca="false">IF(ISBLANK(Z162),"",ROUND((Z162)-(BT162+BU162+BV162),0))</f>
        <v>0</v>
      </c>
      <c r="AP162" s="285" t="n">
        <f aca="false">IF(ISBLANK(AB162),"",ROUND((AB162)-(CC162+CD162+CE162),0))</f>
        <v>0</v>
      </c>
      <c r="AQ162" s="285" t="n">
        <f aca="false">IF(ISBLANK(AD162),"",ROUND((AD162)-(CF162+CG162+CH162),0))</f>
        <v>0</v>
      </c>
      <c r="AR162" s="345"/>
      <c r="AS162" s="285" t="n">
        <v>0</v>
      </c>
      <c r="AT162" s="285" t="n">
        <v>797942.98</v>
      </c>
      <c r="AU162" s="285" t="n">
        <v>0</v>
      </c>
      <c r="AV162" s="285" t="n">
        <v>0</v>
      </c>
      <c r="AW162" s="285" t="n">
        <v>812948</v>
      </c>
      <c r="AX162" s="285" t="n">
        <v>0</v>
      </c>
      <c r="AY162" s="285" t="n">
        <v>0</v>
      </c>
      <c r="AZ162" s="285" t="n">
        <v>15</v>
      </c>
      <c r="BA162" s="285" t="n">
        <v>0</v>
      </c>
      <c r="BB162" s="285" t="n">
        <v>0</v>
      </c>
      <c r="BC162" s="285" t="n">
        <v>15.5</v>
      </c>
      <c r="BD162" s="285" t="n">
        <v>0</v>
      </c>
      <c r="BE162" s="285" t="n">
        <v>0</v>
      </c>
      <c r="BF162" s="285" t="n">
        <v>0</v>
      </c>
      <c r="BG162" s="285" t="n">
        <v>0</v>
      </c>
      <c r="BH162" s="285" t="n">
        <v>0</v>
      </c>
      <c r="BI162" s="285" t="n">
        <v>0</v>
      </c>
      <c r="BJ162" s="285" t="n">
        <v>0</v>
      </c>
      <c r="BK162" s="285" t="n">
        <v>0</v>
      </c>
      <c r="BL162" s="285" t="n">
        <v>0</v>
      </c>
      <c r="BM162" s="285" t="n">
        <v>0</v>
      </c>
      <c r="BN162" s="285" t="n">
        <v>0</v>
      </c>
      <c r="BO162" s="285" t="n">
        <v>0</v>
      </c>
      <c r="BP162" s="285" t="n">
        <v>0</v>
      </c>
      <c r="BQ162" s="285" t="n">
        <v>0</v>
      </c>
      <c r="BR162" s="285" t="n">
        <v>0</v>
      </c>
      <c r="BS162" s="285" t="n">
        <v>0</v>
      </c>
      <c r="BT162" s="285" t="n">
        <v>0</v>
      </c>
      <c r="BU162" s="285" t="n">
        <v>0</v>
      </c>
      <c r="BV162" s="285" t="n">
        <v>0</v>
      </c>
      <c r="BW162" s="285" t="n">
        <v>0</v>
      </c>
      <c r="BX162" s="285" t="n">
        <v>0</v>
      </c>
      <c r="BY162" s="285" t="n">
        <v>0</v>
      </c>
      <c r="BZ162" s="285" t="n">
        <v>0</v>
      </c>
      <c r="CA162" s="285" t="n">
        <v>0</v>
      </c>
      <c r="CB162" s="285" t="n">
        <v>0</v>
      </c>
      <c r="CC162" s="285" t="n">
        <v>0</v>
      </c>
      <c r="CD162" s="285" t="n">
        <v>0</v>
      </c>
      <c r="CE162" s="285" t="n">
        <v>0</v>
      </c>
      <c r="CF162" s="285" t="n">
        <v>0</v>
      </c>
      <c r="CG162" s="285" t="n">
        <v>0</v>
      </c>
      <c r="CH162" s="285" t="n">
        <v>0</v>
      </c>
      <c r="CI162" s="345"/>
      <c r="CJ162" s="18"/>
      <c r="CK162" s="18"/>
      <c r="CL162" s="18"/>
      <c r="CM162" s="18"/>
      <c r="CN162" s="18"/>
      <c r="CO162" s="18"/>
      <c r="CP162" s="18"/>
      <c r="CQ162" s="18"/>
      <c r="CR162" s="18"/>
      <c r="CS162" s="18"/>
      <c r="CT162" s="18"/>
      <c r="CU162" s="18"/>
      <c r="CV162" s="18"/>
      <c r="CW162" s="18"/>
      <c r="CX162" s="18"/>
      <c r="CY162" s="18"/>
      <c r="CZ162" s="18"/>
      <c r="DA162" s="18"/>
      <c r="DB162" s="18"/>
      <c r="DC162" s="18"/>
      <c r="DD162" s="18"/>
      <c r="DE162" s="18"/>
      <c r="DF162" s="18"/>
      <c r="DG162" s="18"/>
      <c r="DH162" s="18"/>
      <c r="DI162" s="18"/>
      <c r="DJ162" s="18"/>
      <c r="DK162" s="18"/>
      <c r="DL162" s="18"/>
      <c r="DM162" s="18"/>
      <c r="DN162" s="18"/>
      <c r="DO162" s="18"/>
      <c r="DP162" s="18"/>
      <c r="DQ162" s="18"/>
      <c r="DR162" s="18"/>
      <c r="DS162" s="18"/>
      <c r="DT162" s="18"/>
      <c r="DU162" s="18"/>
      <c r="DV162" s="18"/>
      <c r="DW162" s="18"/>
      <c r="DX162" s="18"/>
      <c r="DY162" s="18"/>
      <c r="DZ162" s="18"/>
      <c r="EA162" s="18"/>
      <c r="EB162" s="18"/>
      <c r="EC162" s="18"/>
    </row>
    <row r="163" customFormat="false" ht="11.25" hidden="false" customHeight="true" outlineLevel="0" collapsed="false">
      <c r="A163" s="342" t="n">
        <v>2015</v>
      </c>
      <c r="B163" s="343" t="n">
        <v>270</v>
      </c>
      <c r="C163" s="344" t="s">
        <v>573</v>
      </c>
      <c r="D163" s="285" t="n">
        <v>63181.63</v>
      </c>
      <c r="E163" s="285" t="n">
        <v>64719.83</v>
      </c>
      <c r="F163" s="285" t="n">
        <v>0</v>
      </c>
      <c r="G163" s="285" t="n">
        <v>0</v>
      </c>
      <c r="H163" s="285" t="n">
        <v>0</v>
      </c>
      <c r="I163" s="285" t="n">
        <v>0</v>
      </c>
      <c r="J163" s="345"/>
      <c r="K163" s="285" t="n">
        <f aca="false">IF(E163&lt;&gt;0,ROUND(E163-(T163/(U163+V163)),0),"")</f>
        <v>0</v>
      </c>
      <c r="L163" s="285" t="str">
        <f aca="false">IF(F163&lt;&gt;0,ROUND(F163-(W163/(X163)),0),"")</f>
        <v/>
      </c>
      <c r="M163" s="285" t="str">
        <f aca="false">IF(G163&lt;&gt;0,ROUND(G163-(Y163/(Z163)),0),"")</f>
        <v/>
      </c>
      <c r="N163" s="285" t="str">
        <f aca="false">IF(H163&lt;&gt;0,ROUND(H163-(AA163/(AB163)),0),"")</f>
        <v/>
      </c>
      <c r="O163" s="285" t="str">
        <f aca="false">IF(I163&lt;&gt;0,ROUND(I163-(AC163/(AD163)),0),"")</f>
        <v/>
      </c>
      <c r="P163" s="345"/>
      <c r="Q163" s="285" t="n">
        <v>1816471.88</v>
      </c>
      <c r="R163" s="285" t="n">
        <v>28.75</v>
      </c>
      <c r="S163" s="285" t="n">
        <v>0</v>
      </c>
      <c r="T163" s="285" t="n">
        <v>1860695</v>
      </c>
      <c r="U163" s="285" t="n">
        <v>28.75</v>
      </c>
      <c r="V163" s="285" t="n">
        <v>0</v>
      </c>
      <c r="W163" s="285" t="n">
        <v>0</v>
      </c>
      <c r="X163" s="285" t="n">
        <v>0</v>
      </c>
      <c r="Y163" s="285" t="n">
        <v>0</v>
      </c>
      <c r="Z163" s="285" t="n">
        <v>0</v>
      </c>
      <c r="AA163" s="285" t="n">
        <v>0</v>
      </c>
      <c r="AB163" s="285" t="n">
        <v>0</v>
      </c>
      <c r="AC163" s="285" t="n">
        <v>0</v>
      </c>
      <c r="AD163" s="285" t="n">
        <v>0</v>
      </c>
      <c r="AE163" s="345"/>
      <c r="AF163" s="285" t="n">
        <f aca="false">IF(ISBLANK(Q163),"",ROUND(Q163-(AS163+AT163+AU163),0))</f>
        <v>0</v>
      </c>
      <c r="AG163" s="285" t="n">
        <f aca="false">IF(ISBLANK(T163),"",ROUND(T163-(AV163+AW163+AX163),0))</f>
        <v>0</v>
      </c>
      <c r="AH163" s="285" t="n">
        <f aca="false">IF(ISBLANK(W163),"",ROUND(W163-(BK163+BL163+BM163),0))</f>
        <v>0</v>
      </c>
      <c r="AI163" s="285" t="n">
        <f aca="false">IF(ISBLANK(Y163),"",ROUND(Y163-(BN163+BO163+BP163),0))</f>
        <v>0</v>
      </c>
      <c r="AJ163" s="285" t="n">
        <f aca="false">IF(ISBLANK(AA163),"",ROUND(AA163-(BW163+BX163+BY163),0))</f>
        <v>0</v>
      </c>
      <c r="AK163" s="285" t="n">
        <f aca="false">IF(ISBLANK(AC163),"",ROUND(AC163-(BZ163+CA163+CB163),0))</f>
        <v>0</v>
      </c>
      <c r="AL163" s="285" t="n">
        <f aca="false">IF(ISBLANK(R163),"",ROUND((R163+S163)-(AY163+AZ163+BA163+BE163+BF163+BG163),0))</f>
        <v>0</v>
      </c>
      <c r="AM163" s="285" t="n">
        <f aca="false">IF(ISBLANK(U163),"",ROUND((U163+V163)-(BB163+BC163+BD163+BH163+BI163+BJ163),0))</f>
        <v>0</v>
      </c>
      <c r="AN163" s="285" t="n">
        <f aca="false">IF(ISBLANK(X163),"",ROUND((X163)-(BQ163+BR163+BS163),0))</f>
        <v>0</v>
      </c>
      <c r="AO163" s="285" t="n">
        <f aca="false">IF(ISBLANK(Z163),"",ROUND((Z163)-(BT163+BU163+BV163),0))</f>
        <v>0</v>
      </c>
      <c r="AP163" s="285" t="n">
        <f aca="false">IF(ISBLANK(AB163),"",ROUND((AB163)-(CC163+CD163+CE163),0))</f>
        <v>0</v>
      </c>
      <c r="AQ163" s="285" t="n">
        <f aca="false">IF(ISBLANK(AD163),"",ROUND((AD163)-(CF163+CG163+CH163),0))</f>
        <v>0</v>
      </c>
      <c r="AR163" s="345"/>
      <c r="AS163" s="285" t="n">
        <v>0</v>
      </c>
      <c r="AT163" s="285" t="n">
        <v>1816471.88</v>
      </c>
      <c r="AU163" s="285" t="n">
        <v>0</v>
      </c>
      <c r="AV163" s="285" t="n">
        <v>0</v>
      </c>
      <c r="AW163" s="285" t="n">
        <v>1860695</v>
      </c>
      <c r="AX163" s="285" t="n">
        <v>0</v>
      </c>
      <c r="AY163" s="285" t="n">
        <v>0</v>
      </c>
      <c r="AZ163" s="285" t="n">
        <v>28.75</v>
      </c>
      <c r="BA163" s="285" t="n">
        <v>0</v>
      </c>
      <c r="BB163" s="285" t="n">
        <v>0</v>
      </c>
      <c r="BC163" s="285" t="n">
        <v>28.75</v>
      </c>
      <c r="BD163" s="285" t="n">
        <v>0</v>
      </c>
      <c r="BE163" s="285" t="n">
        <v>0</v>
      </c>
      <c r="BF163" s="285" t="n">
        <v>0</v>
      </c>
      <c r="BG163" s="285" t="n">
        <v>0</v>
      </c>
      <c r="BH163" s="285" t="n">
        <v>0</v>
      </c>
      <c r="BI163" s="285" t="n">
        <v>0</v>
      </c>
      <c r="BJ163" s="285" t="n">
        <v>0</v>
      </c>
      <c r="BK163" s="285" t="n">
        <v>0</v>
      </c>
      <c r="BL163" s="285" t="n">
        <v>0</v>
      </c>
      <c r="BM163" s="285" t="n">
        <v>0</v>
      </c>
      <c r="BN163" s="285" t="n">
        <v>0</v>
      </c>
      <c r="BO163" s="285" t="n">
        <v>0</v>
      </c>
      <c r="BP163" s="285" t="n">
        <v>0</v>
      </c>
      <c r="BQ163" s="285" t="n">
        <v>0</v>
      </c>
      <c r="BR163" s="285" t="n">
        <v>0</v>
      </c>
      <c r="BS163" s="285" t="n">
        <v>0</v>
      </c>
      <c r="BT163" s="285" t="n">
        <v>0</v>
      </c>
      <c r="BU163" s="285" t="n">
        <v>0</v>
      </c>
      <c r="BV163" s="285" t="n">
        <v>0</v>
      </c>
      <c r="BW163" s="285" t="n">
        <v>0</v>
      </c>
      <c r="BX163" s="285" t="n">
        <v>0</v>
      </c>
      <c r="BY163" s="285" t="n">
        <v>0</v>
      </c>
      <c r="BZ163" s="285" t="n">
        <v>0</v>
      </c>
      <c r="CA163" s="285" t="n">
        <v>0</v>
      </c>
      <c r="CB163" s="285" t="n">
        <v>0</v>
      </c>
      <c r="CC163" s="285" t="n">
        <v>0</v>
      </c>
      <c r="CD163" s="285" t="n">
        <v>0</v>
      </c>
      <c r="CE163" s="285" t="n">
        <v>0</v>
      </c>
      <c r="CF163" s="285" t="n">
        <v>0</v>
      </c>
      <c r="CG163" s="285" t="n">
        <v>0</v>
      </c>
      <c r="CH163" s="285" t="n">
        <v>0</v>
      </c>
      <c r="CI163" s="345"/>
      <c r="CJ163" s="18"/>
      <c r="CK163" s="18"/>
      <c r="CL163" s="18"/>
      <c r="CM163" s="18"/>
      <c r="CN163" s="18"/>
      <c r="CO163" s="18"/>
      <c r="CP163" s="18"/>
      <c r="CQ163" s="18"/>
      <c r="CR163" s="18"/>
      <c r="CS163" s="18"/>
      <c r="CT163" s="18"/>
      <c r="CU163" s="18"/>
      <c r="CV163" s="18"/>
      <c r="CW163" s="18"/>
      <c r="CX163" s="18"/>
      <c r="CY163" s="18"/>
      <c r="CZ163" s="18"/>
      <c r="DA163" s="18"/>
      <c r="DB163" s="18"/>
      <c r="DC163" s="18"/>
      <c r="DD163" s="18"/>
      <c r="DE163" s="18"/>
      <c r="DF163" s="18"/>
      <c r="DG163" s="18"/>
      <c r="DH163" s="18"/>
      <c r="DI163" s="18"/>
      <c r="DJ163" s="18"/>
      <c r="DK163" s="18"/>
      <c r="DL163" s="18"/>
      <c r="DM163" s="18"/>
      <c r="DN163" s="18"/>
      <c r="DO163" s="18"/>
      <c r="DP163" s="18"/>
      <c r="DQ163" s="18"/>
      <c r="DR163" s="18"/>
      <c r="DS163" s="18"/>
      <c r="DT163" s="18"/>
      <c r="DU163" s="18"/>
      <c r="DV163" s="18"/>
      <c r="DW163" s="18"/>
      <c r="DX163" s="18"/>
      <c r="DY163" s="18"/>
      <c r="DZ163" s="18"/>
      <c r="EA163" s="18"/>
      <c r="EB163" s="18"/>
      <c r="EC163" s="18"/>
    </row>
    <row r="164" customFormat="false" ht="11.25" hidden="false" customHeight="true" outlineLevel="0" collapsed="false">
      <c r="A164" s="342" t="n">
        <v>2015</v>
      </c>
      <c r="B164" s="343" t="n">
        <v>271</v>
      </c>
      <c r="C164" s="344"/>
      <c r="D164" s="285" t="n">
        <v>0</v>
      </c>
      <c r="E164" s="285" t="n">
        <v>0</v>
      </c>
      <c r="F164" s="285" t="n">
        <v>0</v>
      </c>
      <c r="G164" s="285" t="n">
        <v>0</v>
      </c>
      <c r="H164" s="285" t="n">
        <v>0</v>
      </c>
      <c r="I164" s="285" t="n">
        <v>0</v>
      </c>
      <c r="J164" s="345"/>
      <c r="K164" s="285" t="str">
        <f aca="false">IF(E164&lt;&gt;0,ROUND(E164-(T164/(U164+V164)),0),"")</f>
        <v/>
      </c>
      <c r="L164" s="285" t="str">
        <f aca="false">IF(F164&lt;&gt;0,ROUND(F164-(W164/(X164)),0),"")</f>
        <v/>
      </c>
      <c r="M164" s="285" t="str">
        <f aca="false">IF(G164&lt;&gt;0,ROUND(G164-(Y164/(Z164)),0),"")</f>
        <v/>
      </c>
      <c r="N164" s="285" t="str">
        <f aca="false">IF(H164&lt;&gt;0,ROUND(H164-(AA164/(AB164)),0),"")</f>
        <v/>
      </c>
      <c r="O164" s="285" t="str">
        <f aca="false">IF(I164&lt;&gt;0,ROUND(I164-(AC164/(AD164)),0),"")</f>
        <v/>
      </c>
      <c r="P164" s="345"/>
      <c r="Q164" s="285"/>
      <c r="R164" s="285"/>
      <c r="S164" s="285"/>
      <c r="T164" s="285"/>
      <c r="U164" s="285"/>
      <c r="V164" s="285"/>
      <c r="W164" s="285"/>
      <c r="X164" s="285"/>
      <c r="Y164" s="285"/>
      <c r="Z164" s="285"/>
      <c r="AA164" s="285"/>
      <c r="AB164" s="285"/>
      <c r="AC164" s="285"/>
      <c r="AD164" s="285"/>
      <c r="AE164" s="345"/>
      <c r="AF164" s="285" t="str">
        <f aca="false">IF(ISBLANK(Q164),"",ROUND(Q164-(AS164+AT164+AU164),0))</f>
        <v/>
      </c>
      <c r="AG164" s="285" t="str">
        <f aca="false">IF(ISBLANK(T164),"",ROUND(T164-(AV164+AW164+AX164),0))</f>
        <v/>
      </c>
      <c r="AH164" s="285" t="str">
        <f aca="false">IF(ISBLANK(W164),"",ROUND(W164-(BK164+BL164+BM164),0))</f>
        <v/>
      </c>
      <c r="AI164" s="285" t="str">
        <f aca="false">IF(ISBLANK(Y164),"",ROUND(Y164-(BN164+BO164+BP164),0))</f>
        <v/>
      </c>
      <c r="AJ164" s="285" t="str">
        <f aca="false">IF(ISBLANK(AA164),"",ROUND(AA164-(BW164+BX164+BY164),0))</f>
        <v/>
      </c>
      <c r="AK164" s="285" t="str">
        <f aca="false">IF(ISBLANK(AC164),"",ROUND(AC164-(BZ164+CA164+CB164),0))</f>
        <v/>
      </c>
      <c r="AL164" s="285" t="str">
        <f aca="false">IF(ISBLANK(R164),"",ROUND((R164+S164)-(AY164+AZ164+BA164+BE164+BF164+BG164),0))</f>
        <v/>
      </c>
      <c r="AM164" s="285" t="str">
        <f aca="false">IF(ISBLANK(U164),"",ROUND((U164+V164)-(BB164+BC164+BD164+BH164+BI164+BJ164),0))</f>
        <v/>
      </c>
      <c r="AN164" s="285" t="str">
        <f aca="false">IF(ISBLANK(X164),"",ROUND((X164)-(BQ164+BR164+BS164),0))</f>
        <v/>
      </c>
      <c r="AO164" s="285" t="str">
        <f aca="false">IF(ISBLANK(Z164),"",ROUND((Z164)-(BT164+BU164+BV164),0))</f>
        <v/>
      </c>
      <c r="AP164" s="285" t="str">
        <f aca="false">IF(ISBLANK(AB164),"",ROUND((AB164)-(CC164+CD164+CE164),0))</f>
        <v/>
      </c>
      <c r="AQ164" s="285" t="str">
        <f aca="false">IF(ISBLANK(AD164),"",ROUND((AD164)-(CF164+CG164+CH164),0))</f>
        <v/>
      </c>
      <c r="AR164" s="345"/>
      <c r="AS164" s="285"/>
      <c r="AT164" s="285"/>
      <c r="AU164" s="285"/>
      <c r="AV164" s="285"/>
      <c r="AW164" s="285"/>
      <c r="AX164" s="285"/>
      <c r="AY164" s="285"/>
      <c r="AZ164" s="285"/>
      <c r="BA164" s="285"/>
      <c r="BB164" s="285"/>
      <c r="BC164" s="285"/>
      <c r="BD164" s="285"/>
      <c r="BE164" s="285"/>
      <c r="BF164" s="285"/>
      <c r="BG164" s="285"/>
      <c r="BH164" s="285"/>
      <c r="BI164" s="285"/>
      <c r="BJ164" s="285"/>
      <c r="BK164" s="285"/>
      <c r="BL164" s="285"/>
      <c r="BM164" s="285"/>
      <c r="BN164" s="285"/>
      <c r="BO164" s="285"/>
      <c r="BP164" s="285"/>
      <c r="BQ164" s="285"/>
      <c r="BR164" s="285"/>
      <c r="BS164" s="285"/>
      <c r="BT164" s="285"/>
      <c r="BU164" s="285"/>
      <c r="BV164" s="285"/>
      <c r="BW164" s="285"/>
      <c r="BX164" s="285"/>
      <c r="BY164" s="285"/>
      <c r="BZ164" s="285"/>
      <c r="CA164" s="285"/>
      <c r="CB164" s="285"/>
      <c r="CC164" s="285"/>
      <c r="CD164" s="285"/>
      <c r="CE164" s="285"/>
      <c r="CF164" s="285"/>
      <c r="CG164" s="285"/>
      <c r="CH164" s="285"/>
      <c r="CI164" s="345"/>
      <c r="CJ164" s="18"/>
      <c r="CK164" s="18"/>
      <c r="CL164" s="18"/>
      <c r="CM164" s="18"/>
      <c r="CN164" s="18"/>
      <c r="CO164" s="18"/>
      <c r="CP164" s="18"/>
      <c r="CQ164" s="18"/>
      <c r="CR164" s="18"/>
      <c r="CS164" s="18"/>
      <c r="CT164" s="18"/>
      <c r="CU164" s="18"/>
      <c r="CV164" s="18"/>
      <c r="CW164" s="18"/>
      <c r="CX164" s="18"/>
      <c r="CY164" s="18"/>
      <c r="CZ164" s="18"/>
      <c r="DA164" s="18"/>
      <c r="DB164" s="18"/>
      <c r="DC164" s="18"/>
      <c r="DD164" s="18"/>
      <c r="DE164" s="18"/>
      <c r="DF164" s="18"/>
      <c r="DG164" s="18"/>
      <c r="DH164" s="18"/>
      <c r="DI164" s="18"/>
      <c r="DJ164" s="18"/>
      <c r="DK164" s="18"/>
      <c r="DL164" s="18"/>
      <c r="DM164" s="18"/>
      <c r="DN164" s="18"/>
      <c r="DO164" s="18"/>
      <c r="DP164" s="18"/>
      <c r="DQ164" s="18"/>
      <c r="DR164" s="18"/>
      <c r="DS164" s="18"/>
      <c r="DT164" s="18"/>
      <c r="DU164" s="18"/>
      <c r="DV164" s="18"/>
      <c r="DW164" s="18"/>
      <c r="DX164" s="18"/>
      <c r="DY164" s="18"/>
      <c r="DZ164" s="18"/>
      <c r="EA164" s="18"/>
      <c r="EB164" s="18"/>
      <c r="EC164" s="18"/>
    </row>
    <row r="165" customFormat="false" ht="11.25" hidden="false" customHeight="true" outlineLevel="0" collapsed="false">
      <c r="A165" s="342" t="n">
        <v>2015</v>
      </c>
      <c r="B165" s="343" t="n">
        <v>272</v>
      </c>
      <c r="C165" s="344" t="s">
        <v>470</v>
      </c>
      <c r="D165" s="285" t="n">
        <v>82267.89</v>
      </c>
      <c r="E165" s="285" t="n">
        <v>89312.84</v>
      </c>
      <c r="F165" s="285" t="n">
        <v>146830</v>
      </c>
      <c r="G165" s="285" t="n">
        <v>152005</v>
      </c>
      <c r="H165" s="285" t="n">
        <v>119436.43</v>
      </c>
      <c r="I165" s="285" t="n">
        <v>122605</v>
      </c>
      <c r="J165" s="345"/>
      <c r="K165" s="285" t="n">
        <f aca="false">IF(E165&lt;&gt;0,ROUND(E165-(T165/(U165+V165)),0),"")</f>
        <v>0</v>
      </c>
      <c r="L165" s="285" t="n">
        <f aca="false">IF(F165&lt;&gt;0,ROUND(F165-(W165/(X165)),0),"")</f>
        <v>0</v>
      </c>
      <c r="M165" s="285" t="n">
        <f aca="false">IF(G165&lt;&gt;0,ROUND(G165-(Y165/(Z165)),0),"")</f>
        <v>0</v>
      </c>
      <c r="N165" s="285" t="n">
        <f aca="false">IF(H165&lt;&gt;0,ROUND(H165-(AA165/(AB165)),0),"")</f>
        <v>0</v>
      </c>
      <c r="O165" s="285" t="n">
        <f aca="false">IF(I165&lt;&gt;0,ROUND(I165-(AC165/(AD165)),0),"")</f>
        <v>0</v>
      </c>
      <c r="P165" s="345"/>
      <c r="Q165" s="285" t="n">
        <v>10373157.63</v>
      </c>
      <c r="R165" s="285" t="n">
        <v>114.58</v>
      </c>
      <c r="S165" s="285" t="n">
        <v>11.51</v>
      </c>
      <c r="T165" s="285" t="n">
        <v>10952433.46</v>
      </c>
      <c r="U165" s="285" t="n">
        <v>111.13</v>
      </c>
      <c r="V165" s="285" t="n">
        <v>11.5</v>
      </c>
      <c r="W165" s="285" t="n">
        <v>146830</v>
      </c>
      <c r="X165" s="285" t="n">
        <v>1</v>
      </c>
      <c r="Y165" s="285" t="n">
        <v>152005</v>
      </c>
      <c r="Z165" s="285" t="n">
        <v>1</v>
      </c>
      <c r="AA165" s="285" t="n">
        <v>358309.29</v>
      </c>
      <c r="AB165" s="285" t="n">
        <v>3</v>
      </c>
      <c r="AC165" s="285" t="n">
        <v>367815</v>
      </c>
      <c r="AD165" s="285" t="n">
        <v>3</v>
      </c>
      <c r="AE165" s="345"/>
      <c r="AF165" s="285" t="n">
        <f aca="false">IF(ISBLANK(Q165),"",ROUND(Q165-(AS165+AT165+AU165),0))</f>
        <v>0</v>
      </c>
      <c r="AG165" s="285" t="n">
        <f aca="false">IF(ISBLANK(T165),"",ROUND(T165-(AV165+AW165+AX165),0))</f>
        <v>0</v>
      </c>
      <c r="AH165" s="285" t="n">
        <f aca="false">IF(ISBLANK(W165),"",ROUND(W165-(BK165+BL165+BM165),0))</f>
        <v>0</v>
      </c>
      <c r="AI165" s="285" t="n">
        <f aca="false">IF(ISBLANK(Y165),"",ROUND(Y165-(BN165+BO165+BP165),0))</f>
        <v>0</v>
      </c>
      <c r="AJ165" s="285" t="n">
        <f aca="false">IF(ISBLANK(AA165),"",ROUND(AA165-(BW165+BX165+BY165),0))</f>
        <v>0</v>
      </c>
      <c r="AK165" s="285" t="n">
        <f aca="false">IF(ISBLANK(AC165),"",ROUND(AC165-(BZ165+CA165+CB165),0))</f>
        <v>0</v>
      </c>
      <c r="AL165" s="285" t="n">
        <f aca="false">IF(ISBLANK(R165),"",ROUND((R165+S165)-(AY165+AZ165+BA165+BE165+BF165+BG165),0))</f>
        <v>0</v>
      </c>
      <c r="AM165" s="285" t="n">
        <f aca="false">IF(ISBLANK(U165),"",ROUND((U165+V165)-(BB165+BC165+BD165+BH165+BI165+BJ165),0))</f>
        <v>0</v>
      </c>
      <c r="AN165" s="285" t="n">
        <f aca="false">IF(ISBLANK(X165),"",ROUND((X165)-(BQ165+BR165+BS165),0))</f>
        <v>0</v>
      </c>
      <c r="AO165" s="285" t="n">
        <f aca="false">IF(ISBLANK(Z165),"",ROUND((Z165)-(BT165+BU165+BV165),0))</f>
        <v>0</v>
      </c>
      <c r="AP165" s="285" t="n">
        <f aca="false">IF(ISBLANK(AB165),"",ROUND((AB165)-(CC165+CD165+CE165),0))</f>
        <v>0</v>
      </c>
      <c r="AQ165" s="285" t="n">
        <f aca="false">IF(ISBLANK(AD165),"",ROUND((AD165)-(CF165+CG165+CH165),0))</f>
        <v>0</v>
      </c>
      <c r="AR165" s="345"/>
      <c r="AS165" s="285" t="n">
        <v>0</v>
      </c>
      <c r="AT165" s="285" t="n">
        <v>10373157.63</v>
      </c>
      <c r="AU165" s="285" t="n">
        <v>0</v>
      </c>
      <c r="AV165" s="285" t="n">
        <v>0</v>
      </c>
      <c r="AW165" s="285" t="n">
        <v>10952433.46</v>
      </c>
      <c r="AX165" s="285" t="n">
        <v>0</v>
      </c>
      <c r="AY165" s="285" t="n">
        <v>0</v>
      </c>
      <c r="AZ165" s="285" t="n">
        <v>114.58</v>
      </c>
      <c r="BA165" s="285" t="n">
        <v>0</v>
      </c>
      <c r="BB165" s="285" t="n">
        <v>0</v>
      </c>
      <c r="BC165" s="285" t="n">
        <v>111.13</v>
      </c>
      <c r="BD165" s="285" t="n">
        <v>0</v>
      </c>
      <c r="BE165" s="285" t="n">
        <v>0</v>
      </c>
      <c r="BF165" s="285" t="n">
        <v>11.51</v>
      </c>
      <c r="BG165" s="285" t="n">
        <v>0</v>
      </c>
      <c r="BH165" s="285" t="n">
        <v>0</v>
      </c>
      <c r="BI165" s="285" t="n">
        <v>11.5</v>
      </c>
      <c r="BJ165" s="285" t="n">
        <v>0</v>
      </c>
      <c r="BK165" s="285" t="n">
        <v>0</v>
      </c>
      <c r="BL165" s="285" t="n">
        <v>146830</v>
      </c>
      <c r="BM165" s="285" t="n">
        <v>0</v>
      </c>
      <c r="BN165" s="285" t="n">
        <v>0</v>
      </c>
      <c r="BO165" s="285" t="n">
        <v>152005</v>
      </c>
      <c r="BP165" s="285" t="n">
        <v>0</v>
      </c>
      <c r="BQ165" s="285" t="n">
        <v>0</v>
      </c>
      <c r="BR165" s="285" t="n">
        <v>1</v>
      </c>
      <c r="BS165" s="285" t="n">
        <v>0</v>
      </c>
      <c r="BT165" s="285" t="n">
        <v>0</v>
      </c>
      <c r="BU165" s="285" t="n">
        <v>1</v>
      </c>
      <c r="BV165" s="285" t="n">
        <v>0</v>
      </c>
      <c r="BW165" s="285" t="n">
        <v>0</v>
      </c>
      <c r="BX165" s="285" t="n">
        <v>358309.29</v>
      </c>
      <c r="BY165" s="285" t="n">
        <v>0</v>
      </c>
      <c r="BZ165" s="285" t="n">
        <v>0</v>
      </c>
      <c r="CA165" s="285" t="n">
        <v>367815</v>
      </c>
      <c r="CB165" s="285" t="n">
        <v>0</v>
      </c>
      <c r="CC165" s="285" t="n">
        <v>0</v>
      </c>
      <c r="CD165" s="285" t="n">
        <v>3</v>
      </c>
      <c r="CE165" s="285" t="n">
        <v>0</v>
      </c>
      <c r="CF165" s="285" t="n">
        <v>0</v>
      </c>
      <c r="CG165" s="285" t="n">
        <v>3</v>
      </c>
      <c r="CH165" s="285" t="n">
        <v>0</v>
      </c>
      <c r="CI165" s="345"/>
      <c r="CJ165" s="18"/>
      <c r="CK165" s="18"/>
      <c r="CL165" s="18"/>
      <c r="CM165" s="18"/>
      <c r="CN165" s="18"/>
      <c r="CO165" s="18"/>
      <c r="CP165" s="18"/>
      <c r="CQ165" s="18"/>
      <c r="CR165" s="18"/>
      <c r="CS165" s="18"/>
      <c r="CT165" s="18"/>
      <c r="CU165" s="18"/>
      <c r="CV165" s="18"/>
      <c r="CW165" s="18"/>
      <c r="CX165" s="18"/>
      <c r="CY165" s="18"/>
      <c r="CZ165" s="18"/>
      <c r="DA165" s="18"/>
      <c r="DB165" s="18"/>
      <c r="DC165" s="18"/>
      <c r="DD165" s="18"/>
      <c r="DE165" s="18"/>
      <c r="DF165" s="18"/>
      <c r="DG165" s="18"/>
      <c r="DH165" s="18"/>
      <c r="DI165" s="18"/>
      <c r="DJ165" s="18"/>
      <c r="DK165" s="18"/>
      <c r="DL165" s="18"/>
      <c r="DM165" s="18"/>
      <c r="DN165" s="18"/>
      <c r="DO165" s="18"/>
      <c r="DP165" s="18"/>
      <c r="DQ165" s="18"/>
      <c r="DR165" s="18"/>
      <c r="DS165" s="18"/>
      <c r="DT165" s="18"/>
      <c r="DU165" s="18"/>
      <c r="DV165" s="18"/>
      <c r="DW165" s="18"/>
      <c r="DX165" s="18"/>
      <c r="DY165" s="18"/>
      <c r="DZ165" s="18"/>
      <c r="EA165" s="18"/>
      <c r="EB165" s="18"/>
      <c r="EC165" s="18"/>
    </row>
    <row r="166" customFormat="false" ht="11.25" hidden="false" customHeight="true" outlineLevel="0" collapsed="false">
      <c r="A166" s="342" t="n">
        <v>2015</v>
      </c>
      <c r="B166" s="343" t="n">
        <v>273</v>
      </c>
      <c r="C166" s="344" t="s">
        <v>574</v>
      </c>
      <c r="D166" s="285" t="n">
        <v>41892.93</v>
      </c>
      <c r="E166" s="285" t="n">
        <v>42778.67</v>
      </c>
      <c r="F166" s="285" t="n">
        <v>0</v>
      </c>
      <c r="G166" s="285" t="n">
        <v>0</v>
      </c>
      <c r="H166" s="285" t="n">
        <v>0</v>
      </c>
      <c r="I166" s="285" t="n">
        <v>0</v>
      </c>
      <c r="J166" s="345"/>
      <c r="K166" s="285" t="n">
        <f aca="false">IF(E166&lt;&gt;0,ROUND(E166-(T166/(U166+V166)),0),"")</f>
        <v>0</v>
      </c>
      <c r="L166" s="285" t="str">
        <f aca="false">IF(F166&lt;&gt;0,ROUND(F166-(W166/(X166)),0),"")</f>
        <v/>
      </c>
      <c r="M166" s="285" t="str">
        <f aca="false">IF(G166&lt;&gt;0,ROUND(G166-(Y166/(Z166)),0),"")</f>
        <v/>
      </c>
      <c r="N166" s="285" t="str">
        <f aca="false">IF(H166&lt;&gt;0,ROUND(H166-(AA166/(AB166)),0),"")</f>
        <v/>
      </c>
      <c r="O166" s="285" t="str">
        <f aca="false">IF(I166&lt;&gt;0,ROUND(I166-(AC166/(AD166)),0),"")</f>
        <v/>
      </c>
      <c r="P166" s="345"/>
      <c r="Q166" s="285" t="n">
        <v>178044.96</v>
      </c>
      <c r="R166" s="285" t="n">
        <v>4.25</v>
      </c>
      <c r="S166" s="285" t="n">
        <v>0</v>
      </c>
      <c r="T166" s="285" t="n">
        <v>128336</v>
      </c>
      <c r="U166" s="285" t="n">
        <v>3</v>
      </c>
      <c r="V166" s="285" t="n">
        <v>0</v>
      </c>
      <c r="W166" s="285" t="n">
        <v>0</v>
      </c>
      <c r="X166" s="285" t="n">
        <v>0</v>
      </c>
      <c r="Y166" s="285" t="n">
        <v>0</v>
      </c>
      <c r="Z166" s="285" t="n">
        <v>0</v>
      </c>
      <c r="AA166" s="285" t="n">
        <v>0</v>
      </c>
      <c r="AB166" s="285" t="n">
        <v>0</v>
      </c>
      <c r="AC166" s="285" t="n">
        <v>0</v>
      </c>
      <c r="AD166" s="285" t="n">
        <v>0</v>
      </c>
      <c r="AE166" s="345"/>
      <c r="AF166" s="285" t="n">
        <f aca="false">IF(ISBLANK(Q166),"",ROUND(Q166-(AS166+AT166+AU166),0))</f>
        <v>0</v>
      </c>
      <c r="AG166" s="285" t="n">
        <f aca="false">IF(ISBLANK(T166),"",ROUND(T166-(AV166+AW166+AX166),0))</f>
        <v>0</v>
      </c>
      <c r="AH166" s="285" t="n">
        <f aca="false">IF(ISBLANK(W166),"",ROUND(W166-(BK166+BL166+BM166),0))</f>
        <v>0</v>
      </c>
      <c r="AI166" s="285" t="n">
        <f aca="false">IF(ISBLANK(Y166),"",ROUND(Y166-(BN166+BO166+BP166),0))</f>
        <v>0</v>
      </c>
      <c r="AJ166" s="285" t="n">
        <f aca="false">IF(ISBLANK(AA166),"",ROUND(AA166-(BW166+BX166+BY166),0))</f>
        <v>0</v>
      </c>
      <c r="AK166" s="285" t="n">
        <f aca="false">IF(ISBLANK(AC166),"",ROUND(AC166-(BZ166+CA166+CB166),0))</f>
        <v>0</v>
      </c>
      <c r="AL166" s="285" t="n">
        <f aca="false">IF(ISBLANK(R166),"",ROUND((R166+S166)-(AY166+AZ166+BA166+BE166+BF166+BG166),0))</f>
        <v>0</v>
      </c>
      <c r="AM166" s="285" t="n">
        <f aca="false">IF(ISBLANK(U166),"",ROUND((U166+V166)-(BB166+BC166+BD166+BH166+BI166+BJ166),0))</f>
        <v>0</v>
      </c>
      <c r="AN166" s="285" t="n">
        <f aca="false">IF(ISBLANK(X166),"",ROUND((X166)-(BQ166+BR166+BS166),0))</f>
        <v>0</v>
      </c>
      <c r="AO166" s="285" t="n">
        <f aca="false">IF(ISBLANK(Z166),"",ROUND((Z166)-(BT166+BU166+BV166),0))</f>
        <v>0</v>
      </c>
      <c r="AP166" s="285" t="n">
        <f aca="false">IF(ISBLANK(AB166),"",ROUND((AB166)-(CC166+CD166+CE166),0))</f>
        <v>0</v>
      </c>
      <c r="AQ166" s="285" t="n">
        <f aca="false">IF(ISBLANK(AD166),"",ROUND((AD166)-(CF166+CG166+CH166),0))</f>
        <v>0</v>
      </c>
      <c r="AR166" s="345"/>
      <c r="AS166" s="285" t="n">
        <v>0</v>
      </c>
      <c r="AT166" s="285" t="n">
        <v>178044.96</v>
      </c>
      <c r="AU166" s="285" t="n">
        <v>0</v>
      </c>
      <c r="AV166" s="285" t="n">
        <v>0</v>
      </c>
      <c r="AW166" s="285" t="n">
        <v>128336</v>
      </c>
      <c r="AX166" s="285" t="n">
        <v>0</v>
      </c>
      <c r="AY166" s="285" t="n">
        <v>0</v>
      </c>
      <c r="AZ166" s="285" t="n">
        <v>4.25</v>
      </c>
      <c r="BA166" s="285" t="n">
        <v>0</v>
      </c>
      <c r="BB166" s="285" t="n">
        <v>0</v>
      </c>
      <c r="BC166" s="285" t="n">
        <v>3</v>
      </c>
      <c r="BD166" s="285" t="n">
        <v>0</v>
      </c>
      <c r="BE166" s="285" t="n">
        <v>0</v>
      </c>
      <c r="BF166" s="285" t="n">
        <v>0</v>
      </c>
      <c r="BG166" s="285" t="n">
        <v>0</v>
      </c>
      <c r="BH166" s="285" t="n">
        <v>0</v>
      </c>
      <c r="BI166" s="285" t="n">
        <v>0</v>
      </c>
      <c r="BJ166" s="285" t="n">
        <v>0</v>
      </c>
      <c r="BK166" s="285" t="n">
        <v>0</v>
      </c>
      <c r="BL166" s="285" t="n">
        <v>0</v>
      </c>
      <c r="BM166" s="285" t="n">
        <v>0</v>
      </c>
      <c r="BN166" s="285" t="n">
        <v>0</v>
      </c>
      <c r="BO166" s="285" t="n">
        <v>0</v>
      </c>
      <c r="BP166" s="285" t="n">
        <v>0</v>
      </c>
      <c r="BQ166" s="285" t="n">
        <v>0</v>
      </c>
      <c r="BR166" s="285" t="n">
        <v>0</v>
      </c>
      <c r="BS166" s="285" t="n">
        <v>0</v>
      </c>
      <c r="BT166" s="285" t="n">
        <v>0</v>
      </c>
      <c r="BU166" s="285" t="n">
        <v>0</v>
      </c>
      <c r="BV166" s="285" t="n">
        <v>0</v>
      </c>
      <c r="BW166" s="285" t="n">
        <v>0</v>
      </c>
      <c r="BX166" s="285" t="n">
        <v>0</v>
      </c>
      <c r="BY166" s="285" t="n">
        <v>0</v>
      </c>
      <c r="BZ166" s="285" t="n">
        <v>0</v>
      </c>
      <c r="CA166" s="285" t="n">
        <v>0</v>
      </c>
      <c r="CB166" s="285" t="n">
        <v>0</v>
      </c>
      <c r="CC166" s="285" t="n">
        <v>0</v>
      </c>
      <c r="CD166" s="285" t="n">
        <v>0</v>
      </c>
      <c r="CE166" s="285" t="n">
        <v>0</v>
      </c>
      <c r="CF166" s="285" t="n">
        <v>0</v>
      </c>
      <c r="CG166" s="285" t="n">
        <v>0</v>
      </c>
      <c r="CH166" s="285" t="n">
        <v>0</v>
      </c>
      <c r="CI166" s="345"/>
      <c r="CJ166" s="18"/>
      <c r="CK166" s="18"/>
      <c r="CL166" s="18"/>
      <c r="CM166" s="18"/>
      <c r="CN166" s="18"/>
      <c r="CO166" s="18"/>
      <c r="CP166" s="18"/>
      <c r="CQ166" s="18"/>
      <c r="CR166" s="18"/>
      <c r="CS166" s="18"/>
      <c r="CT166" s="18"/>
      <c r="CU166" s="18"/>
      <c r="CV166" s="18"/>
      <c r="CW166" s="18"/>
      <c r="CX166" s="18"/>
      <c r="CY166" s="18"/>
      <c r="CZ166" s="18"/>
      <c r="DA166" s="18"/>
      <c r="DB166" s="18"/>
      <c r="DC166" s="18"/>
      <c r="DD166" s="18"/>
      <c r="DE166" s="18"/>
      <c r="DF166" s="18"/>
      <c r="DG166" s="18"/>
      <c r="DH166" s="18"/>
      <c r="DI166" s="18"/>
      <c r="DJ166" s="18"/>
      <c r="DK166" s="18"/>
      <c r="DL166" s="18"/>
      <c r="DM166" s="18"/>
      <c r="DN166" s="18"/>
      <c r="DO166" s="18"/>
      <c r="DP166" s="18"/>
      <c r="DQ166" s="18"/>
      <c r="DR166" s="18"/>
      <c r="DS166" s="18"/>
      <c r="DT166" s="18"/>
      <c r="DU166" s="18"/>
      <c r="DV166" s="18"/>
      <c r="DW166" s="18"/>
      <c r="DX166" s="18"/>
      <c r="DY166" s="18"/>
      <c r="DZ166" s="18"/>
      <c r="EA166" s="18"/>
      <c r="EB166" s="18"/>
      <c r="EC166" s="18"/>
    </row>
    <row r="167" customFormat="false" ht="11.25" hidden="false" customHeight="true" outlineLevel="0" collapsed="false">
      <c r="A167" s="342" t="n">
        <v>2015</v>
      </c>
      <c r="B167" s="343" t="n">
        <v>274</v>
      </c>
      <c r="C167" s="344" t="s">
        <v>459</v>
      </c>
      <c r="D167" s="285" t="n">
        <v>0</v>
      </c>
      <c r="E167" s="285" t="n">
        <v>0</v>
      </c>
      <c r="F167" s="285" t="n">
        <v>0</v>
      </c>
      <c r="G167" s="285" t="n">
        <v>0</v>
      </c>
      <c r="H167" s="285" t="n">
        <v>0</v>
      </c>
      <c r="I167" s="285" t="n">
        <v>0</v>
      </c>
      <c r="J167" s="345"/>
      <c r="K167" s="285" t="str">
        <f aca="false">IF(E167&lt;&gt;0,ROUND(E167-(T167/(U167+V167)),0),"")</f>
        <v/>
      </c>
      <c r="L167" s="285" t="str">
        <f aca="false">IF(F167&lt;&gt;0,ROUND(F167-(W167/(X167)),0),"")</f>
        <v/>
      </c>
      <c r="M167" s="285" t="str">
        <f aca="false">IF(G167&lt;&gt;0,ROUND(G167-(Y167/(Z167)),0),"")</f>
        <v/>
      </c>
      <c r="N167" s="285" t="str">
        <f aca="false">IF(H167&lt;&gt;0,ROUND(H167-(AA167/(AB167)),0),"")</f>
        <v/>
      </c>
      <c r="O167" s="285" t="str">
        <f aca="false">IF(I167&lt;&gt;0,ROUND(I167-(AC167/(AD167)),0),"")</f>
        <v/>
      </c>
      <c r="P167" s="345"/>
      <c r="Q167" s="285" t="n">
        <v>0</v>
      </c>
      <c r="R167" s="285" t="n">
        <v>0</v>
      </c>
      <c r="S167" s="285" t="n">
        <v>0</v>
      </c>
      <c r="T167" s="285" t="n">
        <v>0</v>
      </c>
      <c r="U167" s="285" t="n">
        <v>0</v>
      </c>
      <c r="V167" s="285" t="n">
        <v>0</v>
      </c>
      <c r="W167" s="285" t="n">
        <v>0</v>
      </c>
      <c r="X167" s="285" t="n">
        <v>0</v>
      </c>
      <c r="Y167" s="285" t="n">
        <v>0</v>
      </c>
      <c r="Z167" s="285" t="n">
        <v>0</v>
      </c>
      <c r="AA167" s="285" t="n">
        <v>0</v>
      </c>
      <c r="AB167" s="285" t="n">
        <v>0</v>
      </c>
      <c r="AC167" s="285" t="n">
        <v>0</v>
      </c>
      <c r="AD167" s="285" t="n">
        <v>0</v>
      </c>
      <c r="AE167" s="345"/>
      <c r="AF167" s="285" t="n">
        <f aca="false">IF(ISBLANK(Q167),"",ROUND(Q167-(AS167+AT167+AU167),0))</f>
        <v>0</v>
      </c>
      <c r="AG167" s="285" t="n">
        <f aca="false">IF(ISBLANK(T167),"",ROUND(T167-(AV167+AW167+AX167),0))</f>
        <v>0</v>
      </c>
      <c r="AH167" s="285" t="n">
        <f aca="false">IF(ISBLANK(W167),"",ROUND(W167-(BK167+BL167+BM167),0))</f>
        <v>0</v>
      </c>
      <c r="AI167" s="285" t="n">
        <f aca="false">IF(ISBLANK(Y167),"",ROUND(Y167-(BN167+BO167+BP167),0))</f>
        <v>0</v>
      </c>
      <c r="AJ167" s="285" t="n">
        <f aca="false">IF(ISBLANK(AA167),"",ROUND(AA167-(BW167+BX167+BY167),0))</f>
        <v>0</v>
      </c>
      <c r="AK167" s="285" t="n">
        <f aca="false">IF(ISBLANK(AC167),"",ROUND(AC167-(BZ167+CA167+CB167),0))</f>
        <v>0</v>
      </c>
      <c r="AL167" s="285" t="n">
        <f aca="false">IF(ISBLANK(R167),"",ROUND((R167+S167)-(AY167+AZ167+BA167+BE167+BF167+BG167),0))</f>
        <v>0</v>
      </c>
      <c r="AM167" s="285" t="n">
        <f aca="false">IF(ISBLANK(U167),"",ROUND((U167+V167)-(BB167+BC167+BD167+BH167+BI167+BJ167),0))</f>
        <v>0</v>
      </c>
      <c r="AN167" s="285" t="n">
        <f aca="false">IF(ISBLANK(X167),"",ROUND((X167)-(BQ167+BR167+BS167),0))</f>
        <v>0</v>
      </c>
      <c r="AO167" s="285" t="n">
        <f aca="false">IF(ISBLANK(Z167),"",ROUND((Z167)-(BT167+BU167+BV167),0))</f>
        <v>0</v>
      </c>
      <c r="AP167" s="285" t="n">
        <f aca="false">IF(ISBLANK(AB167),"",ROUND((AB167)-(CC167+CD167+CE167),0))</f>
        <v>0</v>
      </c>
      <c r="AQ167" s="285" t="n">
        <f aca="false">IF(ISBLANK(AD167),"",ROUND((AD167)-(CF167+CG167+CH167),0))</f>
        <v>0</v>
      </c>
      <c r="AR167" s="345"/>
      <c r="AS167" s="285" t="n">
        <v>0</v>
      </c>
      <c r="AT167" s="285" t="n">
        <v>0</v>
      </c>
      <c r="AU167" s="285" t="n">
        <v>0</v>
      </c>
      <c r="AV167" s="285" t="n">
        <v>0</v>
      </c>
      <c r="AW167" s="285" t="n">
        <v>0</v>
      </c>
      <c r="AX167" s="285" t="n">
        <v>0</v>
      </c>
      <c r="AY167" s="285" t="n">
        <v>0</v>
      </c>
      <c r="AZ167" s="285" t="n">
        <v>0</v>
      </c>
      <c r="BA167" s="285" t="n">
        <v>0</v>
      </c>
      <c r="BB167" s="285" t="n">
        <v>0</v>
      </c>
      <c r="BC167" s="285" t="n">
        <v>0</v>
      </c>
      <c r="BD167" s="285" t="n">
        <v>0</v>
      </c>
      <c r="BE167" s="285" t="n">
        <v>0</v>
      </c>
      <c r="BF167" s="285" t="n">
        <v>0</v>
      </c>
      <c r="BG167" s="285" t="n">
        <v>0</v>
      </c>
      <c r="BH167" s="285" t="n">
        <v>0</v>
      </c>
      <c r="BI167" s="285" t="n">
        <v>0</v>
      </c>
      <c r="BJ167" s="285" t="n">
        <v>0</v>
      </c>
      <c r="BK167" s="285" t="n">
        <v>0</v>
      </c>
      <c r="BL167" s="285" t="n">
        <v>0</v>
      </c>
      <c r="BM167" s="285" t="n">
        <v>0</v>
      </c>
      <c r="BN167" s="285" t="n">
        <v>0</v>
      </c>
      <c r="BO167" s="285" t="n">
        <v>0</v>
      </c>
      <c r="BP167" s="285" t="n">
        <v>0</v>
      </c>
      <c r="BQ167" s="285" t="n">
        <v>0</v>
      </c>
      <c r="BR167" s="285" t="n">
        <v>0</v>
      </c>
      <c r="BS167" s="285" t="n">
        <v>0</v>
      </c>
      <c r="BT167" s="285" t="n">
        <v>0</v>
      </c>
      <c r="BU167" s="285" t="n">
        <v>0</v>
      </c>
      <c r="BV167" s="285" t="n">
        <v>0</v>
      </c>
      <c r="BW167" s="285" t="n">
        <v>0</v>
      </c>
      <c r="BX167" s="285" t="n">
        <v>0</v>
      </c>
      <c r="BY167" s="285" t="n">
        <v>0</v>
      </c>
      <c r="BZ167" s="285" t="n">
        <v>0</v>
      </c>
      <c r="CA167" s="285" t="n">
        <v>0</v>
      </c>
      <c r="CB167" s="285" t="n">
        <v>0</v>
      </c>
      <c r="CC167" s="285" t="n">
        <v>0</v>
      </c>
      <c r="CD167" s="285" t="n">
        <v>0</v>
      </c>
      <c r="CE167" s="285" t="n">
        <v>0</v>
      </c>
      <c r="CF167" s="285" t="n">
        <v>0</v>
      </c>
      <c r="CG167" s="285" t="n">
        <v>0</v>
      </c>
      <c r="CH167" s="285" t="n">
        <v>0</v>
      </c>
      <c r="CI167" s="345"/>
      <c r="CJ167" s="18"/>
      <c r="CK167" s="18"/>
      <c r="CL167" s="18"/>
      <c r="CM167" s="18"/>
      <c r="CN167" s="18"/>
      <c r="CO167" s="18"/>
      <c r="CP167" s="18"/>
      <c r="CQ167" s="18"/>
      <c r="CR167" s="18"/>
      <c r="CS167" s="18"/>
      <c r="CT167" s="18"/>
      <c r="CU167" s="18"/>
      <c r="CV167" s="18"/>
      <c r="CW167" s="18"/>
      <c r="CX167" s="18"/>
      <c r="CY167" s="18"/>
      <c r="CZ167" s="18"/>
      <c r="DA167" s="18"/>
      <c r="DB167" s="18"/>
      <c r="DC167" s="18"/>
      <c r="DD167" s="18"/>
      <c r="DE167" s="18"/>
      <c r="DF167" s="18"/>
      <c r="DG167" s="18"/>
      <c r="DH167" s="18"/>
      <c r="DI167" s="18"/>
      <c r="DJ167" s="18"/>
      <c r="DK167" s="18"/>
      <c r="DL167" s="18"/>
      <c r="DM167" s="18"/>
      <c r="DN167" s="18"/>
      <c r="DO167" s="18"/>
      <c r="DP167" s="18"/>
      <c r="DQ167" s="18"/>
      <c r="DR167" s="18"/>
      <c r="DS167" s="18"/>
      <c r="DT167" s="18"/>
      <c r="DU167" s="18"/>
      <c r="DV167" s="18"/>
      <c r="DW167" s="18"/>
      <c r="DX167" s="18"/>
      <c r="DY167" s="18"/>
      <c r="DZ167" s="18"/>
      <c r="EA167" s="18"/>
      <c r="EB167" s="18"/>
      <c r="EC167" s="18"/>
    </row>
    <row r="168" customFormat="false" ht="11.25" hidden="false" customHeight="true" outlineLevel="0" collapsed="false">
      <c r="A168" s="342" t="n">
        <v>2015</v>
      </c>
      <c r="B168" s="343" t="n">
        <v>275</v>
      </c>
      <c r="C168" s="344" t="s">
        <v>518</v>
      </c>
      <c r="D168" s="285" t="n">
        <v>53605.53</v>
      </c>
      <c r="E168" s="285" t="n">
        <v>53214.5</v>
      </c>
      <c r="F168" s="285" t="n">
        <v>80786.27</v>
      </c>
      <c r="G168" s="285" t="n">
        <v>78384</v>
      </c>
      <c r="H168" s="285" t="n">
        <v>0</v>
      </c>
      <c r="I168" s="285" t="n">
        <v>0</v>
      </c>
      <c r="J168" s="345"/>
      <c r="K168" s="285" t="n">
        <f aca="false">IF(E168&lt;&gt;0,ROUND(E168-(T168/(U168+V168)),0),"")</f>
        <v>0</v>
      </c>
      <c r="L168" s="285" t="n">
        <f aca="false">IF(F168&lt;&gt;0,ROUND(F168-(W168/(X168)),0),"")</f>
        <v>-0</v>
      </c>
      <c r="M168" s="285" t="n">
        <f aca="false">IF(G168&lt;&gt;0,ROUND(G168-(Y168/(Z168)),0),"")</f>
        <v>0</v>
      </c>
      <c r="N168" s="285" t="str">
        <f aca="false">IF(H168&lt;&gt;0,ROUND(H168-(AA168/(AB168)),0),"")</f>
        <v/>
      </c>
      <c r="O168" s="285" t="str">
        <f aca="false">IF(I168&lt;&gt;0,ROUND(I168-(AC168/(AD168)),0),"")</f>
        <v/>
      </c>
      <c r="P168" s="345"/>
      <c r="Q168" s="285" t="n">
        <v>214422.12</v>
      </c>
      <c r="R168" s="285" t="n">
        <v>4</v>
      </c>
      <c r="S168" s="285" t="n">
        <v>0</v>
      </c>
      <c r="T168" s="285" t="n">
        <v>212858</v>
      </c>
      <c r="U168" s="285" t="n">
        <v>4</v>
      </c>
      <c r="V168" s="285" t="n">
        <v>0</v>
      </c>
      <c r="W168" s="285" t="n">
        <v>76746.96</v>
      </c>
      <c r="X168" s="285" t="n">
        <v>0.95</v>
      </c>
      <c r="Y168" s="285" t="n">
        <v>78384</v>
      </c>
      <c r="Z168" s="285" t="n">
        <v>1</v>
      </c>
      <c r="AA168" s="285" t="n">
        <v>0</v>
      </c>
      <c r="AB168" s="285" t="n">
        <v>0</v>
      </c>
      <c r="AC168" s="285" t="n">
        <v>0</v>
      </c>
      <c r="AD168" s="285" t="n">
        <v>0</v>
      </c>
      <c r="AE168" s="345"/>
      <c r="AF168" s="285" t="n">
        <f aca="false">IF(ISBLANK(Q168),"",ROUND(Q168-(AS168+AT168+AU168),0))</f>
        <v>0</v>
      </c>
      <c r="AG168" s="285" t="n">
        <f aca="false">IF(ISBLANK(T168),"",ROUND(T168-(AV168+AW168+AX168),0))</f>
        <v>0</v>
      </c>
      <c r="AH168" s="285" t="n">
        <f aca="false">IF(ISBLANK(W168),"",ROUND(W168-(BK168+BL168+BM168),0))</f>
        <v>0</v>
      </c>
      <c r="AI168" s="285" t="n">
        <f aca="false">IF(ISBLANK(Y168),"",ROUND(Y168-(BN168+BO168+BP168),0))</f>
        <v>0</v>
      </c>
      <c r="AJ168" s="285" t="n">
        <f aca="false">IF(ISBLANK(AA168),"",ROUND(AA168-(BW168+BX168+BY168),0))</f>
        <v>0</v>
      </c>
      <c r="AK168" s="285" t="n">
        <f aca="false">IF(ISBLANK(AC168),"",ROUND(AC168-(BZ168+CA168+CB168),0))</f>
        <v>0</v>
      </c>
      <c r="AL168" s="285" t="n">
        <f aca="false">IF(ISBLANK(R168),"",ROUND((R168+S168)-(AY168+AZ168+BA168+BE168+BF168+BG168),0))</f>
        <v>0</v>
      </c>
      <c r="AM168" s="285" t="n">
        <f aca="false">IF(ISBLANK(U168),"",ROUND((U168+V168)-(BB168+BC168+BD168+BH168+BI168+BJ168),0))</f>
        <v>0</v>
      </c>
      <c r="AN168" s="285" t="n">
        <f aca="false">IF(ISBLANK(X168),"",ROUND((X168)-(BQ168+BR168+BS168),0))</f>
        <v>0</v>
      </c>
      <c r="AO168" s="285" t="n">
        <f aca="false">IF(ISBLANK(Z168),"",ROUND((Z168)-(BT168+BU168+BV168),0))</f>
        <v>0</v>
      </c>
      <c r="AP168" s="285" t="n">
        <f aca="false">IF(ISBLANK(AB168),"",ROUND((AB168)-(CC168+CD168+CE168),0))</f>
        <v>0</v>
      </c>
      <c r="AQ168" s="285" t="n">
        <f aca="false">IF(ISBLANK(AD168),"",ROUND((AD168)-(CF168+CG168+CH168),0))</f>
        <v>0</v>
      </c>
      <c r="AR168" s="345"/>
      <c r="AS168" s="285" t="n">
        <v>0</v>
      </c>
      <c r="AT168" s="285" t="n">
        <v>214422.12</v>
      </c>
      <c r="AU168" s="285" t="n">
        <v>0</v>
      </c>
      <c r="AV168" s="285" t="n">
        <v>0</v>
      </c>
      <c r="AW168" s="285" t="n">
        <v>212858</v>
      </c>
      <c r="AX168" s="285" t="n">
        <v>0</v>
      </c>
      <c r="AY168" s="285" t="n">
        <v>0</v>
      </c>
      <c r="AZ168" s="285" t="n">
        <v>4</v>
      </c>
      <c r="BA168" s="285" t="n">
        <v>0</v>
      </c>
      <c r="BB168" s="285" t="n">
        <v>0</v>
      </c>
      <c r="BC168" s="285" t="n">
        <v>4</v>
      </c>
      <c r="BD168" s="285" t="n">
        <v>0</v>
      </c>
      <c r="BE168" s="285" t="n">
        <v>0</v>
      </c>
      <c r="BF168" s="285" t="n">
        <v>0</v>
      </c>
      <c r="BG168" s="285" t="n">
        <v>0</v>
      </c>
      <c r="BH168" s="285" t="n">
        <v>0</v>
      </c>
      <c r="BI168" s="285" t="n">
        <v>0</v>
      </c>
      <c r="BJ168" s="285" t="n">
        <v>0</v>
      </c>
      <c r="BK168" s="285" t="n">
        <v>0</v>
      </c>
      <c r="BL168" s="285" t="n">
        <v>76746.96</v>
      </c>
      <c r="BM168" s="285" t="n">
        <v>0</v>
      </c>
      <c r="BN168" s="285" t="n">
        <v>0</v>
      </c>
      <c r="BO168" s="285" t="n">
        <v>78384</v>
      </c>
      <c r="BP168" s="285" t="n">
        <v>0</v>
      </c>
      <c r="BQ168" s="285" t="n">
        <v>0</v>
      </c>
      <c r="BR168" s="285" t="n">
        <v>0.95</v>
      </c>
      <c r="BS168" s="285" t="n">
        <v>0</v>
      </c>
      <c r="BT168" s="285" t="n">
        <v>0</v>
      </c>
      <c r="BU168" s="285" t="n">
        <v>1</v>
      </c>
      <c r="BV168" s="285" t="n">
        <v>0</v>
      </c>
      <c r="BW168" s="285" t="n">
        <v>0</v>
      </c>
      <c r="BX168" s="285" t="n">
        <v>0</v>
      </c>
      <c r="BY168" s="285" t="n">
        <v>0</v>
      </c>
      <c r="BZ168" s="285" t="n">
        <v>0</v>
      </c>
      <c r="CA168" s="285" t="n">
        <v>0</v>
      </c>
      <c r="CB168" s="285" t="n">
        <v>0</v>
      </c>
      <c r="CC168" s="285" t="n">
        <v>0</v>
      </c>
      <c r="CD168" s="285" t="n">
        <v>0</v>
      </c>
      <c r="CE168" s="285" t="n">
        <v>0</v>
      </c>
      <c r="CF168" s="285" t="n">
        <v>0</v>
      </c>
      <c r="CG168" s="285" t="n">
        <v>0</v>
      </c>
      <c r="CH168" s="285" t="n">
        <v>0</v>
      </c>
      <c r="CI168" s="345"/>
      <c r="CJ168" s="18"/>
      <c r="CK168" s="18"/>
      <c r="CL168" s="18"/>
      <c r="CM168" s="18"/>
      <c r="CN168" s="18"/>
      <c r="CO168" s="18"/>
      <c r="CP168" s="18"/>
      <c r="CQ168" s="18"/>
      <c r="CR168" s="18"/>
      <c r="CS168" s="18"/>
      <c r="CT168" s="18"/>
      <c r="CU168" s="18"/>
      <c r="CV168" s="18"/>
      <c r="CW168" s="18"/>
      <c r="CX168" s="18"/>
      <c r="CY168" s="18"/>
      <c r="CZ168" s="18"/>
      <c r="DA168" s="18"/>
      <c r="DB168" s="18"/>
      <c r="DC168" s="18"/>
      <c r="DD168" s="18"/>
      <c r="DE168" s="18"/>
      <c r="DF168" s="18"/>
      <c r="DG168" s="18"/>
      <c r="DH168" s="18"/>
      <c r="DI168" s="18"/>
      <c r="DJ168" s="18"/>
      <c r="DK168" s="18"/>
      <c r="DL168" s="18"/>
      <c r="DM168" s="18"/>
      <c r="DN168" s="18"/>
      <c r="DO168" s="18"/>
      <c r="DP168" s="18"/>
      <c r="DQ168" s="18"/>
      <c r="DR168" s="18"/>
      <c r="DS168" s="18"/>
      <c r="DT168" s="18"/>
      <c r="DU168" s="18"/>
      <c r="DV168" s="18"/>
      <c r="DW168" s="18"/>
      <c r="DX168" s="18"/>
      <c r="DY168" s="18"/>
      <c r="DZ168" s="18"/>
      <c r="EA168" s="18"/>
      <c r="EB168" s="18"/>
      <c r="EC168" s="18"/>
    </row>
    <row r="169" customFormat="false" ht="11.25" hidden="false" customHeight="true" outlineLevel="0" collapsed="false">
      <c r="A169" s="342" t="n">
        <v>2015</v>
      </c>
      <c r="B169" s="343" t="n">
        <v>276</v>
      </c>
      <c r="C169" s="344" t="s">
        <v>459</v>
      </c>
      <c r="D169" s="285" t="n">
        <v>47598.84</v>
      </c>
      <c r="E169" s="285" t="n">
        <v>49396.9</v>
      </c>
      <c r="F169" s="285" t="n">
        <v>0</v>
      </c>
      <c r="G169" s="285" t="n">
        <v>0</v>
      </c>
      <c r="H169" s="285" t="n">
        <v>0</v>
      </c>
      <c r="I169" s="285" t="n">
        <v>0</v>
      </c>
      <c r="J169" s="345"/>
      <c r="K169" s="285" t="n">
        <f aca="false">IF(E169&lt;&gt;0,ROUND(E169-(T169/(U169+V169)),0),"")</f>
        <v>0</v>
      </c>
      <c r="L169" s="285" t="str">
        <f aca="false">IF(F169&lt;&gt;0,ROUND(F169-(W169/(X169)),0),"")</f>
        <v/>
      </c>
      <c r="M169" s="285" t="str">
        <f aca="false">IF(G169&lt;&gt;0,ROUND(G169-(Y169/(Z169)),0),"")</f>
        <v/>
      </c>
      <c r="N169" s="285" t="str">
        <f aca="false">IF(H169&lt;&gt;0,ROUND(H169-(AA169/(AB169)),0),"")</f>
        <v/>
      </c>
      <c r="O169" s="285" t="str">
        <f aca="false">IF(I169&lt;&gt;0,ROUND(I169-(AC169/(AD169)),0),"")</f>
        <v/>
      </c>
      <c r="P169" s="345"/>
      <c r="Q169" s="285" t="n">
        <v>475988.44</v>
      </c>
      <c r="R169" s="285" t="n">
        <v>10</v>
      </c>
      <c r="S169" s="285" t="n">
        <v>0</v>
      </c>
      <c r="T169" s="285" t="n">
        <v>493969</v>
      </c>
      <c r="U169" s="285" t="n">
        <v>10</v>
      </c>
      <c r="V169" s="285" t="n">
        <v>0</v>
      </c>
      <c r="W169" s="285" t="n">
        <v>0</v>
      </c>
      <c r="X169" s="285" t="n">
        <v>0</v>
      </c>
      <c r="Y169" s="285" t="n">
        <v>0</v>
      </c>
      <c r="Z169" s="285" t="n">
        <v>0</v>
      </c>
      <c r="AA169" s="285" t="n">
        <v>0</v>
      </c>
      <c r="AB169" s="285" t="n">
        <v>0</v>
      </c>
      <c r="AC169" s="285" t="n">
        <v>0</v>
      </c>
      <c r="AD169" s="285" t="n">
        <v>0</v>
      </c>
      <c r="AE169" s="345"/>
      <c r="AF169" s="285" t="n">
        <f aca="false">IF(ISBLANK(Q169),"",ROUND(Q169-(AS169+AT169+AU169),0))</f>
        <v>0</v>
      </c>
      <c r="AG169" s="285" t="n">
        <f aca="false">IF(ISBLANK(T169),"",ROUND(T169-(AV169+AW169+AX169),0))</f>
        <v>0</v>
      </c>
      <c r="AH169" s="285" t="n">
        <f aca="false">IF(ISBLANK(W169),"",ROUND(W169-(BK169+BL169+BM169),0))</f>
        <v>0</v>
      </c>
      <c r="AI169" s="285" t="n">
        <f aca="false">IF(ISBLANK(Y169),"",ROUND(Y169-(BN169+BO169+BP169),0))</f>
        <v>0</v>
      </c>
      <c r="AJ169" s="285" t="n">
        <f aca="false">IF(ISBLANK(AA169),"",ROUND(AA169-(BW169+BX169+BY169),0))</f>
        <v>0</v>
      </c>
      <c r="AK169" s="285" t="n">
        <f aca="false">IF(ISBLANK(AC169),"",ROUND(AC169-(BZ169+CA169+CB169),0))</f>
        <v>0</v>
      </c>
      <c r="AL169" s="285" t="n">
        <f aca="false">IF(ISBLANK(R169),"",ROUND((R169+S169)-(AY169+AZ169+BA169+BE169+BF169+BG169),0))</f>
        <v>0</v>
      </c>
      <c r="AM169" s="285" t="n">
        <f aca="false">IF(ISBLANK(U169),"",ROUND((U169+V169)-(BB169+BC169+BD169+BH169+BI169+BJ169),0))</f>
        <v>0</v>
      </c>
      <c r="AN169" s="285" t="n">
        <f aca="false">IF(ISBLANK(X169),"",ROUND((X169)-(BQ169+BR169+BS169),0))</f>
        <v>0</v>
      </c>
      <c r="AO169" s="285" t="n">
        <f aca="false">IF(ISBLANK(Z169),"",ROUND((Z169)-(BT169+BU169+BV169),0))</f>
        <v>0</v>
      </c>
      <c r="AP169" s="285" t="n">
        <f aca="false">IF(ISBLANK(AB169),"",ROUND((AB169)-(CC169+CD169+CE169),0))</f>
        <v>0</v>
      </c>
      <c r="AQ169" s="285" t="n">
        <f aca="false">IF(ISBLANK(AD169),"",ROUND((AD169)-(CF169+CG169+CH169),0))</f>
        <v>0</v>
      </c>
      <c r="AR169" s="345"/>
      <c r="AS169" s="285" t="n">
        <v>0</v>
      </c>
      <c r="AT169" s="285" t="n">
        <v>475988.44</v>
      </c>
      <c r="AU169" s="285" t="n">
        <v>0</v>
      </c>
      <c r="AV169" s="285" t="n">
        <v>0</v>
      </c>
      <c r="AW169" s="285" t="n">
        <v>493969</v>
      </c>
      <c r="AX169" s="285" t="n">
        <v>0</v>
      </c>
      <c r="AY169" s="285" t="n">
        <v>0</v>
      </c>
      <c r="AZ169" s="285" t="n">
        <v>10</v>
      </c>
      <c r="BA169" s="285" t="n">
        <v>0</v>
      </c>
      <c r="BB169" s="285" t="n">
        <v>0</v>
      </c>
      <c r="BC169" s="285" t="n">
        <v>10</v>
      </c>
      <c r="BD169" s="285" t="n">
        <v>0</v>
      </c>
      <c r="BE169" s="285" t="n">
        <v>0</v>
      </c>
      <c r="BF169" s="285" t="n">
        <v>0</v>
      </c>
      <c r="BG169" s="285" t="n">
        <v>0</v>
      </c>
      <c r="BH169" s="285" t="n">
        <v>0</v>
      </c>
      <c r="BI169" s="285" t="n">
        <v>0</v>
      </c>
      <c r="BJ169" s="285" t="n">
        <v>0</v>
      </c>
      <c r="BK169" s="285" t="n">
        <v>0</v>
      </c>
      <c r="BL169" s="285" t="n">
        <v>0</v>
      </c>
      <c r="BM169" s="285" t="n">
        <v>0</v>
      </c>
      <c r="BN169" s="285" t="n">
        <v>0</v>
      </c>
      <c r="BO169" s="285" t="n">
        <v>0</v>
      </c>
      <c r="BP169" s="285" t="n">
        <v>0</v>
      </c>
      <c r="BQ169" s="285" t="n">
        <v>0</v>
      </c>
      <c r="BR169" s="285" t="n">
        <v>0</v>
      </c>
      <c r="BS169" s="285" t="n">
        <v>0</v>
      </c>
      <c r="BT169" s="285" t="n">
        <v>0</v>
      </c>
      <c r="BU169" s="285" t="n">
        <v>0</v>
      </c>
      <c r="BV169" s="285" t="n">
        <v>0</v>
      </c>
      <c r="BW169" s="285" t="n">
        <v>0</v>
      </c>
      <c r="BX169" s="285" t="n">
        <v>0</v>
      </c>
      <c r="BY169" s="285" t="n">
        <v>0</v>
      </c>
      <c r="BZ169" s="285" t="n">
        <v>0</v>
      </c>
      <c r="CA169" s="285" t="n">
        <v>0</v>
      </c>
      <c r="CB169" s="285" t="n">
        <v>0</v>
      </c>
      <c r="CC169" s="285" t="n">
        <v>0</v>
      </c>
      <c r="CD169" s="285" t="n">
        <v>0</v>
      </c>
      <c r="CE169" s="285" t="n">
        <v>0</v>
      </c>
      <c r="CF169" s="285" t="n">
        <v>0</v>
      </c>
      <c r="CG169" s="285" t="n">
        <v>0</v>
      </c>
      <c r="CH169" s="285" t="n">
        <v>0</v>
      </c>
      <c r="CI169" s="345"/>
      <c r="CJ169" s="18"/>
      <c r="CK169" s="18"/>
      <c r="CL169" s="18"/>
      <c r="CM169" s="18"/>
      <c r="CN169" s="18"/>
      <c r="CO169" s="18"/>
      <c r="CP169" s="18"/>
      <c r="CQ169" s="18"/>
      <c r="CR169" s="18"/>
      <c r="CS169" s="18"/>
      <c r="CT169" s="18"/>
      <c r="CU169" s="18"/>
      <c r="CV169" s="18"/>
      <c r="CW169" s="18"/>
      <c r="CX169" s="18"/>
      <c r="CY169" s="18"/>
      <c r="CZ169" s="18"/>
      <c r="DA169" s="18"/>
      <c r="DB169" s="18"/>
      <c r="DC169" s="18"/>
      <c r="DD169" s="18"/>
      <c r="DE169" s="18"/>
      <c r="DF169" s="18"/>
      <c r="DG169" s="18"/>
      <c r="DH169" s="18"/>
      <c r="DI169" s="18"/>
      <c r="DJ169" s="18"/>
      <c r="DK169" s="18"/>
      <c r="DL169" s="18"/>
      <c r="DM169" s="18"/>
      <c r="DN169" s="18"/>
      <c r="DO169" s="18"/>
      <c r="DP169" s="18"/>
      <c r="DQ169" s="18"/>
      <c r="DR169" s="18"/>
      <c r="DS169" s="18"/>
      <c r="DT169" s="18"/>
      <c r="DU169" s="18"/>
      <c r="DV169" s="18"/>
      <c r="DW169" s="18"/>
      <c r="DX169" s="18"/>
      <c r="DY169" s="18"/>
      <c r="DZ169" s="18"/>
      <c r="EA169" s="18"/>
      <c r="EB169" s="18"/>
      <c r="EC169" s="18"/>
    </row>
    <row r="170" customFormat="false" ht="11.25" hidden="false" customHeight="true" outlineLevel="0" collapsed="false">
      <c r="A170" s="342" t="n">
        <v>2015</v>
      </c>
      <c r="B170" s="343" t="n">
        <v>277</v>
      </c>
      <c r="C170" s="344" t="s">
        <v>575</v>
      </c>
      <c r="D170" s="285" t="n">
        <v>68309.56</v>
      </c>
      <c r="E170" s="285" t="n">
        <v>71024.67</v>
      </c>
      <c r="F170" s="285" t="n">
        <v>106412.85</v>
      </c>
      <c r="G170" s="285" t="n">
        <v>107737</v>
      </c>
      <c r="H170" s="285" t="n">
        <v>0</v>
      </c>
      <c r="I170" s="285" t="n">
        <v>0</v>
      </c>
      <c r="J170" s="345"/>
      <c r="K170" s="285" t="n">
        <f aca="false">IF(E170&lt;&gt;0,ROUND(E170-(T170/(U170+V170)),0),"")</f>
        <v>0</v>
      </c>
      <c r="L170" s="285" t="n">
        <f aca="false">IF(F170&lt;&gt;0,ROUND(F170-(W170/(X170)),0),"")</f>
        <v>0</v>
      </c>
      <c r="M170" s="285" t="n">
        <f aca="false">IF(G170&lt;&gt;0,ROUND(G170-(Y170/(Z170)),0),"")</f>
        <v>0</v>
      </c>
      <c r="N170" s="285" t="str">
        <f aca="false">IF(H170&lt;&gt;0,ROUND(H170-(AA170/(AB170)),0),"")</f>
        <v/>
      </c>
      <c r="O170" s="285" t="str">
        <f aca="false">IF(I170&lt;&gt;0,ROUND(I170-(AC170/(AD170)),0),"")</f>
        <v/>
      </c>
      <c r="P170" s="345"/>
      <c r="Q170" s="285" t="n">
        <v>546476.51</v>
      </c>
      <c r="R170" s="285" t="n">
        <v>8</v>
      </c>
      <c r="S170" s="285" t="n">
        <v>0</v>
      </c>
      <c r="T170" s="285" t="n">
        <v>852296</v>
      </c>
      <c r="U170" s="285" t="n">
        <v>12</v>
      </c>
      <c r="V170" s="285" t="n">
        <v>0</v>
      </c>
      <c r="W170" s="285" t="n">
        <v>106412.85</v>
      </c>
      <c r="X170" s="285" t="n">
        <v>1</v>
      </c>
      <c r="Y170" s="285" t="n">
        <v>107737</v>
      </c>
      <c r="Z170" s="285" t="n">
        <v>1</v>
      </c>
      <c r="AA170" s="285" t="n">
        <v>0</v>
      </c>
      <c r="AB170" s="285" t="n">
        <v>0</v>
      </c>
      <c r="AC170" s="285" t="n">
        <v>0</v>
      </c>
      <c r="AD170" s="285" t="n">
        <v>0</v>
      </c>
      <c r="AE170" s="345"/>
      <c r="AF170" s="285" t="n">
        <f aca="false">IF(ISBLANK(Q170),"",ROUND(Q170-(AS170+AT170+AU170),0))</f>
        <v>0</v>
      </c>
      <c r="AG170" s="285" t="n">
        <f aca="false">IF(ISBLANK(T170),"",ROUND(T170-(AV170+AW170+AX170),0))</f>
        <v>0</v>
      </c>
      <c r="AH170" s="285" t="n">
        <f aca="false">IF(ISBLANK(W170),"",ROUND(W170-(BK170+BL170+BM170),0))</f>
        <v>0</v>
      </c>
      <c r="AI170" s="285" t="n">
        <f aca="false">IF(ISBLANK(Y170),"",ROUND(Y170-(BN170+BO170+BP170),0))</f>
        <v>0</v>
      </c>
      <c r="AJ170" s="285" t="n">
        <f aca="false">IF(ISBLANK(AA170),"",ROUND(AA170-(BW170+BX170+BY170),0))</f>
        <v>0</v>
      </c>
      <c r="AK170" s="285" t="n">
        <f aca="false">IF(ISBLANK(AC170),"",ROUND(AC170-(BZ170+CA170+CB170),0))</f>
        <v>0</v>
      </c>
      <c r="AL170" s="285" t="n">
        <f aca="false">IF(ISBLANK(R170),"",ROUND((R170+S170)-(AY170+AZ170+BA170+BE170+BF170+BG170),0))</f>
        <v>0</v>
      </c>
      <c r="AM170" s="285" t="n">
        <f aca="false">IF(ISBLANK(U170),"",ROUND((U170+V170)-(BB170+BC170+BD170+BH170+BI170+BJ170),0))</f>
        <v>0</v>
      </c>
      <c r="AN170" s="285" t="n">
        <f aca="false">IF(ISBLANK(X170),"",ROUND((X170)-(BQ170+BR170+BS170),0))</f>
        <v>0</v>
      </c>
      <c r="AO170" s="285" t="n">
        <f aca="false">IF(ISBLANK(Z170),"",ROUND((Z170)-(BT170+BU170+BV170),0))</f>
        <v>0</v>
      </c>
      <c r="AP170" s="285" t="n">
        <f aca="false">IF(ISBLANK(AB170),"",ROUND((AB170)-(CC170+CD170+CE170),0))</f>
        <v>0</v>
      </c>
      <c r="AQ170" s="285" t="n">
        <f aca="false">IF(ISBLANK(AD170),"",ROUND((AD170)-(CF170+CG170+CH170),0))</f>
        <v>0</v>
      </c>
      <c r="AR170" s="345"/>
      <c r="AS170" s="285" t="n">
        <v>0</v>
      </c>
      <c r="AT170" s="285" t="n">
        <v>546476.51</v>
      </c>
      <c r="AU170" s="285" t="n">
        <v>0</v>
      </c>
      <c r="AV170" s="285" t="n">
        <v>0</v>
      </c>
      <c r="AW170" s="285" t="n">
        <v>852296</v>
      </c>
      <c r="AX170" s="285" t="n">
        <v>0</v>
      </c>
      <c r="AY170" s="285" t="n">
        <v>0</v>
      </c>
      <c r="AZ170" s="285" t="n">
        <v>8</v>
      </c>
      <c r="BA170" s="285" t="n">
        <v>0</v>
      </c>
      <c r="BB170" s="285" t="n">
        <v>0</v>
      </c>
      <c r="BC170" s="285" t="n">
        <v>12</v>
      </c>
      <c r="BD170" s="285" t="n">
        <v>0</v>
      </c>
      <c r="BE170" s="285" t="n">
        <v>0</v>
      </c>
      <c r="BF170" s="285" t="n">
        <v>0</v>
      </c>
      <c r="BG170" s="285" t="n">
        <v>0</v>
      </c>
      <c r="BH170" s="285" t="n">
        <v>0</v>
      </c>
      <c r="BI170" s="285" t="n">
        <v>0</v>
      </c>
      <c r="BJ170" s="285" t="n">
        <v>0</v>
      </c>
      <c r="BK170" s="285" t="n">
        <v>0</v>
      </c>
      <c r="BL170" s="285" t="n">
        <v>106412.85</v>
      </c>
      <c r="BM170" s="285" t="n">
        <v>0</v>
      </c>
      <c r="BN170" s="285" t="n">
        <v>0</v>
      </c>
      <c r="BO170" s="285" t="n">
        <v>107737</v>
      </c>
      <c r="BP170" s="285" t="n">
        <v>0</v>
      </c>
      <c r="BQ170" s="285" t="n">
        <v>0</v>
      </c>
      <c r="BR170" s="285" t="n">
        <v>1</v>
      </c>
      <c r="BS170" s="285" t="n">
        <v>0</v>
      </c>
      <c r="BT170" s="285" t="n">
        <v>0</v>
      </c>
      <c r="BU170" s="285" t="n">
        <v>1</v>
      </c>
      <c r="BV170" s="285" t="n">
        <v>0</v>
      </c>
      <c r="BW170" s="285" t="n">
        <v>0</v>
      </c>
      <c r="BX170" s="285" t="n">
        <v>0</v>
      </c>
      <c r="BY170" s="285" t="n">
        <v>0</v>
      </c>
      <c r="BZ170" s="285" t="n">
        <v>0</v>
      </c>
      <c r="CA170" s="285" t="n">
        <v>0</v>
      </c>
      <c r="CB170" s="285" t="n">
        <v>0</v>
      </c>
      <c r="CC170" s="285" t="n">
        <v>0</v>
      </c>
      <c r="CD170" s="285" t="n">
        <v>0</v>
      </c>
      <c r="CE170" s="285" t="n">
        <v>0</v>
      </c>
      <c r="CF170" s="285" t="n">
        <v>0</v>
      </c>
      <c r="CG170" s="285" t="n">
        <v>0</v>
      </c>
      <c r="CH170" s="285" t="n">
        <v>0</v>
      </c>
      <c r="CI170" s="345"/>
      <c r="CJ170" s="18"/>
      <c r="CK170" s="18"/>
      <c r="CL170" s="18"/>
      <c r="CM170" s="18"/>
      <c r="CN170" s="18"/>
      <c r="CO170" s="18"/>
      <c r="CP170" s="18"/>
      <c r="CQ170" s="18"/>
      <c r="CR170" s="18"/>
      <c r="CS170" s="18"/>
      <c r="CT170" s="18"/>
      <c r="CU170" s="18"/>
      <c r="CV170" s="18"/>
      <c r="CW170" s="18"/>
      <c r="CX170" s="18"/>
      <c r="CY170" s="18"/>
      <c r="CZ170" s="18"/>
      <c r="DA170" s="18"/>
      <c r="DB170" s="18"/>
      <c r="DC170" s="18"/>
      <c r="DD170" s="18"/>
      <c r="DE170" s="18"/>
      <c r="DF170" s="18"/>
      <c r="DG170" s="18"/>
      <c r="DH170" s="18"/>
      <c r="DI170" s="18"/>
      <c r="DJ170" s="18"/>
      <c r="DK170" s="18"/>
      <c r="DL170" s="18"/>
      <c r="DM170" s="18"/>
      <c r="DN170" s="18"/>
      <c r="DO170" s="18"/>
      <c r="DP170" s="18"/>
      <c r="DQ170" s="18"/>
      <c r="DR170" s="18"/>
      <c r="DS170" s="18"/>
      <c r="DT170" s="18"/>
      <c r="DU170" s="18"/>
      <c r="DV170" s="18"/>
      <c r="DW170" s="18"/>
      <c r="DX170" s="18"/>
      <c r="DY170" s="18"/>
      <c r="DZ170" s="18"/>
      <c r="EA170" s="18"/>
      <c r="EB170" s="18"/>
      <c r="EC170" s="18"/>
    </row>
    <row r="171" customFormat="false" ht="11.25" hidden="false" customHeight="true" outlineLevel="0" collapsed="false">
      <c r="A171" s="342" t="n">
        <v>2015</v>
      </c>
      <c r="B171" s="343" t="n">
        <v>278</v>
      </c>
      <c r="C171" s="344" t="s">
        <v>576</v>
      </c>
      <c r="D171" s="285" t="n">
        <v>65998.37</v>
      </c>
      <c r="E171" s="285" t="n">
        <v>64468.5</v>
      </c>
      <c r="F171" s="285" t="n">
        <v>96119.02</v>
      </c>
      <c r="G171" s="285" t="n">
        <v>112543</v>
      </c>
      <c r="H171" s="285" t="n">
        <v>0</v>
      </c>
      <c r="I171" s="285" t="n">
        <v>0</v>
      </c>
      <c r="J171" s="345"/>
      <c r="K171" s="285" t="n">
        <f aca="false">IF(E171&lt;&gt;0,ROUND(E171-(T171/(U171+V171)),0),"")</f>
        <v>0</v>
      </c>
      <c r="L171" s="285" t="n">
        <f aca="false">IF(F171&lt;&gt;0,ROUND(F171-(W171/(X171)),0),"")</f>
        <v>0</v>
      </c>
      <c r="M171" s="285" t="n">
        <f aca="false">IF(G171&lt;&gt;0,ROUND(G171-(Y171/(Z171)),0),"")</f>
        <v>0</v>
      </c>
      <c r="N171" s="285" t="str">
        <f aca="false">IF(H171&lt;&gt;0,ROUND(H171-(AA171/(AB171)),0),"")</f>
        <v/>
      </c>
      <c r="O171" s="285" t="str">
        <f aca="false">IF(I171&lt;&gt;0,ROUND(I171-(AC171/(AD171)),0),"")</f>
        <v/>
      </c>
      <c r="P171" s="345"/>
      <c r="Q171" s="285" t="n">
        <v>374210.78</v>
      </c>
      <c r="R171" s="285" t="n">
        <v>5.67</v>
      </c>
      <c r="S171" s="285" t="n">
        <v>0</v>
      </c>
      <c r="T171" s="285" t="n">
        <v>386811</v>
      </c>
      <c r="U171" s="285" t="n">
        <v>6</v>
      </c>
      <c r="V171" s="285" t="n">
        <v>0</v>
      </c>
      <c r="W171" s="285" t="n">
        <v>96119.02</v>
      </c>
      <c r="X171" s="285" t="n">
        <v>1</v>
      </c>
      <c r="Y171" s="285" t="n">
        <v>112543</v>
      </c>
      <c r="Z171" s="285" t="n">
        <v>1</v>
      </c>
      <c r="AA171" s="285" t="n">
        <v>0</v>
      </c>
      <c r="AB171" s="285" t="n">
        <v>0</v>
      </c>
      <c r="AC171" s="285" t="n">
        <v>0</v>
      </c>
      <c r="AD171" s="285" t="n">
        <v>0</v>
      </c>
      <c r="AE171" s="345"/>
      <c r="AF171" s="285" t="n">
        <f aca="false">IF(ISBLANK(Q171),"",ROUND(Q171-(AS171+AT171+AU171),0))</f>
        <v>0</v>
      </c>
      <c r="AG171" s="285" t="n">
        <f aca="false">IF(ISBLANK(T171),"",ROUND(T171-(AV171+AW171+AX171),0))</f>
        <v>0</v>
      </c>
      <c r="AH171" s="285" t="n">
        <f aca="false">IF(ISBLANK(W171),"",ROUND(W171-(BK171+BL171+BM171),0))</f>
        <v>0</v>
      </c>
      <c r="AI171" s="285" t="n">
        <f aca="false">IF(ISBLANK(Y171),"",ROUND(Y171-(BN171+BO171+BP171),0))</f>
        <v>0</v>
      </c>
      <c r="AJ171" s="285" t="n">
        <f aca="false">IF(ISBLANK(AA171),"",ROUND(AA171-(BW171+BX171+BY171),0))</f>
        <v>0</v>
      </c>
      <c r="AK171" s="285" t="n">
        <f aca="false">IF(ISBLANK(AC171),"",ROUND(AC171-(BZ171+CA171+CB171),0))</f>
        <v>0</v>
      </c>
      <c r="AL171" s="285" t="n">
        <f aca="false">IF(ISBLANK(R171),"",ROUND((R171+S171)-(AY171+AZ171+BA171+BE171+BF171+BG171),0))</f>
        <v>0</v>
      </c>
      <c r="AM171" s="285" t="n">
        <f aca="false">IF(ISBLANK(U171),"",ROUND((U171+V171)-(BB171+BC171+BD171+BH171+BI171+BJ171),0))</f>
        <v>0</v>
      </c>
      <c r="AN171" s="285" t="n">
        <f aca="false">IF(ISBLANK(X171),"",ROUND((X171)-(BQ171+BR171+BS171),0))</f>
        <v>0</v>
      </c>
      <c r="AO171" s="285" t="n">
        <f aca="false">IF(ISBLANK(Z171),"",ROUND((Z171)-(BT171+BU171+BV171),0))</f>
        <v>0</v>
      </c>
      <c r="AP171" s="285" t="n">
        <f aca="false">IF(ISBLANK(AB171),"",ROUND((AB171)-(CC171+CD171+CE171),0))</f>
        <v>0</v>
      </c>
      <c r="AQ171" s="285" t="n">
        <f aca="false">IF(ISBLANK(AD171),"",ROUND((AD171)-(CF171+CG171+CH171),0))</f>
        <v>0</v>
      </c>
      <c r="AR171" s="345"/>
      <c r="AS171" s="285" t="n">
        <v>0</v>
      </c>
      <c r="AT171" s="285" t="n">
        <v>374210.78</v>
      </c>
      <c r="AU171" s="285" t="n">
        <v>0</v>
      </c>
      <c r="AV171" s="285" t="n">
        <v>0</v>
      </c>
      <c r="AW171" s="285" t="n">
        <v>386811</v>
      </c>
      <c r="AX171" s="285" t="n">
        <v>0</v>
      </c>
      <c r="AY171" s="285" t="n">
        <v>0</v>
      </c>
      <c r="AZ171" s="285" t="n">
        <v>5.67</v>
      </c>
      <c r="BA171" s="285" t="n">
        <v>0</v>
      </c>
      <c r="BB171" s="285" t="n">
        <v>0</v>
      </c>
      <c r="BC171" s="285" t="n">
        <v>6</v>
      </c>
      <c r="BD171" s="285" t="n">
        <v>0</v>
      </c>
      <c r="BE171" s="285" t="n">
        <v>0</v>
      </c>
      <c r="BF171" s="285" t="n">
        <v>0</v>
      </c>
      <c r="BG171" s="285" t="n">
        <v>0</v>
      </c>
      <c r="BH171" s="285" t="n">
        <v>0</v>
      </c>
      <c r="BI171" s="285" t="n">
        <v>0</v>
      </c>
      <c r="BJ171" s="285" t="n">
        <v>0</v>
      </c>
      <c r="BK171" s="285" t="n">
        <v>0</v>
      </c>
      <c r="BL171" s="285" t="n">
        <v>96119.02</v>
      </c>
      <c r="BM171" s="285" t="n">
        <v>0</v>
      </c>
      <c r="BN171" s="285" t="n">
        <v>0</v>
      </c>
      <c r="BO171" s="285" t="n">
        <v>112543</v>
      </c>
      <c r="BP171" s="285" t="n">
        <v>0</v>
      </c>
      <c r="BQ171" s="285" t="n">
        <v>0</v>
      </c>
      <c r="BR171" s="285" t="n">
        <v>1</v>
      </c>
      <c r="BS171" s="285" t="n">
        <v>0</v>
      </c>
      <c r="BT171" s="285" t="n">
        <v>0</v>
      </c>
      <c r="BU171" s="285" t="n">
        <v>1</v>
      </c>
      <c r="BV171" s="285" t="n">
        <v>0</v>
      </c>
      <c r="BW171" s="285" t="n">
        <v>0</v>
      </c>
      <c r="BX171" s="285" t="n">
        <v>0</v>
      </c>
      <c r="BY171" s="285" t="n">
        <v>0</v>
      </c>
      <c r="BZ171" s="285" t="n">
        <v>0</v>
      </c>
      <c r="CA171" s="285" t="n">
        <v>0</v>
      </c>
      <c r="CB171" s="285" t="n">
        <v>0</v>
      </c>
      <c r="CC171" s="285" t="n">
        <v>0</v>
      </c>
      <c r="CD171" s="285" t="n">
        <v>0</v>
      </c>
      <c r="CE171" s="285" t="n">
        <v>0</v>
      </c>
      <c r="CF171" s="285" t="n">
        <v>0</v>
      </c>
      <c r="CG171" s="285" t="n">
        <v>0</v>
      </c>
      <c r="CH171" s="285" t="n">
        <v>0</v>
      </c>
      <c r="CI171" s="345"/>
      <c r="CJ171" s="18"/>
      <c r="CK171" s="18"/>
      <c r="CL171" s="18"/>
      <c r="CM171" s="18"/>
      <c r="CN171" s="18"/>
      <c r="CO171" s="18"/>
      <c r="CP171" s="18"/>
      <c r="CQ171" s="18"/>
      <c r="CR171" s="18"/>
      <c r="CS171" s="18"/>
      <c r="CT171" s="18"/>
      <c r="CU171" s="18"/>
      <c r="CV171" s="18"/>
      <c r="CW171" s="18"/>
      <c r="CX171" s="18"/>
      <c r="CY171" s="18"/>
      <c r="CZ171" s="18"/>
      <c r="DA171" s="18"/>
      <c r="DB171" s="18"/>
      <c r="DC171" s="18"/>
      <c r="DD171" s="18"/>
      <c r="DE171" s="18"/>
      <c r="DF171" s="18"/>
      <c r="DG171" s="18"/>
      <c r="DH171" s="18"/>
      <c r="DI171" s="18"/>
      <c r="DJ171" s="18"/>
      <c r="DK171" s="18"/>
      <c r="DL171" s="18"/>
      <c r="DM171" s="18"/>
      <c r="DN171" s="18"/>
      <c r="DO171" s="18"/>
      <c r="DP171" s="18"/>
      <c r="DQ171" s="18"/>
      <c r="DR171" s="18"/>
      <c r="DS171" s="18"/>
      <c r="DT171" s="18"/>
      <c r="DU171" s="18"/>
      <c r="DV171" s="18"/>
      <c r="DW171" s="18"/>
      <c r="DX171" s="18"/>
      <c r="DY171" s="18"/>
      <c r="DZ171" s="18"/>
      <c r="EA171" s="18"/>
      <c r="EB171" s="18"/>
      <c r="EC171" s="18"/>
    </row>
    <row r="172" customFormat="false" ht="11.25" hidden="false" customHeight="true" outlineLevel="0" collapsed="false">
      <c r="A172" s="342" t="n">
        <v>2015</v>
      </c>
      <c r="B172" s="343" t="n">
        <v>280</v>
      </c>
      <c r="C172" s="344" t="s">
        <v>577</v>
      </c>
      <c r="D172" s="285" t="n">
        <v>41821.65</v>
      </c>
      <c r="E172" s="285" t="n">
        <v>42658.06</v>
      </c>
      <c r="F172" s="285" t="n">
        <v>0</v>
      </c>
      <c r="G172" s="285" t="n">
        <v>0</v>
      </c>
      <c r="H172" s="285" t="n">
        <v>0</v>
      </c>
      <c r="I172" s="285" t="n">
        <v>0</v>
      </c>
      <c r="J172" s="345"/>
      <c r="K172" s="285" t="n">
        <f aca="false">IF(E172&lt;&gt;0,ROUND(E172-(T172/(U172+V172)),0),"")</f>
        <v>0</v>
      </c>
      <c r="L172" s="285" t="str">
        <f aca="false">IF(F172&lt;&gt;0,ROUND(F172-(W172/(X172)),0),"")</f>
        <v/>
      </c>
      <c r="M172" s="285" t="str">
        <f aca="false">IF(G172&lt;&gt;0,ROUND(G172-(Y172/(Z172)),0),"")</f>
        <v/>
      </c>
      <c r="N172" s="285" t="str">
        <f aca="false">IF(H172&lt;&gt;0,ROUND(H172-(AA172/(AB172)),0),"")</f>
        <v/>
      </c>
      <c r="O172" s="285" t="str">
        <f aca="false">IF(I172&lt;&gt;0,ROUND(I172-(AC172/(AD172)),0),"")</f>
        <v/>
      </c>
      <c r="P172" s="345"/>
      <c r="Q172" s="285" t="n">
        <v>710968</v>
      </c>
      <c r="R172" s="285" t="n">
        <v>17</v>
      </c>
      <c r="S172" s="285" t="n">
        <v>0</v>
      </c>
      <c r="T172" s="285" t="n">
        <v>725187</v>
      </c>
      <c r="U172" s="285" t="n">
        <v>17</v>
      </c>
      <c r="V172" s="285" t="n">
        <v>0</v>
      </c>
      <c r="W172" s="285" t="n">
        <v>0</v>
      </c>
      <c r="X172" s="285" t="n">
        <v>0</v>
      </c>
      <c r="Y172" s="285" t="n">
        <v>0</v>
      </c>
      <c r="Z172" s="285" t="n">
        <v>0</v>
      </c>
      <c r="AA172" s="285" t="n">
        <v>0</v>
      </c>
      <c r="AB172" s="285" t="n">
        <v>0</v>
      </c>
      <c r="AC172" s="285" t="n">
        <v>0</v>
      </c>
      <c r="AD172" s="285" t="n">
        <v>0</v>
      </c>
      <c r="AE172" s="345"/>
      <c r="AF172" s="285" t="n">
        <f aca="false">IF(ISBLANK(Q172),"",ROUND(Q172-(AS172+AT172+AU172),0))</f>
        <v>0</v>
      </c>
      <c r="AG172" s="285" t="n">
        <f aca="false">IF(ISBLANK(T172),"",ROUND(T172-(AV172+AW172+AX172),0))</f>
        <v>0</v>
      </c>
      <c r="AH172" s="285" t="n">
        <f aca="false">IF(ISBLANK(W172),"",ROUND(W172-(BK172+BL172+BM172),0))</f>
        <v>0</v>
      </c>
      <c r="AI172" s="285" t="n">
        <f aca="false">IF(ISBLANK(Y172),"",ROUND(Y172-(BN172+BO172+BP172),0))</f>
        <v>0</v>
      </c>
      <c r="AJ172" s="285" t="n">
        <f aca="false">IF(ISBLANK(AA172),"",ROUND(AA172-(BW172+BX172+BY172),0))</f>
        <v>0</v>
      </c>
      <c r="AK172" s="285" t="n">
        <f aca="false">IF(ISBLANK(AC172),"",ROUND(AC172-(BZ172+CA172+CB172),0))</f>
        <v>0</v>
      </c>
      <c r="AL172" s="285" t="n">
        <f aca="false">IF(ISBLANK(R172),"",ROUND((R172+S172)-(AY172+AZ172+BA172+BE172+BF172+BG172),0))</f>
        <v>0</v>
      </c>
      <c r="AM172" s="285" t="n">
        <f aca="false">IF(ISBLANK(U172),"",ROUND((U172+V172)-(BB172+BC172+BD172+BH172+BI172+BJ172),0))</f>
        <v>0</v>
      </c>
      <c r="AN172" s="285" t="n">
        <f aca="false">IF(ISBLANK(X172),"",ROUND((X172)-(BQ172+BR172+BS172),0))</f>
        <v>0</v>
      </c>
      <c r="AO172" s="285" t="n">
        <f aca="false">IF(ISBLANK(Z172),"",ROUND((Z172)-(BT172+BU172+BV172),0))</f>
        <v>0</v>
      </c>
      <c r="AP172" s="285" t="n">
        <f aca="false">IF(ISBLANK(AB172),"",ROUND((AB172)-(CC172+CD172+CE172),0))</f>
        <v>0</v>
      </c>
      <c r="AQ172" s="285" t="n">
        <f aca="false">IF(ISBLANK(AD172),"",ROUND((AD172)-(CF172+CG172+CH172),0))</f>
        <v>0</v>
      </c>
      <c r="AR172" s="345"/>
      <c r="AS172" s="285" t="n">
        <v>710968</v>
      </c>
      <c r="AT172" s="285" t="n">
        <v>0</v>
      </c>
      <c r="AU172" s="285" t="n">
        <v>0</v>
      </c>
      <c r="AV172" s="285" t="n">
        <v>725187</v>
      </c>
      <c r="AW172" s="285" t="n">
        <v>0</v>
      </c>
      <c r="AX172" s="285" t="n">
        <v>0</v>
      </c>
      <c r="AY172" s="285" t="n">
        <v>17</v>
      </c>
      <c r="AZ172" s="285" t="n">
        <v>0</v>
      </c>
      <c r="BA172" s="285" t="n">
        <v>0</v>
      </c>
      <c r="BB172" s="285" t="n">
        <v>17</v>
      </c>
      <c r="BC172" s="285" t="n">
        <v>0</v>
      </c>
      <c r="BD172" s="285" t="n">
        <v>0</v>
      </c>
      <c r="BE172" s="285" t="n">
        <v>0</v>
      </c>
      <c r="BF172" s="285" t="n">
        <v>0</v>
      </c>
      <c r="BG172" s="285" t="n">
        <v>0</v>
      </c>
      <c r="BH172" s="285" t="n">
        <v>0</v>
      </c>
      <c r="BI172" s="285" t="n">
        <v>0</v>
      </c>
      <c r="BJ172" s="285" t="n">
        <v>0</v>
      </c>
      <c r="BK172" s="285" t="n">
        <v>0</v>
      </c>
      <c r="BL172" s="285" t="n">
        <v>0</v>
      </c>
      <c r="BM172" s="285" t="n">
        <v>0</v>
      </c>
      <c r="BN172" s="285" t="n">
        <v>0</v>
      </c>
      <c r="BO172" s="285" t="n">
        <v>0</v>
      </c>
      <c r="BP172" s="285" t="n">
        <v>0</v>
      </c>
      <c r="BQ172" s="285" t="n">
        <v>0</v>
      </c>
      <c r="BR172" s="285" t="n">
        <v>0</v>
      </c>
      <c r="BS172" s="285" t="n">
        <v>0</v>
      </c>
      <c r="BT172" s="285" t="n">
        <v>0</v>
      </c>
      <c r="BU172" s="285" t="n">
        <v>0</v>
      </c>
      <c r="BV172" s="285" t="n">
        <v>0</v>
      </c>
      <c r="BW172" s="285" t="n">
        <v>0</v>
      </c>
      <c r="BX172" s="285" t="n">
        <v>0</v>
      </c>
      <c r="BY172" s="285" t="n">
        <v>0</v>
      </c>
      <c r="BZ172" s="285" t="n">
        <v>0</v>
      </c>
      <c r="CA172" s="285" t="n">
        <v>0</v>
      </c>
      <c r="CB172" s="285" t="n">
        <v>0</v>
      </c>
      <c r="CC172" s="285" t="n">
        <v>0</v>
      </c>
      <c r="CD172" s="285" t="n">
        <v>0</v>
      </c>
      <c r="CE172" s="285" t="n">
        <v>0</v>
      </c>
      <c r="CF172" s="285" t="n">
        <v>0</v>
      </c>
      <c r="CG172" s="285" t="n">
        <v>0</v>
      </c>
      <c r="CH172" s="285" t="n">
        <v>0</v>
      </c>
      <c r="CI172" s="345"/>
      <c r="CJ172" s="18"/>
      <c r="CK172" s="18"/>
      <c r="CL172" s="18"/>
      <c r="CM172" s="18"/>
      <c r="CN172" s="18"/>
      <c r="CO172" s="18"/>
      <c r="CP172" s="18"/>
      <c r="CQ172" s="18"/>
      <c r="CR172" s="18"/>
      <c r="CS172" s="18"/>
      <c r="CT172" s="18"/>
      <c r="CU172" s="18"/>
      <c r="CV172" s="18"/>
      <c r="CW172" s="18"/>
      <c r="CX172" s="18"/>
      <c r="CY172" s="18"/>
      <c r="CZ172" s="18"/>
      <c r="DA172" s="18"/>
      <c r="DB172" s="18"/>
      <c r="DC172" s="18"/>
      <c r="DD172" s="18"/>
      <c r="DE172" s="18"/>
      <c r="DF172" s="18"/>
      <c r="DG172" s="18"/>
      <c r="DH172" s="18"/>
      <c r="DI172" s="18"/>
      <c r="DJ172" s="18"/>
      <c r="DK172" s="18"/>
      <c r="DL172" s="18"/>
      <c r="DM172" s="18"/>
      <c r="DN172" s="18"/>
      <c r="DO172" s="18"/>
      <c r="DP172" s="18"/>
      <c r="DQ172" s="18"/>
      <c r="DR172" s="18"/>
      <c r="DS172" s="18"/>
      <c r="DT172" s="18"/>
      <c r="DU172" s="18"/>
      <c r="DV172" s="18"/>
      <c r="DW172" s="18"/>
      <c r="DX172" s="18"/>
      <c r="DY172" s="18"/>
      <c r="DZ172" s="18"/>
      <c r="EA172" s="18"/>
      <c r="EB172" s="18"/>
      <c r="EC172" s="18"/>
    </row>
    <row r="173" customFormat="false" ht="11.25" hidden="false" customHeight="true" outlineLevel="0" collapsed="false">
      <c r="A173" s="342" t="n">
        <v>2015</v>
      </c>
      <c r="B173" s="343" t="n">
        <v>281</v>
      </c>
      <c r="C173" s="344" t="s">
        <v>578</v>
      </c>
      <c r="D173" s="285" t="n">
        <v>41572.61</v>
      </c>
      <c r="E173" s="285" t="n">
        <v>44482.6</v>
      </c>
      <c r="F173" s="285" t="n">
        <v>0</v>
      </c>
      <c r="G173" s="285" t="n">
        <v>0</v>
      </c>
      <c r="H173" s="285" t="n">
        <v>0</v>
      </c>
      <c r="I173" s="285" t="n">
        <v>0</v>
      </c>
      <c r="J173" s="345"/>
      <c r="K173" s="285" t="n">
        <f aca="false">IF(E173&lt;&gt;0,ROUND(E173-(T173/(U173+V173)),0),"")</f>
        <v>0</v>
      </c>
      <c r="L173" s="285" t="str">
        <f aca="false">IF(F173&lt;&gt;0,ROUND(F173-(W173/(X173)),0),"")</f>
        <v/>
      </c>
      <c r="M173" s="285" t="str">
        <f aca="false">IF(G173&lt;&gt;0,ROUND(G173-(Y173/(Z173)),0),"")</f>
        <v/>
      </c>
      <c r="N173" s="285" t="str">
        <f aca="false">IF(H173&lt;&gt;0,ROUND(H173-(AA173/(AB173)),0),"")</f>
        <v/>
      </c>
      <c r="O173" s="285" t="str">
        <f aca="false">IF(I173&lt;&gt;0,ROUND(I173-(AC173/(AD173)),0),"")</f>
        <v/>
      </c>
      <c r="P173" s="345"/>
      <c r="Q173" s="285" t="n">
        <v>207863.04</v>
      </c>
      <c r="R173" s="285" t="n">
        <v>5</v>
      </c>
      <c r="S173" s="285" t="n">
        <v>0</v>
      </c>
      <c r="T173" s="285" t="n">
        <v>222413</v>
      </c>
      <c r="U173" s="285" t="n">
        <v>5</v>
      </c>
      <c r="V173" s="285" t="n">
        <v>0</v>
      </c>
      <c r="W173" s="285" t="n">
        <v>0</v>
      </c>
      <c r="X173" s="285" t="n">
        <v>0</v>
      </c>
      <c r="Y173" s="285" t="n">
        <v>0</v>
      </c>
      <c r="Z173" s="285" t="n">
        <v>0</v>
      </c>
      <c r="AA173" s="285" t="n">
        <v>0</v>
      </c>
      <c r="AB173" s="285" t="n">
        <v>0</v>
      </c>
      <c r="AC173" s="285" t="n">
        <v>0</v>
      </c>
      <c r="AD173" s="285" t="n">
        <v>0</v>
      </c>
      <c r="AE173" s="345"/>
      <c r="AF173" s="285" t="n">
        <f aca="false">IF(ISBLANK(Q173),"",ROUND(Q173-(AS173+AT173+AU173),0))</f>
        <v>0</v>
      </c>
      <c r="AG173" s="285" t="n">
        <f aca="false">IF(ISBLANK(T173),"",ROUND(T173-(AV173+AW173+AX173),0))</f>
        <v>0</v>
      </c>
      <c r="AH173" s="285" t="n">
        <f aca="false">IF(ISBLANK(W173),"",ROUND(W173-(BK173+BL173+BM173),0))</f>
        <v>0</v>
      </c>
      <c r="AI173" s="285" t="n">
        <f aca="false">IF(ISBLANK(Y173),"",ROUND(Y173-(BN173+BO173+BP173),0))</f>
        <v>0</v>
      </c>
      <c r="AJ173" s="285" t="n">
        <f aca="false">IF(ISBLANK(AA173),"",ROUND(AA173-(BW173+BX173+BY173),0))</f>
        <v>0</v>
      </c>
      <c r="AK173" s="285" t="n">
        <f aca="false">IF(ISBLANK(AC173),"",ROUND(AC173-(BZ173+CA173+CB173),0))</f>
        <v>0</v>
      </c>
      <c r="AL173" s="285" t="n">
        <f aca="false">IF(ISBLANK(R173),"",ROUND((R173+S173)-(AY173+AZ173+BA173+BE173+BF173+BG173),0))</f>
        <v>0</v>
      </c>
      <c r="AM173" s="285" t="n">
        <f aca="false">IF(ISBLANK(U173),"",ROUND((U173+V173)-(BB173+BC173+BD173+BH173+BI173+BJ173),0))</f>
        <v>0</v>
      </c>
      <c r="AN173" s="285" t="n">
        <f aca="false">IF(ISBLANK(X173),"",ROUND((X173)-(BQ173+BR173+BS173),0))</f>
        <v>0</v>
      </c>
      <c r="AO173" s="285" t="n">
        <f aca="false">IF(ISBLANK(Z173),"",ROUND((Z173)-(BT173+BU173+BV173),0))</f>
        <v>0</v>
      </c>
      <c r="AP173" s="285" t="n">
        <f aca="false">IF(ISBLANK(AB173),"",ROUND((AB173)-(CC173+CD173+CE173),0))</f>
        <v>0</v>
      </c>
      <c r="AQ173" s="285" t="n">
        <f aca="false">IF(ISBLANK(AD173),"",ROUND((AD173)-(CF173+CG173+CH173),0))</f>
        <v>0</v>
      </c>
      <c r="AR173" s="345"/>
      <c r="AS173" s="285" t="n">
        <v>123689.04</v>
      </c>
      <c r="AT173" s="285" t="n">
        <v>84174</v>
      </c>
      <c r="AU173" s="285" t="n">
        <v>0</v>
      </c>
      <c r="AV173" s="285" t="n">
        <v>132347</v>
      </c>
      <c r="AW173" s="285" t="n">
        <v>90066</v>
      </c>
      <c r="AX173" s="285" t="n">
        <v>0</v>
      </c>
      <c r="AY173" s="285" t="n">
        <v>3</v>
      </c>
      <c r="AZ173" s="285" t="n">
        <v>2</v>
      </c>
      <c r="BA173" s="285" t="n">
        <v>0</v>
      </c>
      <c r="BB173" s="285" t="n">
        <v>3</v>
      </c>
      <c r="BC173" s="285" t="n">
        <v>2</v>
      </c>
      <c r="BD173" s="285" t="n">
        <v>0</v>
      </c>
      <c r="BE173" s="285" t="n">
        <v>0</v>
      </c>
      <c r="BF173" s="285" t="n">
        <v>0</v>
      </c>
      <c r="BG173" s="285" t="n">
        <v>0</v>
      </c>
      <c r="BH173" s="285" t="n">
        <v>0</v>
      </c>
      <c r="BI173" s="285" t="n">
        <v>0</v>
      </c>
      <c r="BJ173" s="285" t="n">
        <v>0</v>
      </c>
      <c r="BK173" s="285" t="n">
        <v>0</v>
      </c>
      <c r="BL173" s="285" t="n">
        <v>0</v>
      </c>
      <c r="BM173" s="285" t="n">
        <v>0</v>
      </c>
      <c r="BN173" s="285" t="n">
        <v>0</v>
      </c>
      <c r="BO173" s="285" t="n">
        <v>0</v>
      </c>
      <c r="BP173" s="285" t="n">
        <v>0</v>
      </c>
      <c r="BQ173" s="285" t="n">
        <v>0</v>
      </c>
      <c r="BR173" s="285" t="n">
        <v>0</v>
      </c>
      <c r="BS173" s="285" t="n">
        <v>0</v>
      </c>
      <c r="BT173" s="285" t="n">
        <v>0</v>
      </c>
      <c r="BU173" s="285" t="n">
        <v>0</v>
      </c>
      <c r="BV173" s="285" t="n">
        <v>0</v>
      </c>
      <c r="BW173" s="285" t="n">
        <v>0</v>
      </c>
      <c r="BX173" s="285" t="n">
        <v>0</v>
      </c>
      <c r="BY173" s="285" t="n">
        <v>0</v>
      </c>
      <c r="BZ173" s="285" t="n">
        <v>0</v>
      </c>
      <c r="CA173" s="285" t="n">
        <v>0</v>
      </c>
      <c r="CB173" s="285" t="n">
        <v>0</v>
      </c>
      <c r="CC173" s="285" t="n">
        <v>0</v>
      </c>
      <c r="CD173" s="285" t="n">
        <v>0</v>
      </c>
      <c r="CE173" s="285" t="n">
        <v>0</v>
      </c>
      <c r="CF173" s="285" t="n">
        <v>0</v>
      </c>
      <c r="CG173" s="285" t="n">
        <v>0</v>
      </c>
      <c r="CH173" s="285" t="n">
        <v>0</v>
      </c>
      <c r="CI173" s="345"/>
      <c r="CJ173" s="18"/>
      <c r="CK173" s="18"/>
      <c r="CL173" s="18"/>
      <c r="CM173" s="18"/>
      <c r="CN173" s="18"/>
      <c r="CO173" s="18"/>
      <c r="CP173" s="18"/>
      <c r="CQ173" s="18"/>
      <c r="CR173" s="18"/>
      <c r="CS173" s="18"/>
      <c r="CT173" s="18"/>
      <c r="CU173" s="18"/>
      <c r="CV173" s="18"/>
      <c r="CW173" s="18"/>
      <c r="CX173" s="18"/>
      <c r="CY173" s="18"/>
      <c r="CZ173" s="18"/>
      <c r="DA173" s="18"/>
      <c r="DB173" s="18"/>
      <c r="DC173" s="18"/>
      <c r="DD173" s="18"/>
      <c r="DE173" s="18"/>
      <c r="DF173" s="18"/>
      <c r="DG173" s="18"/>
      <c r="DH173" s="18"/>
      <c r="DI173" s="18"/>
      <c r="DJ173" s="18"/>
      <c r="DK173" s="18"/>
      <c r="DL173" s="18"/>
      <c r="DM173" s="18"/>
      <c r="DN173" s="18"/>
      <c r="DO173" s="18"/>
      <c r="DP173" s="18"/>
      <c r="DQ173" s="18"/>
      <c r="DR173" s="18"/>
      <c r="DS173" s="18"/>
      <c r="DT173" s="18"/>
      <c r="DU173" s="18"/>
      <c r="DV173" s="18"/>
      <c r="DW173" s="18"/>
      <c r="DX173" s="18"/>
      <c r="DY173" s="18"/>
      <c r="DZ173" s="18"/>
      <c r="EA173" s="18"/>
      <c r="EB173" s="18"/>
      <c r="EC173" s="18"/>
    </row>
    <row r="174" customFormat="false" ht="11.25" hidden="false" customHeight="true" outlineLevel="0" collapsed="false">
      <c r="A174" s="342" t="n">
        <v>2015</v>
      </c>
      <c r="B174" s="343" t="n">
        <v>282</v>
      </c>
      <c r="C174" s="344" t="s">
        <v>579</v>
      </c>
      <c r="D174" s="285" t="n">
        <v>49643.22</v>
      </c>
      <c r="E174" s="285" t="n">
        <v>50387.87</v>
      </c>
      <c r="F174" s="285" t="n">
        <v>77409.79</v>
      </c>
      <c r="G174" s="285" t="n">
        <v>78570.94</v>
      </c>
      <c r="H174" s="285" t="n">
        <v>0</v>
      </c>
      <c r="I174" s="285" t="n">
        <v>0</v>
      </c>
      <c r="J174" s="345"/>
      <c r="K174" s="285" t="n">
        <f aca="false">IF(E174&lt;&gt;0,ROUND(E174-(T174/(U174+V174)),0),"")</f>
        <v>-0</v>
      </c>
      <c r="L174" s="285" t="n">
        <f aca="false">IF(F174&lt;&gt;0,ROUND(F174-(W174/(X174)),0),"")</f>
        <v>0</v>
      </c>
      <c r="M174" s="285" t="n">
        <f aca="false">IF(G174&lt;&gt;0,ROUND(G174-(Y174/(Z174)),0),"")</f>
        <v>0</v>
      </c>
      <c r="N174" s="285" t="str">
        <f aca="false">IF(H174&lt;&gt;0,ROUND(H174-(AA174/(AB174)),0),"")</f>
        <v/>
      </c>
      <c r="O174" s="285" t="str">
        <f aca="false">IF(I174&lt;&gt;0,ROUND(I174-(AC174/(AD174)),0),"")</f>
        <v/>
      </c>
      <c r="P174" s="345"/>
      <c r="Q174" s="285" t="n">
        <v>2289049.09</v>
      </c>
      <c r="R174" s="285" t="n">
        <v>46.11</v>
      </c>
      <c r="S174" s="285" t="n">
        <v>0</v>
      </c>
      <c r="T174" s="285" t="n">
        <v>2323384.84</v>
      </c>
      <c r="U174" s="285" t="n">
        <v>46.11</v>
      </c>
      <c r="V174" s="285" t="n">
        <v>0</v>
      </c>
      <c r="W174" s="285" t="n">
        <v>77409.79</v>
      </c>
      <c r="X174" s="285" t="n">
        <v>1</v>
      </c>
      <c r="Y174" s="285" t="n">
        <v>78570.94</v>
      </c>
      <c r="Z174" s="285" t="n">
        <v>1</v>
      </c>
      <c r="AA174" s="285" t="n">
        <v>0</v>
      </c>
      <c r="AB174" s="285" t="n">
        <v>0</v>
      </c>
      <c r="AC174" s="285" t="n">
        <v>0</v>
      </c>
      <c r="AD174" s="285" t="n">
        <v>0</v>
      </c>
      <c r="AE174" s="345"/>
      <c r="AF174" s="285" t="n">
        <f aca="false">IF(ISBLANK(Q174),"",ROUND(Q174-(AS174+AT174+AU174),0))</f>
        <v>0</v>
      </c>
      <c r="AG174" s="285" t="n">
        <f aca="false">IF(ISBLANK(T174),"",ROUND(T174-(AV174+AW174+AX174),0))</f>
        <v>0</v>
      </c>
      <c r="AH174" s="285" t="n">
        <f aca="false">IF(ISBLANK(W174),"",ROUND(W174-(BK174+BL174+BM174),0))</f>
        <v>0</v>
      </c>
      <c r="AI174" s="285" t="n">
        <f aca="false">IF(ISBLANK(Y174),"",ROUND(Y174-(BN174+BO174+BP174),0))</f>
        <v>0</v>
      </c>
      <c r="AJ174" s="285" t="n">
        <f aca="false">IF(ISBLANK(AA174),"",ROUND(AA174-(BW174+BX174+BY174),0))</f>
        <v>0</v>
      </c>
      <c r="AK174" s="285" t="n">
        <f aca="false">IF(ISBLANK(AC174),"",ROUND(AC174-(BZ174+CA174+CB174),0))</f>
        <v>0</v>
      </c>
      <c r="AL174" s="285" t="n">
        <f aca="false">IF(ISBLANK(R174),"",ROUND((R174+S174)-(AY174+AZ174+BA174+BE174+BF174+BG174),0))</f>
        <v>0</v>
      </c>
      <c r="AM174" s="285" t="n">
        <f aca="false">IF(ISBLANK(U174),"",ROUND((U174+V174)-(BB174+BC174+BD174+BH174+BI174+BJ174),0))</f>
        <v>0</v>
      </c>
      <c r="AN174" s="285" t="n">
        <f aca="false">IF(ISBLANK(X174),"",ROUND((X174)-(BQ174+BR174+BS174),0))</f>
        <v>0</v>
      </c>
      <c r="AO174" s="285" t="n">
        <f aca="false">IF(ISBLANK(Z174),"",ROUND((Z174)-(BT174+BU174+BV174),0))</f>
        <v>0</v>
      </c>
      <c r="AP174" s="285" t="n">
        <f aca="false">IF(ISBLANK(AB174),"",ROUND((AB174)-(CC174+CD174+CE174),0))</f>
        <v>0</v>
      </c>
      <c r="AQ174" s="285" t="n">
        <f aca="false">IF(ISBLANK(AD174),"",ROUND((AD174)-(CF174+CG174+CH174),0))</f>
        <v>0</v>
      </c>
      <c r="AR174" s="345"/>
      <c r="AS174" s="285" t="n">
        <v>1618372.28</v>
      </c>
      <c r="AT174" s="285" t="n">
        <v>670676.81</v>
      </c>
      <c r="AU174" s="285" t="n">
        <v>0</v>
      </c>
      <c r="AV174" s="285" t="n">
        <v>1642647.87</v>
      </c>
      <c r="AW174" s="285" t="n">
        <v>680736.97</v>
      </c>
      <c r="AX174" s="285" t="n">
        <v>0</v>
      </c>
      <c r="AY174" s="285" t="n">
        <v>32.74</v>
      </c>
      <c r="AZ174" s="285" t="n">
        <v>13.37</v>
      </c>
      <c r="BA174" s="285" t="n">
        <v>0</v>
      </c>
      <c r="BB174" s="285" t="n">
        <v>32.74</v>
      </c>
      <c r="BC174" s="285" t="n">
        <v>13.37</v>
      </c>
      <c r="BD174" s="285" t="n">
        <v>0</v>
      </c>
      <c r="BE174" s="285" t="n">
        <v>0</v>
      </c>
      <c r="BF174" s="285" t="n">
        <v>0</v>
      </c>
      <c r="BG174" s="285" t="n">
        <v>0</v>
      </c>
      <c r="BH174" s="285" t="n">
        <v>0</v>
      </c>
      <c r="BI174" s="285" t="n">
        <v>0</v>
      </c>
      <c r="BJ174" s="285" t="n">
        <v>0</v>
      </c>
      <c r="BK174" s="285" t="n">
        <v>54729.21</v>
      </c>
      <c r="BL174" s="285" t="n">
        <v>22680.58</v>
      </c>
      <c r="BM174" s="285" t="n">
        <v>0</v>
      </c>
      <c r="BN174" s="285" t="n">
        <v>55550.15</v>
      </c>
      <c r="BO174" s="285" t="n">
        <v>23020.79</v>
      </c>
      <c r="BP174" s="285" t="n">
        <v>0</v>
      </c>
      <c r="BQ174" s="285" t="n">
        <v>0.71</v>
      </c>
      <c r="BR174" s="285" t="n">
        <v>0.29</v>
      </c>
      <c r="BS174" s="285" t="n">
        <v>0</v>
      </c>
      <c r="BT174" s="285" t="n">
        <v>0.71</v>
      </c>
      <c r="BU174" s="285" t="n">
        <v>0.29</v>
      </c>
      <c r="BV174" s="285" t="n">
        <v>0</v>
      </c>
      <c r="BW174" s="285" t="n">
        <v>0</v>
      </c>
      <c r="BX174" s="285" t="n">
        <v>0</v>
      </c>
      <c r="BY174" s="285" t="n">
        <v>0</v>
      </c>
      <c r="BZ174" s="285" t="n">
        <v>0</v>
      </c>
      <c r="CA174" s="285" t="n">
        <v>0</v>
      </c>
      <c r="CB174" s="285" t="n">
        <v>0</v>
      </c>
      <c r="CC174" s="285" t="n">
        <v>0</v>
      </c>
      <c r="CD174" s="285" t="n">
        <v>0</v>
      </c>
      <c r="CE174" s="285" t="n">
        <v>0</v>
      </c>
      <c r="CF174" s="285" t="n">
        <v>0</v>
      </c>
      <c r="CG174" s="285" t="n">
        <v>0</v>
      </c>
      <c r="CH174" s="285" t="n">
        <v>0</v>
      </c>
      <c r="CI174" s="345"/>
      <c r="CJ174" s="18"/>
      <c r="CK174" s="18"/>
      <c r="CL174" s="18"/>
      <c r="CM174" s="18"/>
      <c r="CN174" s="18"/>
      <c r="CO174" s="18"/>
      <c r="CP174" s="18"/>
      <c r="CQ174" s="18"/>
      <c r="CR174" s="18"/>
      <c r="CS174" s="18"/>
      <c r="CT174" s="18"/>
      <c r="CU174" s="18"/>
      <c r="CV174" s="18"/>
      <c r="CW174" s="18"/>
      <c r="CX174" s="18"/>
      <c r="CY174" s="18"/>
      <c r="CZ174" s="18"/>
      <c r="DA174" s="18"/>
      <c r="DB174" s="18"/>
      <c r="DC174" s="18"/>
      <c r="DD174" s="18"/>
      <c r="DE174" s="18"/>
      <c r="DF174" s="18"/>
      <c r="DG174" s="18"/>
      <c r="DH174" s="18"/>
      <c r="DI174" s="18"/>
      <c r="DJ174" s="18"/>
      <c r="DK174" s="18"/>
      <c r="DL174" s="18"/>
      <c r="DM174" s="18"/>
      <c r="DN174" s="18"/>
      <c r="DO174" s="18"/>
      <c r="DP174" s="18"/>
      <c r="DQ174" s="18"/>
      <c r="DR174" s="18"/>
      <c r="DS174" s="18"/>
      <c r="DT174" s="18"/>
      <c r="DU174" s="18"/>
      <c r="DV174" s="18"/>
      <c r="DW174" s="18"/>
      <c r="DX174" s="18"/>
      <c r="DY174" s="18"/>
      <c r="DZ174" s="18"/>
      <c r="EA174" s="18"/>
      <c r="EB174" s="18"/>
      <c r="EC174" s="18"/>
    </row>
    <row r="175" customFormat="false" ht="11.25" hidden="false" customHeight="true" outlineLevel="0" collapsed="false">
      <c r="A175" s="342" t="n">
        <v>2015</v>
      </c>
      <c r="B175" s="343" t="n">
        <v>283</v>
      </c>
      <c r="C175" s="344" t="s">
        <v>580</v>
      </c>
      <c r="D175" s="285" t="n">
        <v>34167.67</v>
      </c>
      <c r="E175" s="285" t="n">
        <v>38048.25</v>
      </c>
      <c r="F175" s="285" t="n">
        <v>0</v>
      </c>
      <c r="G175" s="285" t="n">
        <v>0</v>
      </c>
      <c r="H175" s="285" t="n">
        <v>0</v>
      </c>
      <c r="I175" s="285" t="n">
        <v>0</v>
      </c>
      <c r="J175" s="345"/>
      <c r="K175" s="285" t="n">
        <f aca="false">IF(E175&lt;&gt;0,ROUND(E175-(T175/(U175+V175)),0),"")</f>
        <v>0</v>
      </c>
      <c r="L175" s="285" t="str">
        <f aca="false">IF(F175&lt;&gt;0,ROUND(F175-(W175/(X175)),0),"")</f>
        <v/>
      </c>
      <c r="M175" s="285" t="str">
        <f aca="false">IF(G175&lt;&gt;0,ROUND(G175-(Y175/(Z175)),0),"")</f>
        <v/>
      </c>
      <c r="N175" s="285" t="str">
        <f aca="false">IF(H175&lt;&gt;0,ROUND(H175-(AA175/(AB175)),0),"")</f>
        <v/>
      </c>
      <c r="O175" s="285" t="str">
        <f aca="false">IF(I175&lt;&gt;0,ROUND(I175-(AC175/(AD175)),0),"")</f>
        <v/>
      </c>
      <c r="P175" s="345"/>
      <c r="Q175" s="285" t="n">
        <v>273341.35</v>
      </c>
      <c r="R175" s="285" t="n">
        <v>8</v>
      </c>
      <c r="S175" s="285" t="n">
        <v>0</v>
      </c>
      <c r="T175" s="285" t="n">
        <v>304386</v>
      </c>
      <c r="U175" s="285" t="n">
        <v>8</v>
      </c>
      <c r="V175" s="285" t="n">
        <v>0</v>
      </c>
      <c r="W175" s="285" t="n">
        <v>0</v>
      </c>
      <c r="X175" s="285" t="n">
        <v>0</v>
      </c>
      <c r="Y175" s="285" t="n">
        <v>0</v>
      </c>
      <c r="Z175" s="285" t="n">
        <v>0</v>
      </c>
      <c r="AA175" s="285" t="n">
        <v>0</v>
      </c>
      <c r="AB175" s="285" t="n">
        <v>0</v>
      </c>
      <c r="AC175" s="285" t="n">
        <v>0</v>
      </c>
      <c r="AD175" s="285" t="n">
        <v>0</v>
      </c>
      <c r="AE175" s="345"/>
      <c r="AF175" s="285" t="n">
        <f aca="false">IF(ISBLANK(Q175),"",ROUND(Q175-(AS175+AT175+AU175),0))</f>
        <v>0</v>
      </c>
      <c r="AG175" s="285" t="n">
        <f aca="false">IF(ISBLANK(T175),"",ROUND(T175-(AV175+AW175+AX175),0))</f>
        <v>0</v>
      </c>
      <c r="AH175" s="285" t="n">
        <f aca="false">IF(ISBLANK(W175),"",ROUND(W175-(BK175+BL175+BM175),0))</f>
        <v>0</v>
      </c>
      <c r="AI175" s="285" t="n">
        <f aca="false">IF(ISBLANK(Y175),"",ROUND(Y175-(BN175+BO175+BP175),0))</f>
        <v>0</v>
      </c>
      <c r="AJ175" s="285" t="n">
        <f aca="false">IF(ISBLANK(AA175),"",ROUND(AA175-(BW175+BX175+BY175),0))</f>
        <v>0</v>
      </c>
      <c r="AK175" s="285" t="n">
        <f aca="false">IF(ISBLANK(AC175),"",ROUND(AC175-(BZ175+CA175+CB175),0))</f>
        <v>0</v>
      </c>
      <c r="AL175" s="285" t="n">
        <f aca="false">IF(ISBLANK(R175),"",ROUND((R175+S175)-(AY175+AZ175+BA175+BE175+BF175+BG175),0))</f>
        <v>0</v>
      </c>
      <c r="AM175" s="285" t="n">
        <f aca="false">IF(ISBLANK(U175),"",ROUND((U175+V175)-(BB175+BC175+BD175+BH175+BI175+BJ175),0))</f>
        <v>0</v>
      </c>
      <c r="AN175" s="285" t="n">
        <f aca="false">IF(ISBLANK(X175),"",ROUND((X175)-(BQ175+BR175+BS175),0))</f>
        <v>0</v>
      </c>
      <c r="AO175" s="285" t="n">
        <f aca="false">IF(ISBLANK(Z175),"",ROUND((Z175)-(BT175+BU175+BV175),0))</f>
        <v>0</v>
      </c>
      <c r="AP175" s="285" t="n">
        <f aca="false">IF(ISBLANK(AB175),"",ROUND((AB175)-(CC175+CD175+CE175),0))</f>
        <v>0</v>
      </c>
      <c r="AQ175" s="285" t="n">
        <f aca="false">IF(ISBLANK(AD175),"",ROUND((AD175)-(CF175+CG175+CH175),0))</f>
        <v>0</v>
      </c>
      <c r="AR175" s="345"/>
      <c r="AS175" s="285" t="n">
        <v>141283.56</v>
      </c>
      <c r="AT175" s="285" t="n">
        <v>132057.79</v>
      </c>
      <c r="AU175" s="285" t="n">
        <v>0</v>
      </c>
      <c r="AV175" s="285" t="n">
        <v>126936</v>
      </c>
      <c r="AW175" s="285" t="n">
        <v>177450</v>
      </c>
      <c r="AX175" s="285" t="n">
        <v>0</v>
      </c>
      <c r="AY175" s="285" t="n">
        <v>4</v>
      </c>
      <c r="AZ175" s="285" t="n">
        <v>4</v>
      </c>
      <c r="BA175" s="285" t="n">
        <v>0</v>
      </c>
      <c r="BB175" s="285" t="n">
        <v>4</v>
      </c>
      <c r="BC175" s="285" t="n">
        <v>4</v>
      </c>
      <c r="BD175" s="285" t="n">
        <v>0</v>
      </c>
      <c r="BE175" s="285" t="n">
        <v>0</v>
      </c>
      <c r="BF175" s="285" t="n">
        <v>0</v>
      </c>
      <c r="BG175" s="285" t="n">
        <v>0</v>
      </c>
      <c r="BH175" s="285" t="n">
        <v>0</v>
      </c>
      <c r="BI175" s="285" t="n">
        <v>0</v>
      </c>
      <c r="BJ175" s="285" t="n">
        <v>0</v>
      </c>
      <c r="BK175" s="285" t="n">
        <v>0</v>
      </c>
      <c r="BL175" s="285" t="n">
        <v>0</v>
      </c>
      <c r="BM175" s="285" t="n">
        <v>0</v>
      </c>
      <c r="BN175" s="285" t="n">
        <v>0</v>
      </c>
      <c r="BO175" s="285" t="n">
        <v>0</v>
      </c>
      <c r="BP175" s="285" t="n">
        <v>0</v>
      </c>
      <c r="BQ175" s="285" t="n">
        <v>0</v>
      </c>
      <c r="BR175" s="285" t="n">
        <v>0</v>
      </c>
      <c r="BS175" s="285" t="n">
        <v>0</v>
      </c>
      <c r="BT175" s="285" t="n">
        <v>0</v>
      </c>
      <c r="BU175" s="285" t="n">
        <v>0</v>
      </c>
      <c r="BV175" s="285" t="n">
        <v>0</v>
      </c>
      <c r="BW175" s="285" t="n">
        <v>0</v>
      </c>
      <c r="BX175" s="285" t="n">
        <v>0</v>
      </c>
      <c r="BY175" s="285" t="n">
        <v>0</v>
      </c>
      <c r="BZ175" s="285" t="n">
        <v>0</v>
      </c>
      <c r="CA175" s="285" t="n">
        <v>0</v>
      </c>
      <c r="CB175" s="285" t="n">
        <v>0</v>
      </c>
      <c r="CC175" s="285" t="n">
        <v>0</v>
      </c>
      <c r="CD175" s="285" t="n">
        <v>0</v>
      </c>
      <c r="CE175" s="285" t="n">
        <v>0</v>
      </c>
      <c r="CF175" s="285" t="n">
        <v>0</v>
      </c>
      <c r="CG175" s="285" t="n">
        <v>0</v>
      </c>
      <c r="CH175" s="285" t="n">
        <v>0</v>
      </c>
      <c r="CI175" s="345"/>
      <c r="CJ175" s="18"/>
      <c r="CK175" s="18"/>
      <c r="CL175" s="18"/>
      <c r="CM175" s="18"/>
      <c r="CN175" s="18"/>
      <c r="CO175" s="18"/>
      <c r="CP175" s="18"/>
      <c r="CQ175" s="18"/>
      <c r="CR175" s="18"/>
      <c r="CS175" s="18"/>
      <c r="CT175" s="18"/>
      <c r="CU175" s="18"/>
      <c r="CV175" s="18"/>
      <c r="CW175" s="18"/>
      <c r="CX175" s="18"/>
      <c r="CY175" s="18"/>
      <c r="CZ175" s="18"/>
      <c r="DA175" s="18"/>
      <c r="DB175" s="18"/>
      <c r="DC175" s="18"/>
      <c r="DD175" s="18"/>
      <c r="DE175" s="18"/>
      <c r="DF175" s="18"/>
      <c r="DG175" s="18"/>
      <c r="DH175" s="18"/>
      <c r="DI175" s="18"/>
      <c r="DJ175" s="18"/>
      <c r="DK175" s="18"/>
      <c r="DL175" s="18"/>
      <c r="DM175" s="18"/>
      <c r="DN175" s="18"/>
      <c r="DO175" s="18"/>
      <c r="DP175" s="18"/>
      <c r="DQ175" s="18"/>
      <c r="DR175" s="18"/>
      <c r="DS175" s="18"/>
      <c r="DT175" s="18"/>
      <c r="DU175" s="18"/>
      <c r="DV175" s="18"/>
      <c r="DW175" s="18"/>
      <c r="DX175" s="18"/>
      <c r="DY175" s="18"/>
      <c r="DZ175" s="18"/>
      <c r="EA175" s="18"/>
      <c r="EB175" s="18"/>
      <c r="EC175" s="18"/>
    </row>
    <row r="176" customFormat="false" ht="11.25" hidden="false" customHeight="true" outlineLevel="0" collapsed="false">
      <c r="A176" s="342" t="n">
        <v>2015</v>
      </c>
      <c r="B176" s="343" t="n">
        <v>284</v>
      </c>
      <c r="C176" s="344" t="s">
        <v>581</v>
      </c>
      <c r="D176" s="285" t="n">
        <v>53006.97</v>
      </c>
      <c r="E176" s="285" t="n">
        <v>53286.12</v>
      </c>
      <c r="F176" s="285" t="n">
        <v>106219</v>
      </c>
      <c r="G176" s="285" t="n">
        <v>108343</v>
      </c>
      <c r="H176" s="285" t="n">
        <v>75244</v>
      </c>
      <c r="I176" s="285" t="n">
        <v>76749</v>
      </c>
      <c r="J176" s="345"/>
      <c r="K176" s="285" t="n">
        <f aca="false">IF(E176&lt;&gt;0,ROUND(E176-(T176/(U176+V176)),0),"")</f>
        <v>0</v>
      </c>
      <c r="L176" s="285" t="n">
        <f aca="false">IF(F176&lt;&gt;0,ROUND(F176-(W176/(X176)),0),"")</f>
        <v>0</v>
      </c>
      <c r="M176" s="285" t="n">
        <f aca="false">IF(G176&lt;&gt;0,ROUND(G176-(Y176/(Z176)),0),"")</f>
        <v>0</v>
      </c>
      <c r="N176" s="285" t="n">
        <f aca="false">IF(H176&lt;&gt;0,ROUND(H176-(AA176/(AB176)),0),"")</f>
        <v>0</v>
      </c>
      <c r="O176" s="285" t="n">
        <f aca="false">IF(I176&lt;&gt;0,ROUND(I176-(AC176/(AD176)),0),"")</f>
        <v>0</v>
      </c>
      <c r="P176" s="345"/>
      <c r="Q176" s="285" t="n">
        <v>1502747.64</v>
      </c>
      <c r="R176" s="285" t="n">
        <v>26.35</v>
      </c>
      <c r="S176" s="285" t="n">
        <v>2</v>
      </c>
      <c r="T176" s="285" t="n">
        <v>1639081.05</v>
      </c>
      <c r="U176" s="285" t="n">
        <v>28.76</v>
      </c>
      <c r="V176" s="285" t="n">
        <v>2</v>
      </c>
      <c r="W176" s="285" t="n">
        <v>106219</v>
      </c>
      <c r="X176" s="285" t="n">
        <v>1</v>
      </c>
      <c r="Y176" s="285" t="n">
        <v>108343</v>
      </c>
      <c r="Z176" s="285" t="n">
        <v>1</v>
      </c>
      <c r="AA176" s="285" t="n">
        <v>75244</v>
      </c>
      <c r="AB176" s="285" t="n">
        <v>1</v>
      </c>
      <c r="AC176" s="285" t="n">
        <v>76749</v>
      </c>
      <c r="AD176" s="285" t="n">
        <v>1</v>
      </c>
      <c r="AE176" s="345"/>
      <c r="AF176" s="285" t="n">
        <f aca="false">IF(ISBLANK(Q176),"",ROUND(Q176-(AS176+AT176+AU176),0))</f>
        <v>0</v>
      </c>
      <c r="AG176" s="285" t="n">
        <f aca="false">IF(ISBLANK(T176),"",ROUND(T176-(AV176+AW176+AX176),0))</f>
        <v>0</v>
      </c>
      <c r="AH176" s="285" t="n">
        <f aca="false">IF(ISBLANK(W176),"",ROUND(W176-(BK176+BL176+BM176),0))</f>
        <v>0</v>
      </c>
      <c r="AI176" s="285" t="n">
        <f aca="false">IF(ISBLANK(Y176),"",ROUND(Y176-(BN176+BO176+BP176),0))</f>
        <v>0</v>
      </c>
      <c r="AJ176" s="285" t="n">
        <f aca="false">IF(ISBLANK(AA176),"",ROUND(AA176-(BW176+BX176+BY176),0))</f>
        <v>0</v>
      </c>
      <c r="AK176" s="285" t="n">
        <f aca="false">IF(ISBLANK(AC176),"",ROUND(AC176-(BZ176+CA176+CB176),0))</f>
        <v>0</v>
      </c>
      <c r="AL176" s="285" t="n">
        <f aca="false">IF(ISBLANK(R176),"",ROUND((R176+S176)-(AY176+AZ176+BA176+BE176+BF176+BG176),0))</f>
        <v>0</v>
      </c>
      <c r="AM176" s="285" t="n">
        <f aca="false">IF(ISBLANK(U176),"",ROUND((U176+V176)-(BB176+BC176+BD176+BH176+BI176+BJ176),0))</f>
        <v>0</v>
      </c>
      <c r="AN176" s="285" t="n">
        <f aca="false">IF(ISBLANK(X176),"",ROUND((X176)-(BQ176+BR176+BS176),0))</f>
        <v>0</v>
      </c>
      <c r="AO176" s="285" t="n">
        <f aca="false">IF(ISBLANK(Z176),"",ROUND((Z176)-(BT176+BU176+BV176),0))</f>
        <v>0</v>
      </c>
      <c r="AP176" s="285" t="n">
        <f aca="false">IF(ISBLANK(AB176),"",ROUND((AB176)-(CC176+CD176+CE176),0))</f>
        <v>0</v>
      </c>
      <c r="AQ176" s="285" t="n">
        <f aca="false">IF(ISBLANK(AD176),"",ROUND((AD176)-(CF176+CG176+CH176),0))</f>
        <v>0</v>
      </c>
      <c r="AR176" s="345"/>
      <c r="AS176" s="285" t="n">
        <v>1292307.27</v>
      </c>
      <c r="AT176" s="285" t="n">
        <v>210440.37</v>
      </c>
      <c r="AU176" s="285" t="n">
        <v>0</v>
      </c>
      <c r="AV176" s="285" t="n">
        <v>1409609.7</v>
      </c>
      <c r="AW176" s="285" t="n">
        <v>229471.35</v>
      </c>
      <c r="AX176" s="285" t="n">
        <v>0</v>
      </c>
      <c r="AY176" s="285" t="n">
        <v>22.66</v>
      </c>
      <c r="AZ176" s="285" t="n">
        <v>3.69</v>
      </c>
      <c r="BA176" s="285" t="n">
        <v>0</v>
      </c>
      <c r="BB176" s="285" t="n">
        <v>24.73</v>
      </c>
      <c r="BC176" s="285" t="n">
        <v>4.03</v>
      </c>
      <c r="BD176" s="285" t="n">
        <v>0</v>
      </c>
      <c r="BE176" s="285" t="n">
        <v>1.72</v>
      </c>
      <c r="BF176" s="285" t="n">
        <v>0.28</v>
      </c>
      <c r="BG176" s="285" t="n">
        <v>0</v>
      </c>
      <c r="BH176" s="285" t="n">
        <v>1.72</v>
      </c>
      <c r="BI176" s="285" t="n">
        <v>0.28</v>
      </c>
      <c r="BJ176" s="285" t="n">
        <v>0</v>
      </c>
      <c r="BK176" s="285" t="n">
        <v>91348.34</v>
      </c>
      <c r="BL176" s="285" t="n">
        <v>14870.66</v>
      </c>
      <c r="BM176" s="285" t="n">
        <v>0</v>
      </c>
      <c r="BN176" s="285" t="n">
        <v>93174.98</v>
      </c>
      <c r="BO176" s="285" t="n">
        <v>15168.02</v>
      </c>
      <c r="BP176" s="285" t="n">
        <v>0</v>
      </c>
      <c r="BQ176" s="285" t="n">
        <v>0.86</v>
      </c>
      <c r="BR176" s="285" t="n">
        <v>0.14</v>
      </c>
      <c r="BS176" s="285" t="n">
        <v>0</v>
      </c>
      <c r="BT176" s="285" t="n">
        <v>0.86</v>
      </c>
      <c r="BU176" s="285" t="n">
        <v>0.14</v>
      </c>
      <c r="BV176" s="285" t="n">
        <v>0</v>
      </c>
      <c r="BW176" s="285" t="n">
        <v>64709.84</v>
      </c>
      <c r="BX176" s="285" t="n">
        <v>10534.16</v>
      </c>
      <c r="BY176" s="285" t="n">
        <v>0</v>
      </c>
      <c r="BZ176" s="285" t="n">
        <v>66004.14</v>
      </c>
      <c r="CA176" s="285" t="n">
        <v>10744.86</v>
      </c>
      <c r="CB176" s="285" t="n">
        <v>0</v>
      </c>
      <c r="CC176" s="285" t="n">
        <v>0.86</v>
      </c>
      <c r="CD176" s="285" t="n">
        <v>0.14</v>
      </c>
      <c r="CE176" s="285" t="n">
        <v>0</v>
      </c>
      <c r="CF176" s="285" t="n">
        <v>0.86</v>
      </c>
      <c r="CG176" s="285" t="n">
        <v>0.14</v>
      </c>
      <c r="CH176" s="285" t="n">
        <v>0</v>
      </c>
      <c r="CI176" s="345"/>
      <c r="CJ176" s="18"/>
      <c r="CK176" s="18"/>
      <c r="CL176" s="18"/>
      <c r="CM176" s="18"/>
      <c r="CN176" s="18"/>
      <c r="CO176" s="18"/>
      <c r="CP176" s="18"/>
      <c r="CQ176" s="18"/>
      <c r="CR176" s="18"/>
      <c r="CS176" s="18"/>
      <c r="CT176" s="18"/>
      <c r="CU176" s="18"/>
      <c r="CV176" s="18"/>
      <c r="CW176" s="18"/>
      <c r="CX176" s="18"/>
      <c r="CY176" s="18"/>
      <c r="CZ176" s="18"/>
      <c r="DA176" s="18"/>
      <c r="DB176" s="18"/>
      <c r="DC176" s="18"/>
      <c r="DD176" s="18"/>
      <c r="DE176" s="18"/>
      <c r="DF176" s="18"/>
      <c r="DG176" s="18"/>
      <c r="DH176" s="18"/>
      <c r="DI176" s="18"/>
      <c r="DJ176" s="18"/>
      <c r="DK176" s="18"/>
      <c r="DL176" s="18"/>
      <c r="DM176" s="18"/>
      <c r="DN176" s="18"/>
      <c r="DO176" s="18"/>
      <c r="DP176" s="18"/>
      <c r="DQ176" s="18"/>
      <c r="DR176" s="18"/>
      <c r="DS176" s="18"/>
      <c r="DT176" s="18"/>
      <c r="DU176" s="18"/>
      <c r="DV176" s="18"/>
      <c r="DW176" s="18"/>
      <c r="DX176" s="18"/>
      <c r="DY176" s="18"/>
      <c r="DZ176" s="18"/>
      <c r="EA176" s="18"/>
      <c r="EB176" s="18"/>
      <c r="EC176" s="18"/>
    </row>
    <row r="177" customFormat="false" ht="11.25" hidden="false" customHeight="true" outlineLevel="0" collapsed="false">
      <c r="A177" s="342" t="n">
        <v>2015</v>
      </c>
      <c r="B177" s="343" t="n">
        <v>285</v>
      </c>
      <c r="C177" s="344" t="s">
        <v>582</v>
      </c>
      <c r="D177" s="285" t="n">
        <v>48937.26</v>
      </c>
      <c r="E177" s="285" t="n">
        <v>52004.37</v>
      </c>
      <c r="F177" s="285" t="n">
        <v>0</v>
      </c>
      <c r="G177" s="285" t="n">
        <v>0</v>
      </c>
      <c r="H177" s="285" t="n">
        <v>0</v>
      </c>
      <c r="I177" s="285" t="n">
        <v>0</v>
      </c>
      <c r="J177" s="345"/>
      <c r="K177" s="285" t="n">
        <f aca="false">IF(E177&lt;&gt;0,ROUND(E177-(T177/(U177+V177)),0),"")</f>
        <v>0</v>
      </c>
      <c r="L177" s="285" t="str">
        <f aca="false">IF(F177&lt;&gt;0,ROUND(F177-(W177/(X177)),0),"")</f>
        <v/>
      </c>
      <c r="M177" s="285" t="str">
        <f aca="false">IF(G177&lt;&gt;0,ROUND(G177-(Y177/(Z177)),0),"")</f>
        <v/>
      </c>
      <c r="N177" s="285" t="str">
        <f aca="false">IF(H177&lt;&gt;0,ROUND(H177-(AA177/(AB177)),0),"")</f>
        <v/>
      </c>
      <c r="O177" s="285" t="str">
        <f aca="false">IF(I177&lt;&gt;0,ROUND(I177-(AC177/(AD177)),0),"")</f>
        <v/>
      </c>
      <c r="P177" s="345"/>
      <c r="Q177" s="285" t="n">
        <v>1859616</v>
      </c>
      <c r="R177" s="285" t="n">
        <v>38</v>
      </c>
      <c r="S177" s="285" t="n">
        <v>0</v>
      </c>
      <c r="T177" s="285" t="n">
        <v>1976166</v>
      </c>
      <c r="U177" s="285" t="n">
        <v>38</v>
      </c>
      <c r="V177" s="285" t="n">
        <v>0</v>
      </c>
      <c r="W177" s="285" t="n">
        <v>0</v>
      </c>
      <c r="X177" s="285" t="n">
        <v>0</v>
      </c>
      <c r="Y177" s="285" t="n">
        <v>0</v>
      </c>
      <c r="Z177" s="285" t="n">
        <v>0</v>
      </c>
      <c r="AA177" s="285" t="n">
        <v>0</v>
      </c>
      <c r="AB177" s="285" t="n">
        <v>0</v>
      </c>
      <c r="AC177" s="285" t="n">
        <v>0</v>
      </c>
      <c r="AD177" s="285" t="n">
        <v>0</v>
      </c>
      <c r="AE177" s="345"/>
      <c r="AF177" s="285" t="n">
        <f aca="false">IF(ISBLANK(Q177),"",ROUND(Q177-(AS177+AT177+AU177),0))</f>
        <v>0</v>
      </c>
      <c r="AG177" s="285" t="n">
        <f aca="false">IF(ISBLANK(T177),"",ROUND(T177-(AV177+AW177+AX177),0))</f>
        <v>0</v>
      </c>
      <c r="AH177" s="285" t="n">
        <f aca="false">IF(ISBLANK(W177),"",ROUND(W177-(BK177+BL177+BM177),0))</f>
        <v>0</v>
      </c>
      <c r="AI177" s="285" t="n">
        <f aca="false">IF(ISBLANK(Y177),"",ROUND(Y177-(BN177+BO177+BP177),0))</f>
        <v>0</v>
      </c>
      <c r="AJ177" s="285" t="n">
        <f aca="false">IF(ISBLANK(AA177),"",ROUND(AA177-(BW177+BX177+BY177),0))</f>
        <v>0</v>
      </c>
      <c r="AK177" s="285" t="n">
        <f aca="false">IF(ISBLANK(AC177),"",ROUND(AC177-(BZ177+CA177+CB177),0))</f>
        <v>0</v>
      </c>
      <c r="AL177" s="285" t="n">
        <f aca="false">IF(ISBLANK(R177),"",ROUND((R177+S177)-(AY177+AZ177+BA177+BE177+BF177+BG177),0))</f>
        <v>0</v>
      </c>
      <c r="AM177" s="285" t="n">
        <f aca="false">IF(ISBLANK(U177),"",ROUND((U177+V177)-(BB177+BC177+BD177+BH177+BI177+BJ177),0))</f>
        <v>0</v>
      </c>
      <c r="AN177" s="285" t="n">
        <f aca="false">IF(ISBLANK(X177),"",ROUND((X177)-(BQ177+BR177+BS177),0))</f>
        <v>0</v>
      </c>
      <c r="AO177" s="285" t="n">
        <f aca="false">IF(ISBLANK(Z177),"",ROUND((Z177)-(BT177+BU177+BV177),0))</f>
        <v>0</v>
      </c>
      <c r="AP177" s="285" t="n">
        <f aca="false">IF(ISBLANK(AB177),"",ROUND((AB177)-(CC177+CD177+CE177),0))</f>
        <v>0</v>
      </c>
      <c r="AQ177" s="285" t="n">
        <f aca="false">IF(ISBLANK(AD177),"",ROUND((AD177)-(CF177+CG177+CH177),0))</f>
        <v>0</v>
      </c>
      <c r="AR177" s="345"/>
      <c r="AS177" s="285" t="n">
        <v>1033862</v>
      </c>
      <c r="AT177" s="285" t="n">
        <v>825754</v>
      </c>
      <c r="AU177" s="285" t="n">
        <v>0</v>
      </c>
      <c r="AV177" s="285" t="n">
        <v>1100385</v>
      </c>
      <c r="AW177" s="285" t="n">
        <v>875781</v>
      </c>
      <c r="AX177" s="285" t="n">
        <v>0</v>
      </c>
      <c r="AY177" s="285" t="n">
        <v>21</v>
      </c>
      <c r="AZ177" s="285" t="n">
        <v>17</v>
      </c>
      <c r="BA177" s="285" t="n">
        <v>0</v>
      </c>
      <c r="BB177" s="285" t="n">
        <v>21</v>
      </c>
      <c r="BC177" s="285" t="n">
        <v>17</v>
      </c>
      <c r="BD177" s="285" t="n">
        <v>0</v>
      </c>
      <c r="BE177" s="285" t="n">
        <v>0</v>
      </c>
      <c r="BF177" s="285" t="n">
        <v>0</v>
      </c>
      <c r="BG177" s="285" t="n">
        <v>0</v>
      </c>
      <c r="BH177" s="285" t="n">
        <v>0</v>
      </c>
      <c r="BI177" s="285" t="n">
        <v>0</v>
      </c>
      <c r="BJ177" s="285" t="n">
        <v>0</v>
      </c>
      <c r="BK177" s="285" t="n">
        <v>0</v>
      </c>
      <c r="BL177" s="285" t="n">
        <v>0</v>
      </c>
      <c r="BM177" s="285" t="n">
        <v>0</v>
      </c>
      <c r="BN177" s="285" t="n">
        <v>0</v>
      </c>
      <c r="BO177" s="285" t="n">
        <v>0</v>
      </c>
      <c r="BP177" s="285" t="n">
        <v>0</v>
      </c>
      <c r="BQ177" s="285" t="n">
        <v>0</v>
      </c>
      <c r="BR177" s="285" t="n">
        <v>0</v>
      </c>
      <c r="BS177" s="285" t="n">
        <v>0</v>
      </c>
      <c r="BT177" s="285" t="n">
        <v>0</v>
      </c>
      <c r="BU177" s="285" t="n">
        <v>0</v>
      </c>
      <c r="BV177" s="285" t="n">
        <v>0</v>
      </c>
      <c r="BW177" s="285" t="n">
        <v>0</v>
      </c>
      <c r="BX177" s="285" t="n">
        <v>0</v>
      </c>
      <c r="BY177" s="285" t="n">
        <v>0</v>
      </c>
      <c r="BZ177" s="285" t="n">
        <v>0</v>
      </c>
      <c r="CA177" s="285" t="n">
        <v>0</v>
      </c>
      <c r="CB177" s="285" t="n">
        <v>0</v>
      </c>
      <c r="CC177" s="285" t="n">
        <v>0</v>
      </c>
      <c r="CD177" s="285" t="n">
        <v>0</v>
      </c>
      <c r="CE177" s="285" t="n">
        <v>0</v>
      </c>
      <c r="CF177" s="285" t="n">
        <v>0</v>
      </c>
      <c r="CG177" s="285" t="n">
        <v>0</v>
      </c>
      <c r="CH177" s="285" t="n">
        <v>0</v>
      </c>
      <c r="CI177" s="345"/>
      <c r="CJ177" s="18"/>
      <c r="CK177" s="18"/>
      <c r="CL177" s="18"/>
      <c r="CM177" s="18"/>
      <c r="CN177" s="18"/>
      <c r="CO177" s="18"/>
      <c r="CP177" s="18"/>
      <c r="CQ177" s="18"/>
      <c r="CR177" s="18"/>
      <c r="CS177" s="18"/>
      <c r="CT177" s="18"/>
      <c r="CU177" s="18"/>
      <c r="CV177" s="18"/>
      <c r="CW177" s="18"/>
      <c r="CX177" s="18"/>
      <c r="CY177" s="18"/>
      <c r="CZ177" s="18"/>
      <c r="DA177" s="18"/>
      <c r="DB177" s="18"/>
      <c r="DC177" s="18"/>
      <c r="DD177" s="18"/>
      <c r="DE177" s="18"/>
      <c r="DF177" s="18"/>
      <c r="DG177" s="18"/>
      <c r="DH177" s="18"/>
      <c r="DI177" s="18"/>
      <c r="DJ177" s="18"/>
      <c r="DK177" s="18"/>
      <c r="DL177" s="18"/>
      <c r="DM177" s="18"/>
      <c r="DN177" s="18"/>
      <c r="DO177" s="18"/>
      <c r="DP177" s="18"/>
      <c r="DQ177" s="18"/>
      <c r="DR177" s="18"/>
      <c r="DS177" s="18"/>
      <c r="DT177" s="18"/>
      <c r="DU177" s="18"/>
      <c r="DV177" s="18"/>
      <c r="DW177" s="18"/>
      <c r="DX177" s="18"/>
      <c r="DY177" s="18"/>
      <c r="DZ177" s="18"/>
      <c r="EA177" s="18"/>
      <c r="EB177" s="18"/>
      <c r="EC177" s="18"/>
    </row>
    <row r="178" customFormat="false" ht="11.25" hidden="false" customHeight="true" outlineLevel="0" collapsed="false">
      <c r="A178" s="342" t="n">
        <v>2015</v>
      </c>
      <c r="B178" s="343" t="n">
        <v>286</v>
      </c>
      <c r="C178" s="344" t="s">
        <v>583</v>
      </c>
      <c r="D178" s="285" t="n">
        <v>46878.43</v>
      </c>
      <c r="E178" s="285" t="n">
        <v>50633.26</v>
      </c>
      <c r="F178" s="285" t="n">
        <v>34861.87</v>
      </c>
      <c r="G178" s="285" t="n">
        <v>58803.61</v>
      </c>
      <c r="H178" s="285" t="n">
        <v>0</v>
      </c>
      <c r="I178" s="285" t="n">
        <v>0</v>
      </c>
      <c r="J178" s="345"/>
      <c r="K178" s="285" t="n">
        <f aca="false">IF(E178&lt;&gt;0,ROUND(E178-(T178/(U178+V178)),0),"")</f>
        <v>-0</v>
      </c>
      <c r="L178" s="285" t="n">
        <f aca="false">IF(F178&lt;&gt;0,ROUND(F178-(W178/(X178)),0),"")</f>
        <v>-0</v>
      </c>
      <c r="M178" s="285" t="n">
        <f aca="false">IF(G178&lt;&gt;0,ROUND(G178-(Y178/(Z178)),0),"")</f>
        <v>0</v>
      </c>
      <c r="N178" s="285" t="str">
        <f aca="false">IF(H178&lt;&gt;0,ROUND(H178-(AA178/(AB178)),0),"")</f>
        <v/>
      </c>
      <c r="O178" s="285" t="str">
        <f aca="false">IF(I178&lt;&gt;0,ROUND(I178-(AC178/(AD178)),0),"")</f>
        <v/>
      </c>
      <c r="P178" s="345"/>
      <c r="Q178" s="285" t="n">
        <v>4687842.59</v>
      </c>
      <c r="R178" s="285" t="n">
        <v>100</v>
      </c>
      <c r="S178" s="285" t="n">
        <v>0</v>
      </c>
      <c r="T178" s="285" t="n">
        <v>5367126.03</v>
      </c>
      <c r="U178" s="285" t="n">
        <v>106</v>
      </c>
      <c r="V178" s="285" t="n">
        <v>0</v>
      </c>
      <c r="W178" s="285" t="n">
        <v>148162.95</v>
      </c>
      <c r="X178" s="285" t="n">
        <v>4.25</v>
      </c>
      <c r="Y178" s="285" t="n">
        <v>147009.02</v>
      </c>
      <c r="Z178" s="285" t="n">
        <v>2.5</v>
      </c>
      <c r="AA178" s="285" t="n">
        <v>0</v>
      </c>
      <c r="AB178" s="285" t="n">
        <v>0</v>
      </c>
      <c r="AC178" s="285" t="n">
        <v>0</v>
      </c>
      <c r="AD178" s="285" t="n">
        <v>0</v>
      </c>
      <c r="AE178" s="345"/>
      <c r="AF178" s="285" t="n">
        <f aca="false">IF(ISBLANK(Q178),"",ROUND(Q178-(AS178+AT178+AU178),0))</f>
        <v>0</v>
      </c>
      <c r="AG178" s="285" t="n">
        <f aca="false">IF(ISBLANK(T178),"",ROUND(T178-(AV178+AW178+AX178),0))</f>
        <v>0</v>
      </c>
      <c r="AH178" s="285" t="n">
        <f aca="false">IF(ISBLANK(W178),"",ROUND(W178-(BK178+BL178+BM178),0))</f>
        <v>0</v>
      </c>
      <c r="AI178" s="285" t="n">
        <f aca="false">IF(ISBLANK(Y178),"",ROUND(Y178-(BN178+BO178+BP178),0))</f>
        <v>0</v>
      </c>
      <c r="AJ178" s="285" t="n">
        <f aca="false">IF(ISBLANK(AA178),"",ROUND(AA178-(BW178+BX178+BY178),0))</f>
        <v>0</v>
      </c>
      <c r="AK178" s="285" t="n">
        <f aca="false">IF(ISBLANK(AC178),"",ROUND(AC178-(BZ178+CA178+CB178),0))</f>
        <v>0</v>
      </c>
      <c r="AL178" s="285" t="n">
        <f aca="false">IF(ISBLANK(R178),"",ROUND((R178+S178)-(AY178+AZ178+BA178+BE178+BF178+BG178),0))</f>
        <v>0</v>
      </c>
      <c r="AM178" s="285" t="n">
        <f aca="false">IF(ISBLANK(U178),"",ROUND((U178+V178)-(BB178+BC178+BD178+BH178+BI178+BJ178),0))</f>
        <v>0</v>
      </c>
      <c r="AN178" s="285" t="n">
        <f aca="false">IF(ISBLANK(X178),"",ROUND((X178)-(BQ178+BR178+BS178),0))</f>
        <v>0</v>
      </c>
      <c r="AO178" s="285" t="n">
        <f aca="false">IF(ISBLANK(Z178),"",ROUND((Z178)-(BT178+BU178+BV178),0))</f>
        <v>0</v>
      </c>
      <c r="AP178" s="285" t="n">
        <f aca="false">IF(ISBLANK(AB178),"",ROUND((AB178)-(CC178+CD178+CE178),0))</f>
        <v>0</v>
      </c>
      <c r="AQ178" s="285" t="n">
        <f aca="false">IF(ISBLANK(AD178),"",ROUND((AD178)-(CF178+CG178+CH178),0))</f>
        <v>0</v>
      </c>
      <c r="AR178" s="345"/>
      <c r="AS178" s="285" t="n">
        <v>2363778.24</v>
      </c>
      <c r="AT178" s="285" t="n">
        <v>2324064.35</v>
      </c>
      <c r="AU178" s="285" t="n">
        <v>0</v>
      </c>
      <c r="AV178" s="285" t="n">
        <v>2719593.06</v>
      </c>
      <c r="AW178" s="285" t="n">
        <v>2647532.97</v>
      </c>
      <c r="AX178" s="285" t="n">
        <v>0</v>
      </c>
      <c r="AY178" s="285" t="n">
        <v>50</v>
      </c>
      <c r="AZ178" s="285" t="n">
        <v>50</v>
      </c>
      <c r="BA178" s="285" t="n">
        <v>0</v>
      </c>
      <c r="BB178" s="285" t="n">
        <v>53</v>
      </c>
      <c r="BC178" s="285" t="n">
        <v>53</v>
      </c>
      <c r="BD178" s="285" t="n">
        <v>0</v>
      </c>
      <c r="BE178" s="285" t="n">
        <v>0</v>
      </c>
      <c r="BF178" s="285" t="n">
        <v>0</v>
      </c>
      <c r="BG178" s="285" t="n">
        <v>0</v>
      </c>
      <c r="BH178" s="285" t="n">
        <v>0</v>
      </c>
      <c r="BI178" s="285" t="n">
        <v>0</v>
      </c>
      <c r="BJ178" s="285" t="n">
        <v>0</v>
      </c>
      <c r="BK178" s="285" t="n">
        <v>100013.31</v>
      </c>
      <c r="BL178" s="285" t="n">
        <v>48149.64</v>
      </c>
      <c r="BM178" s="285" t="n">
        <v>0</v>
      </c>
      <c r="BN178" s="285" t="n">
        <v>98377.52</v>
      </c>
      <c r="BO178" s="285" t="n">
        <v>48631.5</v>
      </c>
      <c r="BP178" s="285" t="n">
        <v>0</v>
      </c>
      <c r="BQ178" s="285" t="n">
        <v>3</v>
      </c>
      <c r="BR178" s="285" t="n">
        <v>1.25</v>
      </c>
      <c r="BS178" s="285" t="n">
        <v>0</v>
      </c>
      <c r="BT178" s="285" t="n">
        <v>1.5</v>
      </c>
      <c r="BU178" s="285" t="n">
        <v>1</v>
      </c>
      <c r="BV178" s="285" t="n">
        <v>0</v>
      </c>
      <c r="BW178" s="285" t="n">
        <v>0</v>
      </c>
      <c r="BX178" s="285" t="n">
        <v>0</v>
      </c>
      <c r="BY178" s="285" t="n">
        <v>0</v>
      </c>
      <c r="BZ178" s="285" t="n">
        <v>0</v>
      </c>
      <c r="CA178" s="285" t="n">
        <v>0</v>
      </c>
      <c r="CB178" s="285" t="n">
        <v>0</v>
      </c>
      <c r="CC178" s="285" t="n">
        <v>0</v>
      </c>
      <c r="CD178" s="285" t="n">
        <v>0</v>
      </c>
      <c r="CE178" s="285" t="n">
        <v>0</v>
      </c>
      <c r="CF178" s="285" t="n">
        <v>0</v>
      </c>
      <c r="CG178" s="285" t="n">
        <v>0</v>
      </c>
      <c r="CH178" s="285" t="n">
        <v>0</v>
      </c>
      <c r="CI178" s="345"/>
      <c r="CJ178" s="18"/>
      <c r="CK178" s="18"/>
      <c r="CL178" s="18"/>
      <c r="CM178" s="18"/>
      <c r="CN178" s="18"/>
      <c r="CO178" s="18"/>
      <c r="CP178" s="18"/>
      <c r="CQ178" s="18"/>
      <c r="CR178" s="18"/>
      <c r="CS178" s="18"/>
      <c r="CT178" s="18"/>
      <c r="CU178" s="18"/>
      <c r="CV178" s="18"/>
      <c r="CW178" s="18"/>
      <c r="CX178" s="18"/>
      <c r="CY178" s="18"/>
      <c r="CZ178" s="18"/>
      <c r="DA178" s="18"/>
      <c r="DB178" s="18"/>
      <c r="DC178" s="18"/>
      <c r="DD178" s="18"/>
      <c r="DE178" s="18"/>
      <c r="DF178" s="18"/>
      <c r="DG178" s="18"/>
      <c r="DH178" s="18"/>
      <c r="DI178" s="18"/>
      <c r="DJ178" s="18"/>
      <c r="DK178" s="18"/>
      <c r="DL178" s="18"/>
      <c r="DM178" s="18"/>
      <c r="DN178" s="18"/>
      <c r="DO178" s="18"/>
      <c r="DP178" s="18"/>
      <c r="DQ178" s="18"/>
      <c r="DR178" s="18"/>
      <c r="DS178" s="18"/>
      <c r="DT178" s="18"/>
      <c r="DU178" s="18"/>
      <c r="DV178" s="18"/>
      <c r="DW178" s="18"/>
      <c r="DX178" s="18"/>
      <c r="DY178" s="18"/>
      <c r="DZ178" s="18"/>
      <c r="EA178" s="18"/>
      <c r="EB178" s="18"/>
      <c r="EC178" s="18"/>
    </row>
    <row r="179" customFormat="false" ht="11.25" hidden="false" customHeight="true" outlineLevel="0" collapsed="false">
      <c r="A179" s="342" t="n">
        <v>2015</v>
      </c>
      <c r="B179" s="343" t="n">
        <v>287</v>
      </c>
      <c r="C179" s="344" t="s">
        <v>584</v>
      </c>
      <c r="D179" s="285" t="n">
        <v>57542.61</v>
      </c>
      <c r="E179" s="285" t="n">
        <v>62153.86</v>
      </c>
      <c r="F179" s="285" t="n">
        <v>0</v>
      </c>
      <c r="G179" s="285" t="n">
        <v>0</v>
      </c>
      <c r="H179" s="285" t="n">
        <v>0</v>
      </c>
      <c r="I179" s="285" t="n">
        <v>0</v>
      </c>
      <c r="J179" s="345"/>
      <c r="K179" s="285" t="n">
        <f aca="false">IF(E179&lt;&gt;0,ROUND(E179-(T179/(U179+V179)),0),"")</f>
        <v>-0</v>
      </c>
      <c r="L179" s="285" t="str">
        <f aca="false">IF(F179&lt;&gt;0,ROUND(F179-(W179/(X179)),0),"")</f>
        <v/>
      </c>
      <c r="M179" s="285" t="str">
        <f aca="false">IF(G179&lt;&gt;0,ROUND(G179-(Y179/(Z179)),0),"")</f>
        <v/>
      </c>
      <c r="N179" s="285" t="str">
        <f aca="false">IF(H179&lt;&gt;0,ROUND(H179-(AA179/(AB179)),0),"")</f>
        <v/>
      </c>
      <c r="O179" s="285" t="str">
        <f aca="false">IF(I179&lt;&gt;0,ROUND(I179-(AC179/(AD179)),0),"")</f>
        <v/>
      </c>
      <c r="P179" s="345"/>
      <c r="Q179" s="285" t="n">
        <v>3064143.72</v>
      </c>
      <c r="R179" s="285" t="n">
        <v>53.25</v>
      </c>
      <c r="S179" s="285" t="n">
        <v>0</v>
      </c>
      <c r="T179" s="285" t="n">
        <v>3869078</v>
      </c>
      <c r="U179" s="285" t="n">
        <v>62.25</v>
      </c>
      <c r="V179" s="285" t="n">
        <v>0</v>
      </c>
      <c r="W179" s="285" t="n">
        <v>0</v>
      </c>
      <c r="X179" s="285" t="n">
        <v>0</v>
      </c>
      <c r="Y179" s="285" t="n">
        <v>0</v>
      </c>
      <c r="Z179" s="285" t="n">
        <v>0</v>
      </c>
      <c r="AA179" s="285" t="n">
        <v>0</v>
      </c>
      <c r="AB179" s="285" t="n">
        <v>0</v>
      </c>
      <c r="AC179" s="285" t="n">
        <v>0</v>
      </c>
      <c r="AD179" s="285" t="n">
        <v>0</v>
      </c>
      <c r="AE179" s="345"/>
      <c r="AF179" s="285" t="n">
        <f aca="false">IF(ISBLANK(Q179),"",ROUND(Q179-(AS179+AT179+AU179),0))</f>
        <v>0</v>
      </c>
      <c r="AG179" s="285" t="n">
        <f aca="false">IF(ISBLANK(T179),"",ROUND(T179-(AV179+AW179+AX179),0))</f>
        <v>0</v>
      </c>
      <c r="AH179" s="285" t="n">
        <f aca="false">IF(ISBLANK(W179),"",ROUND(W179-(BK179+BL179+BM179),0))</f>
        <v>0</v>
      </c>
      <c r="AI179" s="285" t="n">
        <f aca="false">IF(ISBLANK(Y179),"",ROUND(Y179-(BN179+BO179+BP179),0))</f>
        <v>0</v>
      </c>
      <c r="AJ179" s="285" t="n">
        <f aca="false">IF(ISBLANK(AA179),"",ROUND(AA179-(BW179+BX179+BY179),0))</f>
        <v>0</v>
      </c>
      <c r="AK179" s="285" t="n">
        <f aca="false">IF(ISBLANK(AC179),"",ROUND(AC179-(BZ179+CA179+CB179),0))</f>
        <v>0</v>
      </c>
      <c r="AL179" s="285" t="n">
        <f aca="false">IF(ISBLANK(R179),"",ROUND((R179+S179)-(AY179+AZ179+BA179+BE179+BF179+BG179),0))</f>
        <v>0</v>
      </c>
      <c r="AM179" s="285" t="n">
        <f aca="false">IF(ISBLANK(U179),"",ROUND((U179+V179)-(BB179+BC179+BD179+BH179+BI179+BJ179),0))</f>
        <v>0</v>
      </c>
      <c r="AN179" s="285" t="n">
        <f aca="false">IF(ISBLANK(X179),"",ROUND((X179)-(BQ179+BR179+BS179),0))</f>
        <v>0</v>
      </c>
      <c r="AO179" s="285" t="n">
        <f aca="false">IF(ISBLANK(Z179),"",ROUND((Z179)-(BT179+BU179+BV179),0))</f>
        <v>0</v>
      </c>
      <c r="AP179" s="285" t="n">
        <f aca="false">IF(ISBLANK(AB179),"",ROUND((AB179)-(CC179+CD179+CE179),0))</f>
        <v>0</v>
      </c>
      <c r="AQ179" s="285" t="n">
        <f aca="false">IF(ISBLANK(AD179),"",ROUND((AD179)-(CF179+CG179+CH179),0))</f>
        <v>0</v>
      </c>
      <c r="AR179" s="345"/>
      <c r="AS179" s="285" t="n">
        <v>2312442.93</v>
      </c>
      <c r="AT179" s="285" t="n">
        <v>751700.79</v>
      </c>
      <c r="AU179" s="285" t="n">
        <v>0</v>
      </c>
      <c r="AV179" s="285" t="n">
        <v>2576592</v>
      </c>
      <c r="AW179" s="285" t="n">
        <v>1292486</v>
      </c>
      <c r="AX179" s="285" t="n">
        <v>0</v>
      </c>
      <c r="AY179" s="285" t="n">
        <v>38.25</v>
      </c>
      <c r="AZ179" s="285" t="n">
        <v>15</v>
      </c>
      <c r="BA179" s="285" t="n">
        <v>0</v>
      </c>
      <c r="BB179" s="285" t="n">
        <v>41.25</v>
      </c>
      <c r="BC179" s="285" t="n">
        <v>21</v>
      </c>
      <c r="BD179" s="285" t="n">
        <v>0</v>
      </c>
      <c r="BE179" s="285" t="n">
        <v>0</v>
      </c>
      <c r="BF179" s="285" t="n">
        <v>0</v>
      </c>
      <c r="BG179" s="285" t="n">
        <v>0</v>
      </c>
      <c r="BH179" s="285" t="n">
        <v>0</v>
      </c>
      <c r="BI179" s="285" t="n">
        <v>0</v>
      </c>
      <c r="BJ179" s="285" t="n">
        <v>0</v>
      </c>
      <c r="BK179" s="285" t="n">
        <v>0</v>
      </c>
      <c r="BL179" s="285" t="n">
        <v>0</v>
      </c>
      <c r="BM179" s="285" t="n">
        <v>0</v>
      </c>
      <c r="BN179" s="285" t="n">
        <v>0</v>
      </c>
      <c r="BO179" s="285" t="n">
        <v>0</v>
      </c>
      <c r="BP179" s="285" t="n">
        <v>0</v>
      </c>
      <c r="BQ179" s="285" t="n">
        <v>0</v>
      </c>
      <c r="BR179" s="285" t="n">
        <v>0</v>
      </c>
      <c r="BS179" s="285" t="n">
        <v>0</v>
      </c>
      <c r="BT179" s="285" t="n">
        <v>0</v>
      </c>
      <c r="BU179" s="285" t="n">
        <v>0</v>
      </c>
      <c r="BV179" s="285" t="n">
        <v>0</v>
      </c>
      <c r="BW179" s="285" t="n">
        <v>0</v>
      </c>
      <c r="BX179" s="285" t="n">
        <v>0</v>
      </c>
      <c r="BY179" s="285" t="n">
        <v>0</v>
      </c>
      <c r="BZ179" s="285" t="n">
        <v>0</v>
      </c>
      <c r="CA179" s="285" t="n">
        <v>0</v>
      </c>
      <c r="CB179" s="285" t="n">
        <v>0</v>
      </c>
      <c r="CC179" s="285" t="n">
        <v>0</v>
      </c>
      <c r="CD179" s="285" t="n">
        <v>0</v>
      </c>
      <c r="CE179" s="285" t="n">
        <v>0</v>
      </c>
      <c r="CF179" s="285" t="n">
        <v>0</v>
      </c>
      <c r="CG179" s="285" t="n">
        <v>0</v>
      </c>
      <c r="CH179" s="285" t="n">
        <v>0</v>
      </c>
      <c r="CI179" s="345"/>
      <c r="CJ179" s="18"/>
      <c r="CK179" s="18"/>
      <c r="CL179" s="18"/>
      <c r="CM179" s="18"/>
      <c r="CN179" s="18"/>
      <c r="CO179" s="18"/>
      <c r="CP179" s="18"/>
      <c r="CQ179" s="18"/>
      <c r="CR179" s="18"/>
      <c r="CS179" s="18"/>
      <c r="CT179" s="18"/>
      <c r="CU179" s="18"/>
      <c r="CV179" s="18"/>
      <c r="CW179" s="18"/>
      <c r="CX179" s="18"/>
      <c r="CY179" s="18"/>
      <c r="CZ179" s="18"/>
      <c r="DA179" s="18"/>
      <c r="DB179" s="18"/>
      <c r="DC179" s="18"/>
      <c r="DD179" s="18"/>
      <c r="DE179" s="18"/>
      <c r="DF179" s="18"/>
      <c r="DG179" s="18"/>
      <c r="DH179" s="18"/>
      <c r="DI179" s="18"/>
      <c r="DJ179" s="18"/>
      <c r="DK179" s="18"/>
      <c r="DL179" s="18"/>
      <c r="DM179" s="18"/>
      <c r="DN179" s="18"/>
      <c r="DO179" s="18"/>
      <c r="DP179" s="18"/>
      <c r="DQ179" s="18"/>
      <c r="DR179" s="18"/>
      <c r="DS179" s="18"/>
      <c r="DT179" s="18"/>
      <c r="DU179" s="18"/>
      <c r="DV179" s="18"/>
      <c r="DW179" s="18"/>
      <c r="DX179" s="18"/>
      <c r="DY179" s="18"/>
      <c r="DZ179" s="18"/>
      <c r="EA179" s="18"/>
      <c r="EB179" s="18"/>
      <c r="EC179" s="18"/>
    </row>
    <row r="180" customFormat="false" ht="11.25" hidden="false" customHeight="true" outlineLevel="0" collapsed="false">
      <c r="A180" s="342" t="n">
        <v>2015</v>
      </c>
      <c r="B180" s="343" t="n">
        <v>288</v>
      </c>
      <c r="C180" s="344" t="s">
        <v>585</v>
      </c>
      <c r="D180" s="285" t="n">
        <v>46286.23</v>
      </c>
      <c r="E180" s="285" t="n">
        <v>47520.66</v>
      </c>
      <c r="F180" s="285" t="n">
        <v>89564.56</v>
      </c>
      <c r="G180" s="285" t="n">
        <v>94871.79</v>
      </c>
      <c r="H180" s="285" t="n">
        <v>0</v>
      </c>
      <c r="I180" s="285" t="n">
        <v>93333.33</v>
      </c>
      <c r="J180" s="345"/>
      <c r="K180" s="285" t="n">
        <f aca="false">IF(E180&lt;&gt;0,ROUND(E180-(T180/(U180+V180)),0),"")</f>
        <v>-0</v>
      </c>
      <c r="L180" s="285" t="n">
        <f aca="false">IF(F180&lt;&gt;0,ROUND(F180-(W180/(X180)),0),"")</f>
        <v>0</v>
      </c>
      <c r="M180" s="285" t="n">
        <f aca="false">IF(G180&lt;&gt;0,ROUND(G180-(Y180/(Z180)),0),"")</f>
        <v>-0</v>
      </c>
      <c r="N180" s="285" t="str">
        <f aca="false">IF(H180&lt;&gt;0,ROUND(H180-(AA180/(AB180)),0),"")</f>
        <v/>
      </c>
      <c r="O180" s="285" t="n">
        <f aca="false">IF(I180&lt;&gt;0,ROUND(I180-(AC180/(AD180)),0),"")</f>
        <v>-0</v>
      </c>
      <c r="P180" s="345"/>
      <c r="Q180" s="285" t="n">
        <v>11340126</v>
      </c>
      <c r="R180" s="285" t="n">
        <v>245</v>
      </c>
      <c r="S180" s="285" t="n">
        <v>0</v>
      </c>
      <c r="T180" s="285" t="n">
        <v>11500000</v>
      </c>
      <c r="U180" s="285" t="n">
        <v>242</v>
      </c>
      <c r="V180" s="285" t="n">
        <v>0</v>
      </c>
      <c r="W180" s="285" t="n">
        <v>2239114</v>
      </c>
      <c r="X180" s="285" t="n">
        <v>25</v>
      </c>
      <c r="Y180" s="285" t="n">
        <v>1850000</v>
      </c>
      <c r="Z180" s="285" t="n">
        <v>19.5</v>
      </c>
      <c r="AA180" s="285" t="n">
        <v>0</v>
      </c>
      <c r="AB180" s="285" t="n">
        <v>0</v>
      </c>
      <c r="AC180" s="285" t="n">
        <v>280000</v>
      </c>
      <c r="AD180" s="285" t="n">
        <v>3</v>
      </c>
      <c r="AE180" s="345"/>
      <c r="AF180" s="285" t="n">
        <f aca="false">IF(ISBLANK(Q180),"",ROUND(Q180-(AS180+AT180+AU180),0))</f>
        <v>0</v>
      </c>
      <c r="AG180" s="285" t="n">
        <f aca="false">IF(ISBLANK(T180),"",ROUND(T180-(AV180+AW180+AX180),0))</f>
        <v>0</v>
      </c>
      <c r="AH180" s="285" t="n">
        <f aca="false">IF(ISBLANK(W180),"",ROUND(W180-(BK180+BL180+BM180),0))</f>
        <v>0</v>
      </c>
      <c r="AI180" s="285" t="n">
        <f aca="false">IF(ISBLANK(Y180),"",ROUND(Y180-(BN180+BO180+BP180),0))</f>
        <v>0</v>
      </c>
      <c r="AJ180" s="285" t="n">
        <f aca="false">IF(ISBLANK(AA180),"",ROUND(AA180-(BW180+BX180+BY180),0))</f>
        <v>0</v>
      </c>
      <c r="AK180" s="285" t="n">
        <f aca="false">IF(ISBLANK(AC180),"",ROUND(AC180-(BZ180+CA180+CB180),0))</f>
        <v>0</v>
      </c>
      <c r="AL180" s="285" t="n">
        <f aca="false">IF(ISBLANK(R180),"",ROUND((R180+S180)-(AY180+AZ180+BA180+BE180+BF180+BG180),0))</f>
        <v>0</v>
      </c>
      <c r="AM180" s="285" t="n">
        <f aca="false">IF(ISBLANK(U180),"",ROUND((U180+V180)-(BB180+BC180+BD180+BH180+BI180+BJ180),0))</f>
        <v>0</v>
      </c>
      <c r="AN180" s="285" t="n">
        <f aca="false">IF(ISBLANK(X180),"",ROUND((X180)-(BQ180+BR180+BS180),0))</f>
        <v>0</v>
      </c>
      <c r="AO180" s="285" t="n">
        <f aca="false">IF(ISBLANK(Z180),"",ROUND((Z180)-(BT180+BU180+BV180),0))</f>
        <v>0</v>
      </c>
      <c r="AP180" s="285" t="n">
        <f aca="false">IF(ISBLANK(AB180),"",ROUND((AB180)-(CC180+CD180+CE180),0))</f>
        <v>0</v>
      </c>
      <c r="AQ180" s="285" t="n">
        <f aca="false">IF(ISBLANK(AD180),"",ROUND((AD180)-(CF180+CG180+CH180),0))</f>
        <v>0</v>
      </c>
      <c r="AR180" s="345"/>
      <c r="AS180" s="285" t="n">
        <v>5670063</v>
      </c>
      <c r="AT180" s="285" t="n">
        <v>5670063</v>
      </c>
      <c r="AU180" s="285" t="n">
        <v>0</v>
      </c>
      <c r="AV180" s="285" t="n">
        <v>5800000</v>
      </c>
      <c r="AW180" s="285" t="n">
        <v>5700000</v>
      </c>
      <c r="AX180" s="285" t="n">
        <v>0</v>
      </c>
      <c r="AY180" s="285" t="n">
        <v>125</v>
      </c>
      <c r="AZ180" s="285" t="n">
        <v>120</v>
      </c>
      <c r="BA180" s="285" t="n">
        <v>0</v>
      </c>
      <c r="BB180" s="285" t="n">
        <v>122</v>
      </c>
      <c r="BC180" s="285" t="n">
        <v>120</v>
      </c>
      <c r="BD180" s="285" t="n">
        <v>0</v>
      </c>
      <c r="BE180" s="285" t="n">
        <v>0</v>
      </c>
      <c r="BF180" s="285" t="n">
        <v>0</v>
      </c>
      <c r="BG180" s="285" t="n">
        <v>0</v>
      </c>
      <c r="BH180" s="285" t="n">
        <v>0</v>
      </c>
      <c r="BI180" s="285" t="n">
        <v>0</v>
      </c>
      <c r="BJ180" s="285" t="n">
        <v>0</v>
      </c>
      <c r="BK180" s="285" t="n">
        <v>1119557</v>
      </c>
      <c r="BL180" s="285" t="n">
        <v>1119557</v>
      </c>
      <c r="BM180" s="285" t="n">
        <v>0</v>
      </c>
      <c r="BN180" s="285" t="n">
        <v>950000</v>
      </c>
      <c r="BO180" s="285" t="n">
        <v>900000</v>
      </c>
      <c r="BP180" s="285" t="n">
        <v>0</v>
      </c>
      <c r="BQ180" s="285" t="n">
        <v>12.5</v>
      </c>
      <c r="BR180" s="285" t="n">
        <v>12.5</v>
      </c>
      <c r="BS180" s="285" t="n">
        <v>0</v>
      </c>
      <c r="BT180" s="285" t="n">
        <v>10</v>
      </c>
      <c r="BU180" s="285" t="n">
        <v>9.5</v>
      </c>
      <c r="BV180" s="285" t="n">
        <v>0</v>
      </c>
      <c r="BW180" s="285" t="n">
        <v>0</v>
      </c>
      <c r="BX180" s="285" t="n">
        <v>0</v>
      </c>
      <c r="BY180" s="285" t="n">
        <v>0</v>
      </c>
      <c r="BZ180" s="285" t="n">
        <v>0</v>
      </c>
      <c r="CA180" s="285" t="n">
        <v>280000</v>
      </c>
      <c r="CB180" s="285" t="n">
        <v>0</v>
      </c>
      <c r="CC180" s="285" t="n">
        <v>0</v>
      </c>
      <c r="CD180" s="285" t="n">
        <v>0</v>
      </c>
      <c r="CE180" s="285" t="n">
        <v>0</v>
      </c>
      <c r="CF180" s="285" t="n">
        <v>0</v>
      </c>
      <c r="CG180" s="285" t="n">
        <v>3</v>
      </c>
      <c r="CH180" s="285" t="n">
        <v>0</v>
      </c>
      <c r="CI180" s="345"/>
      <c r="CJ180" s="18"/>
      <c r="CK180" s="18"/>
      <c r="CL180" s="18"/>
      <c r="CM180" s="18"/>
      <c r="CN180" s="18"/>
      <c r="CO180" s="18"/>
      <c r="CP180" s="18"/>
      <c r="CQ180" s="18"/>
      <c r="CR180" s="18"/>
      <c r="CS180" s="18"/>
      <c r="CT180" s="18"/>
      <c r="CU180" s="18"/>
      <c r="CV180" s="18"/>
      <c r="CW180" s="18"/>
      <c r="CX180" s="18"/>
      <c r="CY180" s="18"/>
      <c r="CZ180" s="18"/>
      <c r="DA180" s="18"/>
      <c r="DB180" s="18"/>
      <c r="DC180" s="18"/>
      <c r="DD180" s="18"/>
      <c r="DE180" s="18"/>
      <c r="DF180" s="18"/>
      <c r="DG180" s="18"/>
      <c r="DH180" s="18"/>
      <c r="DI180" s="18"/>
      <c r="DJ180" s="18"/>
      <c r="DK180" s="18"/>
      <c r="DL180" s="18"/>
      <c r="DM180" s="18"/>
      <c r="DN180" s="18"/>
      <c r="DO180" s="18"/>
      <c r="DP180" s="18"/>
      <c r="DQ180" s="18"/>
      <c r="DR180" s="18"/>
      <c r="DS180" s="18"/>
      <c r="DT180" s="18"/>
      <c r="DU180" s="18"/>
      <c r="DV180" s="18"/>
      <c r="DW180" s="18"/>
      <c r="DX180" s="18"/>
      <c r="DY180" s="18"/>
      <c r="DZ180" s="18"/>
      <c r="EA180" s="18"/>
      <c r="EB180" s="18"/>
      <c r="EC180" s="18"/>
    </row>
    <row r="181" customFormat="false" ht="11.25" hidden="false" customHeight="true" outlineLevel="0" collapsed="false">
      <c r="A181" s="342" t="n">
        <v>2015</v>
      </c>
      <c r="B181" s="343" t="n">
        <v>290</v>
      </c>
      <c r="C181" s="344" t="s">
        <v>586</v>
      </c>
      <c r="D181" s="285" t="n">
        <v>58035.85</v>
      </c>
      <c r="E181" s="285" t="n">
        <v>59776.92</v>
      </c>
      <c r="F181" s="285" t="n">
        <v>122535.66</v>
      </c>
      <c r="G181" s="285" t="n">
        <v>126211.73</v>
      </c>
      <c r="H181" s="285" t="n">
        <v>90667.98</v>
      </c>
      <c r="I181" s="285" t="n">
        <v>93388.02</v>
      </c>
      <c r="J181" s="345"/>
      <c r="K181" s="285" t="n">
        <f aca="false">IF(E181&lt;&gt;0,ROUND(E181-(T181/(U181+V181)),0),"")</f>
        <v>-0</v>
      </c>
      <c r="L181" s="285" t="n">
        <f aca="false">IF(F181&lt;&gt;0,ROUND(F181-(W181/(X181)),0),"")</f>
        <v>0</v>
      </c>
      <c r="M181" s="285" t="n">
        <f aca="false">IF(G181&lt;&gt;0,ROUND(G181-(Y181/(Z181)),0),"")</f>
        <v>-0</v>
      </c>
      <c r="N181" s="285" t="n">
        <f aca="false">IF(H181&lt;&gt;0,ROUND(H181-(AA181/(AB181)),0),"")</f>
        <v>0</v>
      </c>
      <c r="O181" s="285" t="n">
        <f aca="false">IF(I181&lt;&gt;0,ROUND(I181-(AC181/(AD181)),0),"")</f>
        <v>0</v>
      </c>
      <c r="P181" s="345"/>
      <c r="Q181" s="285" t="n">
        <v>17342272.02</v>
      </c>
      <c r="R181" s="285" t="n">
        <v>294.15</v>
      </c>
      <c r="S181" s="285" t="n">
        <v>4.67</v>
      </c>
      <c r="T181" s="285" t="n">
        <v>17862540.16</v>
      </c>
      <c r="U181" s="285" t="n">
        <v>294.15</v>
      </c>
      <c r="V181" s="285" t="n">
        <v>4.67</v>
      </c>
      <c r="W181" s="285" t="n">
        <v>360254.84</v>
      </c>
      <c r="X181" s="285" t="n">
        <v>2.94</v>
      </c>
      <c r="Y181" s="285" t="n">
        <v>371062.49</v>
      </c>
      <c r="Z181" s="285" t="n">
        <v>2.94</v>
      </c>
      <c r="AA181" s="285" t="n">
        <v>338191.55</v>
      </c>
      <c r="AB181" s="285" t="n">
        <v>3.73</v>
      </c>
      <c r="AC181" s="285" t="n">
        <v>348337.3</v>
      </c>
      <c r="AD181" s="285" t="n">
        <v>3.73</v>
      </c>
      <c r="AE181" s="345"/>
      <c r="AF181" s="285" t="n">
        <f aca="false">IF(ISBLANK(Q181),"",ROUND(Q181-(AS181+AT181+AU181),0))</f>
        <v>0</v>
      </c>
      <c r="AG181" s="285" t="n">
        <f aca="false">IF(ISBLANK(T181),"",ROUND(T181-(AV181+AW181+AX181),0))</f>
        <v>0</v>
      </c>
      <c r="AH181" s="285" t="n">
        <f aca="false">IF(ISBLANK(W181),"",ROUND(W181-(BK181+BL181+BM181),0))</f>
        <v>0</v>
      </c>
      <c r="AI181" s="285" t="n">
        <f aca="false">IF(ISBLANK(Y181),"",ROUND(Y181-(BN181+BO181+BP181),0))</f>
        <v>0</v>
      </c>
      <c r="AJ181" s="285" t="n">
        <f aca="false">IF(ISBLANK(AA181),"",ROUND(AA181-(BW181+BX181+BY181),0))</f>
        <v>0</v>
      </c>
      <c r="AK181" s="285" t="n">
        <f aca="false">IF(ISBLANK(AC181),"",ROUND(AC181-(BZ181+CA181+CB181),0))</f>
        <v>0</v>
      </c>
      <c r="AL181" s="285" t="n">
        <f aca="false">IF(ISBLANK(R181),"",ROUND((R181+S181)-(AY181+AZ181+BA181+BE181+BF181+BG181),0))</f>
        <v>0</v>
      </c>
      <c r="AM181" s="285" t="n">
        <f aca="false">IF(ISBLANK(U181),"",ROUND((U181+V181)-(BB181+BC181+BD181+BH181+BI181+BJ181),0))</f>
        <v>0</v>
      </c>
      <c r="AN181" s="285" t="n">
        <f aca="false">IF(ISBLANK(X181),"",ROUND((X181)-(BQ181+BR181+BS181),0))</f>
        <v>0</v>
      </c>
      <c r="AO181" s="285" t="n">
        <f aca="false">IF(ISBLANK(Z181),"",ROUND((Z181)-(BT181+BU181+BV181),0))</f>
        <v>0</v>
      </c>
      <c r="AP181" s="285" t="n">
        <f aca="false">IF(ISBLANK(AB181),"",ROUND((AB181)-(CC181+CD181+CE181),0))</f>
        <v>0</v>
      </c>
      <c r="AQ181" s="285" t="n">
        <f aca="false">IF(ISBLANK(AD181),"",ROUND((AD181)-(CF181+CG181+CH181),0))</f>
        <v>0</v>
      </c>
      <c r="AR181" s="345"/>
      <c r="AS181" s="285" t="n">
        <v>10907127.9</v>
      </c>
      <c r="AT181" s="285" t="n">
        <v>6435144.12</v>
      </c>
      <c r="AU181" s="285" t="n">
        <v>0</v>
      </c>
      <c r="AV181" s="285" t="n">
        <v>11234341.74</v>
      </c>
      <c r="AW181" s="285" t="n">
        <v>6628198.42</v>
      </c>
      <c r="AX181" s="285" t="n">
        <v>0</v>
      </c>
      <c r="AY181" s="285" t="n">
        <v>189.48</v>
      </c>
      <c r="AZ181" s="285" t="n">
        <v>104.67</v>
      </c>
      <c r="BA181" s="285" t="n">
        <v>0</v>
      </c>
      <c r="BB181" s="285" t="n">
        <v>189.48</v>
      </c>
      <c r="BC181" s="285" t="n">
        <v>104.67</v>
      </c>
      <c r="BD181" s="285" t="n">
        <v>0</v>
      </c>
      <c r="BE181" s="285" t="n">
        <v>3.11</v>
      </c>
      <c r="BF181" s="285" t="n">
        <v>1.56</v>
      </c>
      <c r="BG181" s="285" t="n">
        <v>0</v>
      </c>
      <c r="BH181" s="285" t="n">
        <v>3.11</v>
      </c>
      <c r="BI181" s="285" t="n">
        <v>1.56</v>
      </c>
      <c r="BJ181" s="285" t="n">
        <v>0</v>
      </c>
      <c r="BK181" s="285" t="n">
        <v>196571.27</v>
      </c>
      <c r="BL181" s="285" t="n">
        <v>163683.57</v>
      </c>
      <c r="BM181" s="285" t="n">
        <v>0</v>
      </c>
      <c r="BN181" s="285" t="n">
        <v>202468.41</v>
      </c>
      <c r="BO181" s="285" t="n">
        <v>168594.08</v>
      </c>
      <c r="BP181" s="285" t="n">
        <v>0</v>
      </c>
      <c r="BQ181" s="285" t="n">
        <v>1.6</v>
      </c>
      <c r="BR181" s="285" t="n">
        <v>1.34</v>
      </c>
      <c r="BS181" s="285" t="n">
        <v>0</v>
      </c>
      <c r="BT181" s="285" t="n">
        <v>1.6</v>
      </c>
      <c r="BU181" s="285" t="n">
        <v>1.34</v>
      </c>
      <c r="BV181" s="285" t="n">
        <v>0</v>
      </c>
      <c r="BW181" s="285" t="n">
        <v>225360.2</v>
      </c>
      <c r="BX181" s="285" t="n">
        <v>112831.35</v>
      </c>
      <c r="BY181" s="285" t="n">
        <v>0</v>
      </c>
      <c r="BZ181" s="285" t="n">
        <v>232121.01</v>
      </c>
      <c r="CA181" s="285" t="n">
        <v>116216.29</v>
      </c>
      <c r="CB181" s="285" t="n">
        <v>0</v>
      </c>
      <c r="CC181" s="285" t="n">
        <v>2.49</v>
      </c>
      <c r="CD181" s="285" t="n">
        <v>1.24</v>
      </c>
      <c r="CE181" s="285" t="n">
        <v>0</v>
      </c>
      <c r="CF181" s="285" t="n">
        <v>2.49</v>
      </c>
      <c r="CG181" s="285" t="n">
        <v>1.24</v>
      </c>
      <c r="CH181" s="285" t="n">
        <v>0</v>
      </c>
      <c r="CI181" s="345"/>
      <c r="CJ181" s="18"/>
      <c r="CK181" s="18"/>
      <c r="CL181" s="18"/>
      <c r="CM181" s="18"/>
      <c r="CN181" s="18"/>
      <c r="CO181" s="18"/>
      <c r="CP181" s="18"/>
      <c r="CQ181" s="18"/>
      <c r="CR181" s="18"/>
      <c r="CS181" s="18"/>
      <c r="CT181" s="18"/>
      <c r="CU181" s="18"/>
      <c r="CV181" s="18"/>
      <c r="CW181" s="18"/>
      <c r="CX181" s="18"/>
      <c r="CY181" s="18"/>
      <c r="CZ181" s="18"/>
      <c r="DA181" s="18"/>
      <c r="DB181" s="18"/>
      <c r="DC181" s="18"/>
      <c r="DD181" s="18"/>
      <c r="DE181" s="18"/>
      <c r="DF181" s="18"/>
      <c r="DG181" s="18"/>
      <c r="DH181" s="18"/>
      <c r="DI181" s="18"/>
      <c r="DJ181" s="18"/>
      <c r="DK181" s="18"/>
      <c r="DL181" s="18"/>
      <c r="DM181" s="18"/>
      <c r="DN181" s="18"/>
      <c r="DO181" s="18"/>
      <c r="DP181" s="18"/>
      <c r="DQ181" s="18"/>
      <c r="DR181" s="18"/>
      <c r="DS181" s="18"/>
      <c r="DT181" s="18"/>
      <c r="DU181" s="18"/>
      <c r="DV181" s="18"/>
      <c r="DW181" s="18"/>
      <c r="DX181" s="18"/>
      <c r="DY181" s="18"/>
      <c r="DZ181" s="18"/>
      <c r="EA181" s="18"/>
      <c r="EB181" s="18"/>
      <c r="EC181" s="18"/>
    </row>
    <row r="182" customFormat="false" ht="11.25" hidden="false" customHeight="true" outlineLevel="0" collapsed="false">
      <c r="A182" s="342" t="n">
        <v>2015</v>
      </c>
      <c r="B182" s="343" t="n">
        <v>292</v>
      </c>
      <c r="C182" s="344" t="s">
        <v>587</v>
      </c>
      <c r="D182" s="285" t="n">
        <v>41043.01</v>
      </c>
      <c r="E182" s="285" t="n">
        <v>41811.39</v>
      </c>
      <c r="F182" s="285" t="n">
        <v>0</v>
      </c>
      <c r="G182" s="285" t="n">
        <v>0</v>
      </c>
      <c r="H182" s="285" t="n">
        <v>0</v>
      </c>
      <c r="I182" s="285" t="n">
        <v>0</v>
      </c>
      <c r="J182" s="345"/>
      <c r="K182" s="285" t="n">
        <f aca="false">IF(E182&lt;&gt;0,ROUND(E182-(T182/(U182+V182)),0),"")</f>
        <v>-0</v>
      </c>
      <c r="L182" s="285" t="str">
        <f aca="false">IF(F182&lt;&gt;0,ROUND(F182-(W182/(X182)),0),"")</f>
        <v/>
      </c>
      <c r="M182" s="285" t="str">
        <f aca="false">IF(G182&lt;&gt;0,ROUND(G182-(Y182/(Z182)),0),"")</f>
        <v/>
      </c>
      <c r="N182" s="285" t="str">
        <f aca="false">IF(H182&lt;&gt;0,ROUND(H182-(AA182/(AB182)),0),"")</f>
        <v/>
      </c>
      <c r="O182" s="285" t="str">
        <f aca="false">IF(I182&lt;&gt;0,ROUND(I182-(AC182/(AD182)),0),"")</f>
        <v/>
      </c>
      <c r="P182" s="345"/>
      <c r="Q182" s="285" t="n">
        <v>348865.57</v>
      </c>
      <c r="R182" s="285" t="n">
        <v>8.5</v>
      </c>
      <c r="S182" s="285" t="n">
        <v>0</v>
      </c>
      <c r="T182" s="285" t="n">
        <v>344944</v>
      </c>
      <c r="U182" s="285" t="n">
        <v>8.25</v>
      </c>
      <c r="V182" s="285" t="n">
        <v>0</v>
      </c>
      <c r="W182" s="285" t="n">
        <v>0</v>
      </c>
      <c r="X182" s="285" t="n">
        <v>0</v>
      </c>
      <c r="Y182" s="285" t="n">
        <v>0</v>
      </c>
      <c r="Z182" s="285" t="n">
        <v>0</v>
      </c>
      <c r="AA182" s="285" t="n">
        <v>0</v>
      </c>
      <c r="AB182" s="285" t="n">
        <v>0</v>
      </c>
      <c r="AC182" s="285" t="n">
        <v>0</v>
      </c>
      <c r="AD182" s="285" t="n">
        <v>0</v>
      </c>
      <c r="AE182" s="345"/>
      <c r="AF182" s="285" t="n">
        <f aca="false">IF(ISBLANK(Q182),"",ROUND(Q182-(AS182+AT182+AU182),0))</f>
        <v>0</v>
      </c>
      <c r="AG182" s="285" t="n">
        <f aca="false">IF(ISBLANK(T182),"",ROUND(T182-(AV182+AW182+AX182),0))</f>
        <v>0</v>
      </c>
      <c r="AH182" s="285" t="n">
        <f aca="false">IF(ISBLANK(W182),"",ROUND(W182-(BK182+BL182+BM182),0))</f>
        <v>0</v>
      </c>
      <c r="AI182" s="285" t="n">
        <f aca="false">IF(ISBLANK(Y182),"",ROUND(Y182-(BN182+BO182+BP182),0))</f>
        <v>0</v>
      </c>
      <c r="AJ182" s="285" t="n">
        <f aca="false">IF(ISBLANK(AA182),"",ROUND(AA182-(BW182+BX182+BY182),0))</f>
        <v>0</v>
      </c>
      <c r="AK182" s="285" t="n">
        <f aca="false">IF(ISBLANK(AC182),"",ROUND(AC182-(BZ182+CA182+CB182),0))</f>
        <v>0</v>
      </c>
      <c r="AL182" s="285" t="n">
        <f aca="false">IF(ISBLANK(R182),"",ROUND((R182+S182)-(AY182+AZ182+BA182+BE182+BF182+BG182),0))</f>
        <v>0</v>
      </c>
      <c r="AM182" s="285" t="n">
        <f aca="false">IF(ISBLANK(U182),"",ROUND((U182+V182)-(BB182+BC182+BD182+BH182+BI182+BJ182),0))</f>
        <v>0</v>
      </c>
      <c r="AN182" s="285" t="n">
        <f aca="false">IF(ISBLANK(X182),"",ROUND((X182)-(BQ182+BR182+BS182),0))</f>
        <v>0</v>
      </c>
      <c r="AO182" s="285" t="n">
        <f aca="false">IF(ISBLANK(Z182),"",ROUND((Z182)-(BT182+BU182+BV182),0))</f>
        <v>0</v>
      </c>
      <c r="AP182" s="285" t="n">
        <f aca="false">IF(ISBLANK(AB182),"",ROUND((AB182)-(CC182+CD182+CE182),0))</f>
        <v>0</v>
      </c>
      <c r="AQ182" s="285" t="n">
        <f aca="false">IF(ISBLANK(AD182),"",ROUND((AD182)-(CF182+CG182+CH182),0))</f>
        <v>0</v>
      </c>
      <c r="AR182" s="345"/>
      <c r="AS182" s="285" t="n">
        <v>226593.83</v>
      </c>
      <c r="AT182" s="285" t="n">
        <v>122271.74</v>
      </c>
      <c r="AU182" s="285" t="n">
        <v>0</v>
      </c>
      <c r="AV182" s="285" t="n">
        <v>244944</v>
      </c>
      <c r="AW182" s="285" t="n">
        <v>100000</v>
      </c>
      <c r="AX182" s="285" t="n">
        <v>0</v>
      </c>
      <c r="AY182" s="285" t="n">
        <v>5.5</v>
      </c>
      <c r="AZ182" s="285" t="n">
        <v>3</v>
      </c>
      <c r="BA182" s="285" t="n">
        <v>0</v>
      </c>
      <c r="BB182" s="285" t="n">
        <v>5.25</v>
      </c>
      <c r="BC182" s="285" t="n">
        <v>3</v>
      </c>
      <c r="BD182" s="285" t="n">
        <v>0</v>
      </c>
      <c r="BE182" s="285" t="n">
        <v>0</v>
      </c>
      <c r="BF182" s="285" t="n">
        <v>0</v>
      </c>
      <c r="BG182" s="285" t="n">
        <v>0</v>
      </c>
      <c r="BH182" s="285" t="n">
        <v>0</v>
      </c>
      <c r="BI182" s="285" t="n">
        <v>0</v>
      </c>
      <c r="BJ182" s="285" t="n">
        <v>0</v>
      </c>
      <c r="BK182" s="285" t="n">
        <v>0</v>
      </c>
      <c r="BL182" s="285" t="n">
        <v>0</v>
      </c>
      <c r="BM182" s="285" t="n">
        <v>0</v>
      </c>
      <c r="BN182" s="285" t="n">
        <v>0</v>
      </c>
      <c r="BO182" s="285" t="n">
        <v>0</v>
      </c>
      <c r="BP182" s="285" t="n">
        <v>0</v>
      </c>
      <c r="BQ182" s="285" t="n">
        <v>0</v>
      </c>
      <c r="BR182" s="285" t="n">
        <v>0</v>
      </c>
      <c r="BS182" s="285" t="n">
        <v>0</v>
      </c>
      <c r="BT182" s="285" t="n">
        <v>0</v>
      </c>
      <c r="BU182" s="285" t="n">
        <v>0</v>
      </c>
      <c r="BV182" s="285" t="n">
        <v>0</v>
      </c>
      <c r="BW182" s="285" t="n">
        <v>0</v>
      </c>
      <c r="BX182" s="285" t="n">
        <v>0</v>
      </c>
      <c r="BY182" s="285" t="n">
        <v>0</v>
      </c>
      <c r="BZ182" s="285" t="n">
        <v>0</v>
      </c>
      <c r="CA182" s="285" t="n">
        <v>0</v>
      </c>
      <c r="CB182" s="285" t="n">
        <v>0</v>
      </c>
      <c r="CC182" s="285" t="n">
        <v>0</v>
      </c>
      <c r="CD182" s="285" t="n">
        <v>0</v>
      </c>
      <c r="CE182" s="285" t="n">
        <v>0</v>
      </c>
      <c r="CF182" s="285" t="n">
        <v>0</v>
      </c>
      <c r="CG182" s="285" t="n">
        <v>0</v>
      </c>
      <c r="CH182" s="285" t="n">
        <v>0</v>
      </c>
      <c r="CI182" s="345"/>
      <c r="CJ182" s="18"/>
      <c r="CK182" s="18"/>
      <c r="CL182" s="18"/>
      <c r="CM182" s="18"/>
      <c r="CN182" s="18"/>
      <c r="CO182" s="18"/>
      <c r="CP182" s="18"/>
      <c r="CQ182" s="18"/>
      <c r="CR182" s="18"/>
      <c r="CS182" s="18"/>
      <c r="CT182" s="18"/>
      <c r="CU182" s="18"/>
      <c r="CV182" s="18"/>
      <c r="CW182" s="18"/>
      <c r="CX182" s="18"/>
      <c r="CY182" s="18"/>
      <c r="CZ182" s="18"/>
      <c r="DA182" s="18"/>
      <c r="DB182" s="18"/>
      <c r="DC182" s="18"/>
      <c r="DD182" s="18"/>
      <c r="DE182" s="18"/>
      <c r="DF182" s="18"/>
      <c r="DG182" s="18"/>
      <c r="DH182" s="18"/>
      <c r="DI182" s="18"/>
      <c r="DJ182" s="18"/>
      <c r="DK182" s="18"/>
      <c r="DL182" s="18"/>
      <c r="DM182" s="18"/>
      <c r="DN182" s="18"/>
      <c r="DO182" s="18"/>
      <c r="DP182" s="18"/>
      <c r="DQ182" s="18"/>
      <c r="DR182" s="18"/>
      <c r="DS182" s="18"/>
      <c r="DT182" s="18"/>
      <c r="DU182" s="18"/>
      <c r="DV182" s="18"/>
      <c r="DW182" s="18"/>
      <c r="DX182" s="18"/>
      <c r="DY182" s="18"/>
      <c r="DZ182" s="18"/>
      <c r="EA182" s="18"/>
      <c r="EB182" s="18"/>
      <c r="EC182" s="18"/>
    </row>
    <row r="183" customFormat="false" ht="11.25" hidden="false" customHeight="true" outlineLevel="0" collapsed="false">
      <c r="A183" s="342" t="n">
        <v>2015</v>
      </c>
      <c r="B183" s="343" t="n">
        <v>299</v>
      </c>
      <c r="C183" s="344" t="s">
        <v>459</v>
      </c>
      <c r="D183" s="285" t="n">
        <v>45131.7</v>
      </c>
      <c r="E183" s="285" t="n">
        <v>46040.08</v>
      </c>
      <c r="F183" s="285" t="n">
        <v>0</v>
      </c>
      <c r="G183" s="285" t="n">
        <v>0</v>
      </c>
      <c r="H183" s="285" t="n">
        <v>0</v>
      </c>
      <c r="I183" s="285" t="n">
        <v>0</v>
      </c>
      <c r="J183" s="345"/>
      <c r="K183" s="285" t="n">
        <f aca="false">IF(E183&lt;&gt;0,ROUND(E183-(T183/(U183+V183)),0),"")</f>
        <v>0</v>
      </c>
      <c r="L183" s="285" t="str">
        <f aca="false">IF(F183&lt;&gt;0,ROUND(F183-(W183/(X183)),0),"")</f>
        <v/>
      </c>
      <c r="M183" s="285" t="str">
        <f aca="false">IF(G183&lt;&gt;0,ROUND(G183-(Y183/(Z183)),0),"")</f>
        <v/>
      </c>
      <c r="N183" s="285" t="str">
        <f aca="false">IF(H183&lt;&gt;0,ROUND(H183-(AA183/(AB183)),0),"")</f>
        <v/>
      </c>
      <c r="O183" s="285" t="str">
        <f aca="false">IF(I183&lt;&gt;0,ROUND(I183-(AC183/(AD183)),0),"")</f>
        <v/>
      </c>
      <c r="P183" s="345"/>
      <c r="Q183" s="285" t="n">
        <v>1715004.53</v>
      </c>
      <c r="R183" s="285" t="n">
        <v>38</v>
      </c>
      <c r="S183" s="285" t="n">
        <v>0</v>
      </c>
      <c r="T183" s="285" t="n">
        <v>1795563</v>
      </c>
      <c r="U183" s="285" t="n">
        <v>39</v>
      </c>
      <c r="V183" s="285" t="n">
        <v>0</v>
      </c>
      <c r="W183" s="285" t="n">
        <v>0</v>
      </c>
      <c r="X183" s="285" t="n">
        <v>0</v>
      </c>
      <c r="Y183" s="285" t="n">
        <v>0</v>
      </c>
      <c r="Z183" s="285" t="n">
        <v>0</v>
      </c>
      <c r="AA183" s="285" t="n">
        <v>0</v>
      </c>
      <c r="AB183" s="285" t="n">
        <v>0</v>
      </c>
      <c r="AC183" s="285" t="n">
        <v>0</v>
      </c>
      <c r="AD183" s="285" t="n">
        <v>0</v>
      </c>
      <c r="AE183" s="345"/>
      <c r="AF183" s="285" t="n">
        <f aca="false">IF(ISBLANK(Q183),"",ROUND(Q183-(AS183+AT183+AU183),0))</f>
        <v>0</v>
      </c>
      <c r="AG183" s="285" t="n">
        <f aca="false">IF(ISBLANK(T183),"",ROUND(T183-(AV183+AW183+AX183),0))</f>
        <v>0</v>
      </c>
      <c r="AH183" s="285" t="n">
        <f aca="false">IF(ISBLANK(W183),"",ROUND(W183-(BK183+BL183+BM183),0))</f>
        <v>0</v>
      </c>
      <c r="AI183" s="285" t="n">
        <f aca="false">IF(ISBLANK(Y183),"",ROUND(Y183-(BN183+BO183+BP183),0))</f>
        <v>0</v>
      </c>
      <c r="AJ183" s="285" t="n">
        <f aca="false">IF(ISBLANK(AA183),"",ROUND(AA183-(BW183+BX183+BY183),0))</f>
        <v>0</v>
      </c>
      <c r="AK183" s="285" t="n">
        <f aca="false">IF(ISBLANK(AC183),"",ROUND(AC183-(BZ183+CA183+CB183),0))</f>
        <v>0</v>
      </c>
      <c r="AL183" s="285" t="n">
        <f aca="false">IF(ISBLANK(R183),"",ROUND((R183+S183)-(AY183+AZ183+BA183+BE183+BF183+BG183),0))</f>
        <v>0</v>
      </c>
      <c r="AM183" s="285" t="n">
        <f aca="false">IF(ISBLANK(U183),"",ROUND((U183+V183)-(BB183+BC183+BD183+BH183+BI183+BJ183),0))</f>
        <v>0</v>
      </c>
      <c r="AN183" s="285" t="n">
        <f aca="false">IF(ISBLANK(X183),"",ROUND((X183)-(BQ183+BR183+BS183),0))</f>
        <v>0</v>
      </c>
      <c r="AO183" s="285" t="n">
        <f aca="false">IF(ISBLANK(Z183),"",ROUND((Z183)-(BT183+BU183+BV183),0))</f>
        <v>0</v>
      </c>
      <c r="AP183" s="285" t="n">
        <f aca="false">IF(ISBLANK(AB183),"",ROUND((AB183)-(CC183+CD183+CE183),0))</f>
        <v>0</v>
      </c>
      <c r="AQ183" s="285" t="n">
        <f aca="false">IF(ISBLANK(AD183),"",ROUND((AD183)-(CF183+CG183+CH183),0))</f>
        <v>0</v>
      </c>
      <c r="AR183" s="345"/>
      <c r="AS183" s="285" t="n">
        <v>894316.53</v>
      </c>
      <c r="AT183" s="285" t="n">
        <v>820688</v>
      </c>
      <c r="AU183" s="285" t="n">
        <v>0</v>
      </c>
      <c r="AV183" s="285" t="n">
        <v>905691</v>
      </c>
      <c r="AW183" s="285" t="n">
        <v>889872</v>
      </c>
      <c r="AX183" s="285" t="n">
        <v>0</v>
      </c>
      <c r="AY183" s="285" t="n">
        <v>20.5</v>
      </c>
      <c r="AZ183" s="285" t="n">
        <v>17.5</v>
      </c>
      <c r="BA183" s="285" t="n">
        <v>0</v>
      </c>
      <c r="BB183" s="285" t="n">
        <v>20.5</v>
      </c>
      <c r="BC183" s="285" t="n">
        <v>18.5</v>
      </c>
      <c r="BD183" s="285" t="n">
        <v>0</v>
      </c>
      <c r="BE183" s="285" t="n">
        <v>0</v>
      </c>
      <c r="BF183" s="285" t="n">
        <v>0</v>
      </c>
      <c r="BG183" s="285" t="n">
        <v>0</v>
      </c>
      <c r="BH183" s="285" t="n">
        <v>0</v>
      </c>
      <c r="BI183" s="285" t="n">
        <v>0</v>
      </c>
      <c r="BJ183" s="285" t="n">
        <v>0</v>
      </c>
      <c r="BK183" s="285" t="n">
        <v>0</v>
      </c>
      <c r="BL183" s="285" t="n">
        <v>0</v>
      </c>
      <c r="BM183" s="285" t="n">
        <v>0</v>
      </c>
      <c r="BN183" s="285" t="n">
        <v>0</v>
      </c>
      <c r="BO183" s="285" t="n">
        <v>0</v>
      </c>
      <c r="BP183" s="285" t="n">
        <v>0</v>
      </c>
      <c r="BQ183" s="285" t="n">
        <v>0</v>
      </c>
      <c r="BR183" s="285" t="n">
        <v>0</v>
      </c>
      <c r="BS183" s="285" t="n">
        <v>0</v>
      </c>
      <c r="BT183" s="285" t="n">
        <v>0</v>
      </c>
      <c r="BU183" s="285" t="n">
        <v>0</v>
      </c>
      <c r="BV183" s="285" t="n">
        <v>0</v>
      </c>
      <c r="BW183" s="285" t="n">
        <v>0</v>
      </c>
      <c r="BX183" s="285" t="n">
        <v>0</v>
      </c>
      <c r="BY183" s="285" t="n">
        <v>0</v>
      </c>
      <c r="BZ183" s="285" t="n">
        <v>0</v>
      </c>
      <c r="CA183" s="285" t="n">
        <v>0</v>
      </c>
      <c r="CB183" s="285" t="n">
        <v>0</v>
      </c>
      <c r="CC183" s="285" t="n">
        <v>0</v>
      </c>
      <c r="CD183" s="285" t="n">
        <v>0</v>
      </c>
      <c r="CE183" s="285" t="n">
        <v>0</v>
      </c>
      <c r="CF183" s="285" t="n">
        <v>0</v>
      </c>
      <c r="CG183" s="285" t="n">
        <v>0</v>
      </c>
      <c r="CH183" s="285" t="n">
        <v>0</v>
      </c>
      <c r="CI183" s="345"/>
      <c r="CJ183" s="18"/>
      <c r="CK183" s="18"/>
      <c r="CL183" s="18"/>
      <c r="CM183" s="18"/>
      <c r="CN183" s="18"/>
      <c r="CO183" s="18"/>
      <c r="CP183" s="18"/>
      <c r="CQ183" s="18"/>
      <c r="CR183" s="18"/>
      <c r="CS183" s="18"/>
      <c r="CT183" s="18"/>
      <c r="CU183" s="18"/>
      <c r="CV183" s="18"/>
      <c r="CW183" s="18"/>
      <c r="CX183" s="18"/>
      <c r="CY183" s="18"/>
      <c r="CZ183" s="18"/>
      <c r="DA183" s="18"/>
      <c r="DB183" s="18"/>
      <c r="DC183" s="18"/>
      <c r="DD183" s="18"/>
      <c r="DE183" s="18"/>
      <c r="DF183" s="18"/>
      <c r="DG183" s="18"/>
      <c r="DH183" s="18"/>
      <c r="DI183" s="18"/>
      <c r="DJ183" s="18"/>
      <c r="DK183" s="18"/>
      <c r="DL183" s="18"/>
      <c r="DM183" s="18"/>
      <c r="DN183" s="18"/>
      <c r="DO183" s="18"/>
      <c r="DP183" s="18"/>
      <c r="DQ183" s="18"/>
      <c r="DR183" s="18"/>
      <c r="DS183" s="18"/>
      <c r="DT183" s="18"/>
      <c r="DU183" s="18"/>
      <c r="DV183" s="18"/>
      <c r="DW183" s="18"/>
      <c r="DX183" s="18"/>
      <c r="DY183" s="18"/>
      <c r="DZ183" s="18"/>
      <c r="EA183" s="18"/>
      <c r="EB183" s="18"/>
      <c r="EC183" s="18"/>
    </row>
    <row r="184" customFormat="false" ht="11.25" hidden="false" customHeight="true" outlineLevel="0" collapsed="false">
      <c r="A184" s="342" t="n">
        <v>2015</v>
      </c>
      <c r="B184" s="343" t="n">
        <v>301</v>
      </c>
      <c r="C184" s="344" t="s">
        <v>588</v>
      </c>
      <c r="D184" s="285" t="n">
        <v>60776.14</v>
      </c>
      <c r="E184" s="285" t="n">
        <v>63443.11</v>
      </c>
      <c r="F184" s="285" t="n">
        <v>85643.9</v>
      </c>
      <c r="G184" s="285" t="n">
        <v>86700</v>
      </c>
      <c r="H184" s="285" t="n">
        <v>87018.72</v>
      </c>
      <c r="I184" s="285" t="n">
        <v>88760</v>
      </c>
      <c r="J184" s="345"/>
      <c r="K184" s="285" t="n">
        <f aca="false">IF(E184&lt;&gt;0,ROUND(E184-(T184/(U184+V184)),0),"")</f>
        <v>-0</v>
      </c>
      <c r="L184" s="285" t="n">
        <f aca="false">IF(F184&lt;&gt;0,ROUND(F184-(W184/(X184)),0),"")</f>
        <v>0</v>
      </c>
      <c r="M184" s="285" t="n">
        <f aca="false">IF(G184&lt;&gt;0,ROUND(G184-(Y184/(Z184)),0),"")</f>
        <v>0</v>
      </c>
      <c r="N184" s="285" t="n">
        <f aca="false">IF(H184&lt;&gt;0,ROUND(H184-(AA184/(AB184)),0),"")</f>
        <v>0</v>
      </c>
      <c r="O184" s="285" t="n">
        <f aca="false">IF(I184&lt;&gt;0,ROUND(I184-(AC184/(AD184)),0),"")</f>
        <v>0</v>
      </c>
      <c r="P184" s="345"/>
      <c r="Q184" s="285" t="n">
        <v>583450.95</v>
      </c>
      <c r="R184" s="285" t="n">
        <v>9.6</v>
      </c>
      <c r="S184" s="285" t="n">
        <v>0</v>
      </c>
      <c r="T184" s="285" t="n">
        <v>672497</v>
      </c>
      <c r="U184" s="285" t="n">
        <v>10.6</v>
      </c>
      <c r="V184" s="285" t="n">
        <v>0</v>
      </c>
      <c r="W184" s="285" t="n">
        <v>85643.9</v>
      </c>
      <c r="X184" s="285" t="n">
        <v>1</v>
      </c>
      <c r="Y184" s="285" t="n">
        <v>86700</v>
      </c>
      <c r="Z184" s="285" t="n">
        <v>1</v>
      </c>
      <c r="AA184" s="285" t="n">
        <v>87018.72</v>
      </c>
      <c r="AB184" s="285" t="n">
        <v>1</v>
      </c>
      <c r="AC184" s="285" t="n">
        <v>88760</v>
      </c>
      <c r="AD184" s="285" t="n">
        <v>1</v>
      </c>
      <c r="AE184" s="345"/>
      <c r="AF184" s="285" t="n">
        <f aca="false">IF(ISBLANK(Q184),"",ROUND(Q184-(AS184+AT184+AU184),0))</f>
        <v>0</v>
      </c>
      <c r="AG184" s="285" t="n">
        <f aca="false">IF(ISBLANK(T184),"",ROUND(T184-(AV184+AW184+AX184),0))</f>
        <v>0</v>
      </c>
      <c r="AH184" s="285" t="n">
        <f aca="false">IF(ISBLANK(W184),"",ROUND(W184-(BK184+BL184+BM184),0))</f>
        <v>0</v>
      </c>
      <c r="AI184" s="285" t="n">
        <f aca="false">IF(ISBLANK(Y184),"",ROUND(Y184-(BN184+BO184+BP184),0))</f>
        <v>0</v>
      </c>
      <c r="AJ184" s="285" t="n">
        <f aca="false">IF(ISBLANK(AA184),"",ROUND(AA184-(BW184+BX184+BY184),0))</f>
        <v>0</v>
      </c>
      <c r="AK184" s="285" t="n">
        <f aca="false">IF(ISBLANK(AC184),"",ROUND(AC184-(BZ184+CA184+CB184),0))</f>
        <v>0</v>
      </c>
      <c r="AL184" s="285" t="n">
        <f aca="false">IF(ISBLANK(R184),"",ROUND((R184+S184)-(AY184+AZ184+BA184+BE184+BF184+BG184),0))</f>
        <v>0</v>
      </c>
      <c r="AM184" s="285" t="n">
        <f aca="false">IF(ISBLANK(U184),"",ROUND((U184+V184)-(BB184+BC184+BD184+BH184+BI184+BJ184),0))</f>
        <v>0</v>
      </c>
      <c r="AN184" s="285" t="n">
        <f aca="false">IF(ISBLANK(X184),"",ROUND((X184)-(BQ184+BR184+BS184),0))</f>
        <v>0</v>
      </c>
      <c r="AO184" s="285" t="n">
        <f aca="false">IF(ISBLANK(Z184),"",ROUND((Z184)-(BT184+BU184+BV184),0))</f>
        <v>0</v>
      </c>
      <c r="AP184" s="285" t="n">
        <f aca="false">IF(ISBLANK(AB184),"",ROUND((AB184)-(CC184+CD184+CE184),0))</f>
        <v>0</v>
      </c>
      <c r="AQ184" s="285" t="n">
        <f aca="false">IF(ISBLANK(AD184),"",ROUND((AD184)-(CF184+CG184+CH184),0))</f>
        <v>0</v>
      </c>
      <c r="AR184" s="345"/>
      <c r="AS184" s="285" t="n">
        <v>0</v>
      </c>
      <c r="AT184" s="285" t="n">
        <v>583450.95</v>
      </c>
      <c r="AU184" s="285" t="n">
        <v>0</v>
      </c>
      <c r="AV184" s="285" t="n">
        <v>0</v>
      </c>
      <c r="AW184" s="285" t="n">
        <v>672497</v>
      </c>
      <c r="AX184" s="285" t="n">
        <v>0</v>
      </c>
      <c r="AY184" s="285" t="n">
        <v>0</v>
      </c>
      <c r="AZ184" s="285" t="n">
        <v>9.6</v>
      </c>
      <c r="BA184" s="285" t="n">
        <v>0</v>
      </c>
      <c r="BB184" s="285" t="n">
        <v>0</v>
      </c>
      <c r="BC184" s="285" t="n">
        <v>10.6</v>
      </c>
      <c r="BD184" s="285" t="n">
        <v>0</v>
      </c>
      <c r="BE184" s="285" t="n">
        <v>0</v>
      </c>
      <c r="BF184" s="285" t="n">
        <v>0</v>
      </c>
      <c r="BG184" s="285" t="n">
        <v>0</v>
      </c>
      <c r="BH184" s="285" t="n">
        <v>0</v>
      </c>
      <c r="BI184" s="285" t="n">
        <v>0</v>
      </c>
      <c r="BJ184" s="285" t="n">
        <v>0</v>
      </c>
      <c r="BK184" s="285" t="n">
        <v>0</v>
      </c>
      <c r="BL184" s="285" t="n">
        <v>85643.9</v>
      </c>
      <c r="BM184" s="285" t="n">
        <v>0</v>
      </c>
      <c r="BN184" s="285" t="n">
        <v>0</v>
      </c>
      <c r="BO184" s="285" t="n">
        <v>86700</v>
      </c>
      <c r="BP184" s="285" t="n">
        <v>0</v>
      </c>
      <c r="BQ184" s="285" t="n">
        <v>0</v>
      </c>
      <c r="BR184" s="285" t="n">
        <v>1</v>
      </c>
      <c r="BS184" s="285" t="n">
        <v>0</v>
      </c>
      <c r="BT184" s="285" t="n">
        <v>0</v>
      </c>
      <c r="BU184" s="285" t="n">
        <v>1</v>
      </c>
      <c r="BV184" s="285" t="n">
        <v>0</v>
      </c>
      <c r="BW184" s="285" t="n">
        <v>0</v>
      </c>
      <c r="BX184" s="285" t="n">
        <v>87018.72</v>
      </c>
      <c r="BY184" s="285" t="n">
        <v>0</v>
      </c>
      <c r="BZ184" s="285" t="n">
        <v>0</v>
      </c>
      <c r="CA184" s="285" t="n">
        <v>88760</v>
      </c>
      <c r="CB184" s="285" t="n">
        <v>0</v>
      </c>
      <c r="CC184" s="285" t="n">
        <v>0</v>
      </c>
      <c r="CD184" s="285" t="n">
        <v>1</v>
      </c>
      <c r="CE184" s="285" t="n">
        <v>0</v>
      </c>
      <c r="CF184" s="285" t="n">
        <v>0</v>
      </c>
      <c r="CG184" s="285" t="n">
        <v>1</v>
      </c>
      <c r="CH184" s="285" t="n">
        <v>0</v>
      </c>
      <c r="CI184" s="345"/>
      <c r="CJ184" s="18"/>
      <c r="CK184" s="18"/>
      <c r="CL184" s="18"/>
      <c r="CM184" s="18"/>
      <c r="CN184" s="18"/>
      <c r="CO184" s="18"/>
      <c r="CP184" s="18"/>
      <c r="CQ184" s="18"/>
      <c r="CR184" s="18"/>
      <c r="CS184" s="18"/>
      <c r="CT184" s="18"/>
      <c r="CU184" s="18"/>
      <c r="CV184" s="18"/>
      <c r="CW184" s="18"/>
      <c r="CX184" s="18"/>
      <c r="CY184" s="18"/>
      <c r="CZ184" s="18"/>
      <c r="DA184" s="18"/>
      <c r="DB184" s="18"/>
      <c r="DC184" s="18"/>
      <c r="DD184" s="18"/>
      <c r="DE184" s="18"/>
      <c r="DF184" s="18"/>
      <c r="DG184" s="18"/>
      <c r="DH184" s="18"/>
      <c r="DI184" s="18"/>
      <c r="DJ184" s="18"/>
      <c r="DK184" s="18"/>
      <c r="DL184" s="18"/>
      <c r="DM184" s="18"/>
      <c r="DN184" s="18"/>
      <c r="DO184" s="18"/>
      <c r="DP184" s="18"/>
      <c r="DQ184" s="18"/>
      <c r="DR184" s="18"/>
      <c r="DS184" s="18"/>
      <c r="DT184" s="18"/>
      <c r="DU184" s="18"/>
      <c r="DV184" s="18"/>
      <c r="DW184" s="18"/>
      <c r="DX184" s="18"/>
      <c r="DY184" s="18"/>
      <c r="DZ184" s="18"/>
      <c r="EA184" s="18"/>
      <c r="EB184" s="18"/>
      <c r="EC184" s="18"/>
    </row>
    <row r="185" customFormat="false" ht="11.25" hidden="false" customHeight="true" outlineLevel="0" collapsed="false">
      <c r="A185" s="342" t="n">
        <v>2015</v>
      </c>
      <c r="B185" s="343" t="n">
        <v>302</v>
      </c>
      <c r="C185" s="344" t="s">
        <v>589</v>
      </c>
      <c r="D185" s="285" t="n">
        <v>47318.33</v>
      </c>
      <c r="E185" s="285" t="n">
        <v>37977.1</v>
      </c>
      <c r="F185" s="285" t="n">
        <v>87806.04</v>
      </c>
      <c r="G185" s="285" t="n">
        <v>89562</v>
      </c>
      <c r="H185" s="285" t="n">
        <v>0</v>
      </c>
      <c r="I185" s="285" t="n">
        <v>14880</v>
      </c>
      <c r="J185" s="345"/>
      <c r="K185" s="285" t="n">
        <f aca="false">IF(E185&lt;&gt;0,ROUND(E185-(T185/(U185+V185)),0),"")</f>
        <v>0</v>
      </c>
      <c r="L185" s="285" t="n">
        <f aca="false">IF(F185&lt;&gt;0,ROUND(F185-(W185/(X185)),0),"")</f>
        <v>0</v>
      </c>
      <c r="M185" s="285" t="n">
        <f aca="false">IF(G185&lt;&gt;0,ROUND(G185-(Y185/(Z185)),0),"")</f>
        <v>0</v>
      </c>
      <c r="N185" s="285" t="str">
        <f aca="false">IF(H185&lt;&gt;0,ROUND(H185-(AA185/(AB185)),0),"")</f>
        <v/>
      </c>
      <c r="O185" s="285" t="n">
        <f aca="false">IF(I185&lt;&gt;0,ROUND(I185-(AC185/(AD185)),0),"")</f>
        <v>0</v>
      </c>
      <c r="P185" s="345"/>
      <c r="Q185" s="285" t="n">
        <v>473183.32</v>
      </c>
      <c r="R185" s="285" t="n">
        <v>10</v>
      </c>
      <c r="S185" s="285" t="n">
        <v>0</v>
      </c>
      <c r="T185" s="285" t="n">
        <v>379771</v>
      </c>
      <c r="U185" s="285" t="n">
        <v>10</v>
      </c>
      <c r="V185" s="285" t="n">
        <v>0</v>
      </c>
      <c r="W185" s="285" t="n">
        <v>87806.04</v>
      </c>
      <c r="X185" s="285" t="n">
        <v>1</v>
      </c>
      <c r="Y185" s="285" t="n">
        <v>89562</v>
      </c>
      <c r="Z185" s="285" t="n">
        <v>1</v>
      </c>
      <c r="AA185" s="285" t="n">
        <v>0</v>
      </c>
      <c r="AB185" s="285" t="n">
        <v>0</v>
      </c>
      <c r="AC185" s="285" t="n">
        <v>5952</v>
      </c>
      <c r="AD185" s="285" t="n">
        <v>0.4</v>
      </c>
      <c r="AE185" s="345"/>
      <c r="AF185" s="285" t="n">
        <f aca="false">IF(ISBLANK(Q185),"",ROUND(Q185-(AS185+AT185+AU185),0))</f>
        <v>0</v>
      </c>
      <c r="AG185" s="285" t="n">
        <f aca="false">IF(ISBLANK(T185),"",ROUND(T185-(AV185+AW185+AX185),0))</f>
        <v>0</v>
      </c>
      <c r="AH185" s="285" t="n">
        <f aca="false">IF(ISBLANK(W185),"",ROUND(W185-(BK185+BL185+BM185),0))</f>
        <v>0</v>
      </c>
      <c r="AI185" s="285" t="n">
        <f aca="false">IF(ISBLANK(Y185),"",ROUND(Y185-(BN185+BO185+BP185),0))</f>
        <v>0</v>
      </c>
      <c r="AJ185" s="285" t="n">
        <f aca="false">IF(ISBLANK(AA185),"",ROUND(AA185-(BW185+BX185+BY185),0))</f>
        <v>0</v>
      </c>
      <c r="AK185" s="285" t="n">
        <f aca="false">IF(ISBLANK(AC185),"",ROUND(AC185-(BZ185+CA185+CB185),0))</f>
        <v>0</v>
      </c>
      <c r="AL185" s="285" t="n">
        <f aca="false">IF(ISBLANK(R185),"",ROUND((R185+S185)-(AY185+AZ185+BA185+BE185+BF185+BG185),0))</f>
        <v>0</v>
      </c>
      <c r="AM185" s="285" t="n">
        <f aca="false">IF(ISBLANK(U185),"",ROUND((U185+V185)-(BB185+BC185+BD185+BH185+BI185+BJ185),0))</f>
        <v>0</v>
      </c>
      <c r="AN185" s="285" t="n">
        <f aca="false">IF(ISBLANK(X185),"",ROUND((X185)-(BQ185+BR185+BS185),0))</f>
        <v>0</v>
      </c>
      <c r="AO185" s="285" t="n">
        <f aca="false">IF(ISBLANK(Z185),"",ROUND((Z185)-(BT185+BU185+BV185),0))</f>
        <v>0</v>
      </c>
      <c r="AP185" s="285" t="n">
        <f aca="false">IF(ISBLANK(AB185),"",ROUND((AB185)-(CC185+CD185+CE185),0))</f>
        <v>0</v>
      </c>
      <c r="AQ185" s="285" t="n">
        <f aca="false">IF(ISBLANK(AD185),"",ROUND((AD185)-(CF185+CG185+CH185),0))</f>
        <v>0</v>
      </c>
      <c r="AR185" s="345"/>
      <c r="AS185" s="285" t="n">
        <v>0</v>
      </c>
      <c r="AT185" s="285" t="n">
        <v>473183.32</v>
      </c>
      <c r="AU185" s="285" t="n">
        <v>0</v>
      </c>
      <c r="AV185" s="285" t="n">
        <v>0</v>
      </c>
      <c r="AW185" s="285" t="n">
        <v>379771</v>
      </c>
      <c r="AX185" s="285" t="n">
        <v>0</v>
      </c>
      <c r="AY185" s="285" t="n">
        <v>0</v>
      </c>
      <c r="AZ185" s="285" t="n">
        <v>10</v>
      </c>
      <c r="BA185" s="285" t="n">
        <v>0</v>
      </c>
      <c r="BB185" s="285" t="n">
        <v>0</v>
      </c>
      <c r="BC185" s="285" t="n">
        <v>10</v>
      </c>
      <c r="BD185" s="285" t="n">
        <v>0</v>
      </c>
      <c r="BE185" s="285" t="n">
        <v>0</v>
      </c>
      <c r="BF185" s="285" t="n">
        <v>0</v>
      </c>
      <c r="BG185" s="285" t="n">
        <v>0</v>
      </c>
      <c r="BH185" s="285" t="n">
        <v>0</v>
      </c>
      <c r="BI185" s="285" t="n">
        <v>0</v>
      </c>
      <c r="BJ185" s="285" t="n">
        <v>0</v>
      </c>
      <c r="BK185" s="285" t="n">
        <v>0</v>
      </c>
      <c r="BL185" s="285" t="n">
        <v>87806.04</v>
      </c>
      <c r="BM185" s="285" t="n">
        <v>0</v>
      </c>
      <c r="BN185" s="285" t="n">
        <v>0</v>
      </c>
      <c r="BO185" s="285" t="n">
        <v>89562</v>
      </c>
      <c r="BP185" s="285" t="n">
        <v>0</v>
      </c>
      <c r="BQ185" s="285" t="n">
        <v>0</v>
      </c>
      <c r="BR185" s="285" t="n">
        <v>1</v>
      </c>
      <c r="BS185" s="285" t="n">
        <v>0</v>
      </c>
      <c r="BT185" s="285" t="n">
        <v>0</v>
      </c>
      <c r="BU185" s="285" t="n">
        <v>1</v>
      </c>
      <c r="BV185" s="285" t="n">
        <v>0</v>
      </c>
      <c r="BW185" s="285" t="n">
        <v>0</v>
      </c>
      <c r="BX185" s="285" t="n">
        <v>0</v>
      </c>
      <c r="BY185" s="285" t="n">
        <v>0</v>
      </c>
      <c r="BZ185" s="285" t="n">
        <v>0</v>
      </c>
      <c r="CA185" s="285" t="n">
        <v>5952</v>
      </c>
      <c r="CB185" s="285" t="n">
        <v>0</v>
      </c>
      <c r="CC185" s="285" t="n">
        <v>0</v>
      </c>
      <c r="CD185" s="285" t="n">
        <v>0</v>
      </c>
      <c r="CE185" s="285" t="n">
        <v>0</v>
      </c>
      <c r="CF185" s="285" t="n">
        <v>0</v>
      </c>
      <c r="CG185" s="285" t="n">
        <v>0.4</v>
      </c>
      <c r="CH185" s="285" t="n">
        <v>0</v>
      </c>
      <c r="CI185" s="345"/>
      <c r="CJ185" s="18"/>
      <c r="CK185" s="18"/>
      <c r="CL185" s="18"/>
      <c r="CM185" s="18"/>
      <c r="CN185" s="18"/>
      <c r="CO185" s="18"/>
      <c r="CP185" s="18"/>
      <c r="CQ185" s="18"/>
      <c r="CR185" s="18"/>
      <c r="CS185" s="18"/>
      <c r="CT185" s="18"/>
      <c r="CU185" s="18"/>
      <c r="CV185" s="18"/>
      <c r="CW185" s="18"/>
      <c r="CX185" s="18"/>
      <c r="CY185" s="18"/>
      <c r="CZ185" s="18"/>
      <c r="DA185" s="18"/>
      <c r="DB185" s="18"/>
      <c r="DC185" s="18"/>
      <c r="DD185" s="18"/>
      <c r="DE185" s="18"/>
      <c r="DF185" s="18"/>
      <c r="DG185" s="18"/>
      <c r="DH185" s="18"/>
      <c r="DI185" s="18"/>
      <c r="DJ185" s="18"/>
      <c r="DK185" s="18"/>
      <c r="DL185" s="18"/>
      <c r="DM185" s="18"/>
      <c r="DN185" s="18"/>
      <c r="DO185" s="18"/>
      <c r="DP185" s="18"/>
      <c r="DQ185" s="18"/>
      <c r="DR185" s="18"/>
      <c r="DS185" s="18"/>
      <c r="DT185" s="18"/>
      <c r="DU185" s="18"/>
      <c r="DV185" s="18"/>
      <c r="DW185" s="18"/>
      <c r="DX185" s="18"/>
      <c r="DY185" s="18"/>
      <c r="DZ185" s="18"/>
      <c r="EA185" s="18"/>
      <c r="EB185" s="18"/>
      <c r="EC185" s="18"/>
    </row>
    <row r="186" customFormat="false" ht="11.25" hidden="false" customHeight="true" outlineLevel="0" collapsed="false">
      <c r="A186" s="342" t="n">
        <v>2015</v>
      </c>
      <c r="B186" s="343" t="n">
        <v>304</v>
      </c>
      <c r="C186" s="344" t="s">
        <v>501</v>
      </c>
      <c r="D186" s="285" t="n">
        <v>52800.98</v>
      </c>
      <c r="E186" s="285" t="n">
        <v>53862.07</v>
      </c>
      <c r="F186" s="285" t="n">
        <v>102225.96</v>
      </c>
      <c r="G186" s="285" t="n">
        <v>100000</v>
      </c>
      <c r="H186" s="285" t="n">
        <v>77333.52</v>
      </c>
      <c r="I186" s="285" t="n">
        <v>79000</v>
      </c>
      <c r="J186" s="345"/>
      <c r="K186" s="285" t="n">
        <f aca="false">IF(E186&lt;&gt;0,ROUND(E186-(T186/(U186+V186)),0),"")</f>
        <v>0</v>
      </c>
      <c r="L186" s="285" t="n">
        <f aca="false">IF(F186&lt;&gt;0,ROUND(F186-(W186/(X186)),0),"")</f>
        <v>0</v>
      </c>
      <c r="M186" s="285" t="n">
        <f aca="false">IF(G186&lt;&gt;0,ROUND(G186-(Y186/(Z186)),0),"")</f>
        <v>0</v>
      </c>
      <c r="N186" s="285" t="n">
        <f aca="false">IF(H186&lt;&gt;0,ROUND(H186-(AA186/(AB186)),0),"")</f>
        <v>0</v>
      </c>
      <c r="O186" s="285" t="n">
        <f aca="false">IF(I186&lt;&gt;0,ROUND(I186-(AC186/(AD186)),0),"")</f>
        <v>0</v>
      </c>
      <c r="P186" s="345"/>
      <c r="Q186" s="285" t="n">
        <v>1531228.31</v>
      </c>
      <c r="R186" s="285" t="n">
        <v>28</v>
      </c>
      <c r="S186" s="285" t="n">
        <v>1</v>
      </c>
      <c r="T186" s="285" t="n">
        <v>1562000</v>
      </c>
      <c r="U186" s="285" t="n">
        <v>28</v>
      </c>
      <c r="V186" s="285" t="n">
        <v>1</v>
      </c>
      <c r="W186" s="285" t="n">
        <v>102225.96</v>
      </c>
      <c r="X186" s="285" t="n">
        <v>1</v>
      </c>
      <c r="Y186" s="285" t="n">
        <v>100000</v>
      </c>
      <c r="Z186" s="285" t="n">
        <v>1</v>
      </c>
      <c r="AA186" s="285" t="n">
        <v>154667.04</v>
      </c>
      <c r="AB186" s="285" t="n">
        <v>2</v>
      </c>
      <c r="AC186" s="285" t="n">
        <v>158000</v>
      </c>
      <c r="AD186" s="285" t="n">
        <v>2</v>
      </c>
      <c r="AE186" s="345"/>
      <c r="AF186" s="285" t="n">
        <f aca="false">IF(ISBLANK(Q186),"",ROUND(Q186-(AS186+AT186+AU186),0))</f>
        <v>0</v>
      </c>
      <c r="AG186" s="285" t="n">
        <f aca="false">IF(ISBLANK(T186),"",ROUND(T186-(AV186+AW186+AX186),0))</f>
        <v>0</v>
      </c>
      <c r="AH186" s="285" t="n">
        <f aca="false">IF(ISBLANK(W186),"",ROUND(W186-(BK186+BL186+BM186),0))</f>
        <v>0</v>
      </c>
      <c r="AI186" s="285" t="n">
        <f aca="false">IF(ISBLANK(Y186),"",ROUND(Y186-(BN186+BO186+BP186),0))</f>
        <v>0</v>
      </c>
      <c r="AJ186" s="285" t="n">
        <f aca="false">IF(ISBLANK(AA186),"",ROUND(AA186-(BW186+BX186+BY186),0))</f>
        <v>0</v>
      </c>
      <c r="AK186" s="285" t="n">
        <f aca="false">IF(ISBLANK(AC186),"",ROUND(AC186-(BZ186+CA186+CB186),0))</f>
        <v>0</v>
      </c>
      <c r="AL186" s="285" t="n">
        <f aca="false">IF(ISBLANK(R186),"",ROUND((R186+S186)-(AY186+AZ186+BA186+BE186+BF186+BG186),0))</f>
        <v>0</v>
      </c>
      <c r="AM186" s="285" t="n">
        <f aca="false">IF(ISBLANK(U186),"",ROUND((U186+V186)-(BB186+BC186+BD186+BH186+BI186+BJ186),0))</f>
        <v>0</v>
      </c>
      <c r="AN186" s="285" t="n">
        <f aca="false">IF(ISBLANK(X186),"",ROUND((X186)-(BQ186+BR186+BS186),0))</f>
        <v>0</v>
      </c>
      <c r="AO186" s="285" t="n">
        <f aca="false">IF(ISBLANK(Z186),"",ROUND((Z186)-(BT186+BU186+BV186),0))</f>
        <v>0</v>
      </c>
      <c r="AP186" s="285" t="n">
        <f aca="false">IF(ISBLANK(AB186),"",ROUND((AB186)-(CC186+CD186+CE186),0))</f>
        <v>0</v>
      </c>
      <c r="AQ186" s="285" t="n">
        <f aca="false">IF(ISBLANK(AD186),"",ROUND((AD186)-(CF186+CG186+CH186),0))</f>
        <v>0</v>
      </c>
      <c r="AR186" s="345"/>
      <c r="AS186" s="285" t="n">
        <v>0</v>
      </c>
      <c r="AT186" s="285" t="n">
        <v>1531228.31</v>
      </c>
      <c r="AU186" s="285" t="n">
        <v>0</v>
      </c>
      <c r="AV186" s="285" t="n">
        <v>0</v>
      </c>
      <c r="AW186" s="285" t="n">
        <v>1562000</v>
      </c>
      <c r="AX186" s="285" t="n">
        <v>0</v>
      </c>
      <c r="AY186" s="285" t="n">
        <v>0</v>
      </c>
      <c r="AZ186" s="285" t="n">
        <v>28</v>
      </c>
      <c r="BA186" s="285" t="n">
        <v>0</v>
      </c>
      <c r="BB186" s="285" t="n">
        <v>0</v>
      </c>
      <c r="BC186" s="285" t="n">
        <v>28</v>
      </c>
      <c r="BD186" s="285" t="n">
        <v>0</v>
      </c>
      <c r="BE186" s="285" t="n">
        <v>0</v>
      </c>
      <c r="BF186" s="285" t="n">
        <v>1</v>
      </c>
      <c r="BG186" s="285" t="n">
        <v>0</v>
      </c>
      <c r="BH186" s="285" t="n">
        <v>0</v>
      </c>
      <c r="BI186" s="285" t="n">
        <v>1</v>
      </c>
      <c r="BJ186" s="285" t="n">
        <v>0</v>
      </c>
      <c r="BK186" s="285" t="n">
        <v>0</v>
      </c>
      <c r="BL186" s="285" t="n">
        <v>102225.96</v>
      </c>
      <c r="BM186" s="285" t="n">
        <v>0</v>
      </c>
      <c r="BN186" s="285" t="n">
        <v>0</v>
      </c>
      <c r="BO186" s="285" t="n">
        <v>100000</v>
      </c>
      <c r="BP186" s="285" t="n">
        <v>0</v>
      </c>
      <c r="BQ186" s="285" t="n">
        <v>0</v>
      </c>
      <c r="BR186" s="285" t="n">
        <v>1</v>
      </c>
      <c r="BS186" s="285" t="n">
        <v>0</v>
      </c>
      <c r="BT186" s="285" t="n">
        <v>0</v>
      </c>
      <c r="BU186" s="285" t="n">
        <v>1</v>
      </c>
      <c r="BV186" s="285" t="n">
        <v>0</v>
      </c>
      <c r="BW186" s="285" t="n">
        <v>0</v>
      </c>
      <c r="BX186" s="285" t="n">
        <v>154667.04</v>
      </c>
      <c r="BY186" s="285" t="n">
        <v>0</v>
      </c>
      <c r="BZ186" s="285" t="n">
        <v>0</v>
      </c>
      <c r="CA186" s="285" t="n">
        <v>158000</v>
      </c>
      <c r="CB186" s="285" t="n">
        <v>0</v>
      </c>
      <c r="CC186" s="285" t="n">
        <v>0</v>
      </c>
      <c r="CD186" s="285" t="n">
        <v>2</v>
      </c>
      <c r="CE186" s="285" t="n">
        <v>0</v>
      </c>
      <c r="CF186" s="285" t="n">
        <v>0</v>
      </c>
      <c r="CG186" s="285" t="n">
        <v>2</v>
      </c>
      <c r="CH186" s="285" t="n">
        <v>0</v>
      </c>
      <c r="CI186" s="345"/>
      <c r="CJ186" s="18"/>
      <c r="CK186" s="18"/>
      <c r="CL186" s="18"/>
      <c r="CM186" s="18"/>
      <c r="CN186" s="18"/>
      <c r="CO186" s="18"/>
      <c r="CP186" s="18"/>
      <c r="CQ186" s="18"/>
      <c r="CR186" s="18"/>
      <c r="CS186" s="18"/>
      <c r="CT186" s="18"/>
      <c r="CU186" s="18"/>
      <c r="CV186" s="18"/>
      <c r="CW186" s="18"/>
      <c r="CX186" s="18"/>
      <c r="CY186" s="18"/>
      <c r="CZ186" s="18"/>
      <c r="DA186" s="18"/>
      <c r="DB186" s="18"/>
      <c r="DC186" s="18"/>
      <c r="DD186" s="18"/>
      <c r="DE186" s="18"/>
      <c r="DF186" s="18"/>
      <c r="DG186" s="18"/>
      <c r="DH186" s="18"/>
      <c r="DI186" s="18"/>
      <c r="DJ186" s="18"/>
      <c r="DK186" s="18"/>
      <c r="DL186" s="18"/>
      <c r="DM186" s="18"/>
      <c r="DN186" s="18"/>
      <c r="DO186" s="18"/>
      <c r="DP186" s="18"/>
      <c r="DQ186" s="18"/>
      <c r="DR186" s="18"/>
      <c r="DS186" s="18"/>
      <c r="DT186" s="18"/>
      <c r="DU186" s="18"/>
      <c r="DV186" s="18"/>
      <c r="DW186" s="18"/>
      <c r="DX186" s="18"/>
      <c r="DY186" s="18"/>
      <c r="DZ186" s="18"/>
      <c r="EA186" s="18"/>
      <c r="EB186" s="18"/>
      <c r="EC186" s="18"/>
    </row>
    <row r="187" customFormat="false" ht="11.25" hidden="false" customHeight="true" outlineLevel="0" collapsed="false">
      <c r="A187" s="342" t="n">
        <v>2015</v>
      </c>
      <c r="B187" s="343" t="n">
        <v>305</v>
      </c>
      <c r="C187" s="344"/>
      <c r="D187" s="285" t="n">
        <v>0</v>
      </c>
      <c r="E187" s="285" t="n">
        <v>0</v>
      </c>
      <c r="F187" s="285" t="n">
        <v>0</v>
      </c>
      <c r="G187" s="285" t="n">
        <v>0</v>
      </c>
      <c r="H187" s="285" t="n">
        <v>0</v>
      </c>
      <c r="I187" s="285" t="n">
        <v>0</v>
      </c>
      <c r="J187" s="345"/>
      <c r="K187" s="285" t="str">
        <f aca="false">IF(E187&lt;&gt;0,ROUND(E187-(T187/(U187+V187)),0),"")</f>
        <v/>
      </c>
      <c r="L187" s="285" t="str">
        <f aca="false">IF(F187&lt;&gt;0,ROUND(F187-(W187/(X187)),0),"")</f>
        <v/>
      </c>
      <c r="M187" s="285" t="str">
        <f aca="false">IF(G187&lt;&gt;0,ROUND(G187-(Y187/(Z187)),0),"")</f>
        <v/>
      </c>
      <c r="N187" s="285" t="str">
        <f aca="false">IF(H187&lt;&gt;0,ROUND(H187-(AA187/(AB187)),0),"")</f>
        <v/>
      </c>
      <c r="O187" s="285" t="str">
        <f aca="false">IF(I187&lt;&gt;0,ROUND(I187-(AC187/(AD187)),0),"")</f>
        <v/>
      </c>
      <c r="P187" s="345"/>
      <c r="Q187" s="285"/>
      <c r="R187" s="285"/>
      <c r="S187" s="285"/>
      <c r="T187" s="285"/>
      <c r="U187" s="285"/>
      <c r="V187" s="285"/>
      <c r="W187" s="285"/>
      <c r="X187" s="285"/>
      <c r="Y187" s="285"/>
      <c r="Z187" s="285"/>
      <c r="AA187" s="285"/>
      <c r="AB187" s="285"/>
      <c r="AC187" s="285"/>
      <c r="AD187" s="285"/>
      <c r="AE187" s="345"/>
      <c r="AF187" s="285" t="str">
        <f aca="false">IF(ISBLANK(Q187),"",ROUND(Q187-(AS187+AT187+AU187),0))</f>
        <v/>
      </c>
      <c r="AG187" s="285" t="str">
        <f aca="false">IF(ISBLANK(T187),"",ROUND(T187-(AV187+AW187+AX187),0))</f>
        <v/>
      </c>
      <c r="AH187" s="285" t="str">
        <f aca="false">IF(ISBLANK(W187),"",ROUND(W187-(BK187+BL187+BM187),0))</f>
        <v/>
      </c>
      <c r="AI187" s="285" t="str">
        <f aca="false">IF(ISBLANK(Y187),"",ROUND(Y187-(BN187+BO187+BP187),0))</f>
        <v/>
      </c>
      <c r="AJ187" s="285" t="str">
        <f aca="false">IF(ISBLANK(AA187),"",ROUND(AA187-(BW187+BX187+BY187),0))</f>
        <v/>
      </c>
      <c r="AK187" s="285" t="str">
        <f aca="false">IF(ISBLANK(AC187),"",ROUND(AC187-(BZ187+CA187+CB187),0))</f>
        <v/>
      </c>
      <c r="AL187" s="285" t="str">
        <f aca="false">IF(ISBLANK(R187),"",ROUND((R187+S187)-(AY187+AZ187+BA187+BE187+BF187+BG187),0))</f>
        <v/>
      </c>
      <c r="AM187" s="285" t="str">
        <f aca="false">IF(ISBLANK(U187),"",ROUND((U187+V187)-(BB187+BC187+BD187+BH187+BI187+BJ187),0))</f>
        <v/>
      </c>
      <c r="AN187" s="285" t="str">
        <f aca="false">IF(ISBLANK(X187),"",ROUND((X187)-(BQ187+BR187+BS187),0))</f>
        <v/>
      </c>
      <c r="AO187" s="285" t="str">
        <f aca="false">IF(ISBLANK(Z187),"",ROUND((Z187)-(BT187+BU187+BV187),0))</f>
        <v/>
      </c>
      <c r="AP187" s="285" t="str">
        <f aca="false">IF(ISBLANK(AB187),"",ROUND((AB187)-(CC187+CD187+CE187),0))</f>
        <v/>
      </c>
      <c r="AQ187" s="285" t="str">
        <f aca="false">IF(ISBLANK(AD187),"",ROUND((AD187)-(CF187+CG187+CH187),0))</f>
        <v/>
      </c>
      <c r="AR187" s="345"/>
      <c r="AS187" s="285"/>
      <c r="AT187" s="285"/>
      <c r="AU187" s="285"/>
      <c r="AV187" s="285"/>
      <c r="AW187" s="285"/>
      <c r="AX187" s="285"/>
      <c r="AY187" s="285"/>
      <c r="AZ187" s="285"/>
      <c r="BA187" s="285"/>
      <c r="BB187" s="285"/>
      <c r="BC187" s="285"/>
      <c r="BD187" s="285"/>
      <c r="BE187" s="285"/>
      <c r="BF187" s="285"/>
      <c r="BG187" s="285"/>
      <c r="BH187" s="285"/>
      <c r="BI187" s="285"/>
      <c r="BJ187" s="285"/>
      <c r="BK187" s="285"/>
      <c r="BL187" s="285"/>
      <c r="BM187" s="285"/>
      <c r="BN187" s="285"/>
      <c r="BO187" s="285"/>
      <c r="BP187" s="285"/>
      <c r="BQ187" s="285"/>
      <c r="BR187" s="285"/>
      <c r="BS187" s="285"/>
      <c r="BT187" s="285"/>
      <c r="BU187" s="285"/>
      <c r="BV187" s="285"/>
      <c r="BW187" s="285"/>
      <c r="BX187" s="285"/>
      <c r="BY187" s="285"/>
      <c r="BZ187" s="285"/>
      <c r="CA187" s="285"/>
      <c r="CB187" s="285"/>
      <c r="CC187" s="285"/>
      <c r="CD187" s="285"/>
      <c r="CE187" s="285"/>
      <c r="CF187" s="285"/>
      <c r="CG187" s="285"/>
      <c r="CH187" s="285"/>
      <c r="CI187" s="345"/>
      <c r="CJ187" s="18"/>
      <c r="CK187" s="18"/>
      <c r="CL187" s="18"/>
      <c r="CM187" s="18"/>
      <c r="CN187" s="18"/>
      <c r="CO187" s="18"/>
      <c r="CP187" s="18"/>
      <c r="CQ187" s="18"/>
      <c r="CR187" s="18"/>
      <c r="CS187" s="18"/>
      <c r="CT187" s="18"/>
      <c r="CU187" s="18"/>
      <c r="CV187" s="18"/>
      <c r="CW187" s="18"/>
      <c r="CX187" s="18"/>
      <c r="CY187" s="18"/>
      <c r="CZ187" s="18"/>
      <c r="DA187" s="18"/>
      <c r="DB187" s="18"/>
      <c r="DC187" s="18"/>
      <c r="DD187" s="18"/>
      <c r="DE187" s="18"/>
      <c r="DF187" s="18"/>
      <c r="DG187" s="18"/>
      <c r="DH187" s="18"/>
      <c r="DI187" s="18"/>
      <c r="DJ187" s="18"/>
      <c r="DK187" s="18"/>
      <c r="DL187" s="18"/>
      <c r="DM187" s="18"/>
      <c r="DN187" s="18"/>
      <c r="DO187" s="18"/>
      <c r="DP187" s="18"/>
      <c r="DQ187" s="18"/>
      <c r="DR187" s="18"/>
      <c r="DS187" s="18"/>
      <c r="DT187" s="18"/>
      <c r="DU187" s="18"/>
      <c r="DV187" s="18"/>
      <c r="DW187" s="18"/>
      <c r="DX187" s="18"/>
      <c r="DY187" s="18"/>
      <c r="DZ187" s="18"/>
      <c r="EA187" s="18"/>
      <c r="EB187" s="18"/>
      <c r="EC187" s="18"/>
    </row>
    <row r="188" customFormat="false" ht="11.25" hidden="false" customHeight="true" outlineLevel="0" collapsed="false">
      <c r="A188" s="342" t="n">
        <v>2015</v>
      </c>
      <c r="B188" s="343" t="n">
        <v>306</v>
      </c>
      <c r="C188" s="344" t="s">
        <v>590</v>
      </c>
      <c r="D188" s="285" t="n">
        <v>51433.86</v>
      </c>
      <c r="E188" s="285" t="n">
        <v>53640.52</v>
      </c>
      <c r="F188" s="285" t="n">
        <v>90564.96</v>
      </c>
      <c r="G188" s="285" t="n">
        <v>93281</v>
      </c>
      <c r="H188" s="285" t="n">
        <v>65972.74</v>
      </c>
      <c r="I188" s="285" t="n">
        <v>73888</v>
      </c>
      <c r="J188" s="345"/>
      <c r="K188" s="285" t="n">
        <f aca="false">IF(E188&lt;&gt;0,ROUND(E188-(T188/(U188+V188)),0),"")</f>
        <v>-0</v>
      </c>
      <c r="L188" s="285" t="n">
        <f aca="false">IF(F188&lt;&gt;0,ROUND(F188-(W188/(X188)),0),"")</f>
        <v>0</v>
      </c>
      <c r="M188" s="285" t="n">
        <f aca="false">IF(G188&lt;&gt;0,ROUND(G188-(Y188/(Z188)),0),"")</f>
        <v>0</v>
      </c>
      <c r="N188" s="285" t="n">
        <f aca="false">IF(H188&lt;&gt;0,ROUND(H188-(AA188/(AB188)),0),"")</f>
        <v>0</v>
      </c>
      <c r="O188" s="285" t="n">
        <f aca="false">IF(I188&lt;&gt;0,ROUND(I188-(AC188/(AD188)),0),"")</f>
        <v>0</v>
      </c>
      <c r="P188" s="345"/>
      <c r="Q188" s="285" t="n">
        <v>1182978.73</v>
      </c>
      <c r="R188" s="285" t="n">
        <v>23</v>
      </c>
      <c r="S188" s="285" t="n">
        <v>0</v>
      </c>
      <c r="T188" s="285" t="n">
        <v>1233732</v>
      </c>
      <c r="U188" s="285" t="n">
        <v>23</v>
      </c>
      <c r="V188" s="285" t="n">
        <v>0</v>
      </c>
      <c r="W188" s="285" t="n">
        <v>90564.96</v>
      </c>
      <c r="X188" s="285" t="n">
        <v>1</v>
      </c>
      <c r="Y188" s="285" t="n">
        <v>93281</v>
      </c>
      <c r="Z188" s="285" t="n">
        <v>1</v>
      </c>
      <c r="AA188" s="285" t="n">
        <v>131945.47</v>
      </c>
      <c r="AB188" s="285" t="n">
        <v>2</v>
      </c>
      <c r="AC188" s="285" t="n">
        <v>147776</v>
      </c>
      <c r="AD188" s="285" t="n">
        <v>2</v>
      </c>
      <c r="AE188" s="345"/>
      <c r="AF188" s="285" t="n">
        <f aca="false">IF(ISBLANK(Q188),"",ROUND(Q188-(AS188+AT188+AU188),0))</f>
        <v>0</v>
      </c>
      <c r="AG188" s="285" t="n">
        <f aca="false">IF(ISBLANK(T188),"",ROUND(T188-(AV188+AW188+AX188),0))</f>
        <v>0</v>
      </c>
      <c r="AH188" s="285" t="n">
        <f aca="false">IF(ISBLANK(W188),"",ROUND(W188-(BK188+BL188+BM188),0))</f>
        <v>0</v>
      </c>
      <c r="AI188" s="285" t="n">
        <f aca="false">IF(ISBLANK(Y188),"",ROUND(Y188-(BN188+BO188+BP188),0))</f>
        <v>0</v>
      </c>
      <c r="AJ188" s="285" t="n">
        <f aca="false">IF(ISBLANK(AA188),"",ROUND(AA188-(BW188+BX188+BY188),0))</f>
        <v>0</v>
      </c>
      <c r="AK188" s="285" t="n">
        <f aca="false">IF(ISBLANK(AC188),"",ROUND(AC188-(BZ188+CA188+CB188),0))</f>
        <v>0</v>
      </c>
      <c r="AL188" s="285" t="n">
        <f aca="false">IF(ISBLANK(R188),"",ROUND((R188+S188)-(AY188+AZ188+BA188+BE188+BF188+BG188),0))</f>
        <v>0</v>
      </c>
      <c r="AM188" s="285" t="n">
        <f aca="false">IF(ISBLANK(U188),"",ROUND((U188+V188)-(BB188+BC188+BD188+BH188+BI188+BJ188),0))</f>
        <v>0</v>
      </c>
      <c r="AN188" s="285" t="n">
        <f aca="false">IF(ISBLANK(X188),"",ROUND((X188)-(BQ188+BR188+BS188),0))</f>
        <v>0</v>
      </c>
      <c r="AO188" s="285" t="n">
        <f aca="false">IF(ISBLANK(Z188),"",ROUND((Z188)-(BT188+BU188+BV188),0))</f>
        <v>0</v>
      </c>
      <c r="AP188" s="285" t="n">
        <f aca="false">IF(ISBLANK(AB188),"",ROUND((AB188)-(CC188+CD188+CE188),0))</f>
        <v>0</v>
      </c>
      <c r="AQ188" s="285" t="n">
        <f aca="false">IF(ISBLANK(AD188),"",ROUND((AD188)-(CF188+CG188+CH188),0))</f>
        <v>0</v>
      </c>
      <c r="AR188" s="345"/>
      <c r="AS188" s="285" t="n">
        <v>0</v>
      </c>
      <c r="AT188" s="285" t="n">
        <v>1182978.73</v>
      </c>
      <c r="AU188" s="285" t="n">
        <v>0</v>
      </c>
      <c r="AV188" s="285" t="n">
        <v>0</v>
      </c>
      <c r="AW188" s="285" t="n">
        <v>1233732</v>
      </c>
      <c r="AX188" s="285" t="n">
        <v>0</v>
      </c>
      <c r="AY188" s="285" t="n">
        <v>0</v>
      </c>
      <c r="AZ188" s="285" t="n">
        <v>23</v>
      </c>
      <c r="BA188" s="285" t="n">
        <v>0</v>
      </c>
      <c r="BB188" s="285" t="n">
        <v>0</v>
      </c>
      <c r="BC188" s="285" t="n">
        <v>23</v>
      </c>
      <c r="BD188" s="285" t="n">
        <v>0</v>
      </c>
      <c r="BE188" s="285" t="n">
        <v>0</v>
      </c>
      <c r="BF188" s="285" t="n">
        <v>0</v>
      </c>
      <c r="BG188" s="285" t="n">
        <v>0</v>
      </c>
      <c r="BH188" s="285" t="n">
        <v>0</v>
      </c>
      <c r="BI188" s="285" t="n">
        <v>0</v>
      </c>
      <c r="BJ188" s="285" t="n">
        <v>0</v>
      </c>
      <c r="BK188" s="285" t="n">
        <v>0</v>
      </c>
      <c r="BL188" s="285" t="n">
        <v>90564.96</v>
      </c>
      <c r="BM188" s="285" t="n">
        <v>0</v>
      </c>
      <c r="BN188" s="285" t="n">
        <v>0</v>
      </c>
      <c r="BO188" s="285" t="n">
        <v>93281</v>
      </c>
      <c r="BP188" s="285" t="n">
        <v>0</v>
      </c>
      <c r="BQ188" s="285" t="n">
        <v>0</v>
      </c>
      <c r="BR188" s="285" t="n">
        <v>1</v>
      </c>
      <c r="BS188" s="285" t="n">
        <v>0</v>
      </c>
      <c r="BT188" s="285" t="n">
        <v>0</v>
      </c>
      <c r="BU188" s="285" t="n">
        <v>1</v>
      </c>
      <c r="BV188" s="285" t="n">
        <v>0</v>
      </c>
      <c r="BW188" s="285" t="n">
        <v>0</v>
      </c>
      <c r="BX188" s="285" t="n">
        <v>131945.47</v>
      </c>
      <c r="BY188" s="285" t="n">
        <v>0</v>
      </c>
      <c r="BZ188" s="285" t="n">
        <v>0</v>
      </c>
      <c r="CA188" s="285" t="n">
        <v>147776</v>
      </c>
      <c r="CB188" s="285" t="n">
        <v>0</v>
      </c>
      <c r="CC188" s="285" t="n">
        <v>0</v>
      </c>
      <c r="CD188" s="285" t="n">
        <v>2</v>
      </c>
      <c r="CE188" s="285" t="n">
        <v>0</v>
      </c>
      <c r="CF188" s="285" t="n">
        <v>0</v>
      </c>
      <c r="CG188" s="285" t="n">
        <v>2</v>
      </c>
      <c r="CH188" s="285" t="n">
        <v>0</v>
      </c>
      <c r="CI188" s="345"/>
      <c r="CJ188" s="18"/>
      <c r="CK188" s="18"/>
      <c r="CL188" s="18"/>
      <c r="CM188" s="18"/>
      <c r="CN188" s="18"/>
      <c r="CO188" s="18"/>
      <c r="CP188" s="18"/>
      <c r="CQ188" s="18"/>
      <c r="CR188" s="18"/>
      <c r="CS188" s="18"/>
      <c r="CT188" s="18"/>
      <c r="CU188" s="18"/>
      <c r="CV188" s="18"/>
      <c r="CW188" s="18"/>
      <c r="CX188" s="18"/>
      <c r="CY188" s="18"/>
      <c r="CZ188" s="18"/>
      <c r="DA188" s="18"/>
      <c r="DB188" s="18"/>
      <c r="DC188" s="18"/>
      <c r="DD188" s="18"/>
      <c r="DE188" s="18"/>
      <c r="DF188" s="18"/>
      <c r="DG188" s="18"/>
      <c r="DH188" s="18"/>
      <c r="DI188" s="18"/>
      <c r="DJ188" s="18"/>
      <c r="DK188" s="18"/>
      <c r="DL188" s="18"/>
      <c r="DM188" s="18"/>
      <c r="DN188" s="18"/>
      <c r="DO188" s="18"/>
      <c r="DP188" s="18"/>
      <c r="DQ188" s="18"/>
      <c r="DR188" s="18"/>
      <c r="DS188" s="18"/>
      <c r="DT188" s="18"/>
      <c r="DU188" s="18"/>
      <c r="DV188" s="18"/>
      <c r="DW188" s="18"/>
      <c r="DX188" s="18"/>
      <c r="DY188" s="18"/>
      <c r="DZ188" s="18"/>
      <c r="EA188" s="18"/>
      <c r="EB188" s="18"/>
      <c r="EC188" s="18"/>
    </row>
    <row r="189" customFormat="false" ht="11.25" hidden="false" customHeight="true" outlineLevel="0" collapsed="false">
      <c r="A189" s="342" t="n">
        <v>2015</v>
      </c>
      <c r="B189" s="343" t="n">
        <v>307</v>
      </c>
      <c r="C189" s="344" t="s">
        <v>591</v>
      </c>
      <c r="D189" s="285" t="n">
        <v>53541.32</v>
      </c>
      <c r="E189" s="285" t="n">
        <v>52004.72</v>
      </c>
      <c r="F189" s="285" t="n">
        <v>92305.5</v>
      </c>
      <c r="G189" s="285" t="n">
        <v>95030.5</v>
      </c>
      <c r="H189" s="285" t="n">
        <v>66260</v>
      </c>
      <c r="I189" s="285" t="n">
        <v>68252</v>
      </c>
      <c r="J189" s="345"/>
      <c r="K189" s="285" t="n">
        <f aca="false">IF(E189&lt;&gt;0,ROUND(E189-(T189/(U189+V189)),0),"")</f>
        <v>-0</v>
      </c>
      <c r="L189" s="285" t="n">
        <f aca="false">IF(F189&lt;&gt;0,ROUND(F189-(W189/(X189)),0),"")</f>
        <v>0</v>
      </c>
      <c r="M189" s="285" t="n">
        <f aca="false">IF(G189&lt;&gt;0,ROUND(G189-(Y189/(Z189)),0),"")</f>
        <v>0</v>
      </c>
      <c r="N189" s="285" t="n">
        <f aca="false">IF(H189&lt;&gt;0,ROUND(H189-(AA189/(AB189)),0),"")</f>
        <v>0</v>
      </c>
      <c r="O189" s="285" t="n">
        <f aca="false">IF(I189&lt;&gt;0,ROUND(I189-(AC189/(AD189)),0),"")</f>
        <v>0</v>
      </c>
      <c r="P189" s="345"/>
      <c r="Q189" s="285" t="n">
        <v>1258221</v>
      </c>
      <c r="R189" s="285" t="n">
        <v>23.5</v>
      </c>
      <c r="S189" s="285" t="n">
        <v>0</v>
      </c>
      <c r="T189" s="285" t="n">
        <v>1222111</v>
      </c>
      <c r="U189" s="285" t="n">
        <v>23.5</v>
      </c>
      <c r="V189" s="285" t="n">
        <v>0</v>
      </c>
      <c r="W189" s="285" t="n">
        <v>184611</v>
      </c>
      <c r="X189" s="285" t="n">
        <v>2</v>
      </c>
      <c r="Y189" s="285" t="n">
        <v>190061</v>
      </c>
      <c r="Z189" s="285" t="n">
        <v>2</v>
      </c>
      <c r="AA189" s="285" t="n">
        <v>66260</v>
      </c>
      <c r="AB189" s="285" t="n">
        <v>1</v>
      </c>
      <c r="AC189" s="285" t="n">
        <v>68252</v>
      </c>
      <c r="AD189" s="285" t="n">
        <v>1</v>
      </c>
      <c r="AE189" s="345"/>
      <c r="AF189" s="285" t="n">
        <f aca="false">IF(ISBLANK(Q189),"",ROUND(Q189-(AS189+AT189+AU189),0))</f>
        <v>0</v>
      </c>
      <c r="AG189" s="285" t="n">
        <f aca="false">IF(ISBLANK(T189),"",ROUND(T189-(AV189+AW189+AX189),0))</f>
        <v>0</v>
      </c>
      <c r="AH189" s="285" t="n">
        <f aca="false">IF(ISBLANK(W189),"",ROUND(W189-(BK189+BL189+BM189),0))</f>
        <v>0</v>
      </c>
      <c r="AI189" s="285" t="n">
        <f aca="false">IF(ISBLANK(Y189),"",ROUND(Y189-(BN189+BO189+BP189),0))</f>
        <v>0</v>
      </c>
      <c r="AJ189" s="285" t="n">
        <f aca="false">IF(ISBLANK(AA189),"",ROUND(AA189-(BW189+BX189+BY189),0))</f>
        <v>0</v>
      </c>
      <c r="AK189" s="285" t="n">
        <f aca="false">IF(ISBLANK(AC189),"",ROUND(AC189-(BZ189+CA189+CB189),0))</f>
        <v>0</v>
      </c>
      <c r="AL189" s="285" t="n">
        <f aca="false">IF(ISBLANK(R189),"",ROUND((R189+S189)-(AY189+AZ189+BA189+BE189+BF189+BG189),0))</f>
        <v>0</v>
      </c>
      <c r="AM189" s="285" t="n">
        <f aca="false">IF(ISBLANK(U189),"",ROUND((U189+V189)-(BB189+BC189+BD189+BH189+BI189+BJ189),0))</f>
        <v>0</v>
      </c>
      <c r="AN189" s="285" t="n">
        <f aca="false">IF(ISBLANK(X189),"",ROUND((X189)-(BQ189+BR189+BS189),0))</f>
        <v>0</v>
      </c>
      <c r="AO189" s="285" t="n">
        <f aca="false">IF(ISBLANK(Z189),"",ROUND((Z189)-(BT189+BU189+BV189),0))</f>
        <v>0</v>
      </c>
      <c r="AP189" s="285" t="n">
        <f aca="false">IF(ISBLANK(AB189),"",ROUND((AB189)-(CC189+CD189+CE189),0))</f>
        <v>0</v>
      </c>
      <c r="AQ189" s="285" t="n">
        <f aca="false">IF(ISBLANK(AD189),"",ROUND((AD189)-(CF189+CG189+CH189),0))</f>
        <v>0</v>
      </c>
      <c r="AR189" s="345"/>
      <c r="AS189" s="285" t="n">
        <v>0</v>
      </c>
      <c r="AT189" s="285" t="n">
        <v>1258221</v>
      </c>
      <c r="AU189" s="285" t="n">
        <v>0</v>
      </c>
      <c r="AV189" s="285" t="n">
        <v>0</v>
      </c>
      <c r="AW189" s="285" t="n">
        <v>1222111</v>
      </c>
      <c r="AX189" s="285" t="n">
        <v>0</v>
      </c>
      <c r="AY189" s="285" t="n">
        <v>0</v>
      </c>
      <c r="AZ189" s="285" t="n">
        <v>23.5</v>
      </c>
      <c r="BA189" s="285" t="n">
        <v>0</v>
      </c>
      <c r="BB189" s="285" t="n">
        <v>0</v>
      </c>
      <c r="BC189" s="285" t="n">
        <v>23.5</v>
      </c>
      <c r="BD189" s="285" t="n">
        <v>0</v>
      </c>
      <c r="BE189" s="285" t="n">
        <v>0</v>
      </c>
      <c r="BF189" s="285" t="n">
        <v>0</v>
      </c>
      <c r="BG189" s="285" t="n">
        <v>0</v>
      </c>
      <c r="BH189" s="285" t="n">
        <v>0</v>
      </c>
      <c r="BI189" s="285" t="n">
        <v>0</v>
      </c>
      <c r="BJ189" s="285" t="n">
        <v>0</v>
      </c>
      <c r="BK189" s="285" t="n">
        <v>0</v>
      </c>
      <c r="BL189" s="285" t="n">
        <v>184611</v>
      </c>
      <c r="BM189" s="285" t="n">
        <v>0</v>
      </c>
      <c r="BN189" s="285" t="n">
        <v>0</v>
      </c>
      <c r="BO189" s="285" t="n">
        <v>190061</v>
      </c>
      <c r="BP189" s="285" t="n">
        <v>0</v>
      </c>
      <c r="BQ189" s="285" t="n">
        <v>0</v>
      </c>
      <c r="BR189" s="285" t="n">
        <v>2</v>
      </c>
      <c r="BS189" s="285" t="n">
        <v>0</v>
      </c>
      <c r="BT189" s="285" t="n">
        <v>0</v>
      </c>
      <c r="BU189" s="285" t="n">
        <v>2</v>
      </c>
      <c r="BV189" s="285" t="n">
        <v>0</v>
      </c>
      <c r="BW189" s="285" t="n">
        <v>0</v>
      </c>
      <c r="BX189" s="285" t="n">
        <v>66260</v>
      </c>
      <c r="BY189" s="285" t="n">
        <v>0</v>
      </c>
      <c r="BZ189" s="285" t="n">
        <v>0</v>
      </c>
      <c r="CA189" s="285" t="n">
        <v>68252</v>
      </c>
      <c r="CB189" s="285" t="n">
        <v>0</v>
      </c>
      <c r="CC189" s="285" t="n">
        <v>0</v>
      </c>
      <c r="CD189" s="285" t="n">
        <v>1</v>
      </c>
      <c r="CE189" s="285" t="n">
        <v>0</v>
      </c>
      <c r="CF189" s="285" t="n">
        <v>0</v>
      </c>
      <c r="CG189" s="285" t="n">
        <v>1</v>
      </c>
      <c r="CH189" s="285" t="n">
        <v>0</v>
      </c>
      <c r="CI189" s="345"/>
      <c r="CJ189" s="18"/>
      <c r="CK189" s="18"/>
      <c r="CL189" s="18"/>
      <c r="CM189" s="18"/>
      <c r="CN189" s="18"/>
      <c r="CO189" s="18"/>
      <c r="CP189" s="18"/>
      <c r="CQ189" s="18"/>
      <c r="CR189" s="18"/>
      <c r="CS189" s="18"/>
      <c r="CT189" s="18"/>
      <c r="CU189" s="18"/>
      <c r="CV189" s="18"/>
      <c r="CW189" s="18"/>
      <c r="CX189" s="18"/>
      <c r="CY189" s="18"/>
      <c r="CZ189" s="18"/>
      <c r="DA189" s="18"/>
      <c r="DB189" s="18"/>
      <c r="DC189" s="18"/>
      <c r="DD189" s="18"/>
      <c r="DE189" s="18"/>
      <c r="DF189" s="18"/>
      <c r="DG189" s="18"/>
      <c r="DH189" s="18"/>
      <c r="DI189" s="18"/>
      <c r="DJ189" s="18"/>
      <c r="DK189" s="18"/>
      <c r="DL189" s="18"/>
      <c r="DM189" s="18"/>
      <c r="DN189" s="18"/>
      <c r="DO189" s="18"/>
      <c r="DP189" s="18"/>
      <c r="DQ189" s="18"/>
      <c r="DR189" s="18"/>
      <c r="DS189" s="18"/>
      <c r="DT189" s="18"/>
      <c r="DU189" s="18"/>
      <c r="DV189" s="18"/>
      <c r="DW189" s="18"/>
      <c r="DX189" s="18"/>
      <c r="DY189" s="18"/>
      <c r="DZ189" s="18"/>
      <c r="EA189" s="18"/>
      <c r="EB189" s="18"/>
      <c r="EC189" s="18"/>
    </row>
    <row r="190" customFormat="false" ht="11.25" hidden="false" customHeight="true" outlineLevel="0" collapsed="false">
      <c r="A190" s="342" t="n">
        <v>2015</v>
      </c>
      <c r="B190" s="343" t="n">
        <v>308</v>
      </c>
      <c r="C190" s="344" t="s">
        <v>459</v>
      </c>
      <c r="D190" s="285" t="n">
        <v>55832.5</v>
      </c>
      <c r="E190" s="285" t="n">
        <v>57172.5</v>
      </c>
      <c r="F190" s="285" t="n">
        <v>83686</v>
      </c>
      <c r="G190" s="285" t="n">
        <v>85695</v>
      </c>
      <c r="H190" s="285" t="n">
        <v>73974</v>
      </c>
      <c r="I190" s="285" t="n">
        <v>75750</v>
      </c>
      <c r="J190" s="345"/>
      <c r="K190" s="285" t="n">
        <f aca="false">IF(E190&lt;&gt;0,ROUND(E190-(T190/(U190+V190)),0),"")</f>
        <v>0</v>
      </c>
      <c r="L190" s="285" t="n">
        <f aca="false">IF(F190&lt;&gt;0,ROUND(F190-(W190/(X190)),0),"")</f>
        <v>0</v>
      </c>
      <c r="M190" s="285" t="n">
        <f aca="false">IF(G190&lt;&gt;0,ROUND(G190-(Y190/(Z190)),0),"")</f>
        <v>0</v>
      </c>
      <c r="N190" s="285" t="n">
        <f aca="false">IF(H190&lt;&gt;0,ROUND(H190-(AA190/(AB190)),0),"")</f>
        <v>0</v>
      </c>
      <c r="O190" s="285" t="n">
        <f aca="false">IF(I190&lt;&gt;0,ROUND(I190-(AC190/(AD190)),0),"")</f>
        <v>0</v>
      </c>
      <c r="P190" s="345"/>
      <c r="Q190" s="285" t="n">
        <v>1004985</v>
      </c>
      <c r="R190" s="285" t="n">
        <v>18</v>
      </c>
      <c r="S190" s="285" t="n">
        <v>0</v>
      </c>
      <c r="T190" s="285" t="n">
        <v>1029105</v>
      </c>
      <c r="U190" s="285" t="n">
        <v>18</v>
      </c>
      <c r="V190" s="285" t="n">
        <v>0</v>
      </c>
      <c r="W190" s="285" t="n">
        <v>83686</v>
      </c>
      <c r="X190" s="285" t="n">
        <v>1</v>
      </c>
      <c r="Y190" s="285" t="n">
        <v>85695</v>
      </c>
      <c r="Z190" s="285" t="n">
        <v>1</v>
      </c>
      <c r="AA190" s="285" t="n">
        <v>73974</v>
      </c>
      <c r="AB190" s="285" t="n">
        <v>1</v>
      </c>
      <c r="AC190" s="285" t="n">
        <v>75750</v>
      </c>
      <c r="AD190" s="285" t="n">
        <v>1</v>
      </c>
      <c r="AE190" s="345"/>
      <c r="AF190" s="285" t="n">
        <f aca="false">IF(ISBLANK(Q190),"",ROUND(Q190-(AS190+AT190+AU190),0))</f>
        <v>0</v>
      </c>
      <c r="AG190" s="285" t="n">
        <f aca="false">IF(ISBLANK(T190),"",ROUND(T190-(AV190+AW190+AX190),0))</f>
        <v>0</v>
      </c>
      <c r="AH190" s="285" t="n">
        <f aca="false">IF(ISBLANK(W190),"",ROUND(W190-(BK190+BL190+BM190),0))</f>
        <v>0</v>
      </c>
      <c r="AI190" s="285" t="n">
        <f aca="false">IF(ISBLANK(Y190),"",ROUND(Y190-(BN190+BO190+BP190),0))</f>
        <v>0</v>
      </c>
      <c r="AJ190" s="285" t="n">
        <f aca="false">IF(ISBLANK(AA190),"",ROUND(AA190-(BW190+BX190+BY190),0))</f>
        <v>0</v>
      </c>
      <c r="AK190" s="285" t="n">
        <f aca="false">IF(ISBLANK(AC190),"",ROUND(AC190-(BZ190+CA190+CB190),0))</f>
        <v>0</v>
      </c>
      <c r="AL190" s="285" t="n">
        <f aca="false">IF(ISBLANK(R190),"",ROUND((R190+S190)-(AY190+AZ190+BA190+BE190+BF190+BG190),0))</f>
        <v>0</v>
      </c>
      <c r="AM190" s="285" t="n">
        <f aca="false">IF(ISBLANK(U190),"",ROUND((U190+V190)-(BB190+BC190+BD190+BH190+BI190+BJ190),0))</f>
        <v>0</v>
      </c>
      <c r="AN190" s="285" t="n">
        <f aca="false">IF(ISBLANK(X190),"",ROUND((X190)-(BQ190+BR190+BS190),0))</f>
        <v>0</v>
      </c>
      <c r="AO190" s="285" t="n">
        <f aca="false">IF(ISBLANK(Z190),"",ROUND((Z190)-(BT190+BU190+BV190),0))</f>
        <v>0</v>
      </c>
      <c r="AP190" s="285" t="n">
        <f aca="false">IF(ISBLANK(AB190),"",ROUND((AB190)-(CC190+CD190+CE190),0))</f>
        <v>0</v>
      </c>
      <c r="AQ190" s="285" t="n">
        <f aca="false">IF(ISBLANK(AD190),"",ROUND((AD190)-(CF190+CG190+CH190),0))</f>
        <v>0</v>
      </c>
      <c r="AR190" s="345"/>
      <c r="AS190" s="285" t="n">
        <v>0</v>
      </c>
      <c r="AT190" s="285" t="n">
        <v>1004985</v>
      </c>
      <c r="AU190" s="285" t="n">
        <v>0</v>
      </c>
      <c r="AV190" s="285" t="n">
        <v>0</v>
      </c>
      <c r="AW190" s="285" t="n">
        <v>1029105</v>
      </c>
      <c r="AX190" s="285" t="n">
        <v>0</v>
      </c>
      <c r="AY190" s="285" t="n">
        <v>0</v>
      </c>
      <c r="AZ190" s="285" t="n">
        <v>18</v>
      </c>
      <c r="BA190" s="285" t="n">
        <v>0</v>
      </c>
      <c r="BB190" s="285" t="n">
        <v>0</v>
      </c>
      <c r="BC190" s="285" t="n">
        <v>18</v>
      </c>
      <c r="BD190" s="285" t="n">
        <v>0</v>
      </c>
      <c r="BE190" s="285" t="n">
        <v>0</v>
      </c>
      <c r="BF190" s="285" t="n">
        <v>0</v>
      </c>
      <c r="BG190" s="285" t="n">
        <v>0</v>
      </c>
      <c r="BH190" s="285" t="n">
        <v>0</v>
      </c>
      <c r="BI190" s="285" t="n">
        <v>0</v>
      </c>
      <c r="BJ190" s="285" t="n">
        <v>0</v>
      </c>
      <c r="BK190" s="285" t="n">
        <v>0</v>
      </c>
      <c r="BL190" s="285" t="n">
        <v>83686</v>
      </c>
      <c r="BM190" s="285" t="n">
        <v>0</v>
      </c>
      <c r="BN190" s="285" t="n">
        <v>0</v>
      </c>
      <c r="BO190" s="285" t="n">
        <v>85695</v>
      </c>
      <c r="BP190" s="285" t="n">
        <v>0</v>
      </c>
      <c r="BQ190" s="285" t="n">
        <v>0</v>
      </c>
      <c r="BR190" s="285" t="n">
        <v>1</v>
      </c>
      <c r="BS190" s="285" t="n">
        <v>0</v>
      </c>
      <c r="BT190" s="285" t="n">
        <v>0</v>
      </c>
      <c r="BU190" s="285" t="n">
        <v>1</v>
      </c>
      <c r="BV190" s="285" t="n">
        <v>0</v>
      </c>
      <c r="BW190" s="285" t="n">
        <v>0</v>
      </c>
      <c r="BX190" s="285" t="n">
        <v>73974</v>
      </c>
      <c r="BY190" s="285" t="n">
        <v>0</v>
      </c>
      <c r="BZ190" s="285" t="n">
        <v>0</v>
      </c>
      <c r="CA190" s="285" t="n">
        <v>75750</v>
      </c>
      <c r="CB190" s="285" t="n">
        <v>0</v>
      </c>
      <c r="CC190" s="285" t="n">
        <v>0</v>
      </c>
      <c r="CD190" s="285" t="n">
        <v>1</v>
      </c>
      <c r="CE190" s="285" t="n">
        <v>0</v>
      </c>
      <c r="CF190" s="285" t="n">
        <v>0</v>
      </c>
      <c r="CG190" s="285" t="n">
        <v>1</v>
      </c>
      <c r="CH190" s="285" t="n">
        <v>0</v>
      </c>
      <c r="CI190" s="345"/>
      <c r="CJ190" s="18"/>
      <c r="CK190" s="18"/>
      <c r="CL190" s="18"/>
      <c r="CM190" s="18"/>
      <c r="CN190" s="18"/>
      <c r="CO190" s="18"/>
      <c r="CP190" s="18"/>
      <c r="CQ190" s="18"/>
      <c r="CR190" s="18"/>
      <c r="CS190" s="18"/>
      <c r="CT190" s="18"/>
      <c r="CU190" s="18"/>
      <c r="CV190" s="18"/>
      <c r="CW190" s="18"/>
      <c r="CX190" s="18"/>
      <c r="CY190" s="18"/>
      <c r="CZ190" s="18"/>
      <c r="DA190" s="18"/>
      <c r="DB190" s="18"/>
      <c r="DC190" s="18"/>
      <c r="DD190" s="18"/>
      <c r="DE190" s="18"/>
      <c r="DF190" s="18"/>
      <c r="DG190" s="18"/>
      <c r="DH190" s="18"/>
      <c r="DI190" s="18"/>
      <c r="DJ190" s="18"/>
      <c r="DK190" s="18"/>
      <c r="DL190" s="18"/>
      <c r="DM190" s="18"/>
      <c r="DN190" s="18"/>
      <c r="DO190" s="18"/>
      <c r="DP190" s="18"/>
      <c r="DQ190" s="18"/>
      <c r="DR190" s="18"/>
      <c r="DS190" s="18"/>
      <c r="DT190" s="18"/>
      <c r="DU190" s="18"/>
      <c r="DV190" s="18"/>
      <c r="DW190" s="18"/>
      <c r="DX190" s="18"/>
      <c r="DY190" s="18"/>
      <c r="DZ190" s="18"/>
      <c r="EA190" s="18"/>
      <c r="EB190" s="18"/>
      <c r="EC190" s="18"/>
    </row>
    <row r="191" customFormat="false" ht="11.25" hidden="false" customHeight="true" outlineLevel="0" collapsed="false">
      <c r="A191" s="342" t="n">
        <v>2015</v>
      </c>
      <c r="B191" s="343" t="n">
        <v>309</v>
      </c>
      <c r="C191" s="344" t="s">
        <v>592</v>
      </c>
      <c r="D191" s="285" t="n">
        <v>51870.25</v>
      </c>
      <c r="E191" s="285" t="n">
        <v>52257.3</v>
      </c>
      <c r="F191" s="285" t="n">
        <v>87549.96</v>
      </c>
      <c r="G191" s="285" t="n">
        <v>90176.5</v>
      </c>
      <c r="H191" s="285" t="n">
        <v>0</v>
      </c>
      <c r="I191" s="285" t="n">
        <v>0</v>
      </c>
      <c r="J191" s="345"/>
      <c r="K191" s="285" t="n">
        <f aca="false">IF(E191&lt;&gt;0,ROUND(E191-(T191/(U191+V191)),0),"")</f>
        <v>0</v>
      </c>
      <c r="L191" s="285" t="n">
        <f aca="false">IF(F191&lt;&gt;0,ROUND(F191-(W191/(X191)),0),"")</f>
        <v>0</v>
      </c>
      <c r="M191" s="285" t="n">
        <f aca="false">IF(G191&lt;&gt;0,ROUND(G191-(Y191/(Z191)),0),"")</f>
        <v>0</v>
      </c>
      <c r="N191" s="285" t="str">
        <f aca="false">IF(H191&lt;&gt;0,ROUND(H191-(AA191/(AB191)),0),"")</f>
        <v/>
      </c>
      <c r="O191" s="285" t="str">
        <f aca="false">IF(I191&lt;&gt;0,ROUND(I191-(AC191/(AD191)),0),"")</f>
        <v/>
      </c>
      <c r="P191" s="345"/>
      <c r="Q191" s="285" t="n">
        <v>518702.53</v>
      </c>
      <c r="R191" s="285" t="n">
        <v>10</v>
      </c>
      <c r="S191" s="285" t="n">
        <v>0</v>
      </c>
      <c r="T191" s="285" t="n">
        <v>522573</v>
      </c>
      <c r="U191" s="285" t="n">
        <v>10</v>
      </c>
      <c r="V191" s="285" t="n">
        <v>0</v>
      </c>
      <c r="W191" s="285" t="n">
        <v>87549.96</v>
      </c>
      <c r="X191" s="285" t="n">
        <v>1</v>
      </c>
      <c r="Y191" s="285" t="n">
        <v>90176.5</v>
      </c>
      <c r="Z191" s="285" t="n">
        <v>1</v>
      </c>
      <c r="AA191" s="285" t="n">
        <v>0</v>
      </c>
      <c r="AB191" s="285" t="n">
        <v>0</v>
      </c>
      <c r="AC191" s="285" t="n">
        <v>0</v>
      </c>
      <c r="AD191" s="285" t="n">
        <v>0</v>
      </c>
      <c r="AE191" s="345"/>
      <c r="AF191" s="285" t="n">
        <f aca="false">IF(ISBLANK(Q191),"",ROUND(Q191-(AS191+AT191+AU191),0))</f>
        <v>0</v>
      </c>
      <c r="AG191" s="285" t="n">
        <f aca="false">IF(ISBLANK(T191),"",ROUND(T191-(AV191+AW191+AX191),0))</f>
        <v>0</v>
      </c>
      <c r="AH191" s="285" t="n">
        <f aca="false">IF(ISBLANK(W191),"",ROUND(W191-(BK191+BL191+BM191),0))</f>
        <v>0</v>
      </c>
      <c r="AI191" s="285" t="n">
        <f aca="false">IF(ISBLANK(Y191),"",ROUND(Y191-(BN191+BO191+BP191),0))</f>
        <v>0</v>
      </c>
      <c r="AJ191" s="285" t="n">
        <f aca="false">IF(ISBLANK(AA191),"",ROUND(AA191-(BW191+BX191+BY191),0))</f>
        <v>0</v>
      </c>
      <c r="AK191" s="285" t="n">
        <f aca="false">IF(ISBLANK(AC191),"",ROUND(AC191-(BZ191+CA191+CB191),0))</f>
        <v>0</v>
      </c>
      <c r="AL191" s="285" t="n">
        <f aca="false">IF(ISBLANK(R191),"",ROUND((R191+S191)-(AY191+AZ191+BA191+BE191+BF191+BG191),0))</f>
        <v>0</v>
      </c>
      <c r="AM191" s="285" t="n">
        <f aca="false">IF(ISBLANK(U191),"",ROUND((U191+V191)-(BB191+BC191+BD191+BH191+BI191+BJ191),0))</f>
        <v>0</v>
      </c>
      <c r="AN191" s="285" t="n">
        <f aca="false">IF(ISBLANK(X191),"",ROUND((X191)-(BQ191+BR191+BS191),0))</f>
        <v>0</v>
      </c>
      <c r="AO191" s="285" t="n">
        <f aca="false">IF(ISBLANK(Z191),"",ROUND((Z191)-(BT191+BU191+BV191),0))</f>
        <v>0</v>
      </c>
      <c r="AP191" s="285" t="n">
        <f aca="false">IF(ISBLANK(AB191),"",ROUND((AB191)-(CC191+CD191+CE191),0))</f>
        <v>0</v>
      </c>
      <c r="AQ191" s="285" t="n">
        <f aca="false">IF(ISBLANK(AD191),"",ROUND((AD191)-(CF191+CG191+CH191),0))</f>
        <v>0</v>
      </c>
      <c r="AR191" s="345"/>
      <c r="AS191" s="285" t="n">
        <v>0</v>
      </c>
      <c r="AT191" s="285" t="n">
        <v>518702.53</v>
      </c>
      <c r="AU191" s="285" t="n">
        <v>0</v>
      </c>
      <c r="AV191" s="285" t="n">
        <v>0</v>
      </c>
      <c r="AW191" s="285" t="n">
        <v>522573</v>
      </c>
      <c r="AX191" s="285" t="n">
        <v>0</v>
      </c>
      <c r="AY191" s="285" t="n">
        <v>0</v>
      </c>
      <c r="AZ191" s="285" t="n">
        <v>10</v>
      </c>
      <c r="BA191" s="285" t="n">
        <v>0</v>
      </c>
      <c r="BB191" s="285" t="n">
        <v>0</v>
      </c>
      <c r="BC191" s="285" t="n">
        <v>10</v>
      </c>
      <c r="BD191" s="285" t="n">
        <v>0</v>
      </c>
      <c r="BE191" s="285" t="n">
        <v>0</v>
      </c>
      <c r="BF191" s="285" t="n">
        <v>0</v>
      </c>
      <c r="BG191" s="285" t="n">
        <v>0</v>
      </c>
      <c r="BH191" s="285" t="n">
        <v>0</v>
      </c>
      <c r="BI191" s="285" t="n">
        <v>0</v>
      </c>
      <c r="BJ191" s="285" t="n">
        <v>0</v>
      </c>
      <c r="BK191" s="285" t="n">
        <v>0</v>
      </c>
      <c r="BL191" s="285" t="n">
        <v>87549.96</v>
      </c>
      <c r="BM191" s="285" t="n">
        <v>0</v>
      </c>
      <c r="BN191" s="285" t="n">
        <v>0</v>
      </c>
      <c r="BO191" s="285" t="n">
        <v>90176.5</v>
      </c>
      <c r="BP191" s="285" t="n">
        <v>0</v>
      </c>
      <c r="BQ191" s="285" t="n">
        <v>0</v>
      </c>
      <c r="BR191" s="285" t="n">
        <v>1</v>
      </c>
      <c r="BS191" s="285" t="n">
        <v>0</v>
      </c>
      <c r="BT191" s="285" t="n">
        <v>0</v>
      </c>
      <c r="BU191" s="285" t="n">
        <v>1</v>
      </c>
      <c r="BV191" s="285" t="n">
        <v>0</v>
      </c>
      <c r="BW191" s="285" t="n">
        <v>0</v>
      </c>
      <c r="BX191" s="285" t="n">
        <v>0</v>
      </c>
      <c r="BY191" s="285" t="n">
        <v>0</v>
      </c>
      <c r="BZ191" s="285" t="n">
        <v>0</v>
      </c>
      <c r="CA191" s="285" t="n">
        <v>0</v>
      </c>
      <c r="CB191" s="285" t="n">
        <v>0</v>
      </c>
      <c r="CC191" s="285" t="n">
        <v>0</v>
      </c>
      <c r="CD191" s="285" t="n">
        <v>0</v>
      </c>
      <c r="CE191" s="285" t="n">
        <v>0</v>
      </c>
      <c r="CF191" s="285" t="n">
        <v>0</v>
      </c>
      <c r="CG191" s="285" t="n">
        <v>0</v>
      </c>
      <c r="CH191" s="285" t="n">
        <v>0</v>
      </c>
      <c r="CI191" s="345"/>
      <c r="CJ191" s="18"/>
      <c r="CK191" s="18"/>
      <c r="CL191" s="18"/>
      <c r="CM191" s="18"/>
      <c r="CN191" s="18"/>
      <c r="CO191" s="18"/>
      <c r="CP191" s="18"/>
      <c r="CQ191" s="18"/>
      <c r="CR191" s="18"/>
      <c r="CS191" s="18"/>
      <c r="CT191" s="18"/>
      <c r="CU191" s="18"/>
      <c r="CV191" s="18"/>
      <c r="CW191" s="18"/>
      <c r="CX191" s="18"/>
      <c r="CY191" s="18"/>
      <c r="CZ191" s="18"/>
      <c r="DA191" s="18"/>
      <c r="DB191" s="18"/>
      <c r="DC191" s="18"/>
      <c r="DD191" s="18"/>
      <c r="DE191" s="18"/>
      <c r="DF191" s="18"/>
      <c r="DG191" s="18"/>
      <c r="DH191" s="18"/>
      <c r="DI191" s="18"/>
      <c r="DJ191" s="18"/>
      <c r="DK191" s="18"/>
      <c r="DL191" s="18"/>
      <c r="DM191" s="18"/>
      <c r="DN191" s="18"/>
      <c r="DO191" s="18"/>
      <c r="DP191" s="18"/>
      <c r="DQ191" s="18"/>
      <c r="DR191" s="18"/>
      <c r="DS191" s="18"/>
      <c r="DT191" s="18"/>
      <c r="DU191" s="18"/>
      <c r="DV191" s="18"/>
      <c r="DW191" s="18"/>
      <c r="DX191" s="18"/>
      <c r="DY191" s="18"/>
      <c r="DZ191" s="18"/>
      <c r="EA191" s="18"/>
      <c r="EB191" s="18"/>
      <c r="EC191" s="18"/>
    </row>
    <row r="192" customFormat="false" ht="11.25" hidden="false" customHeight="true" outlineLevel="0" collapsed="false">
      <c r="A192" s="342" t="n">
        <v>2015</v>
      </c>
      <c r="B192" s="343" t="n">
        <v>310</v>
      </c>
      <c r="C192" s="344" t="s">
        <v>593</v>
      </c>
      <c r="D192" s="285" t="n">
        <v>48787.02</v>
      </c>
      <c r="E192" s="285" t="n">
        <v>52333.38</v>
      </c>
      <c r="F192" s="285" t="n">
        <v>90783</v>
      </c>
      <c r="G192" s="285" t="n">
        <v>92599</v>
      </c>
      <c r="H192" s="285" t="n">
        <v>64071.84</v>
      </c>
      <c r="I192" s="285" t="n">
        <v>68830</v>
      </c>
      <c r="J192" s="345"/>
      <c r="K192" s="285" t="n">
        <f aca="false">IF(E192&lt;&gt;0,ROUND(E192-(T192/(U192+V192)),0),"")</f>
        <v>0</v>
      </c>
      <c r="L192" s="285" t="n">
        <f aca="false">IF(F192&lt;&gt;0,ROUND(F192-(W192/(X192)),0),"")</f>
        <v>0</v>
      </c>
      <c r="M192" s="285" t="n">
        <f aca="false">IF(G192&lt;&gt;0,ROUND(G192-(Y192/(Z192)),0),"")</f>
        <v>0</v>
      </c>
      <c r="N192" s="285" t="n">
        <f aca="false">IF(H192&lt;&gt;0,ROUND(H192-(AA192/(AB192)),0),"")</f>
        <v>0</v>
      </c>
      <c r="O192" s="285" t="n">
        <f aca="false">IF(I192&lt;&gt;0,ROUND(I192-(AC192/(AD192)),0),"")</f>
        <v>0</v>
      </c>
      <c r="P192" s="345"/>
      <c r="Q192" s="285" t="n">
        <v>878166.28</v>
      </c>
      <c r="R192" s="285" t="n">
        <v>18</v>
      </c>
      <c r="S192" s="285" t="n">
        <v>0</v>
      </c>
      <c r="T192" s="285" t="n">
        <v>837334</v>
      </c>
      <c r="U192" s="285" t="n">
        <v>16</v>
      </c>
      <c r="V192" s="285" t="n">
        <v>0</v>
      </c>
      <c r="W192" s="285" t="n">
        <v>90783</v>
      </c>
      <c r="X192" s="285" t="n">
        <v>1</v>
      </c>
      <c r="Y192" s="285" t="n">
        <v>92599</v>
      </c>
      <c r="Z192" s="285" t="n">
        <v>1</v>
      </c>
      <c r="AA192" s="285" t="n">
        <v>16017.96</v>
      </c>
      <c r="AB192" s="285" t="n">
        <v>0.25</v>
      </c>
      <c r="AC192" s="285" t="n">
        <v>34415</v>
      </c>
      <c r="AD192" s="285" t="n">
        <v>0.5</v>
      </c>
      <c r="AE192" s="345"/>
      <c r="AF192" s="285" t="n">
        <f aca="false">IF(ISBLANK(Q192),"",ROUND(Q192-(AS192+AT192+AU192),0))</f>
        <v>0</v>
      </c>
      <c r="AG192" s="285" t="n">
        <f aca="false">IF(ISBLANK(T192),"",ROUND(T192-(AV192+AW192+AX192),0))</f>
        <v>0</v>
      </c>
      <c r="AH192" s="285" t="n">
        <f aca="false">IF(ISBLANK(W192),"",ROUND(W192-(BK192+BL192+BM192),0))</f>
        <v>0</v>
      </c>
      <c r="AI192" s="285" t="n">
        <f aca="false">IF(ISBLANK(Y192),"",ROUND(Y192-(BN192+BO192+BP192),0))</f>
        <v>0</v>
      </c>
      <c r="AJ192" s="285" t="n">
        <f aca="false">IF(ISBLANK(AA192),"",ROUND(AA192-(BW192+BX192+BY192),0))</f>
        <v>0</v>
      </c>
      <c r="AK192" s="285" t="n">
        <f aca="false">IF(ISBLANK(AC192),"",ROUND(AC192-(BZ192+CA192+CB192),0))</f>
        <v>0</v>
      </c>
      <c r="AL192" s="285" t="n">
        <f aca="false">IF(ISBLANK(R192),"",ROUND((R192+S192)-(AY192+AZ192+BA192+BE192+BF192+BG192),0))</f>
        <v>0</v>
      </c>
      <c r="AM192" s="285" t="n">
        <f aca="false">IF(ISBLANK(U192),"",ROUND((U192+V192)-(BB192+BC192+BD192+BH192+BI192+BJ192),0))</f>
        <v>0</v>
      </c>
      <c r="AN192" s="285" t="n">
        <f aca="false">IF(ISBLANK(X192),"",ROUND((X192)-(BQ192+BR192+BS192),0))</f>
        <v>0</v>
      </c>
      <c r="AO192" s="285" t="n">
        <f aca="false">IF(ISBLANK(Z192),"",ROUND((Z192)-(BT192+BU192+BV192),0))</f>
        <v>0</v>
      </c>
      <c r="AP192" s="285" t="n">
        <f aca="false">IF(ISBLANK(AB192),"",ROUND((AB192)-(CC192+CD192+CE192),0))</f>
        <v>0</v>
      </c>
      <c r="AQ192" s="285" t="n">
        <f aca="false">IF(ISBLANK(AD192),"",ROUND((AD192)-(CF192+CG192+CH192),0))</f>
        <v>0</v>
      </c>
      <c r="AR192" s="345"/>
      <c r="AS192" s="285" t="n">
        <v>0</v>
      </c>
      <c r="AT192" s="285" t="n">
        <v>878166.28</v>
      </c>
      <c r="AU192" s="285" t="n">
        <v>0</v>
      </c>
      <c r="AV192" s="285" t="n">
        <v>0</v>
      </c>
      <c r="AW192" s="285" t="n">
        <v>837334</v>
      </c>
      <c r="AX192" s="285" t="n">
        <v>0</v>
      </c>
      <c r="AY192" s="285" t="n">
        <v>0</v>
      </c>
      <c r="AZ192" s="285" t="n">
        <v>18</v>
      </c>
      <c r="BA192" s="285" t="n">
        <v>0</v>
      </c>
      <c r="BB192" s="285" t="n">
        <v>0</v>
      </c>
      <c r="BC192" s="285" t="n">
        <v>16</v>
      </c>
      <c r="BD192" s="285" t="n">
        <v>0</v>
      </c>
      <c r="BE192" s="285" t="n">
        <v>0</v>
      </c>
      <c r="BF192" s="285" t="n">
        <v>0</v>
      </c>
      <c r="BG192" s="285" t="n">
        <v>0</v>
      </c>
      <c r="BH192" s="285" t="n">
        <v>0</v>
      </c>
      <c r="BI192" s="285" t="n">
        <v>0</v>
      </c>
      <c r="BJ192" s="285" t="n">
        <v>0</v>
      </c>
      <c r="BK192" s="285" t="n">
        <v>0</v>
      </c>
      <c r="BL192" s="285" t="n">
        <v>90783</v>
      </c>
      <c r="BM192" s="285" t="n">
        <v>0</v>
      </c>
      <c r="BN192" s="285" t="n">
        <v>0</v>
      </c>
      <c r="BO192" s="285" t="n">
        <v>92599</v>
      </c>
      <c r="BP192" s="285" t="n">
        <v>0</v>
      </c>
      <c r="BQ192" s="285" t="n">
        <v>0</v>
      </c>
      <c r="BR192" s="285" t="n">
        <v>1</v>
      </c>
      <c r="BS192" s="285" t="n">
        <v>0</v>
      </c>
      <c r="BT192" s="285" t="n">
        <v>0</v>
      </c>
      <c r="BU192" s="285" t="n">
        <v>1</v>
      </c>
      <c r="BV192" s="285" t="n">
        <v>0</v>
      </c>
      <c r="BW192" s="285" t="n">
        <v>0</v>
      </c>
      <c r="BX192" s="285" t="n">
        <v>16017.96</v>
      </c>
      <c r="BY192" s="285" t="n">
        <v>0</v>
      </c>
      <c r="BZ192" s="285" t="n">
        <v>0</v>
      </c>
      <c r="CA192" s="285" t="n">
        <v>34415</v>
      </c>
      <c r="CB192" s="285" t="n">
        <v>0</v>
      </c>
      <c r="CC192" s="285" t="n">
        <v>0</v>
      </c>
      <c r="CD192" s="285" t="n">
        <v>0.25</v>
      </c>
      <c r="CE192" s="285" t="n">
        <v>0</v>
      </c>
      <c r="CF192" s="285" t="n">
        <v>0</v>
      </c>
      <c r="CG192" s="285" t="n">
        <v>0.5</v>
      </c>
      <c r="CH192" s="285" t="n">
        <v>0</v>
      </c>
      <c r="CI192" s="345"/>
      <c r="CJ192" s="18"/>
      <c r="CK192" s="18"/>
      <c r="CL192" s="18"/>
      <c r="CM192" s="18"/>
      <c r="CN192" s="18"/>
      <c r="CO192" s="18"/>
      <c r="CP192" s="18"/>
      <c r="CQ192" s="18"/>
      <c r="CR192" s="18"/>
      <c r="CS192" s="18"/>
      <c r="CT192" s="18"/>
      <c r="CU192" s="18"/>
      <c r="CV192" s="18"/>
      <c r="CW192" s="18"/>
      <c r="CX192" s="18"/>
      <c r="CY192" s="18"/>
      <c r="CZ192" s="18"/>
      <c r="DA192" s="18"/>
      <c r="DB192" s="18"/>
      <c r="DC192" s="18"/>
      <c r="DD192" s="18"/>
      <c r="DE192" s="18"/>
      <c r="DF192" s="18"/>
      <c r="DG192" s="18"/>
      <c r="DH192" s="18"/>
      <c r="DI192" s="18"/>
      <c r="DJ192" s="18"/>
      <c r="DK192" s="18"/>
      <c r="DL192" s="18"/>
      <c r="DM192" s="18"/>
      <c r="DN192" s="18"/>
      <c r="DO192" s="18"/>
      <c r="DP192" s="18"/>
      <c r="DQ192" s="18"/>
      <c r="DR192" s="18"/>
      <c r="DS192" s="18"/>
      <c r="DT192" s="18"/>
      <c r="DU192" s="18"/>
      <c r="DV192" s="18"/>
      <c r="DW192" s="18"/>
      <c r="DX192" s="18"/>
      <c r="DY192" s="18"/>
      <c r="DZ192" s="18"/>
      <c r="EA192" s="18"/>
      <c r="EB192" s="18"/>
      <c r="EC192" s="18"/>
    </row>
    <row r="193" customFormat="false" ht="11.25" hidden="false" customHeight="true" outlineLevel="0" collapsed="false">
      <c r="A193" s="342" t="n">
        <v>2015</v>
      </c>
      <c r="B193" s="343" t="n">
        <v>311</v>
      </c>
      <c r="C193" s="344" t="s">
        <v>594</v>
      </c>
      <c r="D193" s="285" t="n">
        <v>44522.6</v>
      </c>
      <c r="E193" s="285" t="n">
        <v>0</v>
      </c>
      <c r="F193" s="285" t="n">
        <v>78155</v>
      </c>
      <c r="G193" s="285" t="n">
        <v>79907</v>
      </c>
      <c r="H193" s="285" t="n">
        <v>0</v>
      </c>
      <c r="I193" s="285" t="n">
        <v>0</v>
      </c>
      <c r="J193" s="345"/>
      <c r="K193" s="285" t="str">
        <f aca="false">IF(E193&lt;&gt;0,ROUND(E193-(T193/(U193+V193)),0),"")</f>
        <v/>
      </c>
      <c r="L193" s="285" t="n">
        <f aca="false">IF(F193&lt;&gt;0,ROUND(F193-(W193/(X193)),0),"")</f>
        <v>0</v>
      </c>
      <c r="M193" s="285" t="n">
        <f aca="false">IF(G193&lt;&gt;0,ROUND(G193-(Y193/(Z193)),0),"")</f>
        <v>0</v>
      </c>
      <c r="N193" s="285" t="str">
        <f aca="false">IF(H193&lt;&gt;0,ROUND(H193-(AA193/(AB193)),0),"")</f>
        <v/>
      </c>
      <c r="O193" s="285" t="str">
        <f aca="false">IF(I193&lt;&gt;0,ROUND(I193-(AC193/(AD193)),0),"")</f>
        <v/>
      </c>
      <c r="P193" s="345"/>
      <c r="Q193" s="285" t="n">
        <v>111306.51</v>
      </c>
      <c r="R193" s="285" t="n">
        <v>2.5</v>
      </c>
      <c r="S193" s="285" t="n">
        <v>0</v>
      </c>
      <c r="T193" s="285" t="n">
        <v>104325</v>
      </c>
      <c r="U193" s="285" t="n">
        <v>0</v>
      </c>
      <c r="V193" s="285" t="n">
        <v>0</v>
      </c>
      <c r="W193" s="285" t="n">
        <v>46893</v>
      </c>
      <c r="X193" s="285" t="n">
        <v>0.6</v>
      </c>
      <c r="Y193" s="285" t="n">
        <v>47944.2</v>
      </c>
      <c r="Z193" s="285" t="n">
        <v>0.6</v>
      </c>
      <c r="AA193" s="285" t="n">
        <v>0</v>
      </c>
      <c r="AB193" s="285" t="n">
        <v>0</v>
      </c>
      <c r="AC193" s="285" t="n">
        <v>0</v>
      </c>
      <c r="AD193" s="285" t="n">
        <v>0</v>
      </c>
      <c r="AE193" s="345"/>
      <c r="AF193" s="285" t="n">
        <f aca="false">IF(ISBLANK(Q193),"",ROUND(Q193-(AS193+AT193+AU193),0))</f>
        <v>0</v>
      </c>
      <c r="AG193" s="285" t="n">
        <f aca="false">IF(ISBLANK(T193),"",ROUND(T193-(AV193+AW193+AX193),0))</f>
        <v>0</v>
      </c>
      <c r="AH193" s="285" t="n">
        <f aca="false">IF(ISBLANK(W193),"",ROUND(W193-(BK193+BL193+BM193),0))</f>
        <v>0</v>
      </c>
      <c r="AI193" s="285" t="n">
        <f aca="false">IF(ISBLANK(Y193),"",ROUND(Y193-(BN193+BO193+BP193),0))</f>
        <v>0</v>
      </c>
      <c r="AJ193" s="285" t="n">
        <f aca="false">IF(ISBLANK(AA193),"",ROUND(AA193-(BW193+BX193+BY193),0))</f>
        <v>0</v>
      </c>
      <c r="AK193" s="285" t="n">
        <f aca="false">IF(ISBLANK(AC193),"",ROUND(AC193-(BZ193+CA193+CB193),0))</f>
        <v>0</v>
      </c>
      <c r="AL193" s="285" t="n">
        <f aca="false">IF(ISBLANK(R193),"",ROUND((R193+S193)-(AY193+AZ193+BA193+BE193+BF193+BG193),0))</f>
        <v>0</v>
      </c>
      <c r="AM193" s="285" t="n">
        <f aca="false">IF(ISBLANK(U193),"",ROUND((U193+V193)-(BB193+BC193+BD193+BH193+BI193+BJ193),0))</f>
        <v>0</v>
      </c>
      <c r="AN193" s="285" t="n">
        <f aca="false">IF(ISBLANK(X193),"",ROUND((X193)-(BQ193+BR193+BS193),0))</f>
        <v>0</v>
      </c>
      <c r="AO193" s="285" t="n">
        <f aca="false">IF(ISBLANK(Z193),"",ROUND((Z193)-(BT193+BU193+BV193),0))</f>
        <v>0</v>
      </c>
      <c r="AP193" s="285" t="n">
        <f aca="false">IF(ISBLANK(AB193),"",ROUND((AB193)-(CC193+CD193+CE193),0))</f>
        <v>0</v>
      </c>
      <c r="AQ193" s="285" t="n">
        <f aca="false">IF(ISBLANK(AD193),"",ROUND((AD193)-(CF193+CG193+CH193),0))</f>
        <v>0</v>
      </c>
      <c r="AR193" s="345"/>
      <c r="AS193" s="285" t="n">
        <v>0</v>
      </c>
      <c r="AT193" s="285" t="n">
        <v>111306.51</v>
      </c>
      <c r="AU193" s="285" t="n">
        <v>0</v>
      </c>
      <c r="AV193" s="285" t="n">
        <v>0</v>
      </c>
      <c r="AW193" s="285" t="n">
        <v>104325</v>
      </c>
      <c r="AX193" s="285" t="n">
        <v>0</v>
      </c>
      <c r="AY193" s="285" t="n">
        <v>0</v>
      </c>
      <c r="AZ193" s="285" t="n">
        <v>2.5</v>
      </c>
      <c r="BA193" s="285" t="n">
        <v>0</v>
      </c>
      <c r="BB193" s="285" t="n">
        <v>0</v>
      </c>
      <c r="BC193" s="285" t="n">
        <v>0</v>
      </c>
      <c r="BD193" s="285" t="n">
        <v>0</v>
      </c>
      <c r="BE193" s="285" t="n">
        <v>0</v>
      </c>
      <c r="BF193" s="285" t="n">
        <v>0</v>
      </c>
      <c r="BG193" s="285" t="n">
        <v>0</v>
      </c>
      <c r="BH193" s="285" t="n">
        <v>0</v>
      </c>
      <c r="BI193" s="285" t="n">
        <v>0</v>
      </c>
      <c r="BJ193" s="285" t="n">
        <v>0</v>
      </c>
      <c r="BK193" s="285" t="n">
        <v>0</v>
      </c>
      <c r="BL193" s="285" t="n">
        <v>46893</v>
      </c>
      <c r="BM193" s="285" t="n">
        <v>0</v>
      </c>
      <c r="BN193" s="285" t="n">
        <v>0</v>
      </c>
      <c r="BO193" s="285" t="n">
        <v>47944.2</v>
      </c>
      <c r="BP193" s="285" t="n">
        <v>0</v>
      </c>
      <c r="BQ193" s="285" t="n">
        <v>0</v>
      </c>
      <c r="BR193" s="285" t="n">
        <v>0.6</v>
      </c>
      <c r="BS193" s="285" t="n">
        <v>0</v>
      </c>
      <c r="BT193" s="285" t="n">
        <v>0</v>
      </c>
      <c r="BU193" s="285" t="n">
        <v>0.6</v>
      </c>
      <c r="BV193" s="285" t="n">
        <v>0</v>
      </c>
      <c r="BW193" s="285" t="n">
        <v>0</v>
      </c>
      <c r="BX193" s="285" t="n">
        <v>0</v>
      </c>
      <c r="BY193" s="285" t="n">
        <v>0</v>
      </c>
      <c r="BZ193" s="285" t="n">
        <v>0</v>
      </c>
      <c r="CA193" s="285" t="n">
        <v>0</v>
      </c>
      <c r="CB193" s="285" t="n">
        <v>0</v>
      </c>
      <c r="CC193" s="285" t="n">
        <v>0</v>
      </c>
      <c r="CD193" s="285" t="n">
        <v>0</v>
      </c>
      <c r="CE193" s="285" t="n">
        <v>0</v>
      </c>
      <c r="CF193" s="285" t="n">
        <v>0</v>
      </c>
      <c r="CG193" s="285" t="n">
        <v>0</v>
      </c>
      <c r="CH193" s="285" t="n">
        <v>0</v>
      </c>
      <c r="CI193" s="345"/>
      <c r="CJ193" s="18"/>
      <c r="CK193" s="18"/>
      <c r="CL193" s="18"/>
      <c r="CM193" s="18"/>
      <c r="CN193" s="18"/>
      <c r="CO193" s="18"/>
      <c r="CP193" s="18"/>
      <c r="CQ193" s="18"/>
      <c r="CR193" s="18"/>
      <c r="CS193" s="18"/>
      <c r="CT193" s="18"/>
      <c r="CU193" s="18"/>
      <c r="CV193" s="18"/>
      <c r="CW193" s="18"/>
      <c r="CX193" s="18"/>
      <c r="CY193" s="18"/>
      <c r="CZ193" s="18"/>
      <c r="DA193" s="18"/>
      <c r="DB193" s="18"/>
      <c r="DC193" s="18"/>
      <c r="DD193" s="18"/>
      <c r="DE193" s="18"/>
      <c r="DF193" s="18"/>
      <c r="DG193" s="18"/>
      <c r="DH193" s="18"/>
      <c r="DI193" s="18"/>
      <c r="DJ193" s="18"/>
      <c r="DK193" s="18"/>
      <c r="DL193" s="18"/>
      <c r="DM193" s="18"/>
      <c r="DN193" s="18"/>
      <c r="DO193" s="18"/>
      <c r="DP193" s="18"/>
      <c r="DQ193" s="18"/>
      <c r="DR193" s="18"/>
      <c r="DS193" s="18"/>
      <c r="DT193" s="18"/>
      <c r="DU193" s="18"/>
      <c r="DV193" s="18"/>
      <c r="DW193" s="18"/>
      <c r="DX193" s="18"/>
      <c r="DY193" s="18"/>
      <c r="DZ193" s="18"/>
      <c r="EA193" s="18"/>
      <c r="EB193" s="18"/>
      <c r="EC193" s="18"/>
    </row>
    <row r="194" customFormat="false" ht="11.25" hidden="false" customHeight="true" outlineLevel="0" collapsed="false">
      <c r="A194" s="342" t="n">
        <v>2015</v>
      </c>
      <c r="B194" s="343" t="n">
        <v>313</v>
      </c>
      <c r="C194" s="344" t="s">
        <v>595</v>
      </c>
      <c r="D194" s="285" t="n">
        <v>47295.09</v>
      </c>
      <c r="E194" s="285" t="n">
        <v>48101.88</v>
      </c>
      <c r="F194" s="285" t="n">
        <v>0</v>
      </c>
      <c r="G194" s="285" t="n">
        <v>0</v>
      </c>
      <c r="H194" s="285" t="n">
        <v>0</v>
      </c>
      <c r="I194" s="285" t="n">
        <v>0</v>
      </c>
      <c r="J194" s="345"/>
      <c r="K194" s="285" t="n">
        <f aca="false">IF(E194&lt;&gt;0,ROUND(E194-(T194/(U194+V194)),0),"")</f>
        <v>0</v>
      </c>
      <c r="L194" s="285" t="str">
        <f aca="false">IF(F194&lt;&gt;0,ROUND(F194-(W194/(X194)),0),"")</f>
        <v/>
      </c>
      <c r="M194" s="285" t="str">
        <f aca="false">IF(G194&lt;&gt;0,ROUND(G194-(Y194/(Z194)),0),"")</f>
        <v/>
      </c>
      <c r="N194" s="285" t="str">
        <f aca="false">IF(H194&lt;&gt;0,ROUND(H194-(AA194/(AB194)),0),"")</f>
        <v/>
      </c>
      <c r="O194" s="285" t="str">
        <f aca="false">IF(I194&lt;&gt;0,ROUND(I194-(AC194/(AD194)),0),"")</f>
        <v/>
      </c>
      <c r="P194" s="345"/>
      <c r="Q194" s="285" t="n">
        <v>331065.64</v>
      </c>
      <c r="R194" s="285" t="n">
        <v>7</v>
      </c>
      <c r="S194" s="285" t="n">
        <v>0</v>
      </c>
      <c r="T194" s="285" t="n">
        <v>384815</v>
      </c>
      <c r="U194" s="285" t="n">
        <v>8</v>
      </c>
      <c r="V194" s="285" t="n">
        <v>0</v>
      </c>
      <c r="W194" s="285" t="n">
        <v>0</v>
      </c>
      <c r="X194" s="285" t="n">
        <v>0</v>
      </c>
      <c r="Y194" s="285" t="n">
        <v>0</v>
      </c>
      <c r="Z194" s="285" t="n">
        <v>0</v>
      </c>
      <c r="AA194" s="285" t="n">
        <v>0</v>
      </c>
      <c r="AB194" s="285" t="n">
        <v>0</v>
      </c>
      <c r="AC194" s="285" t="n">
        <v>0</v>
      </c>
      <c r="AD194" s="285" t="n">
        <v>0</v>
      </c>
      <c r="AE194" s="345"/>
      <c r="AF194" s="285" t="n">
        <f aca="false">IF(ISBLANK(Q194),"",ROUND(Q194-(AS194+AT194+AU194),0))</f>
        <v>0</v>
      </c>
      <c r="AG194" s="285" t="n">
        <f aca="false">IF(ISBLANK(T194),"",ROUND(T194-(AV194+AW194+AX194),0))</f>
        <v>0</v>
      </c>
      <c r="AH194" s="285" t="n">
        <f aca="false">IF(ISBLANK(W194),"",ROUND(W194-(BK194+BL194+BM194),0))</f>
        <v>0</v>
      </c>
      <c r="AI194" s="285" t="n">
        <f aca="false">IF(ISBLANK(Y194),"",ROUND(Y194-(BN194+BO194+BP194),0))</f>
        <v>0</v>
      </c>
      <c r="AJ194" s="285" t="n">
        <f aca="false">IF(ISBLANK(AA194),"",ROUND(AA194-(BW194+BX194+BY194),0))</f>
        <v>0</v>
      </c>
      <c r="AK194" s="285" t="n">
        <f aca="false">IF(ISBLANK(AC194),"",ROUND(AC194-(BZ194+CA194+CB194),0))</f>
        <v>0</v>
      </c>
      <c r="AL194" s="285" t="n">
        <f aca="false">IF(ISBLANK(R194),"",ROUND((R194+S194)-(AY194+AZ194+BA194+BE194+BF194+BG194),0))</f>
        <v>0</v>
      </c>
      <c r="AM194" s="285" t="n">
        <f aca="false">IF(ISBLANK(U194),"",ROUND((U194+V194)-(BB194+BC194+BD194+BH194+BI194+BJ194),0))</f>
        <v>0</v>
      </c>
      <c r="AN194" s="285" t="n">
        <f aca="false">IF(ISBLANK(X194),"",ROUND((X194)-(BQ194+BR194+BS194),0))</f>
        <v>0</v>
      </c>
      <c r="AO194" s="285" t="n">
        <f aca="false">IF(ISBLANK(Z194),"",ROUND((Z194)-(BT194+BU194+BV194),0))</f>
        <v>0</v>
      </c>
      <c r="AP194" s="285" t="n">
        <f aca="false">IF(ISBLANK(AB194),"",ROUND((AB194)-(CC194+CD194+CE194),0))</f>
        <v>0</v>
      </c>
      <c r="AQ194" s="285" t="n">
        <f aca="false">IF(ISBLANK(AD194),"",ROUND((AD194)-(CF194+CG194+CH194),0))</f>
        <v>0</v>
      </c>
      <c r="AR194" s="345"/>
      <c r="AS194" s="285" t="n">
        <v>0</v>
      </c>
      <c r="AT194" s="285" t="n">
        <v>331065.64</v>
      </c>
      <c r="AU194" s="285" t="n">
        <v>0</v>
      </c>
      <c r="AV194" s="285" t="n">
        <v>0</v>
      </c>
      <c r="AW194" s="285" t="n">
        <v>384815</v>
      </c>
      <c r="AX194" s="285" t="n">
        <v>0</v>
      </c>
      <c r="AY194" s="285" t="n">
        <v>0</v>
      </c>
      <c r="AZ194" s="285" t="n">
        <v>7</v>
      </c>
      <c r="BA194" s="285" t="n">
        <v>0</v>
      </c>
      <c r="BB194" s="285" t="n">
        <v>0</v>
      </c>
      <c r="BC194" s="285" t="n">
        <v>8</v>
      </c>
      <c r="BD194" s="285" t="n">
        <v>0</v>
      </c>
      <c r="BE194" s="285" t="n">
        <v>0</v>
      </c>
      <c r="BF194" s="285" t="n">
        <v>0</v>
      </c>
      <c r="BG194" s="285" t="n">
        <v>0</v>
      </c>
      <c r="BH194" s="285" t="n">
        <v>0</v>
      </c>
      <c r="BI194" s="285" t="n">
        <v>0</v>
      </c>
      <c r="BJ194" s="285" t="n">
        <v>0</v>
      </c>
      <c r="BK194" s="285" t="n">
        <v>0</v>
      </c>
      <c r="BL194" s="285" t="n">
        <v>0</v>
      </c>
      <c r="BM194" s="285" t="n">
        <v>0</v>
      </c>
      <c r="BN194" s="285" t="n">
        <v>0</v>
      </c>
      <c r="BO194" s="285" t="n">
        <v>0</v>
      </c>
      <c r="BP194" s="285" t="n">
        <v>0</v>
      </c>
      <c r="BQ194" s="285" t="n">
        <v>0</v>
      </c>
      <c r="BR194" s="285" t="n">
        <v>0</v>
      </c>
      <c r="BS194" s="285" t="n">
        <v>0</v>
      </c>
      <c r="BT194" s="285" t="n">
        <v>0</v>
      </c>
      <c r="BU194" s="285" t="n">
        <v>0</v>
      </c>
      <c r="BV194" s="285" t="n">
        <v>0</v>
      </c>
      <c r="BW194" s="285" t="n">
        <v>0</v>
      </c>
      <c r="BX194" s="285" t="n">
        <v>0</v>
      </c>
      <c r="BY194" s="285" t="n">
        <v>0</v>
      </c>
      <c r="BZ194" s="285" t="n">
        <v>0</v>
      </c>
      <c r="CA194" s="285" t="n">
        <v>0</v>
      </c>
      <c r="CB194" s="285" t="n">
        <v>0</v>
      </c>
      <c r="CC194" s="285" t="n">
        <v>0</v>
      </c>
      <c r="CD194" s="285" t="n">
        <v>0</v>
      </c>
      <c r="CE194" s="285" t="n">
        <v>0</v>
      </c>
      <c r="CF194" s="285" t="n">
        <v>0</v>
      </c>
      <c r="CG194" s="285" t="n">
        <v>0</v>
      </c>
      <c r="CH194" s="285" t="n">
        <v>0</v>
      </c>
      <c r="CI194" s="345"/>
      <c r="CJ194" s="18"/>
      <c r="CK194" s="18"/>
      <c r="CL194" s="18"/>
      <c r="CM194" s="18"/>
      <c r="CN194" s="18"/>
      <c r="CO194" s="18"/>
      <c r="CP194" s="18"/>
      <c r="CQ194" s="18"/>
      <c r="CR194" s="18"/>
      <c r="CS194" s="18"/>
      <c r="CT194" s="18"/>
      <c r="CU194" s="18"/>
      <c r="CV194" s="18"/>
      <c r="CW194" s="18"/>
      <c r="CX194" s="18"/>
      <c r="CY194" s="18"/>
      <c r="CZ194" s="18"/>
      <c r="DA194" s="18"/>
      <c r="DB194" s="18"/>
      <c r="DC194" s="18"/>
      <c r="DD194" s="18"/>
      <c r="DE194" s="18"/>
      <c r="DF194" s="18"/>
      <c r="DG194" s="18"/>
      <c r="DH194" s="18"/>
      <c r="DI194" s="18"/>
      <c r="DJ194" s="18"/>
      <c r="DK194" s="18"/>
      <c r="DL194" s="18"/>
      <c r="DM194" s="18"/>
      <c r="DN194" s="18"/>
      <c r="DO194" s="18"/>
      <c r="DP194" s="18"/>
      <c r="DQ194" s="18"/>
      <c r="DR194" s="18"/>
      <c r="DS194" s="18"/>
      <c r="DT194" s="18"/>
      <c r="DU194" s="18"/>
      <c r="DV194" s="18"/>
      <c r="DW194" s="18"/>
      <c r="DX194" s="18"/>
      <c r="DY194" s="18"/>
      <c r="DZ194" s="18"/>
      <c r="EA194" s="18"/>
      <c r="EB194" s="18"/>
      <c r="EC194" s="18"/>
    </row>
    <row r="195" customFormat="false" ht="11.25" hidden="false" customHeight="true" outlineLevel="0" collapsed="false">
      <c r="A195" s="342" t="n">
        <v>2015</v>
      </c>
      <c r="B195" s="343" t="n">
        <v>320</v>
      </c>
      <c r="C195" s="344"/>
      <c r="D195" s="285" t="n">
        <v>0</v>
      </c>
      <c r="E195" s="285" t="n">
        <v>0</v>
      </c>
      <c r="F195" s="285" t="n">
        <v>0</v>
      </c>
      <c r="G195" s="285" t="n">
        <v>0</v>
      </c>
      <c r="H195" s="285" t="n">
        <v>0</v>
      </c>
      <c r="I195" s="285" t="n">
        <v>0</v>
      </c>
      <c r="J195" s="345"/>
      <c r="K195" s="285" t="str">
        <f aca="false">IF(E195&lt;&gt;0,ROUND(E195-(T195/(U195+V195)),0),"")</f>
        <v/>
      </c>
      <c r="L195" s="285" t="str">
        <f aca="false">IF(F195&lt;&gt;0,ROUND(F195-(W195/(X195)),0),"")</f>
        <v/>
      </c>
      <c r="M195" s="285" t="str">
        <f aca="false">IF(G195&lt;&gt;0,ROUND(G195-(Y195/(Z195)),0),"")</f>
        <v/>
      </c>
      <c r="N195" s="285" t="str">
        <f aca="false">IF(H195&lt;&gt;0,ROUND(H195-(AA195/(AB195)),0),"")</f>
        <v/>
      </c>
      <c r="O195" s="285" t="str">
        <f aca="false">IF(I195&lt;&gt;0,ROUND(I195-(AC195/(AD195)),0),"")</f>
        <v/>
      </c>
      <c r="P195" s="345"/>
      <c r="Q195" s="285"/>
      <c r="R195" s="285"/>
      <c r="S195" s="285"/>
      <c r="T195" s="285"/>
      <c r="U195" s="285"/>
      <c r="V195" s="285"/>
      <c r="W195" s="285"/>
      <c r="X195" s="285"/>
      <c r="Y195" s="285"/>
      <c r="Z195" s="285"/>
      <c r="AA195" s="285"/>
      <c r="AB195" s="285"/>
      <c r="AC195" s="285"/>
      <c r="AD195" s="285"/>
      <c r="AE195" s="345"/>
      <c r="AF195" s="285" t="str">
        <f aca="false">IF(ISBLANK(Q195),"",ROUND(Q195-(AS195+AT195+AU195),0))</f>
        <v/>
      </c>
      <c r="AG195" s="285" t="str">
        <f aca="false">IF(ISBLANK(T195),"",ROUND(T195-(AV195+AW195+AX195),0))</f>
        <v/>
      </c>
      <c r="AH195" s="285" t="str">
        <f aca="false">IF(ISBLANK(W195),"",ROUND(W195-(BK195+BL195+BM195),0))</f>
        <v/>
      </c>
      <c r="AI195" s="285" t="str">
        <f aca="false">IF(ISBLANK(Y195),"",ROUND(Y195-(BN195+BO195+BP195),0))</f>
        <v/>
      </c>
      <c r="AJ195" s="285" t="str">
        <f aca="false">IF(ISBLANK(AA195),"",ROUND(AA195-(BW195+BX195+BY195),0))</f>
        <v/>
      </c>
      <c r="AK195" s="285" t="str">
        <f aca="false">IF(ISBLANK(AC195),"",ROUND(AC195-(BZ195+CA195+CB195),0))</f>
        <v/>
      </c>
      <c r="AL195" s="285" t="str">
        <f aca="false">IF(ISBLANK(R195),"",ROUND((R195+S195)-(AY195+AZ195+BA195+BE195+BF195+BG195),0))</f>
        <v/>
      </c>
      <c r="AM195" s="285" t="str">
        <f aca="false">IF(ISBLANK(U195),"",ROUND((U195+V195)-(BB195+BC195+BD195+BH195+BI195+BJ195),0))</f>
        <v/>
      </c>
      <c r="AN195" s="285" t="str">
        <f aca="false">IF(ISBLANK(X195),"",ROUND((X195)-(BQ195+BR195+BS195),0))</f>
        <v/>
      </c>
      <c r="AO195" s="285" t="str">
        <f aca="false">IF(ISBLANK(Z195),"",ROUND((Z195)-(BT195+BU195+BV195),0))</f>
        <v/>
      </c>
      <c r="AP195" s="285" t="str">
        <f aca="false">IF(ISBLANK(AB195),"",ROUND((AB195)-(CC195+CD195+CE195),0))</f>
        <v/>
      </c>
      <c r="AQ195" s="285" t="str">
        <f aca="false">IF(ISBLANK(AD195),"",ROUND((AD195)-(CF195+CG195+CH195),0))</f>
        <v/>
      </c>
      <c r="AR195" s="345"/>
      <c r="AS195" s="285"/>
      <c r="AT195" s="285"/>
      <c r="AU195" s="285"/>
      <c r="AV195" s="285"/>
      <c r="AW195" s="285"/>
      <c r="AX195" s="285"/>
      <c r="AY195" s="285"/>
      <c r="AZ195" s="285"/>
      <c r="BA195" s="285"/>
      <c r="BB195" s="285"/>
      <c r="BC195" s="285"/>
      <c r="BD195" s="285"/>
      <c r="BE195" s="285"/>
      <c r="BF195" s="285"/>
      <c r="BG195" s="285"/>
      <c r="BH195" s="285"/>
      <c r="BI195" s="285"/>
      <c r="BJ195" s="285"/>
      <c r="BK195" s="285"/>
      <c r="BL195" s="285"/>
      <c r="BM195" s="285"/>
      <c r="BN195" s="285"/>
      <c r="BO195" s="285"/>
      <c r="BP195" s="285"/>
      <c r="BQ195" s="285"/>
      <c r="BR195" s="285"/>
      <c r="BS195" s="285"/>
      <c r="BT195" s="285"/>
      <c r="BU195" s="285"/>
      <c r="BV195" s="285"/>
      <c r="BW195" s="285"/>
      <c r="BX195" s="285"/>
      <c r="BY195" s="285"/>
      <c r="BZ195" s="285"/>
      <c r="CA195" s="285"/>
      <c r="CB195" s="285"/>
      <c r="CC195" s="285"/>
      <c r="CD195" s="285"/>
      <c r="CE195" s="285"/>
      <c r="CF195" s="285"/>
      <c r="CG195" s="285"/>
      <c r="CH195" s="285"/>
      <c r="CI195" s="345"/>
      <c r="CJ195" s="18"/>
      <c r="CK195" s="18"/>
      <c r="CL195" s="18"/>
      <c r="CM195" s="18"/>
      <c r="CN195" s="18"/>
      <c r="CO195" s="18"/>
      <c r="CP195" s="18"/>
      <c r="CQ195" s="18"/>
      <c r="CR195" s="18"/>
      <c r="CS195" s="18"/>
      <c r="CT195" s="18"/>
      <c r="CU195" s="18"/>
      <c r="CV195" s="18"/>
      <c r="CW195" s="18"/>
      <c r="CX195" s="18"/>
      <c r="CY195" s="18"/>
      <c r="CZ195" s="18"/>
      <c r="DA195" s="18"/>
      <c r="DB195" s="18"/>
      <c r="DC195" s="18"/>
      <c r="DD195" s="18"/>
      <c r="DE195" s="18"/>
      <c r="DF195" s="18"/>
      <c r="DG195" s="18"/>
      <c r="DH195" s="18"/>
      <c r="DI195" s="18"/>
      <c r="DJ195" s="18"/>
      <c r="DK195" s="18"/>
      <c r="DL195" s="18"/>
      <c r="DM195" s="18"/>
      <c r="DN195" s="18"/>
      <c r="DO195" s="18"/>
      <c r="DP195" s="18"/>
      <c r="DQ195" s="18"/>
      <c r="DR195" s="18"/>
      <c r="DS195" s="18"/>
      <c r="DT195" s="18"/>
      <c r="DU195" s="18"/>
      <c r="DV195" s="18"/>
      <c r="DW195" s="18"/>
      <c r="DX195" s="18"/>
      <c r="DY195" s="18"/>
      <c r="DZ195" s="18"/>
      <c r="EA195" s="18"/>
      <c r="EB195" s="18"/>
      <c r="EC195" s="18"/>
    </row>
    <row r="196" customFormat="false" ht="11.25" hidden="false" customHeight="true" outlineLevel="0" collapsed="false">
      <c r="A196" s="342" t="n">
        <v>2015</v>
      </c>
      <c r="B196" s="343" t="n">
        <v>401</v>
      </c>
      <c r="C196" s="344" t="s">
        <v>596</v>
      </c>
      <c r="D196" s="285" t="n">
        <v>43732.3</v>
      </c>
      <c r="E196" s="285" t="n">
        <v>44388.29</v>
      </c>
      <c r="F196" s="285" t="n">
        <v>0</v>
      </c>
      <c r="G196" s="285" t="n">
        <v>0</v>
      </c>
      <c r="H196" s="285" t="n">
        <v>0</v>
      </c>
      <c r="I196" s="285" t="n">
        <v>0</v>
      </c>
      <c r="J196" s="345"/>
      <c r="K196" s="285" t="n">
        <f aca="false">IF(E196&lt;&gt;0,ROUND(E196-(T196/(U196+V196)),0),"")</f>
        <v>0</v>
      </c>
      <c r="L196" s="285" t="str">
        <f aca="false">IF(F196&lt;&gt;0,ROUND(F196-(W196/(X196)),0),"")</f>
        <v/>
      </c>
      <c r="M196" s="285" t="str">
        <f aca="false">IF(G196&lt;&gt;0,ROUND(G196-(Y196/(Z196)),0),"")</f>
        <v/>
      </c>
      <c r="N196" s="285" t="str">
        <f aca="false">IF(H196&lt;&gt;0,ROUND(H196-(AA196/(AB196)),0),"")</f>
        <v/>
      </c>
      <c r="O196" s="285" t="str">
        <f aca="false">IF(I196&lt;&gt;0,ROUND(I196-(AC196/(AD196)),0),"")</f>
        <v/>
      </c>
      <c r="P196" s="345"/>
      <c r="Q196" s="285" t="n">
        <v>65598.45</v>
      </c>
      <c r="R196" s="285" t="n">
        <v>1.5</v>
      </c>
      <c r="S196" s="285" t="n">
        <v>0</v>
      </c>
      <c r="T196" s="285" t="n">
        <v>66582.43</v>
      </c>
      <c r="U196" s="285" t="n">
        <v>1.5</v>
      </c>
      <c r="V196" s="285" t="n">
        <v>0</v>
      </c>
      <c r="W196" s="285" t="n">
        <v>0</v>
      </c>
      <c r="X196" s="285" t="n">
        <v>0</v>
      </c>
      <c r="Y196" s="285" t="n">
        <v>0</v>
      </c>
      <c r="Z196" s="285" t="n">
        <v>0</v>
      </c>
      <c r="AA196" s="285" t="n">
        <v>0</v>
      </c>
      <c r="AB196" s="285" t="n">
        <v>0</v>
      </c>
      <c r="AC196" s="285" t="n">
        <v>0</v>
      </c>
      <c r="AD196" s="285" t="n">
        <v>0</v>
      </c>
      <c r="AE196" s="345"/>
      <c r="AF196" s="285" t="n">
        <f aca="false">IF(ISBLANK(Q196),"",ROUND(Q196-(AS196+AT196+AU196),0))</f>
        <v>0</v>
      </c>
      <c r="AG196" s="285" t="n">
        <f aca="false">IF(ISBLANK(T196),"",ROUND(T196-(AV196+AW196+AX196),0))</f>
        <v>0</v>
      </c>
      <c r="AH196" s="285" t="n">
        <f aca="false">IF(ISBLANK(W196),"",ROUND(W196-(BK196+BL196+BM196),0))</f>
        <v>0</v>
      </c>
      <c r="AI196" s="285" t="n">
        <f aca="false">IF(ISBLANK(Y196),"",ROUND(Y196-(BN196+BO196+BP196),0))</f>
        <v>0</v>
      </c>
      <c r="AJ196" s="285" t="n">
        <f aca="false">IF(ISBLANK(AA196),"",ROUND(AA196-(BW196+BX196+BY196),0))</f>
        <v>0</v>
      </c>
      <c r="AK196" s="285" t="n">
        <f aca="false">IF(ISBLANK(AC196),"",ROUND(AC196-(BZ196+CA196+CB196),0))</f>
        <v>0</v>
      </c>
      <c r="AL196" s="285" t="n">
        <f aca="false">IF(ISBLANK(R196),"",ROUND((R196+S196)-(AY196+AZ196+BA196+BE196+BF196+BG196),0))</f>
        <v>0</v>
      </c>
      <c r="AM196" s="285" t="n">
        <f aca="false">IF(ISBLANK(U196),"",ROUND((U196+V196)-(BB196+BC196+BD196+BH196+BI196+BJ196),0))</f>
        <v>0</v>
      </c>
      <c r="AN196" s="285" t="n">
        <f aca="false">IF(ISBLANK(X196),"",ROUND((X196)-(BQ196+BR196+BS196),0))</f>
        <v>0</v>
      </c>
      <c r="AO196" s="285" t="n">
        <f aca="false">IF(ISBLANK(Z196),"",ROUND((Z196)-(BT196+BU196+BV196),0))</f>
        <v>0</v>
      </c>
      <c r="AP196" s="285" t="n">
        <f aca="false">IF(ISBLANK(AB196),"",ROUND((AB196)-(CC196+CD196+CE196),0))</f>
        <v>0</v>
      </c>
      <c r="AQ196" s="285" t="n">
        <f aca="false">IF(ISBLANK(AD196),"",ROUND((AD196)-(CF196+CG196+CH196),0))</f>
        <v>0</v>
      </c>
      <c r="AR196" s="345"/>
      <c r="AS196" s="285" t="n">
        <v>31330.6</v>
      </c>
      <c r="AT196" s="285" t="n">
        <v>34267.85</v>
      </c>
      <c r="AU196" s="285" t="n">
        <v>0</v>
      </c>
      <c r="AV196" s="285" t="n">
        <v>31800.56</v>
      </c>
      <c r="AW196" s="285" t="n">
        <v>34781.87</v>
      </c>
      <c r="AX196" s="285" t="n">
        <v>0</v>
      </c>
      <c r="AY196" s="285" t="n">
        <v>0.72</v>
      </c>
      <c r="AZ196" s="285" t="n">
        <v>0.78</v>
      </c>
      <c r="BA196" s="285" t="n">
        <v>0</v>
      </c>
      <c r="BB196" s="285" t="n">
        <v>0.72</v>
      </c>
      <c r="BC196" s="285" t="n">
        <v>0.78</v>
      </c>
      <c r="BD196" s="285" t="n">
        <v>0</v>
      </c>
      <c r="BE196" s="285" t="n">
        <v>0</v>
      </c>
      <c r="BF196" s="285" t="n">
        <v>0</v>
      </c>
      <c r="BG196" s="285" t="n">
        <v>0</v>
      </c>
      <c r="BH196" s="285" t="n">
        <v>0</v>
      </c>
      <c r="BI196" s="285" t="n">
        <v>0</v>
      </c>
      <c r="BJ196" s="285" t="n">
        <v>0</v>
      </c>
      <c r="BK196" s="285" t="n">
        <v>0</v>
      </c>
      <c r="BL196" s="285" t="n">
        <v>0</v>
      </c>
      <c r="BM196" s="285" t="n">
        <v>0</v>
      </c>
      <c r="BN196" s="285" t="n">
        <v>0</v>
      </c>
      <c r="BO196" s="285" t="n">
        <v>0</v>
      </c>
      <c r="BP196" s="285" t="n">
        <v>0</v>
      </c>
      <c r="BQ196" s="285" t="n">
        <v>0</v>
      </c>
      <c r="BR196" s="285" t="n">
        <v>0</v>
      </c>
      <c r="BS196" s="285" t="n">
        <v>0</v>
      </c>
      <c r="BT196" s="285" t="n">
        <v>0</v>
      </c>
      <c r="BU196" s="285" t="n">
        <v>0</v>
      </c>
      <c r="BV196" s="285" t="n">
        <v>0</v>
      </c>
      <c r="BW196" s="285" t="n">
        <v>0</v>
      </c>
      <c r="BX196" s="285" t="n">
        <v>0</v>
      </c>
      <c r="BY196" s="285" t="n">
        <v>0</v>
      </c>
      <c r="BZ196" s="285" t="n">
        <v>0</v>
      </c>
      <c r="CA196" s="285" t="n">
        <v>0</v>
      </c>
      <c r="CB196" s="285" t="n">
        <v>0</v>
      </c>
      <c r="CC196" s="285" t="n">
        <v>0</v>
      </c>
      <c r="CD196" s="285" t="n">
        <v>0</v>
      </c>
      <c r="CE196" s="285" t="n">
        <v>0</v>
      </c>
      <c r="CF196" s="285" t="n">
        <v>0</v>
      </c>
      <c r="CG196" s="285" t="n">
        <v>0</v>
      </c>
      <c r="CH196" s="285" t="n">
        <v>0</v>
      </c>
      <c r="CI196" s="345"/>
      <c r="CJ196" s="18"/>
      <c r="CK196" s="18"/>
      <c r="CL196" s="18"/>
      <c r="CM196" s="18"/>
      <c r="CN196" s="18"/>
      <c r="CO196" s="18"/>
      <c r="CP196" s="18"/>
      <c r="CQ196" s="18"/>
      <c r="CR196" s="18"/>
      <c r="CS196" s="18"/>
      <c r="CT196" s="18"/>
      <c r="CU196" s="18"/>
      <c r="CV196" s="18"/>
      <c r="CW196" s="18"/>
      <c r="CX196" s="18"/>
      <c r="CY196" s="18"/>
      <c r="CZ196" s="18"/>
      <c r="DA196" s="18"/>
      <c r="DB196" s="18"/>
      <c r="DC196" s="18"/>
      <c r="DD196" s="18"/>
      <c r="DE196" s="18"/>
      <c r="DF196" s="18"/>
      <c r="DG196" s="18"/>
      <c r="DH196" s="18"/>
      <c r="DI196" s="18"/>
      <c r="DJ196" s="18"/>
      <c r="DK196" s="18"/>
      <c r="DL196" s="18"/>
      <c r="DM196" s="18"/>
      <c r="DN196" s="18"/>
      <c r="DO196" s="18"/>
      <c r="DP196" s="18"/>
      <c r="DQ196" s="18"/>
      <c r="DR196" s="18"/>
      <c r="DS196" s="18"/>
      <c r="DT196" s="18"/>
      <c r="DU196" s="18"/>
      <c r="DV196" s="18"/>
      <c r="DW196" s="18"/>
      <c r="DX196" s="18"/>
      <c r="DY196" s="18"/>
      <c r="DZ196" s="18"/>
      <c r="EA196" s="18"/>
      <c r="EB196" s="18"/>
      <c r="EC196" s="18"/>
    </row>
    <row r="197" customFormat="false" ht="11.25" hidden="false" customHeight="true" outlineLevel="0" collapsed="false">
      <c r="A197" s="342" t="n">
        <v>2015</v>
      </c>
      <c r="B197" s="343" t="n">
        <v>402</v>
      </c>
      <c r="C197" s="344" t="s">
        <v>597</v>
      </c>
      <c r="D197" s="285" t="n">
        <v>57496.23</v>
      </c>
      <c r="E197" s="285" t="n">
        <v>61119.95</v>
      </c>
      <c r="F197" s="285" t="n">
        <v>95408</v>
      </c>
      <c r="G197" s="285" t="n">
        <v>98977</v>
      </c>
      <c r="H197" s="285" t="n">
        <v>80833</v>
      </c>
      <c r="I197" s="285" t="n">
        <v>83258</v>
      </c>
      <c r="J197" s="345"/>
      <c r="K197" s="285" t="n">
        <f aca="false">IF(E197&lt;&gt;0,ROUND(E197-(T197/(U197+V197)),0),"")</f>
        <v>-0</v>
      </c>
      <c r="L197" s="285" t="n">
        <f aca="false">IF(F197&lt;&gt;0,ROUND(F197-(W197/(X197)),0),"")</f>
        <v>0</v>
      </c>
      <c r="M197" s="285" t="n">
        <f aca="false">IF(G197&lt;&gt;0,ROUND(G197-(Y197/(Z197)),0),"")</f>
        <v>0</v>
      </c>
      <c r="N197" s="285" t="n">
        <f aca="false">IF(H197&lt;&gt;0,ROUND(H197-(AA197/(AB197)),0),"")</f>
        <v>0</v>
      </c>
      <c r="O197" s="285" t="n">
        <f aca="false">IF(I197&lt;&gt;0,ROUND(I197-(AC197/(AD197)),0),"")</f>
        <v>0</v>
      </c>
      <c r="P197" s="345"/>
      <c r="Q197" s="285" t="n">
        <v>1236169</v>
      </c>
      <c r="R197" s="285" t="n">
        <v>20.5</v>
      </c>
      <c r="S197" s="285" t="n">
        <v>1</v>
      </c>
      <c r="T197" s="285" t="n">
        <v>1344639</v>
      </c>
      <c r="U197" s="285" t="n">
        <v>21</v>
      </c>
      <c r="V197" s="285" t="n">
        <v>1</v>
      </c>
      <c r="W197" s="285" t="n">
        <v>95408</v>
      </c>
      <c r="X197" s="285" t="n">
        <v>1</v>
      </c>
      <c r="Y197" s="285" t="n">
        <v>98977</v>
      </c>
      <c r="Z197" s="285" t="n">
        <v>1</v>
      </c>
      <c r="AA197" s="285" t="n">
        <v>80833</v>
      </c>
      <c r="AB197" s="285" t="n">
        <v>1</v>
      </c>
      <c r="AC197" s="285" t="n">
        <v>83258</v>
      </c>
      <c r="AD197" s="285" t="n">
        <v>1</v>
      </c>
      <c r="AE197" s="345"/>
      <c r="AF197" s="285" t="n">
        <f aca="false">IF(ISBLANK(Q197),"",ROUND(Q197-(AS197+AT197+AU197),0))</f>
        <v>0</v>
      </c>
      <c r="AG197" s="285" t="n">
        <f aca="false">IF(ISBLANK(T197),"",ROUND(T197-(AV197+AW197+AX197),0))</f>
        <v>0</v>
      </c>
      <c r="AH197" s="285" t="n">
        <f aca="false">IF(ISBLANK(W197),"",ROUND(W197-(BK197+BL197+BM197),0))</f>
        <v>0</v>
      </c>
      <c r="AI197" s="285" t="n">
        <f aca="false">IF(ISBLANK(Y197),"",ROUND(Y197-(BN197+BO197+BP197),0))</f>
        <v>0</v>
      </c>
      <c r="AJ197" s="285" t="n">
        <f aca="false">IF(ISBLANK(AA197),"",ROUND(AA197-(BW197+BX197+BY197),0))</f>
        <v>0</v>
      </c>
      <c r="AK197" s="285" t="n">
        <f aca="false">IF(ISBLANK(AC197),"",ROUND(AC197-(BZ197+CA197+CB197),0))</f>
        <v>0</v>
      </c>
      <c r="AL197" s="285" t="n">
        <f aca="false">IF(ISBLANK(R197),"",ROUND((R197+S197)-(AY197+AZ197+BA197+BE197+BF197+BG197),0))</f>
        <v>0</v>
      </c>
      <c r="AM197" s="285" t="n">
        <f aca="false">IF(ISBLANK(U197),"",ROUND((U197+V197)-(BB197+BC197+BD197+BH197+BI197+BJ197),0))</f>
        <v>0</v>
      </c>
      <c r="AN197" s="285" t="n">
        <f aca="false">IF(ISBLANK(X197),"",ROUND((X197)-(BQ197+BR197+BS197),0))</f>
        <v>0</v>
      </c>
      <c r="AO197" s="285" t="n">
        <f aca="false">IF(ISBLANK(Z197),"",ROUND((Z197)-(BT197+BU197+BV197),0))</f>
        <v>0</v>
      </c>
      <c r="AP197" s="285" t="n">
        <f aca="false">IF(ISBLANK(AB197),"",ROUND((AB197)-(CC197+CD197+CE197),0))</f>
        <v>0</v>
      </c>
      <c r="AQ197" s="285" t="n">
        <f aca="false">IF(ISBLANK(AD197),"",ROUND((AD197)-(CF197+CG197+CH197),0))</f>
        <v>0</v>
      </c>
      <c r="AR197" s="345"/>
      <c r="AS197" s="285" t="n">
        <v>0</v>
      </c>
      <c r="AT197" s="285" t="n">
        <v>1236169</v>
      </c>
      <c r="AU197" s="285" t="n">
        <v>0</v>
      </c>
      <c r="AV197" s="285" t="n">
        <v>0</v>
      </c>
      <c r="AW197" s="285" t="n">
        <v>1344639</v>
      </c>
      <c r="AX197" s="285" t="n">
        <v>0</v>
      </c>
      <c r="AY197" s="285" t="n">
        <v>0</v>
      </c>
      <c r="AZ197" s="285" t="n">
        <v>20.5</v>
      </c>
      <c r="BA197" s="285" t="n">
        <v>0</v>
      </c>
      <c r="BB197" s="285" t="n">
        <v>0</v>
      </c>
      <c r="BC197" s="285" t="n">
        <v>21</v>
      </c>
      <c r="BD197" s="285" t="n">
        <v>0</v>
      </c>
      <c r="BE197" s="285" t="n">
        <v>0</v>
      </c>
      <c r="BF197" s="285" t="n">
        <v>1</v>
      </c>
      <c r="BG197" s="285" t="n">
        <v>0</v>
      </c>
      <c r="BH197" s="285" t="n">
        <v>0</v>
      </c>
      <c r="BI197" s="285" t="n">
        <v>1</v>
      </c>
      <c r="BJ197" s="285" t="n">
        <v>0</v>
      </c>
      <c r="BK197" s="285" t="n">
        <v>0</v>
      </c>
      <c r="BL197" s="285" t="n">
        <v>95408</v>
      </c>
      <c r="BM197" s="285" t="n">
        <v>0</v>
      </c>
      <c r="BN197" s="285" t="n">
        <v>0</v>
      </c>
      <c r="BO197" s="285" t="n">
        <v>98977</v>
      </c>
      <c r="BP197" s="285" t="n">
        <v>0</v>
      </c>
      <c r="BQ197" s="285" t="n">
        <v>0</v>
      </c>
      <c r="BR197" s="285" t="n">
        <v>1</v>
      </c>
      <c r="BS197" s="285" t="n">
        <v>0</v>
      </c>
      <c r="BT197" s="285" t="n">
        <v>0</v>
      </c>
      <c r="BU197" s="285" t="n">
        <v>1</v>
      </c>
      <c r="BV197" s="285" t="n">
        <v>0</v>
      </c>
      <c r="BW197" s="285" t="n">
        <v>0</v>
      </c>
      <c r="BX197" s="285" t="n">
        <v>80833</v>
      </c>
      <c r="BY197" s="285" t="n">
        <v>0</v>
      </c>
      <c r="BZ197" s="285" t="n">
        <v>0</v>
      </c>
      <c r="CA197" s="285" t="n">
        <v>83258</v>
      </c>
      <c r="CB197" s="285" t="n">
        <v>0</v>
      </c>
      <c r="CC197" s="285" t="n">
        <v>0</v>
      </c>
      <c r="CD197" s="285" t="n">
        <v>1</v>
      </c>
      <c r="CE197" s="285" t="n">
        <v>0</v>
      </c>
      <c r="CF197" s="285" t="n">
        <v>0</v>
      </c>
      <c r="CG197" s="285" t="n">
        <v>1</v>
      </c>
      <c r="CH197" s="285" t="n">
        <v>0</v>
      </c>
      <c r="CI197" s="345"/>
      <c r="CJ197" s="18"/>
      <c r="CK197" s="18"/>
      <c r="CL197" s="18"/>
      <c r="CM197" s="18"/>
      <c r="CN197" s="18"/>
      <c r="CO197" s="18"/>
      <c r="CP197" s="18"/>
      <c r="CQ197" s="18"/>
      <c r="CR197" s="18"/>
      <c r="CS197" s="18"/>
      <c r="CT197" s="18"/>
      <c r="CU197" s="18"/>
      <c r="CV197" s="18"/>
      <c r="CW197" s="18"/>
      <c r="CX197" s="18"/>
      <c r="CY197" s="18"/>
      <c r="CZ197" s="18"/>
      <c r="DA197" s="18"/>
      <c r="DB197" s="18"/>
      <c r="DC197" s="18"/>
      <c r="DD197" s="18"/>
      <c r="DE197" s="18"/>
      <c r="DF197" s="18"/>
      <c r="DG197" s="18"/>
      <c r="DH197" s="18"/>
      <c r="DI197" s="18"/>
      <c r="DJ197" s="18"/>
      <c r="DK197" s="18"/>
      <c r="DL197" s="18"/>
      <c r="DM197" s="18"/>
      <c r="DN197" s="18"/>
      <c r="DO197" s="18"/>
      <c r="DP197" s="18"/>
      <c r="DQ197" s="18"/>
      <c r="DR197" s="18"/>
      <c r="DS197" s="18"/>
      <c r="DT197" s="18"/>
      <c r="DU197" s="18"/>
      <c r="DV197" s="18"/>
      <c r="DW197" s="18"/>
      <c r="DX197" s="18"/>
      <c r="DY197" s="18"/>
      <c r="DZ197" s="18"/>
      <c r="EA197" s="18"/>
      <c r="EB197" s="18"/>
      <c r="EC197" s="18"/>
    </row>
    <row r="198" customFormat="false" ht="11.25" hidden="false" customHeight="true" outlineLevel="0" collapsed="false">
      <c r="A198" s="342" t="n">
        <v>2015</v>
      </c>
      <c r="B198" s="343" t="n">
        <v>403</v>
      </c>
      <c r="C198" s="344" t="s">
        <v>598</v>
      </c>
      <c r="D198" s="285" t="n">
        <v>41696.57</v>
      </c>
      <c r="E198" s="285" t="n">
        <v>42352.94</v>
      </c>
      <c r="F198" s="285" t="n">
        <v>66304.8</v>
      </c>
      <c r="G198" s="285" t="n">
        <v>84000</v>
      </c>
      <c r="H198" s="285" t="n">
        <v>0</v>
      </c>
      <c r="I198" s="285" t="n">
        <v>82000</v>
      </c>
      <c r="J198" s="345"/>
      <c r="K198" s="285" t="n">
        <f aca="false">IF(E198&lt;&gt;0,ROUND(E198-(T198/(U198+V198)),0),"")</f>
        <v>-0</v>
      </c>
      <c r="L198" s="285" t="n">
        <f aca="false">IF(F198&lt;&gt;0,ROUND(F198-(W198/(X198)),0),"")</f>
        <v>0</v>
      </c>
      <c r="M198" s="285" t="n">
        <f aca="false">IF(G198&lt;&gt;0,ROUND(G198-(Y198/(Z198)),0),"")</f>
        <v>0</v>
      </c>
      <c r="N198" s="285" t="str">
        <f aca="false">IF(H198&lt;&gt;0,ROUND(H198-(AA198/(AB198)),0),"")</f>
        <v/>
      </c>
      <c r="O198" s="285" t="n">
        <f aca="false">IF(I198&lt;&gt;0,ROUND(I198-(AC198/(AD198)),0),"")</f>
        <v>0</v>
      </c>
      <c r="P198" s="345"/>
      <c r="Q198" s="285" t="n">
        <v>729690</v>
      </c>
      <c r="R198" s="285" t="n">
        <v>17.5</v>
      </c>
      <c r="S198" s="285" t="n">
        <v>0</v>
      </c>
      <c r="T198" s="285" t="n">
        <v>720000</v>
      </c>
      <c r="U198" s="285" t="n">
        <v>17</v>
      </c>
      <c r="V198" s="285" t="n">
        <v>0</v>
      </c>
      <c r="W198" s="285" t="n">
        <v>82881</v>
      </c>
      <c r="X198" s="285" t="n">
        <v>1.25</v>
      </c>
      <c r="Y198" s="285" t="n">
        <v>42000</v>
      </c>
      <c r="Z198" s="285" t="n">
        <v>0.5</v>
      </c>
      <c r="AA198" s="285" t="n">
        <v>0</v>
      </c>
      <c r="AB198" s="285" t="n">
        <v>0</v>
      </c>
      <c r="AC198" s="285" t="n">
        <v>82000</v>
      </c>
      <c r="AD198" s="285" t="n">
        <v>1</v>
      </c>
      <c r="AE198" s="345"/>
      <c r="AF198" s="285" t="n">
        <f aca="false">IF(ISBLANK(Q198),"",ROUND(Q198-(AS198+AT198+AU198),0))</f>
        <v>0</v>
      </c>
      <c r="AG198" s="285" t="n">
        <f aca="false">IF(ISBLANK(T198),"",ROUND(T198-(AV198+AW198+AX198),0))</f>
        <v>0</v>
      </c>
      <c r="AH198" s="285" t="n">
        <f aca="false">IF(ISBLANK(W198),"",ROUND(W198-(BK198+BL198+BM198),0))</f>
        <v>0</v>
      </c>
      <c r="AI198" s="285" t="n">
        <f aca="false">IF(ISBLANK(Y198),"",ROUND(Y198-(BN198+BO198+BP198),0))</f>
        <v>0</v>
      </c>
      <c r="AJ198" s="285" t="n">
        <f aca="false">IF(ISBLANK(AA198),"",ROUND(AA198-(BW198+BX198+BY198),0))</f>
        <v>0</v>
      </c>
      <c r="AK198" s="285" t="n">
        <f aca="false">IF(ISBLANK(AC198),"",ROUND(AC198-(BZ198+CA198+CB198),0))</f>
        <v>0</v>
      </c>
      <c r="AL198" s="285" t="n">
        <f aca="false">IF(ISBLANK(R198),"",ROUND((R198+S198)-(AY198+AZ198+BA198+BE198+BF198+BG198),0))</f>
        <v>0</v>
      </c>
      <c r="AM198" s="285" t="n">
        <f aca="false">IF(ISBLANK(U198),"",ROUND((U198+V198)-(BB198+BC198+BD198+BH198+BI198+BJ198),0))</f>
        <v>0</v>
      </c>
      <c r="AN198" s="285" t="n">
        <f aca="false">IF(ISBLANK(X198),"",ROUND((X198)-(BQ198+BR198+BS198),0))</f>
        <v>0</v>
      </c>
      <c r="AO198" s="285" t="n">
        <f aca="false">IF(ISBLANK(Z198),"",ROUND((Z198)-(BT198+BU198+BV198),0))</f>
        <v>0</v>
      </c>
      <c r="AP198" s="285" t="n">
        <f aca="false">IF(ISBLANK(AB198),"",ROUND((AB198)-(CC198+CD198+CE198),0))</f>
        <v>0</v>
      </c>
      <c r="AQ198" s="285" t="n">
        <f aca="false">IF(ISBLANK(AD198),"",ROUND((AD198)-(CF198+CG198+CH198),0))</f>
        <v>0</v>
      </c>
      <c r="AR198" s="345"/>
      <c r="AS198" s="285" t="n">
        <v>0</v>
      </c>
      <c r="AT198" s="285" t="n">
        <v>703797</v>
      </c>
      <c r="AU198" s="285" t="n">
        <v>25893</v>
      </c>
      <c r="AV198" s="285" t="n">
        <v>0</v>
      </c>
      <c r="AW198" s="285" t="n">
        <v>720000</v>
      </c>
      <c r="AX198" s="285" t="n">
        <v>0</v>
      </c>
      <c r="AY198" s="285" t="n">
        <v>0</v>
      </c>
      <c r="AZ198" s="285" t="n">
        <v>17</v>
      </c>
      <c r="BA198" s="285" t="n">
        <v>0.5</v>
      </c>
      <c r="BB198" s="285" t="n">
        <v>0</v>
      </c>
      <c r="BC198" s="285" t="n">
        <v>17</v>
      </c>
      <c r="BD198" s="285" t="n">
        <v>0</v>
      </c>
      <c r="BE198" s="285" t="n">
        <v>0</v>
      </c>
      <c r="BF198" s="285" t="n">
        <v>0</v>
      </c>
      <c r="BG198" s="285" t="n">
        <v>0</v>
      </c>
      <c r="BH198" s="285" t="n">
        <v>0</v>
      </c>
      <c r="BI198" s="285" t="n">
        <v>0</v>
      </c>
      <c r="BJ198" s="285" t="n">
        <v>0</v>
      </c>
      <c r="BK198" s="285" t="n">
        <v>0</v>
      </c>
      <c r="BL198" s="285" t="n">
        <v>82881</v>
      </c>
      <c r="BM198" s="285" t="n">
        <v>0</v>
      </c>
      <c r="BN198" s="285" t="n">
        <v>0</v>
      </c>
      <c r="BO198" s="285" t="n">
        <v>42000</v>
      </c>
      <c r="BP198" s="285" t="n">
        <v>0</v>
      </c>
      <c r="BQ198" s="285" t="n">
        <v>0</v>
      </c>
      <c r="BR198" s="285" t="n">
        <v>1.25</v>
      </c>
      <c r="BS198" s="285" t="n">
        <v>0</v>
      </c>
      <c r="BT198" s="285" t="n">
        <v>0</v>
      </c>
      <c r="BU198" s="285" t="n">
        <v>0.5</v>
      </c>
      <c r="BV198" s="285" t="n">
        <v>0</v>
      </c>
      <c r="BW198" s="285" t="n">
        <v>0</v>
      </c>
      <c r="BX198" s="285" t="n">
        <v>0</v>
      </c>
      <c r="BY198" s="285" t="n">
        <v>0</v>
      </c>
      <c r="BZ198" s="285" t="n">
        <v>0</v>
      </c>
      <c r="CA198" s="285" t="n">
        <v>82000</v>
      </c>
      <c r="CB198" s="285" t="n">
        <v>0</v>
      </c>
      <c r="CC198" s="285" t="n">
        <v>0</v>
      </c>
      <c r="CD198" s="285" t="n">
        <v>0</v>
      </c>
      <c r="CE198" s="285" t="n">
        <v>0</v>
      </c>
      <c r="CF198" s="285" t="n">
        <v>0</v>
      </c>
      <c r="CG198" s="285" t="n">
        <v>1</v>
      </c>
      <c r="CH198" s="285" t="n">
        <v>0</v>
      </c>
      <c r="CI198" s="345"/>
      <c r="CJ198" s="281"/>
      <c r="CK198" s="285"/>
      <c r="CL198" s="285"/>
      <c r="CM198" s="285"/>
      <c r="CN198" s="285"/>
      <c r="CO198" s="285"/>
      <c r="CP198" s="285"/>
      <c r="CQ198" s="285"/>
      <c r="CR198" s="285"/>
      <c r="CS198" s="285"/>
      <c r="CT198" s="285"/>
      <c r="CU198" s="285"/>
      <c r="CV198" s="285"/>
      <c r="CW198" s="285"/>
      <c r="CX198" s="285"/>
      <c r="CY198" s="285"/>
      <c r="CZ198" s="285"/>
      <c r="DA198" s="285"/>
      <c r="DB198" s="285"/>
      <c r="DC198" s="285"/>
      <c r="DD198" s="285"/>
      <c r="DJ198" s="18"/>
      <c r="DK198" s="18"/>
      <c r="DL198" s="18"/>
      <c r="DM198" s="18"/>
      <c r="DN198" s="18"/>
      <c r="DO198" s="18"/>
      <c r="DP198" s="18"/>
      <c r="DQ198" s="18"/>
      <c r="DR198" s="18"/>
      <c r="DS198" s="18"/>
      <c r="DT198" s="18"/>
      <c r="DU198" s="18"/>
      <c r="DV198" s="18"/>
      <c r="DW198" s="18"/>
      <c r="DX198" s="18"/>
      <c r="DY198" s="18"/>
      <c r="DZ198" s="18"/>
      <c r="EA198" s="18"/>
      <c r="EB198" s="18"/>
      <c r="EC198" s="18"/>
    </row>
    <row r="199" customFormat="false" ht="11.25" hidden="false" customHeight="true" outlineLevel="0" collapsed="false">
      <c r="A199" s="342" t="n">
        <v>2015</v>
      </c>
      <c r="B199" s="343" t="n">
        <v>404</v>
      </c>
      <c r="C199" s="344" t="s">
        <v>599</v>
      </c>
      <c r="D199" s="285" t="n">
        <v>45935.98</v>
      </c>
      <c r="E199" s="285" t="n">
        <v>44545.18</v>
      </c>
      <c r="F199" s="285" t="n">
        <v>0</v>
      </c>
      <c r="G199" s="285" t="n">
        <v>0</v>
      </c>
      <c r="H199" s="285" t="n">
        <v>0</v>
      </c>
      <c r="I199" s="285" t="n">
        <v>0</v>
      </c>
      <c r="J199" s="345"/>
      <c r="K199" s="285" t="n">
        <f aca="false">IF(E199&lt;&gt;0,ROUND(E199-(T199/(U199+V199)),0),"")</f>
        <v>0</v>
      </c>
      <c r="L199" s="285" t="str">
        <f aca="false">IF(F199&lt;&gt;0,ROUND(F199-(W199/(X199)),0),"")</f>
        <v/>
      </c>
      <c r="M199" s="285" t="str">
        <f aca="false">IF(G199&lt;&gt;0,ROUND(G199-(Y199/(Z199)),0),"")</f>
        <v/>
      </c>
      <c r="N199" s="285" t="str">
        <f aca="false">IF(H199&lt;&gt;0,ROUND(H199-(AA199/(AB199)),0),"")</f>
        <v/>
      </c>
      <c r="O199" s="285" t="str">
        <f aca="false">IF(I199&lt;&gt;0,ROUND(I199-(AC199/(AD199)),0),"")</f>
        <v/>
      </c>
      <c r="P199" s="345"/>
      <c r="Q199" s="285" t="n">
        <v>137807.94</v>
      </c>
      <c r="R199" s="285" t="n">
        <v>3</v>
      </c>
      <c r="S199" s="285" t="n">
        <v>0</v>
      </c>
      <c r="T199" s="285" t="n">
        <v>133635.54</v>
      </c>
      <c r="U199" s="285" t="n">
        <v>3</v>
      </c>
      <c r="V199" s="285" t="n">
        <v>0</v>
      </c>
      <c r="W199" s="285" t="n">
        <v>0</v>
      </c>
      <c r="X199" s="285" t="n">
        <v>0</v>
      </c>
      <c r="Y199" s="285" t="n">
        <v>0</v>
      </c>
      <c r="Z199" s="285" t="n">
        <v>0</v>
      </c>
      <c r="AA199" s="285" t="n">
        <v>0</v>
      </c>
      <c r="AB199" s="285" t="n">
        <v>0</v>
      </c>
      <c r="AC199" s="285" t="n">
        <v>0</v>
      </c>
      <c r="AD199" s="285" t="n">
        <v>0</v>
      </c>
      <c r="AE199" s="345"/>
      <c r="AF199" s="285" t="n">
        <f aca="false">IF(ISBLANK(Q199),"",ROUND(Q199-(AS199+AT199+AU199),0))</f>
        <v>0</v>
      </c>
      <c r="AG199" s="285" t="n">
        <f aca="false">IF(ISBLANK(T199),"",ROUND(T199-(AV199+AW199+AX199),0))</f>
        <v>0</v>
      </c>
      <c r="AH199" s="285" t="n">
        <f aca="false">IF(ISBLANK(W199),"",ROUND(W199-(BK199+BL199+BM199),0))</f>
        <v>0</v>
      </c>
      <c r="AI199" s="285" t="n">
        <f aca="false">IF(ISBLANK(Y199),"",ROUND(Y199-(BN199+BO199+BP199),0))</f>
        <v>0</v>
      </c>
      <c r="AJ199" s="285" t="n">
        <f aca="false">IF(ISBLANK(AA199),"",ROUND(AA199-(BW199+BX199+BY199),0))</f>
        <v>0</v>
      </c>
      <c r="AK199" s="285" t="n">
        <f aca="false">IF(ISBLANK(AC199),"",ROUND(AC199-(BZ199+CA199+CB199),0))</f>
        <v>0</v>
      </c>
      <c r="AL199" s="285" t="n">
        <f aca="false">IF(ISBLANK(R199),"",ROUND((R199+S199)-(AY199+AZ199+BA199+BE199+BF199+BG199),0))</f>
        <v>0</v>
      </c>
      <c r="AM199" s="285" t="n">
        <f aca="false">IF(ISBLANK(U199),"",ROUND((U199+V199)-(BB199+BC199+BD199+BH199+BI199+BJ199),0))</f>
        <v>0</v>
      </c>
      <c r="AN199" s="285" t="n">
        <f aca="false">IF(ISBLANK(X199),"",ROUND((X199)-(BQ199+BR199+BS199),0))</f>
        <v>0</v>
      </c>
      <c r="AO199" s="285" t="n">
        <f aca="false">IF(ISBLANK(Z199),"",ROUND((Z199)-(BT199+BU199+BV199),0))</f>
        <v>0</v>
      </c>
      <c r="AP199" s="285" t="n">
        <f aca="false">IF(ISBLANK(AB199),"",ROUND((AB199)-(CC199+CD199+CE199),0))</f>
        <v>0</v>
      </c>
      <c r="AQ199" s="285" t="n">
        <f aca="false">IF(ISBLANK(AD199),"",ROUND((AD199)-(CF199+CG199+CH199),0))</f>
        <v>0</v>
      </c>
      <c r="AR199" s="345"/>
      <c r="AS199" s="285" t="n">
        <v>0</v>
      </c>
      <c r="AT199" s="285" t="n">
        <v>137807.94</v>
      </c>
      <c r="AU199" s="285" t="n">
        <v>0</v>
      </c>
      <c r="AV199" s="285" t="n">
        <v>0</v>
      </c>
      <c r="AW199" s="285" t="n">
        <v>133635.54</v>
      </c>
      <c r="AX199" s="285" t="n">
        <v>0</v>
      </c>
      <c r="AY199" s="285" t="n">
        <v>0</v>
      </c>
      <c r="AZ199" s="285" t="n">
        <v>3</v>
      </c>
      <c r="BA199" s="285" t="n">
        <v>0</v>
      </c>
      <c r="BB199" s="285" t="n">
        <v>0</v>
      </c>
      <c r="BC199" s="285" t="n">
        <v>3</v>
      </c>
      <c r="BD199" s="285" t="n">
        <v>0</v>
      </c>
      <c r="BE199" s="285" t="n">
        <v>0</v>
      </c>
      <c r="BF199" s="285" t="n">
        <v>0</v>
      </c>
      <c r="BG199" s="285" t="n">
        <v>0</v>
      </c>
      <c r="BH199" s="285" t="n">
        <v>0</v>
      </c>
      <c r="BI199" s="285" t="n">
        <v>0</v>
      </c>
      <c r="BJ199" s="285" t="n">
        <v>0</v>
      </c>
      <c r="BK199" s="285" t="n">
        <v>0</v>
      </c>
      <c r="BL199" s="285" t="n">
        <v>0</v>
      </c>
      <c r="BM199" s="285" t="n">
        <v>0</v>
      </c>
      <c r="BN199" s="285" t="n">
        <v>0</v>
      </c>
      <c r="BO199" s="285" t="n">
        <v>0</v>
      </c>
      <c r="BP199" s="285" t="n">
        <v>0</v>
      </c>
      <c r="BQ199" s="285" t="n">
        <v>0</v>
      </c>
      <c r="BR199" s="285" t="n">
        <v>0</v>
      </c>
      <c r="BS199" s="285" t="n">
        <v>0</v>
      </c>
      <c r="BT199" s="285" t="n">
        <v>0</v>
      </c>
      <c r="BU199" s="285" t="n">
        <v>0</v>
      </c>
      <c r="BV199" s="285" t="n">
        <v>0</v>
      </c>
      <c r="BW199" s="285" t="n">
        <v>0</v>
      </c>
      <c r="BX199" s="285" t="n">
        <v>0</v>
      </c>
      <c r="BY199" s="285" t="n">
        <v>0</v>
      </c>
      <c r="BZ199" s="285" t="n">
        <v>0</v>
      </c>
      <c r="CA199" s="285" t="n">
        <v>0</v>
      </c>
      <c r="CB199" s="285" t="n">
        <v>0</v>
      </c>
      <c r="CC199" s="285" t="n">
        <v>0</v>
      </c>
      <c r="CD199" s="285" t="n">
        <v>0</v>
      </c>
      <c r="CE199" s="285" t="n">
        <v>0</v>
      </c>
      <c r="CF199" s="285" t="n">
        <v>0</v>
      </c>
      <c r="CG199" s="285" t="n">
        <v>0</v>
      </c>
      <c r="CH199" s="285" t="n">
        <v>0</v>
      </c>
      <c r="CI199" s="345"/>
      <c r="CJ199" s="281"/>
      <c r="CK199" s="285"/>
      <c r="CL199" s="285"/>
      <c r="CM199" s="285"/>
      <c r="CN199" s="285"/>
      <c r="CO199" s="285"/>
      <c r="CP199" s="285"/>
      <c r="CQ199" s="285"/>
      <c r="CR199" s="285"/>
      <c r="CS199" s="285"/>
      <c r="CT199" s="285"/>
      <c r="CU199" s="285"/>
      <c r="CV199" s="285"/>
      <c r="CW199" s="285"/>
      <c r="CX199" s="285"/>
      <c r="CY199" s="285"/>
      <c r="CZ199" s="285"/>
      <c r="DA199" s="285"/>
      <c r="DB199" s="285"/>
      <c r="DC199" s="285"/>
      <c r="DD199" s="285"/>
      <c r="DJ199" s="18"/>
      <c r="DK199" s="18"/>
      <c r="DL199" s="18"/>
      <c r="DM199" s="18"/>
      <c r="DN199" s="18"/>
      <c r="DO199" s="18"/>
      <c r="DP199" s="18"/>
      <c r="DQ199" s="18"/>
      <c r="DR199" s="18"/>
      <c r="DS199" s="18"/>
      <c r="DT199" s="18"/>
      <c r="DU199" s="18"/>
      <c r="DV199" s="18"/>
      <c r="DW199" s="18"/>
      <c r="DX199" s="18"/>
      <c r="DY199" s="18"/>
      <c r="DZ199" s="18"/>
      <c r="EA199" s="18"/>
      <c r="EB199" s="18"/>
      <c r="EC199" s="18"/>
    </row>
    <row r="200" customFormat="false" ht="11.25" hidden="false" customHeight="true" outlineLevel="0" collapsed="false">
      <c r="A200" s="342" t="n">
        <v>2015</v>
      </c>
      <c r="B200" s="343" t="n">
        <v>405</v>
      </c>
      <c r="C200" s="344" t="s">
        <v>470</v>
      </c>
      <c r="D200" s="285" t="n">
        <v>71200.61</v>
      </c>
      <c r="E200" s="285" t="n">
        <v>75407.2</v>
      </c>
      <c r="F200" s="285" t="n">
        <v>0</v>
      </c>
      <c r="G200" s="285" t="n">
        <v>0</v>
      </c>
      <c r="H200" s="285" t="n">
        <v>0</v>
      </c>
      <c r="I200" s="285" t="n">
        <v>0</v>
      </c>
      <c r="J200" s="345"/>
      <c r="K200" s="285" t="n">
        <f aca="false">IF(E200&lt;&gt;0,ROUND(E200-(T200/(U200+V200)),0),"")</f>
        <v>0</v>
      </c>
      <c r="L200" s="285" t="str">
        <f aca="false">IF(F200&lt;&gt;0,ROUND(F200-(W200/(X200)),0),"")</f>
        <v/>
      </c>
      <c r="M200" s="285" t="str">
        <f aca="false">IF(G200&lt;&gt;0,ROUND(G200-(Y200/(Z200)),0),"")</f>
        <v/>
      </c>
      <c r="N200" s="285" t="str">
        <f aca="false">IF(H200&lt;&gt;0,ROUND(H200-(AA200/(AB200)),0),"")</f>
        <v/>
      </c>
      <c r="O200" s="285" t="str">
        <f aca="false">IF(I200&lt;&gt;0,ROUND(I200-(AC200/(AD200)),0),"")</f>
        <v/>
      </c>
      <c r="P200" s="345"/>
      <c r="Q200" s="285" t="n">
        <v>366683.12</v>
      </c>
      <c r="R200" s="285" t="n">
        <v>4.15</v>
      </c>
      <c r="S200" s="285" t="n">
        <v>1</v>
      </c>
      <c r="T200" s="285" t="n">
        <v>387593</v>
      </c>
      <c r="U200" s="285" t="n">
        <v>4.14</v>
      </c>
      <c r="V200" s="285" t="n">
        <v>1</v>
      </c>
      <c r="W200" s="285" t="n">
        <v>0</v>
      </c>
      <c r="X200" s="285" t="n">
        <v>0</v>
      </c>
      <c r="Y200" s="285" t="n">
        <v>0</v>
      </c>
      <c r="Z200" s="285" t="n">
        <v>0</v>
      </c>
      <c r="AA200" s="285" t="n">
        <v>0</v>
      </c>
      <c r="AB200" s="285" t="n">
        <v>0</v>
      </c>
      <c r="AC200" s="285" t="n">
        <v>0</v>
      </c>
      <c r="AD200" s="285" t="n">
        <v>0</v>
      </c>
      <c r="AE200" s="345"/>
      <c r="AF200" s="285" t="n">
        <f aca="false">IF(ISBLANK(Q200),"",ROUND(Q200-(AS200+AT200+AU200),0))</f>
        <v>0</v>
      </c>
      <c r="AG200" s="285" t="n">
        <f aca="false">IF(ISBLANK(T200),"",ROUND(T200-(AV200+AW200+AX200),0))</f>
        <v>0</v>
      </c>
      <c r="AH200" s="285" t="n">
        <f aca="false">IF(ISBLANK(W200),"",ROUND(W200-(BK200+BL200+BM200),0))</f>
        <v>0</v>
      </c>
      <c r="AI200" s="285" t="n">
        <f aca="false">IF(ISBLANK(Y200),"",ROUND(Y200-(BN200+BO200+BP200),0))</f>
        <v>0</v>
      </c>
      <c r="AJ200" s="285" t="n">
        <f aca="false">IF(ISBLANK(AA200),"",ROUND(AA200-(BW200+BX200+BY200),0))</f>
        <v>0</v>
      </c>
      <c r="AK200" s="285" t="n">
        <f aca="false">IF(ISBLANK(AC200),"",ROUND(AC200-(BZ200+CA200+CB200),0))</f>
        <v>0</v>
      </c>
      <c r="AL200" s="285" t="n">
        <f aca="false">IF(ISBLANK(R200),"",ROUND((R200+S200)-(AY200+AZ200+BA200+BE200+BF200+BG200),0))</f>
        <v>0</v>
      </c>
      <c r="AM200" s="285" t="n">
        <f aca="false">IF(ISBLANK(U200),"",ROUND((U200+V200)-(BB200+BC200+BD200+BH200+BI200+BJ200),0))</f>
        <v>0</v>
      </c>
      <c r="AN200" s="285" t="n">
        <f aca="false">IF(ISBLANK(X200),"",ROUND((X200)-(BQ200+BR200+BS200),0))</f>
        <v>0</v>
      </c>
      <c r="AO200" s="285" t="n">
        <f aca="false">IF(ISBLANK(Z200),"",ROUND((Z200)-(BT200+BU200+BV200),0))</f>
        <v>0</v>
      </c>
      <c r="AP200" s="285" t="n">
        <f aca="false">IF(ISBLANK(AB200),"",ROUND((AB200)-(CC200+CD200+CE200),0))</f>
        <v>0</v>
      </c>
      <c r="AQ200" s="285" t="n">
        <f aca="false">IF(ISBLANK(AD200),"",ROUND((AD200)-(CF200+CG200+CH200),0))</f>
        <v>0</v>
      </c>
      <c r="AR200" s="345"/>
      <c r="AS200" s="285" t="n">
        <v>0</v>
      </c>
      <c r="AT200" s="285" t="n">
        <v>366683.12</v>
      </c>
      <c r="AU200" s="285" t="n">
        <v>0</v>
      </c>
      <c r="AV200" s="285" t="n">
        <v>0</v>
      </c>
      <c r="AW200" s="285" t="n">
        <v>387593</v>
      </c>
      <c r="AX200" s="285" t="n">
        <v>0</v>
      </c>
      <c r="AY200" s="285" t="n">
        <v>0</v>
      </c>
      <c r="AZ200" s="285" t="n">
        <v>4.15</v>
      </c>
      <c r="BA200" s="285" t="n">
        <v>0</v>
      </c>
      <c r="BB200" s="285" t="n">
        <v>0</v>
      </c>
      <c r="BC200" s="285" t="n">
        <v>4.14</v>
      </c>
      <c r="BD200" s="285" t="n">
        <v>0</v>
      </c>
      <c r="BE200" s="285" t="n">
        <v>0</v>
      </c>
      <c r="BF200" s="285" t="n">
        <v>1</v>
      </c>
      <c r="BG200" s="285" t="n">
        <v>0</v>
      </c>
      <c r="BH200" s="285" t="n">
        <v>0</v>
      </c>
      <c r="BI200" s="285" t="n">
        <v>1</v>
      </c>
      <c r="BJ200" s="285" t="n">
        <v>0</v>
      </c>
      <c r="BK200" s="285" t="n">
        <v>0</v>
      </c>
      <c r="BL200" s="285" t="n">
        <v>0</v>
      </c>
      <c r="BM200" s="285" t="n">
        <v>0</v>
      </c>
      <c r="BN200" s="285" t="n">
        <v>0</v>
      </c>
      <c r="BO200" s="285" t="n">
        <v>0</v>
      </c>
      <c r="BP200" s="285" t="n">
        <v>0</v>
      </c>
      <c r="BQ200" s="285" t="n">
        <v>0</v>
      </c>
      <c r="BR200" s="285" t="n">
        <v>0</v>
      </c>
      <c r="BS200" s="285" t="n">
        <v>0</v>
      </c>
      <c r="BT200" s="285" t="n">
        <v>0</v>
      </c>
      <c r="BU200" s="285" t="n">
        <v>0</v>
      </c>
      <c r="BV200" s="285" t="n">
        <v>0</v>
      </c>
      <c r="BW200" s="285" t="n">
        <v>0</v>
      </c>
      <c r="BX200" s="285" t="n">
        <v>0</v>
      </c>
      <c r="BY200" s="285" t="n">
        <v>0</v>
      </c>
      <c r="BZ200" s="285" t="n">
        <v>0</v>
      </c>
      <c r="CA200" s="285" t="n">
        <v>0</v>
      </c>
      <c r="CB200" s="285" t="n">
        <v>0</v>
      </c>
      <c r="CC200" s="285" t="n">
        <v>0</v>
      </c>
      <c r="CD200" s="285" t="n">
        <v>0</v>
      </c>
      <c r="CE200" s="285" t="n">
        <v>0</v>
      </c>
      <c r="CF200" s="285" t="n">
        <v>0</v>
      </c>
      <c r="CG200" s="285" t="n">
        <v>0</v>
      </c>
      <c r="CH200" s="285" t="n">
        <v>0</v>
      </c>
      <c r="CI200" s="345"/>
      <c r="CJ200" s="281"/>
      <c r="CK200" s="285"/>
      <c r="CL200" s="285"/>
      <c r="CM200" s="285"/>
      <c r="CN200" s="285"/>
      <c r="CO200" s="285"/>
      <c r="CP200" s="285"/>
      <c r="CQ200" s="285"/>
      <c r="CR200" s="285"/>
      <c r="CS200" s="285"/>
      <c r="CT200" s="285"/>
      <c r="CU200" s="285"/>
      <c r="CV200" s="285"/>
      <c r="CW200" s="285"/>
      <c r="CX200" s="285"/>
      <c r="CY200" s="285"/>
      <c r="CZ200" s="285"/>
      <c r="DA200" s="285"/>
      <c r="DB200" s="285"/>
      <c r="DC200" s="285"/>
      <c r="DD200" s="285"/>
      <c r="DJ200" s="18"/>
      <c r="DK200" s="18"/>
      <c r="DL200" s="18"/>
      <c r="DM200" s="18"/>
      <c r="DN200" s="18"/>
      <c r="DO200" s="18"/>
      <c r="DP200" s="18"/>
      <c r="DQ200" s="18"/>
      <c r="DR200" s="18"/>
      <c r="DS200" s="18"/>
      <c r="DT200" s="18"/>
      <c r="DU200" s="18"/>
      <c r="DV200" s="18"/>
      <c r="DW200" s="18"/>
      <c r="DX200" s="18"/>
      <c r="DY200" s="18"/>
      <c r="DZ200" s="18"/>
      <c r="EA200" s="18"/>
      <c r="EB200" s="18"/>
      <c r="EC200" s="18"/>
    </row>
    <row r="201" customFormat="false" ht="11.25" hidden="false" customHeight="true" outlineLevel="0" collapsed="false">
      <c r="A201" s="342" t="n">
        <v>2015</v>
      </c>
      <c r="B201" s="343" t="n">
        <v>406</v>
      </c>
      <c r="C201" s="344" t="s">
        <v>600</v>
      </c>
      <c r="D201" s="285" t="n">
        <v>42000</v>
      </c>
      <c r="E201" s="285" t="n">
        <v>46117.27</v>
      </c>
      <c r="F201" s="285" t="n">
        <v>0</v>
      </c>
      <c r="G201" s="285" t="n">
        <v>0</v>
      </c>
      <c r="H201" s="285" t="n">
        <v>0</v>
      </c>
      <c r="I201" s="285" t="n">
        <v>0</v>
      </c>
      <c r="J201" s="345"/>
      <c r="K201" s="285" t="n">
        <f aca="false">IF(E201&lt;&gt;0,ROUND(E201-(T201/(U201+V201)),0),"")</f>
        <v>-0</v>
      </c>
      <c r="L201" s="285" t="str">
        <f aca="false">IF(F201&lt;&gt;0,ROUND(F201-(W201/(X201)),0),"")</f>
        <v/>
      </c>
      <c r="M201" s="285" t="str">
        <f aca="false">IF(G201&lt;&gt;0,ROUND(G201-(Y201/(Z201)),0),"")</f>
        <v/>
      </c>
      <c r="N201" s="285" t="str">
        <f aca="false">IF(H201&lt;&gt;0,ROUND(H201-(AA201/(AB201)),0),"")</f>
        <v/>
      </c>
      <c r="O201" s="285" t="str">
        <f aca="false">IF(I201&lt;&gt;0,ROUND(I201-(AC201/(AD201)),0),"")</f>
        <v/>
      </c>
      <c r="P201" s="345"/>
      <c r="Q201" s="285" t="n">
        <v>184800</v>
      </c>
      <c r="R201" s="285" t="n">
        <v>4.4</v>
      </c>
      <c r="S201" s="285" t="n">
        <v>0</v>
      </c>
      <c r="T201" s="285" t="n">
        <v>202916</v>
      </c>
      <c r="U201" s="285" t="n">
        <v>4.4</v>
      </c>
      <c r="V201" s="285" t="n">
        <v>0</v>
      </c>
      <c r="W201" s="285" t="n">
        <v>0</v>
      </c>
      <c r="X201" s="285" t="n">
        <v>0</v>
      </c>
      <c r="Y201" s="285" t="n">
        <v>0</v>
      </c>
      <c r="Z201" s="285" t="n">
        <v>0</v>
      </c>
      <c r="AA201" s="285" t="n">
        <v>0</v>
      </c>
      <c r="AB201" s="285" t="n">
        <v>0</v>
      </c>
      <c r="AC201" s="285" t="n">
        <v>0</v>
      </c>
      <c r="AD201" s="285" t="n">
        <v>0</v>
      </c>
      <c r="AE201" s="345"/>
      <c r="AF201" s="285" t="n">
        <f aca="false">IF(ISBLANK(Q201),"",ROUND(Q201-(AS201+AT201+AU201),0))</f>
        <v>0</v>
      </c>
      <c r="AG201" s="285" t="n">
        <f aca="false">IF(ISBLANK(T201),"",ROUND(T201-(AV201+AW201+AX201),0))</f>
        <v>0</v>
      </c>
      <c r="AH201" s="285" t="n">
        <f aca="false">IF(ISBLANK(W201),"",ROUND(W201-(BK201+BL201+BM201),0))</f>
        <v>0</v>
      </c>
      <c r="AI201" s="285" t="n">
        <f aca="false">IF(ISBLANK(Y201),"",ROUND(Y201-(BN201+BO201+BP201),0))</f>
        <v>0</v>
      </c>
      <c r="AJ201" s="285" t="n">
        <f aca="false">IF(ISBLANK(AA201),"",ROUND(AA201-(BW201+BX201+BY201),0))</f>
        <v>0</v>
      </c>
      <c r="AK201" s="285" t="n">
        <f aca="false">IF(ISBLANK(AC201),"",ROUND(AC201-(BZ201+CA201+CB201),0))</f>
        <v>0</v>
      </c>
      <c r="AL201" s="285" t="n">
        <f aca="false">IF(ISBLANK(R201),"",ROUND((R201+S201)-(AY201+AZ201+BA201+BE201+BF201+BG201),0))</f>
        <v>0</v>
      </c>
      <c r="AM201" s="285" t="n">
        <f aca="false">IF(ISBLANK(U201),"",ROUND((U201+V201)-(BB201+BC201+BD201+BH201+BI201+BJ201),0))</f>
        <v>0</v>
      </c>
      <c r="AN201" s="285" t="n">
        <f aca="false">IF(ISBLANK(X201),"",ROUND((X201)-(BQ201+BR201+BS201),0))</f>
        <v>0</v>
      </c>
      <c r="AO201" s="285" t="n">
        <f aca="false">IF(ISBLANK(Z201),"",ROUND((Z201)-(BT201+BU201+BV201),0))</f>
        <v>0</v>
      </c>
      <c r="AP201" s="285" t="n">
        <f aca="false">IF(ISBLANK(AB201),"",ROUND((AB201)-(CC201+CD201+CE201),0))</f>
        <v>0</v>
      </c>
      <c r="AQ201" s="285" t="n">
        <f aca="false">IF(ISBLANK(AD201),"",ROUND((AD201)-(CF201+CG201+CH201),0))</f>
        <v>0</v>
      </c>
      <c r="AR201" s="345"/>
      <c r="AS201" s="285" t="n">
        <v>0</v>
      </c>
      <c r="AT201" s="285" t="n">
        <v>184800</v>
      </c>
      <c r="AU201" s="285" t="n">
        <v>0</v>
      </c>
      <c r="AV201" s="285" t="n">
        <v>0</v>
      </c>
      <c r="AW201" s="285" t="n">
        <v>202916</v>
      </c>
      <c r="AX201" s="285" t="n">
        <v>0</v>
      </c>
      <c r="AY201" s="285" t="n">
        <v>0</v>
      </c>
      <c r="AZ201" s="285" t="n">
        <v>4.4</v>
      </c>
      <c r="BA201" s="285" t="n">
        <v>0</v>
      </c>
      <c r="BB201" s="285" t="n">
        <v>0</v>
      </c>
      <c r="BC201" s="285" t="n">
        <v>4.4</v>
      </c>
      <c r="BD201" s="285" t="n">
        <v>0</v>
      </c>
      <c r="BE201" s="285" t="n">
        <v>0</v>
      </c>
      <c r="BF201" s="285" t="n">
        <v>0</v>
      </c>
      <c r="BG201" s="285" t="n">
        <v>0</v>
      </c>
      <c r="BH201" s="285" t="n">
        <v>0</v>
      </c>
      <c r="BI201" s="285" t="n">
        <v>0</v>
      </c>
      <c r="BJ201" s="285" t="n">
        <v>0</v>
      </c>
      <c r="BK201" s="285" t="n">
        <v>0</v>
      </c>
      <c r="BL201" s="285" t="n">
        <v>0</v>
      </c>
      <c r="BM201" s="285" t="n">
        <v>0</v>
      </c>
      <c r="BN201" s="285" t="n">
        <v>0</v>
      </c>
      <c r="BO201" s="285" t="n">
        <v>0</v>
      </c>
      <c r="BP201" s="285" t="n">
        <v>0</v>
      </c>
      <c r="BQ201" s="285" t="n">
        <v>0</v>
      </c>
      <c r="BR201" s="285" t="n">
        <v>0</v>
      </c>
      <c r="BS201" s="285" t="n">
        <v>0</v>
      </c>
      <c r="BT201" s="285" t="n">
        <v>0</v>
      </c>
      <c r="BU201" s="285" t="n">
        <v>0</v>
      </c>
      <c r="BV201" s="285" t="n">
        <v>0</v>
      </c>
      <c r="BW201" s="285" t="n">
        <v>0</v>
      </c>
      <c r="BX201" s="285" t="n">
        <v>0</v>
      </c>
      <c r="BY201" s="285" t="n">
        <v>0</v>
      </c>
      <c r="BZ201" s="285" t="n">
        <v>0</v>
      </c>
      <c r="CA201" s="285" t="n">
        <v>0</v>
      </c>
      <c r="CB201" s="285" t="n">
        <v>0</v>
      </c>
      <c r="CC201" s="285" t="n">
        <v>0</v>
      </c>
      <c r="CD201" s="285" t="n">
        <v>0</v>
      </c>
      <c r="CE201" s="285" t="n">
        <v>0</v>
      </c>
      <c r="CF201" s="285" t="n">
        <v>0</v>
      </c>
      <c r="CG201" s="285" t="n">
        <v>0</v>
      </c>
      <c r="CH201" s="285" t="n">
        <v>0</v>
      </c>
      <c r="CI201" s="345"/>
      <c r="CJ201" s="281"/>
      <c r="CK201" s="285"/>
      <c r="CL201" s="285"/>
      <c r="CM201" s="285"/>
      <c r="CN201" s="285"/>
      <c r="CO201" s="285"/>
      <c r="CP201" s="285"/>
      <c r="CQ201" s="285"/>
      <c r="CR201" s="285"/>
      <c r="CS201" s="285"/>
      <c r="CT201" s="285"/>
      <c r="CU201" s="285"/>
      <c r="CV201" s="285"/>
      <c r="CW201" s="285"/>
      <c r="CX201" s="285"/>
      <c r="CY201" s="285"/>
      <c r="CZ201" s="285"/>
      <c r="DA201" s="285"/>
      <c r="DB201" s="285"/>
      <c r="DC201" s="285"/>
      <c r="DD201" s="285"/>
      <c r="DJ201" s="18"/>
      <c r="DK201" s="18"/>
      <c r="DL201" s="18"/>
      <c r="DM201" s="18"/>
      <c r="DN201" s="18"/>
      <c r="DO201" s="18"/>
      <c r="DP201" s="18"/>
      <c r="DQ201" s="18"/>
      <c r="DR201" s="18"/>
      <c r="DS201" s="18"/>
      <c r="DT201" s="18"/>
      <c r="DU201" s="18"/>
      <c r="DV201" s="18"/>
      <c r="DW201" s="18"/>
      <c r="DX201" s="18"/>
      <c r="DY201" s="18"/>
      <c r="DZ201" s="18"/>
      <c r="EA201" s="18"/>
      <c r="EB201" s="18"/>
      <c r="EC201" s="18"/>
    </row>
    <row r="202" customFormat="false" ht="11.25" hidden="false" customHeight="true" outlineLevel="0" collapsed="false">
      <c r="A202" s="342" t="n">
        <v>2015</v>
      </c>
      <c r="B202" s="343" t="n">
        <v>407</v>
      </c>
      <c r="C202" s="344" t="s">
        <v>601</v>
      </c>
      <c r="D202" s="285" t="n">
        <v>41716.83</v>
      </c>
      <c r="E202" s="285" t="n">
        <v>42974.57</v>
      </c>
      <c r="F202" s="285" t="n">
        <v>0</v>
      </c>
      <c r="G202" s="285" t="n">
        <v>0</v>
      </c>
      <c r="H202" s="285" t="n">
        <v>0</v>
      </c>
      <c r="I202" s="285" t="n">
        <v>0</v>
      </c>
      <c r="J202" s="345"/>
      <c r="K202" s="285" t="n">
        <f aca="false">IF(E202&lt;&gt;0,ROUND(E202-(T202/(U202+V202)),0),"")</f>
        <v>0</v>
      </c>
      <c r="L202" s="285" t="str">
        <f aca="false">IF(F202&lt;&gt;0,ROUND(F202-(W202/(X202)),0),"")</f>
        <v/>
      </c>
      <c r="M202" s="285" t="str">
        <f aca="false">IF(G202&lt;&gt;0,ROUND(G202-(Y202/(Z202)),0),"")</f>
        <v/>
      </c>
      <c r="N202" s="285" t="str">
        <f aca="false">IF(H202&lt;&gt;0,ROUND(H202-(AA202/(AB202)),0),"")</f>
        <v/>
      </c>
      <c r="O202" s="285" t="str">
        <f aca="false">IF(I202&lt;&gt;0,ROUND(I202-(AC202/(AD202)),0),"")</f>
        <v/>
      </c>
      <c r="P202" s="345"/>
      <c r="Q202" s="285" t="n">
        <v>458885.09</v>
      </c>
      <c r="R202" s="285" t="n">
        <v>11</v>
      </c>
      <c r="S202" s="285" t="n">
        <v>0</v>
      </c>
      <c r="T202" s="285" t="n">
        <v>472720.27</v>
      </c>
      <c r="U202" s="285" t="n">
        <v>11</v>
      </c>
      <c r="V202" s="285" t="n">
        <v>0</v>
      </c>
      <c r="W202" s="285" t="n">
        <v>0</v>
      </c>
      <c r="X202" s="285" t="n">
        <v>0</v>
      </c>
      <c r="Y202" s="285" t="n">
        <v>0</v>
      </c>
      <c r="Z202" s="285" t="n">
        <v>0</v>
      </c>
      <c r="AA202" s="285" t="n">
        <v>0</v>
      </c>
      <c r="AB202" s="285" t="n">
        <v>0</v>
      </c>
      <c r="AC202" s="285" t="n">
        <v>0</v>
      </c>
      <c r="AD202" s="285" t="n">
        <v>0</v>
      </c>
      <c r="AE202" s="345"/>
      <c r="AF202" s="285" t="n">
        <f aca="false">IF(ISBLANK(Q202),"",ROUND(Q202-(AS202+AT202+AU202),0))</f>
        <v>0</v>
      </c>
      <c r="AG202" s="285" t="n">
        <f aca="false">IF(ISBLANK(T202),"",ROUND(T202-(AV202+AW202+AX202),0))</f>
        <v>0</v>
      </c>
      <c r="AH202" s="285" t="n">
        <f aca="false">IF(ISBLANK(W202),"",ROUND(W202-(BK202+BL202+BM202),0))</f>
        <v>0</v>
      </c>
      <c r="AI202" s="285" t="n">
        <f aca="false">IF(ISBLANK(Y202),"",ROUND(Y202-(BN202+BO202+BP202),0))</f>
        <v>0</v>
      </c>
      <c r="AJ202" s="285" t="n">
        <f aca="false">IF(ISBLANK(AA202),"",ROUND(AA202-(BW202+BX202+BY202),0))</f>
        <v>0</v>
      </c>
      <c r="AK202" s="285" t="n">
        <f aca="false">IF(ISBLANK(AC202),"",ROUND(AC202-(BZ202+CA202+CB202),0))</f>
        <v>0</v>
      </c>
      <c r="AL202" s="285" t="n">
        <f aca="false">IF(ISBLANK(R202),"",ROUND((R202+S202)-(AY202+AZ202+BA202+BE202+BF202+BG202),0))</f>
        <v>0</v>
      </c>
      <c r="AM202" s="285" t="n">
        <f aca="false">IF(ISBLANK(U202),"",ROUND((U202+V202)-(BB202+BC202+BD202+BH202+BI202+BJ202),0))</f>
        <v>0</v>
      </c>
      <c r="AN202" s="285" t="n">
        <f aca="false">IF(ISBLANK(X202),"",ROUND((X202)-(BQ202+BR202+BS202),0))</f>
        <v>0</v>
      </c>
      <c r="AO202" s="285" t="n">
        <f aca="false">IF(ISBLANK(Z202),"",ROUND((Z202)-(BT202+BU202+BV202),0))</f>
        <v>0</v>
      </c>
      <c r="AP202" s="285" t="n">
        <f aca="false">IF(ISBLANK(AB202),"",ROUND((AB202)-(CC202+CD202+CE202),0))</f>
        <v>0</v>
      </c>
      <c r="AQ202" s="285" t="n">
        <f aca="false">IF(ISBLANK(AD202),"",ROUND((AD202)-(CF202+CG202+CH202),0))</f>
        <v>0</v>
      </c>
      <c r="AR202" s="345"/>
      <c r="AS202" s="285" t="n">
        <v>0</v>
      </c>
      <c r="AT202" s="285" t="n">
        <v>458885.09</v>
      </c>
      <c r="AU202" s="285" t="n">
        <v>0</v>
      </c>
      <c r="AV202" s="285" t="n">
        <v>0</v>
      </c>
      <c r="AW202" s="285" t="n">
        <v>472720.27</v>
      </c>
      <c r="AX202" s="285" t="n">
        <v>0</v>
      </c>
      <c r="AY202" s="285" t="n">
        <v>0</v>
      </c>
      <c r="AZ202" s="285" t="n">
        <v>11</v>
      </c>
      <c r="BA202" s="285" t="n">
        <v>0</v>
      </c>
      <c r="BB202" s="285" t="n">
        <v>0</v>
      </c>
      <c r="BC202" s="285" t="n">
        <v>11</v>
      </c>
      <c r="BD202" s="285" t="n">
        <v>0</v>
      </c>
      <c r="BE202" s="285" t="n">
        <v>0</v>
      </c>
      <c r="BF202" s="285" t="n">
        <v>0</v>
      </c>
      <c r="BG202" s="285" t="n">
        <v>0</v>
      </c>
      <c r="BH202" s="285" t="n">
        <v>0</v>
      </c>
      <c r="BI202" s="285" t="n">
        <v>0</v>
      </c>
      <c r="BJ202" s="285" t="n">
        <v>0</v>
      </c>
      <c r="BK202" s="285" t="n">
        <v>0</v>
      </c>
      <c r="BL202" s="285" t="n">
        <v>0</v>
      </c>
      <c r="BM202" s="285" t="n">
        <v>0</v>
      </c>
      <c r="BN202" s="285" t="n">
        <v>0</v>
      </c>
      <c r="BO202" s="285" t="n">
        <v>0</v>
      </c>
      <c r="BP202" s="285" t="n">
        <v>0</v>
      </c>
      <c r="BQ202" s="285" t="n">
        <v>0</v>
      </c>
      <c r="BR202" s="285" t="n">
        <v>0</v>
      </c>
      <c r="BS202" s="285" t="n">
        <v>0</v>
      </c>
      <c r="BT202" s="285" t="n">
        <v>0</v>
      </c>
      <c r="BU202" s="285" t="n">
        <v>0</v>
      </c>
      <c r="BV202" s="285" t="n">
        <v>0</v>
      </c>
      <c r="BW202" s="285" t="n">
        <v>0</v>
      </c>
      <c r="BX202" s="285" t="n">
        <v>0</v>
      </c>
      <c r="BY202" s="285" t="n">
        <v>0</v>
      </c>
      <c r="BZ202" s="285" t="n">
        <v>0</v>
      </c>
      <c r="CA202" s="285" t="n">
        <v>0</v>
      </c>
      <c r="CB202" s="285" t="n">
        <v>0</v>
      </c>
      <c r="CC202" s="285" t="n">
        <v>0</v>
      </c>
      <c r="CD202" s="285" t="n">
        <v>0</v>
      </c>
      <c r="CE202" s="285" t="n">
        <v>0</v>
      </c>
      <c r="CF202" s="285" t="n">
        <v>0</v>
      </c>
      <c r="CG202" s="285" t="n">
        <v>0</v>
      </c>
      <c r="CH202" s="285" t="n">
        <v>0</v>
      </c>
      <c r="CI202" s="345"/>
      <c r="CJ202" s="281"/>
      <c r="CK202" s="285"/>
      <c r="CL202" s="285"/>
      <c r="CM202" s="285"/>
      <c r="CN202" s="285"/>
      <c r="CO202" s="285"/>
      <c r="CP202" s="285"/>
      <c r="CQ202" s="285"/>
      <c r="CR202" s="285"/>
      <c r="CS202" s="285"/>
      <c r="CT202" s="285"/>
      <c r="CU202" s="285"/>
      <c r="CV202" s="285"/>
      <c r="CW202" s="285"/>
      <c r="CX202" s="285"/>
      <c r="CY202" s="285"/>
      <c r="CZ202" s="285"/>
      <c r="DA202" s="285"/>
      <c r="DB202" s="285"/>
      <c r="DC202" s="285"/>
      <c r="DD202" s="285"/>
      <c r="DJ202" s="18"/>
      <c r="DK202" s="18"/>
      <c r="DL202" s="18"/>
      <c r="DM202" s="18"/>
      <c r="DN202" s="18"/>
      <c r="DO202" s="18"/>
      <c r="DP202" s="18"/>
      <c r="DQ202" s="18"/>
      <c r="DR202" s="18"/>
      <c r="DS202" s="18"/>
      <c r="DT202" s="18"/>
      <c r="DU202" s="18"/>
      <c r="DV202" s="18"/>
      <c r="DW202" s="18"/>
      <c r="DX202" s="18"/>
      <c r="DY202" s="18"/>
      <c r="DZ202" s="18"/>
      <c r="EA202" s="18"/>
      <c r="EB202" s="18"/>
      <c r="EC202" s="18"/>
    </row>
    <row r="203" customFormat="false" ht="11.25" hidden="false" customHeight="true" outlineLevel="0" collapsed="false">
      <c r="A203" s="342" t="n">
        <v>2015</v>
      </c>
      <c r="B203" s="343" t="n">
        <v>408</v>
      </c>
      <c r="C203" s="344" t="s">
        <v>602</v>
      </c>
      <c r="D203" s="285" t="n">
        <v>36876</v>
      </c>
      <c r="E203" s="285" t="n">
        <v>38700</v>
      </c>
      <c r="F203" s="285" t="n">
        <v>77000</v>
      </c>
      <c r="G203" s="285" t="n">
        <v>77000</v>
      </c>
      <c r="H203" s="285" t="n">
        <v>0</v>
      </c>
      <c r="I203" s="285" t="n">
        <v>0</v>
      </c>
      <c r="J203" s="345"/>
      <c r="K203" s="285" t="n">
        <f aca="false">IF(E203&lt;&gt;0,ROUND(E203-(T203/(U203+V203)),0),"")</f>
        <v>0</v>
      </c>
      <c r="L203" s="285" t="n">
        <f aca="false">IF(F203&lt;&gt;0,ROUND(F203-(W203/(X203)),0),"")</f>
        <v>0</v>
      </c>
      <c r="M203" s="285" t="n">
        <f aca="false">IF(G203&lt;&gt;0,ROUND(G203-(Y203/(Z203)),0),"")</f>
        <v>0</v>
      </c>
      <c r="N203" s="285" t="str">
        <f aca="false">IF(H203&lt;&gt;0,ROUND(H203-(AA203/(AB203)),0),"")</f>
        <v/>
      </c>
      <c r="O203" s="285" t="str">
        <f aca="false">IF(I203&lt;&gt;0,ROUND(I203-(AC203/(AD203)),0),"")</f>
        <v/>
      </c>
      <c r="P203" s="345"/>
      <c r="Q203" s="285" t="n">
        <v>36876</v>
      </c>
      <c r="R203" s="285" t="n">
        <v>1</v>
      </c>
      <c r="S203" s="285" t="n">
        <v>0</v>
      </c>
      <c r="T203" s="285" t="n">
        <v>38700</v>
      </c>
      <c r="U203" s="285" t="n">
        <v>1</v>
      </c>
      <c r="V203" s="285" t="n">
        <v>0</v>
      </c>
      <c r="W203" s="285" t="n">
        <v>15400</v>
      </c>
      <c r="X203" s="285" t="n">
        <v>0.2</v>
      </c>
      <c r="Y203" s="285" t="n">
        <v>15400</v>
      </c>
      <c r="Z203" s="285" t="n">
        <v>0.2</v>
      </c>
      <c r="AA203" s="285" t="n">
        <v>0</v>
      </c>
      <c r="AB203" s="285" t="n">
        <v>0</v>
      </c>
      <c r="AC203" s="285" t="n">
        <v>0</v>
      </c>
      <c r="AD203" s="285" t="n">
        <v>0</v>
      </c>
      <c r="AE203" s="345"/>
      <c r="AF203" s="285" t="n">
        <f aca="false">IF(ISBLANK(Q203),"",ROUND(Q203-(AS203+AT203+AU203),0))</f>
        <v>0</v>
      </c>
      <c r="AG203" s="285" t="n">
        <f aca="false">IF(ISBLANK(T203),"",ROUND(T203-(AV203+AW203+AX203),0))</f>
        <v>0</v>
      </c>
      <c r="AH203" s="285" t="n">
        <f aca="false">IF(ISBLANK(W203),"",ROUND(W203-(BK203+BL203+BM203),0))</f>
        <v>0</v>
      </c>
      <c r="AI203" s="285" t="n">
        <f aca="false">IF(ISBLANK(Y203),"",ROUND(Y203-(BN203+BO203+BP203),0))</f>
        <v>0</v>
      </c>
      <c r="AJ203" s="285" t="n">
        <f aca="false">IF(ISBLANK(AA203),"",ROUND(AA203-(BW203+BX203+BY203),0))</f>
        <v>0</v>
      </c>
      <c r="AK203" s="285" t="n">
        <f aca="false">IF(ISBLANK(AC203),"",ROUND(AC203-(BZ203+CA203+CB203),0))</f>
        <v>0</v>
      </c>
      <c r="AL203" s="285" t="n">
        <f aca="false">IF(ISBLANK(R203),"",ROUND((R203+S203)-(AY203+AZ203+BA203+BE203+BF203+BG203),0))</f>
        <v>0</v>
      </c>
      <c r="AM203" s="285" t="n">
        <f aca="false">IF(ISBLANK(U203),"",ROUND((U203+V203)-(BB203+BC203+BD203+BH203+BI203+BJ203),0))</f>
        <v>0</v>
      </c>
      <c r="AN203" s="285" t="n">
        <f aca="false">IF(ISBLANK(X203),"",ROUND((X203)-(BQ203+BR203+BS203),0))</f>
        <v>0</v>
      </c>
      <c r="AO203" s="285" t="n">
        <f aca="false">IF(ISBLANK(Z203),"",ROUND((Z203)-(BT203+BU203+BV203),0))</f>
        <v>0</v>
      </c>
      <c r="AP203" s="285" t="n">
        <f aca="false">IF(ISBLANK(AB203),"",ROUND((AB203)-(CC203+CD203+CE203),0))</f>
        <v>0</v>
      </c>
      <c r="AQ203" s="285" t="n">
        <f aca="false">IF(ISBLANK(AD203),"",ROUND((AD203)-(CF203+CG203+CH203),0))</f>
        <v>0</v>
      </c>
      <c r="AR203" s="345"/>
      <c r="AS203" s="285" t="n">
        <v>0</v>
      </c>
      <c r="AT203" s="285" t="n">
        <v>36876</v>
      </c>
      <c r="AU203" s="285" t="n">
        <v>0</v>
      </c>
      <c r="AV203" s="285" t="n">
        <v>0</v>
      </c>
      <c r="AW203" s="285" t="n">
        <v>38700</v>
      </c>
      <c r="AX203" s="285" t="n">
        <v>0</v>
      </c>
      <c r="AY203" s="285" t="n">
        <v>0</v>
      </c>
      <c r="AZ203" s="285" t="n">
        <v>1</v>
      </c>
      <c r="BA203" s="285" t="n">
        <v>0</v>
      </c>
      <c r="BB203" s="285" t="n">
        <v>0</v>
      </c>
      <c r="BC203" s="285" t="n">
        <v>1</v>
      </c>
      <c r="BD203" s="285" t="n">
        <v>0</v>
      </c>
      <c r="BE203" s="285" t="n">
        <v>0</v>
      </c>
      <c r="BF203" s="285" t="n">
        <v>0</v>
      </c>
      <c r="BG203" s="285" t="n">
        <v>0</v>
      </c>
      <c r="BH203" s="285" t="n">
        <v>0</v>
      </c>
      <c r="BI203" s="285" t="n">
        <v>0</v>
      </c>
      <c r="BJ203" s="285" t="n">
        <v>0</v>
      </c>
      <c r="BK203" s="285" t="n">
        <v>0</v>
      </c>
      <c r="BL203" s="285" t="n">
        <v>15400</v>
      </c>
      <c r="BM203" s="285" t="n">
        <v>0</v>
      </c>
      <c r="BN203" s="285" t="n">
        <v>0</v>
      </c>
      <c r="BO203" s="285" t="n">
        <v>15400</v>
      </c>
      <c r="BP203" s="285" t="n">
        <v>0</v>
      </c>
      <c r="BQ203" s="285" t="n">
        <v>0</v>
      </c>
      <c r="BR203" s="285" t="n">
        <v>0.2</v>
      </c>
      <c r="BS203" s="285" t="n">
        <v>0</v>
      </c>
      <c r="BT203" s="285" t="n">
        <v>0</v>
      </c>
      <c r="BU203" s="285" t="n">
        <v>0.2</v>
      </c>
      <c r="BV203" s="285" t="n">
        <v>0</v>
      </c>
      <c r="BW203" s="285" t="n">
        <v>0</v>
      </c>
      <c r="BX203" s="285" t="n">
        <v>0</v>
      </c>
      <c r="BY203" s="285" t="n">
        <v>0</v>
      </c>
      <c r="BZ203" s="285" t="n">
        <v>0</v>
      </c>
      <c r="CA203" s="285" t="n">
        <v>0</v>
      </c>
      <c r="CB203" s="285" t="n">
        <v>0</v>
      </c>
      <c r="CC203" s="285" t="n">
        <v>0</v>
      </c>
      <c r="CD203" s="285" t="n">
        <v>0</v>
      </c>
      <c r="CE203" s="285" t="n">
        <v>0</v>
      </c>
      <c r="CF203" s="285" t="n">
        <v>0</v>
      </c>
      <c r="CG203" s="285" t="n">
        <v>0</v>
      </c>
      <c r="CH203" s="285" t="n">
        <v>0</v>
      </c>
      <c r="CI203" s="345"/>
      <c r="CJ203" s="281"/>
      <c r="CK203" s="285"/>
      <c r="CL203" s="285"/>
      <c r="CM203" s="285"/>
      <c r="CN203" s="285"/>
      <c r="CO203" s="285"/>
      <c r="CP203" s="285"/>
      <c r="CQ203" s="285"/>
      <c r="CR203" s="285"/>
      <c r="CS203" s="285"/>
      <c r="CT203" s="285"/>
      <c r="CU203" s="285"/>
      <c r="CV203" s="285"/>
      <c r="CW203" s="285"/>
      <c r="CX203" s="285"/>
      <c r="CY203" s="285"/>
      <c r="CZ203" s="285"/>
      <c r="DA203" s="285"/>
      <c r="DB203" s="285"/>
      <c r="DC203" s="285"/>
      <c r="DD203" s="285"/>
      <c r="DJ203" s="18"/>
      <c r="DK203" s="18"/>
      <c r="DL203" s="18"/>
      <c r="DM203" s="18"/>
      <c r="DN203" s="18"/>
      <c r="DO203" s="18"/>
      <c r="DP203" s="18"/>
      <c r="DQ203" s="18"/>
      <c r="DR203" s="18"/>
      <c r="DS203" s="18"/>
      <c r="DT203" s="18"/>
      <c r="DU203" s="18"/>
      <c r="DV203" s="18"/>
      <c r="DW203" s="18"/>
      <c r="DX203" s="18"/>
      <c r="DY203" s="18"/>
      <c r="DZ203" s="18"/>
      <c r="EA203" s="18"/>
      <c r="EB203" s="18"/>
      <c r="EC203" s="18"/>
    </row>
    <row r="204" customFormat="false" ht="11.25" hidden="false" customHeight="true" outlineLevel="0" collapsed="false">
      <c r="A204" s="342" t="n">
        <v>2015</v>
      </c>
      <c r="B204" s="343" t="n">
        <v>409</v>
      </c>
      <c r="C204" s="344" t="s">
        <v>603</v>
      </c>
      <c r="D204" s="285" t="n">
        <v>32937.61</v>
      </c>
      <c r="E204" s="285" t="n">
        <v>35035.41</v>
      </c>
      <c r="F204" s="285" t="n">
        <v>85719</v>
      </c>
      <c r="G204" s="285" t="n">
        <v>85719</v>
      </c>
      <c r="H204" s="285" t="n">
        <v>0</v>
      </c>
      <c r="I204" s="285" t="n">
        <v>0</v>
      </c>
      <c r="J204" s="345"/>
      <c r="K204" s="285" t="n">
        <f aca="false">IF(E204&lt;&gt;0,ROUND(E204-(T204/(U204+V204)),0),"")</f>
        <v>0</v>
      </c>
      <c r="L204" s="285" t="n">
        <f aca="false">IF(F204&lt;&gt;0,ROUND(F204-(W204/(X204)),0),"")</f>
        <v>0</v>
      </c>
      <c r="M204" s="285" t="n">
        <f aca="false">IF(G204&lt;&gt;0,ROUND(G204-(Y204/(Z204)),0),"")</f>
        <v>0</v>
      </c>
      <c r="N204" s="285" t="str">
        <f aca="false">IF(H204&lt;&gt;0,ROUND(H204-(AA204/(AB204)),0),"")</f>
        <v/>
      </c>
      <c r="O204" s="285" t="str">
        <f aca="false">IF(I204&lt;&gt;0,ROUND(I204-(AC204/(AD204)),0),"")</f>
        <v/>
      </c>
      <c r="P204" s="345"/>
      <c r="Q204" s="285" t="n">
        <v>164688.04</v>
      </c>
      <c r="R204" s="285" t="n">
        <v>5</v>
      </c>
      <c r="S204" s="285" t="n">
        <v>0</v>
      </c>
      <c r="T204" s="285" t="n">
        <v>175177.04</v>
      </c>
      <c r="U204" s="285" t="n">
        <v>5</v>
      </c>
      <c r="V204" s="285" t="n">
        <v>0</v>
      </c>
      <c r="W204" s="285" t="n">
        <v>85719</v>
      </c>
      <c r="X204" s="285" t="n">
        <v>1</v>
      </c>
      <c r="Y204" s="285" t="n">
        <v>85719</v>
      </c>
      <c r="Z204" s="285" t="n">
        <v>1</v>
      </c>
      <c r="AA204" s="285" t="n">
        <v>0</v>
      </c>
      <c r="AB204" s="285" t="n">
        <v>0</v>
      </c>
      <c r="AC204" s="285" t="n">
        <v>0</v>
      </c>
      <c r="AD204" s="285" t="n">
        <v>0</v>
      </c>
      <c r="AE204" s="345"/>
      <c r="AF204" s="285" t="n">
        <f aca="false">IF(ISBLANK(Q204),"",ROUND(Q204-(AS204+AT204+AU204),0))</f>
        <v>0</v>
      </c>
      <c r="AG204" s="285" t="n">
        <f aca="false">IF(ISBLANK(T204),"",ROUND(T204-(AV204+AW204+AX204),0))</f>
        <v>0</v>
      </c>
      <c r="AH204" s="285" t="n">
        <f aca="false">IF(ISBLANK(W204),"",ROUND(W204-(BK204+BL204+BM204),0))</f>
        <v>0</v>
      </c>
      <c r="AI204" s="285" t="n">
        <f aca="false">IF(ISBLANK(Y204),"",ROUND(Y204-(BN204+BO204+BP204),0))</f>
        <v>0</v>
      </c>
      <c r="AJ204" s="285" t="n">
        <f aca="false">IF(ISBLANK(AA204),"",ROUND(AA204-(BW204+BX204+BY204),0))</f>
        <v>0</v>
      </c>
      <c r="AK204" s="285" t="n">
        <f aca="false">IF(ISBLANK(AC204),"",ROUND(AC204-(BZ204+CA204+CB204),0))</f>
        <v>0</v>
      </c>
      <c r="AL204" s="285" t="n">
        <f aca="false">IF(ISBLANK(R204),"",ROUND((R204+S204)-(AY204+AZ204+BA204+BE204+BF204+BG204),0))</f>
        <v>0</v>
      </c>
      <c r="AM204" s="285" t="n">
        <f aca="false">IF(ISBLANK(U204),"",ROUND((U204+V204)-(BB204+BC204+BD204+BH204+BI204+BJ204),0))</f>
        <v>0</v>
      </c>
      <c r="AN204" s="285" t="n">
        <f aca="false">IF(ISBLANK(X204),"",ROUND((X204)-(BQ204+BR204+BS204),0))</f>
        <v>0</v>
      </c>
      <c r="AO204" s="285" t="n">
        <f aca="false">IF(ISBLANK(Z204),"",ROUND((Z204)-(BT204+BU204+BV204),0))</f>
        <v>0</v>
      </c>
      <c r="AP204" s="285" t="n">
        <f aca="false">IF(ISBLANK(AB204),"",ROUND((AB204)-(CC204+CD204+CE204),0))</f>
        <v>0</v>
      </c>
      <c r="AQ204" s="285" t="n">
        <f aca="false">IF(ISBLANK(AD204),"",ROUND((AD204)-(CF204+CG204+CH204),0))</f>
        <v>0</v>
      </c>
      <c r="AR204" s="345"/>
      <c r="AS204" s="285" t="n">
        <v>0</v>
      </c>
      <c r="AT204" s="285" t="n">
        <v>164688.04</v>
      </c>
      <c r="AU204" s="285" t="n">
        <v>0</v>
      </c>
      <c r="AV204" s="285" t="n">
        <v>0</v>
      </c>
      <c r="AW204" s="285" t="n">
        <v>175177.04</v>
      </c>
      <c r="AX204" s="285" t="n">
        <v>0</v>
      </c>
      <c r="AY204" s="285" t="n">
        <v>0</v>
      </c>
      <c r="AZ204" s="285" t="n">
        <v>5</v>
      </c>
      <c r="BA204" s="285" t="n">
        <v>0</v>
      </c>
      <c r="BB204" s="285" t="n">
        <v>0</v>
      </c>
      <c r="BC204" s="285" t="n">
        <v>5</v>
      </c>
      <c r="BD204" s="285" t="n">
        <v>0</v>
      </c>
      <c r="BE204" s="285" t="n">
        <v>0</v>
      </c>
      <c r="BF204" s="285" t="n">
        <v>0</v>
      </c>
      <c r="BG204" s="285" t="n">
        <v>0</v>
      </c>
      <c r="BH204" s="285" t="n">
        <v>0</v>
      </c>
      <c r="BI204" s="285" t="n">
        <v>0</v>
      </c>
      <c r="BJ204" s="285" t="n">
        <v>0</v>
      </c>
      <c r="BK204" s="285" t="n">
        <v>0</v>
      </c>
      <c r="BL204" s="285" t="n">
        <v>85719</v>
      </c>
      <c r="BM204" s="285" t="n">
        <v>0</v>
      </c>
      <c r="BN204" s="285" t="n">
        <v>0</v>
      </c>
      <c r="BO204" s="285" t="n">
        <v>85719</v>
      </c>
      <c r="BP204" s="285" t="n">
        <v>0</v>
      </c>
      <c r="BQ204" s="285" t="n">
        <v>0</v>
      </c>
      <c r="BR204" s="285" t="n">
        <v>1</v>
      </c>
      <c r="BS204" s="285" t="n">
        <v>0</v>
      </c>
      <c r="BT204" s="285" t="n">
        <v>0</v>
      </c>
      <c r="BU204" s="285" t="n">
        <v>1</v>
      </c>
      <c r="BV204" s="285" t="n">
        <v>0</v>
      </c>
      <c r="BW204" s="285" t="n">
        <v>0</v>
      </c>
      <c r="BX204" s="285" t="n">
        <v>0</v>
      </c>
      <c r="BY204" s="285" t="n">
        <v>0</v>
      </c>
      <c r="BZ204" s="285" t="n">
        <v>0</v>
      </c>
      <c r="CA204" s="285" t="n">
        <v>0</v>
      </c>
      <c r="CB204" s="285" t="n">
        <v>0</v>
      </c>
      <c r="CC204" s="285" t="n">
        <v>0</v>
      </c>
      <c r="CD204" s="285" t="n">
        <v>0</v>
      </c>
      <c r="CE204" s="285" t="n">
        <v>0</v>
      </c>
      <c r="CF204" s="285" t="n">
        <v>0</v>
      </c>
      <c r="CG204" s="285" t="n">
        <v>0</v>
      </c>
      <c r="CH204" s="285" t="n">
        <v>0</v>
      </c>
      <c r="CI204" s="345"/>
      <c r="CJ204" s="281"/>
      <c r="CK204" s="285"/>
      <c r="CL204" s="285"/>
      <c r="CM204" s="285"/>
      <c r="CN204" s="285"/>
      <c r="CO204" s="285"/>
      <c r="CP204" s="285"/>
      <c r="CQ204" s="285"/>
      <c r="CR204" s="285"/>
      <c r="CS204" s="285"/>
      <c r="CT204" s="285"/>
      <c r="CU204" s="285"/>
      <c r="CV204" s="285"/>
      <c r="CW204" s="285"/>
      <c r="CX204" s="285"/>
      <c r="CY204" s="285"/>
      <c r="CZ204" s="285"/>
      <c r="DA204" s="285"/>
      <c r="DB204" s="285"/>
      <c r="DC204" s="285"/>
      <c r="DD204" s="285"/>
      <c r="DJ204" s="18"/>
      <c r="DK204" s="18"/>
      <c r="DL204" s="18"/>
      <c r="DM204" s="18"/>
      <c r="DN204" s="18"/>
      <c r="DO204" s="18"/>
      <c r="DP204" s="18"/>
      <c r="DQ204" s="18"/>
      <c r="DR204" s="18"/>
      <c r="DS204" s="18"/>
      <c r="DT204" s="18"/>
      <c r="DU204" s="18"/>
      <c r="DV204" s="18"/>
      <c r="DW204" s="18"/>
      <c r="DX204" s="18"/>
      <c r="DY204" s="18"/>
      <c r="DZ204" s="18"/>
      <c r="EA204" s="18"/>
      <c r="EB204" s="18"/>
      <c r="EC204" s="18"/>
    </row>
    <row r="205" customFormat="false" ht="11.25" hidden="false" customHeight="true" outlineLevel="0" collapsed="false">
      <c r="A205" s="342" t="n">
        <v>2015</v>
      </c>
      <c r="B205" s="343" t="n">
        <v>410</v>
      </c>
      <c r="C205" s="344" t="s">
        <v>604</v>
      </c>
      <c r="D205" s="285" t="n">
        <v>55751.01</v>
      </c>
      <c r="E205" s="285" t="n">
        <v>57365.67</v>
      </c>
      <c r="F205" s="285" t="n">
        <v>0</v>
      </c>
      <c r="G205" s="285" t="n">
        <v>0</v>
      </c>
      <c r="H205" s="285" t="n">
        <v>0</v>
      </c>
      <c r="I205" s="285" t="n">
        <v>0</v>
      </c>
      <c r="J205" s="345"/>
      <c r="K205" s="285" t="n">
        <f aca="false">IF(E205&lt;&gt;0,ROUND(E205-(T205/(U205+V205)),0),"")</f>
        <v>-0</v>
      </c>
      <c r="L205" s="285" t="str">
        <f aca="false">IF(F205&lt;&gt;0,ROUND(F205-(W205/(X205)),0),"")</f>
        <v/>
      </c>
      <c r="M205" s="285" t="str">
        <f aca="false">IF(G205&lt;&gt;0,ROUND(G205-(Y205/(Z205)),0),"")</f>
        <v/>
      </c>
      <c r="N205" s="285" t="str">
        <f aca="false">IF(H205&lt;&gt;0,ROUND(H205-(AA205/(AB205)),0),"")</f>
        <v/>
      </c>
      <c r="O205" s="285" t="str">
        <f aca="false">IF(I205&lt;&gt;0,ROUND(I205-(AC205/(AD205)),0),"")</f>
        <v/>
      </c>
      <c r="P205" s="345"/>
      <c r="Q205" s="285" t="n">
        <v>74706.36</v>
      </c>
      <c r="R205" s="285" t="n">
        <v>1.34</v>
      </c>
      <c r="S205" s="285" t="n">
        <v>0</v>
      </c>
      <c r="T205" s="285" t="n">
        <v>76870</v>
      </c>
      <c r="U205" s="285" t="n">
        <v>1.34</v>
      </c>
      <c r="V205" s="285" t="n">
        <v>0</v>
      </c>
      <c r="W205" s="285" t="n">
        <v>0</v>
      </c>
      <c r="X205" s="285" t="n">
        <v>0</v>
      </c>
      <c r="Y205" s="285" t="n">
        <v>0</v>
      </c>
      <c r="Z205" s="285" t="n">
        <v>0</v>
      </c>
      <c r="AA205" s="285" t="n">
        <v>0</v>
      </c>
      <c r="AB205" s="285" t="n">
        <v>0</v>
      </c>
      <c r="AC205" s="285" t="n">
        <v>0</v>
      </c>
      <c r="AD205" s="285" t="n">
        <v>0</v>
      </c>
      <c r="AE205" s="345"/>
      <c r="AF205" s="285" t="n">
        <f aca="false">IF(ISBLANK(Q205),"",ROUND(Q205-(AS205+AT205+AU205),0))</f>
        <v>0</v>
      </c>
      <c r="AG205" s="285" t="n">
        <f aca="false">IF(ISBLANK(T205),"",ROUND(T205-(AV205+AW205+AX205),0))</f>
        <v>0</v>
      </c>
      <c r="AH205" s="285" t="n">
        <f aca="false">IF(ISBLANK(W205),"",ROUND(W205-(BK205+BL205+BM205),0))</f>
        <v>0</v>
      </c>
      <c r="AI205" s="285" t="n">
        <f aca="false">IF(ISBLANK(Y205),"",ROUND(Y205-(BN205+BO205+BP205),0))</f>
        <v>0</v>
      </c>
      <c r="AJ205" s="285" t="n">
        <f aca="false">IF(ISBLANK(AA205),"",ROUND(AA205-(BW205+BX205+BY205),0))</f>
        <v>0</v>
      </c>
      <c r="AK205" s="285" t="n">
        <f aca="false">IF(ISBLANK(AC205),"",ROUND(AC205-(BZ205+CA205+CB205),0))</f>
        <v>0</v>
      </c>
      <c r="AL205" s="285" t="n">
        <f aca="false">IF(ISBLANK(R205),"",ROUND((R205+S205)-(AY205+AZ205+BA205+BE205+BF205+BG205),0))</f>
        <v>0</v>
      </c>
      <c r="AM205" s="285" t="n">
        <f aca="false">IF(ISBLANK(U205),"",ROUND((U205+V205)-(BB205+BC205+BD205+BH205+BI205+BJ205),0))</f>
        <v>0</v>
      </c>
      <c r="AN205" s="285" t="n">
        <f aca="false">IF(ISBLANK(X205),"",ROUND((X205)-(BQ205+BR205+BS205),0))</f>
        <v>0</v>
      </c>
      <c r="AO205" s="285" t="n">
        <f aca="false">IF(ISBLANK(Z205),"",ROUND((Z205)-(BT205+BU205+BV205),0))</f>
        <v>0</v>
      </c>
      <c r="AP205" s="285" t="n">
        <f aca="false">IF(ISBLANK(AB205),"",ROUND((AB205)-(CC205+CD205+CE205),0))</f>
        <v>0</v>
      </c>
      <c r="AQ205" s="285" t="n">
        <f aca="false">IF(ISBLANK(AD205),"",ROUND((AD205)-(CF205+CG205+CH205),0))</f>
        <v>0</v>
      </c>
      <c r="AR205" s="345"/>
      <c r="AS205" s="285" t="n">
        <v>0</v>
      </c>
      <c r="AT205" s="285" t="n">
        <v>74706.36</v>
      </c>
      <c r="AU205" s="285" t="n">
        <v>0</v>
      </c>
      <c r="AV205" s="285" t="n">
        <v>0</v>
      </c>
      <c r="AW205" s="285" t="n">
        <v>76870</v>
      </c>
      <c r="AX205" s="285" t="n">
        <v>0</v>
      </c>
      <c r="AY205" s="285" t="n">
        <v>0</v>
      </c>
      <c r="AZ205" s="285" t="n">
        <v>1.34</v>
      </c>
      <c r="BA205" s="285" t="n">
        <v>0</v>
      </c>
      <c r="BB205" s="285" t="n">
        <v>0</v>
      </c>
      <c r="BC205" s="285" t="n">
        <v>1.34</v>
      </c>
      <c r="BD205" s="285" t="n">
        <v>0</v>
      </c>
      <c r="BE205" s="285" t="n">
        <v>0</v>
      </c>
      <c r="BF205" s="285" t="n">
        <v>0</v>
      </c>
      <c r="BG205" s="285" t="n">
        <v>0</v>
      </c>
      <c r="BH205" s="285" t="n">
        <v>0</v>
      </c>
      <c r="BI205" s="285" t="n">
        <v>0</v>
      </c>
      <c r="BJ205" s="285" t="n">
        <v>0</v>
      </c>
      <c r="BK205" s="285" t="n">
        <v>0</v>
      </c>
      <c r="BL205" s="285" t="n">
        <v>0</v>
      </c>
      <c r="BM205" s="285" t="n">
        <v>0</v>
      </c>
      <c r="BN205" s="285" t="n">
        <v>0</v>
      </c>
      <c r="BO205" s="285" t="n">
        <v>0</v>
      </c>
      <c r="BP205" s="285" t="n">
        <v>0</v>
      </c>
      <c r="BQ205" s="285" t="n">
        <v>0</v>
      </c>
      <c r="BR205" s="285" t="n">
        <v>0</v>
      </c>
      <c r="BS205" s="285" t="n">
        <v>0</v>
      </c>
      <c r="BT205" s="285" t="n">
        <v>0</v>
      </c>
      <c r="BU205" s="285" t="n">
        <v>0</v>
      </c>
      <c r="BV205" s="285" t="n">
        <v>0</v>
      </c>
      <c r="BW205" s="285" t="n">
        <v>0</v>
      </c>
      <c r="BX205" s="285" t="n">
        <v>0</v>
      </c>
      <c r="BY205" s="285" t="n">
        <v>0</v>
      </c>
      <c r="BZ205" s="285" t="n">
        <v>0</v>
      </c>
      <c r="CA205" s="285" t="n">
        <v>0</v>
      </c>
      <c r="CB205" s="285" t="n">
        <v>0</v>
      </c>
      <c r="CC205" s="285" t="n">
        <v>0</v>
      </c>
      <c r="CD205" s="285" t="n">
        <v>0</v>
      </c>
      <c r="CE205" s="285" t="n">
        <v>0</v>
      </c>
      <c r="CF205" s="285" t="n">
        <v>0</v>
      </c>
      <c r="CG205" s="285" t="n">
        <v>0</v>
      </c>
      <c r="CH205" s="285" t="n">
        <v>0</v>
      </c>
      <c r="CI205" s="345"/>
      <c r="CJ205" s="281"/>
      <c r="CK205" s="285"/>
      <c r="CL205" s="285"/>
      <c r="CM205" s="285"/>
      <c r="CN205" s="285"/>
      <c r="CO205" s="285"/>
      <c r="CP205" s="285"/>
      <c r="CQ205" s="285"/>
      <c r="CR205" s="285"/>
      <c r="CS205" s="285"/>
      <c r="CT205" s="285"/>
      <c r="CU205" s="285"/>
      <c r="CV205" s="285"/>
      <c r="CW205" s="285"/>
      <c r="CX205" s="285"/>
      <c r="CY205" s="285"/>
      <c r="CZ205" s="285"/>
      <c r="DA205" s="285"/>
      <c r="DB205" s="285"/>
      <c r="DC205" s="285"/>
      <c r="DD205" s="285"/>
      <c r="DJ205" s="18"/>
      <c r="DK205" s="18"/>
      <c r="DL205" s="18"/>
      <c r="DM205" s="18"/>
      <c r="DN205" s="18"/>
      <c r="DO205" s="18"/>
      <c r="DP205" s="18"/>
      <c r="DQ205" s="18"/>
      <c r="DR205" s="18"/>
      <c r="DS205" s="18"/>
      <c r="DT205" s="18"/>
      <c r="DU205" s="18"/>
      <c r="DV205" s="18"/>
      <c r="DW205" s="18"/>
      <c r="DX205" s="18"/>
      <c r="DY205" s="18"/>
      <c r="DZ205" s="18"/>
      <c r="EA205" s="18"/>
      <c r="EB205" s="18"/>
      <c r="EC205" s="18"/>
    </row>
    <row r="206" customFormat="false" ht="11.25" hidden="false" customHeight="true" outlineLevel="0" collapsed="false">
      <c r="A206" s="342" t="n">
        <v>2015</v>
      </c>
      <c r="B206" s="343" t="n">
        <v>411</v>
      </c>
      <c r="C206" s="344" t="s">
        <v>605</v>
      </c>
      <c r="D206" s="285" t="n">
        <v>52114.6</v>
      </c>
      <c r="E206" s="285" t="n">
        <v>53960.4</v>
      </c>
      <c r="F206" s="285" t="n">
        <v>0</v>
      </c>
      <c r="G206" s="285" t="n">
        <v>0</v>
      </c>
      <c r="H206" s="285" t="n">
        <v>0</v>
      </c>
      <c r="I206" s="285" t="n">
        <v>0</v>
      </c>
      <c r="J206" s="345"/>
      <c r="K206" s="285" t="n">
        <f aca="false">IF(E206&lt;&gt;0,ROUND(E206-(T206/(U206+V206)),0),"")</f>
        <v>0</v>
      </c>
      <c r="L206" s="285" t="str">
        <f aca="false">IF(F206&lt;&gt;0,ROUND(F206-(W206/(X206)),0),"")</f>
        <v/>
      </c>
      <c r="M206" s="285" t="str">
        <f aca="false">IF(G206&lt;&gt;0,ROUND(G206-(Y206/(Z206)),0),"")</f>
        <v/>
      </c>
      <c r="N206" s="285" t="str">
        <f aca="false">IF(H206&lt;&gt;0,ROUND(H206-(AA206/(AB206)),0),"")</f>
        <v/>
      </c>
      <c r="O206" s="285" t="str">
        <f aca="false">IF(I206&lt;&gt;0,ROUND(I206-(AC206/(AD206)),0),"")</f>
        <v/>
      </c>
      <c r="P206" s="345"/>
      <c r="Q206" s="285" t="n">
        <v>260573</v>
      </c>
      <c r="R206" s="285" t="n">
        <v>5</v>
      </c>
      <c r="S206" s="285" t="n">
        <v>0</v>
      </c>
      <c r="T206" s="285" t="n">
        <v>269802</v>
      </c>
      <c r="U206" s="285" t="n">
        <v>5</v>
      </c>
      <c r="V206" s="285" t="n">
        <v>0</v>
      </c>
      <c r="W206" s="285" t="n">
        <v>0</v>
      </c>
      <c r="X206" s="285" t="n">
        <v>0</v>
      </c>
      <c r="Y206" s="285" t="n">
        <v>0</v>
      </c>
      <c r="Z206" s="285" t="n">
        <v>0</v>
      </c>
      <c r="AA206" s="285" t="n">
        <v>0</v>
      </c>
      <c r="AB206" s="285" t="n">
        <v>0</v>
      </c>
      <c r="AC206" s="285" t="n">
        <v>0</v>
      </c>
      <c r="AD206" s="285" t="n">
        <v>0</v>
      </c>
      <c r="AE206" s="345"/>
      <c r="AF206" s="285" t="n">
        <f aca="false">IF(ISBLANK(Q206),"",ROUND(Q206-(AS206+AT206+AU206),0))</f>
        <v>0</v>
      </c>
      <c r="AG206" s="285" t="n">
        <f aca="false">IF(ISBLANK(T206),"",ROUND(T206-(AV206+AW206+AX206),0))</f>
        <v>0</v>
      </c>
      <c r="AH206" s="285" t="n">
        <f aca="false">IF(ISBLANK(W206),"",ROUND(W206-(BK206+BL206+BM206),0))</f>
        <v>0</v>
      </c>
      <c r="AI206" s="285" t="n">
        <f aca="false">IF(ISBLANK(Y206),"",ROUND(Y206-(BN206+BO206+BP206),0))</f>
        <v>0</v>
      </c>
      <c r="AJ206" s="285" t="n">
        <f aca="false">IF(ISBLANK(AA206),"",ROUND(AA206-(BW206+BX206+BY206),0))</f>
        <v>0</v>
      </c>
      <c r="AK206" s="285" t="n">
        <f aca="false">IF(ISBLANK(AC206),"",ROUND(AC206-(BZ206+CA206+CB206),0))</f>
        <v>0</v>
      </c>
      <c r="AL206" s="285" t="n">
        <f aca="false">IF(ISBLANK(R206),"",ROUND((R206+S206)-(AY206+AZ206+BA206+BE206+BF206+BG206),0))</f>
        <v>0</v>
      </c>
      <c r="AM206" s="285" t="n">
        <f aca="false">IF(ISBLANK(U206),"",ROUND((U206+V206)-(BB206+BC206+BD206+BH206+BI206+BJ206),0))</f>
        <v>0</v>
      </c>
      <c r="AN206" s="285" t="n">
        <f aca="false">IF(ISBLANK(X206),"",ROUND((X206)-(BQ206+BR206+BS206),0))</f>
        <v>0</v>
      </c>
      <c r="AO206" s="285" t="n">
        <f aca="false">IF(ISBLANK(Z206),"",ROUND((Z206)-(BT206+BU206+BV206),0))</f>
        <v>0</v>
      </c>
      <c r="AP206" s="285" t="n">
        <f aca="false">IF(ISBLANK(AB206),"",ROUND((AB206)-(CC206+CD206+CE206),0))</f>
        <v>0</v>
      </c>
      <c r="AQ206" s="285" t="n">
        <f aca="false">IF(ISBLANK(AD206),"",ROUND((AD206)-(CF206+CG206+CH206),0))</f>
        <v>0</v>
      </c>
      <c r="AR206" s="345"/>
      <c r="AS206" s="285" t="n">
        <v>0</v>
      </c>
      <c r="AT206" s="285" t="n">
        <v>260573</v>
      </c>
      <c r="AU206" s="285" t="n">
        <v>0</v>
      </c>
      <c r="AV206" s="285" t="n">
        <v>0</v>
      </c>
      <c r="AW206" s="285" t="n">
        <v>269802</v>
      </c>
      <c r="AX206" s="285" t="n">
        <v>0</v>
      </c>
      <c r="AY206" s="285" t="n">
        <v>0</v>
      </c>
      <c r="AZ206" s="285" t="n">
        <v>5</v>
      </c>
      <c r="BA206" s="285" t="n">
        <v>0</v>
      </c>
      <c r="BB206" s="285" t="n">
        <v>0</v>
      </c>
      <c r="BC206" s="285" t="n">
        <v>5</v>
      </c>
      <c r="BD206" s="285" t="n">
        <v>0</v>
      </c>
      <c r="BE206" s="285" t="n">
        <v>0</v>
      </c>
      <c r="BF206" s="285" t="n">
        <v>0</v>
      </c>
      <c r="BG206" s="285" t="n">
        <v>0</v>
      </c>
      <c r="BH206" s="285" t="n">
        <v>0</v>
      </c>
      <c r="BI206" s="285" t="n">
        <v>0</v>
      </c>
      <c r="BJ206" s="285" t="n">
        <v>0</v>
      </c>
      <c r="BK206" s="285" t="n">
        <v>0</v>
      </c>
      <c r="BL206" s="285" t="n">
        <v>0</v>
      </c>
      <c r="BM206" s="285" t="n">
        <v>0</v>
      </c>
      <c r="BN206" s="285" t="n">
        <v>0</v>
      </c>
      <c r="BO206" s="285" t="n">
        <v>0</v>
      </c>
      <c r="BP206" s="285" t="n">
        <v>0</v>
      </c>
      <c r="BQ206" s="285" t="n">
        <v>0</v>
      </c>
      <c r="BR206" s="285" t="n">
        <v>0</v>
      </c>
      <c r="BS206" s="285" t="n">
        <v>0</v>
      </c>
      <c r="BT206" s="285" t="n">
        <v>0</v>
      </c>
      <c r="BU206" s="285" t="n">
        <v>0</v>
      </c>
      <c r="BV206" s="285" t="n">
        <v>0</v>
      </c>
      <c r="BW206" s="285" t="n">
        <v>0</v>
      </c>
      <c r="BX206" s="285" t="n">
        <v>0</v>
      </c>
      <c r="BY206" s="285" t="n">
        <v>0</v>
      </c>
      <c r="BZ206" s="285" t="n">
        <v>0</v>
      </c>
      <c r="CA206" s="285" t="n">
        <v>0</v>
      </c>
      <c r="CB206" s="285" t="n">
        <v>0</v>
      </c>
      <c r="CC206" s="285" t="n">
        <v>0</v>
      </c>
      <c r="CD206" s="285" t="n">
        <v>0</v>
      </c>
      <c r="CE206" s="285" t="n">
        <v>0</v>
      </c>
      <c r="CF206" s="285" t="n">
        <v>0</v>
      </c>
      <c r="CG206" s="285" t="n">
        <v>0</v>
      </c>
      <c r="CH206" s="285" t="n">
        <v>0</v>
      </c>
      <c r="CI206" s="345"/>
      <c r="CJ206" s="281"/>
      <c r="CK206" s="285"/>
      <c r="CL206" s="285"/>
      <c r="CM206" s="285"/>
      <c r="CN206" s="285"/>
      <c r="CO206" s="285"/>
      <c r="CP206" s="285"/>
      <c r="CQ206" s="285"/>
      <c r="CR206" s="285"/>
      <c r="CS206" s="285"/>
      <c r="CT206" s="285"/>
      <c r="CU206" s="285"/>
      <c r="CV206" s="285"/>
      <c r="CW206" s="285"/>
      <c r="CX206" s="285"/>
      <c r="CY206" s="285"/>
      <c r="CZ206" s="285"/>
      <c r="DA206" s="285"/>
      <c r="DB206" s="285"/>
      <c r="DC206" s="285"/>
      <c r="DD206" s="285"/>
      <c r="DJ206" s="18"/>
      <c r="DK206" s="18"/>
      <c r="DL206" s="18"/>
      <c r="DM206" s="18"/>
      <c r="DN206" s="18"/>
      <c r="DO206" s="18"/>
      <c r="DP206" s="18"/>
      <c r="DQ206" s="18"/>
      <c r="DR206" s="18"/>
      <c r="DS206" s="18"/>
      <c r="DT206" s="18"/>
      <c r="DU206" s="18"/>
      <c r="DV206" s="18"/>
      <c r="DW206" s="18"/>
      <c r="DX206" s="18"/>
      <c r="DY206" s="18"/>
      <c r="DZ206" s="18"/>
      <c r="EA206" s="18"/>
      <c r="EB206" s="18"/>
      <c r="EC206" s="18"/>
    </row>
    <row r="207" customFormat="false" ht="11.25" hidden="false" customHeight="true" outlineLevel="0" collapsed="false">
      <c r="A207" s="342" t="n">
        <v>2015</v>
      </c>
      <c r="B207" s="343" t="n">
        <v>412</v>
      </c>
      <c r="C207" s="344" t="s">
        <v>459</v>
      </c>
      <c r="D207" s="285" t="n">
        <v>42031.15</v>
      </c>
      <c r="E207" s="285" t="n">
        <v>40725.67</v>
      </c>
      <c r="F207" s="285" t="n">
        <v>0</v>
      </c>
      <c r="G207" s="285" t="n">
        <v>0</v>
      </c>
      <c r="H207" s="285" t="n">
        <v>0</v>
      </c>
      <c r="I207" s="285" t="n">
        <v>0</v>
      </c>
      <c r="J207" s="345"/>
      <c r="K207" s="285" t="n">
        <f aca="false">IF(E207&lt;&gt;0,ROUND(E207-(T207/(U207+V207)),0),"")</f>
        <v>0</v>
      </c>
      <c r="L207" s="285" t="str">
        <f aca="false">IF(F207&lt;&gt;0,ROUND(F207-(W207/(X207)),0),"")</f>
        <v/>
      </c>
      <c r="M207" s="285" t="str">
        <f aca="false">IF(G207&lt;&gt;0,ROUND(G207-(Y207/(Z207)),0),"")</f>
        <v/>
      </c>
      <c r="N207" s="285" t="str">
        <f aca="false">IF(H207&lt;&gt;0,ROUND(H207-(AA207/(AB207)),0),"")</f>
        <v/>
      </c>
      <c r="O207" s="285" t="str">
        <f aca="false">IF(I207&lt;&gt;0,ROUND(I207-(AC207/(AD207)),0),"")</f>
        <v/>
      </c>
      <c r="P207" s="345"/>
      <c r="Q207" s="285" t="n">
        <v>282449.32</v>
      </c>
      <c r="R207" s="285" t="n">
        <v>6.72</v>
      </c>
      <c r="S207" s="285" t="n">
        <v>0</v>
      </c>
      <c r="T207" s="285" t="n">
        <v>258608</v>
      </c>
      <c r="U207" s="285" t="n">
        <v>6.35</v>
      </c>
      <c r="V207" s="285" t="n">
        <v>0</v>
      </c>
      <c r="W207" s="285" t="n">
        <v>0</v>
      </c>
      <c r="X207" s="285" t="n">
        <v>0</v>
      </c>
      <c r="Y207" s="285" t="n">
        <v>0</v>
      </c>
      <c r="Z207" s="285" t="n">
        <v>0</v>
      </c>
      <c r="AA207" s="285" t="n">
        <v>0</v>
      </c>
      <c r="AB207" s="285" t="n">
        <v>0</v>
      </c>
      <c r="AC207" s="285" t="n">
        <v>0</v>
      </c>
      <c r="AD207" s="285" t="n">
        <v>0</v>
      </c>
      <c r="AE207" s="345"/>
      <c r="AF207" s="285" t="n">
        <f aca="false">IF(ISBLANK(Q207),"",ROUND(Q207-(AS207+AT207+AU207),0))</f>
        <v>0</v>
      </c>
      <c r="AG207" s="285" t="n">
        <f aca="false">IF(ISBLANK(T207),"",ROUND(T207-(AV207+AW207+AX207),0))</f>
        <v>0</v>
      </c>
      <c r="AH207" s="285" t="n">
        <f aca="false">IF(ISBLANK(W207),"",ROUND(W207-(BK207+BL207+BM207),0))</f>
        <v>0</v>
      </c>
      <c r="AI207" s="285" t="n">
        <f aca="false">IF(ISBLANK(Y207),"",ROUND(Y207-(BN207+BO207+BP207),0))</f>
        <v>0</v>
      </c>
      <c r="AJ207" s="285" t="n">
        <f aca="false">IF(ISBLANK(AA207),"",ROUND(AA207-(BW207+BX207+BY207),0))</f>
        <v>0</v>
      </c>
      <c r="AK207" s="285" t="n">
        <f aca="false">IF(ISBLANK(AC207),"",ROUND(AC207-(BZ207+CA207+CB207),0))</f>
        <v>0</v>
      </c>
      <c r="AL207" s="285" t="n">
        <f aca="false">IF(ISBLANK(R207),"",ROUND((R207+S207)-(AY207+AZ207+BA207+BE207+BF207+BG207),0))</f>
        <v>0</v>
      </c>
      <c r="AM207" s="285" t="n">
        <f aca="false">IF(ISBLANK(U207),"",ROUND((U207+V207)-(BB207+BC207+BD207+BH207+BI207+BJ207),0))</f>
        <v>0</v>
      </c>
      <c r="AN207" s="285" t="n">
        <f aca="false">IF(ISBLANK(X207),"",ROUND((X207)-(BQ207+BR207+BS207),0))</f>
        <v>0</v>
      </c>
      <c r="AO207" s="285" t="n">
        <f aca="false">IF(ISBLANK(Z207),"",ROUND((Z207)-(BT207+BU207+BV207),0))</f>
        <v>0</v>
      </c>
      <c r="AP207" s="285" t="n">
        <f aca="false">IF(ISBLANK(AB207),"",ROUND((AB207)-(CC207+CD207+CE207),0))</f>
        <v>0</v>
      </c>
      <c r="AQ207" s="285" t="n">
        <f aca="false">IF(ISBLANK(AD207),"",ROUND((AD207)-(CF207+CG207+CH207),0))</f>
        <v>0</v>
      </c>
      <c r="AR207" s="345"/>
      <c r="AS207" s="285" t="n">
        <v>0</v>
      </c>
      <c r="AT207" s="285" t="n">
        <v>282449.32</v>
      </c>
      <c r="AU207" s="285" t="n">
        <v>0</v>
      </c>
      <c r="AV207" s="285" t="n">
        <v>0</v>
      </c>
      <c r="AW207" s="285" t="n">
        <v>258608</v>
      </c>
      <c r="AX207" s="285" t="n">
        <v>0</v>
      </c>
      <c r="AY207" s="285" t="n">
        <v>0</v>
      </c>
      <c r="AZ207" s="285" t="n">
        <v>6.72</v>
      </c>
      <c r="BA207" s="285" t="n">
        <v>0</v>
      </c>
      <c r="BB207" s="285" t="n">
        <v>0</v>
      </c>
      <c r="BC207" s="285" t="n">
        <v>6.35</v>
      </c>
      <c r="BD207" s="285" t="n">
        <v>0</v>
      </c>
      <c r="BE207" s="285" t="n">
        <v>0</v>
      </c>
      <c r="BF207" s="285" t="n">
        <v>0</v>
      </c>
      <c r="BG207" s="285" t="n">
        <v>0</v>
      </c>
      <c r="BH207" s="285" t="n">
        <v>0</v>
      </c>
      <c r="BI207" s="285" t="n">
        <v>0</v>
      </c>
      <c r="BJ207" s="285" t="n">
        <v>0</v>
      </c>
      <c r="BK207" s="285" t="n">
        <v>0</v>
      </c>
      <c r="BL207" s="285" t="n">
        <v>0</v>
      </c>
      <c r="BM207" s="285" t="n">
        <v>0</v>
      </c>
      <c r="BN207" s="285" t="n">
        <v>0</v>
      </c>
      <c r="BO207" s="285" t="n">
        <v>0</v>
      </c>
      <c r="BP207" s="285" t="n">
        <v>0</v>
      </c>
      <c r="BQ207" s="285" t="n">
        <v>0</v>
      </c>
      <c r="BR207" s="285" t="n">
        <v>0</v>
      </c>
      <c r="BS207" s="285" t="n">
        <v>0</v>
      </c>
      <c r="BT207" s="285" t="n">
        <v>0</v>
      </c>
      <c r="BU207" s="285" t="n">
        <v>0</v>
      </c>
      <c r="BV207" s="285" t="n">
        <v>0</v>
      </c>
      <c r="BW207" s="285" t="n">
        <v>0</v>
      </c>
      <c r="BX207" s="285" t="n">
        <v>0</v>
      </c>
      <c r="BY207" s="285" t="n">
        <v>0</v>
      </c>
      <c r="BZ207" s="285" t="n">
        <v>0</v>
      </c>
      <c r="CA207" s="285" t="n">
        <v>0</v>
      </c>
      <c r="CB207" s="285" t="n">
        <v>0</v>
      </c>
      <c r="CC207" s="285" t="n">
        <v>0</v>
      </c>
      <c r="CD207" s="285" t="n">
        <v>0</v>
      </c>
      <c r="CE207" s="285" t="n">
        <v>0</v>
      </c>
      <c r="CF207" s="285" t="n">
        <v>0</v>
      </c>
      <c r="CG207" s="285" t="n">
        <v>0</v>
      </c>
      <c r="CH207" s="285" t="n">
        <v>0</v>
      </c>
      <c r="CI207" s="345"/>
      <c r="CJ207" s="281"/>
      <c r="CK207" s="285"/>
      <c r="CL207" s="285"/>
      <c r="CM207" s="285"/>
      <c r="CN207" s="285"/>
      <c r="CO207" s="285"/>
      <c r="CP207" s="285"/>
      <c r="CQ207" s="285"/>
      <c r="CR207" s="285"/>
      <c r="CS207" s="285"/>
      <c r="CT207" s="285"/>
      <c r="CU207" s="285"/>
      <c r="CV207" s="285"/>
      <c r="CW207" s="285"/>
      <c r="CX207" s="285"/>
      <c r="CY207" s="285"/>
      <c r="CZ207" s="285"/>
      <c r="DA207" s="285"/>
      <c r="DB207" s="285"/>
      <c r="DC207" s="285"/>
      <c r="DD207" s="285"/>
      <c r="DJ207" s="18"/>
      <c r="DK207" s="18"/>
      <c r="DL207" s="18"/>
      <c r="DM207" s="18"/>
      <c r="DN207" s="18"/>
      <c r="DO207" s="18"/>
      <c r="DP207" s="18"/>
      <c r="DQ207" s="18"/>
      <c r="DR207" s="18"/>
      <c r="DS207" s="18"/>
      <c r="DT207" s="18"/>
      <c r="DU207" s="18"/>
      <c r="DV207" s="18"/>
      <c r="DW207" s="18"/>
      <c r="DX207" s="18"/>
      <c r="DY207" s="18"/>
      <c r="DZ207" s="18"/>
      <c r="EA207" s="18"/>
      <c r="EB207" s="18"/>
      <c r="EC207" s="18"/>
    </row>
    <row r="208" customFormat="false" ht="11.25" hidden="false" customHeight="true" outlineLevel="0" collapsed="false">
      <c r="A208" s="342" t="n">
        <v>2015</v>
      </c>
      <c r="B208" s="343" t="n">
        <v>413</v>
      </c>
      <c r="C208" s="344" t="s">
        <v>606</v>
      </c>
      <c r="D208" s="285" t="n">
        <v>54478.27</v>
      </c>
      <c r="E208" s="285" t="n">
        <v>59410.83</v>
      </c>
      <c r="F208" s="285" t="n">
        <v>0</v>
      </c>
      <c r="G208" s="285" t="n">
        <v>0</v>
      </c>
      <c r="H208" s="285" t="n">
        <v>0</v>
      </c>
      <c r="I208" s="285" t="n">
        <v>0</v>
      </c>
      <c r="J208" s="345"/>
      <c r="K208" s="285" t="n">
        <f aca="false">IF(E208&lt;&gt;0,ROUND(E208-(T208/(U208+V208)),0),"")</f>
        <v>-0</v>
      </c>
      <c r="L208" s="285" t="str">
        <f aca="false">IF(F208&lt;&gt;0,ROUND(F208-(W208/(X208)),0),"")</f>
        <v/>
      </c>
      <c r="M208" s="285" t="str">
        <f aca="false">IF(G208&lt;&gt;0,ROUND(G208-(Y208/(Z208)),0),"")</f>
        <v/>
      </c>
      <c r="N208" s="285" t="str">
        <f aca="false">IF(H208&lt;&gt;0,ROUND(H208-(AA208/(AB208)),0),"")</f>
        <v/>
      </c>
      <c r="O208" s="285" t="str">
        <f aca="false">IF(I208&lt;&gt;0,ROUND(I208-(AC208/(AD208)),0),"")</f>
        <v/>
      </c>
      <c r="P208" s="345"/>
      <c r="Q208" s="285" t="n">
        <v>321421.81</v>
      </c>
      <c r="R208" s="285" t="n">
        <v>5.9</v>
      </c>
      <c r="S208" s="285" t="n">
        <v>0</v>
      </c>
      <c r="T208" s="285" t="n">
        <v>356465</v>
      </c>
      <c r="U208" s="285" t="n">
        <v>6</v>
      </c>
      <c r="V208" s="285" t="n">
        <v>0</v>
      </c>
      <c r="W208" s="285" t="n">
        <v>0</v>
      </c>
      <c r="X208" s="285" t="n">
        <v>0</v>
      </c>
      <c r="Y208" s="285" t="n">
        <v>0</v>
      </c>
      <c r="Z208" s="285" t="n">
        <v>0</v>
      </c>
      <c r="AA208" s="285" t="n">
        <v>0</v>
      </c>
      <c r="AB208" s="285" t="n">
        <v>0</v>
      </c>
      <c r="AC208" s="285" t="n">
        <v>0</v>
      </c>
      <c r="AD208" s="285" t="n">
        <v>0</v>
      </c>
      <c r="AE208" s="345"/>
      <c r="AF208" s="285" t="n">
        <f aca="false">IF(ISBLANK(Q208),"",ROUND(Q208-(AS208+AT208+AU208),0))</f>
        <v>0</v>
      </c>
      <c r="AG208" s="285" t="n">
        <f aca="false">IF(ISBLANK(T208),"",ROUND(T208-(AV208+AW208+AX208),0))</f>
        <v>0</v>
      </c>
      <c r="AH208" s="285" t="n">
        <f aca="false">IF(ISBLANK(W208),"",ROUND(W208-(BK208+BL208+BM208),0))</f>
        <v>0</v>
      </c>
      <c r="AI208" s="285" t="n">
        <f aca="false">IF(ISBLANK(Y208),"",ROUND(Y208-(BN208+BO208+BP208),0))</f>
        <v>0</v>
      </c>
      <c r="AJ208" s="285" t="n">
        <f aca="false">IF(ISBLANK(AA208),"",ROUND(AA208-(BW208+BX208+BY208),0))</f>
        <v>0</v>
      </c>
      <c r="AK208" s="285" t="n">
        <f aca="false">IF(ISBLANK(AC208),"",ROUND(AC208-(BZ208+CA208+CB208),0))</f>
        <v>0</v>
      </c>
      <c r="AL208" s="285" t="n">
        <f aca="false">IF(ISBLANK(R208),"",ROUND((R208+S208)-(AY208+AZ208+BA208+BE208+BF208+BG208),0))</f>
        <v>0</v>
      </c>
      <c r="AM208" s="285" t="n">
        <f aca="false">IF(ISBLANK(U208),"",ROUND((U208+V208)-(BB208+BC208+BD208+BH208+BI208+BJ208),0))</f>
        <v>0</v>
      </c>
      <c r="AN208" s="285" t="n">
        <f aca="false">IF(ISBLANK(X208),"",ROUND((X208)-(BQ208+BR208+BS208),0))</f>
        <v>0</v>
      </c>
      <c r="AO208" s="285" t="n">
        <f aca="false">IF(ISBLANK(Z208),"",ROUND((Z208)-(BT208+BU208+BV208),0))</f>
        <v>0</v>
      </c>
      <c r="AP208" s="285" t="n">
        <f aca="false">IF(ISBLANK(AB208),"",ROUND((AB208)-(CC208+CD208+CE208),0))</f>
        <v>0</v>
      </c>
      <c r="AQ208" s="285" t="n">
        <f aca="false">IF(ISBLANK(AD208),"",ROUND((AD208)-(CF208+CG208+CH208),0))</f>
        <v>0</v>
      </c>
      <c r="AR208" s="345"/>
      <c r="AS208" s="285" t="n">
        <v>0</v>
      </c>
      <c r="AT208" s="285" t="n">
        <v>321421.81</v>
      </c>
      <c r="AU208" s="285" t="n">
        <v>0</v>
      </c>
      <c r="AV208" s="285" t="n">
        <v>0</v>
      </c>
      <c r="AW208" s="285" t="n">
        <v>356465</v>
      </c>
      <c r="AX208" s="285" t="n">
        <v>0</v>
      </c>
      <c r="AY208" s="285" t="n">
        <v>0</v>
      </c>
      <c r="AZ208" s="285" t="n">
        <v>5.9</v>
      </c>
      <c r="BA208" s="285" t="n">
        <v>0</v>
      </c>
      <c r="BB208" s="285" t="n">
        <v>0</v>
      </c>
      <c r="BC208" s="285" t="n">
        <v>6</v>
      </c>
      <c r="BD208" s="285" t="n">
        <v>0</v>
      </c>
      <c r="BE208" s="285" t="n">
        <v>0</v>
      </c>
      <c r="BF208" s="285" t="n">
        <v>0</v>
      </c>
      <c r="BG208" s="285" t="n">
        <v>0</v>
      </c>
      <c r="BH208" s="285" t="n">
        <v>0</v>
      </c>
      <c r="BI208" s="285" t="n">
        <v>0</v>
      </c>
      <c r="BJ208" s="285" t="n">
        <v>0</v>
      </c>
      <c r="BK208" s="285" t="n">
        <v>0</v>
      </c>
      <c r="BL208" s="285" t="n">
        <v>0</v>
      </c>
      <c r="BM208" s="285" t="n">
        <v>0</v>
      </c>
      <c r="BN208" s="285" t="n">
        <v>0</v>
      </c>
      <c r="BO208" s="285" t="n">
        <v>0</v>
      </c>
      <c r="BP208" s="285" t="n">
        <v>0</v>
      </c>
      <c r="BQ208" s="285" t="n">
        <v>0</v>
      </c>
      <c r="BR208" s="285" t="n">
        <v>0</v>
      </c>
      <c r="BS208" s="285" t="n">
        <v>0</v>
      </c>
      <c r="BT208" s="285" t="n">
        <v>0</v>
      </c>
      <c r="BU208" s="285" t="n">
        <v>0</v>
      </c>
      <c r="BV208" s="285" t="n">
        <v>0</v>
      </c>
      <c r="BW208" s="285" t="n">
        <v>0</v>
      </c>
      <c r="BX208" s="285" t="n">
        <v>0</v>
      </c>
      <c r="BY208" s="285" t="n">
        <v>0</v>
      </c>
      <c r="BZ208" s="285" t="n">
        <v>0</v>
      </c>
      <c r="CA208" s="285" t="n">
        <v>0</v>
      </c>
      <c r="CB208" s="285" t="n">
        <v>0</v>
      </c>
      <c r="CC208" s="285" t="n">
        <v>0</v>
      </c>
      <c r="CD208" s="285" t="n">
        <v>0</v>
      </c>
      <c r="CE208" s="285" t="n">
        <v>0</v>
      </c>
      <c r="CF208" s="285" t="n">
        <v>0</v>
      </c>
      <c r="CG208" s="285" t="n">
        <v>0</v>
      </c>
      <c r="CH208" s="285" t="n">
        <v>0</v>
      </c>
      <c r="CI208" s="345"/>
      <c r="CJ208" s="281"/>
      <c r="CK208" s="285"/>
      <c r="CL208" s="285"/>
      <c r="CM208" s="285"/>
      <c r="CN208" s="285"/>
      <c r="CO208" s="285"/>
      <c r="CP208" s="285"/>
      <c r="CQ208" s="285"/>
      <c r="CR208" s="285"/>
      <c r="CS208" s="285"/>
      <c r="CT208" s="285"/>
      <c r="CU208" s="285"/>
      <c r="CV208" s="285"/>
      <c r="CW208" s="285"/>
      <c r="CX208" s="285"/>
      <c r="CY208" s="285"/>
      <c r="CZ208" s="285"/>
      <c r="DA208" s="285"/>
      <c r="DB208" s="285"/>
      <c r="DC208" s="285"/>
      <c r="DD208" s="285"/>
      <c r="DJ208" s="18"/>
      <c r="DK208" s="18"/>
      <c r="DL208" s="18"/>
      <c r="DM208" s="18"/>
      <c r="DN208" s="18"/>
      <c r="DO208" s="18"/>
      <c r="DP208" s="18"/>
      <c r="DQ208" s="18"/>
      <c r="DR208" s="18"/>
      <c r="DS208" s="18"/>
      <c r="DT208" s="18"/>
      <c r="DU208" s="18"/>
      <c r="DV208" s="18"/>
      <c r="DW208" s="18"/>
      <c r="DX208" s="18"/>
      <c r="DY208" s="18"/>
      <c r="DZ208" s="18"/>
      <c r="EA208" s="18"/>
      <c r="EB208" s="18"/>
      <c r="EC208" s="18"/>
    </row>
    <row r="209" customFormat="false" ht="11.25" hidden="false" customHeight="true" outlineLevel="0" collapsed="false">
      <c r="A209" s="342" t="n">
        <v>2015</v>
      </c>
      <c r="B209" s="343" t="n">
        <v>414</v>
      </c>
      <c r="C209" s="344" t="s">
        <v>607</v>
      </c>
      <c r="D209" s="285" t="n">
        <v>43700.68</v>
      </c>
      <c r="E209" s="285" t="n">
        <v>45012</v>
      </c>
      <c r="F209" s="285" t="n">
        <v>0</v>
      </c>
      <c r="G209" s="285" t="n">
        <v>0</v>
      </c>
      <c r="H209" s="285" t="n">
        <v>0</v>
      </c>
      <c r="I209" s="285" t="n">
        <v>0</v>
      </c>
      <c r="J209" s="345"/>
      <c r="K209" s="285" t="n">
        <f aca="false">IF(E209&lt;&gt;0,ROUND(E209-(T209/(U209+V209)),0),"")</f>
        <v>0</v>
      </c>
      <c r="L209" s="285" t="str">
        <f aca="false">IF(F209&lt;&gt;0,ROUND(F209-(W209/(X209)),0),"")</f>
        <v/>
      </c>
      <c r="M209" s="285" t="str">
        <f aca="false">IF(G209&lt;&gt;0,ROUND(G209-(Y209/(Z209)),0),"")</f>
        <v/>
      </c>
      <c r="N209" s="285" t="str">
        <f aca="false">IF(H209&lt;&gt;0,ROUND(H209-(AA209/(AB209)),0),"")</f>
        <v/>
      </c>
      <c r="O209" s="285" t="str">
        <f aca="false">IF(I209&lt;&gt;0,ROUND(I209-(AC209/(AD209)),0),"")</f>
        <v/>
      </c>
      <c r="P209" s="345"/>
      <c r="Q209" s="285" t="n">
        <v>273129.23</v>
      </c>
      <c r="R209" s="285" t="n">
        <v>6.25</v>
      </c>
      <c r="S209" s="285" t="n">
        <v>0</v>
      </c>
      <c r="T209" s="285" t="n">
        <v>281325</v>
      </c>
      <c r="U209" s="285" t="n">
        <v>6.25</v>
      </c>
      <c r="V209" s="285" t="n">
        <v>0</v>
      </c>
      <c r="W209" s="285" t="n">
        <v>0</v>
      </c>
      <c r="X209" s="285" t="n">
        <v>0</v>
      </c>
      <c r="Y209" s="285" t="n">
        <v>0</v>
      </c>
      <c r="Z209" s="285" t="n">
        <v>0</v>
      </c>
      <c r="AA209" s="285" t="n">
        <v>0</v>
      </c>
      <c r="AB209" s="285" t="n">
        <v>0</v>
      </c>
      <c r="AC209" s="285" t="n">
        <v>0</v>
      </c>
      <c r="AD209" s="285" t="n">
        <v>0</v>
      </c>
      <c r="AE209" s="345"/>
      <c r="AF209" s="285" t="n">
        <f aca="false">IF(ISBLANK(Q209),"",ROUND(Q209-(AS209+AT209+AU209),0))</f>
        <v>0</v>
      </c>
      <c r="AG209" s="285" t="n">
        <f aca="false">IF(ISBLANK(T209),"",ROUND(T209-(AV209+AW209+AX209),0))</f>
        <v>0</v>
      </c>
      <c r="AH209" s="285" t="n">
        <f aca="false">IF(ISBLANK(W209),"",ROUND(W209-(BK209+BL209+BM209),0))</f>
        <v>0</v>
      </c>
      <c r="AI209" s="285" t="n">
        <f aca="false">IF(ISBLANK(Y209),"",ROUND(Y209-(BN209+BO209+BP209),0))</f>
        <v>0</v>
      </c>
      <c r="AJ209" s="285" t="n">
        <f aca="false">IF(ISBLANK(AA209),"",ROUND(AA209-(BW209+BX209+BY209),0))</f>
        <v>0</v>
      </c>
      <c r="AK209" s="285" t="n">
        <f aca="false">IF(ISBLANK(AC209),"",ROUND(AC209-(BZ209+CA209+CB209),0))</f>
        <v>0</v>
      </c>
      <c r="AL209" s="285" t="n">
        <f aca="false">IF(ISBLANK(R209),"",ROUND((R209+S209)-(AY209+AZ209+BA209+BE209+BF209+BG209),0))</f>
        <v>0</v>
      </c>
      <c r="AM209" s="285" t="n">
        <f aca="false">IF(ISBLANK(U209),"",ROUND((U209+V209)-(BB209+BC209+BD209+BH209+BI209+BJ209),0))</f>
        <v>0</v>
      </c>
      <c r="AN209" s="285" t="n">
        <f aca="false">IF(ISBLANK(X209),"",ROUND((X209)-(BQ209+BR209+BS209),0))</f>
        <v>0</v>
      </c>
      <c r="AO209" s="285" t="n">
        <f aca="false">IF(ISBLANK(Z209),"",ROUND((Z209)-(BT209+BU209+BV209),0))</f>
        <v>0</v>
      </c>
      <c r="AP209" s="285" t="n">
        <f aca="false">IF(ISBLANK(AB209),"",ROUND((AB209)-(CC209+CD209+CE209),0))</f>
        <v>0</v>
      </c>
      <c r="AQ209" s="285" t="n">
        <f aca="false">IF(ISBLANK(AD209),"",ROUND((AD209)-(CF209+CG209+CH209),0))</f>
        <v>0</v>
      </c>
      <c r="AR209" s="345"/>
      <c r="AS209" s="285" t="n">
        <v>0</v>
      </c>
      <c r="AT209" s="285" t="n">
        <v>273129.23</v>
      </c>
      <c r="AU209" s="285" t="n">
        <v>0</v>
      </c>
      <c r="AV209" s="285" t="n">
        <v>0</v>
      </c>
      <c r="AW209" s="285" t="n">
        <v>281325</v>
      </c>
      <c r="AX209" s="285" t="n">
        <v>0</v>
      </c>
      <c r="AY209" s="285" t="n">
        <v>0</v>
      </c>
      <c r="AZ209" s="285" t="n">
        <v>6.25</v>
      </c>
      <c r="BA209" s="285" t="n">
        <v>0</v>
      </c>
      <c r="BB209" s="285" t="n">
        <v>0</v>
      </c>
      <c r="BC209" s="285" t="n">
        <v>6.25</v>
      </c>
      <c r="BD209" s="285" t="n">
        <v>0</v>
      </c>
      <c r="BE209" s="285" t="n">
        <v>0</v>
      </c>
      <c r="BF209" s="285" t="n">
        <v>0</v>
      </c>
      <c r="BG209" s="285" t="n">
        <v>0</v>
      </c>
      <c r="BH209" s="285" t="n">
        <v>0</v>
      </c>
      <c r="BI209" s="285" t="n">
        <v>0</v>
      </c>
      <c r="BJ209" s="285" t="n">
        <v>0</v>
      </c>
      <c r="BK209" s="285" t="n">
        <v>0</v>
      </c>
      <c r="BL209" s="285" t="n">
        <v>0</v>
      </c>
      <c r="BM209" s="285" t="n">
        <v>0</v>
      </c>
      <c r="BN209" s="285" t="n">
        <v>0</v>
      </c>
      <c r="BO209" s="285" t="n">
        <v>0</v>
      </c>
      <c r="BP209" s="285" t="n">
        <v>0</v>
      </c>
      <c r="BQ209" s="285" t="n">
        <v>0</v>
      </c>
      <c r="BR209" s="285" t="n">
        <v>0</v>
      </c>
      <c r="BS209" s="285" t="n">
        <v>0</v>
      </c>
      <c r="BT209" s="285" t="n">
        <v>0</v>
      </c>
      <c r="BU209" s="285" t="n">
        <v>0</v>
      </c>
      <c r="BV209" s="285" t="n">
        <v>0</v>
      </c>
      <c r="BW209" s="285" t="n">
        <v>0</v>
      </c>
      <c r="BX209" s="285" t="n">
        <v>0</v>
      </c>
      <c r="BY209" s="285" t="n">
        <v>0</v>
      </c>
      <c r="BZ209" s="285" t="n">
        <v>0</v>
      </c>
      <c r="CA209" s="285" t="n">
        <v>0</v>
      </c>
      <c r="CB209" s="285" t="n">
        <v>0</v>
      </c>
      <c r="CC209" s="285" t="n">
        <v>0</v>
      </c>
      <c r="CD209" s="285" t="n">
        <v>0</v>
      </c>
      <c r="CE209" s="285" t="n">
        <v>0</v>
      </c>
      <c r="CF209" s="285" t="n">
        <v>0</v>
      </c>
      <c r="CG209" s="285" t="n">
        <v>0</v>
      </c>
      <c r="CH209" s="285" t="n">
        <v>0</v>
      </c>
      <c r="CI209" s="345"/>
      <c r="CJ209" s="281"/>
      <c r="CK209" s="285"/>
      <c r="CL209" s="285"/>
      <c r="CM209" s="285"/>
      <c r="CN209" s="285"/>
      <c r="CO209" s="285"/>
      <c r="CP209" s="285"/>
      <c r="CQ209" s="285"/>
      <c r="CR209" s="285"/>
      <c r="CS209" s="285"/>
      <c r="CT209" s="285"/>
      <c r="CU209" s="285"/>
      <c r="CV209" s="285"/>
      <c r="CW209" s="285"/>
      <c r="CX209" s="285"/>
      <c r="CY209" s="285"/>
      <c r="CZ209" s="285"/>
      <c r="DA209" s="285"/>
      <c r="DB209" s="285"/>
      <c r="DC209" s="285"/>
      <c r="DD209" s="285"/>
      <c r="DJ209" s="18"/>
      <c r="DK209" s="18"/>
      <c r="DL209" s="18"/>
      <c r="DM209" s="18"/>
      <c r="DN209" s="18"/>
      <c r="DO209" s="18"/>
      <c r="DP209" s="18"/>
      <c r="DQ209" s="18"/>
      <c r="DR209" s="18"/>
      <c r="DS209" s="18"/>
      <c r="DT209" s="18"/>
      <c r="DU209" s="18"/>
      <c r="DV209" s="18"/>
      <c r="DW209" s="18"/>
      <c r="DX209" s="18"/>
      <c r="DY209" s="18"/>
      <c r="DZ209" s="18"/>
      <c r="EA209" s="18"/>
      <c r="EB209" s="18"/>
      <c r="EC209" s="18"/>
    </row>
    <row r="210" customFormat="false" ht="11.25" hidden="false" customHeight="true" outlineLevel="0" collapsed="false">
      <c r="A210" s="342" t="n">
        <v>2015</v>
      </c>
      <c r="B210" s="343" t="n">
        <v>415</v>
      </c>
      <c r="C210" s="344" t="s">
        <v>459</v>
      </c>
      <c r="D210" s="285" t="n">
        <v>28062.5</v>
      </c>
      <c r="E210" s="285" t="n">
        <v>36000</v>
      </c>
      <c r="F210" s="285" t="n">
        <v>94377.14</v>
      </c>
      <c r="G210" s="285" t="n">
        <v>93952.38</v>
      </c>
      <c r="H210" s="285" t="n">
        <v>0</v>
      </c>
      <c r="I210" s="285" t="n">
        <v>0</v>
      </c>
      <c r="J210" s="345"/>
      <c r="K210" s="285" t="n">
        <f aca="false">IF(E210&lt;&gt;0,ROUND(E210-(T210/(U210+V210)),0),"")</f>
        <v>0</v>
      </c>
      <c r="L210" s="285" t="n">
        <f aca="false">IF(F210&lt;&gt;0,ROUND(F210-(W210/(X210)),0),"")</f>
        <v>-0</v>
      </c>
      <c r="M210" s="285" t="n">
        <f aca="false">IF(G210&lt;&gt;0,ROUND(G210-(Y210/(Z210)),0),"")</f>
        <v>-0</v>
      </c>
      <c r="N210" s="285" t="str">
        <f aca="false">IF(H210&lt;&gt;0,ROUND(H210-(AA210/(AB210)),0),"")</f>
        <v/>
      </c>
      <c r="O210" s="285" t="str">
        <f aca="false">IF(I210&lt;&gt;0,ROUND(I210-(AC210/(AD210)),0),"")</f>
        <v/>
      </c>
      <c r="P210" s="345"/>
      <c r="Q210" s="285" t="n">
        <v>145925</v>
      </c>
      <c r="R210" s="285" t="n">
        <v>5.2</v>
      </c>
      <c r="S210" s="285" t="n">
        <v>0</v>
      </c>
      <c r="T210" s="285" t="n">
        <v>126000</v>
      </c>
      <c r="U210" s="285" t="n">
        <v>3.5</v>
      </c>
      <c r="V210" s="285" t="n">
        <v>0</v>
      </c>
      <c r="W210" s="285" t="n">
        <v>99096</v>
      </c>
      <c r="X210" s="285" t="n">
        <v>1.05</v>
      </c>
      <c r="Y210" s="285" t="n">
        <v>98650</v>
      </c>
      <c r="Z210" s="285" t="n">
        <v>1.05</v>
      </c>
      <c r="AA210" s="285" t="n">
        <v>0</v>
      </c>
      <c r="AB210" s="285" t="n">
        <v>0</v>
      </c>
      <c r="AC210" s="285" t="n">
        <v>0</v>
      </c>
      <c r="AD210" s="285" t="n">
        <v>0</v>
      </c>
      <c r="AE210" s="345"/>
      <c r="AF210" s="285" t="n">
        <f aca="false">IF(ISBLANK(Q210),"",ROUND(Q210-(AS210+AT210+AU210),0))</f>
        <v>0</v>
      </c>
      <c r="AG210" s="285" t="n">
        <f aca="false">IF(ISBLANK(T210),"",ROUND(T210-(AV210+AW210+AX210),0))</f>
        <v>0</v>
      </c>
      <c r="AH210" s="285" t="n">
        <f aca="false">IF(ISBLANK(W210),"",ROUND(W210-(BK210+BL210+BM210),0))</f>
        <v>0</v>
      </c>
      <c r="AI210" s="285" t="n">
        <f aca="false">IF(ISBLANK(Y210),"",ROUND(Y210-(BN210+BO210+BP210),0))</f>
        <v>0</v>
      </c>
      <c r="AJ210" s="285" t="n">
        <f aca="false">IF(ISBLANK(AA210),"",ROUND(AA210-(BW210+BX210+BY210),0))</f>
        <v>0</v>
      </c>
      <c r="AK210" s="285" t="n">
        <f aca="false">IF(ISBLANK(AC210),"",ROUND(AC210-(BZ210+CA210+CB210),0))</f>
        <v>0</v>
      </c>
      <c r="AL210" s="285" t="n">
        <f aca="false">IF(ISBLANK(R210),"",ROUND((R210+S210)-(AY210+AZ210+BA210+BE210+BF210+BG210),0))</f>
        <v>0</v>
      </c>
      <c r="AM210" s="285" t="n">
        <f aca="false">IF(ISBLANK(U210),"",ROUND((U210+V210)-(BB210+BC210+BD210+BH210+BI210+BJ210),0))</f>
        <v>0</v>
      </c>
      <c r="AN210" s="285" t="n">
        <f aca="false">IF(ISBLANK(X210),"",ROUND((X210)-(BQ210+BR210+BS210),0))</f>
        <v>0</v>
      </c>
      <c r="AO210" s="285" t="n">
        <f aca="false">IF(ISBLANK(Z210),"",ROUND((Z210)-(BT210+BU210+BV210),0))</f>
        <v>0</v>
      </c>
      <c r="AP210" s="285" t="n">
        <f aca="false">IF(ISBLANK(AB210),"",ROUND((AB210)-(CC210+CD210+CE210),0))</f>
        <v>0</v>
      </c>
      <c r="AQ210" s="285" t="n">
        <f aca="false">IF(ISBLANK(AD210),"",ROUND((AD210)-(CF210+CG210+CH210),0))</f>
        <v>0</v>
      </c>
      <c r="AR210" s="345"/>
      <c r="AS210" s="285" t="n">
        <v>0</v>
      </c>
      <c r="AT210" s="285" t="n">
        <v>145925</v>
      </c>
      <c r="AU210" s="285" t="n">
        <v>0</v>
      </c>
      <c r="AV210" s="285" t="n">
        <v>0</v>
      </c>
      <c r="AW210" s="285" t="n">
        <v>126000</v>
      </c>
      <c r="AX210" s="285" t="n">
        <v>0</v>
      </c>
      <c r="AY210" s="285" t="n">
        <v>0</v>
      </c>
      <c r="AZ210" s="285" t="n">
        <v>5.2</v>
      </c>
      <c r="BA210" s="285" t="n">
        <v>0</v>
      </c>
      <c r="BB210" s="285" t="n">
        <v>0</v>
      </c>
      <c r="BC210" s="285" t="n">
        <v>3.5</v>
      </c>
      <c r="BD210" s="285" t="n">
        <v>0</v>
      </c>
      <c r="BE210" s="285" t="n">
        <v>0</v>
      </c>
      <c r="BF210" s="285" t="n">
        <v>0</v>
      </c>
      <c r="BG210" s="285" t="n">
        <v>0</v>
      </c>
      <c r="BH210" s="285" t="n">
        <v>0</v>
      </c>
      <c r="BI210" s="285" t="n">
        <v>0</v>
      </c>
      <c r="BJ210" s="285" t="n">
        <v>0</v>
      </c>
      <c r="BK210" s="285" t="n">
        <v>0</v>
      </c>
      <c r="BL210" s="285" t="n">
        <v>99096</v>
      </c>
      <c r="BM210" s="285" t="n">
        <v>0</v>
      </c>
      <c r="BN210" s="285" t="n">
        <v>0</v>
      </c>
      <c r="BO210" s="285" t="n">
        <v>98650</v>
      </c>
      <c r="BP210" s="285" t="n">
        <v>0</v>
      </c>
      <c r="BQ210" s="285" t="n">
        <v>0</v>
      </c>
      <c r="BR210" s="285" t="n">
        <v>1.05</v>
      </c>
      <c r="BS210" s="285" t="n">
        <v>0</v>
      </c>
      <c r="BT210" s="285" t="n">
        <v>0</v>
      </c>
      <c r="BU210" s="285" t="n">
        <v>1.05</v>
      </c>
      <c r="BV210" s="285" t="n">
        <v>0</v>
      </c>
      <c r="BW210" s="285" t="n">
        <v>0</v>
      </c>
      <c r="BX210" s="285" t="n">
        <v>0</v>
      </c>
      <c r="BY210" s="285" t="n">
        <v>0</v>
      </c>
      <c r="BZ210" s="285" t="n">
        <v>0</v>
      </c>
      <c r="CA210" s="285" t="n">
        <v>0</v>
      </c>
      <c r="CB210" s="285" t="n">
        <v>0</v>
      </c>
      <c r="CC210" s="285" t="n">
        <v>0</v>
      </c>
      <c r="CD210" s="285" t="n">
        <v>0</v>
      </c>
      <c r="CE210" s="285" t="n">
        <v>0</v>
      </c>
      <c r="CF210" s="285" t="n">
        <v>0</v>
      </c>
      <c r="CG210" s="285" t="n">
        <v>0</v>
      </c>
      <c r="CH210" s="285" t="n">
        <v>0</v>
      </c>
      <c r="CI210" s="345"/>
      <c r="CJ210" s="281"/>
      <c r="CK210" s="285"/>
      <c r="CL210" s="285"/>
      <c r="CM210" s="285"/>
      <c r="CN210" s="285"/>
      <c r="CO210" s="285"/>
      <c r="CP210" s="285"/>
      <c r="CQ210" s="285"/>
      <c r="CR210" s="285"/>
      <c r="CS210" s="285"/>
      <c r="CT210" s="285"/>
      <c r="CU210" s="285"/>
      <c r="CV210" s="285"/>
      <c r="CW210" s="285"/>
      <c r="CX210" s="285"/>
      <c r="CY210" s="285"/>
      <c r="CZ210" s="285"/>
      <c r="DA210" s="285"/>
      <c r="DB210" s="285"/>
      <c r="DC210" s="285"/>
      <c r="DD210" s="285"/>
      <c r="DJ210" s="18"/>
      <c r="DK210" s="18"/>
      <c r="DL210" s="18"/>
      <c r="DM210" s="18"/>
      <c r="DN210" s="18"/>
      <c r="DO210" s="18"/>
      <c r="DP210" s="18"/>
      <c r="DQ210" s="18"/>
      <c r="DR210" s="18"/>
      <c r="DS210" s="18"/>
      <c r="DT210" s="18"/>
      <c r="DU210" s="18"/>
      <c r="DV210" s="18"/>
      <c r="DW210" s="18"/>
      <c r="DX210" s="18"/>
      <c r="DY210" s="18"/>
      <c r="DZ210" s="18"/>
      <c r="EA210" s="18"/>
      <c r="EB210" s="18"/>
      <c r="EC210" s="18"/>
    </row>
    <row r="211" customFormat="false" ht="11.25" hidden="false" customHeight="true" outlineLevel="0" collapsed="false">
      <c r="A211" s="342" t="n">
        <v>2015</v>
      </c>
      <c r="B211" s="343" t="n">
        <v>416</v>
      </c>
      <c r="C211" s="344" t="s">
        <v>576</v>
      </c>
      <c r="D211" s="285" t="n">
        <v>59717.48</v>
      </c>
      <c r="E211" s="285" t="n">
        <v>57603.69</v>
      </c>
      <c r="F211" s="285" t="n">
        <v>101972.98</v>
      </c>
      <c r="G211" s="285" t="n">
        <v>118200</v>
      </c>
      <c r="H211" s="285" t="n">
        <v>65598.99</v>
      </c>
      <c r="I211" s="285" t="n">
        <v>64080</v>
      </c>
      <c r="J211" s="345"/>
      <c r="K211" s="285" t="n">
        <f aca="false">IF(E211&lt;&gt;0,ROUND(E211-(T211/(U211+V211)),0),"")</f>
        <v>0</v>
      </c>
      <c r="L211" s="285" t="n">
        <f aca="false">IF(F211&lt;&gt;0,ROUND(F211-(W211/(X211)),0),"")</f>
        <v>0</v>
      </c>
      <c r="M211" s="285" t="n">
        <f aca="false">IF(G211&lt;&gt;0,ROUND(G211-(Y211/(Z211)),0),"")</f>
        <v>0</v>
      </c>
      <c r="N211" s="285" t="n">
        <f aca="false">IF(H211&lt;&gt;0,ROUND(H211-(AA211/(AB211)),0),"")</f>
        <v>0</v>
      </c>
      <c r="O211" s="285" t="n">
        <f aca="false">IF(I211&lt;&gt;0,ROUND(I211-(AC211/(AD211)),0),"")</f>
        <v>0</v>
      </c>
      <c r="P211" s="345"/>
      <c r="Q211" s="285" t="n">
        <v>1019974.58</v>
      </c>
      <c r="R211" s="285" t="n">
        <v>16.01</v>
      </c>
      <c r="S211" s="285" t="n">
        <v>1.07</v>
      </c>
      <c r="T211" s="285" t="n">
        <v>749424</v>
      </c>
      <c r="U211" s="285" t="n">
        <v>12.01</v>
      </c>
      <c r="V211" s="285" t="n">
        <v>1</v>
      </c>
      <c r="W211" s="285" t="n">
        <v>101972.98</v>
      </c>
      <c r="X211" s="285" t="n">
        <v>1</v>
      </c>
      <c r="Y211" s="285" t="n">
        <v>118200</v>
      </c>
      <c r="Z211" s="285" t="n">
        <v>1</v>
      </c>
      <c r="AA211" s="285" t="n">
        <v>61007.06</v>
      </c>
      <c r="AB211" s="285" t="n">
        <v>0.93</v>
      </c>
      <c r="AC211" s="285" t="n">
        <v>64080</v>
      </c>
      <c r="AD211" s="285" t="n">
        <v>1</v>
      </c>
      <c r="AE211" s="345"/>
      <c r="AF211" s="285" t="n">
        <f aca="false">IF(ISBLANK(Q211),"",ROUND(Q211-(AS211+AT211+AU211),0))</f>
        <v>0</v>
      </c>
      <c r="AG211" s="285" t="n">
        <f aca="false">IF(ISBLANK(T211),"",ROUND(T211-(AV211+AW211+AX211),0))</f>
        <v>0</v>
      </c>
      <c r="AH211" s="285" t="n">
        <f aca="false">IF(ISBLANK(W211),"",ROUND(W211-(BK211+BL211+BM211),0))</f>
        <v>0</v>
      </c>
      <c r="AI211" s="285" t="n">
        <f aca="false">IF(ISBLANK(Y211),"",ROUND(Y211-(BN211+BO211+BP211),0))</f>
        <v>0</v>
      </c>
      <c r="AJ211" s="285" t="n">
        <f aca="false">IF(ISBLANK(AA211),"",ROUND(AA211-(BW211+BX211+BY211),0))</f>
        <v>0</v>
      </c>
      <c r="AK211" s="285" t="n">
        <f aca="false">IF(ISBLANK(AC211),"",ROUND(AC211-(BZ211+CA211+CB211),0))</f>
        <v>0</v>
      </c>
      <c r="AL211" s="285" t="n">
        <f aca="false">IF(ISBLANK(R211),"",ROUND((R211+S211)-(AY211+AZ211+BA211+BE211+BF211+BG211),0))</f>
        <v>0</v>
      </c>
      <c r="AM211" s="285" t="n">
        <f aca="false">IF(ISBLANK(U211),"",ROUND((U211+V211)-(BB211+BC211+BD211+BH211+BI211+BJ211),0))</f>
        <v>0</v>
      </c>
      <c r="AN211" s="285" t="n">
        <f aca="false">IF(ISBLANK(X211),"",ROUND((X211)-(BQ211+BR211+BS211),0))</f>
        <v>0</v>
      </c>
      <c r="AO211" s="285" t="n">
        <f aca="false">IF(ISBLANK(Z211),"",ROUND((Z211)-(BT211+BU211+BV211),0))</f>
        <v>0</v>
      </c>
      <c r="AP211" s="285" t="n">
        <f aca="false">IF(ISBLANK(AB211),"",ROUND((AB211)-(CC211+CD211+CE211),0))</f>
        <v>0</v>
      </c>
      <c r="AQ211" s="285" t="n">
        <f aca="false">IF(ISBLANK(AD211),"",ROUND((AD211)-(CF211+CG211+CH211),0))</f>
        <v>0</v>
      </c>
      <c r="AR211" s="345"/>
      <c r="AS211" s="285" t="n">
        <v>679563.07</v>
      </c>
      <c r="AT211" s="285" t="n">
        <v>340411.51</v>
      </c>
      <c r="AU211" s="285" t="n">
        <v>0</v>
      </c>
      <c r="AV211" s="285" t="n">
        <v>502114.08</v>
      </c>
      <c r="AW211" s="285" t="n">
        <v>247309.92</v>
      </c>
      <c r="AX211" s="285" t="n">
        <v>0</v>
      </c>
      <c r="AY211" s="285" t="n">
        <v>10.72</v>
      </c>
      <c r="AZ211" s="285" t="n">
        <v>5.29</v>
      </c>
      <c r="BA211" s="285" t="n">
        <v>0</v>
      </c>
      <c r="BB211" s="285" t="n">
        <v>8.05</v>
      </c>
      <c r="BC211" s="285" t="n">
        <v>3.96</v>
      </c>
      <c r="BD211" s="285" t="n">
        <v>0</v>
      </c>
      <c r="BE211" s="285" t="n">
        <v>0.72</v>
      </c>
      <c r="BF211" s="285" t="n">
        <v>0.35</v>
      </c>
      <c r="BG211" s="285" t="n">
        <v>0</v>
      </c>
      <c r="BH211" s="285" t="n">
        <v>0.67</v>
      </c>
      <c r="BI211" s="285" t="n">
        <v>0.33</v>
      </c>
      <c r="BJ211" s="285" t="n">
        <v>0</v>
      </c>
      <c r="BK211" s="285" t="n">
        <v>67914</v>
      </c>
      <c r="BL211" s="285" t="n">
        <v>34058.98</v>
      </c>
      <c r="BM211" s="285" t="n">
        <v>0</v>
      </c>
      <c r="BN211" s="285" t="n">
        <v>79194</v>
      </c>
      <c r="BO211" s="285" t="n">
        <v>39006</v>
      </c>
      <c r="BP211" s="285" t="n">
        <v>0</v>
      </c>
      <c r="BQ211" s="285" t="n">
        <v>0.67</v>
      </c>
      <c r="BR211" s="285" t="n">
        <v>0.33</v>
      </c>
      <c r="BS211" s="285" t="n">
        <v>0</v>
      </c>
      <c r="BT211" s="285" t="n">
        <v>0.67</v>
      </c>
      <c r="BU211" s="285" t="n">
        <v>0.33</v>
      </c>
      <c r="BV211" s="285" t="n">
        <v>0</v>
      </c>
      <c r="BW211" s="285" t="n">
        <v>40630.7</v>
      </c>
      <c r="BX211" s="285" t="n">
        <v>20376.36</v>
      </c>
      <c r="BY211" s="285" t="n">
        <v>0</v>
      </c>
      <c r="BZ211" s="285" t="n">
        <v>42933.6</v>
      </c>
      <c r="CA211" s="285" t="n">
        <v>21146.4</v>
      </c>
      <c r="CB211" s="285" t="n">
        <v>0</v>
      </c>
      <c r="CC211" s="285" t="n">
        <v>0.62</v>
      </c>
      <c r="CD211" s="285" t="n">
        <v>0.31</v>
      </c>
      <c r="CE211" s="285" t="n">
        <v>0</v>
      </c>
      <c r="CF211" s="285" t="n">
        <v>0.67</v>
      </c>
      <c r="CG211" s="285" t="n">
        <v>0.33</v>
      </c>
      <c r="CH211" s="285" t="n">
        <v>0</v>
      </c>
      <c r="CI211" s="345"/>
      <c r="CJ211" s="281"/>
      <c r="CK211" s="285"/>
      <c r="CL211" s="285"/>
      <c r="CM211" s="285"/>
      <c r="CN211" s="285"/>
      <c r="CO211" s="285"/>
      <c r="CP211" s="285"/>
      <c r="CQ211" s="285"/>
      <c r="CR211" s="285"/>
      <c r="CS211" s="285"/>
      <c r="CT211" s="285"/>
      <c r="CU211" s="285"/>
      <c r="CV211" s="285"/>
      <c r="CW211" s="285"/>
      <c r="CX211" s="285"/>
      <c r="CY211" s="285"/>
      <c r="CZ211" s="285"/>
      <c r="DA211" s="285"/>
      <c r="DB211" s="285"/>
      <c r="DC211" s="285"/>
      <c r="DD211" s="285"/>
      <c r="DJ211" s="18"/>
      <c r="DK211" s="18"/>
      <c r="DL211" s="18"/>
      <c r="DM211" s="18"/>
      <c r="DN211" s="18"/>
      <c r="DO211" s="18"/>
      <c r="DP211" s="18"/>
      <c r="DQ211" s="18"/>
      <c r="DR211" s="18"/>
      <c r="DS211" s="18"/>
      <c r="DT211" s="18"/>
      <c r="DU211" s="18"/>
      <c r="DV211" s="18"/>
      <c r="DW211" s="18"/>
      <c r="DX211" s="18"/>
      <c r="DY211" s="18"/>
      <c r="DZ211" s="18"/>
      <c r="EA211" s="18"/>
      <c r="EB211" s="18"/>
      <c r="EC211" s="18"/>
    </row>
    <row r="212" customFormat="false" ht="11.25" hidden="false" customHeight="true" outlineLevel="0" collapsed="false">
      <c r="A212" s="342" t="n">
        <v>2015</v>
      </c>
      <c r="B212" s="343" t="n">
        <v>417</v>
      </c>
      <c r="C212" s="344" t="s">
        <v>608</v>
      </c>
      <c r="D212" s="285" t="n">
        <v>30168.75</v>
      </c>
      <c r="E212" s="285" t="n">
        <v>30549.42</v>
      </c>
      <c r="F212" s="285" t="n">
        <v>0</v>
      </c>
      <c r="G212" s="285" t="n">
        <v>0</v>
      </c>
      <c r="H212" s="285" t="n">
        <v>0</v>
      </c>
      <c r="I212" s="285" t="n">
        <v>0</v>
      </c>
      <c r="J212" s="345"/>
      <c r="K212" s="285" t="n">
        <f aca="false">IF(E212&lt;&gt;0,ROUND(E212-(T212/(U212+V212)),0),"")</f>
        <v>0</v>
      </c>
      <c r="L212" s="285" t="str">
        <f aca="false">IF(F212&lt;&gt;0,ROUND(F212-(W212/(X212)),0),"")</f>
        <v/>
      </c>
      <c r="M212" s="285" t="str">
        <f aca="false">IF(G212&lt;&gt;0,ROUND(G212-(Y212/(Z212)),0),"")</f>
        <v/>
      </c>
      <c r="N212" s="285" t="str">
        <f aca="false">IF(H212&lt;&gt;0,ROUND(H212-(AA212/(AB212)),0),"")</f>
        <v/>
      </c>
      <c r="O212" s="285" t="str">
        <f aca="false">IF(I212&lt;&gt;0,ROUND(I212-(AC212/(AD212)),0),"")</f>
        <v/>
      </c>
      <c r="P212" s="345"/>
      <c r="Q212" s="285" t="n">
        <v>304402.73</v>
      </c>
      <c r="R212" s="285" t="n">
        <v>10.09</v>
      </c>
      <c r="S212" s="285" t="n">
        <v>0</v>
      </c>
      <c r="T212" s="285" t="n">
        <v>287470</v>
      </c>
      <c r="U212" s="285" t="n">
        <v>9.41</v>
      </c>
      <c r="V212" s="285" t="n">
        <v>0</v>
      </c>
      <c r="W212" s="285" t="n">
        <v>0</v>
      </c>
      <c r="X212" s="285" t="n">
        <v>0</v>
      </c>
      <c r="Y212" s="285" t="n">
        <v>0</v>
      </c>
      <c r="Z212" s="285" t="n">
        <v>0</v>
      </c>
      <c r="AA212" s="285" t="n">
        <v>0</v>
      </c>
      <c r="AB212" s="285" t="n">
        <v>0</v>
      </c>
      <c r="AC212" s="285" t="n">
        <v>0</v>
      </c>
      <c r="AD212" s="285" t="n">
        <v>0</v>
      </c>
      <c r="AE212" s="345"/>
      <c r="AF212" s="285" t="n">
        <f aca="false">IF(ISBLANK(Q212),"",ROUND(Q212-(AS212+AT212+AU212),0))</f>
        <v>0</v>
      </c>
      <c r="AG212" s="285" t="n">
        <f aca="false">IF(ISBLANK(T212),"",ROUND(T212-(AV212+AW212+AX212),0))</f>
        <v>0</v>
      </c>
      <c r="AH212" s="285" t="n">
        <f aca="false">IF(ISBLANK(W212),"",ROUND(W212-(BK212+BL212+BM212),0))</f>
        <v>0</v>
      </c>
      <c r="AI212" s="285" t="n">
        <f aca="false">IF(ISBLANK(Y212),"",ROUND(Y212-(BN212+BO212+BP212),0))</f>
        <v>0</v>
      </c>
      <c r="AJ212" s="285" t="n">
        <f aca="false">IF(ISBLANK(AA212),"",ROUND(AA212-(BW212+BX212+BY212),0))</f>
        <v>0</v>
      </c>
      <c r="AK212" s="285" t="n">
        <f aca="false">IF(ISBLANK(AC212),"",ROUND(AC212-(BZ212+CA212+CB212),0))</f>
        <v>0</v>
      </c>
      <c r="AL212" s="285" t="n">
        <f aca="false">IF(ISBLANK(R212),"",ROUND((R212+S212)-(AY212+AZ212+BA212+BE212+BF212+BG212),0))</f>
        <v>0</v>
      </c>
      <c r="AM212" s="285" t="n">
        <f aca="false">IF(ISBLANK(U212),"",ROUND((U212+V212)-(BB212+BC212+BD212+BH212+BI212+BJ212),0))</f>
        <v>0</v>
      </c>
      <c r="AN212" s="285" t="n">
        <f aca="false">IF(ISBLANK(X212),"",ROUND((X212)-(BQ212+BR212+BS212),0))</f>
        <v>0</v>
      </c>
      <c r="AO212" s="285" t="n">
        <f aca="false">IF(ISBLANK(Z212),"",ROUND((Z212)-(BT212+BU212+BV212),0))</f>
        <v>0</v>
      </c>
      <c r="AP212" s="285" t="n">
        <f aca="false">IF(ISBLANK(AB212),"",ROUND((AB212)-(CC212+CD212+CE212),0))</f>
        <v>0</v>
      </c>
      <c r="AQ212" s="285" t="n">
        <f aca="false">IF(ISBLANK(AD212),"",ROUND((AD212)-(CF212+CG212+CH212),0))</f>
        <v>0</v>
      </c>
      <c r="AR212" s="345"/>
      <c r="AS212" s="285" t="n">
        <v>0</v>
      </c>
      <c r="AT212" s="285" t="n">
        <v>304402.73</v>
      </c>
      <c r="AU212" s="285" t="n">
        <v>0</v>
      </c>
      <c r="AV212" s="285" t="n">
        <v>0</v>
      </c>
      <c r="AW212" s="285" t="n">
        <v>287470</v>
      </c>
      <c r="AX212" s="285" t="n">
        <v>0</v>
      </c>
      <c r="AY212" s="285" t="n">
        <v>0</v>
      </c>
      <c r="AZ212" s="285" t="n">
        <v>10.09</v>
      </c>
      <c r="BA212" s="285" t="n">
        <v>0</v>
      </c>
      <c r="BB212" s="285" t="n">
        <v>0</v>
      </c>
      <c r="BC212" s="285" t="n">
        <v>9.41</v>
      </c>
      <c r="BD212" s="285" t="n">
        <v>0</v>
      </c>
      <c r="BE212" s="285" t="n">
        <v>0</v>
      </c>
      <c r="BF212" s="285" t="n">
        <v>0</v>
      </c>
      <c r="BG212" s="285" t="n">
        <v>0</v>
      </c>
      <c r="BH212" s="285" t="n">
        <v>0</v>
      </c>
      <c r="BI212" s="285" t="n">
        <v>0</v>
      </c>
      <c r="BJ212" s="285" t="n">
        <v>0</v>
      </c>
      <c r="BK212" s="285" t="n">
        <v>0</v>
      </c>
      <c r="BL212" s="285" t="n">
        <v>0</v>
      </c>
      <c r="BM212" s="285" t="n">
        <v>0</v>
      </c>
      <c r="BN212" s="285" t="n">
        <v>0</v>
      </c>
      <c r="BO212" s="285" t="n">
        <v>0</v>
      </c>
      <c r="BP212" s="285" t="n">
        <v>0</v>
      </c>
      <c r="BQ212" s="285" t="n">
        <v>0</v>
      </c>
      <c r="BR212" s="285" t="n">
        <v>0</v>
      </c>
      <c r="BS212" s="285" t="n">
        <v>0</v>
      </c>
      <c r="BT212" s="285" t="n">
        <v>0</v>
      </c>
      <c r="BU212" s="285" t="n">
        <v>0</v>
      </c>
      <c r="BV212" s="285" t="n">
        <v>0</v>
      </c>
      <c r="BW212" s="285" t="n">
        <v>0</v>
      </c>
      <c r="BX212" s="285" t="n">
        <v>0</v>
      </c>
      <c r="BY212" s="285" t="n">
        <v>0</v>
      </c>
      <c r="BZ212" s="285" t="n">
        <v>0</v>
      </c>
      <c r="CA212" s="285" t="n">
        <v>0</v>
      </c>
      <c r="CB212" s="285" t="n">
        <v>0</v>
      </c>
      <c r="CC212" s="285" t="n">
        <v>0</v>
      </c>
      <c r="CD212" s="285" t="n">
        <v>0</v>
      </c>
      <c r="CE212" s="285" t="n">
        <v>0</v>
      </c>
      <c r="CF212" s="285" t="n">
        <v>0</v>
      </c>
      <c r="CG212" s="285" t="n">
        <v>0</v>
      </c>
      <c r="CH212" s="285" t="n">
        <v>0</v>
      </c>
      <c r="CI212" s="345"/>
      <c r="CJ212" s="281"/>
      <c r="CK212" s="285"/>
      <c r="CL212" s="285"/>
      <c r="CM212" s="285"/>
      <c r="CN212" s="285"/>
      <c r="CO212" s="285"/>
      <c r="CP212" s="285"/>
      <c r="CQ212" s="285"/>
      <c r="CR212" s="285"/>
      <c r="CS212" s="285"/>
      <c r="CT212" s="285"/>
      <c r="CU212" s="285"/>
      <c r="CV212" s="285"/>
      <c r="CW212" s="285"/>
      <c r="CX212" s="285"/>
      <c r="CY212" s="285"/>
      <c r="CZ212" s="285"/>
      <c r="DA212" s="285"/>
      <c r="DB212" s="285"/>
      <c r="DC212" s="285"/>
      <c r="DD212" s="285"/>
      <c r="DJ212" s="18"/>
      <c r="DK212" s="18"/>
      <c r="DL212" s="18"/>
      <c r="DM212" s="18"/>
      <c r="DN212" s="18"/>
      <c r="DO212" s="18"/>
      <c r="DP212" s="18"/>
      <c r="DQ212" s="18"/>
      <c r="DR212" s="18"/>
      <c r="DS212" s="18"/>
      <c r="DT212" s="18"/>
      <c r="DU212" s="18"/>
      <c r="DV212" s="18"/>
      <c r="DW212" s="18"/>
      <c r="DX212" s="18"/>
      <c r="DY212" s="18"/>
      <c r="DZ212" s="18"/>
      <c r="EA212" s="18"/>
      <c r="EB212" s="18"/>
      <c r="EC212" s="18"/>
    </row>
    <row r="213" customFormat="false" ht="11.25" hidden="false" customHeight="true" outlineLevel="0" collapsed="false">
      <c r="A213" s="342" t="n">
        <v>2015</v>
      </c>
      <c r="B213" s="343" t="n">
        <v>418</v>
      </c>
      <c r="C213" s="344" t="s">
        <v>529</v>
      </c>
      <c r="D213" s="285" t="n">
        <v>50176.08</v>
      </c>
      <c r="E213" s="285" t="n">
        <v>50000</v>
      </c>
      <c r="F213" s="285" t="n">
        <v>0</v>
      </c>
      <c r="G213" s="285" t="n">
        <v>0</v>
      </c>
      <c r="H213" s="285" t="n">
        <v>0</v>
      </c>
      <c r="I213" s="285" t="n">
        <v>0</v>
      </c>
      <c r="J213" s="345"/>
      <c r="K213" s="285" t="n">
        <f aca="false">IF(E213&lt;&gt;0,ROUND(E213-(T213/(U213+V213)),0),"")</f>
        <v>0</v>
      </c>
      <c r="L213" s="285" t="str">
        <f aca="false">IF(F213&lt;&gt;0,ROUND(F213-(W213/(X213)),0),"")</f>
        <v/>
      </c>
      <c r="M213" s="285" t="str">
        <f aca="false">IF(G213&lt;&gt;0,ROUND(G213-(Y213/(Z213)),0),"")</f>
        <v/>
      </c>
      <c r="N213" s="285" t="str">
        <f aca="false">IF(H213&lt;&gt;0,ROUND(H213-(AA213/(AB213)),0),"")</f>
        <v/>
      </c>
      <c r="O213" s="285" t="str">
        <f aca="false">IF(I213&lt;&gt;0,ROUND(I213-(AC213/(AD213)),0),"")</f>
        <v/>
      </c>
      <c r="P213" s="345"/>
      <c r="Q213" s="285" t="n">
        <v>100352.16</v>
      </c>
      <c r="R213" s="285" t="n">
        <v>2</v>
      </c>
      <c r="S213" s="285" t="n">
        <v>0</v>
      </c>
      <c r="T213" s="285" t="n">
        <v>150000</v>
      </c>
      <c r="U213" s="285" t="n">
        <v>3</v>
      </c>
      <c r="V213" s="285" t="n">
        <v>0</v>
      </c>
      <c r="W213" s="285" t="n">
        <v>0</v>
      </c>
      <c r="X213" s="285" t="n">
        <v>0</v>
      </c>
      <c r="Y213" s="285" t="n">
        <v>0</v>
      </c>
      <c r="Z213" s="285" t="n">
        <v>0</v>
      </c>
      <c r="AA213" s="285" t="n">
        <v>0</v>
      </c>
      <c r="AB213" s="285" t="n">
        <v>0</v>
      </c>
      <c r="AC213" s="285" t="n">
        <v>0</v>
      </c>
      <c r="AD213" s="285" t="n">
        <v>0</v>
      </c>
      <c r="AE213" s="345"/>
      <c r="AF213" s="285" t="n">
        <f aca="false">IF(ISBLANK(Q213),"",ROUND(Q213-(AS213+AT213+AU213),0))</f>
        <v>0</v>
      </c>
      <c r="AG213" s="285" t="n">
        <f aca="false">IF(ISBLANK(T213),"",ROUND(T213-(AV213+AW213+AX213),0))</f>
        <v>0</v>
      </c>
      <c r="AH213" s="285" t="n">
        <f aca="false">IF(ISBLANK(W213),"",ROUND(W213-(BK213+BL213+BM213),0))</f>
        <v>0</v>
      </c>
      <c r="AI213" s="285" t="n">
        <f aca="false">IF(ISBLANK(Y213),"",ROUND(Y213-(BN213+BO213+BP213),0))</f>
        <v>0</v>
      </c>
      <c r="AJ213" s="285" t="n">
        <f aca="false">IF(ISBLANK(AA213),"",ROUND(AA213-(BW213+BX213+BY213),0))</f>
        <v>0</v>
      </c>
      <c r="AK213" s="285" t="n">
        <f aca="false">IF(ISBLANK(AC213),"",ROUND(AC213-(BZ213+CA213+CB213),0))</f>
        <v>0</v>
      </c>
      <c r="AL213" s="285" t="n">
        <f aca="false">IF(ISBLANK(R213),"",ROUND((R213+S213)-(AY213+AZ213+BA213+BE213+BF213+BG213),0))</f>
        <v>0</v>
      </c>
      <c r="AM213" s="285" t="n">
        <f aca="false">IF(ISBLANK(U213),"",ROUND((U213+V213)-(BB213+BC213+BD213+BH213+BI213+BJ213),0))</f>
        <v>0</v>
      </c>
      <c r="AN213" s="285" t="n">
        <f aca="false">IF(ISBLANK(X213),"",ROUND((X213)-(BQ213+BR213+BS213),0))</f>
        <v>0</v>
      </c>
      <c r="AO213" s="285" t="n">
        <f aca="false">IF(ISBLANK(Z213),"",ROUND((Z213)-(BT213+BU213+BV213),0))</f>
        <v>0</v>
      </c>
      <c r="AP213" s="285" t="n">
        <f aca="false">IF(ISBLANK(AB213),"",ROUND((AB213)-(CC213+CD213+CE213),0))</f>
        <v>0</v>
      </c>
      <c r="AQ213" s="285" t="n">
        <f aca="false">IF(ISBLANK(AD213),"",ROUND((AD213)-(CF213+CG213+CH213),0))</f>
        <v>0</v>
      </c>
      <c r="AR213" s="345"/>
      <c r="AS213" s="285" t="n">
        <v>0</v>
      </c>
      <c r="AT213" s="285" t="n">
        <v>100352.16</v>
      </c>
      <c r="AU213" s="285" t="n">
        <v>0</v>
      </c>
      <c r="AV213" s="285" t="n">
        <v>0</v>
      </c>
      <c r="AW213" s="285" t="n">
        <v>150000</v>
      </c>
      <c r="AX213" s="285" t="n">
        <v>0</v>
      </c>
      <c r="AY213" s="285" t="n">
        <v>0</v>
      </c>
      <c r="AZ213" s="285" t="n">
        <v>2</v>
      </c>
      <c r="BA213" s="285" t="n">
        <v>0</v>
      </c>
      <c r="BB213" s="285" t="n">
        <v>0</v>
      </c>
      <c r="BC213" s="285" t="n">
        <v>3</v>
      </c>
      <c r="BD213" s="285" t="n">
        <v>0</v>
      </c>
      <c r="BE213" s="285" t="n">
        <v>0</v>
      </c>
      <c r="BF213" s="285" t="n">
        <v>0</v>
      </c>
      <c r="BG213" s="285" t="n">
        <v>0</v>
      </c>
      <c r="BH213" s="285" t="n">
        <v>0</v>
      </c>
      <c r="BI213" s="285" t="n">
        <v>0</v>
      </c>
      <c r="BJ213" s="285" t="n">
        <v>0</v>
      </c>
      <c r="BK213" s="285" t="n">
        <v>0</v>
      </c>
      <c r="BL213" s="285" t="n">
        <v>0</v>
      </c>
      <c r="BM213" s="285" t="n">
        <v>0</v>
      </c>
      <c r="BN213" s="285" t="n">
        <v>0</v>
      </c>
      <c r="BO213" s="285" t="n">
        <v>0</v>
      </c>
      <c r="BP213" s="285" t="n">
        <v>0</v>
      </c>
      <c r="BQ213" s="285" t="n">
        <v>0</v>
      </c>
      <c r="BR213" s="285" t="n">
        <v>0</v>
      </c>
      <c r="BS213" s="285" t="n">
        <v>0</v>
      </c>
      <c r="BT213" s="285" t="n">
        <v>0</v>
      </c>
      <c r="BU213" s="285" t="n">
        <v>0</v>
      </c>
      <c r="BV213" s="285" t="n">
        <v>0</v>
      </c>
      <c r="BW213" s="285" t="n">
        <v>0</v>
      </c>
      <c r="BX213" s="285" t="n">
        <v>0</v>
      </c>
      <c r="BY213" s="285" t="n">
        <v>0</v>
      </c>
      <c r="BZ213" s="285" t="n">
        <v>0</v>
      </c>
      <c r="CA213" s="285" t="n">
        <v>0</v>
      </c>
      <c r="CB213" s="285" t="n">
        <v>0</v>
      </c>
      <c r="CC213" s="285" t="n">
        <v>0</v>
      </c>
      <c r="CD213" s="285" t="n">
        <v>0</v>
      </c>
      <c r="CE213" s="285" t="n">
        <v>0</v>
      </c>
      <c r="CF213" s="285" t="n">
        <v>0</v>
      </c>
      <c r="CG213" s="285" t="n">
        <v>0</v>
      </c>
      <c r="CH213" s="285" t="n">
        <v>0</v>
      </c>
      <c r="CI213" s="345"/>
      <c r="CJ213" s="281"/>
      <c r="CK213" s="285"/>
      <c r="CL213" s="285"/>
      <c r="CM213" s="285"/>
      <c r="CN213" s="285"/>
      <c r="CO213" s="285"/>
      <c r="CP213" s="285"/>
      <c r="CQ213" s="285"/>
      <c r="CR213" s="285"/>
      <c r="CS213" s="285"/>
      <c r="CT213" s="285"/>
      <c r="CU213" s="285"/>
      <c r="CV213" s="285"/>
      <c r="CW213" s="285"/>
      <c r="CX213" s="285"/>
      <c r="CY213" s="285"/>
      <c r="CZ213" s="285"/>
      <c r="DA213" s="285"/>
      <c r="DB213" s="285"/>
      <c r="DC213" s="285"/>
      <c r="DD213" s="285"/>
      <c r="DJ213" s="18"/>
      <c r="DK213" s="18"/>
      <c r="DL213" s="18"/>
      <c r="DM213" s="18"/>
      <c r="DN213" s="18"/>
      <c r="DO213" s="18"/>
      <c r="DP213" s="18"/>
      <c r="DQ213" s="18"/>
      <c r="DR213" s="18"/>
      <c r="DS213" s="18"/>
      <c r="DT213" s="18"/>
      <c r="DU213" s="18"/>
      <c r="DV213" s="18"/>
      <c r="DW213" s="18"/>
      <c r="DX213" s="18"/>
      <c r="DY213" s="18"/>
      <c r="DZ213" s="18"/>
      <c r="EA213" s="18"/>
      <c r="EB213" s="18"/>
      <c r="EC213" s="18"/>
    </row>
    <row r="214" customFormat="false" ht="11.25" hidden="false" customHeight="true" outlineLevel="0" collapsed="false">
      <c r="A214" s="342" t="n">
        <v>2015</v>
      </c>
      <c r="B214" s="343" t="n">
        <v>419</v>
      </c>
      <c r="C214" s="344"/>
      <c r="D214" s="285" t="n">
        <v>0</v>
      </c>
      <c r="E214" s="285" t="n">
        <v>0</v>
      </c>
      <c r="F214" s="285" t="n">
        <v>0</v>
      </c>
      <c r="G214" s="285" t="n">
        <v>0</v>
      </c>
      <c r="H214" s="285" t="n">
        <v>0</v>
      </c>
      <c r="I214" s="285" t="n">
        <v>0</v>
      </c>
      <c r="J214" s="345"/>
      <c r="K214" s="285" t="str">
        <f aca="false">IF(E214&lt;&gt;0,ROUND(E214-(T214/(U214+V214)),0),"")</f>
        <v/>
      </c>
      <c r="L214" s="285" t="str">
        <f aca="false">IF(F214&lt;&gt;0,ROUND(F214-(W214/(X214)),0),"")</f>
        <v/>
      </c>
      <c r="M214" s="285" t="str">
        <f aca="false">IF(G214&lt;&gt;0,ROUND(G214-(Y214/(Z214)),0),"")</f>
        <v/>
      </c>
      <c r="N214" s="285" t="str">
        <f aca="false">IF(H214&lt;&gt;0,ROUND(H214-(AA214/(AB214)),0),"")</f>
        <v/>
      </c>
      <c r="O214" s="285" t="str">
        <f aca="false">IF(I214&lt;&gt;0,ROUND(I214-(AC214/(AD214)),0),"")</f>
        <v/>
      </c>
      <c r="P214" s="345"/>
      <c r="Q214" s="285"/>
      <c r="R214" s="285"/>
      <c r="S214" s="285"/>
      <c r="T214" s="285"/>
      <c r="U214" s="285"/>
      <c r="V214" s="285"/>
      <c r="W214" s="285"/>
      <c r="X214" s="285"/>
      <c r="Y214" s="285"/>
      <c r="Z214" s="285"/>
      <c r="AA214" s="285"/>
      <c r="AB214" s="285"/>
      <c r="AC214" s="285"/>
      <c r="AD214" s="285"/>
      <c r="AE214" s="345"/>
      <c r="AF214" s="285" t="str">
        <f aca="false">IF(ISBLANK(Q214),"",ROUND(Q214-(AS214+AT214+AU214),0))</f>
        <v/>
      </c>
      <c r="AG214" s="285" t="str">
        <f aca="false">IF(ISBLANK(T214),"",ROUND(T214-(AV214+AW214+AX214),0))</f>
        <v/>
      </c>
      <c r="AH214" s="285" t="str">
        <f aca="false">IF(ISBLANK(W214),"",ROUND(W214-(BK214+BL214+BM214),0))</f>
        <v/>
      </c>
      <c r="AI214" s="285" t="str">
        <f aca="false">IF(ISBLANK(Y214),"",ROUND(Y214-(BN214+BO214+BP214),0))</f>
        <v/>
      </c>
      <c r="AJ214" s="285" t="str">
        <f aca="false">IF(ISBLANK(AA214),"",ROUND(AA214-(BW214+BX214+BY214),0))</f>
        <v/>
      </c>
      <c r="AK214" s="285" t="str">
        <f aca="false">IF(ISBLANK(AC214),"",ROUND(AC214-(BZ214+CA214+CB214),0))</f>
        <v/>
      </c>
      <c r="AL214" s="285" t="str">
        <f aca="false">IF(ISBLANK(R214),"",ROUND((R214+S214)-(AY214+AZ214+BA214+BE214+BF214+BG214),0))</f>
        <v/>
      </c>
      <c r="AM214" s="285" t="str">
        <f aca="false">IF(ISBLANK(U214),"",ROUND((U214+V214)-(BB214+BC214+BD214+BH214+BI214+BJ214),0))</f>
        <v/>
      </c>
      <c r="AN214" s="285" t="str">
        <f aca="false">IF(ISBLANK(X214),"",ROUND((X214)-(BQ214+BR214+BS214),0))</f>
        <v/>
      </c>
      <c r="AO214" s="285" t="str">
        <f aca="false">IF(ISBLANK(Z214),"",ROUND((Z214)-(BT214+BU214+BV214),0))</f>
        <v/>
      </c>
      <c r="AP214" s="285" t="str">
        <f aca="false">IF(ISBLANK(AB214),"",ROUND((AB214)-(CC214+CD214+CE214),0))</f>
        <v/>
      </c>
      <c r="AQ214" s="285" t="str">
        <f aca="false">IF(ISBLANK(AD214),"",ROUND((AD214)-(CF214+CG214+CH214),0))</f>
        <v/>
      </c>
      <c r="AR214" s="345"/>
      <c r="AS214" s="285"/>
      <c r="AT214" s="285"/>
      <c r="AU214" s="285"/>
      <c r="AV214" s="285"/>
      <c r="AW214" s="285"/>
      <c r="AX214" s="285"/>
      <c r="AY214" s="285"/>
      <c r="AZ214" s="285"/>
      <c r="BA214" s="285"/>
      <c r="BB214" s="285"/>
      <c r="BC214" s="285"/>
      <c r="BD214" s="285"/>
      <c r="BE214" s="285"/>
      <c r="BF214" s="285"/>
      <c r="BG214" s="285"/>
      <c r="BH214" s="285"/>
      <c r="BI214" s="285"/>
      <c r="BJ214" s="285"/>
      <c r="BK214" s="285"/>
      <c r="BL214" s="285"/>
      <c r="BM214" s="285"/>
      <c r="BN214" s="285"/>
      <c r="BO214" s="285"/>
      <c r="BP214" s="285"/>
      <c r="BQ214" s="285"/>
      <c r="BR214" s="285"/>
      <c r="BS214" s="285"/>
      <c r="BT214" s="285"/>
      <c r="BU214" s="285"/>
      <c r="BV214" s="285"/>
      <c r="BW214" s="285"/>
      <c r="BX214" s="285"/>
      <c r="BY214" s="285"/>
      <c r="BZ214" s="285"/>
      <c r="CA214" s="285"/>
      <c r="CB214" s="285"/>
      <c r="CC214" s="285"/>
      <c r="CD214" s="285"/>
      <c r="CE214" s="285"/>
      <c r="CF214" s="285"/>
      <c r="CG214" s="285"/>
      <c r="CH214" s="285"/>
      <c r="CI214" s="345"/>
      <c r="CJ214" s="281"/>
      <c r="CK214" s="285"/>
      <c r="CL214" s="285"/>
      <c r="CM214" s="285"/>
      <c r="CN214" s="285"/>
      <c r="CO214" s="285"/>
      <c r="CP214" s="285"/>
      <c r="CQ214" s="285"/>
      <c r="CR214" s="285"/>
      <c r="CS214" s="285"/>
      <c r="CT214" s="285"/>
      <c r="CU214" s="285"/>
      <c r="CV214" s="285"/>
      <c r="CW214" s="285"/>
      <c r="CX214" s="285"/>
      <c r="CY214" s="285"/>
      <c r="CZ214" s="285"/>
      <c r="DA214" s="285"/>
      <c r="DB214" s="285"/>
      <c r="DC214" s="285"/>
      <c r="DD214" s="285"/>
      <c r="DJ214" s="18"/>
      <c r="DK214" s="18"/>
      <c r="DL214" s="18"/>
      <c r="DM214" s="18"/>
      <c r="DN214" s="18"/>
      <c r="DO214" s="18"/>
      <c r="DP214" s="18"/>
      <c r="DQ214" s="18"/>
      <c r="DR214" s="18"/>
      <c r="DS214" s="18"/>
      <c r="DT214" s="18"/>
      <c r="DU214" s="18"/>
      <c r="DV214" s="18"/>
      <c r="DW214" s="18"/>
      <c r="DX214" s="18"/>
      <c r="DY214" s="18"/>
      <c r="DZ214" s="18"/>
      <c r="EA214" s="18"/>
      <c r="EB214" s="18"/>
      <c r="EC214" s="18"/>
    </row>
    <row r="215" customFormat="false" ht="11.25" hidden="false" customHeight="true" outlineLevel="0" collapsed="false">
      <c r="A215" s="342" t="n">
        <v>2015</v>
      </c>
      <c r="B215" s="343" t="n">
        <v>420</v>
      </c>
      <c r="C215" s="344" t="s">
        <v>609</v>
      </c>
      <c r="D215" s="285" t="n">
        <v>46512.96</v>
      </c>
      <c r="E215" s="285" t="n">
        <v>48457</v>
      </c>
      <c r="F215" s="285" t="n">
        <v>78155.1</v>
      </c>
      <c r="G215" s="285" t="n">
        <v>79907</v>
      </c>
      <c r="H215" s="285" t="n">
        <v>0</v>
      </c>
      <c r="I215" s="285" t="n">
        <v>0</v>
      </c>
      <c r="J215" s="345"/>
      <c r="K215" s="285" t="n">
        <f aca="false">IF(E215&lt;&gt;0,ROUND(E215-(T215/(U215+V215)),0),"")</f>
        <v>0</v>
      </c>
      <c r="L215" s="285" t="n">
        <f aca="false">IF(F215&lt;&gt;0,ROUND(F215-(W215/(X215)),0),"")</f>
        <v>0</v>
      </c>
      <c r="M215" s="285" t="n">
        <f aca="false">IF(G215&lt;&gt;0,ROUND(G215-(Y215/(Z215)),0),"")</f>
        <v>0</v>
      </c>
      <c r="N215" s="285" t="str">
        <f aca="false">IF(H215&lt;&gt;0,ROUND(H215-(AA215/(AB215)),0),"")</f>
        <v/>
      </c>
      <c r="O215" s="285" t="str">
        <f aca="false">IF(I215&lt;&gt;0,ROUND(I215-(AC215/(AD215)),0),"")</f>
        <v/>
      </c>
      <c r="P215" s="345"/>
      <c r="Q215" s="285" t="n">
        <v>46512.96</v>
      </c>
      <c r="R215" s="285" t="n">
        <v>1</v>
      </c>
      <c r="S215" s="285" t="n">
        <v>0</v>
      </c>
      <c r="T215" s="285" t="n">
        <v>48457</v>
      </c>
      <c r="U215" s="285" t="n">
        <v>1</v>
      </c>
      <c r="V215" s="285" t="n">
        <v>0</v>
      </c>
      <c r="W215" s="285" t="n">
        <v>31262.04</v>
      </c>
      <c r="X215" s="285" t="n">
        <v>0.4</v>
      </c>
      <c r="Y215" s="285" t="n">
        <v>31962.8</v>
      </c>
      <c r="Z215" s="285" t="n">
        <v>0.4</v>
      </c>
      <c r="AA215" s="285" t="n">
        <v>0</v>
      </c>
      <c r="AB215" s="285" t="n">
        <v>0</v>
      </c>
      <c r="AC215" s="285" t="n">
        <v>0</v>
      </c>
      <c r="AD215" s="285" t="n">
        <v>0</v>
      </c>
      <c r="AE215" s="345"/>
      <c r="AF215" s="285" t="n">
        <f aca="false">IF(ISBLANK(Q215),"",ROUND(Q215-(AS215+AT215+AU215),0))</f>
        <v>0</v>
      </c>
      <c r="AG215" s="285" t="n">
        <f aca="false">IF(ISBLANK(T215),"",ROUND(T215-(AV215+AW215+AX215),0))</f>
        <v>0</v>
      </c>
      <c r="AH215" s="285" t="n">
        <f aca="false">IF(ISBLANK(W215),"",ROUND(W215-(BK215+BL215+BM215),0))</f>
        <v>0</v>
      </c>
      <c r="AI215" s="285" t="n">
        <f aca="false">IF(ISBLANK(Y215),"",ROUND(Y215-(BN215+BO215+BP215),0))</f>
        <v>0</v>
      </c>
      <c r="AJ215" s="285" t="n">
        <f aca="false">IF(ISBLANK(AA215),"",ROUND(AA215-(BW215+BX215+BY215),0))</f>
        <v>0</v>
      </c>
      <c r="AK215" s="285" t="n">
        <f aca="false">IF(ISBLANK(AC215),"",ROUND(AC215-(BZ215+CA215+CB215),0))</f>
        <v>0</v>
      </c>
      <c r="AL215" s="285" t="n">
        <f aca="false">IF(ISBLANK(R215),"",ROUND((R215+S215)-(AY215+AZ215+BA215+BE215+BF215+BG215),0))</f>
        <v>0</v>
      </c>
      <c r="AM215" s="285" t="n">
        <f aca="false">IF(ISBLANK(U215),"",ROUND((U215+V215)-(BB215+BC215+BD215+BH215+BI215+BJ215),0))</f>
        <v>0</v>
      </c>
      <c r="AN215" s="285" t="n">
        <f aca="false">IF(ISBLANK(X215),"",ROUND((X215)-(BQ215+BR215+BS215),0))</f>
        <v>0</v>
      </c>
      <c r="AO215" s="285" t="n">
        <f aca="false">IF(ISBLANK(Z215),"",ROUND((Z215)-(BT215+BU215+BV215),0))</f>
        <v>0</v>
      </c>
      <c r="AP215" s="285" t="n">
        <f aca="false">IF(ISBLANK(AB215),"",ROUND((AB215)-(CC215+CD215+CE215),0))</f>
        <v>0</v>
      </c>
      <c r="AQ215" s="285" t="n">
        <f aca="false">IF(ISBLANK(AD215),"",ROUND((AD215)-(CF215+CG215+CH215),0))</f>
        <v>0</v>
      </c>
      <c r="AR215" s="345"/>
      <c r="AS215" s="285" t="n">
        <v>0</v>
      </c>
      <c r="AT215" s="285" t="n">
        <v>46512.96</v>
      </c>
      <c r="AU215" s="285" t="n">
        <v>0</v>
      </c>
      <c r="AV215" s="285" t="n">
        <v>0</v>
      </c>
      <c r="AW215" s="285" t="n">
        <v>48457</v>
      </c>
      <c r="AX215" s="285" t="n">
        <v>0</v>
      </c>
      <c r="AY215" s="285" t="n">
        <v>0</v>
      </c>
      <c r="AZ215" s="285" t="n">
        <v>1</v>
      </c>
      <c r="BA215" s="285" t="n">
        <v>0</v>
      </c>
      <c r="BB215" s="285" t="n">
        <v>0</v>
      </c>
      <c r="BC215" s="285" t="n">
        <v>1</v>
      </c>
      <c r="BD215" s="285" t="n">
        <v>0</v>
      </c>
      <c r="BE215" s="285" t="n">
        <v>0</v>
      </c>
      <c r="BF215" s="285" t="n">
        <v>0</v>
      </c>
      <c r="BG215" s="285" t="n">
        <v>0</v>
      </c>
      <c r="BH215" s="285" t="n">
        <v>0</v>
      </c>
      <c r="BI215" s="285" t="n">
        <v>0</v>
      </c>
      <c r="BJ215" s="285" t="n">
        <v>0</v>
      </c>
      <c r="BK215" s="285" t="n">
        <v>0</v>
      </c>
      <c r="BL215" s="285" t="n">
        <v>31262.04</v>
      </c>
      <c r="BM215" s="285" t="n">
        <v>0</v>
      </c>
      <c r="BN215" s="285" t="n">
        <v>0</v>
      </c>
      <c r="BO215" s="285" t="n">
        <v>31962.8</v>
      </c>
      <c r="BP215" s="285" t="n">
        <v>0</v>
      </c>
      <c r="BQ215" s="285" t="n">
        <v>0</v>
      </c>
      <c r="BR215" s="285" t="n">
        <v>0.4</v>
      </c>
      <c r="BS215" s="285" t="n">
        <v>0</v>
      </c>
      <c r="BT215" s="285" t="n">
        <v>0</v>
      </c>
      <c r="BU215" s="285" t="n">
        <v>0.4</v>
      </c>
      <c r="BV215" s="285" t="n">
        <v>0</v>
      </c>
      <c r="BW215" s="285" t="n">
        <v>0</v>
      </c>
      <c r="BX215" s="285" t="n">
        <v>0</v>
      </c>
      <c r="BY215" s="285" t="n">
        <v>0</v>
      </c>
      <c r="BZ215" s="285" t="n">
        <v>0</v>
      </c>
      <c r="CA215" s="285" t="n">
        <v>0</v>
      </c>
      <c r="CB215" s="285" t="n">
        <v>0</v>
      </c>
      <c r="CC215" s="285" t="n">
        <v>0</v>
      </c>
      <c r="CD215" s="285" t="n">
        <v>0</v>
      </c>
      <c r="CE215" s="285" t="n">
        <v>0</v>
      </c>
      <c r="CF215" s="285" t="n">
        <v>0</v>
      </c>
      <c r="CG215" s="285" t="n">
        <v>0</v>
      </c>
      <c r="CH215" s="285" t="n">
        <v>0</v>
      </c>
      <c r="CI215" s="345"/>
      <c r="CJ215" s="281"/>
      <c r="CK215" s="285"/>
      <c r="CL215" s="285"/>
      <c r="CM215" s="285"/>
      <c r="CN215" s="285"/>
      <c r="CO215" s="285"/>
      <c r="CP215" s="285"/>
      <c r="CQ215" s="285"/>
      <c r="CR215" s="285"/>
      <c r="CS215" s="285"/>
      <c r="CT215" s="285"/>
      <c r="CU215" s="285"/>
      <c r="CV215" s="285"/>
      <c r="CW215" s="285"/>
      <c r="CX215" s="285"/>
      <c r="CY215" s="285"/>
      <c r="CZ215" s="285"/>
      <c r="DA215" s="285"/>
      <c r="DB215" s="285"/>
      <c r="DC215" s="285"/>
      <c r="DD215" s="285"/>
      <c r="DJ215" s="18"/>
      <c r="DK215" s="18"/>
      <c r="DL215" s="18"/>
      <c r="DM215" s="18"/>
      <c r="DN215" s="18"/>
      <c r="DO215" s="18"/>
      <c r="DP215" s="18"/>
      <c r="DQ215" s="18"/>
      <c r="DR215" s="18"/>
      <c r="DS215" s="18"/>
      <c r="DT215" s="18"/>
      <c r="DU215" s="18"/>
      <c r="DV215" s="18"/>
      <c r="DW215" s="18"/>
      <c r="DX215" s="18"/>
      <c r="DY215" s="18"/>
      <c r="DZ215" s="18"/>
      <c r="EA215" s="18"/>
      <c r="EB215" s="18"/>
      <c r="EC215" s="18"/>
    </row>
    <row r="216" customFormat="false" ht="11.25" hidden="false" customHeight="true" outlineLevel="0" collapsed="false">
      <c r="A216" s="342" t="n">
        <v>2015</v>
      </c>
      <c r="B216" s="343" t="n">
        <v>421</v>
      </c>
      <c r="C216" s="344" t="s">
        <v>610</v>
      </c>
      <c r="D216" s="285" t="n">
        <v>47998</v>
      </c>
      <c r="E216" s="285" t="n">
        <v>48931.33</v>
      </c>
      <c r="F216" s="285" t="n">
        <v>0</v>
      </c>
      <c r="G216" s="285" t="n">
        <v>0</v>
      </c>
      <c r="H216" s="285" t="n">
        <v>68617.28</v>
      </c>
      <c r="I216" s="285" t="n">
        <v>68830</v>
      </c>
      <c r="J216" s="345"/>
      <c r="K216" s="285" t="n">
        <f aca="false">IF(E216&lt;&gt;0,ROUND(E216-(T216/(U216+V216)),0),"")</f>
        <v>-0</v>
      </c>
      <c r="L216" s="285" t="str">
        <f aca="false">IF(F216&lt;&gt;0,ROUND(F216-(W216/(X216)),0),"")</f>
        <v/>
      </c>
      <c r="M216" s="285" t="str">
        <f aca="false">IF(G216&lt;&gt;0,ROUND(G216-(Y216/(Z216)),0),"")</f>
        <v/>
      </c>
      <c r="N216" s="285" t="n">
        <f aca="false">IF(H216&lt;&gt;0,ROUND(H216-(AA216/(AB216)),0),"")</f>
        <v>0</v>
      </c>
      <c r="O216" s="285" t="n">
        <f aca="false">IF(I216&lt;&gt;0,ROUND(I216-(AC216/(AD216)),0),"")</f>
        <v>0</v>
      </c>
      <c r="P216" s="345"/>
      <c r="Q216" s="285" t="n">
        <v>71997</v>
      </c>
      <c r="R216" s="285" t="n">
        <v>1.5</v>
      </c>
      <c r="S216" s="285" t="n">
        <v>0</v>
      </c>
      <c r="T216" s="285" t="n">
        <v>73397</v>
      </c>
      <c r="U216" s="285" t="n">
        <v>1.5</v>
      </c>
      <c r="V216" s="285" t="n">
        <v>0</v>
      </c>
      <c r="W216" s="285" t="n">
        <v>0</v>
      </c>
      <c r="X216" s="285" t="n">
        <v>0</v>
      </c>
      <c r="Y216" s="285" t="n">
        <v>0</v>
      </c>
      <c r="Z216" s="285" t="n">
        <v>0</v>
      </c>
      <c r="AA216" s="285" t="n">
        <v>51462.96</v>
      </c>
      <c r="AB216" s="285" t="n">
        <v>0.75</v>
      </c>
      <c r="AC216" s="285" t="n">
        <v>34415</v>
      </c>
      <c r="AD216" s="285" t="n">
        <v>0.5</v>
      </c>
      <c r="AE216" s="345"/>
      <c r="AF216" s="285" t="n">
        <f aca="false">IF(ISBLANK(Q216),"",ROUND(Q216-(AS216+AT216+AU216),0))</f>
        <v>0</v>
      </c>
      <c r="AG216" s="285" t="n">
        <f aca="false">IF(ISBLANK(T216),"",ROUND(T216-(AV216+AW216+AX216),0))</f>
        <v>0</v>
      </c>
      <c r="AH216" s="285" t="n">
        <f aca="false">IF(ISBLANK(W216),"",ROUND(W216-(BK216+BL216+BM216),0))</f>
        <v>0</v>
      </c>
      <c r="AI216" s="285" t="n">
        <f aca="false">IF(ISBLANK(Y216),"",ROUND(Y216-(BN216+BO216+BP216),0))</f>
        <v>0</v>
      </c>
      <c r="AJ216" s="285" t="n">
        <f aca="false">IF(ISBLANK(AA216),"",ROUND(AA216-(BW216+BX216+BY216),0))</f>
        <v>0</v>
      </c>
      <c r="AK216" s="285" t="n">
        <f aca="false">IF(ISBLANK(AC216),"",ROUND(AC216-(BZ216+CA216+CB216),0))</f>
        <v>0</v>
      </c>
      <c r="AL216" s="285" t="n">
        <f aca="false">IF(ISBLANK(R216),"",ROUND((R216+S216)-(AY216+AZ216+BA216+BE216+BF216+BG216),0))</f>
        <v>0</v>
      </c>
      <c r="AM216" s="285" t="n">
        <f aca="false">IF(ISBLANK(U216),"",ROUND((U216+V216)-(BB216+BC216+BD216+BH216+BI216+BJ216),0))</f>
        <v>0</v>
      </c>
      <c r="AN216" s="285" t="n">
        <f aca="false">IF(ISBLANK(X216),"",ROUND((X216)-(BQ216+BR216+BS216),0))</f>
        <v>0</v>
      </c>
      <c r="AO216" s="285" t="n">
        <f aca="false">IF(ISBLANK(Z216),"",ROUND((Z216)-(BT216+BU216+BV216),0))</f>
        <v>0</v>
      </c>
      <c r="AP216" s="285" t="n">
        <f aca="false">IF(ISBLANK(AB216),"",ROUND((AB216)-(CC216+CD216+CE216),0))</f>
        <v>0</v>
      </c>
      <c r="AQ216" s="285" t="n">
        <f aca="false">IF(ISBLANK(AD216),"",ROUND((AD216)-(CF216+CG216+CH216),0))</f>
        <v>0</v>
      </c>
      <c r="AR216" s="345"/>
      <c r="AS216" s="285" t="n">
        <v>0</v>
      </c>
      <c r="AT216" s="285" t="n">
        <v>71997</v>
      </c>
      <c r="AU216" s="285" t="n">
        <v>0</v>
      </c>
      <c r="AV216" s="285" t="n">
        <v>0</v>
      </c>
      <c r="AW216" s="285" t="n">
        <v>73397</v>
      </c>
      <c r="AX216" s="285" t="n">
        <v>0</v>
      </c>
      <c r="AY216" s="285" t="n">
        <v>0</v>
      </c>
      <c r="AZ216" s="285" t="n">
        <v>1.5</v>
      </c>
      <c r="BA216" s="285" t="n">
        <v>0</v>
      </c>
      <c r="BB216" s="285" t="n">
        <v>0</v>
      </c>
      <c r="BC216" s="285" t="n">
        <v>1.5</v>
      </c>
      <c r="BD216" s="285" t="n">
        <v>0</v>
      </c>
      <c r="BE216" s="285" t="n">
        <v>0</v>
      </c>
      <c r="BF216" s="285" t="n">
        <v>0</v>
      </c>
      <c r="BG216" s="285" t="n">
        <v>0</v>
      </c>
      <c r="BH216" s="285" t="n">
        <v>0</v>
      </c>
      <c r="BI216" s="285" t="n">
        <v>0</v>
      </c>
      <c r="BJ216" s="285" t="n">
        <v>0</v>
      </c>
      <c r="BK216" s="285" t="n">
        <v>0</v>
      </c>
      <c r="BL216" s="285" t="n">
        <v>0</v>
      </c>
      <c r="BM216" s="285" t="n">
        <v>0</v>
      </c>
      <c r="BN216" s="285" t="n">
        <v>0</v>
      </c>
      <c r="BO216" s="285" t="n">
        <v>0</v>
      </c>
      <c r="BP216" s="285" t="n">
        <v>0</v>
      </c>
      <c r="BQ216" s="285" t="n">
        <v>0</v>
      </c>
      <c r="BR216" s="285" t="n">
        <v>0</v>
      </c>
      <c r="BS216" s="285" t="n">
        <v>0</v>
      </c>
      <c r="BT216" s="285" t="n">
        <v>0</v>
      </c>
      <c r="BU216" s="285" t="n">
        <v>0</v>
      </c>
      <c r="BV216" s="285" t="n">
        <v>0</v>
      </c>
      <c r="BW216" s="285" t="n">
        <v>0</v>
      </c>
      <c r="BX216" s="285" t="n">
        <v>51462.96</v>
      </c>
      <c r="BY216" s="285" t="n">
        <v>0</v>
      </c>
      <c r="BZ216" s="285" t="n">
        <v>0</v>
      </c>
      <c r="CA216" s="285" t="n">
        <v>34415</v>
      </c>
      <c r="CB216" s="285" t="n">
        <v>0</v>
      </c>
      <c r="CC216" s="285" t="n">
        <v>0</v>
      </c>
      <c r="CD216" s="285" t="n">
        <v>0.75</v>
      </c>
      <c r="CE216" s="285" t="n">
        <v>0</v>
      </c>
      <c r="CF216" s="285" t="n">
        <v>0</v>
      </c>
      <c r="CG216" s="285" t="n">
        <v>0.5</v>
      </c>
      <c r="CH216" s="285" t="n">
        <v>0</v>
      </c>
      <c r="CI216" s="345"/>
      <c r="CJ216" s="281"/>
      <c r="CK216" s="285"/>
      <c r="CL216" s="285"/>
      <c r="CM216" s="285"/>
      <c r="CN216" s="285"/>
      <c r="CO216" s="285"/>
      <c r="CP216" s="285"/>
      <c r="CQ216" s="285"/>
      <c r="CR216" s="285"/>
      <c r="CS216" s="285"/>
      <c r="CT216" s="285"/>
      <c r="CU216" s="285"/>
      <c r="CV216" s="285"/>
      <c r="CW216" s="285"/>
      <c r="CX216" s="285"/>
      <c r="CY216" s="285"/>
      <c r="CZ216" s="285"/>
      <c r="DA216" s="285"/>
      <c r="DB216" s="285"/>
      <c r="DC216" s="285"/>
      <c r="DD216" s="285"/>
      <c r="DJ216" s="18"/>
      <c r="DK216" s="18"/>
      <c r="DL216" s="18"/>
      <c r="DM216" s="18"/>
      <c r="DN216" s="18"/>
      <c r="DO216" s="18"/>
      <c r="DP216" s="18"/>
      <c r="DQ216" s="18"/>
      <c r="DR216" s="18"/>
      <c r="DS216" s="18"/>
      <c r="DT216" s="18"/>
      <c r="DU216" s="18"/>
      <c r="DV216" s="18"/>
      <c r="DW216" s="18"/>
      <c r="DX216" s="18"/>
      <c r="DY216" s="18"/>
      <c r="DZ216" s="18"/>
      <c r="EA216" s="18"/>
      <c r="EB216" s="18"/>
      <c r="EC216" s="18"/>
    </row>
    <row r="217" customFormat="false" ht="11.25" hidden="false" customHeight="true" outlineLevel="0" collapsed="false">
      <c r="A217" s="342" t="n">
        <v>2015</v>
      </c>
      <c r="B217" s="343" t="n">
        <v>422</v>
      </c>
      <c r="C217" s="344" t="s">
        <v>611</v>
      </c>
      <c r="D217" s="285" t="n">
        <v>38447.86</v>
      </c>
      <c r="E217" s="285" t="n">
        <v>42643.14</v>
      </c>
      <c r="F217" s="285" t="n">
        <v>0</v>
      </c>
      <c r="G217" s="285" t="n">
        <v>0</v>
      </c>
      <c r="H217" s="285" t="n">
        <v>0</v>
      </c>
      <c r="I217" s="285" t="n">
        <v>0</v>
      </c>
      <c r="J217" s="345"/>
      <c r="K217" s="285" t="n">
        <f aca="false">IF(E217&lt;&gt;0,ROUND(E217-(T217/(U217+V217)),0),"")</f>
        <v>-0</v>
      </c>
      <c r="L217" s="285" t="str">
        <f aca="false">IF(F217&lt;&gt;0,ROUND(F217-(W217/(X217)),0),"")</f>
        <v/>
      </c>
      <c r="M217" s="285" t="str">
        <f aca="false">IF(G217&lt;&gt;0,ROUND(G217-(Y217/(Z217)),0),"")</f>
        <v/>
      </c>
      <c r="N217" s="285" t="str">
        <f aca="false">IF(H217&lt;&gt;0,ROUND(H217-(AA217/(AB217)),0),"")</f>
        <v/>
      </c>
      <c r="O217" s="285" t="str">
        <f aca="false">IF(I217&lt;&gt;0,ROUND(I217-(AC217/(AD217)),0),"")</f>
        <v/>
      </c>
      <c r="P217" s="345"/>
      <c r="Q217" s="285" t="n">
        <v>269135.04</v>
      </c>
      <c r="R217" s="285" t="n">
        <v>7</v>
      </c>
      <c r="S217" s="285" t="n">
        <v>0</v>
      </c>
      <c r="T217" s="285" t="n">
        <v>298502</v>
      </c>
      <c r="U217" s="285" t="n">
        <v>7</v>
      </c>
      <c r="V217" s="285" t="n">
        <v>0</v>
      </c>
      <c r="W217" s="285" t="n">
        <v>0</v>
      </c>
      <c r="X217" s="285" t="n">
        <v>0</v>
      </c>
      <c r="Y217" s="285" t="n">
        <v>0</v>
      </c>
      <c r="Z217" s="285" t="n">
        <v>0</v>
      </c>
      <c r="AA217" s="285" t="n">
        <v>0</v>
      </c>
      <c r="AB217" s="285" t="n">
        <v>0</v>
      </c>
      <c r="AC217" s="285" t="n">
        <v>0</v>
      </c>
      <c r="AD217" s="285" t="n">
        <v>0</v>
      </c>
      <c r="AE217" s="345"/>
      <c r="AF217" s="285" t="n">
        <f aca="false">IF(ISBLANK(Q217),"",ROUND(Q217-(AS217+AT217+AU217),0))</f>
        <v>0</v>
      </c>
      <c r="AG217" s="285" t="n">
        <f aca="false">IF(ISBLANK(T217),"",ROUND(T217-(AV217+AW217+AX217),0))</f>
        <v>0</v>
      </c>
      <c r="AH217" s="285" t="n">
        <f aca="false">IF(ISBLANK(W217),"",ROUND(W217-(BK217+BL217+BM217),0))</f>
        <v>0</v>
      </c>
      <c r="AI217" s="285" t="n">
        <f aca="false">IF(ISBLANK(Y217),"",ROUND(Y217-(BN217+BO217+BP217),0))</f>
        <v>0</v>
      </c>
      <c r="AJ217" s="285" t="n">
        <f aca="false">IF(ISBLANK(AA217),"",ROUND(AA217-(BW217+BX217+BY217),0))</f>
        <v>0</v>
      </c>
      <c r="AK217" s="285" t="n">
        <f aca="false">IF(ISBLANK(AC217),"",ROUND(AC217-(BZ217+CA217+CB217),0))</f>
        <v>0</v>
      </c>
      <c r="AL217" s="285" t="n">
        <f aca="false">IF(ISBLANK(R217),"",ROUND((R217+S217)-(AY217+AZ217+BA217+BE217+BF217+BG217),0))</f>
        <v>0</v>
      </c>
      <c r="AM217" s="285" t="n">
        <f aca="false">IF(ISBLANK(U217),"",ROUND((U217+V217)-(BB217+BC217+BD217+BH217+BI217+BJ217),0))</f>
        <v>0</v>
      </c>
      <c r="AN217" s="285" t="n">
        <f aca="false">IF(ISBLANK(X217),"",ROUND((X217)-(BQ217+BR217+BS217),0))</f>
        <v>0</v>
      </c>
      <c r="AO217" s="285" t="n">
        <f aca="false">IF(ISBLANK(Z217),"",ROUND((Z217)-(BT217+BU217+BV217),0))</f>
        <v>0</v>
      </c>
      <c r="AP217" s="285" t="n">
        <f aca="false">IF(ISBLANK(AB217),"",ROUND((AB217)-(CC217+CD217+CE217),0))</f>
        <v>0</v>
      </c>
      <c r="AQ217" s="285" t="n">
        <f aca="false">IF(ISBLANK(AD217),"",ROUND((AD217)-(CF217+CG217+CH217),0))</f>
        <v>0</v>
      </c>
      <c r="AR217" s="345"/>
      <c r="AS217" s="285" t="n">
        <v>0</v>
      </c>
      <c r="AT217" s="285" t="n">
        <v>269135.04</v>
      </c>
      <c r="AU217" s="285" t="n">
        <v>0</v>
      </c>
      <c r="AV217" s="285" t="n">
        <v>0</v>
      </c>
      <c r="AW217" s="285" t="n">
        <v>298502</v>
      </c>
      <c r="AX217" s="285" t="n">
        <v>0</v>
      </c>
      <c r="AY217" s="285" t="n">
        <v>0</v>
      </c>
      <c r="AZ217" s="285" t="n">
        <v>7</v>
      </c>
      <c r="BA217" s="285" t="n">
        <v>0</v>
      </c>
      <c r="BB217" s="285" t="n">
        <v>0</v>
      </c>
      <c r="BC217" s="285" t="n">
        <v>7</v>
      </c>
      <c r="BD217" s="285" t="n">
        <v>0</v>
      </c>
      <c r="BE217" s="285" t="n">
        <v>0</v>
      </c>
      <c r="BF217" s="285" t="n">
        <v>0</v>
      </c>
      <c r="BG217" s="285" t="n">
        <v>0</v>
      </c>
      <c r="BH217" s="285" t="n">
        <v>0</v>
      </c>
      <c r="BI217" s="285" t="n">
        <v>0</v>
      </c>
      <c r="BJ217" s="285" t="n">
        <v>0</v>
      </c>
      <c r="BK217" s="285" t="n">
        <v>0</v>
      </c>
      <c r="BL217" s="285" t="n">
        <v>0</v>
      </c>
      <c r="BM217" s="285" t="n">
        <v>0</v>
      </c>
      <c r="BN217" s="285" t="n">
        <v>0</v>
      </c>
      <c r="BO217" s="285" t="n">
        <v>0</v>
      </c>
      <c r="BP217" s="285" t="n">
        <v>0</v>
      </c>
      <c r="BQ217" s="285" t="n">
        <v>0</v>
      </c>
      <c r="BR217" s="285" t="n">
        <v>0</v>
      </c>
      <c r="BS217" s="285" t="n">
        <v>0</v>
      </c>
      <c r="BT217" s="285" t="n">
        <v>0</v>
      </c>
      <c r="BU217" s="285" t="n">
        <v>0</v>
      </c>
      <c r="BV217" s="285" t="n">
        <v>0</v>
      </c>
      <c r="BW217" s="285" t="n">
        <v>0</v>
      </c>
      <c r="BX217" s="285" t="n">
        <v>0</v>
      </c>
      <c r="BY217" s="285" t="n">
        <v>0</v>
      </c>
      <c r="BZ217" s="285" t="n">
        <v>0</v>
      </c>
      <c r="CA217" s="285" t="n">
        <v>0</v>
      </c>
      <c r="CB217" s="285" t="n">
        <v>0</v>
      </c>
      <c r="CC217" s="285" t="n">
        <v>0</v>
      </c>
      <c r="CD217" s="285" t="n">
        <v>0</v>
      </c>
      <c r="CE217" s="285" t="n">
        <v>0</v>
      </c>
      <c r="CF217" s="285" t="n">
        <v>0</v>
      </c>
      <c r="CG217" s="285" t="n">
        <v>0</v>
      </c>
      <c r="CH217" s="285" t="n">
        <v>0</v>
      </c>
      <c r="CI217" s="345"/>
      <c r="CJ217" s="281"/>
      <c r="CK217" s="285"/>
      <c r="CL217" s="285"/>
      <c r="CM217" s="285"/>
      <c r="CN217" s="285"/>
      <c r="CO217" s="285"/>
      <c r="CP217" s="285"/>
      <c r="CQ217" s="285"/>
      <c r="CR217" s="285"/>
      <c r="CS217" s="285"/>
      <c r="CT217" s="285"/>
      <c r="CU217" s="285"/>
      <c r="CV217" s="285"/>
      <c r="CW217" s="285"/>
      <c r="CX217" s="285"/>
      <c r="CY217" s="285"/>
      <c r="CZ217" s="285"/>
      <c r="DA217" s="285"/>
      <c r="DB217" s="285"/>
      <c r="DC217" s="285"/>
      <c r="DD217" s="285"/>
      <c r="DJ217" s="18"/>
      <c r="DK217" s="18"/>
      <c r="DL217" s="18"/>
      <c r="DM217" s="18"/>
      <c r="DN217" s="18"/>
      <c r="DO217" s="18"/>
      <c r="DP217" s="18"/>
      <c r="DQ217" s="18"/>
      <c r="DR217" s="18"/>
      <c r="DS217" s="18"/>
      <c r="DT217" s="18"/>
      <c r="DU217" s="18"/>
      <c r="DV217" s="18"/>
      <c r="DW217" s="18"/>
      <c r="DX217" s="18"/>
      <c r="DY217" s="18"/>
      <c r="DZ217" s="18"/>
      <c r="EA217" s="18"/>
      <c r="EB217" s="18"/>
      <c r="EC217" s="18"/>
    </row>
    <row r="218" customFormat="false" ht="11.25" hidden="false" customHeight="true" outlineLevel="0" collapsed="false">
      <c r="A218" s="342" t="n">
        <v>2015</v>
      </c>
      <c r="B218" s="343" t="n">
        <v>423</v>
      </c>
      <c r="C218" s="344" t="s">
        <v>612</v>
      </c>
      <c r="D218" s="285" t="n">
        <v>40000</v>
      </c>
      <c r="E218" s="285" t="n">
        <v>57600</v>
      </c>
      <c r="F218" s="285" t="n">
        <v>65232.65</v>
      </c>
      <c r="G218" s="285" t="n">
        <v>66704.05</v>
      </c>
      <c r="H218" s="285" t="n">
        <v>0</v>
      </c>
      <c r="I218" s="285" t="n">
        <v>0</v>
      </c>
      <c r="J218" s="345"/>
      <c r="K218" s="285" t="n">
        <f aca="false">IF(E218&lt;&gt;0,ROUND(E218-(T218/(U218+V218)),0),"")</f>
        <v>0</v>
      </c>
      <c r="L218" s="285" t="n">
        <f aca="false">IF(F218&lt;&gt;0,ROUND(F218-(W218/(X218)),0),"")</f>
        <v>0</v>
      </c>
      <c r="M218" s="285" t="n">
        <f aca="false">IF(G218&lt;&gt;0,ROUND(G218-(Y218/(Z218)),0),"")</f>
        <v>-0</v>
      </c>
      <c r="N218" s="285" t="str">
        <f aca="false">IF(H218&lt;&gt;0,ROUND(H218-(AA218/(AB218)),0),"")</f>
        <v/>
      </c>
      <c r="O218" s="285" t="str">
        <f aca="false">IF(I218&lt;&gt;0,ROUND(I218-(AC218/(AD218)),0),"")</f>
        <v/>
      </c>
      <c r="P218" s="345"/>
      <c r="Q218" s="285" t="n">
        <v>40000</v>
      </c>
      <c r="R218" s="285" t="n">
        <v>1</v>
      </c>
      <c r="S218" s="285" t="n">
        <v>0</v>
      </c>
      <c r="T218" s="285" t="n">
        <v>57600</v>
      </c>
      <c r="U218" s="285" t="n">
        <v>1</v>
      </c>
      <c r="V218" s="285" t="n">
        <v>0</v>
      </c>
      <c r="W218" s="285" t="n">
        <v>48272.16</v>
      </c>
      <c r="X218" s="285" t="n">
        <v>0.74</v>
      </c>
      <c r="Y218" s="285" t="n">
        <v>49361</v>
      </c>
      <c r="Z218" s="285" t="n">
        <v>0.74</v>
      </c>
      <c r="AA218" s="285" t="n">
        <v>0</v>
      </c>
      <c r="AB218" s="285" t="n">
        <v>0</v>
      </c>
      <c r="AC218" s="285" t="n">
        <v>0</v>
      </c>
      <c r="AD218" s="285" t="n">
        <v>0</v>
      </c>
      <c r="AE218" s="345"/>
      <c r="AF218" s="285" t="n">
        <f aca="false">IF(ISBLANK(Q218),"",ROUND(Q218-(AS218+AT218+AU218),0))</f>
        <v>0</v>
      </c>
      <c r="AG218" s="285" t="n">
        <f aca="false">IF(ISBLANK(T218),"",ROUND(T218-(AV218+AW218+AX218),0))</f>
        <v>0</v>
      </c>
      <c r="AH218" s="285" t="n">
        <f aca="false">IF(ISBLANK(W218),"",ROUND(W218-(BK218+BL218+BM218),0))</f>
        <v>0</v>
      </c>
      <c r="AI218" s="285" t="n">
        <f aca="false">IF(ISBLANK(Y218),"",ROUND(Y218-(BN218+BO218+BP218),0))</f>
        <v>0</v>
      </c>
      <c r="AJ218" s="285" t="n">
        <f aca="false">IF(ISBLANK(AA218),"",ROUND(AA218-(BW218+BX218+BY218),0))</f>
        <v>0</v>
      </c>
      <c r="AK218" s="285" t="n">
        <f aca="false">IF(ISBLANK(AC218),"",ROUND(AC218-(BZ218+CA218+CB218),0))</f>
        <v>0</v>
      </c>
      <c r="AL218" s="285" t="n">
        <f aca="false">IF(ISBLANK(R218),"",ROUND((R218+S218)-(AY218+AZ218+BA218+BE218+BF218+BG218),0))</f>
        <v>0</v>
      </c>
      <c r="AM218" s="285" t="n">
        <f aca="false">IF(ISBLANK(U218),"",ROUND((U218+V218)-(BB218+BC218+BD218+BH218+BI218+BJ218),0))</f>
        <v>0</v>
      </c>
      <c r="AN218" s="285" t="n">
        <f aca="false">IF(ISBLANK(X218),"",ROUND((X218)-(BQ218+BR218+BS218),0))</f>
        <v>0</v>
      </c>
      <c r="AO218" s="285" t="n">
        <f aca="false">IF(ISBLANK(Z218),"",ROUND((Z218)-(BT218+BU218+BV218),0))</f>
        <v>0</v>
      </c>
      <c r="AP218" s="285" t="n">
        <f aca="false">IF(ISBLANK(AB218),"",ROUND((AB218)-(CC218+CD218+CE218),0))</f>
        <v>0</v>
      </c>
      <c r="AQ218" s="285" t="n">
        <f aca="false">IF(ISBLANK(AD218),"",ROUND((AD218)-(CF218+CG218+CH218),0))</f>
        <v>0</v>
      </c>
      <c r="AR218" s="345"/>
      <c r="AS218" s="285" t="n">
        <v>0</v>
      </c>
      <c r="AT218" s="285" t="n">
        <v>40000</v>
      </c>
      <c r="AU218" s="285" t="n">
        <v>0</v>
      </c>
      <c r="AV218" s="285" t="n">
        <v>0</v>
      </c>
      <c r="AW218" s="285" t="n">
        <v>57600</v>
      </c>
      <c r="AX218" s="285" t="n">
        <v>0</v>
      </c>
      <c r="AY218" s="285" t="n">
        <v>0</v>
      </c>
      <c r="AZ218" s="285" t="n">
        <v>1</v>
      </c>
      <c r="BA218" s="285" t="n">
        <v>0</v>
      </c>
      <c r="BB218" s="285" t="n">
        <v>0</v>
      </c>
      <c r="BC218" s="285" t="n">
        <v>1</v>
      </c>
      <c r="BD218" s="285" t="n">
        <v>0</v>
      </c>
      <c r="BE218" s="285" t="n">
        <v>0</v>
      </c>
      <c r="BF218" s="285" t="n">
        <v>0</v>
      </c>
      <c r="BG218" s="285" t="n">
        <v>0</v>
      </c>
      <c r="BH218" s="285" t="n">
        <v>0</v>
      </c>
      <c r="BI218" s="285" t="n">
        <v>0</v>
      </c>
      <c r="BJ218" s="285" t="n">
        <v>0</v>
      </c>
      <c r="BK218" s="285" t="n">
        <v>0</v>
      </c>
      <c r="BL218" s="285" t="n">
        <v>48272.16</v>
      </c>
      <c r="BM218" s="285" t="n">
        <v>0</v>
      </c>
      <c r="BN218" s="285" t="n">
        <v>0</v>
      </c>
      <c r="BO218" s="285" t="n">
        <v>49361</v>
      </c>
      <c r="BP218" s="285" t="n">
        <v>0</v>
      </c>
      <c r="BQ218" s="285" t="n">
        <v>0</v>
      </c>
      <c r="BR218" s="285" t="n">
        <v>0.74</v>
      </c>
      <c r="BS218" s="285" t="n">
        <v>0</v>
      </c>
      <c r="BT218" s="285" t="n">
        <v>0</v>
      </c>
      <c r="BU218" s="285" t="n">
        <v>0.74</v>
      </c>
      <c r="BV218" s="285" t="n">
        <v>0</v>
      </c>
      <c r="BW218" s="285" t="n">
        <v>0</v>
      </c>
      <c r="BX218" s="285" t="n">
        <v>0</v>
      </c>
      <c r="BY218" s="285" t="n">
        <v>0</v>
      </c>
      <c r="BZ218" s="285" t="n">
        <v>0</v>
      </c>
      <c r="CA218" s="285" t="n">
        <v>0</v>
      </c>
      <c r="CB218" s="285" t="n">
        <v>0</v>
      </c>
      <c r="CC218" s="285" t="n">
        <v>0</v>
      </c>
      <c r="CD218" s="285" t="n">
        <v>0</v>
      </c>
      <c r="CE218" s="285" t="n">
        <v>0</v>
      </c>
      <c r="CF218" s="285" t="n">
        <v>0</v>
      </c>
      <c r="CG218" s="285" t="n">
        <v>0</v>
      </c>
      <c r="CH218" s="285" t="n">
        <v>0</v>
      </c>
    </row>
    <row r="219" customFormat="false" ht="11.25" hidden="false" customHeight="true" outlineLevel="0" collapsed="false">
      <c r="A219" s="342" t="n">
        <v>2015</v>
      </c>
      <c r="B219" s="343" t="n">
        <v>424</v>
      </c>
      <c r="C219" s="344" t="s">
        <v>613</v>
      </c>
      <c r="D219" s="285" t="n">
        <v>38634.41</v>
      </c>
      <c r="E219" s="285" t="n">
        <v>40040</v>
      </c>
      <c r="F219" s="285" t="n">
        <v>0</v>
      </c>
      <c r="G219" s="285" t="n">
        <v>0</v>
      </c>
      <c r="H219" s="285" t="n">
        <v>0</v>
      </c>
      <c r="I219" s="285" t="n">
        <v>0</v>
      </c>
      <c r="J219" s="345"/>
      <c r="K219" s="285" t="n">
        <f aca="false">IF(E219&lt;&gt;0,ROUND(E219-(T219/(U219+V219)),0),"")</f>
        <v>0</v>
      </c>
      <c r="L219" s="285" t="str">
        <f aca="false">IF(F219&lt;&gt;0,ROUND(F219-(W219/(X219)),0),"")</f>
        <v/>
      </c>
      <c r="M219" s="285" t="str">
        <f aca="false">IF(G219&lt;&gt;0,ROUND(G219-(Y219/(Z219)),0),"")</f>
        <v/>
      </c>
      <c r="N219" s="285" t="str">
        <f aca="false">IF(H219&lt;&gt;0,ROUND(H219-(AA219/(AB219)),0),"")</f>
        <v/>
      </c>
      <c r="O219" s="285" t="str">
        <f aca="false">IF(I219&lt;&gt;0,ROUND(I219-(AC219/(AD219)),0),"")</f>
        <v/>
      </c>
      <c r="P219" s="345"/>
      <c r="Q219" s="285" t="n">
        <v>231806.45</v>
      </c>
      <c r="R219" s="285" t="n">
        <v>6</v>
      </c>
      <c r="S219" s="285" t="n">
        <v>0</v>
      </c>
      <c r="T219" s="285" t="n">
        <v>240240</v>
      </c>
      <c r="U219" s="285" t="n">
        <v>6</v>
      </c>
      <c r="V219" s="285" t="n">
        <v>0</v>
      </c>
      <c r="W219" s="285" t="n">
        <v>0</v>
      </c>
      <c r="X219" s="285" t="n">
        <v>0</v>
      </c>
      <c r="Y219" s="285" t="n">
        <v>0</v>
      </c>
      <c r="Z219" s="285" t="n">
        <v>0</v>
      </c>
      <c r="AA219" s="285" t="n">
        <v>0</v>
      </c>
      <c r="AB219" s="285" t="n">
        <v>0</v>
      </c>
      <c r="AC219" s="285" t="n">
        <v>0</v>
      </c>
      <c r="AD219" s="285" t="n">
        <v>0</v>
      </c>
      <c r="AE219" s="345"/>
      <c r="AF219" s="285" t="n">
        <f aca="false">IF(ISBLANK(Q219),"",ROUND(Q219-(AS219+AT219+AU219),0))</f>
        <v>0</v>
      </c>
      <c r="AG219" s="285" t="n">
        <f aca="false">IF(ISBLANK(T219),"",ROUND(T219-(AV219+AW219+AX219),0))</f>
        <v>0</v>
      </c>
      <c r="AH219" s="285" t="n">
        <f aca="false">IF(ISBLANK(W219),"",ROUND(W219-(BK219+BL219+BM219),0))</f>
        <v>0</v>
      </c>
      <c r="AI219" s="285" t="n">
        <f aca="false">IF(ISBLANK(Y219),"",ROUND(Y219-(BN219+BO219+BP219),0))</f>
        <v>0</v>
      </c>
      <c r="AJ219" s="285" t="n">
        <f aca="false">IF(ISBLANK(AA219),"",ROUND(AA219-(BW219+BX219+BY219),0))</f>
        <v>0</v>
      </c>
      <c r="AK219" s="285" t="n">
        <f aca="false">IF(ISBLANK(AC219),"",ROUND(AC219-(BZ219+CA219+CB219),0))</f>
        <v>0</v>
      </c>
      <c r="AL219" s="285" t="n">
        <f aca="false">IF(ISBLANK(R219),"",ROUND((R219+S219)-(AY219+AZ219+BA219+BE219+BF219+BG219),0))</f>
        <v>0</v>
      </c>
      <c r="AM219" s="285" t="n">
        <f aca="false">IF(ISBLANK(U219),"",ROUND((U219+V219)-(BB219+BC219+BD219+BH219+BI219+BJ219),0))</f>
        <v>0</v>
      </c>
      <c r="AN219" s="285" t="n">
        <f aca="false">IF(ISBLANK(X219),"",ROUND((X219)-(BQ219+BR219+BS219),0))</f>
        <v>0</v>
      </c>
      <c r="AO219" s="285" t="n">
        <f aca="false">IF(ISBLANK(Z219),"",ROUND((Z219)-(BT219+BU219+BV219),0))</f>
        <v>0</v>
      </c>
      <c r="AP219" s="285" t="n">
        <f aca="false">IF(ISBLANK(AB219),"",ROUND((AB219)-(CC219+CD219+CE219),0))</f>
        <v>0</v>
      </c>
      <c r="AQ219" s="285" t="n">
        <f aca="false">IF(ISBLANK(AD219),"",ROUND((AD219)-(CF219+CG219+CH219),0))</f>
        <v>0</v>
      </c>
      <c r="AR219" s="345"/>
      <c r="AS219" s="285" t="n">
        <v>0</v>
      </c>
      <c r="AT219" s="285" t="n">
        <v>231806.45</v>
      </c>
      <c r="AU219" s="285" t="n">
        <v>0</v>
      </c>
      <c r="AV219" s="285" t="n">
        <v>0</v>
      </c>
      <c r="AW219" s="285" t="n">
        <v>240240</v>
      </c>
      <c r="AX219" s="285" t="n">
        <v>0</v>
      </c>
      <c r="AY219" s="285" t="n">
        <v>0</v>
      </c>
      <c r="AZ219" s="285" t="n">
        <v>6</v>
      </c>
      <c r="BA219" s="285" t="n">
        <v>0</v>
      </c>
      <c r="BB219" s="285" t="n">
        <v>0</v>
      </c>
      <c r="BC219" s="285" t="n">
        <v>6</v>
      </c>
      <c r="BD219" s="285" t="n">
        <v>0</v>
      </c>
      <c r="BE219" s="285" t="n">
        <v>0</v>
      </c>
      <c r="BF219" s="285" t="n">
        <v>0</v>
      </c>
      <c r="BG219" s="285" t="n">
        <v>0</v>
      </c>
      <c r="BH219" s="285" t="n">
        <v>0</v>
      </c>
      <c r="BI219" s="285" t="n">
        <v>0</v>
      </c>
      <c r="BJ219" s="285" t="n">
        <v>0</v>
      </c>
      <c r="BK219" s="285" t="n">
        <v>0</v>
      </c>
      <c r="BL219" s="285" t="n">
        <v>0</v>
      </c>
      <c r="BM219" s="285" t="n">
        <v>0</v>
      </c>
      <c r="BN219" s="285" t="n">
        <v>0</v>
      </c>
      <c r="BO219" s="285" t="n">
        <v>0</v>
      </c>
      <c r="BP219" s="285" t="n">
        <v>0</v>
      </c>
      <c r="BQ219" s="285" t="n">
        <v>0</v>
      </c>
      <c r="BR219" s="285" t="n">
        <v>0</v>
      </c>
      <c r="BS219" s="285" t="n">
        <v>0</v>
      </c>
      <c r="BT219" s="285" t="n">
        <v>0</v>
      </c>
      <c r="BU219" s="285" t="n">
        <v>0</v>
      </c>
      <c r="BV219" s="285" t="n">
        <v>0</v>
      </c>
      <c r="BW219" s="285" t="n">
        <v>0</v>
      </c>
      <c r="BX219" s="285" t="n">
        <v>0</v>
      </c>
      <c r="BY219" s="285" t="n">
        <v>0</v>
      </c>
      <c r="BZ219" s="285" t="n">
        <v>0</v>
      </c>
      <c r="CA219" s="285" t="n">
        <v>0</v>
      </c>
      <c r="CB219" s="285" t="n">
        <v>0</v>
      </c>
      <c r="CC219" s="285" t="n">
        <v>0</v>
      </c>
      <c r="CD219" s="285" t="n">
        <v>0</v>
      </c>
      <c r="CE219" s="285" t="n">
        <v>0</v>
      </c>
      <c r="CF219" s="285" t="n">
        <v>0</v>
      </c>
      <c r="CG219" s="285" t="n">
        <v>0</v>
      </c>
      <c r="CH219" s="285" t="n">
        <v>0</v>
      </c>
    </row>
    <row r="220" customFormat="false" ht="11.25" hidden="false" customHeight="true" outlineLevel="0" collapsed="false">
      <c r="A220" s="342" t="n">
        <v>2015</v>
      </c>
      <c r="B220" s="343" t="n">
        <v>426</v>
      </c>
      <c r="C220" s="344" t="s">
        <v>459</v>
      </c>
      <c r="D220" s="285" t="n">
        <v>51724.7</v>
      </c>
      <c r="E220" s="285" t="n">
        <v>53424.66</v>
      </c>
      <c r="F220" s="285" t="n">
        <v>82384.79</v>
      </c>
      <c r="G220" s="285" t="n">
        <v>84848.48</v>
      </c>
      <c r="H220" s="285" t="n">
        <v>0</v>
      </c>
      <c r="I220" s="285" t="n">
        <v>0</v>
      </c>
      <c r="J220" s="345"/>
      <c r="K220" s="285" t="n">
        <f aca="false">IF(E220&lt;&gt;0,ROUND(E220-(T220/(U220+V220)),0),"")</f>
        <v>0</v>
      </c>
      <c r="L220" s="285" t="n">
        <f aca="false">IF(F220&lt;&gt;0,ROUND(F220-(W220/(X220)),0),"")</f>
        <v>0</v>
      </c>
      <c r="M220" s="285" t="n">
        <f aca="false">IF(G220&lt;&gt;0,ROUND(G220-(Y220/(Z220)),0),"")</f>
        <v>-0</v>
      </c>
      <c r="N220" s="285" t="str">
        <f aca="false">IF(H220&lt;&gt;0,ROUND(H220-(AA220/(AB220)),0),"")</f>
        <v/>
      </c>
      <c r="O220" s="285" t="str">
        <f aca="false">IF(I220&lt;&gt;0,ROUND(I220-(AC220/(AD220)),0),"")</f>
        <v/>
      </c>
      <c r="P220" s="345"/>
      <c r="Q220" s="285" t="n">
        <v>188795.17</v>
      </c>
      <c r="R220" s="285" t="n">
        <v>3.5</v>
      </c>
      <c r="S220" s="285" t="n">
        <v>0.15</v>
      </c>
      <c r="T220" s="285" t="n">
        <v>195000</v>
      </c>
      <c r="U220" s="285" t="n">
        <v>3.5</v>
      </c>
      <c r="V220" s="285" t="n">
        <v>0.15</v>
      </c>
      <c r="W220" s="285" t="n">
        <v>27186.98</v>
      </c>
      <c r="X220" s="285" t="n">
        <v>0.33</v>
      </c>
      <c r="Y220" s="285" t="n">
        <v>28000</v>
      </c>
      <c r="Z220" s="285" t="n">
        <v>0.33</v>
      </c>
      <c r="AA220" s="285" t="n">
        <v>0</v>
      </c>
      <c r="AB220" s="285" t="n">
        <v>0</v>
      </c>
      <c r="AC220" s="285" t="n">
        <v>0</v>
      </c>
      <c r="AD220" s="285" t="n">
        <v>0</v>
      </c>
      <c r="AE220" s="345"/>
      <c r="AF220" s="285" t="n">
        <f aca="false">IF(ISBLANK(Q220),"",ROUND(Q220-(AS220+AT220+AU220),0))</f>
        <v>0</v>
      </c>
      <c r="AG220" s="285" t="n">
        <f aca="false">IF(ISBLANK(T220),"",ROUND(T220-(AV220+AW220+AX220),0))</f>
        <v>0</v>
      </c>
      <c r="AH220" s="285" t="n">
        <f aca="false">IF(ISBLANK(W220),"",ROUND(W220-(BK220+BL220+BM220),0))</f>
        <v>0</v>
      </c>
      <c r="AI220" s="285" t="n">
        <f aca="false">IF(ISBLANK(Y220),"",ROUND(Y220-(BN220+BO220+BP220),0))</f>
        <v>0</v>
      </c>
      <c r="AJ220" s="285" t="n">
        <f aca="false">IF(ISBLANK(AA220),"",ROUND(AA220-(BW220+BX220+BY220),0))</f>
        <v>0</v>
      </c>
      <c r="AK220" s="285" t="n">
        <f aca="false">IF(ISBLANK(AC220),"",ROUND(AC220-(BZ220+CA220+CB220),0))</f>
        <v>0</v>
      </c>
      <c r="AL220" s="285" t="n">
        <f aca="false">IF(ISBLANK(R220),"",ROUND((R220+S220)-(AY220+AZ220+BA220+BE220+BF220+BG220),0))</f>
        <v>0</v>
      </c>
      <c r="AM220" s="285" t="n">
        <f aca="false">IF(ISBLANK(U220),"",ROUND((U220+V220)-(BB220+BC220+BD220+BH220+BI220+BJ220),0))</f>
        <v>0</v>
      </c>
      <c r="AN220" s="285" t="n">
        <f aca="false">IF(ISBLANK(X220),"",ROUND((X220)-(BQ220+BR220+BS220),0))</f>
        <v>0</v>
      </c>
      <c r="AO220" s="285" t="n">
        <f aca="false">IF(ISBLANK(Z220),"",ROUND((Z220)-(BT220+BU220+BV220),0))</f>
        <v>0</v>
      </c>
      <c r="AP220" s="285" t="n">
        <f aca="false">IF(ISBLANK(AB220),"",ROUND((AB220)-(CC220+CD220+CE220),0))</f>
        <v>0</v>
      </c>
      <c r="AQ220" s="285" t="n">
        <f aca="false">IF(ISBLANK(AD220),"",ROUND((AD220)-(CF220+CG220+CH220),0))</f>
        <v>0</v>
      </c>
      <c r="AR220" s="345"/>
      <c r="AS220" s="285" t="n">
        <v>0</v>
      </c>
      <c r="AT220" s="285" t="n">
        <v>188795.17</v>
      </c>
      <c r="AU220" s="285" t="n">
        <v>0</v>
      </c>
      <c r="AV220" s="285" t="n">
        <v>0</v>
      </c>
      <c r="AW220" s="285" t="n">
        <v>195000</v>
      </c>
      <c r="AX220" s="285" t="n">
        <v>0</v>
      </c>
      <c r="AY220" s="285" t="n">
        <v>0</v>
      </c>
      <c r="AZ220" s="285" t="n">
        <v>3.5</v>
      </c>
      <c r="BA220" s="285" t="n">
        <v>0</v>
      </c>
      <c r="BB220" s="285" t="n">
        <v>0</v>
      </c>
      <c r="BC220" s="285" t="n">
        <v>3.5</v>
      </c>
      <c r="BD220" s="285" t="n">
        <v>0</v>
      </c>
      <c r="BE220" s="285" t="n">
        <v>0</v>
      </c>
      <c r="BF220" s="285" t="n">
        <v>0.15</v>
      </c>
      <c r="BG220" s="285" t="n">
        <v>0</v>
      </c>
      <c r="BH220" s="285" t="n">
        <v>0</v>
      </c>
      <c r="BI220" s="285" t="n">
        <v>0.15</v>
      </c>
      <c r="BJ220" s="285" t="n">
        <v>0</v>
      </c>
      <c r="BK220" s="285" t="n">
        <v>0</v>
      </c>
      <c r="BL220" s="285" t="n">
        <v>27186.98</v>
      </c>
      <c r="BM220" s="285" t="n">
        <v>0</v>
      </c>
      <c r="BN220" s="285" t="n">
        <v>0</v>
      </c>
      <c r="BO220" s="285" t="n">
        <v>28000</v>
      </c>
      <c r="BP220" s="285" t="n">
        <v>0</v>
      </c>
      <c r="BQ220" s="285" t="n">
        <v>0</v>
      </c>
      <c r="BR220" s="285" t="n">
        <v>0.33</v>
      </c>
      <c r="BS220" s="285" t="n">
        <v>0</v>
      </c>
      <c r="BT220" s="285" t="n">
        <v>0</v>
      </c>
      <c r="BU220" s="285" t="n">
        <v>0.33</v>
      </c>
      <c r="BV220" s="285" t="n">
        <v>0</v>
      </c>
      <c r="BW220" s="285" t="n">
        <v>0</v>
      </c>
      <c r="BX220" s="285" t="n">
        <v>0</v>
      </c>
      <c r="BY220" s="285" t="n">
        <v>0</v>
      </c>
      <c r="BZ220" s="285" t="n">
        <v>0</v>
      </c>
      <c r="CA220" s="285" t="n">
        <v>0</v>
      </c>
      <c r="CB220" s="285" t="n">
        <v>0</v>
      </c>
      <c r="CC220" s="285" t="n">
        <v>0</v>
      </c>
      <c r="CD220" s="285" t="n">
        <v>0</v>
      </c>
      <c r="CE220" s="285" t="n">
        <v>0</v>
      </c>
      <c r="CF220" s="285" t="n">
        <v>0</v>
      </c>
      <c r="CG220" s="285" t="n">
        <v>0</v>
      </c>
      <c r="CH220" s="285" t="n">
        <v>0</v>
      </c>
    </row>
    <row r="221" customFormat="false" ht="11.25" hidden="false" customHeight="true" outlineLevel="0" collapsed="false">
      <c r="A221" s="342" t="n">
        <v>2015</v>
      </c>
      <c r="B221" s="343" t="n">
        <v>427</v>
      </c>
      <c r="C221" s="344" t="s">
        <v>614</v>
      </c>
      <c r="D221" s="285" t="n">
        <v>47797.63</v>
      </c>
      <c r="E221" s="285" t="n">
        <v>47819.26</v>
      </c>
      <c r="F221" s="285" t="n">
        <v>96067.08</v>
      </c>
      <c r="G221" s="285" t="n">
        <v>97989</v>
      </c>
      <c r="H221" s="285" t="n">
        <v>73361.59</v>
      </c>
      <c r="I221" s="285" t="n">
        <v>80228</v>
      </c>
      <c r="J221" s="345"/>
      <c r="K221" s="285" t="n">
        <f aca="false">IF(E221&lt;&gt;0,ROUND(E221-(T221/(U221+V221)),0),"")</f>
        <v>-0</v>
      </c>
      <c r="L221" s="285" t="n">
        <f aca="false">IF(F221&lt;&gt;0,ROUND(F221-(W221/(X221)),0),"")</f>
        <v>0</v>
      </c>
      <c r="M221" s="285" t="n">
        <f aca="false">IF(G221&lt;&gt;0,ROUND(G221-(Y221/(Z221)),0),"")</f>
        <v>0</v>
      </c>
      <c r="N221" s="285" t="n">
        <f aca="false">IF(H221&lt;&gt;0,ROUND(H221-(AA221/(AB221)),0),"")</f>
        <v>0</v>
      </c>
      <c r="O221" s="285" t="n">
        <f aca="false">IF(I221&lt;&gt;0,ROUND(I221-(AC221/(AD221)),0),"")</f>
        <v>0</v>
      </c>
      <c r="P221" s="345"/>
      <c r="Q221" s="285" t="n">
        <v>310684.58</v>
      </c>
      <c r="R221" s="285" t="n">
        <v>6</v>
      </c>
      <c r="S221" s="285" t="n">
        <v>0.5</v>
      </c>
      <c r="T221" s="285" t="n">
        <v>454283</v>
      </c>
      <c r="U221" s="285" t="n">
        <v>8.5</v>
      </c>
      <c r="V221" s="285" t="n">
        <v>1</v>
      </c>
      <c r="W221" s="285" t="n">
        <v>96067.08</v>
      </c>
      <c r="X221" s="285" t="n">
        <v>1</v>
      </c>
      <c r="Y221" s="285" t="n">
        <v>97989</v>
      </c>
      <c r="Z221" s="285" t="n">
        <v>1</v>
      </c>
      <c r="AA221" s="285" t="n">
        <v>73361.59</v>
      </c>
      <c r="AB221" s="285" t="n">
        <v>1</v>
      </c>
      <c r="AC221" s="285" t="n">
        <v>80228</v>
      </c>
      <c r="AD221" s="285" t="n">
        <v>1</v>
      </c>
      <c r="AE221" s="345"/>
      <c r="AF221" s="285" t="n">
        <f aca="false">IF(ISBLANK(Q221),"",ROUND(Q221-(AS221+AT221+AU221),0))</f>
        <v>0</v>
      </c>
      <c r="AG221" s="285" t="n">
        <f aca="false">IF(ISBLANK(T221),"",ROUND(T221-(AV221+AW221+AX221),0))</f>
        <v>0</v>
      </c>
      <c r="AH221" s="285" t="n">
        <f aca="false">IF(ISBLANK(W221),"",ROUND(W221-(BK221+BL221+BM221),0))</f>
        <v>0</v>
      </c>
      <c r="AI221" s="285" t="n">
        <f aca="false">IF(ISBLANK(Y221),"",ROUND(Y221-(BN221+BO221+BP221),0))</f>
        <v>0</v>
      </c>
      <c r="AJ221" s="285" t="n">
        <f aca="false">IF(ISBLANK(AA221),"",ROUND(AA221-(BW221+BX221+BY221),0))</f>
        <v>0</v>
      </c>
      <c r="AK221" s="285" t="n">
        <f aca="false">IF(ISBLANK(AC221),"",ROUND(AC221-(BZ221+CA221+CB221),0))</f>
        <v>0</v>
      </c>
      <c r="AL221" s="285" t="n">
        <f aca="false">IF(ISBLANK(R221),"",ROUND((R221+S221)-(AY221+AZ221+BA221+BE221+BF221+BG221),0))</f>
        <v>0</v>
      </c>
      <c r="AM221" s="285" t="n">
        <f aca="false">IF(ISBLANK(U221),"",ROUND((U221+V221)-(BB221+BC221+BD221+BH221+BI221+BJ221),0))</f>
        <v>0</v>
      </c>
      <c r="AN221" s="285" t="n">
        <f aca="false">IF(ISBLANK(X221),"",ROUND((X221)-(BQ221+BR221+BS221),0))</f>
        <v>0</v>
      </c>
      <c r="AO221" s="285" t="n">
        <f aca="false">IF(ISBLANK(Z221),"",ROUND((Z221)-(BT221+BU221+BV221),0))</f>
        <v>0</v>
      </c>
      <c r="AP221" s="285" t="n">
        <f aca="false">IF(ISBLANK(AB221),"",ROUND((AB221)-(CC221+CD221+CE221),0))</f>
        <v>0</v>
      </c>
      <c r="AQ221" s="285" t="n">
        <f aca="false">IF(ISBLANK(AD221),"",ROUND((AD221)-(CF221+CG221+CH221),0))</f>
        <v>0</v>
      </c>
      <c r="AR221" s="345"/>
      <c r="AS221" s="285" t="n">
        <v>0</v>
      </c>
      <c r="AT221" s="285" t="n">
        <v>310684.58</v>
      </c>
      <c r="AU221" s="285" t="n">
        <v>0</v>
      </c>
      <c r="AV221" s="285" t="n">
        <v>0</v>
      </c>
      <c r="AW221" s="285" t="n">
        <v>454283</v>
      </c>
      <c r="AX221" s="285" t="n">
        <v>0</v>
      </c>
      <c r="AY221" s="285" t="n">
        <v>0</v>
      </c>
      <c r="AZ221" s="285" t="n">
        <v>6</v>
      </c>
      <c r="BA221" s="285" t="n">
        <v>0</v>
      </c>
      <c r="BB221" s="285" t="n">
        <v>0</v>
      </c>
      <c r="BC221" s="285" t="n">
        <v>8.5</v>
      </c>
      <c r="BD221" s="285" t="n">
        <v>0</v>
      </c>
      <c r="BE221" s="285" t="n">
        <v>0</v>
      </c>
      <c r="BF221" s="285" t="n">
        <v>0.5</v>
      </c>
      <c r="BG221" s="285" t="n">
        <v>0</v>
      </c>
      <c r="BH221" s="285" t="n">
        <v>0</v>
      </c>
      <c r="BI221" s="285" t="n">
        <v>1</v>
      </c>
      <c r="BJ221" s="285" t="n">
        <v>0</v>
      </c>
      <c r="BK221" s="285" t="n">
        <v>0</v>
      </c>
      <c r="BL221" s="285" t="n">
        <v>96067.08</v>
      </c>
      <c r="BM221" s="285" t="n">
        <v>0</v>
      </c>
      <c r="BN221" s="285" t="n">
        <v>0</v>
      </c>
      <c r="BO221" s="285" t="n">
        <v>97989</v>
      </c>
      <c r="BP221" s="285" t="n">
        <v>0</v>
      </c>
      <c r="BQ221" s="285" t="n">
        <v>0</v>
      </c>
      <c r="BR221" s="285" t="n">
        <v>1</v>
      </c>
      <c r="BS221" s="285" t="n">
        <v>0</v>
      </c>
      <c r="BT221" s="285" t="n">
        <v>0</v>
      </c>
      <c r="BU221" s="285" t="n">
        <v>1</v>
      </c>
      <c r="BV221" s="285" t="n">
        <v>0</v>
      </c>
      <c r="BW221" s="285" t="n">
        <v>0</v>
      </c>
      <c r="BX221" s="285" t="n">
        <v>73361.59</v>
      </c>
      <c r="BY221" s="285" t="n">
        <v>0</v>
      </c>
      <c r="BZ221" s="285" t="n">
        <v>0</v>
      </c>
      <c r="CA221" s="285" t="n">
        <v>80228</v>
      </c>
      <c r="CB221" s="285" t="n">
        <v>0</v>
      </c>
      <c r="CC221" s="285" t="n">
        <v>0</v>
      </c>
      <c r="CD221" s="285" t="n">
        <v>1</v>
      </c>
      <c r="CE221" s="285" t="n">
        <v>0</v>
      </c>
      <c r="CF221" s="285" t="n">
        <v>0</v>
      </c>
      <c r="CG221" s="285" t="n">
        <v>1</v>
      </c>
      <c r="CH221" s="285" t="n">
        <v>0</v>
      </c>
    </row>
    <row r="222" customFormat="false" ht="11.25" hidden="false" customHeight="true" outlineLevel="0" collapsed="false">
      <c r="A222" s="342" t="n">
        <v>2015</v>
      </c>
      <c r="B222" s="343" t="n">
        <v>428</v>
      </c>
      <c r="C222" s="344" t="s">
        <v>615</v>
      </c>
      <c r="D222" s="285" t="n">
        <v>34683.37</v>
      </c>
      <c r="E222" s="285" t="n">
        <v>35934.13</v>
      </c>
      <c r="F222" s="285" t="n">
        <v>0</v>
      </c>
      <c r="G222" s="285" t="n">
        <v>0</v>
      </c>
      <c r="H222" s="285" t="n">
        <v>0</v>
      </c>
      <c r="I222" s="285" t="n">
        <v>0</v>
      </c>
      <c r="J222" s="345"/>
      <c r="K222" s="285" t="n">
        <f aca="false">IF(E222&lt;&gt;0,ROUND(E222-(T222/(U222+V222)),0),"")</f>
        <v>0</v>
      </c>
      <c r="L222" s="285" t="str">
        <f aca="false">IF(F222&lt;&gt;0,ROUND(F222-(W222/(X222)),0),"")</f>
        <v/>
      </c>
      <c r="M222" s="285" t="str">
        <f aca="false">IF(G222&lt;&gt;0,ROUND(G222-(Y222/(Z222)),0),"")</f>
        <v/>
      </c>
      <c r="N222" s="285" t="str">
        <f aca="false">IF(H222&lt;&gt;0,ROUND(H222-(AA222/(AB222)),0),"")</f>
        <v/>
      </c>
      <c r="O222" s="285" t="str">
        <f aca="false">IF(I222&lt;&gt;0,ROUND(I222-(AC222/(AD222)),0),"")</f>
        <v/>
      </c>
      <c r="P222" s="345"/>
      <c r="Q222" s="285" t="n">
        <v>69366.74</v>
      </c>
      <c r="R222" s="285" t="n">
        <v>2</v>
      </c>
      <c r="S222" s="285" t="n">
        <v>0</v>
      </c>
      <c r="T222" s="285" t="n">
        <v>71868.26</v>
      </c>
      <c r="U222" s="285" t="n">
        <v>2</v>
      </c>
      <c r="V222" s="285" t="n">
        <v>0</v>
      </c>
      <c r="W222" s="285" t="n">
        <v>0</v>
      </c>
      <c r="X222" s="285" t="n">
        <v>0</v>
      </c>
      <c r="Y222" s="285" t="n">
        <v>0</v>
      </c>
      <c r="Z222" s="285" t="n">
        <v>0</v>
      </c>
      <c r="AA222" s="285" t="n">
        <v>0</v>
      </c>
      <c r="AB222" s="285" t="n">
        <v>0</v>
      </c>
      <c r="AC222" s="285" t="n">
        <v>0</v>
      </c>
      <c r="AD222" s="285" t="n">
        <v>0</v>
      </c>
      <c r="AE222" s="345"/>
      <c r="AF222" s="285" t="n">
        <f aca="false">IF(ISBLANK(Q222),"",ROUND(Q222-(AS222+AT222+AU222),0))</f>
        <v>0</v>
      </c>
      <c r="AG222" s="285" t="n">
        <f aca="false">IF(ISBLANK(T222),"",ROUND(T222-(AV222+AW222+AX222),0))</f>
        <v>0</v>
      </c>
      <c r="AH222" s="285" t="n">
        <f aca="false">IF(ISBLANK(W222),"",ROUND(W222-(BK222+BL222+BM222),0))</f>
        <v>0</v>
      </c>
      <c r="AI222" s="285" t="n">
        <f aca="false">IF(ISBLANK(Y222),"",ROUND(Y222-(BN222+BO222+BP222),0))</f>
        <v>0</v>
      </c>
      <c r="AJ222" s="285" t="n">
        <f aca="false">IF(ISBLANK(AA222),"",ROUND(AA222-(BW222+BX222+BY222),0))</f>
        <v>0</v>
      </c>
      <c r="AK222" s="285" t="n">
        <f aca="false">IF(ISBLANK(AC222),"",ROUND(AC222-(BZ222+CA222+CB222),0))</f>
        <v>0</v>
      </c>
      <c r="AL222" s="285" t="n">
        <f aca="false">IF(ISBLANK(R222),"",ROUND((R222+S222)-(AY222+AZ222+BA222+BE222+BF222+BG222),0))</f>
        <v>0</v>
      </c>
      <c r="AM222" s="285" t="n">
        <f aca="false">IF(ISBLANK(U222),"",ROUND((U222+V222)-(BB222+BC222+BD222+BH222+BI222+BJ222),0))</f>
        <v>0</v>
      </c>
      <c r="AN222" s="285" t="n">
        <f aca="false">IF(ISBLANK(X222),"",ROUND((X222)-(BQ222+BR222+BS222),0))</f>
        <v>0</v>
      </c>
      <c r="AO222" s="285" t="n">
        <f aca="false">IF(ISBLANK(Z222),"",ROUND((Z222)-(BT222+BU222+BV222),0))</f>
        <v>0</v>
      </c>
      <c r="AP222" s="285" t="n">
        <f aca="false">IF(ISBLANK(AB222),"",ROUND((AB222)-(CC222+CD222+CE222),0))</f>
        <v>0</v>
      </c>
      <c r="AQ222" s="285" t="n">
        <f aca="false">IF(ISBLANK(AD222),"",ROUND((AD222)-(CF222+CG222+CH222),0))</f>
        <v>0</v>
      </c>
      <c r="AR222" s="345"/>
      <c r="AS222" s="285" t="n">
        <v>0</v>
      </c>
      <c r="AT222" s="285" t="n">
        <v>69366.74</v>
      </c>
      <c r="AU222" s="285" t="n">
        <v>0</v>
      </c>
      <c r="AV222" s="285" t="n">
        <v>0</v>
      </c>
      <c r="AW222" s="285" t="n">
        <v>71868.26</v>
      </c>
      <c r="AX222" s="285" t="n">
        <v>0</v>
      </c>
      <c r="AY222" s="285" t="n">
        <v>0</v>
      </c>
      <c r="AZ222" s="285" t="n">
        <v>2</v>
      </c>
      <c r="BA222" s="285" t="n">
        <v>0</v>
      </c>
      <c r="BB222" s="285" t="n">
        <v>0</v>
      </c>
      <c r="BC222" s="285" t="n">
        <v>2</v>
      </c>
      <c r="BD222" s="285" t="n">
        <v>0</v>
      </c>
      <c r="BE222" s="285" t="n">
        <v>0</v>
      </c>
      <c r="BF222" s="285" t="n">
        <v>0</v>
      </c>
      <c r="BG222" s="285" t="n">
        <v>0</v>
      </c>
      <c r="BH222" s="285" t="n">
        <v>0</v>
      </c>
      <c r="BI222" s="285" t="n">
        <v>0</v>
      </c>
      <c r="BJ222" s="285" t="n">
        <v>0</v>
      </c>
      <c r="BK222" s="285" t="n">
        <v>0</v>
      </c>
      <c r="BL222" s="285" t="n">
        <v>0</v>
      </c>
      <c r="BM222" s="285" t="n">
        <v>0</v>
      </c>
      <c r="BN222" s="285" t="n">
        <v>0</v>
      </c>
      <c r="BO222" s="285" t="n">
        <v>0</v>
      </c>
      <c r="BP222" s="285" t="n">
        <v>0</v>
      </c>
      <c r="BQ222" s="285" t="n">
        <v>0</v>
      </c>
      <c r="BR222" s="285" t="n">
        <v>0</v>
      </c>
      <c r="BS222" s="285" t="n">
        <v>0</v>
      </c>
      <c r="BT222" s="285" t="n">
        <v>0</v>
      </c>
      <c r="BU222" s="285" t="n">
        <v>0</v>
      </c>
      <c r="BV222" s="285" t="n">
        <v>0</v>
      </c>
      <c r="BW222" s="285" t="n">
        <v>0</v>
      </c>
      <c r="BX222" s="285" t="n">
        <v>0</v>
      </c>
      <c r="BY222" s="285" t="n">
        <v>0</v>
      </c>
      <c r="BZ222" s="285" t="n">
        <v>0</v>
      </c>
      <c r="CA222" s="285" t="n">
        <v>0</v>
      </c>
      <c r="CB222" s="285" t="n">
        <v>0</v>
      </c>
      <c r="CC222" s="285" t="n">
        <v>0</v>
      </c>
      <c r="CD222" s="285" t="n">
        <v>0</v>
      </c>
      <c r="CE222" s="285" t="n">
        <v>0</v>
      </c>
      <c r="CF222" s="285" t="n">
        <v>0</v>
      </c>
      <c r="CG222" s="285" t="n">
        <v>0</v>
      </c>
      <c r="CH222" s="285" t="n">
        <v>0</v>
      </c>
    </row>
    <row r="223" customFormat="false" ht="11.25" hidden="false" customHeight="true" outlineLevel="0" collapsed="false">
      <c r="A223" s="342" t="n">
        <v>2015</v>
      </c>
      <c r="B223" s="343" t="n">
        <v>429</v>
      </c>
      <c r="C223" s="344" t="s">
        <v>616</v>
      </c>
      <c r="D223" s="285" t="n">
        <v>46830.17</v>
      </c>
      <c r="E223" s="285" t="n">
        <v>48362.13</v>
      </c>
      <c r="F223" s="285" t="n">
        <v>0</v>
      </c>
      <c r="G223" s="285" t="n">
        <v>0</v>
      </c>
      <c r="H223" s="285" t="n">
        <v>0</v>
      </c>
      <c r="I223" s="285" t="n">
        <v>0</v>
      </c>
      <c r="J223" s="345"/>
      <c r="K223" s="285" t="n">
        <f aca="false">IF(E223&lt;&gt;0,ROUND(E223-(T223/(U223+V223)),0),"")</f>
        <v>-0</v>
      </c>
      <c r="L223" s="285" t="str">
        <f aca="false">IF(F223&lt;&gt;0,ROUND(F223-(W223/(X223)),0),"")</f>
        <v/>
      </c>
      <c r="M223" s="285" t="str">
        <f aca="false">IF(G223&lt;&gt;0,ROUND(G223-(Y223/(Z223)),0),"")</f>
        <v/>
      </c>
      <c r="N223" s="285" t="str">
        <f aca="false">IF(H223&lt;&gt;0,ROUND(H223-(AA223/(AB223)),0),"")</f>
        <v/>
      </c>
      <c r="O223" s="285" t="str">
        <f aca="false">IF(I223&lt;&gt;0,ROUND(I223-(AC223/(AD223)),0),"")</f>
        <v/>
      </c>
      <c r="P223" s="345"/>
      <c r="Q223" s="285" t="n">
        <v>351226.24</v>
      </c>
      <c r="R223" s="285" t="n">
        <v>7.5</v>
      </c>
      <c r="S223" s="285" t="n">
        <v>0</v>
      </c>
      <c r="T223" s="285" t="n">
        <v>362716</v>
      </c>
      <c r="U223" s="285" t="n">
        <v>7.5</v>
      </c>
      <c r="V223" s="285" t="n">
        <v>0</v>
      </c>
      <c r="W223" s="285" t="n">
        <v>0</v>
      </c>
      <c r="X223" s="285" t="n">
        <v>0</v>
      </c>
      <c r="Y223" s="285" t="n">
        <v>0</v>
      </c>
      <c r="Z223" s="285" t="n">
        <v>0</v>
      </c>
      <c r="AA223" s="285" t="n">
        <v>0</v>
      </c>
      <c r="AB223" s="285" t="n">
        <v>0</v>
      </c>
      <c r="AC223" s="285" t="n">
        <v>0</v>
      </c>
      <c r="AD223" s="285" t="n">
        <v>0</v>
      </c>
      <c r="AE223" s="345"/>
      <c r="AF223" s="285" t="n">
        <f aca="false">IF(ISBLANK(Q223),"",ROUND(Q223-(AS223+AT223+AU223),0))</f>
        <v>0</v>
      </c>
      <c r="AG223" s="285" t="n">
        <f aca="false">IF(ISBLANK(T223),"",ROUND(T223-(AV223+AW223+AX223),0))</f>
        <v>0</v>
      </c>
      <c r="AH223" s="285" t="n">
        <f aca="false">IF(ISBLANK(W223),"",ROUND(W223-(BK223+BL223+BM223),0))</f>
        <v>0</v>
      </c>
      <c r="AI223" s="285" t="n">
        <f aca="false">IF(ISBLANK(Y223),"",ROUND(Y223-(BN223+BO223+BP223),0))</f>
        <v>0</v>
      </c>
      <c r="AJ223" s="285" t="n">
        <f aca="false">IF(ISBLANK(AA223),"",ROUND(AA223-(BW223+BX223+BY223),0))</f>
        <v>0</v>
      </c>
      <c r="AK223" s="285" t="n">
        <f aca="false">IF(ISBLANK(AC223),"",ROUND(AC223-(BZ223+CA223+CB223),0))</f>
        <v>0</v>
      </c>
      <c r="AL223" s="285" t="n">
        <f aca="false">IF(ISBLANK(R223),"",ROUND((R223+S223)-(AY223+AZ223+BA223+BE223+BF223+BG223),0))</f>
        <v>0</v>
      </c>
      <c r="AM223" s="285" t="n">
        <f aca="false">IF(ISBLANK(U223),"",ROUND((U223+V223)-(BB223+BC223+BD223+BH223+BI223+BJ223),0))</f>
        <v>0</v>
      </c>
      <c r="AN223" s="285" t="n">
        <f aca="false">IF(ISBLANK(X223),"",ROUND((X223)-(BQ223+BR223+BS223),0))</f>
        <v>0</v>
      </c>
      <c r="AO223" s="285" t="n">
        <f aca="false">IF(ISBLANK(Z223),"",ROUND((Z223)-(BT223+BU223+BV223),0))</f>
        <v>0</v>
      </c>
      <c r="AP223" s="285" t="n">
        <f aca="false">IF(ISBLANK(AB223),"",ROUND((AB223)-(CC223+CD223+CE223),0))</f>
        <v>0</v>
      </c>
      <c r="AQ223" s="285" t="n">
        <f aca="false">IF(ISBLANK(AD223),"",ROUND((AD223)-(CF223+CG223+CH223),0))</f>
        <v>0</v>
      </c>
      <c r="AR223" s="345"/>
      <c r="AS223" s="285" t="n">
        <v>0</v>
      </c>
      <c r="AT223" s="285" t="n">
        <v>351226.24</v>
      </c>
      <c r="AU223" s="285" t="n">
        <v>0</v>
      </c>
      <c r="AV223" s="285" t="n">
        <v>0</v>
      </c>
      <c r="AW223" s="285" t="n">
        <v>362716</v>
      </c>
      <c r="AX223" s="285" t="n">
        <v>0</v>
      </c>
      <c r="AY223" s="285" t="n">
        <v>0</v>
      </c>
      <c r="AZ223" s="285" t="n">
        <v>7.5</v>
      </c>
      <c r="BA223" s="285" t="n">
        <v>0</v>
      </c>
      <c r="BB223" s="285" t="n">
        <v>0</v>
      </c>
      <c r="BC223" s="285" t="n">
        <v>7.5</v>
      </c>
      <c r="BD223" s="285" t="n">
        <v>0</v>
      </c>
      <c r="BE223" s="285" t="n">
        <v>0</v>
      </c>
      <c r="BF223" s="285" t="n">
        <v>0</v>
      </c>
      <c r="BG223" s="285" t="n">
        <v>0</v>
      </c>
      <c r="BH223" s="285" t="n">
        <v>0</v>
      </c>
      <c r="BI223" s="285" t="n">
        <v>0</v>
      </c>
      <c r="BJ223" s="285" t="n">
        <v>0</v>
      </c>
      <c r="BK223" s="285" t="n">
        <v>0</v>
      </c>
      <c r="BL223" s="285" t="n">
        <v>0</v>
      </c>
      <c r="BM223" s="285" t="n">
        <v>0</v>
      </c>
      <c r="BN223" s="285" t="n">
        <v>0</v>
      </c>
      <c r="BO223" s="285" t="n">
        <v>0</v>
      </c>
      <c r="BP223" s="285" t="n">
        <v>0</v>
      </c>
      <c r="BQ223" s="285" t="n">
        <v>0</v>
      </c>
      <c r="BR223" s="285" t="n">
        <v>0</v>
      </c>
      <c r="BS223" s="285" t="n">
        <v>0</v>
      </c>
      <c r="BT223" s="285" t="n">
        <v>0</v>
      </c>
      <c r="BU223" s="285" t="n">
        <v>0</v>
      </c>
      <c r="BV223" s="285" t="n">
        <v>0</v>
      </c>
      <c r="BW223" s="285" t="n">
        <v>0</v>
      </c>
      <c r="BX223" s="285" t="n">
        <v>0</v>
      </c>
      <c r="BY223" s="285" t="n">
        <v>0</v>
      </c>
      <c r="BZ223" s="285" t="n">
        <v>0</v>
      </c>
      <c r="CA223" s="285" t="n">
        <v>0</v>
      </c>
      <c r="CB223" s="285" t="n">
        <v>0</v>
      </c>
      <c r="CC223" s="285" t="n">
        <v>0</v>
      </c>
      <c r="CD223" s="285" t="n">
        <v>0</v>
      </c>
      <c r="CE223" s="285" t="n">
        <v>0</v>
      </c>
      <c r="CF223" s="285" t="n">
        <v>0</v>
      </c>
      <c r="CG223" s="285" t="n">
        <v>0</v>
      </c>
      <c r="CH223" s="285" t="n">
        <v>0</v>
      </c>
    </row>
    <row r="224" customFormat="false" ht="11.25" hidden="false" customHeight="true" outlineLevel="0" collapsed="false">
      <c r="A224" s="342" t="n">
        <v>2015</v>
      </c>
      <c r="B224" s="343" t="n">
        <v>431</v>
      </c>
      <c r="C224" s="344" t="s">
        <v>459</v>
      </c>
      <c r="D224" s="285" t="n">
        <v>49204.1</v>
      </c>
      <c r="E224" s="285" t="n">
        <v>49250</v>
      </c>
      <c r="F224" s="285" t="n">
        <v>0</v>
      </c>
      <c r="G224" s="285" t="n">
        <v>0</v>
      </c>
      <c r="H224" s="285" t="n">
        <v>0</v>
      </c>
      <c r="I224" s="285" t="n">
        <v>0</v>
      </c>
      <c r="J224" s="345"/>
      <c r="K224" s="285" t="n">
        <f aca="false">IF(E224&lt;&gt;0,ROUND(E224-(T224/(U224+V224)),0),"")</f>
        <v>0</v>
      </c>
      <c r="L224" s="285" t="str">
        <f aca="false">IF(F224&lt;&gt;0,ROUND(F224-(W224/(X224)),0),"")</f>
        <v/>
      </c>
      <c r="M224" s="285" t="str">
        <f aca="false">IF(G224&lt;&gt;0,ROUND(G224-(Y224/(Z224)),0),"")</f>
        <v/>
      </c>
      <c r="N224" s="285" t="str">
        <f aca="false">IF(H224&lt;&gt;0,ROUND(H224-(AA224/(AB224)),0),"")</f>
        <v/>
      </c>
      <c r="O224" s="285" t="str">
        <f aca="false">IF(I224&lt;&gt;0,ROUND(I224-(AC224/(AD224)),0),"")</f>
        <v/>
      </c>
      <c r="P224" s="345"/>
      <c r="Q224" s="285" t="n">
        <v>196816.39</v>
      </c>
      <c r="R224" s="285" t="n">
        <v>4</v>
      </c>
      <c r="S224" s="285" t="n">
        <v>0</v>
      </c>
      <c r="T224" s="285" t="n">
        <v>197000</v>
      </c>
      <c r="U224" s="285" t="n">
        <v>4</v>
      </c>
      <c r="V224" s="285" t="n">
        <v>0</v>
      </c>
      <c r="W224" s="285" t="n">
        <v>0</v>
      </c>
      <c r="X224" s="285" t="n">
        <v>0</v>
      </c>
      <c r="Y224" s="285" t="n">
        <v>0</v>
      </c>
      <c r="Z224" s="285" t="n">
        <v>0</v>
      </c>
      <c r="AA224" s="285" t="n">
        <v>0</v>
      </c>
      <c r="AB224" s="285" t="n">
        <v>0</v>
      </c>
      <c r="AC224" s="285" t="n">
        <v>0</v>
      </c>
      <c r="AD224" s="285" t="n">
        <v>0</v>
      </c>
      <c r="AE224" s="345"/>
      <c r="AF224" s="285" t="n">
        <f aca="false">IF(ISBLANK(Q224),"",ROUND(Q224-(AS224+AT224+AU224),0))</f>
        <v>0</v>
      </c>
      <c r="AG224" s="285" t="n">
        <f aca="false">IF(ISBLANK(T224),"",ROUND(T224-(AV224+AW224+AX224),0))</f>
        <v>0</v>
      </c>
      <c r="AH224" s="285" t="n">
        <f aca="false">IF(ISBLANK(W224),"",ROUND(W224-(BK224+BL224+BM224),0))</f>
        <v>0</v>
      </c>
      <c r="AI224" s="285" t="n">
        <f aca="false">IF(ISBLANK(Y224),"",ROUND(Y224-(BN224+BO224+BP224),0))</f>
        <v>0</v>
      </c>
      <c r="AJ224" s="285" t="n">
        <f aca="false">IF(ISBLANK(AA224),"",ROUND(AA224-(BW224+BX224+BY224),0))</f>
        <v>0</v>
      </c>
      <c r="AK224" s="285" t="n">
        <f aca="false">IF(ISBLANK(AC224),"",ROUND(AC224-(BZ224+CA224+CB224),0))</f>
        <v>0</v>
      </c>
      <c r="AL224" s="285" t="n">
        <f aca="false">IF(ISBLANK(R224),"",ROUND((R224+S224)-(AY224+AZ224+BA224+BE224+BF224+BG224),0))</f>
        <v>0</v>
      </c>
      <c r="AM224" s="285" t="n">
        <f aca="false">IF(ISBLANK(U224),"",ROUND((U224+V224)-(BB224+BC224+BD224+BH224+BI224+BJ224),0))</f>
        <v>0</v>
      </c>
      <c r="AN224" s="285" t="n">
        <f aca="false">IF(ISBLANK(X224),"",ROUND((X224)-(BQ224+BR224+BS224),0))</f>
        <v>0</v>
      </c>
      <c r="AO224" s="285" t="n">
        <f aca="false">IF(ISBLANK(Z224),"",ROUND((Z224)-(BT224+BU224+BV224),0))</f>
        <v>0</v>
      </c>
      <c r="AP224" s="285" t="n">
        <f aca="false">IF(ISBLANK(AB224),"",ROUND((AB224)-(CC224+CD224+CE224),0))</f>
        <v>0</v>
      </c>
      <c r="AQ224" s="285" t="n">
        <f aca="false">IF(ISBLANK(AD224),"",ROUND((AD224)-(CF224+CG224+CH224),0))</f>
        <v>0</v>
      </c>
      <c r="AR224" s="345"/>
      <c r="AS224" s="285" t="n">
        <v>0</v>
      </c>
      <c r="AT224" s="285" t="n">
        <v>196816.39</v>
      </c>
      <c r="AU224" s="285" t="n">
        <v>0</v>
      </c>
      <c r="AV224" s="285" t="n">
        <v>0</v>
      </c>
      <c r="AW224" s="285" t="n">
        <v>197000</v>
      </c>
      <c r="AX224" s="285" t="n">
        <v>0</v>
      </c>
      <c r="AY224" s="285" t="n">
        <v>0</v>
      </c>
      <c r="AZ224" s="285" t="n">
        <v>4</v>
      </c>
      <c r="BA224" s="285" t="n">
        <v>0</v>
      </c>
      <c r="BB224" s="285" t="n">
        <v>0</v>
      </c>
      <c r="BC224" s="285" t="n">
        <v>4</v>
      </c>
      <c r="BD224" s="285" t="n">
        <v>0</v>
      </c>
      <c r="BE224" s="285" t="n">
        <v>0</v>
      </c>
      <c r="BF224" s="285" t="n">
        <v>0</v>
      </c>
      <c r="BG224" s="285" t="n">
        <v>0</v>
      </c>
      <c r="BH224" s="285" t="n">
        <v>0</v>
      </c>
      <c r="BI224" s="285" t="n">
        <v>0</v>
      </c>
      <c r="BJ224" s="285" t="n">
        <v>0</v>
      </c>
      <c r="BK224" s="285" t="n">
        <v>0</v>
      </c>
      <c r="BL224" s="285" t="n">
        <v>0</v>
      </c>
      <c r="BM224" s="285" t="n">
        <v>0</v>
      </c>
      <c r="BN224" s="285" t="n">
        <v>0</v>
      </c>
      <c r="BO224" s="285" t="n">
        <v>0</v>
      </c>
      <c r="BP224" s="285" t="n">
        <v>0</v>
      </c>
      <c r="BQ224" s="285" t="n">
        <v>0</v>
      </c>
      <c r="BR224" s="285" t="n">
        <v>0</v>
      </c>
      <c r="BS224" s="285" t="n">
        <v>0</v>
      </c>
      <c r="BT224" s="285" t="n">
        <v>0</v>
      </c>
      <c r="BU224" s="285" t="n">
        <v>0</v>
      </c>
      <c r="BV224" s="285" t="n">
        <v>0</v>
      </c>
      <c r="BW224" s="285" t="n">
        <v>0</v>
      </c>
      <c r="BX224" s="285" t="n">
        <v>0</v>
      </c>
      <c r="BY224" s="285" t="n">
        <v>0</v>
      </c>
      <c r="BZ224" s="285" t="n">
        <v>0</v>
      </c>
      <c r="CA224" s="285" t="n">
        <v>0</v>
      </c>
      <c r="CB224" s="285" t="n">
        <v>0</v>
      </c>
      <c r="CC224" s="285" t="n">
        <v>0</v>
      </c>
      <c r="CD224" s="285" t="n">
        <v>0</v>
      </c>
      <c r="CE224" s="285" t="n">
        <v>0</v>
      </c>
      <c r="CF224" s="285" t="n">
        <v>0</v>
      </c>
      <c r="CG224" s="285" t="n">
        <v>0</v>
      </c>
      <c r="CH224" s="285" t="n">
        <v>0</v>
      </c>
    </row>
    <row r="226" customFormat="false" ht="11.25" hidden="false" customHeight="true" outlineLevel="0" collapsed="false">
      <c r="E226" s="311" t="n">
        <f aca="false">SUM(E17:E225)</f>
        <v>9918342.15</v>
      </c>
    </row>
    <row r="227" customFormat="false" ht="11.25" hidden="false" customHeight="true" outlineLevel="0" collapsed="false">
      <c r="E227" s="310"/>
    </row>
  </sheetData>
  <mergeCells count="9">
    <mergeCell ref="A1:B1"/>
    <mergeCell ref="Q1:U1"/>
    <mergeCell ref="A2:B2"/>
    <mergeCell ref="A6:B6"/>
    <mergeCell ref="A7:B7"/>
    <mergeCell ref="A8:B8"/>
    <mergeCell ref="A9:B9"/>
    <mergeCell ref="A10:B10"/>
    <mergeCell ref="A11:B11"/>
  </mergeCells>
  <conditionalFormatting sqref="E1:G1">
    <cfRule type="cellIs" priority="2" operator="equal" aboveAverage="0" equalAverage="0" bottom="0" percent="0" rank="0" text="" dxfId="6">
      <formula>"CHECK AVERAGE SALARY CALCULATIONS"</formula>
    </cfRule>
  </conditionalFormatting>
  <conditionalFormatting sqref="E2:G2">
    <cfRule type="cellIs" priority="3" operator="equal" aboveAverage="0" equalAverage="0" bottom="0" percent="0" rank="0" text="" dxfId="7">
      <formula>"CHECK COMPENSATION AND FTE CALCULATIONS"</formula>
    </cfRule>
  </conditionalFormatting>
  <printOptions headings="false" gridLines="true" gridLinesSet="true" horizontalCentered="true" verticalCentered="false"/>
  <pageMargins left="0.25" right="0.25" top="0.25" bottom="0.25" header="0.511811023622047" footer="0.511811023622047"/>
  <pageSetup paperSize="1" scale="92"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H7640"/>
  <sheetViews>
    <sheetView showFormulas="false" showGridLines="true" showRowColHeaders="true" showZeros="true" rightToLeft="false" tabSelected="false" showOutlineSymbols="true" defaultGridColor="true" view="normal" topLeftCell="AC1" colorId="64" zoomScale="100" zoomScaleNormal="100" zoomScalePageLayoutView="100" workbookViewId="0">
      <selection pane="topLeft" activeCell="AL5" activeCellId="0" sqref="AL5"/>
    </sheetView>
  </sheetViews>
  <sheetFormatPr defaultColWidth="14.38671875" defaultRowHeight="11.25" zeroHeight="false" outlineLevelRow="0" outlineLevelCol="0"/>
  <cols>
    <col collapsed="false" customWidth="true" hidden="false" outlineLevel="0" max="1" min="1" style="0" width="13.33"/>
    <col collapsed="false" customWidth="true" hidden="false" outlineLevel="0" max="2" min="2" style="0" width="10.49"/>
    <col collapsed="false" customWidth="true" hidden="false" outlineLevel="0" max="3" min="3" style="0" width="8.33"/>
    <col collapsed="false" customWidth="true" hidden="false" outlineLevel="0" max="4" min="4" style="346" width="29.65"/>
    <col collapsed="false" customWidth="true" hidden="false" outlineLevel="0" max="5" min="5" style="346" width="18.49"/>
    <col collapsed="false" customWidth="true" hidden="false" outlineLevel="0" max="6" min="6" style="347" width="1.99"/>
    <col collapsed="false" customWidth="true" hidden="false" outlineLevel="0" max="7" min="7" style="0" width="32.65"/>
    <col collapsed="false" customWidth="true" hidden="false" outlineLevel="0" max="8" min="8" style="0" width="10.99"/>
    <col collapsed="false" customWidth="true" hidden="false" outlineLevel="0" max="9" min="9" style="0" width="16.99"/>
    <col collapsed="false" customWidth="true" hidden="false" outlineLevel="0" max="10" min="10" style="347" width="2.5"/>
    <col collapsed="false" customWidth="true" hidden="false" outlineLevel="0" max="11" min="11" style="0" width="13.33"/>
    <col collapsed="false" customWidth="true" hidden="false" outlineLevel="0" max="12" min="12" style="0" width="16.33"/>
    <col collapsed="false" customWidth="true" hidden="false" outlineLevel="0" max="13" min="13" style="0" width="14.49"/>
    <col collapsed="false" customWidth="true" hidden="false" outlineLevel="0" max="14" min="14" style="0" width="10.49"/>
    <col collapsed="false" customWidth="true" hidden="false" outlineLevel="0" max="15" min="15" style="0" width="8.33"/>
    <col collapsed="false" customWidth="true" hidden="false" outlineLevel="0" max="16" min="16" style="346" width="16.49"/>
    <col collapsed="false" customWidth="true" hidden="false" outlineLevel="0" max="17" min="17" style="346" width="18.49"/>
    <col collapsed="false" customWidth="true" hidden="false" outlineLevel="0" max="18" min="18" style="346" width="12.16"/>
    <col collapsed="false" customWidth="true" hidden="false" outlineLevel="0" max="19" min="19" style="0" width="1.99"/>
    <col collapsed="false" customWidth="true" hidden="false" outlineLevel="0" max="20" min="20" style="0" width="23.33"/>
    <col collapsed="false" customWidth="true" hidden="false" outlineLevel="0" max="21" min="21" style="0" width="10.16"/>
    <col collapsed="false" customWidth="true" hidden="false" outlineLevel="0" max="22" min="22" style="0" width="17.49"/>
    <col collapsed="false" customWidth="true" hidden="false" outlineLevel="0" max="23" min="23" style="0" width="10.65"/>
    <col collapsed="false" customWidth="true" hidden="false" outlineLevel="0" max="24" min="24" style="347" width="2.65"/>
    <col collapsed="false" customWidth="true" hidden="false" outlineLevel="0" max="25" min="25" style="0" width="16.33"/>
    <col collapsed="false" customWidth="true" hidden="false" outlineLevel="0" max="26" min="26" style="0" width="13.33"/>
    <col collapsed="false" customWidth="true" hidden="false" outlineLevel="0" max="27" min="27" style="0" width="10.49"/>
    <col collapsed="false" customWidth="true" hidden="false" outlineLevel="0" max="28" min="28" style="0" width="14.49"/>
    <col collapsed="false" customWidth="true" hidden="false" outlineLevel="0" max="29" min="29" style="346" width="13.49"/>
    <col collapsed="false" customWidth="true" hidden="false" outlineLevel="0" max="30" min="30" style="346" width="7.16"/>
    <col collapsed="false" customWidth="true" hidden="false" outlineLevel="0" max="31" min="31" style="347" width="0.99"/>
    <col collapsed="false" customWidth="true" hidden="false" outlineLevel="0" max="32" min="32" style="0" width="11.99"/>
    <col collapsed="false" customWidth="true" hidden="false" outlineLevel="0" max="33" min="33" style="0" width="15.49"/>
    <col collapsed="false" customWidth="true" hidden="false" outlineLevel="0" max="34" min="34" style="0" width="13.49"/>
    <col collapsed="false" customWidth="true" hidden="false" outlineLevel="0" max="194" min="35" style="0" width="29.49"/>
    <col collapsed="false" customWidth="true" hidden="false" outlineLevel="0" max="195" min="195" style="0" width="10.49"/>
  </cols>
  <sheetData>
    <row r="1" customFormat="false" ht="11.25" hidden="false" customHeight="true" outlineLevel="0" collapsed="false">
      <c r="A1" s="195" t="s">
        <v>617</v>
      </c>
      <c r="B1" s="195" t="s">
        <v>618</v>
      </c>
      <c r="C1" s="195" t="s">
        <v>619</v>
      </c>
      <c r="D1" s="348" t="s">
        <v>620</v>
      </c>
      <c r="E1" s="348" t="s">
        <v>621</v>
      </c>
      <c r="K1" s="195" t="s">
        <v>617</v>
      </c>
      <c r="L1" s="195" t="s">
        <v>622</v>
      </c>
      <c r="M1" s="195" t="s">
        <v>623</v>
      </c>
      <c r="N1" s="195" t="s">
        <v>618</v>
      </c>
      <c r="O1" s="195" t="s">
        <v>619</v>
      </c>
      <c r="P1" s="348" t="s">
        <v>624</v>
      </c>
      <c r="Q1" s="348" t="s">
        <v>621</v>
      </c>
      <c r="R1" s="348" t="s">
        <v>625</v>
      </c>
      <c r="Y1" s="195" t="s">
        <v>622</v>
      </c>
      <c r="Z1" s="195" t="s">
        <v>617</v>
      </c>
      <c r="AA1" s="195" t="s">
        <v>618</v>
      </c>
      <c r="AB1" s="195" t="s">
        <v>623</v>
      </c>
      <c r="AC1" s="348" t="s">
        <v>626</v>
      </c>
      <c r="AD1" s="348" t="s">
        <v>376</v>
      </c>
    </row>
    <row r="2" customFormat="false" ht="11.25" hidden="false" customHeight="true" outlineLevel="0" collapsed="false">
      <c r="A2" s="0" t="n">
        <v>2015</v>
      </c>
      <c r="B2" s="0" t="n">
        <v>61100</v>
      </c>
      <c r="C2" s="0" t="n">
        <v>1120</v>
      </c>
      <c r="D2" s="346" t="n">
        <v>5154313703.79</v>
      </c>
      <c r="E2" s="346" t="str">
        <f aca="false">B2&amp;" "&amp;C2</f>
        <v>61100 1120</v>
      </c>
      <c r="K2" s="0" t="n">
        <v>2015</v>
      </c>
      <c r="L2" s="0" t="n">
        <v>1</v>
      </c>
      <c r="M2" s="0" t="n">
        <v>2</v>
      </c>
      <c r="N2" s="0" t="n">
        <v>61100</v>
      </c>
      <c r="O2" s="0" t="n">
        <v>1120</v>
      </c>
      <c r="P2" s="346" t="n">
        <v>269</v>
      </c>
      <c r="Q2" s="346" t="str">
        <f aca="false">N2&amp;" "&amp;O2</f>
        <v>61100 1120</v>
      </c>
      <c r="R2" s="346" t="str">
        <f aca="false">N2&amp;" "&amp;M2&amp;" "&amp;O2</f>
        <v>61100 2 1120</v>
      </c>
      <c r="Y2" s="0" t="n">
        <v>1</v>
      </c>
      <c r="Z2" s="0" t="n">
        <v>2015</v>
      </c>
      <c r="AA2" s="0" t="n">
        <v>68100</v>
      </c>
      <c r="AB2" s="0" t="n">
        <v>2</v>
      </c>
      <c r="AC2" s="346" t="n">
        <v>90770.67</v>
      </c>
      <c r="AD2" s="346" t="n">
        <v>2</v>
      </c>
    </row>
    <row r="3" customFormat="false" ht="11.25" hidden="false" customHeight="true" outlineLevel="0" collapsed="false">
      <c r="A3" s="0" t="n">
        <v>2015</v>
      </c>
      <c r="B3" s="0" t="n">
        <v>61100</v>
      </c>
      <c r="C3" s="0" t="n">
        <v>1151</v>
      </c>
      <c r="D3" s="346" t="n">
        <v>413365036.46</v>
      </c>
      <c r="E3" s="346" t="str">
        <f aca="false">B3&amp;" "&amp;C3</f>
        <v>61100 1151</v>
      </c>
      <c r="G3" s="349" t="s">
        <v>627</v>
      </c>
      <c r="H3" s="350"/>
      <c r="I3" s="351"/>
      <c r="K3" s="0" t="n">
        <v>2015</v>
      </c>
      <c r="L3" s="0" t="n">
        <v>1</v>
      </c>
      <c r="M3" s="0" t="n">
        <v>2</v>
      </c>
      <c r="N3" s="0" t="n">
        <v>61100</v>
      </c>
      <c r="O3" s="0" t="n">
        <v>1151</v>
      </c>
      <c r="P3" s="346" t="n">
        <v>77</v>
      </c>
      <c r="Q3" s="346" t="str">
        <f aca="false">N3&amp;" "&amp;O3</f>
        <v>61100 1151</v>
      </c>
      <c r="R3" s="346" t="str">
        <f aca="false">N3&amp;" "&amp;M3&amp;" "&amp;O3</f>
        <v>61100 2 1151</v>
      </c>
      <c r="T3" s="349" t="s">
        <v>628</v>
      </c>
      <c r="U3" s="350"/>
      <c r="V3" s="350"/>
      <c r="W3" s="351"/>
      <c r="Y3" s="0" t="n">
        <v>1</v>
      </c>
      <c r="Z3" s="0" t="n">
        <v>2015</v>
      </c>
      <c r="AA3" s="0" t="n">
        <v>68100</v>
      </c>
      <c r="AB3" s="0" t="n">
        <v>3</v>
      </c>
      <c r="AC3" s="346" t="n">
        <v>607465.29</v>
      </c>
      <c r="AD3" s="346" t="n">
        <v>13</v>
      </c>
      <c r="AF3" s="349" t="s">
        <v>618</v>
      </c>
      <c r="AG3" s="349" t="s">
        <v>629</v>
      </c>
      <c r="AH3" s="351" t="s">
        <v>348</v>
      </c>
    </row>
    <row r="4" customFormat="false" ht="11.25" hidden="false" customHeight="true" outlineLevel="0" collapsed="false">
      <c r="A4" s="0" t="n">
        <v>2015</v>
      </c>
      <c r="B4" s="0" t="n">
        <v>61100</v>
      </c>
      <c r="C4" s="0" t="n">
        <v>1520</v>
      </c>
      <c r="D4" s="346" t="n">
        <v>122378791.19</v>
      </c>
      <c r="E4" s="346" t="str">
        <f aca="false">B4&amp;" "&amp;C4</f>
        <v>61100 1520</v>
      </c>
      <c r="G4" s="349" t="s">
        <v>618</v>
      </c>
      <c r="H4" s="349" t="s">
        <v>619</v>
      </c>
      <c r="I4" s="351" t="s">
        <v>348</v>
      </c>
      <c r="K4" s="0" t="n">
        <v>2015</v>
      </c>
      <c r="L4" s="0" t="n">
        <v>1</v>
      </c>
      <c r="M4" s="0" t="n">
        <v>2</v>
      </c>
      <c r="N4" s="0" t="n">
        <v>61100</v>
      </c>
      <c r="O4" s="0" t="n">
        <v>1520</v>
      </c>
      <c r="P4" s="346" t="n">
        <v>59.21</v>
      </c>
      <c r="Q4" s="346" t="str">
        <f aca="false">N4&amp;" "&amp;O4</f>
        <v>61100 1520</v>
      </c>
      <c r="R4" s="346" t="str">
        <f aca="false">N4&amp;" "&amp;M4&amp;" "&amp;O4</f>
        <v>61100 2 1520</v>
      </c>
      <c r="T4" s="349" t="s">
        <v>618</v>
      </c>
      <c r="U4" s="349" t="s">
        <v>619</v>
      </c>
      <c r="V4" s="349" t="s">
        <v>623</v>
      </c>
      <c r="W4" s="351" t="s">
        <v>348</v>
      </c>
      <c r="Y4" s="0" t="n">
        <v>1</v>
      </c>
      <c r="Z4" s="0" t="n">
        <v>2015</v>
      </c>
      <c r="AA4" s="0" t="n">
        <v>68200</v>
      </c>
      <c r="AB4" s="0" t="n">
        <v>9</v>
      </c>
      <c r="AC4" s="346" t="n">
        <v>0</v>
      </c>
      <c r="AD4" s="346" t="n">
        <v>0</v>
      </c>
      <c r="AF4" s="349" t="n">
        <v>68100</v>
      </c>
      <c r="AG4" s="349" t="s">
        <v>630</v>
      </c>
      <c r="AH4" s="352" t="n">
        <v>1003.94</v>
      </c>
    </row>
    <row r="5" customFormat="false" ht="11.25" hidden="false" customHeight="true" outlineLevel="0" collapsed="false">
      <c r="A5" s="0" t="n">
        <v>2015</v>
      </c>
      <c r="B5" s="0" t="n">
        <v>61100</v>
      </c>
      <c r="C5" s="0" t="n">
        <v>1620</v>
      </c>
      <c r="D5" s="346" t="n">
        <v>96384210.82</v>
      </c>
      <c r="E5" s="346" t="str">
        <f aca="false">B5&amp;" "&amp;C5</f>
        <v>61100 1620</v>
      </c>
      <c r="G5" s="349" t="n">
        <v>61100</v>
      </c>
      <c r="H5" s="349" t="n">
        <v>1120</v>
      </c>
      <c r="I5" s="352" t="n">
        <v>5154313703.79</v>
      </c>
      <c r="K5" s="0" t="n">
        <v>2015</v>
      </c>
      <c r="L5" s="0" t="n">
        <v>1</v>
      </c>
      <c r="M5" s="0" t="n">
        <v>2</v>
      </c>
      <c r="N5" s="0" t="n">
        <v>61210</v>
      </c>
      <c r="O5" s="0" t="n">
        <v>1110</v>
      </c>
      <c r="P5" s="346" t="n">
        <v>0.5</v>
      </c>
      <c r="Q5" s="346" t="str">
        <f aca="false">N5&amp;" "&amp;O5</f>
        <v>61210 1110</v>
      </c>
      <c r="R5" s="346" t="str">
        <f aca="false">N5&amp;" "&amp;M5&amp;" "&amp;O5</f>
        <v>61210 2 1110</v>
      </c>
      <c r="T5" s="349" t="n">
        <v>61100</v>
      </c>
      <c r="U5" s="349" t="n">
        <v>1110</v>
      </c>
      <c r="V5" s="349" t="n">
        <v>9</v>
      </c>
      <c r="W5" s="352" t="n">
        <v>69.97</v>
      </c>
      <c r="Y5" s="0" t="n">
        <v>1</v>
      </c>
      <c r="Z5" s="0" t="n">
        <v>2015</v>
      </c>
      <c r="AA5" s="0" t="n">
        <v>68200</v>
      </c>
      <c r="AB5" s="0" t="n">
        <v>2</v>
      </c>
      <c r="AC5" s="346" t="n">
        <v>68605.31</v>
      </c>
      <c r="AD5" s="346" t="n">
        <v>1.5</v>
      </c>
      <c r="AF5" s="353"/>
      <c r="AG5" s="354" t="s">
        <v>631</v>
      </c>
      <c r="AH5" s="355" t="n">
        <v>60200023.35</v>
      </c>
    </row>
    <row r="6" customFormat="false" ht="11.25" hidden="false" customHeight="true" outlineLevel="0" collapsed="false">
      <c r="A6" s="0" t="n">
        <v>2015</v>
      </c>
      <c r="B6" s="0" t="n">
        <v>61100</v>
      </c>
      <c r="C6" s="0" t="n">
        <v>1650</v>
      </c>
      <c r="D6" s="346" t="n">
        <v>5012833.11</v>
      </c>
      <c r="E6" s="346" t="str">
        <f aca="false">B6&amp;" "&amp;C6</f>
        <v>61100 1650</v>
      </c>
      <c r="G6" s="353"/>
      <c r="H6" s="354" t="n">
        <v>1151</v>
      </c>
      <c r="I6" s="355" t="n">
        <v>413365036.46</v>
      </c>
      <c r="K6" s="0" t="n">
        <v>2015</v>
      </c>
      <c r="L6" s="0" t="n">
        <v>1</v>
      </c>
      <c r="M6" s="0" t="n">
        <v>2</v>
      </c>
      <c r="N6" s="0" t="n">
        <v>61210</v>
      </c>
      <c r="O6" s="0" t="n">
        <v>1120</v>
      </c>
      <c r="P6" s="346" t="n">
        <v>6.63</v>
      </c>
      <c r="Q6" s="346" t="str">
        <f aca="false">N6&amp;" "&amp;O6</f>
        <v>61210 1120</v>
      </c>
      <c r="R6" s="346" t="str">
        <f aca="false">N6&amp;" "&amp;M6&amp;" "&amp;O6</f>
        <v>61210 2 1120</v>
      </c>
      <c r="T6" s="353"/>
      <c r="U6" s="349" t="s">
        <v>632</v>
      </c>
      <c r="V6" s="350"/>
      <c r="W6" s="352" t="n">
        <v>69.97</v>
      </c>
      <c r="Y6" s="0" t="n">
        <v>1</v>
      </c>
      <c r="Z6" s="0" t="n">
        <v>2015</v>
      </c>
      <c r="AA6" s="0" t="n">
        <v>68200</v>
      </c>
      <c r="AB6" s="0" t="n">
        <v>3</v>
      </c>
      <c r="AC6" s="346" t="n">
        <v>68605.31</v>
      </c>
      <c r="AD6" s="346" t="n">
        <v>1.5</v>
      </c>
      <c r="AF6" s="349" t="n">
        <v>68200</v>
      </c>
      <c r="AG6" s="349" t="s">
        <v>630</v>
      </c>
      <c r="AH6" s="352" t="n">
        <v>505.86</v>
      </c>
    </row>
    <row r="7" customFormat="false" ht="11.25" hidden="false" customHeight="true" outlineLevel="0" collapsed="false">
      <c r="A7" s="0" t="n">
        <v>2015</v>
      </c>
      <c r="B7" s="0" t="n">
        <v>61100</v>
      </c>
      <c r="C7" s="0" t="n">
        <v>1660</v>
      </c>
      <c r="D7" s="346" t="n">
        <v>1190141.63</v>
      </c>
      <c r="E7" s="346" t="str">
        <f aca="false">B7&amp;" "&amp;C7</f>
        <v>61100 1660</v>
      </c>
      <c r="G7" s="353"/>
      <c r="H7" s="354" t="n">
        <v>1520</v>
      </c>
      <c r="I7" s="355" t="n">
        <v>122378791.19</v>
      </c>
      <c r="K7" s="0" t="n">
        <v>2015</v>
      </c>
      <c r="L7" s="0" t="n">
        <v>1</v>
      </c>
      <c r="M7" s="0" t="n">
        <v>2</v>
      </c>
      <c r="N7" s="0" t="n">
        <v>61210</v>
      </c>
      <c r="O7" s="0" t="n">
        <v>1150</v>
      </c>
      <c r="P7" s="346" t="n">
        <v>1</v>
      </c>
      <c r="Q7" s="346" t="str">
        <f aca="false">N7&amp;" "&amp;O7</f>
        <v>61210 1150</v>
      </c>
      <c r="R7" s="346" t="str">
        <f aca="false">N7&amp;" "&amp;M7&amp;" "&amp;O7</f>
        <v>61210 2 1150</v>
      </c>
      <c r="T7" s="353"/>
      <c r="U7" s="349" t="n">
        <v>1120</v>
      </c>
      <c r="V7" s="349" t="n">
        <v>2</v>
      </c>
      <c r="W7" s="352" t="n">
        <v>58496.61</v>
      </c>
      <c r="Y7" s="0" t="n">
        <v>1</v>
      </c>
      <c r="Z7" s="0" t="n">
        <v>2015</v>
      </c>
      <c r="AA7" s="0" t="n">
        <v>68100</v>
      </c>
      <c r="AB7" s="0" t="n">
        <v>9</v>
      </c>
      <c r="AC7" s="346" t="n">
        <v>0</v>
      </c>
      <c r="AD7" s="346" t="n">
        <v>0</v>
      </c>
      <c r="AF7" s="353"/>
      <c r="AG7" s="354" t="s">
        <v>631</v>
      </c>
      <c r="AH7" s="355" t="n">
        <v>31784134.56</v>
      </c>
    </row>
    <row r="8" customFormat="false" ht="11.25" hidden="false" customHeight="true" outlineLevel="0" collapsed="false">
      <c r="A8" s="0" t="n">
        <v>2015</v>
      </c>
      <c r="B8" s="0" t="n">
        <v>61100</v>
      </c>
      <c r="C8" s="0" t="n">
        <v>2100</v>
      </c>
      <c r="D8" s="346" t="n">
        <v>425703970.36</v>
      </c>
      <c r="E8" s="346" t="str">
        <f aca="false">B8&amp;" "&amp;C8</f>
        <v>61100 2100</v>
      </c>
      <c r="G8" s="353"/>
      <c r="H8" s="354" t="n">
        <v>1620</v>
      </c>
      <c r="I8" s="355" t="n">
        <v>96384210.82</v>
      </c>
      <c r="K8" s="0" t="n">
        <v>2015</v>
      </c>
      <c r="L8" s="0" t="n">
        <v>1</v>
      </c>
      <c r="M8" s="0" t="n">
        <v>2</v>
      </c>
      <c r="N8" s="0" t="n">
        <v>61230</v>
      </c>
      <c r="O8" s="0" t="n">
        <v>1120</v>
      </c>
      <c r="P8" s="346" t="n">
        <v>2.74</v>
      </c>
      <c r="Q8" s="346" t="str">
        <f aca="false">N8&amp;" "&amp;O8</f>
        <v>61230 1120</v>
      </c>
      <c r="R8" s="346" t="str">
        <f aca="false">N8&amp;" "&amp;M8&amp;" "&amp;O8</f>
        <v>61230 2 1120</v>
      </c>
      <c r="T8" s="353"/>
      <c r="U8" s="353"/>
      <c r="V8" s="354" t="n">
        <v>3</v>
      </c>
      <c r="W8" s="355" t="n">
        <v>37536.49</v>
      </c>
      <c r="Y8" s="0" t="n">
        <v>2</v>
      </c>
      <c r="Z8" s="0" t="n">
        <v>2015</v>
      </c>
      <c r="AA8" s="0" t="n">
        <v>68100</v>
      </c>
      <c r="AB8" s="0" t="n">
        <v>3</v>
      </c>
      <c r="AC8" s="346" t="n">
        <v>391496.1</v>
      </c>
      <c r="AD8" s="346" t="n">
        <v>7.08</v>
      </c>
      <c r="AF8" s="349" t="s">
        <v>633</v>
      </c>
      <c r="AG8" s="350"/>
      <c r="AH8" s="352" t="n">
        <v>1509.8</v>
      </c>
    </row>
    <row r="9" customFormat="false" ht="11.25" hidden="false" customHeight="true" outlineLevel="0" collapsed="false">
      <c r="A9" s="0" t="n">
        <v>2015</v>
      </c>
      <c r="B9" s="0" t="n">
        <v>61100</v>
      </c>
      <c r="C9" s="0" t="n">
        <v>2210</v>
      </c>
      <c r="D9" s="346" t="n">
        <v>700919798.09</v>
      </c>
      <c r="E9" s="346" t="str">
        <f aca="false">B9&amp;" "&amp;C9</f>
        <v>61100 2210</v>
      </c>
      <c r="G9" s="353"/>
      <c r="H9" s="354" t="n">
        <v>2100</v>
      </c>
      <c r="I9" s="355" t="n">
        <v>425703970.36</v>
      </c>
      <c r="K9" s="0" t="n">
        <v>2015</v>
      </c>
      <c r="L9" s="0" t="n">
        <v>1</v>
      </c>
      <c r="M9" s="0" t="n">
        <v>2</v>
      </c>
      <c r="N9" s="0" t="n">
        <v>61310</v>
      </c>
      <c r="O9" s="0" t="n">
        <v>1110</v>
      </c>
      <c r="P9" s="346" t="n">
        <v>5.42</v>
      </c>
      <c r="Q9" s="346" t="str">
        <f aca="false">N9&amp;" "&amp;O9</f>
        <v>61310 1110</v>
      </c>
      <c r="R9" s="346" t="str">
        <f aca="false">N9&amp;" "&amp;M9&amp;" "&amp;O9</f>
        <v>61310 2 1110</v>
      </c>
      <c r="T9" s="353"/>
      <c r="U9" s="353"/>
      <c r="V9" s="354" t="n">
        <v>9</v>
      </c>
      <c r="W9" s="355" t="n">
        <v>3138.83</v>
      </c>
      <c r="Y9" s="0" t="n">
        <v>2</v>
      </c>
      <c r="Z9" s="0" t="n">
        <v>2015</v>
      </c>
      <c r="AA9" s="0" t="n">
        <v>68100</v>
      </c>
      <c r="AB9" s="0" t="n">
        <v>9</v>
      </c>
      <c r="AC9" s="346" t="n">
        <v>195748.05</v>
      </c>
      <c r="AD9" s="346" t="n">
        <v>3.54</v>
      </c>
      <c r="AF9" s="356" t="s">
        <v>634</v>
      </c>
      <c r="AG9" s="357"/>
      <c r="AH9" s="358" t="n">
        <v>91984157.91</v>
      </c>
    </row>
    <row r="10" customFormat="false" ht="11.25" hidden="false" customHeight="true" outlineLevel="0" collapsed="false">
      <c r="A10" s="0" t="n">
        <v>2015</v>
      </c>
      <c r="B10" s="0" t="n">
        <v>61100</v>
      </c>
      <c r="C10" s="0" t="n">
        <v>2220</v>
      </c>
      <c r="D10" s="346" t="n">
        <v>77389941.87</v>
      </c>
      <c r="E10" s="346" t="str">
        <f aca="false">B10&amp;" "&amp;C10</f>
        <v>61100 2220</v>
      </c>
      <c r="G10" s="353"/>
      <c r="H10" s="354" t="n">
        <v>2210</v>
      </c>
      <c r="I10" s="355" t="n">
        <v>700919798.09</v>
      </c>
      <c r="K10" s="0" t="n">
        <v>2015</v>
      </c>
      <c r="L10" s="0" t="n">
        <v>1</v>
      </c>
      <c r="M10" s="0" t="n">
        <v>2</v>
      </c>
      <c r="N10" s="0" t="n">
        <v>61310</v>
      </c>
      <c r="O10" s="0" t="n">
        <v>1120</v>
      </c>
      <c r="P10" s="346" t="n">
        <v>0.67</v>
      </c>
      <c r="Q10" s="346" t="str">
        <f aca="false">N10&amp;" "&amp;O10</f>
        <v>61310 1120</v>
      </c>
      <c r="R10" s="346" t="str">
        <f aca="false">N10&amp;" "&amp;M10&amp;" "&amp;O10</f>
        <v>61310 2 1120</v>
      </c>
      <c r="T10" s="353"/>
      <c r="U10" s="349" t="s">
        <v>635</v>
      </c>
      <c r="V10" s="350"/>
      <c r="W10" s="352" t="n">
        <v>99171.93</v>
      </c>
      <c r="Y10" s="0" t="n">
        <v>2</v>
      </c>
      <c r="Z10" s="0" t="n">
        <v>2015</v>
      </c>
      <c r="AA10" s="0" t="n">
        <v>68100</v>
      </c>
      <c r="AB10" s="0" t="n">
        <v>2</v>
      </c>
      <c r="AC10" s="346" t="n">
        <v>390436.04</v>
      </c>
      <c r="AD10" s="346" t="n">
        <v>7.08</v>
      </c>
    </row>
    <row r="11" customFormat="false" ht="11.25" hidden="false" customHeight="true" outlineLevel="0" collapsed="false">
      <c r="A11" s="0" t="n">
        <v>2015</v>
      </c>
      <c r="B11" s="0" t="n">
        <v>61100</v>
      </c>
      <c r="C11" s="0" t="n">
        <v>2300</v>
      </c>
      <c r="D11" s="346" t="n">
        <v>793170713.89</v>
      </c>
      <c r="E11" s="346" t="str">
        <f aca="false">B11&amp;" "&amp;C11</f>
        <v>61100 2300</v>
      </c>
      <c r="G11" s="353"/>
      <c r="H11" s="354" t="n">
        <v>2300</v>
      </c>
      <c r="I11" s="355" t="n">
        <v>793170713.89</v>
      </c>
      <c r="K11" s="0" t="n">
        <v>2015</v>
      </c>
      <c r="L11" s="0" t="n">
        <v>1</v>
      </c>
      <c r="M11" s="0" t="n">
        <v>2</v>
      </c>
      <c r="N11" s="0" t="n">
        <v>61310</v>
      </c>
      <c r="O11" s="0" t="n">
        <v>1140</v>
      </c>
      <c r="P11" s="346" t="n">
        <v>5.5</v>
      </c>
      <c r="Q11" s="346" t="str">
        <f aca="false">N11&amp;" "&amp;O11</f>
        <v>61310 1140</v>
      </c>
      <c r="R11" s="346" t="str">
        <f aca="false">N11&amp;" "&amp;M11&amp;" "&amp;O11</f>
        <v>61310 2 1140</v>
      </c>
      <c r="T11" s="353"/>
      <c r="U11" s="349" t="n">
        <v>1140</v>
      </c>
      <c r="V11" s="349" t="n">
        <v>9</v>
      </c>
      <c r="W11" s="352" t="n">
        <v>295.07</v>
      </c>
      <c r="Y11" s="0" t="n">
        <v>2</v>
      </c>
      <c r="Z11" s="0" t="n">
        <v>2015</v>
      </c>
      <c r="AA11" s="0" t="n">
        <v>68200</v>
      </c>
      <c r="AB11" s="0" t="n">
        <v>3</v>
      </c>
      <c r="AC11" s="346" t="n">
        <v>0</v>
      </c>
      <c r="AD11" s="346" t="n">
        <v>0</v>
      </c>
    </row>
    <row r="12" customFormat="false" ht="11.25" hidden="false" customHeight="true" outlineLevel="0" collapsed="false">
      <c r="A12" s="0" t="n">
        <v>2015</v>
      </c>
      <c r="B12" s="0" t="n">
        <v>61100</v>
      </c>
      <c r="C12" s="0" t="n">
        <v>2400</v>
      </c>
      <c r="D12" s="346" t="n">
        <v>61552464.92</v>
      </c>
      <c r="E12" s="346" t="str">
        <f aca="false">B12&amp;" "&amp;C12</f>
        <v>61100 2400</v>
      </c>
      <c r="G12" s="353"/>
      <c r="H12" s="354" t="n">
        <v>2400</v>
      </c>
      <c r="I12" s="355" t="n">
        <v>61552464.92</v>
      </c>
      <c r="K12" s="0" t="n">
        <v>2015</v>
      </c>
      <c r="L12" s="0" t="n">
        <v>1</v>
      </c>
      <c r="M12" s="0" t="n">
        <v>2</v>
      </c>
      <c r="N12" s="0" t="n">
        <v>61310</v>
      </c>
      <c r="O12" s="0" t="n">
        <v>1150</v>
      </c>
      <c r="P12" s="346" t="n">
        <v>3</v>
      </c>
      <c r="Q12" s="346" t="str">
        <f aca="false">N12&amp;" "&amp;O12</f>
        <v>61310 1150</v>
      </c>
      <c r="R12" s="346" t="str">
        <f aca="false">N12&amp;" "&amp;M12&amp;" "&amp;O12</f>
        <v>61310 2 1150</v>
      </c>
      <c r="T12" s="353"/>
      <c r="U12" s="349" t="s">
        <v>636</v>
      </c>
      <c r="V12" s="350"/>
      <c r="W12" s="352" t="n">
        <v>295.07</v>
      </c>
      <c r="Y12" s="0" t="n">
        <v>2</v>
      </c>
      <c r="Z12" s="0" t="n">
        <v>2015</v>
      </c>
      <c r="AA12" s="0" t="n">
        <v>68200</v>
      </c>
      <c r="AB12" s="0" t="n">
        <v>9</v>
      </c>
      <c r="AC12" s="346" t="n">
        <v>0</v>
      </c>
      <c r="AD12" s="346" t="n">
        <v>0</v>
      </c>
    </row>
    <row r="13" customFormat="false" ht="11.25" hidden="false" customHeight="true" outlineLevel="0" collapsed="false">
      <c r="A13" s="0" t="n">
        <v>2015</v>
      </c>
      <c r="B13" s="0" t="n">
        <v>61100</v>
      </c>
      <c r="C13" s="0" t="n">
        <v>2500</v>
      </c>
      <c r="D13" s="346" t="n">
        <v>3233560.76</v>
      </c>
      <c r="E13" s="346" t="str">
        <f aca="false">B13&amp;" "&amp;C13</f>
        <v>61100 2500</v>
      </c>
      <c r="G13" s="353"/>
      <c r="H13" s="354" t="n">
        <v>2500</v>
      </c>
      <c r="I13" s="355" t="n">
        <v>3233560.76</v>
      </c>
      <c r="K13" s="0" t="n">
        <v>2015</v>
      </c>
      <c r="L13" s="0" t="n">
        <v>1</v>
      </c>
      <c r="M13" s="0" t="n">
        <v>2</v>
      </c>
      <c r="N13" s="0" t="n">
        <v>61320</v>
      </c>
      <c r="O13" s="0" t="n">
        <v>1122</v>
      </c>
      <c r="P13" s="346" t="n">
        <v>6.94</v>
      </c>
      <c r="Q13" s="346" t="str">
        <f aca="false">N13&amp;" "&amp;O13</f>
        <v>61320 1122</v>
      </c>
      <c r="R13" s="346" t="str">
        <f aca="false">N13&amp;" "&amp;M13&amp;" "&amp;O13</f>
        <v>61320 2 1122</v>
      </c>
      <c r="T13" s="353"/>
      <c r="U13" s="349" t="n">
        <v>1150</v>
      </c>
      <c r="V13" s="349" t="n">
        <v>9</v>
      </c>
      <c r="W13" s="352" t="n">
        <v>177.56</v>
      </c>
      <c r="Y13" s="0" t="n">
        <v>2</v>
      </c>
      <c r="Z13" s="0" t="n">
        <v>2015</v>
      </c>
      <c r="AA13" s="0" t="n">
        <v>68200</v>
      </c>
      <c r="AB13" s="0" t="n">
        <v>2</v>
      </c>
      <c r="AC13" s="346" t="n">
        <v>0</v>
      </c>
      <c r="AD13" s="346" t="n">
        <v>0</v>
      </c>
    </row>
    <row r="14" customFormat="false" ht="11.25" hidden="false" customHeight="true" outlineLevel="0" collapsed="false">
      <c r="A14" s="0" t="n">
        <v>2015</v>
      </c>
      <c r="B14" s="0" t="n">
        <v>61100</v>
      </c>
      <c r="C14" s="0" t="n">
        <v>2510</v>
      </c>
      <c r="D14" s="346" t="n">
        <v>1554955.29</v>
      </c>
      <c r="E14" s="346" t="str">
        <f aca="false">B14&amp;" "&amp;C14</f>
        <v>61100 2510</v>
      </c>
      <c r="G14" s="353"/>
      <c r="H14" s="354" t="n">
        <v>2600</v>
      </c>
      <c r="I14" s="355" t="n">
        <v>1465848.25</v>
      </c>
      <c r="K14" s="0" t="n">
        <v>2015</v>
      </c>
      <c r="L14" s="0" t="n">
        <v>1</v>
      </c>
      <c r="M14" s="0" t="n">
        <v>2</v>
      </c>
      <c r="N14" s="0" t="n">
        <v>61410</v>
      </c>
      <c r="O14" s="0" t="n">
        <v>1126</v>
      </c>
      <c r="P14" s="346" t="n">
        <v>7.24</v>
      </c>
      <c r="Q14" s="346" t="str">
        <f aca="false">N14&amp;" "&amp;O14</f>
        <v>61410 1126</v>
      </c>
      <c r="R14" s="346" t="str">
        <f aca="false">N14&amp;" "&amp;M14&amp;" "&amp;O14</f>
        <v>61410 2 1126</v>
      </c>
      <c r="T14" s="353"/>
      <c r="U14" s="349" t="s">
        <v>637</v>
      </c>
      <c r="V14" s="350"/>
      <c r="W14" s="352" t="n">
        <v>177.56</v>
      </c>
      <c r="Y14" s="0" t="n">
        <v>3</v>
      </c>
      <c r="Z14" s="0" t="n">
        <v>2015</v>
      </c>
      <c r="AA14" s="0" t="n">
        <v>68100</v>
      </c>
      <c r="AB14" s="0" t="n">
        <v>2</v>
      </c>
      <c r="AC14" s="346" t="n">
        <v>52657</v>
      </c>
      <c r="AD14" s="346" t="n">
        <v>1</v>
      </c>
    </row>
    <row r="15" customFormat="false" ht="11.25" hidden="false" customHeight="true" outlineLevel="0" collapsed="false">
      <c r="A15" s="0" t="n">
        <v>2015</v>
      </c>
      <c r="B15" s="0" t="n">
        <v>61100</v>
      </c>
      <c r="C15" s="0" t="n">
        <v>2600</v>
      </c>
      <c r="D15" s="346" t="n">
        <v>1465848.25</v>
      </c>
      <c r="E15" s="346" t="str">
        <f aca="false">B15&amp;" "&amp;C15</f>
        <v>61100 2600</v>
      </c>
      <c r="G15" s="353"/>
      <c r="H15" s="354" t="n">
        <v>2700</v>
      </c>
      <c r="I15" s="355" t="n">
        <v>21955874.88</v>
      </c>
      <c r="K15" s="0" t="n">
        <v>2015</v>
      </c>
      <c r="L15" s="0" t="n">
        <v>1</v>
      </c>
      <c r="M15" s="0" t="n">
        <v>2</v>
      </c>
      <c r="N15" s="0" t="n">
        <v>61410</v>
      </c>
      <c r="O15" s="0" t="n">
        <v>1127</v>
      </c>
      <c r="P15" s="346" t="n">
        <v>5.63</v>
      </c>
      <c r="Q15" s="346" t="str">
        <f aca="false">N15&amp;" "&amp;O15</f>
        <v>61410 1127</v>
      </c>
      <c r="R15" s="346" t="str">
        <f aca="false">N15&amp;" "&amp;M15&amp;" "&amp;O15</f>
        <v>61410 2 1127</v>
      </c>
      <c r="T15" s="353"/>
      <c r="U15" s="349" t="n">
        <v>1151</v>
      </c>
      <c r="V15" s="349" t="n">
        <v>2</v>
      </c>
      <c r="W15" s="352" t="n">
        <v>15527.09</v>
      </c>
      <c r="Y15" s="0" t="n">
        <v>3</v>
      </c>
      <c r="Z15" s="0" t="n">
        <v>2015</v>
      </c>
      <c r="AA15" s="0" t="n">
        <v>68100</v>
      </c>
      <c r="AB15" s="0" t="n">
        <v>3</v>
      </c>
      <c r="AC15" s="346" t="n">
        <v>57561</v>
      </c>
      <c r="AD15" s="346" t="n">
        <v>1</v>
      </c>
    </row>
    <row r="16" customFormat="false" ht="11.25" hidden="false" customHeight="true" outlineLevel="0" collapsed="false">
      <c r="A16" s="0" t="n">
        <v>2015</v>
      </c>
      <c r="B16" s="0" t="n">
        <v>61100</v>
      </c>
      <c r="C16" s="0" t="n">
        <v>2700</v>
      </c>
      <c r="D16" s="346" t="n">
        <v>21955874.88</v>
      </c>
      <c r="E16" s="346" t="str">
        <f aca="false">B16&amp;" "&amp;C16</f>
        <v>61100 2700</v>
      </c>
      <c r="G16" s="353"/>
      <c r="H16" s="354" t="n">
        <v>2750</v>
      </c>
      <c r="I16" s="355" t="n">
        <v>58130435.77</v>
      </c>
      <c r="K16" s="0" t="n">
        <v>2015</v>
      </c>
      <c r="L16" s="0" t="n">
        <v>1</v>
      </c>
      <c r="M16" s="0" t="n">
        <v>2</v>
      </c>
      <c r="N16" s="0" t="n">
        <v>61410</v>
      </c>
      <c r="O16" s="0" t="n">
        <v>1150</v>
      </c>
      <c r="P16" s="346" t="n">
        <v>11</v>
      </c>
      <c r="Q16" s="346" t="str">
        <f aca="false">N16&amp;" "&amp;O16</f>
        <v>61410 1150</v>
      </c>
      <c r="R16" s="346" t="str">
        <f aca="false">N16&amp;" "&amp;M16&amp;" "&amp;O16</f>
        <v>61410 2 1150</v>
      </c>
      <c r="T16" s="353"/>
      <c r="U16" s="353"/>
      <c r="V16" s="354" t="n">
        <v>3</v>
      </c>
      <c r="W16" s="355" t="n">
        <v>5198.59</v>
      </c>
      <c r="Y16" s="0" t="n">
        <v>3</v>
      </c>
      <c r="Z16" s="0" t="n">
        <v>2015</v>
      </c>
      <c r="AA16" s="0" t="n">
        <v>68200</v>
      </c>
      <c r="AB16" s="0" t="n">
        <v>9</v>
      </c>
      <c r="AC16" s="346" t="n">
        <v>0</v>
      </c>
      <c r="AD16" s="346" t="n">
        <v>0</v>
      </c>
    </row>
    <row r="17" customFormat="false" ht="11.25" hidden="false" customHeight="true" outlineLevel="0" collapsed="false">
      <c r="A17" s="0" t="n">
        <v>2015</v>
      </c>
      <c r="B17" s="0" t="n">
        <v>61100</v>
      </c>
      <c r="C17" s="0" t="n">
        <v>2750</v>
      </c>
      <c r="D17" s="346" t="n">
        <v>58130435.77</v>
      </c>
      <c r="E17" s="346" t="str">
        <f aca="false">B17&amp;" "&amp;C17</f>
        <v>61100 2750</v>
      </c>
      <c r="G17" s="353"/>
      <c r="H17" s="354" t="n">
        <v>2800</v>
      </c>
      <c r="I17" s="355" t="n">
        <v>132703764.52</v>
      </c>
      <c r="K17" s="0" t="n">
        <v>2015</v>
      </c>
      <c r="L17" s="0" t="n">
        <v>1</v>
      </c>
      <c r="M17" s="0" t="n">
        <v>3</v>
      </c>
      <c r="N17" s="0" t="n">
        <v>61100</v>
      </c>
      <c r="O17" s="0" t="n">
        <v>1120</v>
      </c>
      <c r="P17" s="346" t="n">
        <v>131.5</v>
      </c>
      <c r="Q17" s="346" t="str">
        <f aca="false">N17&amp;" "&amp;O17</f>
        <v>61100 1120</v>
      </c>
      <c r="R17" s="346" t="str">
        <f aca="false">N17&amp;" "&amp;M17&amp;" "&amp;O17</f>
        <v>61100 3 1120</v>
      </c>
      <c r="T17" s="353"/>
      <c r="U17" s="353"/>
      <c r="V17" s="354" t="n">
        <v>9</v>
      </c>
      <c r="W17" s="355" t="n">
        <v>1184.66</v>
      </c>
      <c r="Y17" s="0" t="n">
        <v>3</v>
      </c>
      <c r="Z17" s="0" t="n">
        <v>2015</v>
      </c>
      <c r="AA17" s="0" t="n">
        <v>68200</v>
      </c>
      <c r="AB17" s="0" t="n">
        <v>2</v>
      </c>
      <c r="AC17" s="346" t="n">
        <v>0</v>
      </c>
      <c r="AD17" s="346" t="n">
        <v>0</v>
      </c>
    </row>
    <row r="18" customFormat="false" ht="11.25" hidden="false" customHeight="true" outlineLevel="0" collapsed="false">
      <c r="A18" s="0" t="n">
        <v>2015</v>
      </c>
      <c r="B18" s="0" t="n">
        <v>61100</v>
      </c>
      <c r="C18" s="0" t="n">
        <v>2800</v>
      </c>
      <c r="D18" s="346" t="n">
        <v>132703764.52</v>
      </c>
      <c r="E18" s="346" t="str">
        <f aca="false">B18&amp;" "&amp;C18</f>
        <v>61100 2800</v>
      </c>
      <c r="G18" s="353"/>
      <c r="H18" s="354" t="n">
        <v>3000</v>
      </c>
      <c r="I18" s="355" t="n">
        <v>93506202.08</v>
      </c>
      <c r="K18" s="0" t="n">
        <v>2015</v>
      </c>
      <c r="L18" s="0" t="n">
        <v>1</v>
      </c>
      <c r="M18" s="0" t="n">
        <v>3</v>
      </c>
      <c r="N18" s="0" t="n">
        <v>61100</v>
      </c>
      <c r="O18" s="0" t="n">
        <v>1151</v>
      </c>
      <c r="P18" s="346" t="n">
        <v>10</v>
      </c>
      <c r="Q18" s="346" t="str">
        <f aca="false">N18&amp;" "&amp;O18</f>
        <v>61100 1151</v>
      </c>
      <c r="R18" s="346" t="str">
        <f aca="false">N18&amp;" "&amp;M18&amp;" "&amp;O18</f>
        <v>61100 3 1151</v>
      </c>
      <c r="T18" s="353"/>
      <c r="U18" s="349" t="s">
        <v>638</v>
      </c>
      <c r="V18" s="350"/>
      <c r="W18" s="352" t="n">
        <v>21910.34</v>
      </c>
      <c r="Y18" s="0" t="n">
        <v>3</v>
      </c>
      <c r="Z18" s="0" t="n">
        <v>2015</v>
      </c>
      <c r="AA18" s="0" t="n">
        <v>68200</v>
      </c>
      <c r="AB18" s="0" t="n">
        <v>3</v>
      </c>
      <c r="AC18" s="346" t="n">
        <v>0</v>
      </c>
      <c r="AD18" s="346" t="n">
        <v>0</v>
      </c>
    </row>
    <row r="19" customFormat="false" ht="11.25" hidden="false" customHeight="true" outlineLevel="0" collapsed="false">
      <c r="A19" s="0" t="n">
        <v>2015</v>
      </c>
      <c r="B19" s="0" t="n">
        <v>61100</v>
      </c>
      <c r="C19" s="0" t="n">
        <v>3000</v>
      </c>
      <c r="D19" s="346" t="n">
        <v>93506202.08</v>
      </c>
      <c r="E19" s="346" t="str">
        <f aca="false">B19&amp;" "&amp;C19</f>
        <v>61100 3000</v>
      </c>
      <c r="G19" s="353"/>
      <c r="H19" s="354" t="n">
        <v>3810</v>
      </c>
      <c r="I19" s="355" t="n">
        <v>254175257.66</v>
      </c>
      <c r="K19" s="0" t="n">
        <v>2015</v>
      </c>
      <c r="L19" s="0" t="n">
        <v>1</v>
      </c>
      <c r="M19" s="0" t="n">
        <v>3</v>
      </c>
      <c r="N19" s="0" t="n">
        <v>61100</v>
      </c>
      <c r="O19" s="0" t="n">
        <v>1520</v>
      </c>
      <c r="P19" s="346" t="n">
        <v>15.38</v>
      </c>
      <c r="Q19" s="346" t="str">
        <f aca="false">N19&amp;" "&amp;O19</f>
        <v>61100 1520</v>
      </c>
      <c r="R19" s="346" t="str">
        <f aca="false">N19&amp;" "&amp;M19&amp;" "&amp;O19</f>
        <v>61100 3 1520</v>
      </c>
      <c r="T19" s="353"/>
      <c r="U19" s="349" t="n">
        <v>1520</v>
      </c>
      <c r="V19" s="349" t="n">
        <v>2</v>
      </c>
      <c r="W19" s="352" t="n">
        <v>4656.05</v>
      </c>
      <c r="Y19" s="0" t="n">
        <v>3</v>
      </c>
      <c r="Z19" s="0" t="n">
        <v>2015</v>
      </c>
      <c r="AA19" s="0" t="n">
        <v>68100</v>
      </c>
      <c r="AB19" s="0" t="n">
        <v>9</v>
      </c>
      <c r="AC19" s="346" t="n">
        <v>0</v>
      </c>
      <c r="AD19" s="346" t="n">
        <v>0</v>
      </c>
    </row>
    <row r="20" customFormat="false" ht="11.25" hidden="false" customHeight="true" outlineLevel="0" collapsed="false">
      <c r="A20" s="0" t="n">
        <v>2015</v>
      </c>
      <c r="B20" s="0" t="n">
        <v>61100</v>
      </c>
      <c r="C20" s="0" t="n">
        <v>3100</v>
      </c>
      <c r="D20" s="346" t="n">
        <v>3983983.1</v>
      </c>
      <c r="E20" s="346" t="str">
        <f aca="false">B20&amp;" "&amp;C20</f>
        <v>61100 3100</v>
      </c>
      <c r="G20" s="353"/>
      <c r="H20" s="354" t="n">
        <v>3820</v>
      </c>
      <c r="I20" s="355" t="n">
        <v>8884</v>
      </c>
      <c r="K20" s="0" t="n">
        <v>2015</v>
      </c>
      <c r="L20" s="0" t="n">
        <v>1</v>
      </c>
      <c r="M20" s="0" t="n">
        <v>3</v>
      </c>
      <c r="N20" s="0" t="n">
        <v>61210</v>
      </c>
      <c r="O20" s="0" t="n">
        <v>1110</v>
      </c>
      <c r="P20" s="346" t="n">
        <v>0.5</v>
      </c>
      <c r="Q20" s="346" t="str">
        <f aca="false">N20&amp;" "&amp;O20</f>
        <v>61210 1110</v>
      </c>
      <c r="R20" s="346" t="str">
        <f aca="false">N20&amp;" "&amp;M20&amp;" "&amp;O20</f>
        <v>61210 3 1110</v>
      </c>
      <c r="T20" s="353"/>
      <c r="U20" s="353"/>
      <c r="V20" s="354" t="n">
        <v>3</v>
      </c>
      <c r="W20" s="355" t="n">
        <v>2886.65</v>
      </c>
      <c r="Y20" s="0" t="n">
        <v>4</v>
      </c>
      <c r="Z20" s="0" t="n">
        <v>2015</v>
      </c>
      <c r="AA20" s="0" t="n">
        <v>68200</v>
      </c>
      <c r="AB20" s="0" t="n">
        <v>3</v>
      </c>
      <c r="AC20" s="346" t="n">
        <v>0</v>
      </c>
      <c r="AD20" s="346" t="n">
        <v>0</v>
      </c>
    </row>
    <row r="21" customFormat="false" ht="11.25" hidden="false" customHeight="true" outlineLevel="0" collapsed="false">
      <c r="A21" s="0" t="n">
        <v>2015</v>
      </c>
      <c r="B21" s="0" t="n">
        <v>61100</v>
      </c>
      <c r="C21" s="0" t="n">
        <v>3200</v>
      </c>
      <c r="D21" s="346" t="n">
        <v>21094979.34</v>
      </c>
      <c r="E21" s="346" t="str">
        <f aca="false">B21&amp;" "&amp;C21</f>
        <v>61100 3200</v>
      </c>
      <c r="G21" s="353"/>
      <c r="H21" s="354" t="n">
        <v>3830</v>
      </c>
      <c r="I21" s="355" t="n">
        <v>4349673.7</v>
      </c>
      <c r="K21" s="0" t="n">
        <v>2015</v>
      </c>
      <c r="L21" s="0" t="n">
        <v>1</v>
      </c>
      <c r="M21" s="0" t="n">
        <v>3</v>
      </c>
      <c r="N21" s="0" t="n">
        <v>61210</v>
      </c>
      <c r="O21" s="0" t="n">
        <v>1120</v>
      </c>
      <c r="P21" s="346" t="n">
        <v>6.9</v>
      </c>
      <c r="Q21" s="346" t="str">
        <f aca="false">N21&amp;" "&amp;O21</f>
        <v>61210 1120</v>
      </c>
      <c r="R21" s="346" t="str">
        <f aca="false">N21&amp;" "&amp;M21&amp;" "&amp;O21</f>
        <v>61210 3 1120</v>
      </c>
      <c r="T21" s="353"/>
      <c r="U21" s="353"/>
      <c r="V21" s="354" t="n">
        <v>9</v>
      </c>
      <c r="W21" s="355" t="n">
        <v>103.87</v>
      </c>
      <c r="Y21" s="0" t="n">
        <v>4</v>
      </c>
      <c r="Z21" s="0" t="n">
        <v>2015</v>
      </c>
      <c r="AA21" s="0" t="n">
        <v>68200</v>
      </c>
      <c r="AB21" s="0" t="n">
        <v>9</v>
      </c>
      <c r="AC21" s="346" t="n">
        <v>0</v>
      </c>
      <c r="AD21" s="346" t="n">
        <v>0</v>
      </c>
    </row>
    <row r="22" customFormat="false" ht="11.25" hidden="false" customHeight="true" outlineLevel="0" collapsed="false">
      <c r="A22" s="0" t="n">
        <v>2015</v>
      </c>
      <c r="B22" s="0" t="n">
        <v>61100</v>
      </c>
      <c r="C22" s="0" t="n">
        <v>3810</v>
      </c>
      <c r="D22" s="346" t="n">
        <v>254175257.66</v>
      </c>
      <c r="E22" s="346" t="str">
        <f aca="false">B22&amp;" "&amp;C22</f>
        <v>61100 3810</v>
      </c>
      <c r="G22" s="353"/>
      <c r="H22" s="354" t="n">
        <v>4000</v>
      </c>
      <c r="I22" s="355" t="n">
        <v>2911976.95</v>
      </c>
      <c r="K22" s="0" t="n">
        <v>2015</v>
      </c>
      <c r="L22" s="0" t="n">
        <v>1</v>
      </c>
      <c r="M22" s="0" t="n">
        <v>3</v>
      </c>
      <c r="N22" s="0" t="n">
        <v>61230</v>
      </c>
      <c r="O22" s="0" t="n">
        <v>1120</v>
      </c>
      <c r="P22" s="346" t="n">
        <v>0.11</v>
      </c>
      <c r="Q22" s="346" t="str">
        <f aca="false">N22&amp;" "&amp;O22</f>
        <v>61230 1120</v>
      </c>
      <c r="R22" s="346" t="str">
        <f aca="false">N22&amp;" "&amp;M22&amp;" "&amp;O22</f>
        <v>61230 3 1120</v>
      </c>
      <c r="T22" s="353"/>
      <c r="U22" s="349" t="s">
        <v>639</v>
      </c>
      <c r="V22" s="350"/>
      <c r="W22" s="352" t="n">
        <v>7646.57</v>
      </c>
      <c r="Y22" s="0" t="n">
        <v>4</v>
      </c>
      <c r="Z22" s="0" t="n">
        <v>2015</v>
      </c>
      <c r="AA22" s="0" t="n">
        <v>68200</v>
      </c>
      <c r="AB22" s="0" t="n">
        <v>2</v>
      </c>
      <c r="AC22" s="346" t="n">
        <v>0</v>
      </c>
      <c r="AD22" s="346" t="n">
        <v>0</v>
      </c>
    </row>
    <row r="23" customFormat="false" ht="11.25" hidden="false" customHeight="true" outlineLevel="0" collapsed="false">
      <c r="A23" s="0" t="n">
        <v>2015</v>
      </c>
      <c r="B23" s="0" t="n">
        <v>61100</v>
      </c>
      <c r="C23" s="0" t="n">
        <v>3820</v>
      </c>
      <c r="D23" s="346" t="n">
        <v>8884</v>
      </c>
      <c r="E23" s="346" t="str">
        <f aca="false">B23&amp;" "&amp;C23</f>
        <v>61100 3820</v>
      </c>
      <c r="G23" s="353"/>
      <c r="H23" s="354" t="n">
        <v>5200</v>
      </c>
      <c r="I23" s="355" t="n">
        <v>1376911.99</v>
      </c>
      <c r="K23" s="0" t="n">
        <v>2015</v>
      </c>
      <c r="L23" s="0" t="n">
        <v>1</v>
      </c>
      <c r="M23" s="0" t="n">
        <v>3</v>
      </c>
      <c r="N23" s="0" t="n">
        <v>61310</v>
      </c>
      <c r="O23" s="0" t="n">
        <v>1110</v>
      </c>
      <c r="P23" s="346" t="n">
        <v>1.33</v>
      </c>
      <c r="Q23" s="346" t="str">
        <f aca="false">N23&amp;" "&amp;O23</f>
        <v>61310 1110</v>
      </c>
      <c r="R23" s="346" t="str">
        <f aca="false">N23&amp;" "&amp;M23&amp;" "&amp;O23</f>
        <v>61310 3 1110</v>
      </c>
      <c r="T23" s="349" t="s">
        <v>640</v>
      </c>
      <c r="U23" s="350"/>
      <c r="V23" s="350"/>
      <c r="W23" s="352" t="n">
        <v>129271.44</v>
      </c>
      <c r="Y23" s="0" t="n">
        <v>4</v>
      </c>
      <c r="Z23" s="0" t="n">
        <v>2015</v>
      </c>
      <c r="AA23" s="0" t="n">
        <v>68100</v>
      </c>
      <c r="AB23" s="0" t="n">
        <v>3</v>
      </c>
      <c r="AC23" s="346" t="n">
        <v>0</v>
      </c>
      <c r="AD23" s="346" t="n">
        <v>0</v>
      </c>
    </row>
    <row r="24" customFormat="false" ht="11.25" hidden="false" customHeight="true" outlineLevel="0" collapsed="false">
      <c r="A24" s="0" t="n">
        <v>2015</v>
      </c>
      <c r="B24" s="0" t="n">
        <v>61100</v>
      </c>
      <c r="C24" s="0" t="n">
        <v>3830</v>
      </c>
      <c r="D24" s="346" t="n">
        <v>4349673.7</v>
      </c>
      <c r="E24" s="346" t="str">
        <f aca="false">B24&amp;" "&amp;C24</f>
        <v>61100 3830</v>
      </c>
      <c r="G24" s="353"/>
      <c r="H24" s="354" t="n">
        <v>5400</v>
      </c>
      <c r="I24" s="355" t="n">
        <v>7150788.04</v>
      </c>
      <c r="K24" s="0" t="n">
        <v>2015</v>
      </c>
      <c r="L24" s="0" t="n">
        <v>1</v>
      </c>
      <c r="M24" s="0" t="n">
        <v>3</v>
      </c>
      <c r="N24" s="0" t="n">
        <v>61310</v>
      </c>
      <c r="O24" s="0" t="n">
        <v>1140</v>
      </c>
      <c r="P24" s="346" t="n">
        <v>0.75</v>
      </c>
      <c r="Q24" s="346" t="str">
        <f aca="false">N24&amp;" "&amp;O24</f>
        <v>61310 1140</v>
      </c>
      <c r="R24" s="346" t="str">
        <f aca="false">N24&amp;" "&amp;M24&amp;" "&amp;O24</f>
        <v>61310 3 1140</v>
      </c>
      <c r="T24" s="349" t="n">
        <v>61210</v>
      </c>
      <c r="U24" s="349" t="n">
        <v>1110</v>
      </c>
      <c r="V24" s="349" t="n">
        <v>2</v>
      </c>
      <c r="W24" s="352" t="n">
        <v>25.02</v>
      </c>
      <c r="Y24" s="0" t="n">
        <v>4</v>
      </c>
      <c r="Z24" s="0" t="n">
        <v>2015</v>
      </c>
      <c r="AA24" s="0" t="n">
        <v>68100</v>
      </c>
      <c r="AB24" s="0" t="n">
        <v>9</v>
      </c>
      <c r="AC24" s="346" t="n">
        <v>0</v>
      </c>
      <c r="AD24" s="346" t="n">
        <v>0</v>
      </c>
    </row>
    <row r="25" customFormat="false" ht="11.25" hidden="false" customHeight="true" outlineLevel="0" collapsed="false">
      <c r="A25" s="0" t="n">
        <v>2015</v>
      </c>
      <c r="B25" s="0" t="n">
        <v>61100</v>
      </c>
      <c r="C25" s="0" t="n">
        <v>4000</v>
      </c>
      <c r="D25" s="346" t="n">
        <v>2911976.95</v>
      </c>
      <c r="E25" s="346" t="str">
        <f aca="false">B25&amp;" "&amp;C25</f>
        <v>61100 4000</v>
      </c>
      <c r="G25" s="353"/>
      <c r="H25" s="354" t="n">
        <v>5500</v>
      </c>
      <c r="I25" s="355" t="n">
        <v>10478171.31</v>
      </c>
      <c r="K25" s="0" t="n">
        <v>2015</v>
      </c>
      <c r="L25" s="0" t="n">
        <v>1</v>
      </c>
      <c r="M25" s="0" t="n">
        <v>3</v>
      </c>
      <c r="N25" s="0" t="n">
        <v>61310</v>
      </c>
      <c r="O25" s="0" t="n">
        <v>1150</v>
      </c>
      <c r="P25" s="346" t="n">
        <v>2</v>
      </c>
      <c r="Q25" s="346" t="str">
        <f aca="false">N25&amp;" "&amp;O25</f>
        <v>61310 1150</v>
      </c>
      <c r="R25" s="346" t="str">
        <f aca="false">N25&amp;" "&amp;M25&amp;" "&amp;O25</f>
        <v>61310 3 1150</v>
      </c>
      <c r="T25" s="353"/>
      <c r="U25" s="353"/>
      <c r="V25" s="354" t="n">
        <v>3</v>
      </c>
      <c r="W25" s="355" t="n">
        <v>57.15</v>
      </c>
      <c r="Y25" s="0" t="n">
        <v>4</v>
      </c>
      <c r="Z25" s="0" t="n">
        <v>2015</v>
      </c>
      <c r="AA25" s="0" t="n">
        <v>68100</v>
      </c>
      <c r="AB25" s="0" t="n">
        <v>2</v>
      </c>
      <c r="AC25" s="346" t="n">
        <v>0</v>
      </c>
      <c r="AD25" s="346" t="n">
        <v>0</v>
      </c>
    </row>
    <row r="26" customFormat="false" ht="11.25" hidden="false" customHeight="true" outlineLevel="0" collapsed="false">
      <c r="A26" s="0" t="n">
        <v>2015</v>
      </c>
      <c r="B26" s="0" t="n">
        <v>61100</v>
      </c>
      <c r="C26" s="0" t="n">
        <v>5200</v>
      </c>
      <c r="D26" s="346" t="n">
        <v>1376911.99</v>
      </c>
      <c r="E26" s="346" t="str">
        <f aca="false">B26&amp;" "&amp;C26</f>
        <v>61100 5200</v>
      </c>
      <c r="G26" s="353"/>
      <c r="H26" s="354" t="n">
        <v>5800</v>
      </c>
      <c r="I26" s="355" t="n">
        <v>11937783.04</v>
      </c>
      <c r="K26" s="0" t="n">
        <v>2015</v>
      </c>
      <c r="L26" s="0" t="n">
        <v>1</v>
      </c>
      <c r="M26" s="0" t="n">
        <v>3</v>
      </c>
      <c r="N26" s="0" t="n">
        <v>61320</v>
      </c>
      <c r="O26" s="0" t="n">
        <v>1122</v>
      </c>
      <c r="P26" s="346" t="n">
        <v>3.56</v>
      </c>
      <c r="Q26" s="346" t="str">
        <f aca="false">N26&amp;" "&amp;O26</f>
        <v>61320 1122</v>
      </c>
      <c r="R26" s="346" t="str">
        <f aca="false">N26&amp;" "&amp;M26&amp;" "&amp;O26</f>
        <v>61320 3 1122</v>
      </c>
      <c r="T26" s="353"/>
      <c r="U26" s="349" t="s">
        <v>632</v>
      </c>
      <c r="V26" s="350"/>
      <c r="W26" s="352" t="n">
        <v>82.17</v>
      </c>
      <c r="Y26" s="0" t="n">
        <v>5</v>
      </c>
      <c r="Z26" s="0" t="n">
        <v>2015</v>
      </c>
      <c r="AA26" s="0" t="n">
        <v>68100</v>
      </c>
      <c r="AB26" s="0" t="n">
        <v>2</v>
      </c>
      <c r="AC26" s="346" t="n">
        <v>102709</v>
      </c>
      <c r="AD26" s="346" t="n">
        <v>2</v>
      </c>
    </row>
    <row r="27" customFormat="false" ht="11.25" hidden="false" customHeight="true" outlineLevel="0" collapsed="false">
      <c r="A27" s="0" t="n">
        <v>2015</v>
      </c>
      <c r="B27" s="0" t="n">
        <v>61100</v>
      </c>
      <c r="C27" s="0" t="n">
        <v>5400</v>
      </c>
      <c r="D27" s="346" t="n">
        <v>7150788.04</v>
      </c>
      <c r="E27" s="346" t="str">
        <f aca="false">B27&amp;" "&amp;C27</f>
        <v>61100 5400</v>
      </c>
      <c r="G27" s="353"/>
      <c r="H27" s="354" t="n">
        <v>6000</v>
      </c>
      <c r="I27" s="355" t="n">
        <v>55347651.36</v>
      </c>
      <c r="K27" s="0" t="n">
        <v>2015</v>
      </c>
      <c r="L27" s="0" t="n">
        <v>1</v>
      </c>
      <c r="M27" s="0" t="n">
        <v>3</v>
      </c>
      <c r="N27" s="0" t="n">
        <v>61410</v>
      </c>
      <c r="O27" s="0" t="n">
        <v>1126</v>
      </c>
      <c r="P27" s="346" t="n">
        <v>3.76</v>
      </c>
      <c r="Q27" s="346" t="str">
        <f aca="false">N27&amp;" "&amp;O27</f>
        <v>61410 1126</v>
      </c>
      <c r="R27" s="346" t="str">
        <f aca="false">N27&amp;" "&amp;M27&amp;" "&amp;O27</f>
        <v>61410 3 1126</v>
      </c>
      <c r="T27" s="353"/>
      <c r="U27" s="349" t="n">
        <v>1120</v>
      </c>
      <c r="V27" s="349" t="n">
        <v>2</v>
      </c>
      <c r="W27" s="352" t="n">
        <v>1866.07</v>
      </c>
      <c r="Y27" s="0" t="n">
        <v>5</v>
      </c>
      <c r="Z27" s="0" t="n">
        <v>2015</v>
      </c>
      <c r="AA27" s="0" t="n">
        <v>68100</v>
      </c>
      <c r="AB27" s="0" t="n">
        <v>3</v>
      </c>
      <c r="AC27" s="346" t="n">
        <v>51355</v>
      </c>
      <c r="AD27" s="346" t="n">
        <v>1</v>
      </c>
    </row>
    <row r="28" customFormat="false" ht="11.25" hidden="false" customHeight="true" outlineLevel="0" collapsed="false">
      <c r="A28" s="0" t="n">
        <v>2015</v>
      </c>
      <c r="B28" s="0" t="n">
        <v>61100</v>
      </c>
      <c r="C28" s="0" t="n">
        <v>5500</v>
      </c>
      <c r="D28" s="346" t="n">
        <v>10478171.31</v>
      </c>
      <c r="E28" s="346" t="str">
        <f aca="false">B28&amp;" "&amp;C28</f>
        <v>61100 5500</v>
      </c>
      <c r="G28" s="353"/>
      <c r="H28" s="354" t="n">
        <v>6020</v>
      </c>
      <c r="I28" s="355" t="n">
        <v>60818212.16</v>
      </c>
      <c r="K28" s="0" t="n">
        <v>2015</v>
      </c>
      <c r="L28" s="0" t="n">
        <v>1</v>
      </c>
      <c r="M28" s="0" t="n">
        <v>3</v>
      </c>
      <c r="N28" s="0" t="n">
        <v>61410</v>
      </c>
      <c r="O28" s="0" t="n">
        <v>1127</v>
      </c>
      <c r="P28" s="346" t="n">
        <v>5.37</v>
      </c>
      <c r="Q28" s="346" t="str">
        <f aca="false">N28&amp;" "&amp;O28</f>
        <v>61410 1127</v>
      </c>
      <c r="R28" s="346" t="str">
        <f aca="false">N28&amp;" "&amp;M28&amp;" "&amp;O28</f>
        <v>61410 3 1127</v>
      </c>
      <c r="T28" s="353"/>
      <c r="U28" s="353"/>
      <c r="V28" s="354" t="n">
        <v>3</v>
      </c>
      <c r="W28" s="355" t="n">
        <v>1981.91</v>
      </c>
      <c r="Y28" s="0" t="n">
        <v>5</v>
      </c>
      <c r="Z28" s="0" t="n">
        <v>2015</v>
      </c>
      <c r="AA28" s="0" t="n">
        <v>68200</v>
      </c>
      <c r="AB28" s="0" t="n">
        <v>9</v>
      </c>
      <c r="AC28" s="346" t="n">
        <v>0</v>
      </c>
      <c r="AD28" s="346" t="n">
        <v>0</v>
      </c>
    </row>
    <row r="29" customFormat="false" ht="11.25" hidden="false" customHeight="true" outlineLevel="0" collapsed="false">
      <c r="A29" s="0" t="n">
        <v>2015</v>
      </c>
      <c r="B29" s="0" t="n">
        <v>61100</v>
      </c>
      <c r="C29" s="0" t="n">
        <v>5800</v>
      </c>
      <c r="D29" s="346" t="n">
        <v>11937783.04</v>
      </c>
      <c r="E29" s="346" t="str">
        <f aca="false">B29&amp;" "&amp;C29</f>
        <v>61100 5800</v>
      </c>
      <c r="G29" s="353"/>
      <c r="H29" s="354" t="n">
        <v>6030</v>
      </c>
      <c r="I29" s="355" t="n">
        <v>107747598.32</v>
      </c>
      <c r="K29" s="0" t="n">
        <v>2015</v>
      </c>
      <c r="L29" s="0" t="n">
        <v>1</v>
      </c>
      <c r="M29" s="0" t="n">
        <v>3</v>
      </c>
      <c r="N29" s="0" t="n">
        <v>61410</v>
      </c>
      <c r="O29" s="0" t="n">
        <v>1150</v>
      </c>
      <c r="P29" s="346" t="n">
        <v>5.32</v>
      </c>
      <c r="Q29" s="346" t="str">
        <f aca="false">N29&amp;" "&amp;O29</f>
        <v>61410 1150</v>
      </c>
      <c r="R29" s="346" t="str">
        <f aca="false">N29&amp;" "&amp;M29&amp;" "&amp;O29</f>
        <v>61410 3 1150</v>
      </c>
      <c r="T29" s="353"/>
      <c r="U29" s="349" t="s">
        <v>635</v>
      </c>
      <c r="V29" s="350"/>
      <c r="W29" s="352" t="n">
        <v>3847.98</v>
      </c>
      <c r="Y29" s="0" t="n">
        <v>5</v>
      </c>
      <c r="Z29" s="0" t="n">
        <v>2015</v>
      </c>
      <c r="AA29" s="0" t="n">
        <v>68200</v>
      </c>
      <c r="AB29" s="0" t="n">
        <v>2</v>
      </c>
      <c r="AC29" s="346" t="n">
        <v>0</v>
      </c>
      <c r="AD29" s="346" t="n">
        <v>0</v>
      </c>
    </row>
    <row r="30" customFormat="false" ht="11.25" hidden="false" customHeight="true" outlineLevel="0" collapsed="false">
      <c r="A30" s="0" t="n">
        <v>2015</v>
      </c>
      <c r="B30" s="0" t="n">
        <v>61100</v>
      </c>
      <c r="C30" s="0" t="n">
        <v>6000</v>
      </c>
      <c r="D30" s="346" t="n">
        <v>55347651.36</v>
      </c>
      <c r="E30" s="346" t="str">
        <f aca="false">B30&amp;" "&amp;C30</f>
        <v>61100 6000</v>
      </c>
      <c r="G30" s="353"/>
      <c r="H30" s="354" t="n">
        <v>7000</v>
      </c>
      <c r="I30" s="355" t="n">
        <v>112798693.13</v>
      </c>
      <c r="K30" s="0" t="n">
        <v>2015</v>
      </c>
      <c r="L30" s="0" t="n">
        <v>1</v>
      </c>
      <c r="M30" s="0" t="n">
        <v>9</v>
      </c>
      <c r="N30" s="0" t="n">
        <v>61100</v>
      </c>
      <c r="O30" s="0" t="n">
        <v>1120</v>
      </c>
      <c r="P30" s="346" t="n">
        <v>9</v>
      </c>
      <c r="Q30" s="346" t="str">
        <f aca="false">N30&amp;" "&amp;O30</f>
        <v>61100 1120</v>
      </c>
      <c r="R30" s="346" t="str">
        <f aca="false">N30&amp;" "&amp;M30&amp;" "&amp;O30</f>
        <v>61100 9 1120</v>
      </c>
      <c r="T30" s="353"/>
      <c r="U30" s="349" t="n">
        <v>1140</v>
      </c>
      <c r="V30" s="349" t="n">
        <v>2</v>
      </c>
      <c r="W30" s="352" t="n">
        <v>28.92</v>
      </c>
      <c r="Y30" s="0" t="n">
        <v>5</v>
      </c>
      <c r="Z30" s="0" t="n">
        <v>2015</v>
      </c>
      <c r="AA30" s="0" t="n">
        <v>68200</v>
      </c>
      <c r="AB30" s="0" t="n">
        <v>3</v>
      </c>
      <c r="AC30" s="346" t="n">
        <v>0</v>
      </c>
      <c r="AD30" s="346" t="n">
        <v>0</v>
      </c>
    </row>
    <row r="31" customFormat="false" ht="11.25" hidden="false" customHeight="true" outlineLevel="0" collapsed="false">
      <c r="A31" s="0" t="n">
        <v>2015</v>
      </c>
      <c r="B31" s="0" t="n">
        <v>61100</v>
      </c>
      <c r="C31" s="0" t="n">
        <v>6020</v>
      </c>
      <c r="D31" s="346" t="n">
        <v>60818212.16</v>
      </c>
      <c r="E31" s="346" t="str">
        <f aca="false">B31&amp;" "&amp;C31</f>
        <v>61100 6020</v>
      </c>
      <c r="G31" s="353"/>
      <c r="H31" s="354" t="n">
        <v>8100</v>
      </c>
      <c r="I31" s="355" t="n">
        <v>9112452.63</v>
      </c>
      <c r="K31" s="0" t="n">
        <v>2015</v>
      </c>
      <c r="L31" s="0" t="n">
        <v>1</v>
      </c>
      <c r="M31" s="0" t="n">
        <v>9</v>
      </c>
      <c r="N31" s="0" t="n">
        <v>61100</v>
      </c>
      <c r="O31" s="0" t="n">
        <v>1140</v>
      </c>
      <c r="P31" s="346" t="n">
        <v>8</v>
      </c>
      <c r="Q31" s="346" t="str">
        <f aca="false">N31&amp;" "&amp;O31</f>
        <v>61100 1140</v>
      </c>
      <c r="R31" s="346" t="str">
        <f aca="false">N31&amp;" "&amp;M31&amp;" "&amp;O31</f>
        <v>61100 9 1140</v>
      </c>
      <c r="T31" s="353"/>
      <c r="U31" s="353"/>
      <c r="V31" s="354" t="n">
        <v>3</v>
      </c>
      <c r="W31" s="355" t="n">
        <v>78.92</v>
      </c>
      <c r="Y31" s="0" t="n">
        <v>5</v>
      </c>
      <c r="Z31" s="0" t="n">
        <v>2015</v>
      </c>
      <c r="AA31" s="0" t="n">
        <v>68100</v>
      </c>
      <c r="AB31" s="0" t="n">
        <v>9</v>
      </c>
      <c r="AC31" s="346" t="n">
        <v>0</v>
      </c>
      <c r="AD31" s="346" t="n">
        <v>0</v>
      </c>
    </row>
    <row r="32" customFormat="false" ht="11.25" hidden="false" customHeight="true" outlineLevel="0" collapsed="false">
      <c r="A32" s="0" t="n">
        <v>2015</v>
      </c>
      <c r="B32" s="0" t="n">
        <v>61100</v>
      </c>
      <c r="C32" s="0" t="n">
        <v>6030</v>
      </c>
      <c r="D32" s="346" t="n">
        <v>107747598.32</v>
      </c>
      <c r="E32" s="346" t="str">
        <f aca="false">B32&amp;" "&amp;C32</f>
        <v>61100 6030</v>
      </c>
      <c r="G32" s="353"/>
      <c r="H32" s="354" t="n">
        <v>8200</v>
      </c>
      <c r="I32" s="355" t="n">
        <v>10132366.65</v>
      </c>
      <c r="K32" s="0" t="n">
        <v>2015</v>
      </c>
      <c r="L32" s="0" t="n">
        <v>1</v>
      </c>
      <c r="M32" s="0" t="n">
        <v>9</v>
      </c>
      <c r="N32" s="0" t="n">
        <v>62100</v>
      </c>
      <c r="O32" s="0" t="n">
        <v>1111</v>
      </c>
      <c r="P32" s="346" t="n">
        <v>9</v>
      </c>
      <c r="Q32" s="346" t="str">
        <f aca="false">N32&amp;" "&amp;O32</f>
        <v>62100 1111</v>
      </c>
      <c r="R32" s="346" t="str">
        <f aca="false">N32&amp;" "&amp;M32&amp;" "&amp;O32</f>
        <v>62100 9 1111</v>
      </c>
      <c r="T32" s="353"/>
      <c r="U32" s="349" t="s">
        <v>636</v>
      </c>
      <c r="V32" s="350"/>
      <c r="W32" s="352" t="n">
        <v>107.84</v>
      </c>
      <c r="Y32" s="0" t="n">
        <v>6</v>
      </c>
      <c r="Z32" s="0" t="n">
        <v>2015</v>
      </c>
      <c r="AA32" s="0" t="n">
        <v>68100</v>
      </c>
      <c r="AB32" s="0" t="n">
        <v>2</v>
      </c>
      <c r="AC32" s="346" t="n">
        <v>41286.5</v>
      </c>
      <c r="AD32" s="346" t="n">
        <v>1</v>
      </c>
    </row>
    <row r="33" customFormat="false" ht="11.25" hidden="false" customHeight="true" outlineLevel="0" collapsed="false">
      <c r="A33" s="0" t="n">
        <v>2015</v>
      </c>
      <c r="B33" s="0" t="n">
        <v>61100</v>
      </c>
      <c r="C33" s="0" t="n">
        <v>7000</v>
      </c>
      <c r="D33" s="346" t="n">
        <v>112798693.13</v>
      </c>
      <c r="E33" s="346" t="str">
        <f aca="false">B33&amp;" "&amp;C33</f>
        <v>61100 7000</v>
      </c>
      <c r="G33" s="353"/>
      <c r="H33" s="354" t="n">
        <v>9000</v>
      </c>
      <c r="I33" s="355" t="n">
        <v>1389322.64</v>
      </c>
      <c r="K33" s="0" t="n">
        <v>2015</v>
      </c>
      <c r="L33" s="0" t="n">
        <v>1</v>
      </c>
      <c r="M33" s="0" t="n">
        <v>9</v>
      </c>
      <c r="N33" s="0" t="n">
        <v>62100</v>
      </c>
      <c r="O33" s="0" t="n">
        <v>1112</v>
      </c>
      <c r="P33" s="346" t="n">
        <v>1</v>
      </c>
      <c r="Q33" s="346" t="str">
        <f aca="false">N33&amp;" "&amp;O33</f>
        <v>62100 1112</v>
      </c>
      <c r="R33" s="346" t="str">
        <f aca="false">N33&amp;" "&amp;M33&amp;" "&amp;O33</f>
        <v>62100 9 1112</v>
      </c>
      <c r="T33" s="353"/>
      <c r="U33" s="349" t="n">
        <v>1150</v>
      </c>
      <c r="V33" s="349" t="n">
        <v>2</v>
      </c>
      <c r="W33" s="352" t="n">
        <v>138.18</v>
      </c>
      <c r="Y33" s="0" t="n">
        <v>6</v>
      </c>
      <c r="Z33" s="0" t="n">
        <v>2015</v>
      </c>
      <c r="AA33" s="0" t="n">
        <v>68100</v>
      </c>
      <c r="AB33" s="0" t="n">
        <v>3</v>
      </c>
      <c r="AC33" s="346" t="n">
        <v>120582.22</v>
      </c>
      <c r="AD33" s="346" t="n">
        <v>3</v>
      </c>
    </row>
    <row r="34" customFormat="false" ht="11.25" hidden="false" customHeight="true" outlineLevel="0" collapsed="false">
      <c r="A34" s="0" t="n">
        <v>2015</v>
      </c>
      <c r="B34" s="0" t="n">
        <v>61100</v>
      </c>
      <c r="C34" s="0" t="n">
        <v>8100</v>
      </c>
      <c r="D34" s="346" t="n">
        <v>9112452.63</v>
      </c>
      <c r="E34" s="346" t="str">
        <f aca="false">B34&amp;" "&amp;C34</f>
        <v>61100 8100</v>
      </c>
      <c r="G34" s="353"/>
      <c r="H34" s="354" t="n">
        <v>1650</v>
      </c>
      <c r="I34" s="355" t="n">
        <v>5012833.11</v>
      </c>
      <c r="K34" s="0" t="n">
        <v>2015</v>
      </c>
      <c r="L34" s="0" t="n">
        <v>1</v>
      </c>
      <c r="M34" s="0" t="n">
        <v>9</v>
      </c>
      <c r="N34" s="0" t="n">
        <v>62100</v>
      </c>
      <c r="O34" s="0" t="n">
        <v>1113</v>
      </c>
      <c r="P34" s="346" t="n">
        <v>1</v>
      </c>
      <c r="Q34" s="346" t="str">
        <f aca="false">N34&amp;" "&amp;O34</f>
        <v>62100 1113</v>
      </c>
      <c r="R34" s="346" t="str">
        <f aca="false">N34&amp;" "&amp;M34&amp;" "&amp;O34</f>
        <v>62100 9 1113</v>
      </c>
      <c r="T34" s="353"/>
      <c r="U34" s="353"/>
      <c r="V34" s="354" t="n">
        <v>3</v>
      </c>
      <c r="W34" s="355" t="n">
        <v>512.06</v>
      </c>
      <c r="Y34" s="0" t="n">
        <v>6</v>
      </c>
      <c r="Z34" s="0" t="n">
        <v>2015</v>
      </c>
      <c r="AA34" s="0" t="n">
        <v>68200</v>
      </c>
      <c r="AB34" s="0" t="n">
        <v>9</v>
      </c>
      <c r="AC34" s="346" t="n">
        <v>0</v>
      </c>
      <c r="AD34" s="346" t="n">
        <v>0</v>
      </c>
    </row>
    <row r="35" customFormat="false" ht="11.25" hidden="false" customHeight="true" outlineLevel="0" collapsed="false">
      <c r="A35" s="0" t="n">
        <v>2015</v>
      </c>
      <c r="B35" s="0" t="n">
        <v>61100</v>
      </c>
      <c r="C35" s="0" t="n">
        <v>8200</v>
      </c>
      <c r="D35" s="346" t="n">
        <v>10132366.65</v>
      </c>
      <c r="E35" s="346" t="str">
        <f aca="false">B35&amp;" "&amp;C35</f>
        <v>61100 8200</v>
      </c>
      <c r="G35" s="353"/>
      <c r="H35" s="354" t="n">
        <v>1660</v>
      </c>
      <c r="I35" s="355" t="n">
        <v>1190141.63</v>
      </c>
      <c r="K35" s="0" t="n">
        <v>2015</v>
      </c>
      <c r="L35" s="0" t="n">
        <v>1</v>
      </c>
      <c r="M35" s="0" t="n">
        <v>9</v>
      </c>
      <c r="N35" s="0" t="n">
        <v>62100</v>
      </c>
      <c r="O35" s="0" t="n">
        <v>1130</v>
      </c>
      <c r="P35" s="346" t="n">
        <v>3</v>
      </c>
      <c r="Q35" s="346" t="str">
        <f aca="false">N35&amp;" "&amp;O35</f>
        <v>62100 1130</v>
      </c>
      <c r="R35" s="346" t="str">
        <f aca="false">N35&amp;" "&amp;M35&amp;" "&amp;O35</f>
        <v>62100 9 1130</v>
      </c>
      <c r="T35" s="353"/>
      <c r="U35" s="349" t="s">
        <v>637</v>
      </c>
      <c r="V35" s="350"/>
      <c r="W35" s="352" t="n">
        <v>650.24</v>
      </c>
      <c r="Y35" s="0" t="n">
        <v>6</v>
      </c>
      <c r="Z35" s="0" t="n">
        <v>2015</v>
      </c>
      <c r="AA35" s="0" t="n">
        <v>68200</v>
      </c>
      <c r="AB35" s="0" t="n">
        <v>2</v>
      </c>
      <c r="AC35" s="346" t="n">
        <v>49000.8</v>
      </c>
      <c r="AD35" s="346" t="n">
        <v>1</v>
      </c>
    </row>
    <row r="36" customFormat="false" ht="11.25" hidden="false" customHeight="true" outlineLevel="0" collapsed="false">
      <c r="A36" s="0" t="n">
        <v>2015</v>
      </c>
      <c r="B36" s="0" t="n">
        <v>61100</v>
      </c>
      <c r="C36" s="0" t="n">
        <v>9000</v>
      </c>
      <c r="D36" s="346" t="n">
        <v>1389322.64</v>
      </c>
      <c r="E36" s="346" t="str">
        <f aca="false">B36&amp;" "&amp;C36</f>
        <v>61100 9000</v>
      </c>
      <c r="G36" s="353"/>
      <c r="H36" s="354" t="n">
        <v>3100</v>
      </c>
      <c r="I36" s="355" t="n">
        <v>3983983.1</v>
      </c>
      <c r="K36" s="0" t="n">
        <v>2015</v>
      </c>
      <c r="L36" s="0" t="n">
        <v>1</v>
      </c>
      <c r="M36" s="0" t="n">
        <v>9</v>
      </c>
      <c r="N36" s="0" t="n">
        <v>62100</v>
      </c>
      <c r="O36" s="0" t="n">
        <v>1150</v>
      </c>
      <c r="P36" s="346" t="n">
        <v>7</v>
      </c>
      <c r="Q36" s="346" t="str">
        <f aca="false">N36&amp;" "&amp;O36</f>
        <v>62100 1150</v>
      </c>
      <c r="R36" s="346" t="str">
        <f aca="false">N36&amp;" "&amp;M36&amp;" "&amp;O36</f>
        <v>62100 9 1150</v>
      </c>
      <c r="T36" s="353"/>
      <c r="U36" s="349" t="n">
        <v>1520</v>
      </c>
      <c r="V36" s="349" t="n">
        <v>2</v>
      </c>
      <c r="W36" s="352" t="n">
        <v>8.6</v>
      </c>
      <c r="Y36" s="0" t="n">
        <v>6</v>
      </c>
      <c r="Z36" s="0" t="n">
        <v>2015</v>
      </c>
      <c r="AA36" s="0" t="n">
        <v>68200</v>
      </c>
      <c r="AB36" s="0" t="n">
        <v>3</v>
      </c>
      <c r="AC36" s="346" t="n">
        <v>11118</v>
      </c>
      <c r="AD36" s="346" t="n">
        <v>0.25</v>
      </c>
    </row>
    <row r="37" customFormat="false" ht="11.25" hidden="false" customHeight="true" outlineLevel="0" collapsed="false">
      <c r="A37" s="0" t="n">
        <v>2015</v>
      </c>
      <c r="B37" s="0" t="n">
        <v>61210</v>
      </c>
      <c r="C37" s="0" t="n">
        <v>1110</v>
      </c>
      <c r="D37" s="346" t="n">
        <v>7318443.87</v>
      </c>
      <c r="E37" s="346" t="str">
        <f aca="false">B37&amp;" "&amp;C37</f>
        <v>61210 1110</v>
      </c>
      <c r="G37" s="353"/>
      <c r="H37" s="354" t="n">
        <v>3200</v>
      </c>
      <c r="I37" s="355" t="n">
        <v>21094979.34</v>
      </c>
      <c r="K37" s="0" t="n">
        <v>2015</v>
      </c>
      <c r="L37" s="0" t="n">
        <v>1</v>
      </c>
      <c r="M37" s="0" t="n">
        <v>9</v>
      </c>
      <c r="N37" s="0" t="n">
        <v>62200</v>
      </c>
      <c r="O37" s="0" t="n">
        <v>1110</v>
      </c>
      <c r="P37" s="346" t="n">
        <v>0.8</v>
      </c>
      <c r="Q37" s="346" t="str">
        <f aca="false">N37&amp;" "&amp;O37</f>
        <v>62200 1110</v>
      </c>
      <c r="R37" s="346" t="str">
        <f aca="false">N37&amp;" "&amp;M37&amp;" "&amp;O37</f>
        <v>62200 9 1110</v>
      </c>
      <c r="T37" s="353"/>
      <c r="U37" s="353"/>
      <c r="V37" s="354" t="n">
        <v>3</v>
      </c>
      <c r="W37" s="355" t="n">
        <v>11.35</v>
      </c>
      <c r="Y37" s="0" t="n">
        <v>6</v>
      </c>
      <c r="Z37" s="0" t="n">
        <v>2015</v>
      </c>
      <c r="AA37" s="0" t="n">
        <v>68100</v>
      </c>
      <c r="AB37" s="0" t="n">
        <v>9</v>
      </c>
      <c r="AC37" s="346" t="n">
        <v>0</v>
      </c>
      <c r="AD37" s="346" t="n">
        <v>0</v>
      </c>
    </row>
    <row r="38" customFormat="false" ht="11.25" hidden="false" customHeight="true" outlineLevel="0" collapsed="false">
      <c r="A38" s="0" t="n">
        <v>2015</v>
      </c>
      <c r="B38" s="0" t="n">
        <v>61210</v>
      </c>
      <c r="C38" s="0" t="n">
        <v>1120</v>
      </c>
      <c r="D38" s="346" t="n">
        <v>229705164.12</v>
      </c>
      <c r="E38" s="346" t="str">
        <f aca="false">B38&amp;" "&amp;C38</f>
        <v>61210 1120</v>
      </c>
      <c r="G38" s="353"/>
      <c r="H38" s="354" t="n">
        <v>2220</v>
      </c>
      <c r="I38" s="355" t="n">
        <v>77389941.87</v>
      </c>
      <c r="K38" s="0" t="n">
        <v>2015</v>
      </c>
      <c r="L38" s="0" t="n">
        <v>1</v>
      </c>
      <c r="M38" s="0" t="n">
        <v>9</v>
      </c>
      <c r="N38" s="0" t="n">
        <v>62200</v>
      </c>
      <c r="O38" s="0" t="n">
        <v>1130</v>
      </c>
      <c r="P38" s="346" t="n">
        <v>2</v>
      </c>
      <c r="Q38" s="346" t="str">
        <f aca="false">N38&amp;" "&amp;O38</f>
        <v>62200 1130</v>
      </c>
      <c r="R38" s="346" t="str">
        <f aca="false">N38&amp;" "&amp;M38&amp;" "&amp;O38</f>
        <v>62200 9 1130</v>
      </c>
      <c r="T38" s="353"/>
      <c r="U38" s="349" t="s">
        <v>639</v>
      </c>
      <c r="V38" s="350"/>
      <c r="W38" s="352" t="n">
        <v>19.95</v>
      </c>
      <c r="Y38" s="0" t="n">
        <v>7</v>
      </c>
      <c r="Z38" s="0" t="n">
        <v>2015</v>
      </c>
      <c r="AA38" s="0" t="n">
        <v>68100</v>
      </c>
      <c r="AB38" s="0" t="n">
        <v>2</v>
      </c>
      <c r="AC38" s="346" t="n">
        <v>2136813.35</v>
      </c>
      <c r="AD38" s="346" t="n">
        <v>22.4</v>
      </c>
    </row>
    <row r="39" customFormat="false" ht="11.25" hidden="false" customHeight="true" outlineLevel="0" collapsed="false">
      <c r="A39" s="0" t="n">
        <v>2015</v>
      </c>
      <c r="B39" s="0" t="n">
        <v>61210</v>
      </c>
      <c r="C39" s="0" t="n">
        <v>1140</v>
      </c>
      <c r="D39" s="346" t="n">
        <v>4915337.84</v>
      </c>
      <c r="E39" s="346" t="str">
        <f aca="false">B39&amp;" "&amp;C39</f>
        <v>61210 1140</v>
      </c>
      <c r="G39" s="353"/>
      <c r="H39" s="354" t="n">
        <v>2510</v>
      </c>
      <c r="I39" s="355" t="n">
        <v>1554955.29</v>
      </c>
      <c r="K39" s="0" t="n">
        <v>2015</v>
      </c>
      <c r="L39" s="0" t="n">
        <v>1</v>
      </c>
      <c r="M39" s="0" t="n">
        <v>9</v>
      </c>
      <c r="N39" s="0" t="n">
        <v>62200</v>
      </c>
      <c r="O39" s="0" t="n">
        <v>1131</v>
      </c>
      <c r="P39" s="346" t="n">
        <v>10</v>
      </c>
      <c r="Q39" s="346" t="str">
        <f aca="false">N39&amp;" "&amp;O39</f>
        <v>62200 1131</v>
      </c>
      <c r="R39" s="346" t="str">
        <f aca="false">N39&amp;" "&amp;M39&amp;" "&amp;O39</f>
        <v>62200 9 1131</v>
      </c>
      <c r="T39" s="349" t="s">
        <v>641</v>
      </c>
      <c r="U39" s="350"/>
      <c r="V39" s="350"/>
      <c r="W39" s="352" t="n">
        <v>4708.18</v>
      </c>
      <c r="Y39" s="0" t="n">
        <v>7</v>
      </c>
      <c r="Z39" s="0" t="n">
        <v>2015</v>
      </c>
      <c r="AA39" s="0" t="n">
        <v>68100</v>
      </c>
      <c r="AB39" s="0" t="n">
        <v>3</v>
      </c>
      <c r="AC39" s="346" t="n">
        <v>960017.59</v>
      </c>
      <c r="AD39" s="346" t="n">
        <v>10.05</v>
      </c>
    </row>
    <row r="40" customFormat="false" ht="11.25" hidden="false" customHeight="true" outlineLevel="0" collapsed="false">
      <c r="A40" s="0" t="n">
        <v>2015</v>
      </c>
      <c r="B40" s="0" t="n">
        <v>61210</v>
      </c>
      <c r="C40" s="0" t="n">
        <v>1150</v>
      </c>
      <c r="D40" s="346" t="n">
        <v>22410973.45</v>
      </c>
      <c r="E40" s="346" t="str">
        <f aca="false">B40&amp;" "&amp;C40</f>
        <v>61210 1150</v>
      </c>
      <c r="G40" s="349" t="s">
        <v>640</v>
      </c>
      <c r="H40" s="350"/>
      <c r="I40" s="352" t="n">
        <v>8838746953.7</v>
      </c>
      <c r="K40" s="0" t="n">
        <v>2015</v>
      </c>
      <c r="L40" s="0" t="n">
        <v>1</v>
      </c>
      <c r="M40" s="0" t="n">
        <v>9</v>
      </c>
      <c r="N40" s="0" t="n">
        <v>62200</v>
      </c>
      <c r="O40" s="0" t="n">
        <v>1132</v>
      </c>
      <c r="P40" s="346" t="n">
        <v>2</v>
      </c>
      <c r="Q40" s="346" t="str">
        <f aca="false">N40&amp;" "&amp;O40</f>
        <v>62200 1132</v>
      </c>
      <c r="R40" s="346" t="str">
        <f aca="false">N40&amp;" "&amp;M40&amp;" "&amp;O40</f>
        <v>62200 9 1132</v>
      </c>
      <c r="T40" s="349" t="n">
        <v>61220</v>
      </c>
      <c r="U40" s="349" t="n">
        <v>1110</v>
      </c>
      <c r="V40" s="349" t="n">
        <v>2</v>
      </c>
      <c r="W40" s="352" t="n">
        <v>4.42</v>
      </c>
      <c r="Y40" s="0" t="n">
        <v>7</v>
      </c>
      <c r="Z40" s="0" t="n">
        <v>2015</v>
      </c>
      <c r="AA40" s="0" t="n">
        <v>68200</v>
      </c>
      <c r="AB40" s="0" t="n">
        <v>9</v>
      </c>
      <c r="AC40" s="346" t="n">
        <v>0</v>
      </c>
      <c r="AD40" s="346" t="n">
        <v>0</v>
      </c>
    </row>
    <row r="41" customFormat="false" ht="11.25" hidden="false" customHeight="true" outlineLevel="0" collapsed="false">
      <c r="A41" s="0" t="n">
        <v>2015</v>
      </c>
      <c r="B41" s="0" t="n">
        <v>61210</v>
      </c>
      <c r="C41" s="0" t="n">
        <v>1520</v>
      </c>
      <c r="D41" s="346" t="n">
        <v>344726.55</v>
      </c>
      <c r="E41" s="346" t="str">
        <f aca="false">B41&amp;" "&amp;C41</f>
        <v>61210 1520</v>
      </c>
      <c r="G41" s="349" t="n">
        <v>61210</v>
      </c>
      <c r="H41" s="349" t="n">
        <v>1110</v>
      </c>
      <c r="I41" s="352" t="n">
        <v>7318443.87</v>
      </c>
      <c r="K41" s="0" t="n">
        <v>2015</v>
      </c>
      <c r="L41" s="0" t="n">
        <v>1</v>
      </c>
      <c r="M41" s="0" t="n">
        <v>9</v>
      </c>
      <c r="N41" s="0" t="n">
        <v>63000</v>
      </c>
      <c r="O41" s="0" t="n">
        <v>1110</v>
      </c>
      <c r="P41" s="346" t="n">
        <v>1</v>
      </c>
      <c r="Q41" s="346" t="str">
        <f aca="false">N41&amp;" "&amp;O41</f>
        <v>63000 1110</v>
      </c>
      <c r="R41" s="346" t="str">
        <f aca="false">N41&amp;" "&amp;M41&amp;" "&amp;O41</f>
        <v>63000 9 1110</v>
      </c>
      <c r="T41" s="353"/>
      <c r="U41" s="353"/>
      <c r="V41" s="354" t="n">
        <v>3</v>
      </c>
      <c r="W41" s="355" t="n">
        <v>8.12</v>
      </c>
      <c r="Y41" s="0" t="n">
        <v>7</v>
      </c>
      <c r="Z41" s="0" t="n">
        <v>2015</v>
      </c>
      <c r="AA41" s="0" t="n">
        <v>68200</v>
      </c>
      <c r="AB41" s="0" t="n">
        <v>2</v>
      </c>
      <c r="AC41" s="346" t="n">
        <v>160376.76</v>
      </c>
      <c r="AD41" s="346" t="n">
        <v>1.67</v>
      </c>
    </row>
    <row r="42" customFormat="false" ht="11.25" hidden="false" customHeight="true" outlineLevel="0" collapsed="false">
      <c r="A42" s="0" t="n">
        <v>2015</v>
      </c>
      <c r="B42" s="0" t="n">
        <v>61210</v>
      </c>
      <c r="C42" s="0" t="n">
        <v>1620</v>
      </c>
      <c r="D42" s="346" t="n">
        <v>677925.86</v>
      </c>
      <c r="E42" s="346" t="str">
        <f aca="false">B42&amp;" "&amp;C42</f>
        <v>61210 1620</v>
      </c>
      <c r="G42" s="353"/>
      <c r="H42" s="354" t="n">
        <v>1120</v>
      </c>
      <c r="I42" s="355" t="n">
        <v>229705164.12</v>
      </c>
      <c r="K42" s="0" t="n">
        <v>2015</v>
      </c>
      <c r="L42" s="0" t="n">
        <v>1</v>
      </c>
      <c r="M42" s="0" t="n">
        <v>9</v>
      </c>
      <c r="N42" s="0" t="n">
        <v>63000</v>
      </c>
      <c r="O42" s="0" t="n">
        <v>1140</v>
      </c>
      <c r="P42" s="346" t="n">
        <v>9</v>
      </c>
      <c r="Q42" s="346" t="str">
        <f aca="false">N42&amp;" "&amp;O42</f>
        <v>63000 1140</v>
      </c>
      <c r="R42" s="346" t="str">
        <f aca="false">N42&amp;" "&amp;M42&amp;" "&amp;O42</f>
        <v>63000 9 1140</v>
      </c>
      <c r="T42" s="353"/>
      <c r="U42" s="349" t="s">
        <v>632</v>
      </c>
      <c r="V42" s="350"/>
      <c r="W42" s="352" t="n">
        <v>12.54</v>
      </c>
      <c r="Y42" s="0" t="n">
        <v>7</v>
      </c>
      <c r="Z42" s="0" t="n">
        <v>2015</v>
      </c>
      <c r="AA42" s="0" t="n">
        <v>68200</v>
      </c>
      <c r="AB42" s="0" t="n">
        <v>3</v>
      </c>
      <c r="AC42" s="346" t="n">
        <v>72053.32</v>
      </c>
      <c r="AD42" s="346" t="n">
        <v>0.76</v>
      </c>
    </row>
    <row r="43" customFormat="false" ht="11.25" hidden="false" customHeight="true" outlineLevel="0" collapsed="false">
      <c r="A43" s="0" t="n">
        <v>2015</v>
      </c>
      <c r="B43" s="0" t="n">
        <v>61210</v>
      </c>
      <c r="C43" s="0" t="n">
        <v>1650</v>
      </c>
      <c r="D43" s="346" t="n">
        <v>93164.66</v>
      </c>
      <c r="E43" s="346" t="str">
        <f aca="false">B43&amp;" "&amp;C43</f>
        <v>61210 1650</v>
      </c>
      <c r="G43" s="353"/>
      <c r="H43" s="354" t="n">
        <v>1140</v>
      </c>
      <c r="I43" s="355" t="n">
        <v>4915337.84</v>
      </c>
      <c r="K43" s="0" t="n">
        <v>2015</v>
      </c>
      <c r="L43" s="0" t="n">
        <v>1</v>
      </c>
      <c r="M43" s="0" t="n">
        <v>9</v>
      </c>
      <c r="N43" s="0" t="n">
        <v>63000</v>
      </c>
      <c r="O43" s="0" t="n">
        <v>1150</v>
      </c>
      <c r="P43" s="346" t="n">
        <v>1</v>
      </c>
      <c r="Q43" s="346" t="str">
        <f aca="false">N43&amp;" "&amp;O43</f>
        <v>63000 1150</v>
      </c>
      <c r="R43" s="346" t="str">
        <f aca="false">N43&amp;" "&amp;M43&amp;" "&amp;O43</f>
        <v>63000 9 1150</v>
      </c>
      <c r="T43" s="353"/>
      <c r="U43" s="349" t="n">
        <v>1120</v>
      </c>
      <c r="V43" s="349" t="n">
        <v>2</v>
      </c>
      <c r="W43" s="352" t="n">
        <v>55.38</v>
      </c>
      <c r="Y43" s="0" t="n">
        <v>7</v>
      </c>
      <c r="Z43" s="0" t="n">
        <v>2015</v>
      </c>
      <c r="AA43" s="0" t="n">
        <v>68100</v>
      </c>
      <c r="AB43" s="0" t="n">
        <v>9</v>
      </c>
      <c r="AC43" s="346" t="n">
        <v>0</v>
      </c>
      <c r="AD43" s="346" t="n">
        <v>0</v>
      </c>
    </row>
    <row r="44" customFormat="false" ht="11.25" hidden="false" customHeight="true" outlineLevel="0" collapsed="false">
      <c r="A44" s="0" t="n">
        <v>2015</v>
      </c>
      <c r="B44" s="0" t="n">
        <v>61210</v>
      </c>
      <c r="C44" s="0" t="n">
        <v>1660</v>
      </c>
      <c r="D44" s="346" t="n">
        <v>2000</v>
      </c>
      <c r="E44" s="346" t="str">
        <f aca="false">B44&amp;" "&amp;C44</f>
        <v>61210 1660</v>
      </c>
      <c r="G44" s="353"/>
      <c r="H44" s="354" t="n">
        <v>1150</v>
      </c>
      <c r="I44" s="355" t="n">
        <v>22410973.45</v>
      </c>
      <c r="K44" s="0" t="n">
        <v>2015</v>
      </c>
      <c r="L44" s="0" t="n">
        <v>1</v>
      </c>
      <c r="M44" s="0" t="n">
        <v>9</v>
      </c>
      <c r="N44" s="0" t="n">
        <v>63000</v>
      </c>
      <c r="O44" s="0" t="n">
        <v>1160</v>
      </c>
      <c r="P44" s="346" t="n">
        <v>4</v>
      </c>
      <c r="Q44" s="346" t="str">
        <f aca="false">N44&amp;" "&amp;O44</f>
        <v>63000 1160</v>
      </c>
      <c r="R44" s="346" t="str">
        <f aca="false">N44&amp;" "&amp;M44&amp;" "&amp;O44</f>
        <v>63000 9 1160</v>
      </c>
      <c r="T44" s="353"/>
      <c r="U44" s="353"/>
      <c r="V44" s="354" t="n">
        <v>3</v>
      </c>
      <c r="W44" s="355" t="n">
        <v>28.29</v>
      </c>
      <c r="Y44" s="0" t="n">
        <v>8</v>
      </c>
      <c r="Z44" s="0" t="n">
        <v>2015</v>
      </c>
      <c r="AA44" s="0" t="n">
        <v>68100</v>
      </c>
      <c r="AB44" s="0" t="n">
        <v>2</v>
      </c>
      <c r="AC44" s="346" t="n">
        <v>0</v>
      </c>
      <c r="AD44" s="346" t="n">
        <v>0</v>
      </c>
    </row>
    <row r="45" customFormat="false" ht="11.25" hidden="false" customHeight="true" outlineLevel="0" collapsed="false">
      <c r="A45" s="0" t="n">
        <v>2015</v>
      </c>
      <c r="B45" s="0" t="n">
        <v>61210</v>
      </c>
      <c r="C45" s="0" t="n">
        <v>2100</v>
      </c>
      <c r="D45" s="346" t="n">
        <v>19528214.21</v>
      </c>
      <c r="E45" s="346" t="str">
        <f aca="false">B45&amp;" "&amp;C45</f>
        <v>61210 2100</v>
      </c>
      <c r="G45" s="353"/>
      <c r="H45" s="354" t="n">
        <v>1520</v>
      </c>
      <c r="I45" s="355" t="n">
        <v>344726.55</v>
      </c>
      <c r="K45" s="0" t="n">
        <v>2015</v>
      </c>
      <c r="L45" s="0" t="n">
        <v>1</v>
      </c>
      <c r="M45" s="0" t="n">
        <v>9</v>
      </c>
      <c r="N45" s="0" t="n">
        <v>63000</v>
      </c>
      <c r="O45" s="0" t="n">
        <v>1170</v>
      </c>
      <c r="P45" s="346" t="n">
        <v>93</v>
      </c>
      <c r="Q45" s="346" t="str">
        <f aca="false">N45&amp;" "&amp;O45</f>
        <v>63000 1170</v>
      </c>
      <c r="R45" s="346" t="str">
        <f aca="false">N45&amp;" "&amp;M45&amp;" "&amp;O45</f>
        <v>63000 9 1170</v>
      </c>
      <c r="T45" s="353"/>
      <c r="U45" s="349" t="s">
        <v>635</v>
      </c>
      <c r="V45" s="350"/>
      <c r="W45" s="352" t="n">
        <v>83.67</v>
      </c>
      <c r="Y45" s="0" t="n">
        <v>8</v>
      </c>
      <c r="Z45" s="0" t="n">
        <v>2015</v>
      </c>
      <c r="AA45" s="0" t="n">
        <v>68100</v>
      </c>
      <c r="AB45" s="0" t="n">
        <v>3</v>
      </c>
      <c r="AC45" s="346" t="n">
        <v>0</v>
      </c>
      <c r="AD45" s="346" t="n">
        <v>0</v>
      </c>
    </row>
    <row r="46" customFormat="false" ht="11.25" hidden="false" customHeight="true" outlineLevel="0" collapsed="false">
      <c r="A46" s="0" t="n">
        <v>2015</v>
      </c>
      <c r="B46" s="0" t="n">
        <v>61210</v>
      </c>
      <c r="C46" s="0" t="n">
        <v>2210</v>
      </c>
      <c r="D46" s="346" t="n">
        <v>33908954.09</v>
      </c>
      <c r="E46" s="346" t="str">
        <f aca="false">B46&amp;" "&amp;C46</f>
        <v>61210 2210</v>
      </c>
      <c r="G46" s="353"/>
      <c r="H46" s="354" t="n">
        <v>1620</v>
      </c>
      <c r="I46" s="355" t="n">
        <v>677925.86</v>
      </c>
      <c r="K46" s="0" t="n">
        <v>2015</v>
      </c>
      <c r="L46" s="0" t="n">
        <v>1</v>
      </c>
      <c r="M46" s="0" t="n">
        <v>9</v>
      </c>
      <c r="N46" s="0" t="n">
        <v>64000</v>
      </c>
      <c r="O46" s="0" t="n">
        <v>1110</v>
      </c>
      <c r="P46" s="346" t="n">
        <v>2</v>
      </c>
      <c r="Q46" s="346" t="str">
        <f aca="false">N46&amp;" "&amp;O46</f>
        <v>64000 1110</v>
      </c>
      <c r="R46" s="346" t="str">
        <f aca="false">N46&amp;" "&amp;M46&amp;" "&amp;O46</f>
        <v>64000 9 1110</v>
      </c>
      <c r="T46" s="353"/>
      <c r="U46" s="349" t="n">
        <v>1130</v>
      </c>
      <c r="V46" s="349" t="n">
        <v>2</v>
      </c>
      <c r="W46" s="352" t="n">
        <v>352.82</v>
      </c>
      <c r="Y46" s="0" t="n">
        <v>8</v>
      </c>
      <c r="Z46" s="0" t="n">
        <v>2015</v>
      </c>
      <c r="AA46" s="0" t="n">
        <v>68200</v>
      </c>
      <c r="AB46" s="0" t="n">
        <v>9</v>
      </c>
      <c r="AC46" s="346" t="n">
        <v>335550.04</v>
      </c>
      <c r="AD46" s="346" t="n">
        <v>7</v>
      </c>
    </row>
    <row r="47" customFormat="false" ht="11.25" hidden="false" customHeight="true" outlineLevel="0" collapsed="false">
      <c r="A47" s="0" t="n">
        <v>2015</v>
      </c>
      <c r="B47" s="0" t="n">
        <v>61210</v>
      </c>
      <c r="C47" s="0" t="n">
        <v>2220</v>
      </c>
      <c r="D47" s="346" t="n">
        <v>3012892.16</v>
      </c>
      <c r="E47" s="346" t="str">
        <f aca="false">B47&amp;" "&amp;C47</f>
        <v>61210 2220</v>
      </c>
      <c r="G47" s="353"/>
      <c r="H47" s="354" t="n">
        <v>2100</v>
      </c>
      <c r="I47" s="355" t="n">
        <v>19528214.21</v>
      </c>
      <c r="K47" s="0" t="n">
        <v>2015</v>
      </c>
      <c r="L47" s="0" t="n">
        <v>1</v>
      </c>
      <c r="M47" s="0" t="n">
        <v>9</v>
      </c>
      <c r="N47" s="0" t="n">
        <v>64000</v>
      </c>
      <c r="O47" s="0" t="n">
        <v>1140</v>
      </c>
      <c r="P47" s="346" t="n">
        <v>3</v>
      </c>
      <c r="Q47" s="346" t="str">
        <f aca="false">N47&amp;" "&amp;O47</f>
        <v>64000 1140</v>
      </c>
      <c r="R47" s="346" t="str">
        <f aca="false">N47&amp;" "&amp;M47&amp;" "&amp;O47</f>
        <v>64000 9 1140</v>
      </c>
      <c r="T47" s="353"/>
      <c r="U47" s="353"/>
      <c r="V47" s="354" t="n">
        <v>3</v>
      </c>
      <c r="W47" s="355" t="n">
        <v>296.91</v>
      </c>
      <c r="Y47" s="0" t="n">
        <v>8</v>
      </c>
      <c r="Z47" s="0" t="n">
        <v>2015</v>
      </c>
      <c r="AA47" s="0" t="n">
        <v>68200</v>
      </c>
      <c r="AB47" s="0" t="n">
        <v>2</v>
      </c>
      <c r="AC47" s="346" t="n">
        <v>0</v>
      </c>
      <c r="AD47" s="346" t="n">
        <v>0</v>
      </c>
    </row>
    <row r="48" customFormat="false" ht="11.25" hidden="false" customHeight="true" outlineLevel="0" collapsed="false">
      <c r="A48" s="0" t="n">
        <v>2015</v>
      </c>
      <c r="B48" s="0" t="n">
        <v>61210</v>
      </c>
      <c r="C48" s="0" t="n">
        <v>2300</v>
      </c>
      <c r="D48" s="346" t="n">
        <v>33051160.37</v>
      </c>
      <c r="E48" s="346" t="str">
        <f aca="false">B48&amp;" "&amp;C48</f>
        <v>61210 2300</v>
      </c>
      <c r="G48" s="353"/>
      <c r="H48" s="354" t="n">
        <v>2210</v>
      </c>
      <c r="I48" s="355" t="n">
        <v>33908954.09</v>
      </c>
      <c r="K48" s="0" t="n">
        <v>2015</v>
      </c>
      <c r="L48" s="0" t="n">
        <v>1</v>
      </c>
      <c r="M48" s="0" t="n">
        <v>9</v>
      </c>
      <c r="N48" s="0" t="n">
        <v>64000</v>
      </c>
      <c r="O48" s="0" t="n">
        <v>1150</v>
      </c>
      <c r="P48" s="346" t="n">
        <v>1</v>
      </c>
      <c r="Q48" s="346" t="str">
        <f aca="false">N48&amp;" "&amp;O48</f>
        <v>64000 1150</v>
      </c>
      <c r="R48" s="346" t="str">
        <f aca="false">N48&amp;" "&amp;M48&amp;" "&amp;O48</f>
        <v>64000 9 1150</v>
      </c>
      <c r="T48" s="353"/>
      <c r="U48" s="349" t="s">
        <v>642</v>
      </c>
      <c r="V48" s="350"/>
      <c r="W48" s="352" t="n">
        <v>649.73</v>
      </c>
      <c r="Y48" s="0" t="n">
        <v>8</v>
      </c>
      <c r="Z48" s="0" t="n">
        <v>2015</v>
      </c>
      <c r="AA48" s="0" t="n">
        <v>68200</v>
      </c>
      <c r="AB48" s="0" t="n">
        <v>3</v>
      </c>
      <c r="AC48" s="346" t="n">
        <v>0</v>
      </c>
      <c r="AD48" s="346" t="n">
        <v>0</v>
      </c>
    </row>
    <row r="49" customFormat="false" ht="11.25" hidden="false" customHeight="true" outlineLevel="0" collapsed="false">
      <c r="A49" s="0" t="n">
        <v>2015</v>
      </c>
      <c r="B49" s="0" t="n">
        <v>61210</v>
      </c>
      <c r="C49" s="0" t="n">
        <v>2400</v>
      </c>
      <c r="D49" s="346" t="n">
        <v>2836011.5</v>
      </c>
      <c r="E49" s="346" t="str">
        <f aca="false">B49&amp;" "&amp;C49</f>
        <v>61210 2400</v>
      </c>
      <c r="G49" s="353"/>
      <c r="H49" s="354" t="n">
        <v>2300</v>
      </c>
      <c r="I49" s="355" t="n">
        <v>33051160.37</v>
      </c>
      <c r="K49" s="0" t="n">
        <v>2015</v>
      </c>
      <c r="L49" s="0" t="n">
        <v>1</v>
      </c>
      <c r="M49" s="0" t="n">
        <v>9</v>
      </c>
      <c r="N49" s="0" t="n">
        <v>64000</v>
      </c>
      <c r="O49" s="0" t="n">
        <v>1160</v>
      </c>
      <c r="P49" s="346" t="n">
        <v>7</v>
      </c>
      <c r="Q49" s="346" t="str">
        <f aca="false">N49&amp;" "&amp;O49</f>
        <v>64000 1160</v>
      </c>
      <c r="R49" s="346" t="str">
        <f aca="false">N49&amp;" "&amp;M49&amp;" "&amp;O49</f>
        <v>64000 9 1160</v>
      </c>
      <c r="T49" s="353"/>
      <c r="U49" s="349" t="n">
        <v>1150</v>
      </c>
      <c r="V49" s="349" t="n">
        <v>2</v>
      </c>
      <c r="W49" s="352" t="n">
        <v>23.82</v>
      </c>
      <c r="Y49" s="0" t="n">
        <v>8</v>
      </c>
      <c r="Z49" s="0" t="n">
        <v>2015</v>
      </c>
      <c r="AA49" s="0" t="n">
        <v>68100</v>
      </c>
      <c r="AB49" s="0" t="n">
        <v>9</v>
      </c>
      <c r="AC49" s="346" t="n">
        <v>0</v>
      </c>
      <c r="AD49" s="346" t="n">
        <v>0</v>
      </c>
    </row>
    <row r="50" customFormat="false" ht="11.25" hidden="false" customHeight="true" outlineLevel="0" collapsed="false">
      <c r="A50" s="0" t="n">
        <v>2015</v>
      </c>
      <c r="B50" s="0" t="n">
        <v>61210</v>
      </c>
      <c r="C50" s="0" t="n">
        <v>2500</v>
      </c>
      <c r="D50" s="346" t="n">
        <v>148679.46</v>
      </c>
      <c r="E50" s="346" t="str">
        <f aca="false">B50&amp;" "&amp;C50</f>
        <v>61210 2500</v>
      </c>
      <c r="G50" s="353"/>
      <c r="H50" s="354" t="n">
        <v>2400</v>
      </c>
      <c r="I50" s="355" t="n">
        <v>2836011.5</v>
      </c>
      <c r="K50" s="0" t="n">
        <v>2015</v>
      </c>
      <c r="L50" s="0" t="n">
        <v>1</v>
      </c>
      <c r="M50" s="0" t="n">
        <v>9</v>
      </c>
      <c r="N50" s="0" t="n">
        <v>64000</v>
      </c>
      <c r="O50" s="0" t="n">
        <v>1180</v>
      </c>
      <c r="P50" s="346" t="n">
        <v>4</v>
      </c>
      <c r="Q50" s="346" t="str">
        <f aca="false">N50&amp;" "&amp;O50</f>
        <v>64000 1180</v>
      </c>
      <c r="R50" s="346" t="str">
        <f aca="false">N50&amp;" "&amp;M50&amp;" "&amp;O50</f>
        <v>64000 9 1180</v>
      </c>
      <c r="T50" s="353"/>
      <c r="U50" s="353"/>
      <c r="V50" s="354" t="n">
        <v>3</v>
      </c>
      <c r="W50" s="355" t="n">
        <v>8.49</v>
      </c>
      <c r="Y50" s="0" t="n">
        <v>9</v>
      </c>
      <c r="Z50" s="0" t="n">
        <v>2015</v>
      </c>
      <c r="AA50" s="0" t="n">
        <v>68100</v>
      </c>
      <c r="AB50" s="0" t="n">
        <v>2</v>
      </c>
      <c r="AC50" s="346" t="n">
        <v>0</v>
      </c>
      <c r="AD50" s="346" t="n">
        <v>0</v>
      </c>
    </row>
    <row r="51" customFormat="false" ht="11.25" hidden="false" customHeight="true" outlineLevel="0" collapsed="false">
      <c r="A51" s="0" t="n">
        <v>2015</v>
      </c>
      <c r="B51" s="0" t="n">
        <v>61210</v>
      </c>
      <c r="C51" s="0" t="n">
        <v>2510</v>
      </c>
      <c r="D51" s="346" t="n">
        <v>53534.33</v>
      </c>
      <c r="E51" s="346" t="str">
        <f aca="false">B51&amp;" "&amp;C51</f>
        <v>61210 2510</v>
      </c>
      <c r="G51" s="353"/>
      <c r="H51" s="354" t="n">
        <v>2500</v>
      </c>
      <c r="I51" s="355" t="n">
        <v>148679.46</v>
      </c>
      <c r="K51" s="0" t="n">
        <v>2015</v>
      </c>
      <c r="L51" s="0" t="n">
        <v>1</v>
      </c>
      <c r="M51" s="0" t="n">
        <v>9</v>
      </c>
      <c r="N51" s="0" t="n">
        <v>64000</v>
      </c>
      <c r="O51" s="0" t="n">
        <v>1190</v>
      </c>
      <c r="P51" s="346" t="n">
        <v>37</v>
      </c>
      <c r="Q51" s="346" t="str">
        <f aca="false">N51&amp;" "&amp;O51</f>
        <v>64000 1190</v>
      </c>
      <c r="R51" s="346" t="str">
        <f aca="false">N51&amp;" "&amp;M51&amp;" "&amp;O51</f>
        <v>64000 9 1190</v>
      </c>
      <c r="T51" s="353"/>
      <c r="U51" s="349" t="s">
        <v>637</v>
      </c>
      <c r="V51" s="350"/>
      <c r="W51" s="352" t="n">
        <v>32.31</v>
      </c>
      <c r="Y51" s="0" t="n">
        <v>9</v>
      </c>
      <c r="Z51" s="0" t="n">
        <v>2015</v>
      </c>
      <c r="AA51" s="0" t="n">
        <v>68100</v>
      </c>
      <c r="AB51" s="0" t="n">
        <v>3</v>
      </c>
      <c r="AC51" s="346" t="n">
        <v>0</v>
      </c>
      <c r="AD51" s="346" t="n">
        <v>0</v>
      </c>
    </row>
    <row r="52" customFormat="false" ht="11.25" hidden="false" customHeight="true" outlineLevel="0" collapsed="false">
      <c r="A52" s="0" t="n">
        <v>2015</v>
      </c>
      <c r="B52" s="0" t="n">
        <v>61210</v>
      </c>
      <c r="C52" s="0" t="n">
        <v>2600</v>
      </c>
      <c r="D52" s="346" t="n">
        <v>27500.67</v>
      </c>
      <c r="E52" s="346" t="str">
        <f aca="false">B52&amp;" "&amp;C52</f>
        <v>61210 2600</v>
      </c>
      <c r="G52" s="353"/>
      <c r="H52" s="354" t="n">
        <v>2600</v>
      </c>
      <c r="I52" s="355" t="n">
        <v>27500.67</v>
      </c>
      <c r="K52" s="0" t="n">
        <v>2015</v>
      </c>
      <c r="L52" s="0" t="n">
        <v>1</v>
      </c>
      <c r="M52" s="0" t="n">
        <v>9</v>
      </c>
      <c r="N52" s="0" t="n">
        <v>65000</v>
      </c>
      <c r="O52" s="0" t="n">
        <v>1110</v>
      </c>
      <c r="P52" s="346" t="n">
        <v>12</v>
      </c>
      <c r="Q52" s="346" t="str">
        <f aca="false">N52&amp;" "&amp;O52</f>
        <v>65000 1110</v>
      </c>
      <c r="R52" s="346" t="str">
        <f aca="false">N52&amp;" "&amp;M52&amp;" "&amp;O52</f>
        <v>65000 9 1110</v>
      </c>
      <c r="T52" s="349" t="s">
        <v>643</v>
      </c>
      <c r="U52" s="350"/>
      <c r="V52" s="350"/>
      <c r="W52" s="352" t="n">
        <v>778.25</v>
      </c>
      <c r="Y52" s="0" t="n">
        <v>9</v>
      </c>
      <c r="Z52" s="0" t="n">
        <v>2015</v>
      </c>
      <c r="AA52" s="0" t="n">
        <v>68200</v>
      </c>
      <c r="AB52" s="0" t="n">
        <v>9</v>
      </c>
      <c r="AC52" s="346" t="n">
        <v>0</v>
      </c>
      <c r="AD52" s="346" t="n">
        <v>0</v>
      </c>
    </row>
    <row r="53" customFormat="false" ht="11.25" hidden="false" customHeight="true" outlineLevel="0" collapsed="false">
      <c r="A53" s="0" t="n">
        <v>2015</v>
      </c>
      <c r="B53" s="0" t="n">
        <v>61210</v>
      </c>
      <c r="C53" s="0" t="n">
        <v>2700</v>
      </c>
      <c r="D53" s="346" t="n">
        <v>880806.53</v>
      </c>
      <c r="E53" s="346" t="str">
        <f aca="false">B53&amp;" "&amp;C53</f>
        <v>61210 2700</v>
      </c>
      <c r="G53" s="353"/>
      <c r="H53" s="354" t="n">
        <v>2700</v>
      </c>
      <c r="I53" s="355" t="n">
        <v>880806.53</v>
      </c>
      <c r="K53" s="0" t="n">
        <v>2015</v>
      </c>
      <c r="L53" s="0" t="n">
        <v>1</v>
      </c>
      <c r="M53" s="0" t="n">
        <v>9</v>
      </c>
      <c r="N53" s="0" t="n">
        <v>65000</v>
      </c>
      <c r="O53" s="0" t="n">
        <v>1150</v>
      </c>
      <c r="P53" s="346" t="n">
        <v>2</v>
      </c>
      <c r="Q53" s="346" t="str">
        <f aca="false">N53&amp;" "&amp;O53</f>
        <v>65000 1150</v>
      </c>
      <c r="R53" s="346" t="str">
        <f aca="false">N53&amp;" "&amp;M53&amp;" "&amp;O53</f>
        <v>65000 9 1150</v>
      </c>
      <c r="T53" s="349" t="n">
        <v>61230</v>
      </c>
      <c r="U53" s="349" t="n">
        <v>1110</v>
      </c>
      <c r="V53" s="349" t="n">
        <v>2</v>
      </c>
      <c r="W53" s="352" t="n">
        <v>3.52</v>
      </c>
      <c r="Y53" s="0" t="n">
        <v>9</v>
      </c>
      <c r="Z53" s="0" t="n">
        <v>2015</v>
      </c>
      <c r="AA53" s="0" t="n">
        <v>68200</v>
      </c>
      <c r="AB53" s="0" t="n">
        <v>2</v>
      </c>
      <c r="AC53" s="346" t="n">
        <v>0</v>
      </c>
      <c r="AD53" s="346" t="n">
        <v>0</v>
      </c>
    </row>
    <row r="54" customFormat="false" ht="11.25" hidden="false" customHeight="true" outlineLevel="0" collapsed="false">
      <c r="A54" s="0" t="n">
        <v>2015</v>
      </c>
      <c r="B54" s="0" t="n">
        <v>61210</v>
      </c>
      <c r="C54" s="0" t="n">
        <v>2750</v>
      </c>
      <c r="D54" s="346" t="n">
        <v>2604152.86</v>
      </c>
      <c r="E54" s="346" t="str">
        <f aca="false">B54&amp;" "&amp;C54</f>
        <v>61210 2750</v>
      </c>
      <c r="G54" s="353"/>
      <c r="H54" s="354" t="n">
        <v>2750</v>
      </c>
      <c r="I54" s="355" t="n">
        <v>2604152.86</v>
      </c>
      <c r="K54" s="0" t="n">
        <v>2015</v>
      </c>
      <c r="L54" s="0" t="n">
        <v>1</v>
      </c>
      <c r="M54" s="0" t="n">
        <v>9</v>
      </c>
      <c r="N54" s="0" t="n">
        <v>65000</v>
      </c>
      <c r="O54" s="0" t="n">
        <v>1180</v>
      </c>
      <c r="P54" s="346" t="n">
        <v>57</v>
      </c>
      <c r="Q54" s="346" t="str">
        <f aca="false">N54&amp;" "&amp;O54</f>
        <v>65000 1180</v>
      </c>
      <c r="R54" s="346" t="str">
        <f aca="false">N54&amp;" "&amp;M54&amp;" "&amp;O54</f>
        <v>65000 9 1180</v>
      </c>
      <c r="T54" s="353"/>
      <c r="U54" s="353"/>
      <c r="V54" s="354" t="n">
        <v>3</v>
      </c>
      <c r="W54" s="355" t="n">
        <v>0.48</v>
      </c>
      <c r="Y54" s="0" t="n">
        <v>9</v>
      </c>
      <c r="Z54" s="0" t="n">
        <v>2015</v>
      </c>
      <c r="AA54" s="0" t="n">
        <v>68200</v>
      </c>
      <c r="AB54" s="0" t="n">
        <v>3</v>
      </c>
      <c r="AC54" s="346" t="n">
        <v>0</v>
      </c>
      <c r="AD54" s="346" t="n">
        <v>0</v>
      </c>
    </row>
    <row r="55" customFormat="false" ht="11.25" hidden="false" customHeight="true" outlineLevel="0" collapsed="false">
      <c r="A55" s="0" t="n">
        <v>2015</v>
      </c>
      <c r="B55" s="0" t="n">
        <v>61210</v>
      </c>
      <c r="C55" s="0" t="n">
        <v>2800</v>
      </c>
      <c r="D55" s="346" t="n">
        <v>6565598.1</v>
      </c>
      <c r="E55" s="346" t="str">
        <f aca="false">B55&amp;" "&amp;C55</f>
        <v>61210 2800</v>
      </c>
      <c r="G55" s="353"/>
      <c r="H55" s="354" t="n">
        <v>2800</v>
      </c>
      <c r="I55" s="355" t="n">
        <v>6565598.1</v>
      </c>
      <c r="K55" s="0" t="n">
        <v>2015</v>
      </c>
      <c r="L55" s="0" t="n">
        <v>1</v>
      </c>
      <c r="M55" s="0" t="n">
        <v>9</v>
      </c>
      <c r="N55" s="0" t="n">
        <v>68000</v>
      </c>
      <c r="O55" s="0" t="n">
        <v>1110</v>
      </c>
      <c r="P55" s="346" t="n">
        <v>0.5</v>
      </c>
      <c r="Q55" s="346" t="str">
        <f aca="false">N55&amp;" "&amp;O55</f>
        <v>68000 1110</v>
      </c>
      <c r="R55" s="346" t="str">
        <f aca="false">N55&amp;" "&amp;M55&amp;" "&amp;O55</f>
        <v>68000 9 1110</v>
      </c>
      <c r="T55" s="353"/>
      <c r="U55" s="349" t="s">
        <v>632</v>
      </c>
      <c r="V55" s="350"/>
      <c r="W55" s="352" t="n">
        <v>4</v>
      </c>
      <c r="Y55" s="0" t="n">
        <v>9</v>
      </c>
      <c r="Z55" s="0" t="n">
        <v>2015</v>
      </c>
      <c r="AA55" s="0" t="n">
        <v>68100</v>
      </c>
      <c r="AB55" s="0" t="n">
        <v>9</v>
      </c>
      <c r="AC55" s="346" t="n">
        <v>0</v>
      </c>
      <c r="AD55" s="346" t="n">
        <v>0</v>
      </c>
    </row>
    <row r="56" customFormat="false" ht="11.25" hidden="false" customHeight="true" outlineLevel="0" collapsed="false">
      <c r="A56" s="0" t="n">
        <v>2015</v>
      </c>
      <c r="B56" s="0" t="n">
        <v>61210</v>
      </c>
      <c r="C56" s="0" t="n">
        <v>3000</v>
      </c>
      <c r="D56" s="346" t="n">
        <v>1734423.05</v>
      </c>
      <c r="E56" s="346" t="str">
        <f aca="false">B56&amp;" "&amp;C56</f>
        <v>61210 3000</v>
      </c>
      <c r="G56" s="353"/>
      <c r="H56" s="354" t="n">
        <v>3000</v>
      </c>
      <c r="I56" s="355" t="n">
        <v>1734423.05</v>
      </c>
      <c r="K56" s="0" t="n">
        <v>2015</v>
      </c>
      <c r="L56" s="0" t="n">
        <v>1</v>
      </c>
      <c r="M56" s="0" t="n">
        <v>9</v>
      </c>
      <c r="N56" s="0" t="n">
        <v>68000</v>
      </c>
      <c r="O56" s="0" t="n">
        <v>1120</v>
      </c>
      <c r="P56" s="346" t="n">
        <v>18</v>
      </c>
      <c r="Q56" s="346" t="str">
        <f aca="false">N56&amp;" "&amp;O56</f>
        <v>68000 1120</v>
      </c>
      <c r="R56" s="346" t="str">
        <f aca="false">N56&amp;" "&amp;M56&amp;" "&amp;O56</f>
        <v>68000 9 1120</v>
      </c>
      <c r="T56" s="353"/>
      <c r="U56" s="349" t="n">
        <v>1120</v>
      </c>
      <c r="V56" s="349" t="n">
        <v>2</v>
      </c>
      <c r="W56" s="352" t="n">
        <v>168.7</v>
      </c>
      <c r="Y56" s="0" t="n">
        <v>10</v>
      </c>
      <c r="Z56" s="0" t="n">
        <v>2015</v>
      </c>
      <c r="AA56" s="0" t="n">
        <v>68100</v>
      </c>
      <c r="AB56" s="0" t="n">
        <v>2</v>
      </c>
      <c r="AC56" s="346" t="n">
        <v>163988.27</v>
      </c>
      <c r="AD56" s="346" t="n">
        <v>3.4</v>
      </c>
    </row>
    <row r="57" customFormat="false" ht="11.25" hidden="false" customHeight="true" outlineLevel="0" collapsed="false">
      <c r="A57" s="0" t="n">
        <v>2015</v>
      </c>
      <c r="B57" s="0" t="n">
        <v>61210</v>
      </c>
      <c r="C57" s="0" t="n">
        <v>3200</v>
      </c>
      <c r="D57" s="346" t="n">
        <v>351114.29</v>
      </c>
      <c r="E57" s="346" t="str">
        <f aca="false">B57&amp;" "&amp;C57</f>
        <v>61210 3200</v>
      </c>
      <c r="G57" s="353"/>
      <c r="H57" s="354" t="n">
        <v>3810</v>
      </c>
      <c r="I57" s="355" t="n">
        <v>19257</v>
      </c>
      <c r="K57" s="0" t="n">
        <v>2015</v>
      </c>
      <c r="L57" s="0" t="n">
        <v>1</v>
      </c>
      <c r="M57" s="0" t="n">
        <v>9</v>
      </c>
      <c r="N57" s="0" t="n">
        <v>68000</v>
      </c>
      <c r="O57" s="0" t="n">
        <v>1141</v>
      </c>
      <c r="P57" s="346" t="n">
        <v>6</v>
      </c>
      <c r="Q57" s="346" t="str">
        <f aca="false">N57&amp;" "&amp;O57</f>
        <v>68000 1141</v>
      </c>
      <c r="R57" s="346" t="str">
        <f aca="false">N57&amp;" "&amp;M57&amp;" "&amp;O57</f>
        <v>68000 9 1141</v>
      </c>
      <c r="T57" s="353"/>
      <c r="U57" s="353"/>
      <c r="V57" s="354" t="n">
        <v>3</v>
      </c>
      <c r="W57" s="355" t="n">
        <v>341.12</v>
      </c>
      <c r="Y57" s="0" t="n">
        <v>10</v>
      </c>
      <c r="Z57" s="0" t="n">
        <v>2015</v>
      </c>
      <c r="AA57" s="0" t="n">
        <v>68100</v>
      </c>
      <c r="AB57" s="0" t="n">
        <v>3</v>
      </c>
      <c r="AC57" s="346" t="n">
        <v>800648.61</v>
      </c>
      <c r="AD57" s="346" t="n">
        <v>16.6</v>
      </c>
    </row>
    <row r="58" customFormat="false" ht="11.25" hidden="false" customHeight="true" outlineLevel="0" collapsed="false">
      <c r="A58" s="0" t="n">
        <v>2015</v>
      </c>
      <c r="B58" s="0" t="n">
        <v>61210</v>
      </c>
      <c r="C58" s="0" t="n">
        <v>3810</v>
      </c>
      <c r="D58" s="346" t="n">
        <v>19257</v>
      </c>
      <c r="E58" s="346" t="str">
        <f aca="false">B58&amp;" "&amp;C58</f>
        <v>61210 3810</v>
      </c>
      <c r="G58" s="353"/>
      <c r="H58" s="354" t="n">
        <v>4000</v>
      </c>
      <c r="I58" s="355" t="n">
        <v>246137.07</v>
      </c>
      <c r="K58" s="0" t="n">
        <v>2015</v>
      </c>
      <c r="L58" s="0" t="n">
        <v>2</v>
      </c>
      <c r="M58" s="0" t="n">
        <v>2</v>
      </c>
      <c r="N58" s="0" t="n">
        <v>61100</v>
      </c>
      <c r="O58" s="0" t="n">
        <v>1120</v>
      </c>
      <c r="P58" s="346" t="n">
        <v>698.71</v>
      </c>
      <c r="Q58" s="346" t="str">
        <f aca="false">N58&amp;" "&amp;O58</f>
        <v>61100 1120</v>
      </c>
      <c r="R58" s="346" t="str">
        <f aca="false">N58&amp;" "&amp;M58&amp;" "&amp;O58</f>
        <v>61100 2 1120</v>
      </c>
      <c r="T58" s="353"/>
      <c r="U58" s="349" t="s">
        <v>635</v>
      </c>
      <c r="V58" s="350"/>
      <c r="W58" s="352" t="n">
        <v>509.82</v>
      </c>
      <c r="Y58" s="0" t="n">
        <v>10</v>
      </c>
      <c r="Z58" s="0" t="n">
        <v>2015</v>
      </c>
      <c r="AA58" s="0" t="n">
        <v>68200</v>
      </c>
      <c r="AB58" s="0" t="n">
        <v>9</v>
      </c>
      <c r="AC58" s="346" t="n">
        <v>0</v>
      </c>
      <c r="AD58" s="346" t="n">
        <v>0</v>
      </c>
    </row>
    <row r="59" customFormat="false" ht="11.25" hidden="false" customHeight="true" outlineLevel="0" collapsed="false">
      <c r="A59" s="0" t="n">
        <v>2015</v>
      </c>
      <c r="B59" s="0" t="n">
        <v>61210</v>
      </c>
      <c r="C59" s="0" t="n">
        <v>4000</v>
      </c>
      <c r="D59" s="346" t="n">
        <v>246137.07</v>
      </c>
      <c r="E59" s="346" t="str">
        <f aca="false">B59&amp;" "&amp;C59</f>
        <v>61210 4000</v>
      </c>
      <c r="G59" s="353"/>
      <c r="H59" s="354" t="n">
        <v>5200</v>
      </c>
      <c r="I59" s="355" t="n">
        <v>26110.44</v>
      </c>
      <c r="K59" s="0" t="n">
        <v>2015</v>
      </c>
      <c r="L59" s="0" t="n">
        <v>2</v>
      </c>
      <c r="M59" s="0" t="n">
        <v>2</v>
      </c>
      <c r="N59" s="0" t="n">
        <v>61100</v>
      </c>
      <c r="O59" s="0" t="n">
        <v>1151</v>
      </c>
      <c r="P59" s="346" t="n">
        <v>215.22</v>
      </c>
      <c r="Q59" s="346" t="str">
        <f aca="false">N59&amp;" "&amp;O59</f>
        <v>61100 1151</v>
      </c>
      <c r="R59" s="346" t="str">
        <f aca="false">N59&amp;" "&amp;M59&amp;" "&amp;O59</f>
        <v>61100 2 1151</v>
      </c>
      <c r="T59" s="353"/>
      <c r="U59" s="349" t="n">
        <v>1150</v>
      </c>
      <c r="V59" s="349" t="n">
        <v>2</v>
      </c>
      <c r="W59" s="352" t="n">
        <v>2.05</v>
      </c>
      <c r="Y59" s="0" t="n">
        <v>10</v>
      </c>
      <c r="Z59" s="0" t="n">
        <v>2015</v>
      </c>
      <c r="AA59" s="0" t="n">
        <v>68200</v>
      </c>
      <c r="AB59" s="0" t="n">
        <v>2</v>
      </c>
      <c r="AC59" s="346" t="n">
        <v>0</v>
      </c>
      <c r="AD59" s="346" t="n">
        <v>0</v>
      </c>
    </row>
    <row r="60" customFormat="false" ht="11.25" hidden="false" customHeight="true" outlineLevel="0" collapsed="false">
      <c r="A60" s="0" t="n">
        <v>2015</v>
      </c>
      <c r="B60" s="0" t="n">
        <v>61210</v>
      </c>
      <c r="C60" s="0" t="n">
        <v>5200</v>
      </c>
      <c r="D60" s="346" t="n">
        <v>26110.44</v>
      </c>
      <c r="E60" s="346" t="str">
        <f aca="false">B60&amp;" "&amp;C60</f>
        <v>61210 5200</v>
      </c>
      <c r="G60" s="353"/>
      <c r="H60" s="354" t="n">
        <v>5400</v>
      </c>
      <c r="I60" s="355" t="n">
        <v>52997.77</v>
      </c>
      <c r="K60" s="0" t="n">
        <v>2015</v>
      </c>
      <c r="L60" s="0" t="n">
        <v>2</v>
      </c>
      <c r="M60" s="0" t="n">
        <v>2</v>
      </c>
      <c r="N60" s="0" t="n">
        <v>61100</v>
      </c>
      <c r="O60" s="0" t="n">
        <v>1520</v>
      </c>
      <c r="P60" s="346" t="n">
        <v>60.5</v>
      </c>
      <c r="Q60" s="346" t="str">
        <f aca="false">N60&amp;" "&amp;O60</f>
        <v>61100 1520</v>
      </c>
      <c r="R60" s="346" t="str">
        <f aca="false">N60&amp;" "&amp;M60&amp;" "&amp;O60</f>
        <v>61100 2 1520</v>
      </c>
      <c r="T60" s="353"/>
      <c r="U60" s="353"/>
      <c r="V60" s="354" t="n">
        <v>3</v>
      </c>
      <c r="W60" s="355" t="n">
        <v>4.91</v>
      </c>
      <c r="Y60" s="0" t="n">
        <v>10</v>
      </c>
      <c r="Z60" s="0" t="n">
        <v>2015</v>
      </c>
      <c r="AA60" s="0" t="n">
        <v>68200</v>
      </c>
      <c r="AB60" s="0" t="n">
        <v>3</v>
      </c>
      <c r="AC60" s="346" t="n">
        <v>0</v>
      </c>
      <c r="AD60" s="346" t="n">
        <v>0</v>
      </c>
    </row>
    <row r="61" customFormat="false" ht="11.25" hidden="false" customHeight="true" outlineLevel="0" collapsed="false">
      <c r="A61" s="0" t="n">
        <v>2015</v>
      </c>
      <c r="B61" s="0" t="n">
        <v>61210</v>
      </c>
      <c r="C61" s="0" t="n">
        <v>5400</v>
      </c>
      <c r="D61" s="346" t="n">
        <v>52997.77</v>
      </c>
      <c r="E61" s="346" t="str">
        <f aca="false">B61&amp;" "&amp;C61</f>
        <v>61210 5400</v>
      </c>
      <c r="G61" s="353"/>
      <c r="H61" s="354" t="n">
        <v>5500</v>
      </c>
      <c r="I61" s="355" t="n">
        <v>311763.91</v>
      </c>
      <c r="K61" s="0" t="n">
        <v>2015</v>
      </c>
      <c r="L61" s="0" t="n">
        <v>2</v>
      </c>
      <c r="M61" s="0" t="n">
        <v>2</v>
      </c>
      <c r="N61" s="0" t="n">
        <v>61210</v>
      </c>
      <c r="O61" s="0" t="n">
        <v>1120</v>
      </c>
      <c r="P61" s="346" t="n">
        <v>23.8</v>
      </c>
      <c r="Q61" s="346" t="str">
        <f aca="false">N61&amp;" "&amp;O61</f>
        <v>61210 1120</v>
      </c>
      <c r="R61" s="346" t="str">
        <f aca="false">N61&amp;" "&amp;M61&amp;" "&amp;O61</f>
        <v>61210 2 1120</v>
      </c>
      <c r="T61" s="353"/>
      <c r="U61" s="349" t="s">
        <v>637</v>
      </c>
      <c r="V61" s="350"/>
      <c r="W61" s="352" t="n">
        <v>6.96</v>
      </c>
      <c r="Y61" s="0" t="n">
        <v>10</v>
      </c>
      <c r="Z61" s="0" t="n">
        <v>2015</v>
      </c>
      <c r="AA61" s="0" t="n">
        <v>68100</v>
      </c>
      <c r="AB61" s="0" t="n">
        <v>9</v>
      </c>
      <c r="AC61" s="346" t="n">
        <v>0</v>
      </c>
      <c r="AD61" s="346" t="n">
        <v>0</v>
      </c>
    </row>
    <row r="62" customFormat="false" ht="11.25" hidden="false" customHeight="true" outlineLevel="0" collapsed="false">
      <c r="A62" s="0" t="n">
        <v>2015</v>
      </c>
      <c r="B62" s="0" t="n">
        <v>61210</v>
      </c>
      <c r="C62" s="0" t="n">
        <v>5500</v>
      </c>
      <c r="D62" s="346" t="n">
        <v>311763.91</v>
      </c>
      <c r="E62" s="346" t="str">
        <f aca="false">B62&amp;" "&amp;C62</f>
        <v>61210 5500</v>
      </c>
      <c r="G62" s="353"/>
      <c r="H62" s="354" t="n">
        <v>5800</v>
      </c>
      <c r="I62" s="355" t="n">
        <v>508831.92</v>
      </c>
      <c r="K62" s="0" t="n">
        <v>2015</v>
      </c>
      <c r="L62" s="0" t="n">
        <v>2</v>
      </c>
      <c r="M62" s="0" t="n">
        <v>2</v>
      </c>
      <c r="N62" s="0" t="n">
        <v>61210</v>
      </c>
      <c r="O62" s="0" t="n">
        <v>1150</v>
      </c>
      <c r="P62" s="346" t="n">
        <v>3.53</v>
      </c>
      <c r="Q62" s="346" t="str">
        <f aca="false">N62&amp;" "&amp;O62</f>
        <v>61210 1150</v>
      </c>
      <c r="R62" s="346" t="str">
        <f aca="false">N62&amp;" "&amp;M62&amp;" "&amp;O62</f>
        <v>61210 2 1150</v>
      </c>
      <c r="T62" s="349" t="s">
        <v>644</v>
      </c>
      <c r="U62" s="350"/>
      <c r="V62" s="350"/>
      <c r="W62" s="352" t="n">
        <v>520.78</v>
      </c>
      <c r="Y62" s="0" t="n">
        <v>11</v>
      </c>
      <c r="Z62" s="0" t="n">
        <v>2015</v>
      </c>
      <c r="AA62" s="0" t="n">
        <v>68100</v>
      </c>
      <c r="AB62" s="0" t="n">
        <v>2</v>
      </c>
      <c r="AC62" s="346" t="n">
        <v>0</v>
      </c>
      <c r="AD62" s="346" t="n">
        <v>0</v>
      </c>
    </row>
    <row r="63" customFormat="false" ht="11.25" hidden="false" customHeight="true" outlineLevel="0" collapsed="false">
      <c r="A63" s="0" t="n">
        <v>2015</v>
      </c>
      <c r="B63" s="0" t="n">
        <v>61210</v>
      </c>
      <c r="C63" s="0" t="n">
        <v>5800</v>
      </c>
      <c r="D63" s="346" t="n">
        <v>508831.92</v>
      </c>
      <c r="E63" s="346" t="str">
        <f aca="false">B63&amp;" "&amp;C63</f>
        <v>61210 5800</v>
      </c>
      <c r="G63" s="353"/>
      <c r="H63" s="354" t="n">
        <v>6000</v>
      </c>
      <c r="I63" s="355" t="n">
        <v>1230271.8</v>
      </c>
      <c r="K63" s="0" t="n">
        <v>2015</v>
      </c>
      <c r="L63" s="0" t="n">
        <v>2</v>
      </c>
      <c r="M63" s="0" t="n">
        <v>2</v>
      </c>
      <c r="N63" s="0" t="n">
        <v>61230</v>
      </c>
      <c r="O63" s="0" t="n">
        <v>1120</v>
      </c>
      <c r="P63" s="346" t="n">
        <v>1.02</v>
      </c>
      <c r="Q63" s="346" t="str">
        <f aca="false">N63&amp;" "&amp;O63</f>
        <v>61230 1120</v>
      </c>
      <c r="R63" s="346" t="str">
        <f aca="false">N63&amp;" "&amp;M63&amp;" "&amp;O63</f>
        <v>61230 2 1120</v>
      </c>
      <c r="T63" s="349" t="n">
        <v>61310</v>
      </c>
      <c r="U63" s="349" t="n">
        <v>1110</v>
      </c>
      <c r="V63" s="349" t="n">
        <v>2</v>
      </c>
      <c r="W63" s="352" t="n">
        <v>495.64</v>
      </c>
      <c r="Y63" s="0" t="n">
        <v>11</v>
      </c>
      <c r="Z63" s="0" t="n">
        <v>2015</v>
      </c>
      <c r="AA63" s="0" t="n">
        <v>68100</v>
      </c>
      <c r="AB63" s="0" t="n">
        <v>3</v>
      </c>
      <c r="AC63" s="346" t="n">
        <v>0</v>
      </c>
      <c r="AD63" s="346" t="n">
        <v>0</v>
      </c>
    </row>
    <row r="64" customFormat="false" ht="11.25" hidden="false" customHeight="true" outlineLevel="0" collapsed="false">
      <c r="A64" s="0" t="n">
        <v>2015</v>
      </c>
      <c r="B64" s="0" t="n">
        <v>61210</v>
      </c>
      <c r="C64" s="0" t="n">
        <v>6000</v>
      </c>
      <c r="D64" s="346" t="n">
        <v>1230271.8</v>
      </c>
      <c r="E64" s="346" t="str">
        <f aca="false">B64&amp;" "&amp;C64</f>
        <v>61210 6000</v>
      </c>
      <c r="G64" s="353"/>
      <c r="H64" s="354" t="n">
        <v>6020</v>
      </c>
      <c r="I64" s="355" t="n">
        <v>36051.89</v>
      </c>
      <c r="K64" s="0" t="n">
        <v>2015</v>
      </c>
      <c r="L64" s="0" t="n">
        <v>2</v>
      </c>
      <c r="M64" s="0" t="n">
        <v>2</v>
      </c>
      <c r="N64" s="0" t="n">
        <v>61310</v>
      </c>
      <c r="O64" s="0" t="n">
        <v>1110</v>
      </c>
      <c r="P64" s="346" t="n">
        <v>15.25</v>
      </c>
      <c r="Q64" s="346" t="str">
        <f aca="false">N64&amp;" "&amp;O64</f>
        <v>61310 1110</v>
      </c>
      <c r="R64" s="346" t="str">
        <f aca="false">N64&amp;" "&amp;M64&amp;" "&amp;O64</f>
        <v>61310 2 1110</v>
      </c>
      <c r="T64" s="353"/>
      <c r="U64" s="353"/>
      <c r="V64" s="354" t="n">
        <v>3</v>
      </c>
      <c r="W64" s="355" t="n">
        <v>465.73</v>
      </c>
      <c r="Y64" s="0" t="n">
        <v>11</v>
      </c>
      <c r="Z64" s="0" t="n">
        <v>2015</v>
      </c>
      <c r="AA64" s="0" t="n">
        <v>68200</v>
      </c>
      <c r="AB64" s="0" t="n">
        <v>9</v>
      </c>
      <c r="AC64" s="346" t="n">
        <v>0</v>
      </c>
      <c r="AD64" s="346" t="n">
        <v>0</v>
      </c>
    </row>
    <row r="65" customFormat="false" ht="11.25" hidden="false" customHeight="true" outlineLevel="0" collapsed="false">
      <c r="A65" s="0" t="n">
        <v>2015</v>
      </c>
      <c r="B65" s="0" t="n">
        <v>61210</v>
      </c>
      <c r="C65" s="0" t="n">
        <v>6020</v>
      </c>
      <c r="D65" s="346" t="n">
        <v>36051.89</v>
      </c>
      <c r="E65" s="346" t="str">
        <f aca="false">B65&amp;" "&amp;C65</f>
        <v>61210 6020</v>
      </c>
      <c r="G65" s="353"/>
      <c r="H65" s="354" t="n">
        <v>6030</v>
      </c>
      <c r="I65" s="355" t="n">
        <v>875074.76</v>
      </c>
      <c r="K65" s="0" t="n">
        <v>2015</v>
      </c>
      <c r="L65" s="0" t="n">
        <v>2</v>
      </c>
      <c r="M65" s="0" t="n">
        <v>2</v>
      </c>
      <c r="N65" s="0" t="n">
        <v>61310</v>
      </c>
      <c r="O65" s="0" t="n">
        <v>1120</v>
      </c>
      <c r="P65" s="346" t="n">
        <v>13.29</v>
      </c>
      <c r="Q65" s="346" t="str">
        <f aca="false">N65&amp;" "&amp;O65</f>
        <v>61310 1120</v>
      </c>
      <c r="R65" s="346" t="str">
        <f aca="false">N65&amp;" "&amp;M65&amp;" "&amp;O65</f>
        <v>61310 2 1120</v>
      </c>
      <c r="T65" s="353"/>
      <c r="U65" s="353"/>
      <c r="V65" s="354" t="n">
        <v>9</v>
      </c>
      <c r="W65" s="355" t="n">
        <v>26.86</v>
      </c>
      <c r="Y65" s="0" t="n">
        <v>11</v>
      </c>
      <c r="Z65" s="0" t="n">
        <v>2015</v>
      </c>
      <c r="AA65" s="0" t="n">
        <v>68200</v>
      </c>
      <c r="AB65" s="0" t="n">
        <v>2</v>
      </c>
      <c r="AC65" s="346" t="n">
        <v>0</v>
      </c>
      <c r="AD65" s="346" t="n">
        <v>0</v>
      </c>
    </row>
    <row r="66" customFormat="false" ht="11.25" hidden="false" customHeight="true" outlineLevel="0" collapsed="false">
      <c r="A66" s="0" t="n">
        <v>2015</v>
      </c>
      <c r="B66" s="0" t="n">
        <v>61210</v>
      </c>
      <c r="C66" s="0" t="n">
        <v>6030</v>
      </c>
      <c r="D66" s="346" t="n">
        <v>875074.76</v>
      </c>
      <c r="E66" s="346" t="str">
        <f aca="false">B66&amp;" "&amp;C66</f>
        <v>61210 6030</v>
      </c>
      <c r="G66" s="353"/>
      <c r="H66" s="354" t="n">
        <v>8100</v>
      </c>
      <c r="I66" s="355" t="n">
        <v>6996.86</v>
      </c>
      <c r="K66" s="0" t="n">
        <v>2015</v>
      </c>
      <c r="L66" s="0" t="n">
        <v>2</v>
      </c>
      <c r="M66" s="0" t="n">
        <v>2</v>
      </c>
      <c r="N66" s="0" t="n">
        <v>61310</v>
      </c>
      <c r="O66" s="0" t="n">
        <v>1140</v>
      </c>
      <c r="P66" s="346" t="n">
        <v>3.9</v>
      </c>
      <c r="Q66" s="346" t="str">
        <f aca="false">N66&amp;" "&amp;O66</f>
        <v>61310 1140</v>
      </c>
      <c r="R66" s="346" t="str">
        <f aca="false">N66&amp;" "&amp;M66&amp;" "&amp;O66</f>
        <v>61310 2 1140</v>
      </c>
      <c r="T66" s="353"/>
      <c r="U66" s="349" t="s">
        <v>632</v>
      </c>
      <c r="V66" s="350"/>
      <c r="W66" s="352" t="n">
        <v>988.23</v>
      </c>
      <c r="Y66" s="0" t="n">
        <v>11</v>
      </c>
      <c r="Z66" s="0" t="n">
        <v>2015</v>
      </c>
      <c r="AA66" s="0" t="n">
        <v>68200</v>
      </c>
      <c r="AB66" s="0" t="n">
        <v>3</v>
      </c>
      <c r="AC66" s="346" t="n">
        <v>0</v>
      </c>
      <c r="AD66" s="346" t="n">
        <v>0</v>
      </c>
    </row>
    <row r="67" customFormat="false" ht="11.25" hidden="false" customHeight="true" outlineLevel="0" collapsed="false">
      <c r="A67" s="0" t="n">
        <v>2015</v>
      </c>
      <c r="B67" s="0" t="n">
        <v>61210</v>
      </c>
      <c r="C67" s="0" t="n">
        <v>8100</v>
      </c>
      <c r="D67" s="346" t="n">
        <v>6996.86</v>
      </c>
      <c r="E67" s="346" t="str">
        <f aca="false">B67&amp;" "&amp;C67</f>
        <v>61210 8100</v>
      </c>
      <c r="G67" s="353"/>
      <c r="H67" s="354" t="n">
        <v>8200</v>
      </c>
      <c r="I67" s="355" t="n">
        <v>122821.25</v>
      </c>
      <c r="K67" s="0" t="n">
        <v>2015</v>
      </c>
      <c r="L67" s="0" t="n">
        <v>2</v>
      </c>
      <c r="M67" s="0" t="n">
        <v>2</v>
      </c>
      <c r="N67" s="0" t="n">
        <v>61310</v>
      </c>
      <c r="O67" s="0" t="n">
        <v>1150</v>
      </c>
      <c r="P67" s="346" t="n">
        <v>6.49</v>
      </c>
      <c r="Q67" s="346" t="str">
        <f aca="false">N67&amp;" "&amp;O67</f>
        <v>61310 1150</v>
      </c>
      <c r="R67" s="346" t="str">
        <f aca="false">N67&amp;" "&amp;M67&amp;" "&amp;O67</f>
        <v>61310 2 1150</v>
      </c>
      <c r="T67" s="353"/>
      <c r="U67" s="349" t="n">
        <v>1120</v>
      </c>
      <c r="V67" s="349" t="n">
        <v>2</v>
      </c>
      <c r="W67" s="352" t="n">
        <v>1068.11</v>
      </c>
      <c r="Y67" s="0" t="n">
        <v>11</v>
      </c>
      <c r="Z67" s="0" t="n">
        <v>2015</v>
      </c>
      <c r="AA67" s="0" t="n">
        <v>68100</v>
      </c>
      <c r="AB67" s="0" t="n">
        <v>9</v>
      </c>
      <c r="AC67" s="346" t="n">
        <v>0</v>
      </c>
      <c r="AD67" s="346" t="n">
        <v>0</v>
      </c>
    </row>
    <row r="68" customFormat="false" ht="11.25" hidden="false" customHeight="true" outlineLevel="0" collapsed="false">
      <c r="A68" s="0" t="n">
        <v>2015</v>
      </c>
      <c r="B68" s="0" t="n">
        <v>61210</v>
      </c>
      <c r="C68" s="0" t="n">
        <v>8200</v>
      </c>
      <c r="D68" s="346" t="n">
        <v>122821.25</v>
      </c>
      <c r="E68" s="346" t="str">
        <f aca="false">B68&amp;" "&amp;C68</f>
        <v>61210 8200</v>
      </c>
      <c r="G68" s="353"/>
      <c r="H68" s="354" t="n">
        <v>9000</v>
      </c>
      <c r="I68" s="355" t="n">
        <v>1040.35</v>
      </c>
      <c r="K68" s="0" t="n">
        <v>2015</v>
      </c>
      <c r="L68" s="0" t="n">
        <v>2</v>
      </c>
      <c r="M68" s="0" t="n">
        <v>2</v>
      </c>
      <c r="N68" s="0" t="n">
        <v>61320</v>
      </c>
      <c r="O68" s="0" t="n">
        <v>1120</v>
      </c>
      <c r="P68" s="346" t="n">
        <v>6.95</v>
      </c>
      <c r="Q68" s="346" t="str">
        <f aca="false">N68&amp;" "&amp;O68</f>
        <v>61320 1120</v>
      </c>
      <c r="R68" s="346" t="str">
        <f aca="false">N68&amp;" "&amp;M68&amp;" "&amp;O68</f>
        <v>61320 2 1120</v>
      </c>
      <c r="T68" s="353"/>
      <c r="U68" s="353"/>
      <c r="V68" s="354" t="n">
        <v>3</v>
      </c>
      <c r="W68" s="355" t="n">
        <v>893.61</v>
      </c>
      <c r="Y68" s="0" t="n">
        <v>12</v>
      </c>
      <c r="Z68" s="0" t="n">
        <v>2015</v>
      </c>
      <c r="AA68" s="0" t="n">
        <v>68100</v>
      </c>
      <c r="AB68" s="0" t="n">
        <v>2</v>
      </c>
      <c r="AC68" s="346" t="n">
        <v>0</v>
      </c>
      <c r="AD68" s="346" t="n">
        <v>0</v>
      </c>
    </row>
    <row r="69" customFormat="false" ht="11.25" hidden="false" customHeight="true" outlineLevel="0" collapsed="false">
      <c r="A69" s="0" t="n">
        <v>2015</v>
      </c>
      <c r="B69" s="0" t="n">
        <v>61210</v>
      </c>
      <c r="C69" s="0" t="n">
        <v>9000</v>
      </c>
      <c r="D69" s="346" t="n">
        <v>1040.35</v>
      </c>
      <c r="E69" s="346" t="str">
        <f aca="false">B69&amp;" "&amp;C69</f>
        <v>61210 9000</v>
      </c>
      <c r="G69" s="353"/>
      <c r="H69" s="354" t="n">
        <v>1650</v>
      </c>
      <c r="I69" s="355" t="n">
        <v>93164.66</v>
      </c>
      <c r="K69" s="0" t="n">
        <v>2015</v>
      </c>
      <c r="L69" s="0" t="n">
        <v>2</v>
      </c>
      <c r="M69" s="0" t="n">
        <v>2</v>
      </c>
      <c r="N69" s="0" t="n">
        <v>61320</v>
      </c>
      <c r="O69" s="0" t="n">
        <v>1122</v>
      </c>
      <c r="P69" s="346" t="n">
        <v>10.7</v>
      </c>
      <c r="Q69" s="346" t="str">
        <f aca="false">N69&amp;" "&amp;O69</f>
        <v>61320 1122</v>
      </c>
      <c r="R69" s="346" t="str">
        <f aca="false">N69&amp;" "&amp;M69&amp;" "&amp;O69</f>
        <v>61320 2 1122</v>
      </c>
      <c r="T69" s="353"/>
      <c r="U69" s="353"/>
      <c r="V69" s="354" t="n">
        <v>9</v>
      </c>
      <c r="W69" s="355" t="n">
        <v>113.44</v>
      </c>
      <c r="Y69" s="0" t="n">
        <v>12</v>
      </c>
      <c r="Z69" s="0" t="n">
        <v>2015</v>
      </c>
      <c r="AA69" s="0" t="n">
        <v>68100</v>
      </c>
      <c r="AB69" s="0" t="n">
        <v>3</v>
      </c>
      <c r="AC69" s="346" t="n">
        <v>0</v>
      </c>
      <c r="AD69" s="346" t="n">
        <v>0</v>
      </c>
    </row>
    <row r="70" customFormat="false" ht="11.25" hidden="false" customHeight="true" outlineLevel="0" collapsed="false">
      <c r="A70" s="0" t="n">
        <v>2015</v>
      </c>
      <c r="B70" s="0" t="n">
        <v>61230</v>
      </c>
      <c r="C70" s="0" t="n">
        <v>1110</v>
      </c>
      <c r="D70" s="346" t="n">
        <v>244188.95</v>
      </c>
      <c r="E70" s="346" t="str">
        <f aca="false">B70&amp;" "&amp;C70</f>
        <v>61230 1110</v>
      </c>
      <c r="G70" s="353"/>
      <c r="H70" s="354" t="n">
        <v>1660</v>
      </c>
      <c r="I70" s="355" t="n">
        <v>2000</v>
      </c>
      <c r="K70" s="0" t="n">
        <v>2015</v>
      </c>
      <c r="L70" s="0" t="n">
        <v>2</v>
      </c>
      <c r="M70" s="0" t="n">
        <v>2</v>
      </c>
      <c r="N70" s="0" t="n">
        <v>61320</v>
      </c>
      <c r="O70" s="0" t="n">
        <v>1150</v>
      </c>
      <c r="P70" s="346" t="n">
        <v>0.75</v>
      </c>
      <c r="Q70" s="346" t="str">
        <f aca="false">N70&amp;" "&amp;O70</f>
        <v>61320 1150</v>
      </c>
      <c r="R70" s="346" t="str">
        <f aca="false">N70&amp;" "&amp;M70&amp;" "&amp;O70</f>
        <v>61320 2 1150</v>
      </c>
      <c r="T70" s="353"/>
      <c r="U70" s="349" t="s">
        <v>635</v>
      </c>
      <c r="V70" s="350"/>
      <c r="W70" s="352" t="n">
        <v>2075.16</v>
      </c>
      <c r="Y70" s="0" t="n">
        <v>12</v>
      </c>
      <c r="Z70" s="0" t="n">
        <v>2015</v>
      </c>
      <c r="AA70" s="0" t="n">
        <v>68200</v>
      </c>
      <c r="AB70" s="0" t="n">
        <v>9</v>
      </c>
      <c r="AC70" s="346" t="n">
        <v>0</v>
      </c>
      <c r="AD70" s="346" t="n">
        <v>0</v>
      </c>
    </row>
    <row r="71" customFormat="false" ht="11.25" hidden="false" customHeight="true" outlineLevel="0" collapsed="false">
      <c r="A71" s="0" t="n">
        <v>2015</v>
      </c>
      <c r="B71" s="0" t="n">
        <v>61230</v>
      </c>
      <c r="C71" s="0" t="n">
        <v>1120</v>
      </c>
      <c r="D71" s="346" t="n">
        <v>14011553.39</v>
      </c>
      <c r="E71" s="346" t="str">
        <f aca="false">B71&amp;" "&amp;C71</f>
        <v>61230 1120</v>
      </c>
      <c r="G71" s="353"/>
      <c r="H71" s="354" t="n">
        <v>3200</v>
      </c>
      <c r="I71" s="355" t="n">
        <v>351114.29</v>
      </c>
      <c r="K71" s="0" t="n">
        <v>2015</v>
      </c>
      <c r="L71" s="0" t="n">
        <v>2</v>
      </c>
      <c r="M71" s="0" t="n">
        <v>2</v>
      </c>
      <c r="N71" s="0" t="n">
        <v>61410</v>
      </c>
      <c r="O71" s="0" t="n">
        <v>1126</v>
      </c>
      <c r="P71" s="346" t="n">
        <v>18.92</v>
      </c>
      <c r="Q71" s="346" t="str">
        <f aca="false">N71&amp;" "&amp;O71</f>
        <v>61410 1126</v>
      </c>
      <c r="R71" s="346" t="str">
        <f aca="false">N71&amp;" "&amp;M71&amp;" "&amp;O71</f>
        <v>61410 2 1126</v>
      </c>
      <c r="T71" s="353"/>
      <c r="U71" s="349" t="n">
        <v>1140</v>
      </c>
      <c r="V71" s="349" t="n">
        <v>2</v>
      </c>
      <c r="W71" s="352" t="n">
        <v>347.78</v>
      </c>
      <c r="Y71" s="0" t="n">
        <v>12</v>
      </c>
      <c r="Z71" s="0" t="n">
        <v>2015</v>
      </c>
      <c r="AA71" s="0" t="n">
        <v>68200</v>
      </c>
      <c r="AB71" s="0" t="n">
        <v>2</v>
      </c>
      <c r="AC71" s="346" t="n">
        <v>202639.55</v>
      </c>
      <c r="AD71" s="346" t="n">
        <v>3.5</v>
      </c>
    </row>
    <row r="72" customFormat="false" ht="11.25" hidden="false" customHeight="true" outlineLevel="0" collapsed="false">
      <c r="A72" s="0" t="n">
        <v>2015</v>
      </c>
      <c r="B72" s="0" t="n">
        <v>61230</v>
      </c>
      <c r="C72" s="0" t="n">
        <v>1150</v>
      </c>
      <c r="D72" s="346" t="n">
        <v>286729.11</v>
      </c>
      <c r="E72" s="346" t="str">
        <f aca="false">B72&amp;" "&amp;C72</f>
        <v>61230 1150</v>
      </c>
      <c r="G72" s="353"/>
      <c r="H72" s="354" t="n">
        <v>2220</v>
      </c>
      <c r="I72" s="355" t="n">
        <v>3012892.16</v>
      </c>
      <c r="K72" s="0" t="n">
        <v>2015</v>
      </c>
      <c r="L72" s="0" t="n">
        <v>2</v>
      </c>
      <c r="M72" s="0" t="n">
        <v>2</v>
      </c>
      <c r="N72" s="0" t="n">
        <v>61410</v>
      </c>
      <c r="O72" s="0" t="n">
        <v>1127</v>
      </c>
      <c r="P72" s="346" t="n">
        <v>12.49</v>
      </c>
      <c r="Q72" s="346" t="str">
        <f aca="false">N72&amp;" "&amp;O72</f>
        <v>61410 1127</v>
      </c>
      <c r="R72" s="346" t="str">
        <f aca="false">N72&amp;" "&amp;M72&amp;" "&amp;O72</f>
        <v>61410 2 1127</v>
      </c>
      <c r="T72" s="353"/>
      <c r="U72" s="353"/>
      <c r="V72" s="354" t="n">
        <v>3</v>
      </c>
      <c r="W72" s="355" t="n">
        <v>192.34</v>
      </c>
      <c r="Y72" s="0" t="n">
        <v>12</v>
      </c>
      <c r="Z72" s="0" t="n">
        <v>2015</v>
      </c>
      <c r="AA72" s="0" t="n">
        <v>68200</v>
      </c>
      <c r="AB72" s="0" t="n">
        <v>3</v>
      </c>
      <c r="AC72" s="346" t="n">
        <v>86845.53</v>
      </c>
      <c r="AD72" s="346" t="n">
        <v>1.5</v>
      </c>
    </row>
    <row r="73" customFormat="false" ht="11.25" hidden="false" customHeight="true" outlineLevel="0" collapsed="false">
      <c r="A73" s="0" t="n">
        <v>2015</v>
      </c>
      <c r="B73" s="0" t="n">
        <v>61230</v>
      </c>
      <c r="C73" s="0" t="n">
        <v>1620</v>
      </c>
      <c r="D73" s="346" t="n">
        <v>55696.68</v>
      </c>
      <c r="E73" s="346" t="str">
        <f aca="false">B73&amp;" "&amp;C73</f>
        <v>61230 1620</v>
      </c>
      <c r="G73" s="353"/>
      <c r="H73" s="354" t="n">
        <v>2510</v>
      </c>
      <c r="I73" s="355" t="n">
        <v>53534.33</v>
      </c>
      <c r="K73" s="0" t="n">
        <v>2015</v>
      </c>
      <c r="L73" s="0" t="n">
        <v>2</v>
      </c>
      <c r="M73" s="0" t="n">
        <v>2</v>
      </c>
      <c r="N73" s="0" t="n">
        <v>61410</v>
      </c>
      <c r="O73" s="0" t="n">
        <v>1150</v>
      </c>
      <c r="P73" s="346" t="n">
        <v>45.53</v>
      </c>
      <c r="Q73" s="346" t="str">
        <f aca="false">N73&amp;" "&amp;O73</f>
        <v>61410 1150</v>
      </c>
      <c r="R73" s="346" t="str">
        <f aca="false">N73&amp;" "&amp;M73&amp;" "&amp;O73</f>
        <v>61410 2 1150</v>
      </c>
      <c r="T73" s="353"/>
      <c r="U73" s="353"/>
      <c r="V73" s="354" t="n">
        <v>9</v>
      </c>
      <c r="W73" s="355" t="n">
        <v>50.78</v>
      </c>
      <c r="Y73" s="0" t="n">
        <v>12</v>
      </c>
      <c r="Z73" s="0" t="n">
        <v>2015</v>
      </c>
      <c r="AA73" s="0" t="n">
        <v>68100</v>
      </c>
      <c r="AB73" s="0" t="n">
        <v>9</v>
      </c>
      <c r="AC73" s="346" t="n">
        <v>0</v>
      </c>
      <c r="AD73" s="346" t="n">
        <v>0</v>
      </c>
    </row>
    <row r="74" customFormat="false" ht="11.25" hidden="false" customHeight="true" outlineLevel="0" collapsed="false">
      <c r="A74" s="0" t="n">
        <v>2015</v>
      </c>
      <c r="B74" s="0" t="n">
        <v>61230</v>
      </c>
      <c r="C74" s="0" t="n">
        <v>2100</v>
      </c>
      <c r="D74" s="346" t="n">
        <v>1096149.67</v>
      </c>
      <c r="E74" s="346" t="str">
        <f aca="false">B74&amp;" "&amp;C74</f>
        <v>61230 2100</v>
      </c>
      <c r="G74" s="349" t="s">
        <v>641</v>
      </c>
      <c r="H74" s="350"/>
      <c r="I74" s="352" t="n">
        <v>373608132.99</v>
      </c>
      <c r="K74" s="0" t="n">
        <v>2015</v>
      </c>
      <c r="L74" s="0" t="n">
        <v>2</v>
      </c>
      <c r="M74" s="0" t="n">
        <v>3</v>
      </c>
      <c r="N74" s="0" t="n">
        <v>61100</v>
      </c>
      <c r="O74" s="0" t="n">
        <v>1120</v>
      </c>
      <c r="P74" s="346" t="n">
        <v>423.72</v>
      </c>
      <c r="Q74" s="346" t="str">
        <f aca="false">N74&amp;" "&amp;O74</f>
        <v>61100 1120</v>
      </c>
      <c r="R74" s="346" t="str">
        <f aca="false">N74&amp;" "&amp;M74&amp;" "&amp;O74</f>
        <v>61100 3 1120</v>
      </c>
      <c r="T74" s="353"/>
      <c r="U74" s="349" t="s">
        <v>636</v>
      </c>
      <c r="V74" s="350"/>
      <c r="W74" s="352" t="n">
        <v>590.9</v>
      </c>
      <c r="Y74" s="0" t="n">
        <v>13</v>
      </c>
      <c r="Z74" s="0" t="n">
        <v>2015</v>
      </c>
      <c r="AA74" s="0" t="n">
        <v>68100</v>
      </c>
      <c r="AB74" s="0" t="n">
        <v>2</v>
      </c>
      <c r="AC74" s="346" t="n">
        <v>0</v>
      </c>
      <c r="AD74" s="346" t="n">
        <v>0</v>
      </c>
    </row>
    <row r="75" customFormat="false" ht="11.25" hidden="false" customHeight="true" outlineLevel="0" collapsed="false">
      <c r="A75" s="0" t="n">
        <v>2015</v>
      </c>
      <c r="B75" s="0" t="n">
        <v>61230</v>
      </c>
      <c r="C75" s="0" t="n">
        <v>2210</v>
      </c>
      <c r="D75" s="346" t="n">
        <v>217708.57</v>
      </c>
      <c r="E75" s="346" t="str">
        <f aca="false">B75&amp;" "&amp;C75</f>
        <v>61230 2210</v>
      </c>
      <c r="G75" s="349" t="n">
        <v>61230</v>
      </c>
      <c r="H75" s="349" t="n">
        <v>1110</v>
      </c>
      <c r="I75" s="352" t="n">
        <v>244188.95</v>
      </c>
      <c r="K75" s="0" t="n">
        <v>2015</v>
      </c>
      <c r="L75" s="0" t="n">
        <v>2</v>
      </c>
      <c r="M75" s="0" t="n">
        <v>3</v>
      </c>
      <c r="N75" s="0" t="n">
        <v>61100</v>
      </c>
      <c r="O75" s="0" t="n">
        <v>1151</v>
      </c>
      <c r="P75" s="346" t="n">
        <v>76.92</v>
      </c>
      <c r="Q75" s="346" t="str">
        <f aca="false">N75&amp;" "&amp;O75</f>
        <v>61100 1151</v>
      </c>
      <c r="R75" s="346" t="str">
        <f aca="false">N75&amp;" "&amp;M75&amp;" "&amp;O75</f>
        <v>61100 3 1151</v>
      </c>
      <c r="T75" s="353"/>
      <c r="U75" s="349" t="n">
        <v>1150</v>
      </c>
      <c r="V75" s="349" t="n">
        <v>2</v>
      </c>
      <c r="W75" s="352" t="n">
        <v>595.25</v>
      </c>
      <c r="Y75" s="0" t="n">
        <v>13</v>
      </c>
      <c r="Z75" s="0" t="n">
        <v>2015</v>
      </c>
      <c r="AA75" s="0" t="n">
        <v>68100</v>
      </c>
      <c r="AB75" s="0" t="n">
        <v>3</v>
      </c>
      <c r="AC75" s="346" t="n">
        <v>0</v>
      </c>
      <c r="AD75" s="346" t="n">
        <v>0</v>
      </c>
    </row>
    <row r="76" customFormat="false" ht="11.25" hidden="false" customHeight="true" outlineLevel="0" collapsed="false">
      <c r="A76" s="0" t="n">
        <v>2015</v>
      </c>
      <c r="B76" s="0" t="n">
        <v>61230</v>
      </c>
      <c r="C76" s="0" t="n">
        <v>2220</v>
      </c>
      <c r="D76" s="346" t="n">
        <v>49169.94</v>
      </c>
      <c r="E76" s="346" t="str">
        <f aca="false">B76&amp;" "&amp;C76</f>
        <v>61230 2220</v>
      </c>
      <c r="G76" s="353"/>
      <c r="H76" s="354" t="n">
        <v>1120</v>
      </c>
      <c r="I76" s="355" t="n">
        <v>14011553.39</v>
      </c>
      <c r="K76" s="0" t="n">
        <v>2015</v>
      </c>
      <c r="L76" s="0" t="n">
        <v>2</v>
      </c>
      <c r="M76" s="0" t="n">
        <v>3</v>
      </c>
      <c r="N76" s="0" t="n">
        <v>61100</v>
      </c>
      <c r="O76" s="0" t="n">
        <v>1520</v>
      </c>
      <c r="P76" s="346" t="n">
        <v>36.73</v>
      </c>
      <c r="Q76" s="346" t="str">
        <f aca="false">N76&amp;" "&amp;O76</f>
        <v>61100 1520</v>
      </c>
      <c r="R76" s="346" t="str">
        <f aca="false">N76&amp;" "&amp;M76&amp;" "&amp;O76</f>
        <v>61100 3 1520</v>
      </c>
      <c r="T76" s="353"/>
      <c r="U76" s="353"/>
      <c r="V76" s="354" t="n">
        <v>3</v>
      </c>
      <c r="W76" s="355" t="n">
        <v>525.87</v>
      </c>
      <c r="Y76" s="0" t="n">
        <v>13</v>
      </c>
      <c r="Z76" s="0" t="n">
        <v>2015</v>
      </c>
      <c r="AA76" s="0" t="n">
        <v>68200</v>
      </c>
      <c r="AB76" s="0" t="n">
        <v>9</v>
      </c>
      <c r="AC76" s="346" t="n">
        <v>111224</v>
      </c>
      <c r="AD76" s="346" t="n">
        <v>2</v>
      </c>
    </row>
    <row r="77" customFormat="false" ht="11.25" hidden="false" customHeight="true" outlineLevel="0" collapsed="false">
      <c r="A77" s="0" t="n">
        <v>2015</v>
      </c>
      <c r="B77" s="0" t="n">
        <v>61230</v>
      </c>
      <c r="C77" s="0" t="n">
        <v>2300</v>
      </c>
      <c r="D77" s="346" t="n">
        <v>277934.86</v>
      </c>
      <c r="E77" s="346" t="str">
        <f aca="false">B77&amp;" "&amp;C77</f>
        <v>61230 2300</v>
      </c>
      <c r="G77" s="353"/>
      <c r="H77" s="354" t="n">
        <v>1150</v>
      </c>
      <c r="I77" s="355" t="n">
        <v>286729.11</v>
      </c>
      <c r="K77" s="0" t="n">
        <v>2015</v>
      </c>
      <c r="L77" s="0" t="n">
        <v>2</v>
      </c>
      <c r="M77" s="0" t="n">
        <v>3</v>
      </c>
      <c r="N77" s="0" t="n">
        <v>61210</v>
      </c>
      <c r="O77" s="0" t="n">
        <v>1110</v>
      </c>
      <c r="P77" s="346" t="n">
        <v>3.3</v>
      </c>
      <c r="Q77" s="346" t="str">
        <f aca="false">N77&amp;" "&amp;O77</f>
        <v>61210 1110</v>
      </c>
      <c r="R77" s="346" t="str">
        <f aca="false">N77&amp;" "&amp;M77&amp;" "&amp;O77</f>
        <v>61210 3 1110</v>
      </c>
      <c r="T77" s="353"/>
      <c r="U77" s="353"/>
      <c r="V77" s="354" t="n">
        <v>9</v>
      </c>
      <c r="W77" s="355" t="n">
        <v>92.63</v>
      </c>
      <c r="Y77" s="0" t="n">
        <v>13</v>
      </c>
      <c r="Z77" s="0" t="n">
        <v>2015</v>
      </c>
      <c r="AA77" s="0" t="n">
        <v>68200</v>
      </c>
      <c r="AB77" s="0" t="n">
        <v>2</v>
      </c>
      <c r="AC77" s="346" t="n">
        <v>0</v>
      </c>
      <c r="AD77" s="346" t="n">
        <v>0</v>
      </c>
    </row>
    <row r="78" customFormat="false" ht="11.25" hidden="false" customHeight="true" outlineLevel="0" collapsed="false">
      <c r="A78" s="0" t="n">
        <v>2015</v>
      </c>
      <c r="B78" s="0" t="n">
        <v>61230</v>
      </c>
      <c r="C78" s="0" t="n">
        <v>2400</v>
      </c>
      <c r="D78" s="346" t="n">
        <v>20369.25</v>
      </c>
      <c r="E78" s="346" t="str">
        <f aca="false">B78&amp;" "&amp;C78</f>
        <v>61230 2400</v>
      </c>
      <c r="G78" s="353"/>
      <c r="H78" s="354" t="n">
        <v>1620</v>
      </c>
      <c r="I78" s="355" t="n">
        <v>55696.68</v>
      </c>
      <c r="K78" s="0" t="n">
        <v>2015</v>
      </c>
      <c r="L78" s="0" t="n">
        <v>2</v>
      </c>
      <c r="M78" s="0" t="n">
        <v>3</v>
      </c>
      <c r="N78" s="0" t="n">
        <v>61210</v>
      </c>
      <c r="O78" s="0" t="n">
        <v>1120</v>
      </c>
      <c r="P78" s="346" t="n">
        <v>24.03</v>
      </c>
      <c r="Q78" s="346" t="str">
        <f aca="false">N78&amp;" "&amp;O78</f>
        <v>61210 1120</v>
      </c>
      <c r="R78" s="346" t="str">
        <f aca="false">N78&amp;" "&amp;M78&amp;" "&amp;O78</f>
        <v>61210 3 1120</v>
      </c>
      <c r="T78" s="353"/>
      <c r="U78" s="349" t="s">
        <v>637</v>
      </c>
      <c r="V78" s="350"/>
      <c r="W78" s="352" t="n">
        <v>1213.75</v>
      </c>
      <c r="Y78" s="0" t="n">
        <v>13</v>
      </c>
      <c r="Z78" s="0" t="n">
        <v>2015</v>
      </c>
      <c r="AA78" s="0" t="n">
        <v>68200</v>
      </c>
      <c r="AB78" s="0" t="n">
        <v>3</v>
      </c>
      <c r="AC78" s="346" t="n">
        <v>0</v>
      </c>
      <c r="AD78" s="346" t="n">
        <v>0</v>
      </c>
    </row>
    <row r="79" customFormat="false" ht="11.25" hidden="false" customHeight="true" outlineLevel="0" collapsed="false">
      <c r="A79" s="0" t="n">
        <v>2015</v>
      </c>
      <c r="B79" s="0" t="n">
        <v>61230</v>
      </c>
      <c r="C79" s="0" t="n">
        <v>2500</v>
      </c>
      <c r="D79" s="346" t="n">
        <v>2115.98</v>
      </c>
      <c r="E79" s="346" t="str">
        <f aca="false">B79&amp;" "&amp;C79</f>
        <v>61230 2500</v>
      </c>
      <c r="G79" s="353"/>
      <c r="H79" s="354" t="n">
        <v>2100</v>
      </c>
      <c r="I79" s="355" t="n">
        <v>1096149.67</v>
      </c>
      <c r="K79" s="0" t="n">
        <v>2015</v>
      </c>
      <c r="L79" s="0" t="n">
        <v>2</v>
      </c>
      <c r="M79" s="0" t="n">
        <v>3</v>
      </c>
      <c r="N79" s="0" t="n">
        <v>61210</v>
      </c>
      <c r="O79" s="0" t="n">
        <v>1150</v>
      </c>
      <c r="P79" s="346" t="n">
        <v>9.23</v>
      </c>
      <c r="Q79" s="346" t="str">
        <f aca="false">N79&amp;" "&amp;O79</f>
        <v>61210 1150</v>
      </c>
      <c r="R79" s="346" t="str">
        <f aca="false">N79&amp;" "&amp;M79&amp;" "&amp;O79</f>
        <v>61210 3 1150</v>
      </c>
      <c r="T79" s="349" t="s">
        <v>645</v>
      </c>
      <c r="U79" s="350"/>
      <c r="V79" s="350"/>
      <c r="W79" s="352" t="n">
        <v>4868.04</v>
      </c>
      <c r="Y79" s="0" t="n">
        <v>13</v>
      </c>
      <c r="Z79" s="0" t="n">
        <v>2015</v>
      </c>
      <c r="AA79" s="0" t="n">
        <v>68100</v>
      </c>
      <c r="AB79" s="0" t="n">
        <v>9</v>
      </c>
      <c r="AC79" s="346" t="n">
        <v>0</v>
      </c>
      <c r="AD79" s="346" t="n">
        <v>0</v>
      </c>
    </row>
    <row r="80" customFormat="false" ht="11.25" hidden="false" customHeight="true" outlineLevel="0" collapsed="false">
      <c r="A80" s="0" t="n">
        <v>2015</v>
      </c>
      <c r="B80" s="0" t="n">
        <v>61230</v>
      </c>
      <c r="C80" s="0" t="n">
        <v>2510</v>
      </c>
      <c r="D80" s="346" t="n">
        <v>1395.37</v>
      </c>
      <c r="E80" s="346" t="str">
        <f aca="false">B80&amp;" "&amp;C80</f>
        <v>61230 2510</v>
      </c>
      <c r="G80" s="353"/>
      <c r="H80" s="354" t="n">
        <v>2210</v>
      </c>
      <c r="I80" s="355" t="n">
        <v>217708.57</v>
      </c>
      <c r="K80" s="0" t="n">
        <v>2015</v>
      </c>
      <c r="L80" s="0" t="n">
        <v>2</v>
      </c>
      <c r="M80" s="0" t="n">
        <v>3</v>
      </c>
      <c r="N80" s="0" t="n">
        <v>61220</v>
      </c>
      <c r="O80" s="0" t="n">
        <v>1130</v>
      </c>
      <c r="P80" s="346" t="n">
        <v>1.43</v>
      </c>
      <c r="Q80" s="346" t="str">
        <f aca="false">N80&amp;" "&amp;O80</f>
        <v>61220 1130</v>
      </c>
      <c r="R80" s="346" t="str">
        <f aca="false">N80&amp;" "&amp;M80&amp;" "&amp;O80</f>
        <v>61220 3 1130</v>
      </c>
      <c r="T80" s="349" t="n">
        <v>61320</v>
      </c>
      <c r="U80" s="349" t="n">
        <v>1110</v>
      </c>
      <c r="V80" s="349" t="n">
        <v>2</v>
      </c>
      <c r="W80" s="352" t="n">
        <v>7.41</v>
      </c>
      <c r="Y80" s="0" t="n">
        <v>14</v>
      </c>
      <c r="Z80" s="0" t="n">
        <v>2015</v>
      </c>
      <c r="AA80" s="0" t="n">
        <v>68100</v>
      </c>
      <c r="AB80" s="0" t="n">
        <v>2</v>
      </c>
      <c r="AC80" s="346" t="n">
        <v>126801.19</v>
      </c>
      <c r="AD80" s="346" t="n">
        <v>4</v>
      </c>
    </row>
    <row r="81" customFormat="false" ht="11.25" hidden="false" customHeight="true" outlineLevel="0" collapsed="false">
      <c r="A81" s="0" t="n">
        <v>2015</v>
      </c>
      <c r="B81" s="0" t="n">
        <v>61230</v>
      </c>
      <c r="C81" s="0" t="n">
        <v>2600</v>
      </c>
      <c r="D81" s="346" t="n">
        <v>1111.35</v>
      </c>
      <c r="E81" s="346" t="str">
        <f aca="false">B81&amp;" "&amp;C81</f>
        <v>61230 2600</v>
      </c>
      <c r="G81" s="353"/>
      <c r="H81" s="354" t="n">
        <v>2300</v>
      </c>
      <c r="I81" s="355" t="n">
        <v>277934.86</v>
      </c>
      <c r="K81" s="0" t="n">
        <v>2015</v>
      </c>
      <c r="L81" s="0" t="n">
        <v>2</v>
      </c>
      <c r="M81" s="0" t="n">
        <v>3</v>
      </c>
      <c r="N81" s="0" t="n">
        <v>61230</v>
      </c>
      <c r="O81" s="0" t="n">
        <v>1120</v>
      </c>
      <c r="P81" s="346" t="n">
        <v>1.16</v>
      </c>
      <c r="Q81" s="346" t="str">
        <f aca="false">N81&amp;" "&amp;O81</f>
        <v>61230 1120</v>
      </c>
      <c r="R81" s="346" t="str">
        <f aca="false">N81&amp;" "&amp;M81&amp;" "&amp;O81</f>
        <v>61230 3 1120</v>
      </c>
      <c r="T81" s="353"/>
      <c r="U81" s="353"/>
      <c r="V81" s="354" t="n">
        <v>3</v>
      </c>
      <c r="W81" s="355" t="n">
        <v>2.85</v>
      </c>
      <c r="Y81" s="0" t="n">
        <v>14</v>
      </c>
      <c r="Z81" s="0" t="n">
        <v>2015</v>
      </c>
      <c r="AA81" s="0" t="n">
        <v>68100</v>
      </c>
      <c r="AB81" s="0" t="n">
        <v>3</v>
      </c>
      <c r="AC81" s="346" t="n">
        <v>67166.64</v>
      </c>
      <c r="AD81" s="346" t="n">
        <v>2</v>
      </c>
    </row>
    <row r="82" customFormat="false" ht="11.25" hidden="false" customHeight="true" outlineLevel="0" collapsed="false">
      <c r="A82" s="0" t="n">
        <v>2015</v>
      </c>
      <c r="B82" s="0" t="n">
        <v>61230</v>
      </c>
      <c r="C82" s="0" t="n">
        <v>2700</v>
      </c>
      <c r="D82" s="346" t="n">
        <v>85522.06</v>
      </c>
      <c r="E82" s="346" t="str">
        <f aca="false">B82&amp;" "&amp;C82</f>
        <v>61230 2700</v>
      </c>
      <c r="G82" s="353"/>
      <c r="H82" s="354" t="n">
        <v>2400</v>
      </c>
      <c r="I82" s="355" t="n">
        <v>20369.25</v>
      </c>
      <c r="K82" s="0" t="n">
        <v>2015</v>
      </c>
      <c r="L82" s="0" t="n">
        <v>2</v>
      </c>
      <c r="M82" s="0" t="n">
        <v>3</v>
      </c>
      <c r="N82" s="0" t="n">
        <v>61310</v>
      </c>
      <c r="O82" s="0" t="n">
        <v>1110</v>
      </c>
      <c r="P82" s="346" t="n">
        <v>10.1</v>
      </c>
      <c r="Q82" s="346" t="str">
        <f aca="false">N82&amp;" "&amp;O82</f>
        <v>61310 1110</v>
      </c>
      <c r="R82" s="346" t="str">
        <f aca="false">N82&amp;" "&amp;M82&amp;" "&amp;O82</f>
        <v>61310 3 1110</v>
      </c>
      <c r="T82" s="353"/>
      <c r="U82" s="349" t="s">
        <v>632</v>
      </c>
      <c r="V82" s="350"/>
      <c r="W82" s="352" t="n">
        <v>10.26</v>
      </c>
      <c r="Y82" s="0" t="n">
        <v>14</v>
      </c>
      <c r="Z82" s="0" t="n">
        <v>2015</v>
      </c>
      <c r="AA82" s="0" t="n">
        <v>68200</v>
      </c>
      <c r="AB82" s="0" t="n">
        <v>9</v>
      </c>
      <c r="AC82" s="346" t="n">
        <v>0</v>
      </c>
      <c r="AD82" s="346" t="n">
        <v>0</v>
      </c>
    </row>
    <row r="83" customFormat="false" ht="11.25" hidden="false" customHeight="true" outlineLevel="0" collapsed="false">
      <c r="A83" s="0" t="n">
        <v>2015</v>
      </c>
      <c r="B83" s="0" t="n">
        <v>61230</v>
      </c>
      <c r="C83" s="0" t="n">
        <v>2750</v>
      </c>
      <c r="D83" s="346" t="n">
        <v>16580.45</v>
      </c>
      <c r="E83" s="346" t="str">
        <f aca="false">B83&amp;" "&amp;C83</f>
        <v>61230 2750</v>
      </c>
      <c r="G83" s="353"/>
      <c r="H83" s="354" t="n">
        <v>2500</v>
      </c>
      <c r="I83" s="355" t="n">
        <v>2115.98</v>
      </c>
      <c r="K83" s="0" t="n">
        <v>2015</v>
      </c>
      <c r="L83" s="0" t="n">
        <v>2</v>
      </c>
      <c r="M83" s="0" t="n">
        <v>3</v>
      </c>
      <c r="N83" s="0" t="n">
        <v>61310</v>
      </c>
      <c r="O83" s="0" t="n">
        <v>1120</v>
      </c>
      <c r="P83" s="346" t="n">
        <v>5.86</v>
      </c>
      <c r="Q83" s="346" t="str">
        <f aca="false">N83&amp;" "&amp;O83</f>
        <v>61310 1120</v>
      </c>
      <c r="R83" s="346" t="str">
        <f aca="false">N83&amp;" "&amp;M83&amp;" "&amp;O83</f>
        <v>61310 3 1120</v>
      </c>
      <c r="T83" s="353"/>
      <c r="U83" s="349" t="n">
        <v>1120</v>
      </c>
      <c r="V83" s="349" t="n">
        <v>2</v>
      </c>
      <c r="W83" s="352" t="n">
        <v>42.99</v>
      </c>
      <c r="Y83" s="0" t="n">
        <v>14</v>
      </c>
      <c r="Z83" s="0" t="n">
        <v>2015</v>
      </c>
      <c r="AA83" s="0" t="n">
        <v>68200</v>
      </c>
      <c r="AB83" s="0" t="n">
        <v>2</v>
      </c>
      <c r="AC83" s="346" t="n">
        <v>0</v>
      </c>
      <c r="AD83" s="346" t="n">
        <v>0</v>
      </c>
    </row>
    <row r="84" customFormat="false" ht="11.25" hidden="false" customHeight="true" outlineLevel="0" collapsed="false">
      <c r="A84" s="0" t="n">
        <v>2015</v>
      </c>
      <c r="B84" s="0" t="n">
        <v>61230</v>
      </c>
      <c r="C84" s="0" t="n">
        <v>2800</v>
      </c>
      <c r="D84" s="346" t="n">
        <v>143628.43</v>
      </c>
      <c r="E84" s="346" t="str">
        <f aca="false">B84&amp;" "&amp;C84</f>
        <v>61230 2800</v>
      </c>
      <c r="G84" s="353"/>
      <c r="H84" s="354" t="n">
        <v>2600</v>
      </c>
      <c r="I84" s="355" t="n">
        <v>1111.35</v>
      </c>
      <c r="K84" s="0" t="n">
        <v>2015</v>
      </c>
      <c r="L84" s="0" t="n">
        <v>2</v>
      </c>
      <c r="M84" s="0" t="n">
        <v>3</v>
      </c>
      <c r="N84" s="0" t="n">
        <v>61310</v>
      </c>
      <c r="O84" s="0" t="n">
        <v>1140</v>
      </c>
      <c r="P84" s="346" t="n">
        <v>2.57</v>
      </c>
      <c r="Q84" s="346" t="str">
        <f aca="false">N84&amp;" "&amp;O84</f>
        <v>61310 1140</v>
      </c>
      <c r="R84" s="346" t="str">
        <f aca="false">N84&amp;" "&amp;M84&amp;" "&amp;O84</f>
        <v>61310 3 1140</v>
      </c>
      <c r="T84" s="353"/>
      <c r="U84" s="353"/>
      <c r="V84" s="354" t="n">
        <v>3</v>
      </c>
      <c r="W84" s="355" t="n">
        <v>23.81</v>
      </c>
      <c r="Y84" s="0" t="n">
        <v>14</v>
      </c>
      <c r="Z84" s="0" t="n">
        <v>2015</v>
      </c>
      <c r="AA84" s="0" t="n">
        <v>68200</v>
      </c>
      <c r="AB84" s="0" t="n">
        <v>3</v>
      </c>
      <c r="AC84" s="346" t="n">
        <v>0</v>
      </c>
      <c r="AD84" s="346" t="n">
        <v>0</v>
      </c>
    </row>
    <row r="85" customFormat="false" ht="11.25" hidden="false" customHeight="true" outlineLevel="0" collapsed="false">
      <c r="A85" s="0" t="n">
        <v>2015</v>
      </c>
      <c r="B85" s="0" t="n">
        <v>61230</v>
      </c>
      <c r="C85" s="0" t="n">
        <v>3000</v>
      </c>
      <c r="D85" s="346" t="n">
        <v>214231.08</v>
      </c>
      <c r="E85" s="346" t="str">
        <f aca="false">B85&amp;" "&amp;C85</f>
        <v>61230 3000</v>
      </c>
      <c r="G85" s="353"/>
      <c r="H85" s="354" t="n">
        <v>2700</v>
      </c>
      <c r="I85" s="355" t="n">
        <v>85522.06</v>
      </c>
      <c r="K85" s="0" t="n">
        <v>2015</v>
      </c>
      <c r="L85" s="0" t="n">
        <v>2</v>
      </c>
      <c r="M85" s="0" t="n">
        <v>3</v>
      </c>
      <c r="N85" s="0" t="n">
        <v>61310</v>
      </c>
      <c r="O85" s="0" t="n">
        <v>1150</v>
      </c>
      <c r="P85" s="346" t="n">
        <v>3.92</v>
      </c>
      <c r="Q85" s="346" t="str">
        <f aca="false">N85&amp;" "&amp;O85</f>
        <v>61310 1150</v>
      </c>
      <c r="R85" s="346" t="str">
        <f aca="false">N85&amp;" "&amp;M85&amp;" "&amp;O85</f>
        <v>61310 3 1150</v>
      </c>
      <c r="T85" s="353"/>
      <c r="U85" s="349" t="s">
        <v>635</v>
      </c>
      <c r="V85" s="350"/>
      <c r="W85" s="352" t="n">
        <v>66.8</v>
      </c>
      <c r="Y85" s="0" t="n">
        <v>14</v>
      </c>
      <c r="Z85" s="0" t="n">
        <v>2015</v>
      </c>
      <c r="AA85" s="0" t="n">
        <v>68100</v>
      </c>
      <c r="AB85" s="0" t="n">
        <v>9</v>
      </c>
      <c r="AC85" s="346" t="n">
        <v>0</v>
      </c>
      <c r="AD85" s="346" t="n">
        <v>0</v>
      </c>
    </row>
    <row r="86" customFormat="false" ht="11.25" hidden="false" customHeight="true" outlineLevel="0" collapsed="false">
      <c r="A86" s="0" t="n">
        <v>2015</v>
      </c>
      <c r="B86" s="0" t="n">
        <v>61230</v>
      </c>
      <c r="C86" s="0" t="n">
        <v>3200</v>
      </c>
      <c r="D86" s="346" t="n">
        <v>57500</v>
      </c>
      <c r="E86" s="346" t="str">
        <f aca="false">B86&amp;" "&amp;C86</f>
        <v>61230 3200</v>
      </c>
      <c r="G86" s="353"/>
      <c r="H86" s="354" t="n">
        <v>2750</v>
      </c>
      <c r="I86" s="355" t="n">
        <v>16580.45</v>
      </c>
      <c r="K86" s="0" t="n">
        <v>2015</v>
      </c>
      <c r="L86" s="0" t="n">
        <v>2</v>
      </c>
      <c r="M86" s="0" t="n">
        <v>3</v>
      </c>
      <c r="N86" s="0" t="n">
        <v>61320</v>
      </c>
      <c r="O86" s="0" t="n">
        <v>1120</v>
      </c>
      <c r="P86" s="346" t="n">
        <v>2.35</v>
      </c>
      <c r="Q86" s="346" t="str">
        <f aca="false">N86&amp;" "&amp;O86</f>
        <v>61320 1120</v>
      </c>
      <c r="R86" s="346" t="str">
        <f aca="false">N86&amp;" "&amp;M86&amp;" "&amp;O86</f>
        <v>61320 3 1120</v>
      </c>
      <c r="T86" s="353"/>
      <c r="U86" s="349" t="n">
        <v>1122</v>
      </c>
      <c r="V86" s="349" t="n">
        <v>2</v>
      </c>
      <c r="W86" s="352" t="n">
        <v>1354.44</v>
      </c>
      <c r="Y86" s="0" t="n">
        <v>15</v>
      </c>
      <c r="Z86" s="0" t="n">
        <v>2015</v>
      </c>
      <c r="AA86" s="0" t="n">
        <v>68100</v>
      </c>
      <c r="AB86" s="0" t="n">
        <v>2</v>
      </c>
      <c r="AC86" s="346" t="n">
        <v>0</v>
      </c>
      <c r="AD86" s="346" t="n">
        <v>0</v>
      </c>
    </row>
    <row r="87" customFormat="false" ht="11.25" hidden="false" customHeight="true" outlineLevel="0" collapsed="false">
      <c r="A87" s="0" t="n">
        <v>2015</v>
      </c>
      <c r="B87" s="0" t="n">
        <v>61230</v>
      </c>
      <c r="C87" s="0" t="n">
        <v>3810</v>
      </c>
      <c r="D87" s="346" t="n">
        <v>6117.47</v>
      </c>
      <c r="E87" s="346" t="str">
        <f aca="false">B87&amp;" "&amp;C87</f>
        <v>61230 3810</v>
      </c>
      <c r="G87" s="353"/>
      <c r="H87" s="354" t="n">
        <v>2800</v>
      </c>
      <c r="I87" s="355" t="n">
        <v>143628.43</v>
      </c>
      <c r="K87" s="0" t="n">
        <v>2015</v>
      </c>
      <c r="L87" s="0" t="n">
        <v>2</v>
      </c>
      <c r="M87" s="0" t="n">
        <v>3</v>
      </c>
      <c r="N87" s="0" t="n">
        <v>61320</v>
      </c>
      <c r="O87" s="0" t="n">
        <v>1122</v>
      </c>
      <c r="P87" s="346" t="n">
        <v>6.4</v>
      </c>
      <c r="Q87" s="346" t="str">
        <f aca="false">N87&amp;" "&amp;O87</f>
        <v>61320 1122</v>
      </c>
      <c r="R87" s="346" t="str">
        <f aca="false">N87&amp;" "&amp;M87&amp;" "&amp;O87</f>
        <v>61320 3 1122</v>
      </c>
      <c r="T87" s="353"/>
      <c r="U87" s="353"/>
      <c r="V87" s="354" t="n">
        <v>3</v>
      </c>
      <c r="W87" s="355" t="n">
        <v>670.09</v>
      </c>
      <c r="Y87" s="0" t="n">
        <v>15</v>
      </c>
      <c r="Z87" s="0" t="n">
        <v>2015</v>
      </c>
      <c r="AA87" s="0" t="n">
        <v>68100</v>
      </c>
      <c r="AB87" s="0" t="n">
        <v>3</v>
      </c>
      <c r="AC87" s="346" t="n">
        <v>0</v>
      </c>
      <c r="AD87" s="346" t="n">
        <v>0</v>
      </c>
    </row>
    <row r="88" customFormat="false" ht="11.25" hidden="false" customHeight="true" outlineLevel="0" collapsed="false">
      <c r="A88" s="0" t="n">
        <v>2015</v>
      </c>
      <c r="B88" s="0" t="n">
        <v>61230</v>
      </c>
      <c r="C88" s="0" t="n">
        <v>4000</v>
      </c>
      <c r="D88" s="346" t="n">
        <v>676.54</v>
      </c>
      <c r="E88" s="346" t="str">
        <f aca="false">B88&amp;" "&amp;C88</f>
        <v>61230 4000</v>
      </c>
      <c r="G88" s="353"/>
      <c r="H88" s="354" t="n">
        <v>3000</v>
      </c>
      <c r="I88" s="355" t="n">
        <v>214231.08</v>
      </c>
      <c r="K88" s="0" t="n">
        <v>2015</v>
      </c>
      <c r="L88" s="0" t="n">
        <v>2</v>
      </c>
      <c r="M88" s="0" t="n">
        <v>3</v>
      </c>
      <c r="N88" s="0" t="n">
        <v>61320</v>
      </c>
      <c r="O88" s="0" t="n">
        <v>1150</v>
      </c>
      <c r="P88" s="346" t="n">
        <v>2.2</v>
      </c>
      <c r="Q88" s="346" t="str">
        <f aca="false">N88&amp;" "&amp;O88</f>
        <v>61320 1150</v>
      </c>
      <c r="R88" s="346" t="str">
        <f aca="false">N88&amp;" "&amp;M88&amp;" "&amp;O88</f>
        <v>61320 3 1150</v>
      </c>
      <c r="T88" s="353"/>
      <c r="U88" s="349" t="s">
        <v>646</v>
      </c>
      <c r="V88" s="350"/>
      <c r="W88" s="352" t="n">
        <v>2024.53</v>
      </c>
      <c r="Y88" s="0" t="n">
        <v>15</v>
      </c>
      <c r="Z88" s="0" t="n">
        <v>2015</v>
      </c>
      <c r="AA88" s="0" t="n">
        <v>68200</v>
      </c>
      <c r="AB88" s="0" t="n">
        <v>9</v>
      </c>
      <c r="AC88" s="346" t="n">
        <v>0</v>
      </c>
      <c r="AD88" s="346" t="n">
        <v>0</v>
      </c>
    </row>
    <row r="89" customFormat="false" ht="11.25" hidden="false" customHeight="true" outlineLevel="0" collapsed="false">
      <c r="A89" s="0" t="n">
        <v>2015</v>
      </c>
      <c r="B89" s="0" t="n">
        <v>61230</v>
      </c>
      <c r="C89" s="0" t="n">
        <v>5200</v>
      </c>
      <c r="D89" s="346" t="n">
        <v>302.97</v>
      </c>
      <c r="E89" s="346" t="str">
        <f aca="false">B89&amp;" "&amp;C89</f>
        <v>61230 5200</v>
      </c>
      <c r="G89" s="353"/>
      <c r="H89" s="354" t="n">
        <v>3810</v>
      </c>
      <c r="I89" s="355" t="n">
        <v>6117.47</v>
      </c>
      <c r="K89" s="0" t="n">
        <v>2015</v>
      </c>
      <c r="L89" s="0" t="n">
        <v>2</v>
      </c>
      <c r="M89" s="0" t="n">
        <v>3</v>
      </c>
      <c r="N89" s="0" t="n">
        <v>61410</v>
      </c>
      <c r="O89" s="0" t="n">
        <v>1126</v>
      </c>
      <c r="P89" s="346" t="n">
        <v>5.92</v>
      </c>
      <c r="Q89" s="346" t="str">
        <f aca="false">N89&amp;" "&amp;O89</f>
        <v>61410 1126</v>
      </c>
      <c r="R89" s="346" t="str">
        <f aca="false">N89&amp;" "&amp;M89&amp;" "&amp;O89</f>
        <v>61410 3 1126</v>
      </c>
      <c r="T89" s="353"/>
      <c r="U89" s="349" t="n">
        <v>1140</v>
      </c>
      <c r="V89" s="349" t="n">
        <v>2</v>
      </c>
      <c r="W89" s="352" t="n">
        <v>128.62</v>
      </c>
      <c r="Y89" s="0" t="n">
        <v>15</v>
      </c>
      <c r="Z89" s="0" t="n">
        <v>2015</v>
      </c>
      <c r="AA89" s="0" t="n">
        <v>68200</v>
      </c>
      <c r="AB89" s="0" t="n">
        <v>2</v>
      </c>
      <c r="AC89" s="346" t="n">
        <v>0</v>
      </c>
      <c r="AD89" s="346" t="n">
        <v>0</v>
      </c>
    </row>
    <row r="90" customFormat="false" ht="11.25" hidden="false" customHeight="true" outlineLevel="0" collapsed="false">
      <c r="A90" s="0" t="n">
        <v>2015</v>
      </c>
      <c r="B90" s="0" t="n">
        <v>61230</v>
      </c>
      <c r="C90" s="0" t="n">
        <v>5500</v>
      </c>
      <c r="D90" s="346" t="n">
        <v>267052.76</v>
      </c>
      <c r="E90" s="346" t="str">
        <f aca="false">B90&amp;" "&amp;C90</f>
        <v>61230 5500</v>
      </c>
      <c r="G90" s="353"/>
      <c r="H90" s="354" t="n">
        <v>4000</v>
      </c>
      <c r="I90" s="355" t="n">
        <v>676.54</v>
      </c>
      <c r="K90" s="0" t="n">
        <v>2015</v>
      </c>
      <c r="L90" s="0" t="n">
        <v>2</v>
      </c>
      <c r="M90" s="0" t="n">
        <v>3</v>
      </c>
      <c r="N90" s="0" t="n">
        <v>61410</v>
      </c>
      <c r="O90" s="0" t="n">
        <v>1127</v>
      </c>
      <c r="P90" s="346" t="n">
        <v>11.56</v>
      </c>
      <c r="Q90" s="346" t="str">
        <f aca="false">N90&amp;" "&amp;O90</f>
        <v>61410 1127</v>
      </c>
      <c r="R90" s="346" t="str">
        <f aca="false">N90&amp;" "&amp;M90&amp;" "&amp;O90</f>
        <v>61410 3 1127</v>
      </c>
      <c r="T90" s="353"/>
      <c r="U90" s="353"/>
      <c r="V90" s="354" t="n">
        <v>3</v>
      </c>
      <c r="W90" s="355" t="n">
        <v>42.29</v>
      </c>
      <c r="Y90" s="0" t="n">
        <v>15</v>
      </c>
      <c r="Z90" s="0" t="n">
        <v>2015</v>
      </c>
      <c r="AA90" s="0" t="n">
        <v>68200</v>
      </c>
      <c r="AB90" s="0" t="n">
        <v>3</v>
      </c>
      <c r="AC90" s="346" t="n">
        <v>0</v>
      </c>
      <c r="AD90" s="346" t="n">
        <v>0</v>
      </c>
    </row>
    <row r="91" customFormat="false" ht="11.25" hidden="false" customHeight="true" outlineLevel="0" collapsed="false">
      <c r="A91" s="0" t="n">
        <v>2015</v>
      </c>
      <c r="B91" s="0" t="n">
        <v>61230</v>
      </c>
      <c r="C91" s="0" t="n">
        <v>5800</v>
      </c>
      <c r="D91" s="346" t="n">
        <v>230.13</v>
      </c>
      <c r="E91" s="346" t="str">
        <f aca="false">B91&amp;" "&amp;C91</f>
        <v>61230 5800</v>
      </c>
      <c r="G91" s="353"/>
      <c r="H91" s="354" t="n">
        <v>5200</v>
      </c>
      <c r="I91" s="355" t="n">
        <v>302.97</v>
      </c>
      <c r="K91" s="0" t="n">
        <v>2015</v>
      </c>
      <c r="L91" s="0" t="n">
        <v>2</v>
      </c>
      <c r="M91" s="0" t="n">
        <v>3</v>
      </c>
      <c r="N91" s="0" t="n">
        <v>61410</v>
      </c>
      <c r="O91" s="0" t="n">
        <v>1150</v>
      </c>
      <c r="P91" s="346" t="n">
        <v>24.47</v>
      </c>
      <c r="Q91" s="346" t="str">
        <f aca="false">N91&amp;" "&amp;O91</f>
        <v>61410 1150</v>
      </c>
      <c r="R91" s="346" t="str">
        <f aca="false">N91&amp;" "&amp;M91&amp;" "&amp;O91</f>
        <v>61410 3 1150</v>
      </c>
      <c r="T91" s="353"/>
      <c r="U91" s="349" t="s">
        <v>636</v>
      </c>
      <c r="V91" s="350"/>
      <c r="W91" s="352" t="n">
        <v>170.91</v>
      </c>
      <c r="Y91" s="0" t="n">
        <v>15</v>
      </c>
      <c r="Z91" s="0" t="n">
        <v>2015</v>
      </c>
      <c r="AA91" s="0" t="n">
        <v>68100</v>
      </c>
      <c r="AB91" s="0" t="n">
        <v>9</v>
      </c>
      <c r="AC91" s="346" t="n">
        <v>0</v>
      </c>
      <c r="AD91" s="346" t="n">
        <v>0</v>
      </c>
    </row>
    <row r="92" customFormat="false" ht="11.25" hidden="false" customHeight="true" outlineLevel="0" collapsed="false">
      <c r="A92" s="0" t="n">
        <v>2015</v>
      </c>
      <c r="B92" s="0" t="n">
        <v>61230</v>
      </c>
      <c r="C92" s="0" t="n">
        <v>6000</v>
      </c>
      <c r="D92" s="346" t="n">
        <v>13662.59</v>
      </c>
      <c r="E92" s="346" t="str">
        <f aca="false">B92&amp;" "&amp;C92</f>
        <v>61230 6000</v>
      </c>
      <c r="G92" s="353"/>
      <c r="H92" s="354" t="n">
        <v>5500</v>
      </c>
      <c r="I92" s="355" t="n">
        <v>267052.76</v>
      </c>
      <c r="K92" s="0" t="n">
        <v>2015</v>
      </c>
      <c r="L92" s="0" t="n">
        <v>2</v>
      </c>
      <c r="M92" s="0" t="n">
        <v>9</v>
      </c>
      <c r="N92" s="0" t="n">
        <v>61100</v>
      </c>
      <c r="O92" s="0" t="n">
        <v>1120</v>
      </c>
      <c r="P92" s="346" t="n">
        <v>5</v>
      </c>
      <c r="Q92" s="346" t="str">
        <f aca="false">N92&amp;" "&amp;O92</f>
        <v>61100 1120</v>
      </c>
      <c r="R92" s="346" t="str">
        <f aca="false">N92&amp;" "&amp;M92&amp;" "&amp;O92</f>
        <v>61100 9 1120</v>
      </c>
      <c r="T92" s="353"/>
      <c r="U92" s="349" t="n">
        <v>1150</v>
      </c>
      <c r="V92" s="349" t="n">
        <v>2</v>
      </c>
      <c r="W92" s="352" t="n">
        <v>481.06</v>
      </c>
      <c r="Y92" s="0" t="n">
        <v>16</v>
      </c>
      <c r="Z92" s="0" t="n">
        <v>2015</v>
      </c>
      <c r="AA92" s="0" t="n">
        <v>68100</v>
      </c>
      <c r="AB92" s="0" t="n">
        <v>2</v>
      </c>
      <c r="AC92" s="346" t="n">
        <v>0</v>
      </c>
      <c r="AD92" s="346" t="n">
        <v>0</v>
      </c>
    </row>
    <row r="93" customFormat="false" ht="11.25" hidden="false" customHeight="true" outlineLevel="0" collapsed="false">
      <c r="A93" s="0" t="n">
        <v>2015</v>
      </c>
      <c r="B93" s="0" t="n">
        <v>61230</v>
      </c>
      <c r="C93" s="0" t="n">
        <v>6030</v>
      </c>
      <c r="D93" s="346" t="n">
        <v>14270.17</v>
      </c>
      <c r="E93" s="346" t="str">
        <f aca="false">B93&amp;" "&amp;C93</f>
        <v>61230 6030</v>
      </c>
      <c r="G93" s="353"/>
      <c r="H93" s="354" t="n">
        <v>5800</v>
      </c>
      <c r="I93" s="355" t="n">
        <v>230.13</v>
      </c>
      <c r="K93" s="0" t="n">
        <v>2015</v>
      </c>
      <c r="L93" s="0" t="n">
        <v>2</v>
      </c>
      <c r="M93" s="0" t="n">
        <v>9</v>
      </c>
      <c r="N93" s="0" t="n">
        <v>61100</v>
      </c>
      <c r="O93" s="0" t="n">
        <v>1150</v>
      </c>
      <c r="P93" s="346" t="n">
        <v>0.28</v>
      </c>
      <c r="Q93" s="346" t="str">
        <f aca="false">N93&amp;" "&amp;O93</f>
        <v>61100 1150</v>
      </c>
      <c r="R93" s="346" t="str">
        <f aca="false">N93&amp;" "&amp;M93&amp;" "&amp;O93</f>
        <v>61100 9 1150</v>
      </c>
      <c r="T93" s="353"/>
      <c r="U93" s="353"/>
      <c r="V93" s="354" t="n">
        <v>3</v>
      </c>
      <c r="W93" s="355" t="n">
        <v>234.28</v>
      </c>
      <c r="Y93" s="0" t="n">
        <v>16</v>
      </c>
      <c r="Z93" s="0" t="n">
        <v>2015</v>
      </c>
      <c r="AA93" s="0" t="n">
        <v>68100</v>
      </c>
      <c r="AB93" s="0" t="n">
        <v>3</v>
      </c>
      <c r="AC93" s="346" t="n">
        <v>141823.63</v>
      </c>
      <c r="AD93" s="346" t="n">
        <v>3</v>
      </c>
    </row>
    <row r="94" customFormat="false" ht="11.25" hidden="false" customHeight="true" outlineLevel="0" collapsed="false">
      <c r="A94" s="0" t="n">
        <v>2015</v>
      </c>
      <c r="B94" s="0" t="n">
        <v>61320</v>
      </c>
      <c r="C94" s="0" t="n">
        <v>1110</v>
      </c>
      <c r="D94" s="346" t="n">
        <v>946683.59</v>
      </c>
      <c r="E94" s="346" t="str">
        <f aca="false">B94&amp;" "&amp;C94</f>
        <v>61320 1110</v>
      </c>
      <c r="G94" s="353"/>
      <c r="H94" s="354" t="n">
        <v>6000</v>
      </c>
      <c r="I94" s="355" t="n">
        <v>13662.59</v>
      </c>
      <c r="K94" s="0" t="n">
        <v>2015</v>
      </c>
      <c r="L94" s="0" t="n">
        <v>2</v>
      </c>
      <c r="M94" s="0" t="n">
        <v>9</v>
      </c>
      <c r="N94" s="0" t="n">
        <v>62100</v>
      </c>
      <c r="O94" s="0" t="n">
        <v>1110</v>
      </c>
      <c r="P94" s="346" t="n">
        <v>4.91</v>
      </c>
      <c r="Q94" s="346" t="str">
        <f aca="false">N94&amp;" "&amp;O94</f>
        <v>62100 1110</v>
      </c>
      <c r="R94" s="346" t="str">
        <f aca="false">N94&amp;" "&amp;M94&amp;" "&amp;O94</f>
        <v>62100 9 1110</v>
      </c>
      <c r="T94" s="353"/>
      <c r="U94" s="349" t="s">
        <v>637</v>
      </c>
      <c r="V94" s="350"/>
      <c r="W94" s="352" t="n">
        <v>715.34</v>
      </c>
      <c r="Y94" s="0" t="n">
        <v>16</v>
      </c>
      <c r="Z94" s="0" t="n">
        <v>2015</v>
      </c>
      <c r="AA94" s="0" t="n">
        <v>68200</v>
      </c>
      <c r="AB94" s="0" t="n">
        <v>9</v>
      </c>
      <c r="AC94" s="346" t="n">
        <v>317620.08</v>
      </c>
      <c r="AD94" s="346" t="n">
        <v>5</v>
      </c>
    </row>
    <row r="95" customFormat="false" ht="11.25" hidden="false" customHeight="true" outlineLevel="0" collapsed="false">
      <c r="A95" s="0" t="n">
        <v>2015</v>
      </c>
      <c r="B95" s="0" t="n">
        <v>61320</v>
      </c>
      <c r="C95" s="0" t="n">
        <v>1120</v>
      </c>
      <c r="D95" s="346" t="n">
        <v>3862662.78</v>
      </c>
      <c r="E95" s="346" t="str">
        <f aca="false">B95&amp;" "&amp;C95</f>
        <v>61320 1120</v>
      </c>
      <c r="G95" s="353"/>
      <c r="H95" s="354" t="n">
        <v>6030</v>
      </c>
      <c r="I95" s="355" t="n">
        <v>14270.17</v>
      </c>
      <c r="K95" s="0" t="n">
        <v>2015</v>
      </c>
      <c r="L95" s="0" t="n">
        <v>2</v>
      </c>
      <c r="M95" s="0" t="n">
        <v>9</v>
      </c>
      <c r="N95" s="0" t="n">
        <v>62100</v>
      </c>
      <c r="O95" s="0" t="n">
        <v>1111</v>
      </c>
      <c r="P95" s="346" t="n">
        <v>7</v>
      </c>
      <c r="Q95" s="346" t="str">
        <f aca="false">N95&amp;" "&amp;O95</f>
        <v>62100 1111</v>
      </c>
      <c r="R95" s="346" t="str">
        <f aca="false">N95&amp;" "&amp;M95&amp;" "&amp;O95</f>
        <v>62100 9 1111</v>
      </c>
      <c r="T95" s="349" t="s">
        <v>647</v>
      </c>
      <c r="U95" s="350"/>
      <c r="V95" s="350"/>
      <c r="W95" s="352" t="n">
        <v>2987.84</v>
      </c>
      <c r="Y95" s="0" t="n">
        <v>16</v>
      </c>
      <c r="Z95" s="0" t="n">
        <v>2015</v>
      </c>
      <c r="AA95" s="0" t="n">
        <v>68200</v>
      </c>
      <c r="AB95" s="0" t="n">
        <v>2</v>
      </c>
      <c r="AC95" s="346" t="n">
        <v>0</v>
      </c>
      <c r="AD95" s="346" t="n">
        <v>0</v>
      </c>
    </row>
    <row r="96" customFormat="false" ht="11.25" hidden="false" customHeight="true" outlineLevel="0" collapsed="false">
      <c r="A96" s="0" t="n">
        <v>2015</v>
      </c>
      <c r="B96" s="0" t="n">
        <v>61320</v>
      </c>
      <c r="C96" s="0" t="n">
        <v>1122</v>
      </c>
      <c r="D96" s="346" t="n">
        <v>117957964.3</v>
      </c>
      <c r="E96" s="346" t="str">
        <f aca="false">B96&amp;" "&amp;C96</f>
        <v>61320 1122</v>
      </c>
      <c r="G96" s="353"/>
      <c r="H96" s="354" t="n">
        <v>3200</v>
      </c>
      <c r="I96" s="355" t="n">
        <v>57500</v>
      </c>
      <c r="K96" s="0" t="n">
        <v>2015</v>
      </c>
      <c r="L96" s="0" t="n">
        <v>2</v>
      </c>
      <c r="M96" s="0" t="n">
        <v>9</v>
      </c>
      <c r="N96" s="0" t="n">
        <v>62100</v>
      </c>
      <c r="O96" s="0" t="n">
        <v>1112</v>
      </c>
      <c r="P96" s="346" t="n">
        <v>1</v>
      </c>
      <c r="Q96" s="346" t="str">
        <f aca="false">N96&amp;" "&amp;O96</f>
        <v>62100 1112</v>
      </c>
      <c r="R96" s="346" t="str">
        <f aca="false">N96&amp;" "&amp;M96&amp;" "&amp;O96</f>
        <v>62100 9 1112</v>
      </c>
      <c r="T96" s="349" t="n">
        <v>61410</v>
      </c>
      <c r="U96" s="349" t="n">
        <v>1126</v>
      </c>
      <c r="V96" s="349" t="n">
        <v>2</v>
      </c>
      <c r="W96" s="352" t="n">
        <v>1400.01</v>
      </c>
      <c r="Y96" s="0" t="n">
        <v>16</v>
      </c>
      <c r="Z96" s="0" t="n">
        <v>2015</v>
      </c>
      <c r="AA96" s="0" t="n">
        <v>68200</v>
      </c>
      <c r="AB96" s="0" t="n">
        <v>3</v>
      </c>
      <c r="AC96" s="346" t="n">
        <v>0</v>
      </c>
      <c r="AD96" s="346" t="n">
        <v>0</v>
      </c>
    </row>
    <row r="97" customFormat="false" ht="11.25" hidden="false" customHeight="true" outlineLevel="0" collapsed="false">
      <c r="A97" s="0" t="n">
        <v>2015</v>
      </c>
      <c r="B97" s="0" t="n">
        <v>61320</v>
      </c>
      <c r="C97" s="0" t="n">
        <v>1140</v>
      </c>
      <c r="D97" s="346" t="n">
        <v>4930679.28</v>
      </c>
      <c r="E97" s="346" t="str">
        <f aca="false">B97&amp;" "&amp;C97</f>
        <v>61320 1140</v>
      </c>
      <c r="G97" s="353"/>
      <c r="H97" s="354" t="n">
        <v>2220</v>
      </c>
      <c r="I97" s="355" t="n">
        <v>49169.94</v>
      </c>
      <c r="K97" s="0" t="n">
        <v>2015</v>
      </c>
      <c r="L97" s="0" t="n">
        <v>2</v>
      </c>
      <c r="M97" s="0" t="n">
        <v>9</v>
      </c>
      <c r="N97" s="0" t="n">
        <v>62100</v>
      </c>
      <c r="O97" s="0" t="n">
        <v>1113</v>
      </c>
      <c r="P97" s="346" t="n">
        <v>1</v>
      </c>
      <c r="Q97" s="346" t="str">
        <f aca="false">N97&amp;" "&amp;O97</f>
        <v>62100 1113</v>
      </c>
      <c r="R97" s="346" t="str">
        <f aca="false">N97&amp;" "&amp;M97&amp;" "&amp;O97</f>
        <v>62100 9 1113</v>
      </c>
      <c r="T97" s="353"/>
      <c r="U97" s="353"/>
      <c r="V97" s="354" t="n">
        <v>3</v>
      </c>
      <c r="W97" s="355" t="n">
        <v>591.63</v>
      </c>
      <c r="Y97" s="0" t="n">
        <v>16</v>
      </c>
      <c r="Z97" s="0" t="n">
        <v>2015</v>
      </c>
      <c r="AA97" s="0" t="n">
        <v>68100</v>
      </c>
      <c r="AB97" s="0" t="n">
        <v>9</v>
      </c>
      <c r="AC97" s="346" t="n">
        <v>0</v>
      </c>
      <c r="AD97" s="346" t="n">
        <v>0</v>
      </c>
    </row>
    <row r="98" customFormat="false" ht="11.25" hidden="false" customHeight="true" outlineLevel="0" collapsed="false">
      <c r="A98" s="0" t="n">
        <v>2015</v>
      </c>
      <c r="B98" s="0" t="n">
        <v>61320</v>
      </c>
      <c r="C98" s="0" t="n">
        <v>1150</v>
      </c>
      <c r="D98" s="346" t="n">
        <v>18957666.59</v>
      </c>
      <c r="E98" s="346" t="str">
        <f aca="false">B98&amp;" "&amp;C98</f>
        <v>61320 1150</v>
      </c>
      <c r="G98" s="353"/>
      <c r="H98" s="354" t="n">
        <v>2510</v>
      </c>
      <c r="I98" s="355" t="n">
        <v>1395.37</v>
      </c>
      <c r="K98" s="0" t="n">
        <v>2015</v>
      </c>
      <c r="L98" s="0" t="n">
        <v>2</v>
      </c>
      <c r="M98" s="0" t="n">
        <v>9</v>
      </c>
      <c r="N98" s="0" t="n">
        <v>62100</v>
      </c>
      <c r="O98" s="0" t="n">
        <v>1130</v>
      </c>
      <c r="P98" s="346" t="n">
        <v>10.83</v>
      </c>
      <c r="Q98" s="346" t="str">
        <f aca="false">N98&amp;" "&amp;O98</f>
        <v>62100 1130</v>
      </c>
      <c r="R98" s="346" t="str">
        <f aca="false">N98&amp;" "&amp;M98&amp;" "&amp;O98</f>
        <v>62100 9 1130</v>
      </c>
      <c r="T98" s="353"/>
      <c r="U98" s="349" t="s">
        <v>648</v>
      </c>
      <c r="V98" s="350"/>
      <c r="W98" s="352" t="n">
        <v>1991.64</v>
      </c>
      <c r="Y98" s="0" t="n">
        <v>17</v>
      </c>
      <c r="Z98" s="0" t="n">
        <v>2015</v>
      </c>
      <c r="AA98" s="0" t="n">
        <v>68100</v>
      </c>
      <c r="AB98" s="0" t="n">
        <v>2</v>
      </c>
      <c r="AC98" s="346" t="n">
        <v>0</v>
      </c>
      <c r="AD98" s="346" t="n">
        <v>0</v>
      </c>
    </row>
    <row r="99" customFormat="false" ht="11.25" hidden="false" customHeight="true" outlineLevel="0" collapsed="false">
      <c r="A99" s="0" t="n">
        <v>2015</v>
      </c>
      <c r="B99" s="0" t="n">
        <v>61320</v>
      </c>
      <c r="C99" s="0" t="n">
        <v>1620</v>
      </c>
      <c r="D99" s="346" t="n">
        <v>344328.69</v>
      </c>
      <c r="E99" s="346" t="str">
        <f aca="false">B99&amp;" "&amp;C99</f>
        <v>61320 1620</v>
      </c>
      <c r="G99" s="349" t="s">
        <v>644</v>
      </c>
      <c r="H99" s="350"/>
      <c r="I99" s="352" t="n">
        <v>17083897.77</v>
      </c>
      <c r="K99" s="0" t="n">
        <v>2015</v>
      </c>
      <c r="L99" s="0" t="n">
        <v>2</v>
      </c>
      <c r="M99" s="0" t="n">
        <v>9</v>
      </c>
      <c r="N99" s="0" t="n">
        <v>62100</v>
      </c>
      <c r="O99" s="0" t="n">
        <v>1140</v>
      </c>
      <c r="P99" s="346" t="n">
        <v>0.15</v>
      </c>
      <c r="Q99" s="346" t="str">
        <f aca="false">N99&amp;" "&amp;O99</f>
        <v>62100 1140</v>
      </c>
      <c r="R99" s="346" t="str">
        <f aca="false">N99&amp;" "&amp;M99&amp;" "&amp;O99</f>
        <v>62100 9 1140</v>
      </c>
      <c r="T99" s="353"/>
      <c r="U99" s="349" t="n">
        <v>1127</v>
      </c>
      <c r="V99" s="349" t="n">
        <v>2</v>
      </c>
      <c r="W99" s="352" t="n">
        <v>1368.86</v>
      </c>
      <c r="Y99" s="0" t="n">
        <v>17</v>
      </c>
      <c r="Z99" s="0" t="n">
        <v>2015</v>
      </c>
      <c r="AA99" s="0" t="n">
        <v>68100</v>
      </c>
      <c r="AB99" s="0" t="n">
        <v>3</v>
      </c>
      <c r="AC99" s="346" t="n">
        <v>0</v>
      </c>
      <c r="AD99" s="346" t="n">
        <v>0</v>
      </c>
    </row>
    <row r="100" customFormat="false" ht="11.25" hidden="false" customHeight="true" outlineLevel="0" collapsed="false">
      <c r="A100" s="0" t="n">
        <v>2015</v>
      </c>
      <c r="B100" s="0" t="n">
        <v>61320</v>
      </c>
      <c r="C100" s="0" t="n">
        <v>1650</v>
      </c>
      <c r="D100" s="346" t="n">
        <v>163927.51</v>
      </c>
      <c r="E100" s="346" t="str">
        <f aca="false">B100&amp;" "&amp;C100</f>
        <v>61320 1650</v>
      </c>
      <c r="G100" s="349" t="n">
        <v>61320</v>
      </c>
      <c r="H100" s="349" t="n">
        <v>1110</v>
      </c>
      <c r="I100" s="352" t="n">
        <v>946683.59</v>
      </c>
      <c r="K100" s="0" t="n">
        <v>2015</v>
      </c>
      <c r="L100" s="0" t="n">
        <v>2</v>
      </c>
      <c r="M100" s="0" t="n">
        <v>9</v>
      </c>
      <c r="N100" s="0" t="n">
        <v>62100</v>
      </c>
      <c r="O100" s="0" t="n">
        <v>1150</v>
      </c>
      <c r="P100" s="346" t="n">
        <v>15.21</v>
      </c>
      <c r="Q100" s="346" t="str">
        <f aca="false">N100&amp;" "&amp;O100</f>
        <v>62100 1150</v>
      </c>
      <c r="R100" s="346" t="str">
        <f aca="false">N100&amp;" "&amp;M100&amp;" "&amp;O100</f>
        <v>62100 9 1150</v>
      </c>
      <c r="T100" s="353"/>
      <c r="U100" s="353"/>
      <c r="V100" s="354" t="n">
        <v>3</v>
      </c>
      <c r="W100" s="355" t="n">
        <v>1243.44</v>
      </c>
      <c r="Y100" s="0" t="n">
        <v>17</v>
      </c>
      <c r="Z100" s="0" t="n">
        <v>2015</v>
      </c>
      <c r="AA100" s="0" t="n">
        <v>68200</v>
      </c>
      <c r="AB100" s="0" t="n">
        <v>9</v>
      </c>
      <c r="AC100" s="346" t="n">
        <v>0</v>
      </c>
      <c r="AD100" s="346" t="n">
        <v>0</v>
      </c>
    </row>
    <row r="101" customFormat="false" ht="11.25" hidden="false" customHeight="true" outlineLevel="0" collapsed="false">
      <c r="A101" s="0" t="n">
        <v>2015</v>
      </c>
      <c r="B101" s="0" t="n">
        <v>61320</v>
      </c>
      <c r="C101" s="0" t="n">
        <v>1660</v>
      </c>
      <c r="D101" s="346" t="n">
        <v>4500</v>
      </c>
      <c r="E101" s="346" t="str">
        <f aca="false">B101&amp;" "&amp;C101</f>
        <v>61320 1660</v>
      </c>
      <c r="G101" s="353"/>
      <c r="H101" s="354" t="n">
        <v>1120</v>
      </c>
      <c r="I101" s="355" t="n">
        <v>3862662.78</v>
      </c>
      <c r="K101" s="0" t="n">
        <v>2015</v>
      </c>
      <c r="L101" s="0" t="n">
        <v>2</v>
      </c>
      <c r="M101" s="0" t="n">
        <v>9</v>
      </c>
      <c r="N101" s="0" t="n">
        <v>62200</v>
      </c>
      <c r="O101" s="0" t="n">
        <v>1110</v>
      </c>
      <c r="P101" s="346" t="n">
        <v>0.27</v>
      </c>
      <c r="Q101" s="346" t="str">
        <f aca="false">N101&amp;" "&amp;O101</f>
        <v>62200 1110</v>
      </c>
      <c r="R101" s="346" t="str">
        <f aca="false">N101&amp;" "&amp;M101&amp;" "&amp;O101</f>
        <v>62200 9 1110</v>
      </c>
      <c r="T101" s="353"/>
      <c r="U101" s="349" t="s">
        <v>649</v>
      </c>
      <c r="V101" s="350"/>
      <c r="W101" s="352" t="n">
        <v>2612.3</v>
      </c>
      <c r="Y101" s="0" t="n">
        <v>17</v>
      </c>
      <c r="Z101" s="0" t="n">
        <v>2015</v>
      </c>
      <c r="AA101" s="0" t="n">
        <v>68200</v>
      </c>
      <c r="AB101" s="0" t="n">
        <v>2</v>
      </c>
      <c r="AC101" s="346" t="n">
        <v>0</v>
      </c>
      <c r="AD101" s="346" t="n">
        <v>0</v>
      </c>
    </row>
    <row r="102" customFormat="false" ht="11.25" hidden="false" customHeight="true" outlineLevel="0" collapsed="false">
      <c r="A102" s="0" t="n">
        <v>2015</v>
      </c>
      <c r="B102" s="0" t="n">
        <v>61320</v>
      </c>
      <c r="C102" s="0" t="n">
        <v>2100</v>
      </c>
      <c r="D102" s="346" t="n">
        <v>10787249.86</v>
      </c>
      <c r="E102" s="346" t="str">
        <f aca="false">B102&amp;" "&amp;C102</f>
        <v>61320 2100</v>
      </c>
      <c r="G102" s="353"/>
      <c r="H102" s="354" t="n">
        <v>1122</v>
      </c>
      <c r="I102" s="355" t="n">
        <v>117957964.3</v>
      </c>
      <c r="K102" s="0" t="n">
        <v>2015</v>
      </c>
      <c r="L102" s="0" t="n">
        <v>2</v>
      </c>
      <c r="M102" s="0" t="n">
        <v>9</v>
      </c>
      <c r="N102" s="0" t="n">
        <v>62200</v>
      </c>
      <c r="O102" s="0" t="n">
        <v>1131</v>
      </c>
      <c r="P102" s="346" t="n">
        <v>24</v>
      </c>
      <c r="Q102" s="346" t="str">
        <f aca="false">N102&amp;" "&amp;O102</f>
        <v>62200 1131</v>
      </c>
      <c r="R102" s="346" t="str">
        <f aca="false">N102&amp;" "&amp;M102&amp;" "&amp;O102</f>
        <v>62200 9 1131</v>
      </c>
      <c r="T102" s="353"/>
      <c r="U102" s="349" t="n">
        <v>1140</v>
      </c>
      <c r="V102" s="349" t="n">
        <v>2</v>
      </c>
      <c r="W102" s="352" t="n">
        <v>321.53</v>
      </c>
      <c r="Y102" s="0" t="n">
        <v>17</v>
      </c>
      <c r="Z102" s="0" t="n">
        <v>2015</v>
      </c>
      <c r="AA102" s="0" t="n">
        <v>68200</v>
      </c>
      <c r="AB102" s="0" t="n">
        <v>3</v>
      </c>
      <c r="AC102" s="346" t="n">
        <v>0</v>
      </c>
      <c r="AD102" s="346" t="n">
        <v>0</v>
      </c>
    </row>
    <row r="103" customFormat="false" ht="11.25" hidden="false" customHeight="true" outlineLevel="0" collapsed="false">
      <c r="A103" s="0" t="n">
        <v>2015</v>
      </c>
      <c r="B103" s="0" t="n">
        <v>61320</v>
      </c>
      <c r="C103" s="0" t="n">
        <v>2210</v>
      </c>
      <c r="D103" s="346" t="n">
        <v>19706853.99</v>
      </c>
      <c r="E103" s="346" t="str">
        <f aca="false">B103&amp;" "&amp;C103</f>
        <v>61320 2210</v>
      </c>
      <c r="G103" s="353"/>
      <c r="H103" s="354" t="n">
        <v>1140</v>
      </c>
      <c r="I103" s="355" t="n">
        <v>4930679.28</v>
      </c>
      <c r="K103" s="0" t="n">
        <v>2015</v>
      </c>
      <c r="L103" s="0" t="n">
        <v>2</v>
      </c>
      <c r="M103" s="0" t="n">
        <v>9</v>
      </c>
      <c r="N103" s="0" t="n">
        <v>62200</v>
      </c>
      <c r="O103" s="0" t="n">
        <v>1132</v>
      </c>
      <c r="P103" s="346" t="n">
        <v>11.4</v>
      </c>
      <c r="Q103" s="346" t="str">
        <f aca="false">N103&amp;" "&amp;O103</f>
        <v>62200 1132</v>
      </c>
      <c r="R103" s="346" t="str">
        <f aca="false">N103&amp;" "&amp;M103&amp;" "&amp;O103</f>
        <v>62200 9 1132</v>
      </c>
      <c r="T103" s="353"/>
      <c r="U103" s="353"/>
      <c r="V103" s="354" t="n">
        <v>3</v>
      </c>
      <c r="W103" s="355" t="n">
        <v>192.56</v>
      </c>
      <c r="Y103" s="0" t="n">
        <v>17</v>
      </c>
      <c r="Z103" s="0" t="n">
        <v>2015</v>
      </c>
      <c r="AA103" s="0" t="n">
        <v>68100</v>
      </c>
      <c r="AB103" s="0" t="n">
        <v>9</v>
      </c>
      <c r="AC103" s="346" t="n">
        <v>0</v>
      </c>
      <c r="AD103" s="346" t="n">
        <v>0</v>
      </c>
    </row>
    <row r="104" customFormat="false" ht="11.25" hidden="false" customHeight="true" outlineLevel="0" collapsed="false">
      <c r="A104" s="0" t="n">
        <v>2015</v>
      </c>
      <c r="B104" s="0" t="n">
        <v>61320</v>
      </c>
      <c r="C104" s="0" t="n">
        <v>2220</v>
      </c>
      <c r="D104" s="346" t="n">
        <v>978228.08</v>
      </c>
      <c r="E104" s="346" t="str">
        <f aca="false">B104&amp;" "&amp;C104</f>
        <v>61320 2220</v>
      </c>
      <c r="G104" s="353"/>
      <c r="H104" s="354" t="n">
        <v>1150</v>
      </c>
      <c r="I104" s="355" t="n">
        <v>18957666.59</v>
      </c>
      <c r="K104" s="0" t="n">
        <v>2015</v>
      </c>
      <c r="L104" s="0" t="n">
        <v>2</v>
      </c>
      <c r="M104" s="0" t="n">
        <v>9</v>
      </c>
      <c r="N104" s="0" t="n">
        <v>62200</v>
      </c>
      <c r="O104" s="0" t="n">
        <v>1150</v>
      </c>
      <c r="P104" s="346" t="n">
        <v>0.55</v>
      </c>
      <c r="Q104" s="346" t="str">
        <f aca="false">N104&amp;" "&amp;O104</f>
        <v>62200 1150</v>
      </c>
      <c r="R104" s="346" t="str">
        <f aca="false">N104&amp;" "&amp;M104&amp;" "&amp;O104</f>
        <v>62200 9 1150</v>
      </c>
      <c r="T104" s="353"/>
      <c r="U104" s="349" t="s">
        <v>636</v>
      </c>
      <c r="V104" s="350"/>
      <c r="W104" s="352" t="n">
        <v>514.09</v>
      </c>
      <c r="Y104" s="0" t="n">
        <v>18</v>
      </c>
      <c r="Z104" s="0" t="n">
        <v>2015</v>
      </c>
      <c r="AA104" s="0" t="n">
        <v>68100</v>
      </c>
      <c r="AB104" s="0" t="n">
        <v>3</v>
      </c>
      <c r="AC104" s="346" t="n">
        <v>0</v>
      </c>
      <c r="AD104" s="346" t="n">
        <v>0</v>
      </c>
    </row>
    <row r="105" customFormat="false" ht="11.25" hidden="false" customHeight="true" outlineLevel="0" collapsed="false">
      <c r="A105" s="0" t="n">
        <v>2015</v>
      </c>
      <c r="B105" s="0" t="n">
        <v>61320</v>
      </c>
      <c r="C105" s="0" t="n">
        <v>2300</v>
      </c>
      <c r="D105" s="346" t="n">
        <v>19270166.81</v>
      </c>
      <c r="E105" s="346" t="str">
        <f aca="false">B105&amp;" "&amp;C105</f>
        <v>61320 2300</v>
      </c>
      <c r="G105" s="353"/>
      <c r="H105" s="354" t="n">
        <v>1620</v>
      </c>
      <c r="I105" s="355" t="n">
        <v>344328.69</v>
      </c>
      <c r="K105" s="0" t="n">
        <v>2015</v>
      </c>
      <c r="L105" s="0" t="n">
        <v>2</v>
      </c>
      <c r="M105" s="0" t="n">
        <v>9</v>
      </c>
      <c r="N105" s="0" t="n">
        <v>63000</v>
      </c>
      <c r="O105" s="0" t="n">
        <v>1130</v>
      </c>
      <c r="P105" s="346" t="n">
        <v>4.2</v>
      </c>
      <c r="Q105" s="346" t="str">
        <f aca="false">N105&amp;" "&amp;O105</f>
        <v>63000 1130</v>
      </c>
      <c r="R105" s="346" t="str">
        <f aca="false">N105&amp;" "&amp;M105&amp;" "&amp;O105</f>
        <v>63000 9 1130</v>
      </c>
      <c r="T105" s="353"/>
      <c r="U105" s="349" t="n">
        <v>1150</v>
      </c>
      <c r="V105" s="349" t="n">
        <v>2</v>
      </c>
      <c r="W105" s="352" t="n">
        <v>3348.38</v>
      </c>
      <c r="Y105" s="0" t="n">
        <v>18</v>
      </c>
      <c r="Z105" s="0" t="n">
        <v>2015</v>
      </c>
      <c r="AA105" s="0" t="n">
        <v>68100</v>
      </c>
      <c r="AB105" s="0" t="n">
        <v>9</v>
      </c>
      <c r="AC105" s="346" t="n">
        <v>0</v>
      </c>
      <c r="AD105" s="346" t="n">
        <v>0</v>
      </c>
    </row>
    <row r="106" customFormat="false" ht="11.25" hidden="false" customHeight="true" outlineLevel="0" collapsed="false">
      <c r="A106" s="0" t="n">
        <v>2015</v>
      </c>
      <c r="B106" s="0" t="n">
        <v>61320</v>
      </c>
      <c r="C106" s="0" t="n">
        <v>2400</v>
      </c>
      <c r="D106" s="346" t="n">
        <v>1690823.19</v>
      </c>
      <c r="E106" s="346" t="str">
        <f aca="false">B106&amp;" "&amp;C106</f>
        <v>61320 2400</v>
      </c>
      <c r="G106" s="353"/>
      <c r="H106" s="354" t="n">
        <v>2100</v>
      </c>
      <c r="I106" s="355" t="n">
        <v>10787249.86</v>
      </c>
      <c r="K106" s="0" t="n">
        <v>2015</v>
      </c>
      <c r="L106" s="0" t="n">
        <v>2</v>
      </c>
      <c r="M106" s="0" t="n">
        <v>9</v>
      </c>
      <c r="N106" s="0" t="n">
        <v>63000</v>
      </c>
      <c r="O106" s="0" t="n">
        <v>1140</v>
      </c>
      <c r="P106" s="346" t="n">
        <v>4</v>
      </c>
      <c r="Q106" s="346" t="str">
        <f aca="false">N106&amp;" "&amp;O106</f>
        <v>63000 1140</v>
      </c>
      <c r="R106" s="346" t="str">
        <f aca="false">N106&amp;" "&amp;M106&amp;" "&amp;O106</f>
        <v>63000 9 1140</v>
      </c>
      <c r="T106" s="353"/>
      <c r="U106" s="353"/>
      <c r="V106" s="354" t="n">
        <v>3</v>
      </c>
      <c r="W106" s="355" t="n">
        <v>2071.33</v>
      </c>
      <c r="Y106" s="0" t="n">
        <v>18</v>
      </c>
      <c r="Z106" s="0" t="n">
        <v>2015</v>
      </c>
      <c r="AA106" s="0" t="n">
        <v>68100</v>
      </c>
      <c r="AB106" s="0" t="n">
        <v>2</v>
      </c>
      <c r="AC106" s="346" t="n">
        <v>138877.08</v>
      </c>
      <c r="AD106" s="346" t="n">
        <v>3.08</v>
      </c>
    </row>
    <row r="107" customFormat="false" ht="11.25" hidden="false" customHeight="true" outlineLevel="0" collapsed="false">
      <c r="A107" s="0" t="n">
        <v>2015</v>
      </c>
      <c r="B107" s="0" t="n">
        <v>61320</v>
      </c>
      <c r="C107" s="0" t="n">
        <v>2500</v>
      </c>
      <c r="D107" s="346" t="n">
        <v>93414.66</v>
      </c>
      <c r="E107" s="346" t="str">
        <f aca="false">B107&amp;" "&amp;C107</f>
        <v>61320 2500</v>
      </c>
      <c r="G107" s="353"/>
      <c r="H107" s="354" t="n">
        <v>2210</v>
      </c>
      <c r="I107" s="355" t="n">
        <v>19706853.99</v>
      </c>
      <c r="K107" s="0" t="n">
        <v>2015</v>
      </c>
      <c r="L107" s="0" t="n">
        <v>2</v>
      </c>
      <c r="M107" s="0" t="n">
        <v>9</v>
      </c>
      <c r="N107" s="0" t="n">
        <v>63000</v>
      </c>
      <c r="O107" s="0" t="n">
        <v>1150</v>
      </c>
      <c r="P107" s="346" t="n">
        <v>5.33</v>
      </c>
      <c r="Q107" s="346" t="str">
        <f aca="false">N107&amp;" "&amp;O107</f>
        <v>63000 1150</v>
      </c>
      <c r="R107" s="346" t="str">
        <f aca="false">N107&amp;" "&amp;M107&amp;" "&amp;O107</f>
        <v>63000 9 1150</v>
      </c>
      <c r="T107" s="353"/>
      <c r="U107" s="349" t="s">
        <v>637</v>
      </c>
      <c r="V107" s="350"/>
      <c r="W107" s="352" t="n">
        <v>5419.71</v>
      </c>
      <c r="Y107" s="0" t="n">
        <v>18</v>
      </c>
      <c r="Z107" s="0" t="n">
        <v>2015</v>
      </c>
      <c r="AA107" s="0" t="n">
        <v>68200</v>
      </c>
      <c r="AB107" s="0" t="n">
        <v>3</v>
      </c>
      <c r="AC107" s="346" t="n">
        <v>0</v>
      </c>
      <c r="AD107" s="346" t="n">
        <v>0</v>
      </c>
    </row>
    <row r="108" customFormat="false" ht="11.25" hidden="false" customHeight="true" outlineLevel="0" collapsed="false">
      <c r="A108" s="0" t="n">
        <v>2015</v>
      </c>
      <c r="B108" s="0" t="n">
        <v>61320</v>
      </c>
      <c r="C108" s="0" t="n">
        <v>2510</v>
      </c>
      <c r="D108" s="346" t="n">
        <v>18313.65</v>
      </c>
      <c r="E108" s="346" t="str">
        <f aca="false">B108&amp;" "&amp;C108</f>
        <v>61320 2510</v>
      </c>
      <c r="G108" s="353"/>
      <c r="H108" s="354" t="n">
        <v>2300</v>
      </c>
      <c r="I108" s="355" t="n">
        <v>19270166.81</v>
      </c>
      <c r="K108" s="0" t="n">
        <v>2015</v>
      </c>
      <c r="L108" s="0" t="n">
        <v>2</v>
      </c>
      <c r="M108" s="0" t="n">
        <v>9</v>
      </c>
      <c r="N108" s="0" t="n">
        <v>63000</v>
      </c>
      <c r="O108" s="0" t="n">
        <v>1170</v>
      </c>
      <c r="P108" s="346" t="n">
        <v>203.21</v>
      </c>
      <c r="Q108" s="346" t="str">
        <f aca="false">N108&amp;" "&amp;O108</f>
        <v>63000 1170</v>
      </c>
      <c r="R108" s="346" t="str">
        <f aca="false">N108&amp;" "&amp;M108&amp;" "&amp;O108</f>
        <v>63000 9 1170</v>
      </c>
      <c r="T108" s="349" t="s">
        <v>650</v>
      </c>
      <c r="U108" s="350"/>
      <c r="V108" s="350"/>
      <c r="W108" s="352" t="n">
        <v>10537.74</v>
      </c>
      <c r="Y108" s="0" t="n">
        <v>18</v>
      </c>
      <c r="Z108" s="0" t="n">
        <v>2015</v>
      </c>
      <c r="AA108" s="0" t="n">
        <v>68200</v>
      </c>
      <c r="AB108" s="0" t="n">
        <v>9</v>
      </c>
      <c r="AC108" s="346" t="n">
        <v>83499</v>
      </c>
      <c r="AD108" s="346" t="n">
        <v>1</v>
      </c>
    </row>
    <row r="109" customFormat="false" ht="11.25" hidden="false" customHeight="true" outlineLevel="0" collapsed="false">
      <c r="A109" s="0" t="n">
        <v>2015</v>
      </c>
      <c r="B109" s="0" t="n">
        <v>61320</v>
      </c>
      <c r="C109" s="0" t="n">
        <v>2600</v>
      </c>
      <c r="D109" s="346" t="n">
        <v>20828.44</v>
      </c>
      <c r="E109" s="346" t="str">
        <f aca="false">B109&amp;" "&amp;C109</f>
        <v>61320 2600</v>
      </c>
      <c r="G109" s="353"/>
      <c r="H109" s="354" t="n">
        <v>2400</v>
      </c>
      <c r="I109" s="355" t="n">
        <v>1690823.19</v>
      </c>
      <c r="K109" s="0" t="n">
        <v>2015</v>
      </c>
      <c r="L109" s="0" t="n">
        <v>2</v>
      </c>
      <c r="M109" s="0" t="n">
        <v>9</v>
      </c>
      <c r="N109" s="0" t="n">
        <v>63000</v>
      </c>
      <c r="O109" s="0" t="n">
        <v>1190</v>
      </c>
      <c r="P109" s="346" t="n">
        <v>15.98</v>
      </c>
      <c r="Q109" s="346" t="str">
        <f aca="false">N109&amp;" "&amp;O109</f>
        <v>63000 1190</v>
      </c>
      <c r="R109" s="346" t="str">
        <f aca="false">N109&amp;" "&amp;M109&amp;" "&amp;O109</f>
        <v>63000 9 1190</v>
      </c>
      <c r="T109" s="349" t="n">
        <v>62100</v>
      </c>
      <c r="U109" s="349" t="n">
        <v>1110</v>
      </c>
      <c r="V109" s="349" t="n">
        <v>9</v>
      </c>
      <c r="W109" s="352" t="n">
        <v>467.87</v>
      </c>
      <c r="Y109" s="0" t="n">
        <v>18</v>
      </c>
      <c r="Z109" s="0" t="n">
        <v>2015</v>
      </c>
      <c r="AA109" s="0" t="n">
        <v>68200</v>
      </c>
      <c r="AB109" s="0" t="n">
        <v>2</v>
      </c>
      <c r="AC109" s="346" t="n">
        <v>0</v>
      </c>
      <c r="AD109" s="346" t="n">
        <v>0</v>
      </c>
    </row>
    <row r="110" customFormat="false" ht="11.25" hidden="false" customHeight="true" outlineLevel="0" collapsed="false">
      <c r="A110" s="0" t="n">
        <v>2015</v>
      </c>
      <c r="B110" s="0" t="n">
        <v>61320</v>
      </c>
      <c r="C110" s="0" t="n">
        <v>2700</v>
      </c>
      <c r="D110" s="346" t="n">
        <v>525646.07</v>
      </c>
      <c r="E110" s="346" t="str">
        <f aca="false">B110&amp;" "&amp;C110</f>
        <v>61320 2700</v>
      </c>
      <c r="G110" s="353"/>
      <c r="H110" s="354" t="n">
        <v>2500</v>
      </c>
      <c r="I110" s="355" t="n">
        <v>93414.66</v>
      </c>
      <c r="K110" s="0" t="n">
        <v>2015</v>
      </c>
      <c r="L110" s="0" t="n">
        <v>2</v>
      </c>
      <c r="M110" s="0" t="n">
        <v>9</v>
      </c>
      <c r="N110" s="0" t="n">
        <v>64000</v>
      </c>
      <c r="O110" s="0" t="n">
        <v>1130</v>
      </c>
      <c r="P110" s="346" t="n">
        <v>4.75</v>
      </c>
      <c r="Q110" s="346" t="str">
        <f aca="false">N110&amp;" "&amp;O110</f>
        <v>64000 1130</v>
      </c>
      <c r="R110" s="346" t="str">
        <f aca="false">N110&amp;" "&amp;M110&amp;" "&amp;O110</f>
        <v>64000 9 1130</v>
      </c>
      <c r="T110" s="353"/>
      <c r="U110" s="349" t="s">
        <v>632</v>
      </c>
      <c r="V110" s="350"/>
      <c r="W110" s="352" t="n">
        <v>467.87</v>
      </c>
      <c r="Y110" s="0" t="n">
        <v>19</v>
      </c>
      <c r="Z110" s="0" t="n">
        <v>2015</v>
      </c>
      <c r="AA110" s="0" t="n">
        <v>68100</v>
      </c>
      <c r="AB110" s="0" t="n">
        <v>2</v>
      </c>
      <c r="AC110" s="346" t="n">
        <v>0</v>
      </c>
      <c r="AD110" s="346" t="n">
        <v>0</v>
      </c>
    </row>
    <row r="111" customFormat="false" ht="11.25" hidden="false" customHeight="true" outlineLevel="0" collapsed="false">
      <c r="A111" s="0" t="n">
        <v>2015</v>
      </c>
      <c r="B111" s="0" t="n">
        <v>61320</v>
      </c>
      <c r="C111" s="0" t="n">
        <v>2750</v>
      </c>
      <c r="D111" s="346" t="n">
        <v>1401666.77</v>
      </c>
      <c r="E111" s="346" t="str">
        <f aca="false">B111&amp;" "&amp;C111</f>
        <v>61320 2750</v>
      </c>
      <c r="G111" s="353"/>
      <c r="H111" s="354" t="n">
        <v>2600</v>
      </c>
      <c r="I111" s="355" t="n">
        <v>20828.44</v>
      </c>
      <c r="K111" s="0" t="n">
        <v>2015</v>
      </c>
      <c r="L111" s="0" t="n">
        <v>2</v>
      </c>
      <c r="M111" s="0" t="n">
        <v>9</v>
      </c>
      <c r="N111" s="0" t="n">
        <v>64000</v>
      </c>
      <c r="O111" s="0" t="n">
        <v>1150</v>
      </c>
      <c r="P111" s="346" t="n">
        <v>3.77</v>
      </c>
      <c r="Q111" s="346" t="str">
        <f aca="false">N111&amp;" "&amp;O111</f>
        <v>64000 1150</v>
      </c>
      <c r="R111" s="346" t="str">
        <f aca="false">N111&amp;" "&amp;M111&amp;" "&amp;O111</f>
        <v>64000 9 1150</v>
      </c>
      <c r="T111" s="353"/>
      <c r="U111" s="349" t="n">
        <v>1111</v>
      </c>
      <c r="V111" s="349" t="n">
        <v>9</v>
      </c>
      <c r="W111" s="352" t="n">
        <v>846</v>
      </c>
      <c r="Y111" s="0" t="n">
        <v>19</v>
      </c>
      <c r="Z111" s="0" t="n">
        <v>2015</v>
      </c>
      <c r="AA111" s="0" t="n">
        <v>68100</v>
      </c>
      <c r="AB111" s="0" t="n">
        <v>3</v>
      </c>
      <c r="AC111" s="346" t="n">
        <v>0</v>
      </c>
      <c r="AD111" s="346" t="n">
        <v>0</v>
      </c>
    </row>
    <row r="112" customFormat="false" ht="11.25" hidden="false" customHeight="true" outlineLevel="0" collapsed="false">
      <c r="A112" s="0" t="n">
        <v>2015</v>
      </c>
      <c r="B112" s="0" t="n">
        <v>61320</v>
      </c>
      <c r="C112" s="0" t="n">
        <v>2800</v>
      </c>
      <c r="D112" s="346" t="n">
        <v>3044727.64</v>
      </c>
      <c r="E112" s="346" t="str">
        <f aca="false">B112&amp;" "&amp;C112</f>
        <v>61320 2800</v>
      </c>
      <c r="G112" s="353"/>
      <c r="H112" s="354" t="n">
        <v>2700</v>
      </c>
      <c r="I112" s="355" t="n">
        <v>525646.07</v>
      </c>
      <c r="K112" s="0" t="n">
        <v>2015</v>
      </c>
      <c r="L112" s="0" t="n">
        <v>2</v>
      </c>
      <c r="M112" s="0" t="n">
        <v>9</v>
      </c>
      <c r="N112" s="0" t="n">
        <v>64000</v>
      </c>
      <c r="O112" s="0" t="n">
        <v>1160</v>
      </c>
      <c r="P112" s="346" t="n">
        <v>38.58</v>
      </c>
      <c r="Q112" s="346" t="str">
        <f aca="false">N112&amp;" "&amp;O112</f>
        <v>64000 1160</v>
      </c>
      <c r="R112" s="346" t="str">
        <f aca="false">N112&amp;" "&amp;M112&amp;" "&amp;O112</f>
        <v>64000 9 1160</v>
      </c>
      <c r="T112" s="353"/>
      <c r="U112" s="349" t="s">
        <v>651</v>
      </c>
      <c r="V112" s="350"/>
      <c r="W112" s="352" t="n">
        <v>846</v>
      </c>
      <c r="Y112" s="0" t="n">
        <v>19</v>
      </c>
      <c r="Z112" s="0" t="n">
        <v>2015</v>
      </c>
      <c r="AA112" s="0" t="n">
        <v>68200</v>
      </c>
      <c r="AB112" s="0" t="n">
        <v>9</v>
      </c>
      <c r="AC112" s="346" t="n">
        <v>0</v>
      </c>
      <c r="AD112" s="346" t="n">
        <v>0</v>
      </c>
    </row>
    <row r="113" customFormat="false" ht="11.25" hidden="false" customHeight="true" outlineLevel="0" collapsed="false">
      <c r="A113" s="0" t="n">
        <v>2015</v>
      </c>
      <c r="B113" s="0" t="n">
        <v>61320</v>
      </c>
      <c r="C113" s="0" t="n">
        <v>3000</v>
      </c>
      <c r="D113" s="346" t="n">
        <v>1659204.85</v>
      </c>
      <c r="E113" s="346" t="str">
        <f aca="false">B113&amp;" "&amp;C113</f>
        <v>61320 3000</v>
      </c>
      <c r="G113" s="353"/>
      <c r="H113" s="354" t="n">
        <v>2750</v>
      </c>
      <c r="I113" s="355" t="n">
        <v>1401666.77</v>
      </c>
      <c r="K113" s="0" t="n">
        <v>2015</v>
      </c>
      <c r="L113" s="0" t="n">
        <v>2</v>
      </c>
      <c r="M113" s="0" t="n">
        <v>9</v>
      </c>
      <c r="N113" s="0" t="n">
        <v>64000</v>
      </c>
      <c r="O113" s="0" t="n">
        <v>1190</v>
      </c>
      <c r="P113" s="346" t="n">
        <v>123.16</v>
      </c>
      <c r="Q113" s="346" t="str">
        <f aca="false">N113&amp;" "&amp;O113</f>
        <v>64000 1190</v>
      </c>
      <c r="R113" s="346" t="str">
        <f aca="false">N113&amp;" "&amp;M113&amp;" "&amp;O113</f>
        <v>64000 9 1190</v>
      </c>
      <c r="T113" s="353"/>
      <c r="U113" s="349" t="n">
        <v>1112</v>
      </c>
      <c r="V113" s="349" t="n">
        <v>9</v>
      </c>
      <c r="W113" s="352" t="n">
        <v>133.26</v>
      </c>
      <c r="Y113" s="0" t="n">
        <v>19</v>
      </c>
      <c r="Z113" s="0" t="n">
        <v>2015</v>
      </c>
      <c r="AA113" s="0" t="n">
        <v>68200</v>
      </c>
      <c r="AB113" s="0" t="n">
        <v>2</v>
      </c>
      <c r="AC113" s="346" t="n">
        <v>0</v>
      </c>
      <c r="AD113" s="346" t="n">
        <v>0</v>
      </c>
    </row>
    <row r="114" customFormat="false" ht="11.25" hidden="false" customHeight="true" outlineLevel="0" collapsed="false">
      <c r="A114" s="0" t="n">
        <v>2015</v>
      </c>
      <c r="B114" s="0" t="n">
        <v>61320</v>
      </c>
      <c r="C114" s="0" t="n">
        <v>3200</v>
      </c>
      <c r="D114" s="346" t="n">
        <v>201006</v>
      </c>
      <c r="E114" s="346" t="str">
        <f aca="false">B114&amp;" "&amp;C114</f>
        <v>61320 3200</v>
      </c>
      <c r="G114" s="353"/>
      <c r="H114" s="354" t="n">
        <v>2800</v>
      </c>
      <c r="I114" s="355" t="n">
        <v>3044727.64</v>
      </c>
      <c r="K114" s="0" t="n">
        <v>2015</v>
      </c>
      <c r="L114" s="0" t="n">
        <v>2</v>
      </c>
      <c r="M114" s="0" t="n">
        <v>9</v>
      </c>
      <c r="N114" s="0" t="n">
        <v>65000</v>
      </c>
      <c r="O114" s="0" t="n">
        <v>1110</v>
      </c>
      <c r="P114" s="346" t="n">
        <v>5.26</v>
      </c>
      <c r="Q114" s="346" t="str">
        <f aca="false">N114&amp;" "&amp;O114</f>
        <v>65000 1110</v>
      </c>
      <c r="R114" s="346" t="str">
        <f aca="false">N114&amp;" "&amp;M114&amp;" "&amp;O114</f>
        <v>65000 9 1110</v>
      </c>
      <c r="T114" s="353"/>
      <c r="U114" s="349" t="s">
        <v>652</v>
      </c>
      <c r="V114" s="350"/>
      <c r="W114" s="352" t="n">
        <v>133.26</v>
      </c>
      <c r="Y114" s="0" t="n">
        <v>19</v>
      </c>
      <c r="Z114" s="0" t="n">
        <v>2015</v>
      </c>
      <c r="AA114" s="0" t="n">
        <v>68200</v>
      </c>
      <c r="AB114" s="0" t="n">
        <v>3</v>
      </c>
      <c r="AC114" s="346" t="n">
        <v>0</v>
      </c>
      <c r="AD114" s="346" t="n">
        <v>0</v>
      </c>
    </row>
    <row r="115" customFormat="false" ht="11.25" hidden="false" customHeight="true" outlineLevel="0" collapsed="false">
      <c r="A115" s="0" t="n">
        <v>2015</v>
      </c>
      <c r="B115" s="0" t="n">
        <v>61320</v>
      </c>
      <c r="C115" s="0" t="n">
        <v>3810</v>
      </c>
      <c r="D115" s="346" t="n">
        <v>20549.79</v>
      </c>
      <c r="E115" s="346" t="str">
        <f aca="false">B115&amp;" "&amp;C115</f>
        <v>61320 3810</v>
      </c>
      <c r="G115" s="353"/>
      <c r="H115" s="354" t="n">
        <v>3000</v>
      </c>
      <c r="I115" s="355" t="n">
        <v>1659204.85</v>
      </c>
      <c r="K115" s="0" t="n">
        <v>2015</v>
      </c>
      <c r="L115" s="0" t="n">
        <v>2</v>
      </c>
      <c r="M115" s="0" t="n">
        <v>9</v>
      </c>
      <c r="N115" s="0" t="n">
        <v>65000</v>
      </c>
      <c r="O115" s="0" t="n">
        <v>1150</v>
      </c>
      <c r="P115" s="346" t="n">
        <v>3.72</v>
      </c>
      <c r="Q115" s="346" t="str">
        <f aca="false">N115&amp;" "&amp;O115</f>
        <v>65000 1150</v>
      </c>
      <c r="R115" s="346" t="str">
        <f aca="false">N115&amp;" "&amp;M115&amp;" "&amp;O115</f>
        <v>65000 9 1150</v>
      </c>
      <c r="T115" s="353"/>
      <c r="U115" s="349" t="n">
        <v>1113</v>
      </c>
      <c r="V115" s="349" t="n">
        <v>9</v>
      </c>
      <c r="W115" s="352" t="n">
        <v>127.43</v>
      </c>
      <c r="Y115" s="0" t="n">
        <v>19</v>
      </c>
      <c r="Z115" s="0" t="n">
        <v>2015</v>
      </c>
      <c r="AA115" s="0" t="n">
        <v>68100</v>
      </c>
      <c r="AB115" s="0" t="n">
        <v>9</v>
      </c>
      <c r="AC115" s="346" t="n">
        <v>48994</v>
      </c>
      <c r="AD115" s="346" t="n">
        <v>1</v>
      </c>
    </row>
    <row r="116" customFormat="false" ht="11.25" hidden="false" customHeight="true" outlineLevel="0" collapsed="false">
      <c r="A116" s="0" t="n">
        <v>2015</v>
      </c>
      <c r="B116" s="0" t="n">
        <v>61320</v>
      </c>
      <c r="C116" s="0" t="n">
        <v>4000</v>
      </c>
      <c r="D116" s="346" t="n">
        <v>4653.94</v>
      </c>
      <c r="E116" s="346" t="str">
        <f aca="false">B116&amp;" "&amp;C116</f>
        <v>61320 4000</v>
      </c>
      <c r="G116" s="353"/>
      <c r="H116" s="354" t="n">
        <v>3810</v>
      </c>
      <c r="I116" s="355" t="n">
        <v>20549.79</v>
      </c>
      <c r="K116" s="0" t="n">
        <v>2015</v>
      </c>
      <c r="L116" s="0" t="n">
        <v>2</v>
      </c>
      <c r="M116" s="0" t="n">
        <v>9</v>
      </c>
      <c r="N116" s="0" t="n">
        <v>65000</v>
      </c>
      <c r="O116" s="0" t="n">
        <v>1190</v>
      </c>
      <c r="P116" s="346" t="n">
        <v>102.11</v>
      </c>
      <c r="Q116" s="346" t="str">
        <f aca="false">N116&amp;" "&amp;O116</f>
        <v>65000 1190</v>
      </c>
      <c r="R116" s="346" t="str">
        <f aca="false">N116&amp;" "&amp;M116&amp;" "&amp;O116</f>
        <v>65000 9 1190</v>
      </c>
      <c r="T116" s="353"/>
      <c r="U116" s="349" t="s">
        <v>653</v>
      </c>
      <c r="V116" s="350"/>
      <c r="W116" s="352" t="n">
        <v>127.43</v>
      </c>
      <c r="Y116" s="0" t="n">
        <v>20</v>
      </c>
      <c r="Z116" s="0" t="n">
        <v>2015</v>
      </c>
      <c r="AA116" s="0" t="n">
        <v>68100</v>
      </c>
      <c r="AB116" s="0" t="n">
        <v>2</v>
      </c>
      <c r="AC116" s="346" t="n">
        <v>0</v>
      </c>
      <c r="AD116" s="346" t="n">
        <v>0</v>
      </c>
    </row>
    <row r="117" customFormat="false" ht="11.25" hidden="false" customHeight="true" outlineLevel="0" collapsed="false">
      <c r="A117" s="0" t="n">
        <v>2015</v>
      </c>
      <c r="B117" s="0" t="n">
        <v>61320</v>
      </c>
      <c r="C117" s="0" t="n">
        <v>5200</v>
      </c>
      <c r="D117" s="346" t="n">
        <v>38952.13</v>
      </c>
      <c r="E117" s="346" t="str">
        <f aca="false">B117&amp;" "&amp;C117</f>
        <v>61320 5200</v>
      </c>
      <c r="G117" s="353"/>
      <c r="H117" s="354" t="n">
        <v>4000</v>
      </c>
      <c r="I117" s="355" t="n">
        <v>4653.94</v>
      </c>
      <c r="K117" s="0" t="n">
        <v>2015</v>
      </c>
      <c r="L117" s="0" t="n">
        <v>2</v>
      </c>
      <c r="M117" s="0" t="n">
        <v>9</v>
      </c>
      <c r="N117" s="0" t="n">
        <v>66000</v>
      </c>
      <c r="O117" s="0" t="n">
        <v>1110</v>
      </c>
      <c r="P117" s="346" t="n">
        <v>0.16</v>
      </c>
      <c r="Q117" s="346" t="str">
        <f aca="false">N117&amp;" "&amp;O117</f>
        <v>66000 1110</v>
      </c>
      <c r="R117" s="346" t="str">
        <f aca="false">N117&amp;" "&amp;M117&amp;" "&amp;O117</f>
        <v>66000 9 1110</v>
      </c>
      <c r="T117" s="353"/>
      <c r="U117" s="349" t="n">
        <v>1130</v>
      </c>
      <c r="V117" s="349" t="n">
        <v>9</v>
      </c>
      <c r="W117" s="352" t="n">
        <v>659.66</v>
      </c>
      <c r="Y117" s="0" t="n">
        <v>20</v>
      </c>
      <c r="Z117" s="0" t="n">
        <v>2015</v>
      </c>
      <c r="AA117" s="0" t="n">
        <v>68100</v>
      </c>
      <c r="AB117" s="0" t="n">
        <v>3</v>
      </c>
      <c r="AC117" s="346" t="n">
        <v>0</v>
      </c>
      <c r="AD117" s="346" t="n">
        <v>0</v>
      </c>
    </row>
    <row r="118" customFormat="false" ht="11.25" hidden="false" customHeight="true" outlineLevel="0" collapsed="false">
      <c r="A118" s="0" t="n">
        <v>2015</v>
      </c>
      <c r="B118" s="0" t="n">
        <v>61320</v>
      </c>
      <c r="C118" s="0" t="n">
        <v>5400</v>
      </c>
      <c r="D118" s="346" t="n">
        <v>30054.21</v>
      </c>
      <c r="E118" s="346" t="str">
        <f aca="false">B118&amp;" "&amp;C118</f>
        <v>61320 5400</v>
      </c>
      <c r="G118" s="353"/>
      <c r="H118" s="354" t="n">
        <v>5200</v>
      </c>
      <c r="I118" s="355" t="n">
        <v>38952.13</v>
      </c>
      <c r="K118" s="0" t="n">
        <v>2015</v>
      </c>
      <c r="L118" s="0" t="n">
        <v>2</v>
      </c>
      <c r="M118" s="0" t="n">
        <v>9</v>
      </c>
      <c r="N118" s="0" t="n">
        <v>68000</v>
      </c>
      <c r="O118" s="0" t="n">
        <v>1110</v>
      </c>
      <c r="P118" s="346" t="n">
        <v>0.5</v>
      </c>
      <c r="Q118" s="346" t="str">
        <f aca="false">N118&amp;" "&amp;O118</f>
        <v>68000 1110</v>
      </c>
      <c r="R118" s="346" t="str">
        <f aca="false">N118&amp;" "&amp;M118&amp;" "&amp;O118</f>
        <v>68000 9 1110</v>
      </c>
      <c r="T118" s="353"/>
      <c r="U118" s="349" t="s">
        <v>642</v>
      </c>
      <c r="V118" s="350"/>
      <c r="W118" s="352" t="n">
        <v>659.66</v>
      </c>
      <c r="Y118" s="0" t="n">
        <v>20</v>
      </c>
      <c r="Z118" s="0" t="n">
        <v>2015</v>
      </c>
      <c r="AA118" s="0" t="n">
        <v>68200</v>
      </c>
      <c r="AB118" s="0" t="n">
        <v>9</v>
      </c>
      <c r="AC118" s="346" t="n">
        <v>0</v>
      </c>
      <c r="AD118" s="346" t="n">
        <v>0</v>
      </c>
    </row>
    <row r="119" customFormat="false" ht="11.25" hidden="false" customHeight="true" outlineLevel="0" collapsed="false">
      <c r="A119" s="0" t="n">
        <v>2015</v>
      </c>
      <c r="B119" s="0" t="n">
        <v>61320</v>
      </c>
      <c r="C119" s="0" t="n">
        <v>5500</v>
      </c>
      <c r="D119" s="346" t="n">
        <v>85471.83</v>
      </c>
      <c r="E119" s="346" t="str">
        <f aca="false">B119&amp;" "&amp;C119</f>
        <v>61320 5500</v>
      </c>
      <c r="G119" s="353"/>
      <c r="H119" s="354" t="n">
        <v>5400</v>
      </c>
      <c r="I119" s="355" t="n">
        <v>30054.21</v>
      </c>
      <c r="K119" s="0" t="n">
        <v>2015</v>
      </c>
      <c r="L119" s="0" t="n">
        <v>2</v>
      </c>
      <c r="M119" s="0" t="n">
        <v>9</v>
      </c>
      <c r="N119" s="0" t="n">
        <v>68000</v>
      </c>
      <c r="O119" s="0" t="n">
        <v>1120</v>
      </c>
      <c r="P119" s="346" t="n">
        <v>17.71</v>
      </c>
      <c r="Q119" s="346" t="str">
        <f aca="false">N119&amp;" "&amp;O119</f>
        <v>68000 1120</v>
      </c>
      <c r="R119" s="346" t="str">
        <f aca="false">N119&amp;" "&amp;M119&amp;" "&amp;O119</f>
        <v>68000 9 1120</v>
      </c>
      <c r="T119" s="353"/>
      <c r="U119" s="349" t="n">
        <v>1140</v>
      </c>
      <c r="V119" s="349" t="n">
        <v>9</v>
      </c>
      <c r="W119" s="352" t="n">
        <v>279.77</v>
      </c>
      <c r="Y119" s="0" t="n">
        <v>20</v>
      </c>
      <c r="Z119" s="0" t="n">
        <v>2015</v>
      </c>
      <c r="AA119" s="0" t="n">
        <v>68200</v>
      </c>
      <c r="AB119" s="0" t="n">
        <v>2</v>
      </c>
      <c r="AC119" s="346" t="n">
        <v>0</v>
      </c>
      <c r="AD119" s="346" t="n">
        <v>0</v>
      </c>
    </row>
    <row r="120" customFormat="false" ht="11.25" hidden="false" customHeight="true" outlineLevel="0" collapsed="false">
      <c r="A120" s="0" t="n">
        <v>2015</v>
      </c>
      <c r="B120" s="0" t="n">
        <v>61320</v>
      </c>
      <c r="C120" s="0" t="n">
        <v>5800</v>
      </c>
      <c r="D120" s="346" t="n">
        <v>97715.1</v>
      </c>
      <c r="E120" s="346" t="str">
        <f aca="false">B120&amp;" "&amp;C120</f>
        <v>61320 5800</v>
      </c>
      <c r="G120" s="353"/>
      <c r="H120" s="354" t="n">
        <v>5500</v>
      </c>
      <c r="I120" s="355" t="n">
        <v>85471.83</v>
      </c>
      <c r="K120" s="0" t="n">
        <v>2015</v>
      </c>
      <c r="L120" s="0" t="n">
        <v>2</v>
      </c>
      <c r="M120" s="0" t="n">
        <v>9</v>
      </c>
      <c r="N120" s="0" t="n">
        <v>68000</v>
      </c>
      <c r="O120" s="0" t="n">
        <v>1141</v>
      </c>
      <c r="P120" s="346" t="n">
        <v>23</v>
      </c>
      <c r="Q120" s="346" t="str">
        <f aca="false">N120&amp;" "&amp;O120</f>
        <v>68000 1141</v>
      </c>
      <c r="R120" s="346" t="str">
        <f aca="false">N120&amp;" "&amp;M120&amp;" "&amp;O120</f>
        <v>68000 9 1141</v>
      </c>
      <c r="T120" s="353"/>
      <c r="U120" s="349" t="s">
        <v>636</v>
      </c>
      <c r="V120" s="350"/>
      <c r="W120" s="352" t="n">
        <v>279.77</v>
      </c>
      <c r="Y120" s="0" t="n">
        <v>20</v>
      </c>
      <c r="Z120" s="0" t="n">
        <v>2015</v>
      </c>
      <c r="AA120" s="0" t="n">
        <v>68200</v>
      </c>
      <c r="AB120" s="0" t="n">
        <v>3</v>
      </c>
      <c r="AC120" s="346" t="n">
        <v>0</v>
      </c>
      <c r="AD120" s="346" t="n">
        <v>0</v>
      </c>
    </row>
    <row r="121" customFormat="false" ht="11.25" hidden="false" customHeight="true" outlineLevel="0" collapsed="false">
      <c r="A121" s="0" t="n">
        <v>2015</v>
      </c>
      <c r="B121" s="0" t="n">
        <v>61320</v>
      </c>
      <c r="C121" s="0" t="n">
        <v>6000</v>
      </c>
      <c r="D121" s="346" t="n">
        <v>6172569.21</v>
      </c>
      <c r="E121" s="346" t="str">
        <f aca="false">B121&amp;" "&amp;C121</f>
        <v>61320 6000</v>
      </c>
      <c r="G121" s="353"/>
      <c r="H121" s="354" t="n">
        <v>5800</v>
      </c>
      <c r="I121" s="355" t="n">
        <v>97715.1</v>
      </c>
      <c r="K121" s="0" t="n">
        <v>2015</v>
      </c>
      <c r="L121" s="0" t="n">
        <v>3</v>
      </c>
      <c r="M121" s="0" t="n">
        <v>2</v>
      </c>
      <c r="N121" s="0" t="n">
        <v>61100</v>
      </c>
      <c r="O121" s="0" t="n">
        <v>1120</v>
      </c>
      <c r="P121" s="346" t="n">
        <v>104.38</v>
      </c>
      <c r="Q121" s="346" t="str">
        <f aca="false">N121&amp;" "&amp;O121</f>
        <v>61100 1120</v>
      </c>
      <c r="R121" s="346" t="str">
        <f aca="false">N121&amp;" "&amp;M121&amp;" "&amp;O121</f>
        <v>61100 2 1120</v>
      </c>
      <c r="T121" s="353"/>
      <c r="U121" s="349" t="n">
        <v>1150</v>
      </c>
      <c r="V121" s="349" t="n">
        <v>9</v>
      </c>
      <c r="W121" s="352" t="n">
        <v>1358.52</v>
      </c>
      <c r="Y121" s="0" t="n">
        <v>20</v>
      </c>
      <c r="Z121" s="0" t="n">
        <v>2015</v>
      </c>
      <c r="AA121" s="0" t="n">
        <v>68100</v>
      </c>
      <c r="AB121" s="0" t="n">
        <v>9</v>
      </c>
      <c r="AC121" s="346" t="n">
        <v>49332.96</v>
      </c>
      <c r="AD121" s="346" t="n">
        <v>1.5</v>
      </c>
    </row>
    <row r="122" customFormat="false" ht="11.25" hidden="false" customHeight="true" outlineLevel="0" collapsed="false">
      <c r="A122" s="0" t="n">
        <v>2015</v>
      </c>
      <c r="B122" s="0" t="n">
        <v>61320</v>
      </c>
      <c r="C122" s="0" t="n">
        <v>6020</v>
      </c>
      <c r="D122" s="346" t="n">
        <v>1513608.94</v>
      </c>
      <c r="E122" s="346" t="str">
        <f aca="false">B122&amp;" "&amp;C122</f>
        <v>61320 6020</v>
      </c>
      <c r="G122" s="353"/>
      <c r="H122" s="354" t="n">
        <v>6000</v>
      </c>
      <c r="I122" s="355" t="n">
        <v>6172569.21</v>
      </c>
      <c r="K122" s="0" t="n">
        <v>2015</v>
      </c>
      <c r="L122" s="0" t="n">
        <v>3</v>
      </c>
      <c r="M122" s="0" t="n">
        <v>2</v>
      </c>
      <c r="N122" s="0" t="n">
        <v>61100</v>
      </c>
      <c r="O122" s="0" t="n">
        <v>1151</v>
      </c>
      <c r="P122" s="346" t="n">
        <v>27.68</v>
      </c>
      <c r="Q122" s="346" t="str">
        <f aca="false">N122&amp;" "&amp;O122</f>
        <v>61100 1151</v>
      </c>
      <c r="R122" s="346" t="str">
        <f aca="false">N122&amp;" "&amp;M122&amp;" "&amp;O122</f>
        <v>61100 2 1151</v>
      </c>
      <c r="T122" s="353"/>
      <c r="U122" s="349" t="s">
        <v>637</v>
      </c>
      <c r="V122" s="350"/>
      <c r="W122" s="352" t="n">
        <v>1358.52</v>
      </c>
      <c r="Y122" s="0" t="n">
        <v>21</v>
      </c>
      <c r="Z122" s="0" t="n">
        <v>2015</v>
      </c>
      <c r="AA122" s="0" t="n">
        <v>68100</v>
      </c>
      <c r="AB122" s="0" t="n">
        <v>2</v>
      </c>
      <c r="AC122" s="346" t="n">
        <v>244671.06</v>
      </c>
      <c r="AD122" s="346" t="n">
        <v>3.96</v>
      </c>
    </row>
    <row r="123" customFormat="false" ht="11.25" hidden="false" customHeight="true" outlineLevel="0" collapsed="false">
      <c r="A123" s="0" t="n">
        <v>2015</v>
      </c>
      <c r="B123" s="0" t="n">
        <v>61320</v>
      </c>
      <c r="C123" s="0" t="n">
        <v>6030</v>
      </c>
      <c r="D123" s="346" t="n">
        <v>7576845.2</v>
      </c>
      <c r="E123" s="346" t="str">
        <f aca="false">B123&amp;" "&amp;C123</f>
        <v>61320 6030</v>
      </c>
      <c r="G123" s="353"/>
      <c r="H123" s="354" t="n">
        <v>6020</v>
      </c>
      <c r="I123" s="355" t="n">
        <v>1513608.94</v>
      </c>
      <c r="K123" s="0" t="n">
        <v>2015</v>
      </c>
      <c r="L123" s="0" t="n">
        <v>3</v>
      </c>
      <c r="M123" s="0" t="n">
        <v>2</v>
      </c>
      <c r="N123" s="0" t="n">
        <v>61100</v>
      </c>
      <c r="O123" s="0" t="n">
        <v>1520</v>
      </c>
      <c r="P123" s="346" t="n">
        <v>6.98</v>
      </c>
      <c r="Q123" s="346" t="str">
        <f aca="false">N123&amp;" "&amp;O123</f>
        <v>61100 1520</v>
      </c>
      <c r="R123" s="346" t="str">
        <f aca="false">N123&amp;" "&amp;M123&amp;" "&amp;O123</f>
        <v>61100 2 1520</v>
      </c>
      <c r="T123" s="349" t="s">
        <v>654</v>
      </c>
      <c r="U123" s="350"/>
      <c r="V123" s="350"/>
      <c r="W123" s="352" t="n">
        <v>3872.51</v>
      </c>
      <c r="Y123" s="0" t="n">
        <v>21</v>
      </c>
      <c r="Z123" s="0" t="n">
        <v>2015</v>
      </c>
      <c r="AA123" s="0" t="n">
        <v>68100</v>
      </c>
      <c r="AB123" s="0" t="n">
        <v>3</v>
      </c>
      <c r="AC123" s="346" t="n">
        <v>600137.87</v>
      </c>
      <c r="AD123" s="346" t="n">
        <v>10.63</v>
      </c>
    </row>
    <row r="124" customFormat="false" ht="11.25" hidden="false" customHeight="true" outlineLevel="0" collapsed="false">
      <c r="A124" s="0" t="n">
        <v>2015</v>
      </c>
      <c r="B124" s="0" t="n">
        <v>61320</v>
      </c>
      <c r="C124" s="0" t="n">
        <v>8100</v>
      </c>
      <c r="D124" s="346" t="n">
        <v>207175.2</v>
      </c>
      <c r="E124" s="346" t="str">
        <f aca="false">B124&amp;" "&amp;C124</f>
        <v>61320 8100</v>
      </c>
      <c r="G124" s="353"/>
      <c r="H124" s="354" t="n">
        <v>6030</v>
      </c>
      <c r="I124" s="355" t="n">
        <v>7576845.2</v>
      </c>
      <c r="K124" s="0" t="n">
        <v>2015</v>
      </c>
      <c r="L124" s="0" t="n">
        <v>3</v>
      </c>
      <c r="M124" s="0" t="n">
        <v>2</v>
      </c>
      <c r="N124" s="0" t="n">
        <v>61210</v>
      </c>
      <c r="O124" s="0" t="n">
        <v>1120</v>
      </c>
      <c r="P124" s="346" t="n">
        <v>3.47</v>
      </c>
      <c r="Q124" s="346" t="str">
        <f aca="false">N124&amp;" "&amp;O124</f>
        <v>61210 1120</v>
      </c>
      <c r="R124" s="346" t="str">
        <f aca="false">N124&amp;" "&amp;M124&amp;" "&amp;O124</f>
        <v>61210 2 1120</v>
      </c>
      <c r="T124" s="349" t="n">
        <v>62200</v>
      </c>
      <c r="U124" s="349" t="n">
        <v>1110</v>
      </c>
      <c r="V124" s="349" t="n">
        <v>9</v>
      </c>
      <c r="W124" s="352" t="n">
        <v>47.41</v>
      </c>
      <c r="Y124" s="0" t="n">
        <v>21</v>
      </c>
      <c r="Z124" s="0" t="n">
        <v>2015</v>
      </c>
      <c r="AA124" s="0" t="n">
        <v>68200</v>
      </c>
      <c r="AB124" s="0" t="n">
        <v>9</v>
      </c>
      <c r="AC124" s="346" t="n">
        <v>241645.44</v>
      </c>
      <c r="AD124" s="346" t="n">
        <v>4</v>
      </c>
    </row>
    <row r="125" customFormat="false" ht="11.25" hidden="false" customHeight="true" outlineLevel="0" collapsed="false">
      <c r="A125" s="0" t="n">
        <v>2015</v>
      </c>
      <c r="B125" s="0" t="n">
        <v>61320</v>
      </c>
      <c r="C125" s="0" t="n">
        <v>8200</v>
      </c>
      <c r="D125" s="346" t="n">
        <v>99199.77</v>
      </c>
      <c r="E125" s="346" t="str">
        <f aca="false">B125&amp;" "&amp;C125</f>
        <v>61320 8200</v>
      </c>
      <c r="G125" s="353"/>
      <c r="H125" s="354" t="n">
        <v>8100</v>
      </c>
      <c r="I125" s="355" t="n">
        <v>207175.2</v>
      </c>
      <c r="K125" s="0" t="n">
        <v>2015</v>
      </c>
      <c r="L125" s="0" t="n">
        <v>3</v>
      </c>
      <c r="M125" s="0" t="n">
        <v>2</v>
      </c>
      <c r="N125" s="0" t="n">
        <v>61210</v>
      </c>
      <c r="O125" s="0" t="n">
        <v>1150</v>
      </c>
      <c r="P125" s="346" t="n">
        <v>0.67</v>
      </c>
      <c r="Q125" s="346" t="str">
        <f aca="false">N125&amp;" "&amp;O125</f>
        <v>61210 1150</v>
      </c>
      <c r="R125" s="346" t="str">
        <f aca="false">N125&amp;" "&amp;M125&amp;" "&amp;O125</f>
        <v>61210 2 1150</v>
      </c>
      <c r="T125" s="353"/>
      <c r="U125" s="349" t="s">
        <v>632</v>
      </c>
      <c r="V125" s="350"/>
      <c r="W125" s="352" t="n">
        <v>47.41</v>
      </c>
      <c r="Y125" s="0" t="n">
        <v>21</v>
      </c>
      <c r="Z125" s="0" t="n">
        <v>2015</v>
      </c>
      <c r="AA125" s="0" t="n">
        <v>68200</v>
      </c>
      <c r="AB125" s="0" t="n">
        <v>2</v>
      </c>
      <c r="AC125" s="346" t="n">
        <v>1195937.17</v>
      </c>
      <c r="AD125" s="346" t="n">
        <v>19.37</v>
      </c>
    </row>
    <row r="126" customFormat="false" ht="11.25" hidden="false" customHeight="true" outlineLevel="0" collapsed="false">
      <c r="A126" s="0" t="n">
        <v>2015</v>
      </c>
      <c r="B126" s="0" t="n">
        <v>61320</v>
      </c>
      <c r="C126" s="0" t="n">
        <v>9000</v>
      </c>
      <c r="D126" s="346" t="n">
        <v>304.48</v>
      </c>
      <c r="E126" s="346" t="str">
        <f aca="false">B126&amp;" "&amp;C126</f>
        <v>61320 9000</v>
      </c>
      <c r="G126" s="353"/>
      <c r="H126" s="354" t="n">
        <v>8200</v>
      </c>
      <c r="I126" s="355" t="n">
        <v>99199.77</v>
      </c>
      <c r="K126" s="0" t="n">
        <v>2015</v>
      </c>
      <c r="L126" s="0" t="n">
        <v>3</v>
      </c>
      <c r="M126" s="0" t="n">
        <v>2</v>
      </c>
      <c r="N126" s="0" t="n">
        <v>61220</v>
      </c>
      <c r="O126" s="0" t="n">
        <v>1120</v>
      </c>
      <c r="P126" s="346" t="n">
        <v>0.42</v>
      </c>
      <c r="Q126" s="346" t="str">
        <f aca="false">N126&amp;" "&amp;O126</f>
        <v>61220 1120</v>
      </c>
      <c r="R126" s="346" t="str">
        <f aca="false">N126&amp;" "&amp;M126&amp;" "&amp;O126</f>
        <v>61220 2 1120</v>
      </c>
      <c r="T126" s="353"/>
      <c r="U126" s="349" t="n">
        <v>1130</v>
      </c>
      <c r="V126" s="349" t="n">
        <v>9</v>
      </c>
      <c r="W126" s="352" t="n">
        <v>758.55</v>
      </c>
      <c r="Y126" s="0" t="n">
        <v>21</v>
      </c>
      <c r="Z126" s="0" t="n">
        <v>2015</v>
      </c>
      <c r="AA126" s="0" t="n">
        <v>68200</v>
      </c>
      <c r="AB126" s="0" t="n">
        <v>3</v>
      </c>
      <c r="AC126" s="346" t="n">
        <v>617424.69</v>
      </c>
      <c r="AD126" s="346" t="n">
        <v>10.44</v>
      </c>
    </row>
    <row r="127" customFormat="false" ht="11.25" hidden="false" customHeight="true" outlineLevel="0" collapsed="false">
      <c r="A127" s="0" t="n">
        <v>2015</v>
      </c>
      <c r="B127" s="0" t="n">
        <v>61410</v>
      </c>
      <c r="C127" s="0" t="n">
        <v>1126</v>
      </c>
      <c r="D127" s="346" t="n">
        <v>193888146.98</v>
      </c>
      <c r="E127" s="346" t="str">
        <f aca="false">B127&amp;" "&amp;C127</f>
        <v>61410 1126</v>
      </c>
      <c r="G127" s="353"/>
      <c r="H127" s="354" t="n">
        <v>9000</v>
      </c>
      <c r="I127" s="355" t="n">
        <v>304.48</v>
      </c>
      <c r="K127" s="0" t="n">
        <v>2015</v>
      </c>
      <c r="L127" s="0" t="n">
        <v>3</v>
      </c>
      <c r="M127" s="0" t="n">
        <v>2</v>
      </c>
      <c r="N127" s="0" t="n">
        <v>61230</v>
      </c>
      <c r="O127" s="0" t="n">
        <v>1120</v>
      </c>
      <c r="P127" s="346" t="n">
        <v>0.6</v>
      </c>
      <c r="Q127" s="346" t="str">
        <f aca="false">N127&amp;" "&amp;O127</f>
        <v>61230 1120</v>
      </c>
      <c r="R127" s="346" t="str">
        <f aca="false">N127&amp;" "&amp;M127&amp;" "&amp;O127</f>
        <v>61230 2 1120</v>
      </c>
      <c r="T127" s="353"/>
      <c r="U127" s="349" t="s">
        <v>642</v>
      </c>
      <c r="V127" s="350"/>
      <c r="W127" s="352" t="n">
        <v>758.55</v>
      </c>
      <c r="Y127" s="0" t="n">
        <v>21</v>
      </c>
      <c r="Z127" s="0" t="n">
        <v>2015</v>
      </c>
      <c r="AA127" s="0" t="n">
        <v>68100</v>
      </c>
      <c r="AB127" s="0" t="n">
        <v>9</v>
      </c>
      <c r="AC127" s="346" t="n">
        <v>659064.86</v>
      </c>
      <c r="AD127" s="346" t="n">
        <v>13</v>
      </c>
    </row>
    <row r="128" customFormat="false" ht="11.25" hidden="false" customHeight="true" outlineLevel="0" collapsed="false">
      <c r="A128" s="0" t="n">
        <v>2015</v>
      </c>
      <c r="B128" s="0" t="n">
        <v>61410</v>
      </c>
      <c r="C128" s="0" t="n">
        <v>1127</v>
      </c>
      <c r="D128" s="346" t="n">
        <v>212065602.24</v>
      </c>
      <c r="E128" s="346" t="str">
        <f aca="false">B128&amp;" "&amp;C128</f>
        <v>61410 1127</v>
      </c>
      <c r="G128" s="353"/>
      <c r="H128" s="354" t="n">
        <v>1650</v>
      </c>
      <c r="I128" s="355" t="n">
        <v>163927.51</v>
      </c>
      <c r="K128" s="0" t="n">
        <v>2015</v>
      </c>
      <c r="L128" s="0" t="n">
        <v>3</v>
      </c>
      <c r="M128" s="0" t="n">
        <v>2</v>
      </c>
      <c r="N128" s="0" t="n">
        <v>61310</v>
      </c>
      <c r="O128" s="0" t="n">
        <v>1120</v>
      </c>
      <c r="P128" s="346" t="n">
        <v>0.25</v>
      </c>
      <c r="Q128" s="346" t="str">
        <f aca="false">N128&amp;" "&amp;O128</f>
        <v>61310 1120</v>
      </c>
      <c r="R128" s="346" t="str">
        <f aca="false">N128&amp;" "&amp;M128&amp;" "&amp;O128</f>
        <v>61310 2 1120</v>
      </c>
      <c r="T128" s="353"/>
      <c r="U128" s="349" t="n">
        <v>1131</v>
      </c>
      <c r="V128" s="349" t="n">
        <v>9</v>
      </c>
      <c r="W128" s="352" t="n">
        <v>1542.17</v>
      </c>
      <c r="Y128" s="0" t="n">
        <v>22</v>
      </c>
      <c r="Z128" s="0" t="n">
        <v>2015</v>
      </c>
      <c r="AA128" s="0" t="n">
        <v>68100</v>
      </c>
      <c r="AB128" s="0" t="n">
        <v>3</v>
      </c>
      <c r="AC128" s="346" t="n">
        <v>31753.39</v>
      </c>
      <c r="AD128" s="346" t="n">
        <v>0.67</v>
      </c>
    </row>
    <row r="129" customFormat="false" ht="11.25" hidden="false" customHeight="true" outlineLevel="0" collapsed="false">
      <c r="A129" s="0" t="n">
        <v>2015</v>
      </c>
      <c r="B129" s="0" t="n">
        <v>61410</v>
      </c>
      <c r="C129" s="0" t="n">
        <v>1140</v>
      </c>
      <c r="D129" s="346" t="n">
        <v>15105811.83</v>
      </c>
      <c r="E129" s="346" t="str">
        <f aca="false">B129&amp;" "&amp;C129</f>
        <v>61410 1140</v>
      </c>
      <c r="G129" s="353"/>
      <c r="H129" s="354" t="n">
        <v>1660</v>
      </c>
      <c r="I129" s="355" t="n">
        <v>4500</v>
      </c>
      <c r="K129" s="0" t="n">
        <v>2015</v>
      </c>
      <c r="L129" s="0" t="n">
        <v>3</v>
      </c>
      <c r="M129" s="0" t="n">
        <v>2</v>
      </c>
      <c r="N129" s="0" t="n">
        <v>61320</v>
      </c>
      <c r="O129" s="0" t="n">
        <v>1122</v>
      </c>
      <c r="P129" s="346" t="n">
        <v>2</v>
      </c>
      <c r="Q129" s="346" t="str">
        <f aca="false">N129&amp;" "&amp;O129</f>
        <v>61320 1122</v>
      </c>
      <c r="R129" s="346" t="str">
        <f aca="false">N129&amp;" "&amp;M129&amp;" "&amp;O129</f>
        <v>61320 2 1122</v>
      </c>
      <c r="T129" s="353"/>
      <c r="U129" s="349" t="s">
        <v>655</v>
      </c>
      <c r="V129" s="350"/>
      <c r="W129" s="352" t="n">
        <v>1542.17</v>
      </c>
      <c r="Y129" s="0" t="n">
        <v>22</v>
      </c>
      <c r="Z129" s="0" t="n">
        <v>2015</v>
      </c>
      <c r="AA129" s="0" t="n">
        <v>68100</v>
      </c>
      <c r="AB129" s="0" t="n">
        <v>9</v>
      </c>
      <c r="AC129" s="346" t="n">
        <v>0</v>
      </c>
      <c r="AD129" s="346" t="n">
        <v>0</v>
      </c>
    </row>
    <row r="130" customFormat="false" ht="11.25" hidden="false" customHeight="true" outlineLevel="0" collapsed="false">
      <c r="A130" s="0" t="n">
        <v>2015</v>
      </c>
      <c r="B130" s="0" t="n">
        <v>61410</v>
      </c>
      <c r="C130" s="0" t="n">
        <v>1150</v>
      </c>
      <c r="D130" s="346" t="n">
        <v>187634997.47</v>
      </c>
      <c r="E130" s="346" t="str">
        <f aca="false">B130&amp;" "&amp;C130</f>
        <v>61410 1150</v>
      </c>
      <c r="G130" s="353"/>
      <c r="H130" s="354" t="n">
        <v>3200</v>
      </c>
      <c r="I130" s="355" t="n">
        <v>201006</v>
      </c>
      <c r="K130" s="0" t="n">
        <v>2015</v>
      </c>
      <c r="L130" s="0" t="n">
        <v>3</v>
      </c>
      <c r="M130" s="0" t="n">
        <v>2</v>
      </c>
      <c r="N130" s="0" t="n">
        <v>61410</v>
      </c>
      <c r="O130" s="0" t="n">
        <v>1126</v>
      </c>
      <c r="P130" s="346" t="n">
        <v>3.67</v>
      </c>
      <c r="Q130" s="346" t="str">
        <f aca="false">N130&amp;" "&amp;O130</f>
        <v>61410 1126</v>
      </c>
      <c r="R130" s="346" t="str">
        <f aca="false">N130&amp;" "&amp;M130&amp;" "&amp;O130</f>
        <v>61410 2 1126</v>
      </c>
      <c r="T130" s="353"/>
      <c r="U130" s="349" t="n">
        <v>1132</v>
      </c>
      <c r="V130" s="349" t="n">
        <v>9</v>
      </c>
      <c r="W130" s="352" t="n">
        <v>733.63</v>
      </c>
      <c r="Y130" s="0" t="n">
        <v>22</v>
      </c>
      <c r="Z130" s="0" t="n">
        <v>2015</v>
      </c>
      <c r="AA130" s="0" t="n">
        <v>68100</v>
      </c>
      <c r="AB130" s="0" t="n">
        <v>2</v>
      </c>
      <c r="AC130" s="346" t="n">
        <v>66165.61</v>
      </c>
      <c r="AD130" s="346" t="n">
        <v>1.33</v>
      </c>
    </row>
    <row r="131" customFormat="false" ht="11.25" hidden="false" customHeight="true" outlineLevel="0" collapsed="false">
      <c r="A131" s="0" t="n">
        <v>2015</v>
      </c>
      <c r="B131" s="0" t="n">
        <v>61410</v>
      </c>
      <c r="C131" s="0" t="n">
        <v>1620</v>
      </c>
      <c r="D131" s="346" t="n">
        <v>1638170.75</v>
      </c>
      <c r="E131" s="346" t="str">
        <f aca="false">B131&amp;" "&amp;C131</f>
        <v>61410 1620</v>
      </c>
      <c r="G131" s="353"/>
      <c r="H131" s="354" t="n">
        <v>2220</v>
      </c>
      <c r="I131" s="355" t="n">
        <v>978228.08</v>
      </c>
      <c r="K131" s="0" t="n">
        <v>2015</v>
      </c>
      <c r="L131" s="0" t="n">
        <v>3</v>
      </c>
      <c r="M131" s="0" t="n">
        <v>2</v>
      </c>
      <c r="N131" s="0" t="n">
        <v>61410</v>
      </c>
      <c r="O131" s="0" t="n">
        <v>1127</v>
      </c>
      <c r="P131" s="346" t="n">
        <v>2.34</v>
      </c>
      <c r="Q131" s="346" t="str">
        <f aca="false">N131&amp;" "&amp;O131</f>
        <v>61410 1127</v>
      </c>
      <c r="R131" s="346" t="str">
        <f aca="false">N131&amp;" "&amp;M131&amp;" "&amp;O131</f>
        <v>61410 2 1127</v>
      </c>
      <c r="T131" s="353"/>
      <c r="U131" s="349" t="s">
        <v>656</v>
      </c>
      <c r="V131" s="350"/>
      <c r="W131" s="352" t="n">
        <v>733.63</v>
      </c>
      <c r="Y131" s="0" t="n">
        <v>22</v>
      </c>
      <c r="Z131" s="0" t="n">
        <v>2015</v>
      </c>
      <c r="AA131" s="0" t="n">
        <v>68200</v>
      </c>
      <c r="AB131" s="0" t="n">
        <v>3</v>
      </c>
      <c r="AC131" s="346" t="n">
        <v>0</v>
      </c>
      <c r="AD131" s="346" t="n">
        <v>0</v>
      </c>
    </row>
    <row r="132" customFormat="false" ht="11.25" hidden="false" customHeight="true" outlineLevel="0" collapsed="false">
      <c r="A132" s="0" t="n">
        <v>2015</v>
      </c>
      <c r="B132" s="0" t="n">
        <v>61410</v>
      </c>
      <c r="C132" s="0" t="n">
        <v>1660</v>
      </c>
      <c r="D132" s="346" t="n">
        <v>22000</v>
      </c>
      <c r="E132" s="346" t="str">
        <f aca="false">B132&amp;" "&amp;C132</f>
        <v>61410 1660</v>
      </c>
      <c r="G132" s="353"/>
      <c r="H132" s="354" t="n">
        <v>2510</v>
      </c>
      <c r="I132" s="355" t="n">
        <v>18313.65</v>
      </c>
      <c r="K132" s="0" t="n">
        <v>2015</v>
      </c>
      <c r="L132" s="0" t="n">
        <v>3</v>
      </c>
      <c r="M132" s="0" t="n">
        <v>2</v>
      </c>
      <c r="N132" s="0" t="n">
        <v>61410</v>
      </c>
      <c r="O132" s="0" t="n">
        <v>1150</v>
      </c>
      <c r="P132" s="346" t="n">
        <v>4.91</v>
      </c>
      <c r="Q132" s="346" t="str">
        <f aca="false">N132&amp;" "&amp;O132</f>
        <v>61410 1150</v>
      </c>
      <c r="R132" s="346" t="str">
        <f aca="false">N132&amp;" "&amp;M132&amp;" "&amp;O132</f>
        <v>61410 2 1150</v>
      </c>
      <c r="T132" s="353"/>
      <c r="U132" s="349" t="n">
        <v>1140</v>
      </c>
      <c r="V132" s="349" t="n">
        <v>9</v>
      </c>
      <c r="W132" s="352" t="n">
        <v>769.86</v>
      </c>
      <c r="Y132" s="0" t="n">
        <v>22</v>
      </c>
      <c r="Z132" s="0" t="n">
        <v>2015</v>
      </c>
      <c r="AA132" s="0" t="n">
        <v>68200</v>
      </c>
      <c r="AB132" s="0" t="n">
        <v>9</v>
      </c>
      <c r="AC132" s="346" t="n">
        <v>0</v>
      </c>
      <c r="AD132" s="346" t="n">
        <v>0</v>
      </c>
    </row>
    <row r="133" customFormat="false" ht="11.25" hidden="false" customHeight="true" outlineLevel="0" collapsed="false">
      <c r="A133" s="0" t="n">
        <v>2015</v>
      </c>
      <c r="B133" s="0" t="n">
        <v>61410</v>
      </c>
      <c r="C133" s="0" t="n">
        <v>2100</v>
      </c>
      <c r="D133" s="346" t="n">
        <v>44539973.29</v>
      </c>
      <c r="E133" s="346" t="str">
        <f aca="false">B133&amp;" "&amp;C133</f>
        <v>61410 2100</v>
      </c>
      <c r="G133" s="349" t="s">
        <v>647</v>
      </c>
      <c r="H133" s="350"/>
      <c r="I133" s="352" t="n">
        <v>222413642.55</v>
      </c>
      <c r="K133" s="0" t="n">
        <v>2015</v>
      </c>
      <c r="L133" s="0" t="n">
        <v>3</v>
      </c>
      <c r="M133" s="0" t="n">
        <v>3</v>
      </c>
      <c r="N133" s="0" t="n">
        <v>61100</v>
      </c>
      <c r="O133" s="0" t="n">
        <v>1120</v>
      </c>
      <c r="P133" s="346" t="n">
        <v>71.62</v>
      </c>
      <c r="Q133" s="346" t="str">
        <f aca="false">N133&amp;" "&amp;O133</f>
        <v>61100 1120</v>
      </c>
      <c r="R133" s="346" t="str">
        <f aca="false">N133&amp;" "&amp;M133&amp;" "&amp;O133</f>
        <v>61100 3 1120</v>
      </c>
      <c r="T133" s="353"/>
      <c r="U133" s="349" t="s">
        <v>636</v>
      </c>
      <c r="V133" s="350"/>
      <c r="W133" s="352" t="n">
        <v>769.86</v>
      </c>
      <c r="Y133" s="0" t="n">
        <v>22</v>
      </c>
      <c r="Z133" s="0" t="n">
        <v>2015</v>
      </c>
      <c r="AA133" s="0" t="n">
        <v>68200</v>
      </c>
      <c r="AB133" s="0" t="n">
        <v>2</v>
      </c>
      <c r="AC133" s="346" t="n">
        <v>0</v>
      </c>
      <c r="AD133" s="346" t="n">
        <v>0</v>
      </c>
    </row>
    <row r="134" customFormat="false" ht="11.25" hidden="false" customHeight="true" outlineLevel="0" collapsed="false">
      <c r="A134" s="0" t="n">
        <v>2015</v>
      </c>
      <c r="B134" s="0" t="n">
        <v>61410</v>
      </c>
      <c r="C134" s="0" t="n">
        <v>2210</v>
      </c>
      <c r="D134" s="346" t="n">
        <v>80867724.45</v>
      </c>
      <c r="E134" s="346" t="str">
        <f aca="false">B134&amp;" "&amp;C134</f>
        <v>61410 2210</v>
      </c>
      <c r="G134" s="349" t="n">
        <v>61410</v>
      </c>
      <c r="H134" s="349" t="n">
        <v>1126</v>
      </c>
      <c r="I134" s="352" t="n">
        <v>193888146.98</v>
      </c>
      <c r="K134" s="0" t="n">
        <v>2015</v>
      </c>
      <c r="L134" s="0" t="n">
        <v>3</v>
      </c>
      <c r="M134" s="0" t="n">
        <v>3</v>
      </c>
      <c r="N134" s="0" t="n">
        <v>61100</v>
      </c>
      <c r="O134" s="0" t="n">
        <v>1151</v>
      </c>
      <c r="P134" s="346" t="n">
        <v>14.32</v>
      </c>
      <c r="Q134" s="346" t="str">
        <f aca="false">N134&amp;" "&amp;O134</f>
        <v>61100 1151</v>
      </c>
      <c r="R134" s="346" t="str">
        <f aca="false">N134&amp;" "&amp;M134&amp;" "&amp;O134</f>
        <v>61100 3 1151</v>
      </c>
      <c r="T134" s="353"/>
      <c r="U134" s="349" t="n">
        <v>1150</v>
      </c>
      <c r="V134" s="349" t="n">
        <v>9</v>
      </c>
      <c r="W134" s="352" t="n">
        <v>177.17</v>
      </c>
      <c r="Y134" s="0" t="n">
        <v>23</v>
      </c>
      <c r="Z134" s="0" t="n">
        <v>2015</v>
      </c>
      <c r="AA134" s="0" t="n">
        <v>68100</v>
      </c>
      <c r="AB134" s="0" t="n">
        <v>2</v>
      </c>
      <c r="AC134" s="346" t="n">
        <v>19018.98</v>
      </c>
      <c r="AD134" s="346" t="n">
        <v>0.5</v>
      </c>
    </row>
    <row r="135" customFormat="false" ht="11.25" hidden="false" customHeight="true" outlineLevel="0" collapsed="false">
      <c r="A135" s="0" t="n">
        <v>2015</v>
      </c>
      <c r="B135" s="0" t="n">
        <v>61410</v>
      </c>
      <c r="C135" s="0" t="n">
        <v>2220</v>
      </c>
      <c r="D135" s="346" t="n">
        <v>3568127.04</v>
      </c>
      <c r="E135" s="346" t="str">
        <f aca="false">B135&amp;" "&amp;C135</f>
        <v>61410 2220</v>
      </c>
      <c r="G135" s="353"/>
      <c r="H135" s="354" t="n">
        <v>1127</v>
      </c>
      <c r="I135" s="355" t="n">
        <v>212065602.24</v>
      </c>
      <c r="K135" s="0" t="n">
        <v>2015</v>
      </c>
      <c r="L135" s="0" t="n">
        <v>3</v>
      </c>
      <c r="M135" s="0" t="n">
        <v>3</v>
      </c>
      <c r="N135" s="0" t="n">
        <v>61100</v>
      </c>
      <c r="O135" s="0" t="n">
        <v>1520</v>
      </c>
      <c r="P135" s="346" t="n">
        <v>5.13</v>
      </c>
      <c r="Q135" s="346" t="str">
        <f aca="false">N135&amp;" "&amp;O135</f>
        <v>61100 1520</v>
      </c>
      <c r="R135" s="346" t="str">
        <f aca="false">N135&amp;" "&amp;M135&amp;" "&amp;O135</f>
        <v>61100 3 1520</v>
      </c>
      <c r="T135" s="353"/>
      <c r="U135" s="349" t="s">
        <v>637</v>
      </c>
      <c r="V135" s="350"/>
      <c r="W135" s="352" t="n">
        <v>177.17</v>
      </c>
      <c r="Y135" s="0" t="n">
        <v>23</v>
      </c>
      <c r="Z135" s="0" t="n">
        <v>2015</v>
      </c>
      <c r="AA135" s="0" t="n">
        <v>68100</v>
      </c>
      <c r="AB135" s="0" t="n">
        <v>3</v>
      </c>
      <c r="AC135" s="346" t="n">
        <v>0</v>
      </c>
      <c r="AD135" s="346" t="n">
        <v>0</v>
      </c>
    </row>
    <row r="136" customFormat="false" ht="11.25" hidden="false" customHeight="true" outlineLevel="0" collapsed="false">
      <c r="A136" s="0" t="n">
        <v>2015</v>
      </c>
      <c r="B136" s="0" t="n">
        <v>61410</v>
      </c>
      <c r="C136" s="0" t="n">
        <v>2300</v>
      </c>
      <c r="D136" s="346" t="n">
        <v>74343913.94</v>
      </c>
      <c r="E136" s="346" t="str">
        <f aca="false">B136&amp;" "&amp;C136</f>
        <v>61410 2300</v>
      </c>
      <c r="G136" s="353"/>
      <c r="H136" s="354" t="n">
        <v>1140</v>
      </c>
      <c r="I136" s="355" t="n">
        <v>15105811.83</v>
      </c>
      <c r="K136" s="0" t="n">
        <v>2015</v>
      </c>
      <c r="L136" s="0" t="n">
        <v>3</v>
      </c>
      <c r="M136" s="0" t="n">
        <v>3</v>
      </c>
      <c r="N136" s="0" t="n">
        <v>61210</v>
      </c>
      <c r="O136" s="0" t="n">
        <v>1120</v>
      </c>
      <c r="P136" s="346" t="n">
        <v>3.53</v>
      </c>
      <c r="Q136" s="346" t="str">
        <f aca="false">N136&amp;" "&amp;O136</f>
        <v>61210 1120</v>
      </c>
      <c r="R136" s="346" t="str">
        <f aca="false">N136&amp;" "&amp;M136&amp;" "&amp;O136</f>
        <v>61210 3 1120</v>
      </c>
      <c r="T136" s="353"/>
      <c r="U136" s="349" t="n">
        <v>1134</v>
      </c>
      <c r="V136" s="349" t="n">
        <v>9</v>
      </c>
      <c r="W136" s="352" t="n">
        <v>71.71</v>
      </c>
      <c r="Y136" s="0" t="n">
        <v>23</v>
      </c>
      <c r="Z136" s="0" t="n">
        <v>2015</v>
      </c>
      <c r="AA136" s="0" t="n">
        <v>68200</v>
      </c>
      <c r="AB136" s="0" t="n">
        <v>9</v>
      </c>
      <c r="AC136" s="346" t="n">
        <v>0</v>
      </c>
      <c r="AD136" s="346" t="n">
        <v>0</v>
      </c>
    </row>
    <row r="137" customFormat="false" ht="11.25" hidden="false" customHeight="true" outlineLevel="0" collapsed="false">
      <c r="A137" s="0" t="n">
        <v>2015</v>
      </c>
      <c r="B137" s="0" t="n">
        <v>61410</v>
      </c>
      <c r="C137" s="0" t="n">
        <v>2400</v>
      </c>
      <c r="D137" s="346" t="n">
        <v>6640793.23</v>
      </c>
      <c r="E137" s="346" t="str">
        <f aca="false">B137&amp;" "&amp;C137</f>
        <v>61410 2400</v>
      </c>
      <c r="G137" s="353"/>
      <c r="H137" s="354" t="n">
        <v>1150</v>
      </c>
      <c r="I137" s="355" t="n">
        <v>187634997.47</v>
      </c>
      <c r="K137" s="0" t="n">
        <v>2015</v>
      </c>
      <c r="L137" s="0" t="n">
        <v>3</v>
      </c>
      <c r="M137" s="0" t="n">
        <v>3</v>
      </c>
      <c r="N137" s="0" t="n">
        <v>61210</v>
      </c>
      <c r="O137" s="0" t="n">
        <v>1150</v>
      </c>
      <c r="P137" s="346" t="n">
        <v>1.33</v>
      </c>
      <c r="Q137" s="346" t="str">
        <f aca="false">N137&amp;" "&amp;O137</f>
        <v>61210 1150</v>
      </c>
      <c r="R137" s="346" t="str">
        <f aca="false">N137&amp;" "&amp;M137&amp;" "&amp;O137</f>
        <v>61210 3 1150</v>
      </c>
      <c r="T137" s="353"/>
      <c r="U137" s="349" t="s">
        <v>657</v>
      </c>
      <c r="V137" s="350"/>
      <c r="W137" s="352" t="n">
        <v>71.71</v>
      </c>
      <c r="Y137" s="0" t="n">
        <v>23</v>
      </c>
      <c r="Z137" s="0" t="n">
        <v>2015</v>
      </c>
      <c r="AA137" s="0" t="n">
        <v>68200</v>
      </c>
      <c r="AB137" s="0" t="n">
        <v>2</v>
      </c>
      <c r="AC137" s="346" t="n">
        <v>0</v>
      </c>
      <c r="AD137" s="346" t="n">
        <v>0</v>
      </c>
    </row>
    <row r="138" customFormat="false" ht="11.25" hidden="false" customHeight="true" outlineLevel="0" collapsed="false">
      <c r="A138" s="0" t="n">
        <v>2015</v>
      </c>
      <c r="B138" s="0" t="n">
        <v>61410</v>
      </c>
      <c r="C138" s="0" t="n">
        <v>2500</v>
      </c>
      <c r="D138" s="346" t="n">
        <v>323143.89</v>
      </c>
      <c r="E138" s="346" t="str">
        <f aca="false">B138&amp;" "&amp;C138</f>
        <v>61410 2500</v>
      </c>
      <c r="G138" s="353"/>
      <c r="H138" s="354" t="n">
        <v>1620</v>
      </c>
      <c r="I138" s="355" t="n">
        <v>1638170.75</v>
      </c>
      <c r="K138" s="0" t="n">
        <v>2015</v>
      </c>
      <c r="L138" s="0" t="n">
        <v>3</v>
      </c>
      <c r="M138" s="0" t="n">
        <v>3</v>
      </c>
      <c r="N138" s="0" t="n">
        <v>61210</v>
      </c>
      <c r="O138" s="0" t="n">
        <v>1520</v>
      </c>
      <c r="P138" s="346" t="n">
        <v>0.09</v>
      </c>
      <c r="Q138" s="346" t="str">
        <f aca="false">N138&amp;" "&amp;O138</f>
        <v>61210 1520</v>
      </c>
      <c r="R138" s="346" t="str">
        <f aca="false">N138&amp;" "&amp;M138&amp;" "&amp;O138</f>
        <v>61210 3 1520</v>
      </c>
      <c r="T138" s="349" t="s">
        <v>658</v>
      </c>
      <c r="U138" s="350"/>
      <c r="V138" s="350"/>
      <c r="W138" s="352" t="n">
        <v>4100.5</v>
      </c>
      <c r="Y138" s="0" t="n">
        <v>23</v>
      </c>
      <c r="Z138" s="0" t="n">
        <v>2015</v>
      </c>
      <c r="AA138" s="0" t="n">
        <v>68200</v>
      </c>
      <c r="AB138" s="0" t="n">
        <v>3</v>
      </c>
      <c r="AC138" s="346" t="n">
        <v>56205.97</v>
      </c>
      <c r="AD138" s="346" t="n">
        <v>1</v>
      </c>
    </row>
    <row r="139" customFormat="false" ht="11.25" hidden="false" customHeight="true" outlineLevel="0" collapsed="false">
      <c r="A139" s="0" t="n">
        <v>2015</v>
      </c>
      <c r="B139" s="0" t="n">
        <v>61410</v>
      </c>
      <c r="C139" s="0" t="n">
        <v>2510</v>
      </c>
      <c r="D139" s="346" t="n">
        <v>67497.07</v>
      </c>
      <c r="E139" s="346" t="str">
        <f aca="false">B139&amp;" "&amp;C139</f>
        <v>61410 2510</v>
      </c>
      <c r="G139" s="353"/>
      <c r="H139" s="354" t="n">
        <v>2100</v>
      </c>
      <c r="I139" s="355" t="n">
        <v>44539973.29</v>
      </c>
      <c r="K139" s="0" t="n">
        <v>2015</v>
      </c>
      <c r="L139" s="0" t="n">
        <v>3</v>
      </c>
      <c r="M139" s="0" t="n">
        <v>3</v>
      </c>
      <c r="N139" s="0" t="n">
        <v>61220</v>
      </c>
      <c r="O139" s="0" t="n">
        <v>1120</v>
      </c>
      <c r="P139" s="346" t="n">
        <v>0.58</v>
      </c>
      <c r="Q139" s="346" t="str">
        <f aca="false">N139&amp;" "&amp;O139</f>
        <v>61220 1120</v>
      </c>
      <c r="R139" s="346" t="str">
        <f aca="false">N139&amp;" "&amp;M139&amp;" "&amp;O139</f>
        <v>61220 3 1120</v>
      </c>
      <c r="T139" s="349" t="n">
        <v>63000</v>
      </c>
      <c r="U139" s="349" t="n">
        <v>1110</v>
      </c>
      <c r="V139" s="349" t="n">
        <v>9</v>
      </c>
      <c r="W139" s="352" t="n">
        <v>124.84</v>
      </c>
      <c r="Y139" s="0" t="n">
        <v>23</v>
      </c>
      <c r="Z139" s="0" t="n">
        <v>2015</v>
      </c>
      <c r="AA139" s="0" t="n">
        <v>68100</v>
      </c>
      <c r="AB139" s="0" t="n">
        <v>9</v>
      </c>
      <c r="AC139" s="346" t="n">
        <v>0</v>
      </c>
      <c r="AD139" s="346" t="n">
        <v>0</v>
      </c>
    </row>
    <row r="140" customFormat="false" ht="11.25" hidden="false" customHeight="true" outlineLevel="0" collapsed="false">
      <c r="A140" s="0" t="n">
        <v>2015</v>
      </c>
      <c r="B140" s="0" t="n">
        <v>61410</v>
      </c>
      <c r="C140" s="0" t="n">
        <v>2600</v>
      </c>
      <c r="D140" s="346" t="n">
        <v>52388.19</v>
      </c>
      <c r="E140" s="346" t="str">
        <f aca="false">B140&amp;" "&amp;C140</f>
        <v>61410 2600</v>
      </c>
      <c r="G140" s="353"/>
      <c r="H140" s="354" t="n">
        <v>2210</v>
      </c>
      <c r="I140" s="355" t="n">
        <v>80867724.45</v>
      </c>
      <c r="K140" s="0" t="n">
        <v>2015</v>
      </c>
      <c r="L140" s="0" t="n">
        <v>3</v>
      </c>
      <c r="M140" s="0" t="n">
        <v>3</v>
      </c>
      <c r="N140" s="0" t="n">
        <v>61230</v>
      </c>
      <c r="O140" s="0" t="n">
        <v>1120</v>
      </c>
      <c r="P140" s="346" t="n">
        <v>1.01</v>
      </c>
      <c r="Q140" s="346" t="str">
        <f aca="false">N140&amp;" "&amp;O140</f>
        <v>61230 1120</v>
      </c>
      <c r="R140" s="346" t="str">
        <f aca="false">N140&amp;" "&amp;M140&amp;" "&amp;O140</f>
        <v>61230 3 1120</v>
      </c>
      <c r="T140" s="353"/>
      <c r="U140" s="349" t="s">
        <v>632</v>
      </c>
      <c r="V140" s="350"/>
      <c r="W140" s="352" t="n">
        <v>124.84</v>
      </c>
      <c r="Y140" s="0" t="n">
        <v>24</v>
      </c>
      <c r="Z140" s="0" t="n">
        <v>2015</v>
      </c>
      <c r="AA140" s="0" t="n">
        <v>68200</v>
      </c>
      <c r="AB140" s="0" t="n">
        <v>3</v>
      </c>
      <c r="AC140" s="346" t="n">
        <v>0</v>
      </c>
      <c r="AD140" s="346" t="n">
        <v>0</v>
      </c>
    </row>
    <row r="141" customFormat="false" ht="11.25" hidden="false" customHeight="true" outlineLevel="0" collapsed="false">
      <c r="A141" s="0" t="n">
        <v>2015</v>
      </c>
      <c r="B141" s="0" t="n">
        <v>61410</v>
      </c>
      <c r="C141" s="0" t="n">
        <v>2700</v>
      </c>
      <c r="D141" s="346" t="n">
        <v>1895464.54</v>
      </c>
      <c r="E141" s="346" t="str">
        <f aca="false">B141&amp;" "&amp;C141</f>
        <v>61410 2700</v>
      </c>
      <c r="G141" s="353"/>
      <c r="H141" s="354" t="n">
        <v>2300</v>
      </c>
      <c r="I141" s="355" t="n">
        <v>74343913.94</v>
      </c>
      <c r="K141" s="0" t="n">
        <v>2015</v>
      </c>
      <c r="L141" s="0" t="n">
        <v>3</v>
      </c>
      <c r="M141" s="0" t="n">
        <v>3</v>
      </c>
      <c r="N141" s="0" t="n">
        <v>61320</v>
      </c>
      <c r="O141" s="0" t="n">
        <v>1122</v>
      </c>
      <c r="P141" s="346" t="n">
        <v>2</v>
      </c>
      <c r="Q141" s="346" t="str">
        <f aca="false">N141&amp;" "&amp;O141</f>
        <v>61320 1122</v>
      </c>
      <c r="R141" s="346" t="str">
        <f aca="false">N141&amp;" "&amp;M141&amp;" "&amp;O141</f>
        <v>61320 3 1122</v>
      </c>
      <c r="T141" s="353"/>
      <c r="U141" s="349" t="n">
        <v>1130</v>
      </c>
      <c r="V141" s="349" t="n">
        <v>9</v>
      </c>
      <c r="W141" s="352" t="n">
        <v>155.97</v>
      </c>
      <c r="Y141" s="0" t="n">
        <v>24</v>
      </c>
      <c r="Z141" s="0" t="n">
        <v>2015</v>
      </c>
      <c r="AA141" s="0" t="n">
        <v>68200</v>
      </c>
      <c r="AB141" s="0" t="n">
        <v>9</v>
      </c>
      <c r="AC141" s="346" t="n">
        <v>0</v>
      </c>
      <c r="AD141" s="346" t="n">
        <v>0</v>
      </c>
    </row>
    <row r="142" customFormat="false" ht="11.25" hidden="false" customHeight="true" outlineLevel="0" collapsed="false">
      <c r="A142" s="0" t="n">
        <v>2015</v>
      </c>
      <c r="B142" s="0" t="n">
        <v>61410</v>
      </c>
      <c r="C142" s="0" t="n">
        <v>2750</v>
      </c>
      <c r="D142" s="346" t="n">
        <v>6047753.23</v>
      </c>
      <c r="E142" s="346" t="str">
        <f aca="false">B142&amp;" "&amp;C142</f>
        <v>61410 2750</v>
      </c>
      <c r="G142" s="353"/>
      <c r="H142" s="354" t="n">
        <v>2400</v>
      </c>
      <c r="I142" s="355" t="n">
        <v>6640793.23</v>
      </c>
      <c r="K142" s="0" t="n">
        <v>2015</v>
      </c>
      <c r="L142" s="0" t="n">
        <v>3</v>
      </c>
      <c r="M142" s="0" t="n">
        <v>3</v>
      </c>
      <c r="N142" s="0" t="n">
        <v>61410</v>
      </c>
      <c r="O142" s="0" t="n">
        <v>1126</v>
      </c>
      <c r="P142" s="346" t="n">
        <v>1.33</v>
      </c>
      <c r="Q142" s="346" t="str">
        <f aca="false">N142&amp;" "&amp;O142</f>
        <v>61410 1126</v>
      </c>
      <c r="R142" s="346" t="str">
        <f aca="false">N142&amp;" "&amp;M142&amp;" "&amp;O142</f>
        <v>61410 3 1126</v>
      </c>
      <c r="T142" s="353"/>
      <c r="U142" s="349" t="s">
        <v>642</v>
      </c>
      <c r="V142" s="350"/>
      <c r="W142" s="352" t="n">
        <v>155.97</v>
      </c>
      <c r="Y142" s="0" t="n">
        <v>24</v>
      </c>
      <c r="Z142" s="0" t="n">
        <v>2015</v>
      </c>
      <c r="AA142" s="0" t="n">
        <v>68200</v>
      </c>
      <c r="AB142" s="0" t="n">
        <v>2</v>
      </c>
      <c r="AC142" s="346" t="n">
        <v>0</v>
      </c>
      <c r="AD142" s="346" t="n">
        <v>0</v>
      </c>
    </row>
    <row r="143" customFormat="false" ht="11.25" hidden="false" customHeight="true" outlineLevel="0" collapsed="false">
      <c r="A143" s="0" t="n">
        <v>2015</v>
      </c>
      <c r="B143" s="0" t="n">
        <v>61410</v>
      </c>
      <c r="C143" s="0" t="n">
        <v>2800</v>
      </c>
      <c r="D143" s="346" t="n">
        <v>16791562.73</v>
      </c>
      <c r="E143" s="346" t="str">
        <f aca="false">B143&amp;" "&amp;C143</f>
        <v>61410 2800</v>
      </c>
      <c r="G143" s="353"/>
      <c r="H143" s="354" t="n">
        <v>2500</v>
      </c>
      <c r="I143" s="355" t="n">
        <v>323143.89</v>
      </c>
      <c r="K143" s="0" t="n">
        <v>2015</v>
      </c>
      <c r="L143" s="0" t="n">
        <v>3</v>
      </c>
      <c r="M143" s="0" t="n">
        <v>3</v>
      </c>
      <c r="N143" s="0" t="n">
        <v>61410</v>
      </c>
      <c r="O143" s="0" t="n">
        <v>1127</v>
      </c>
      <c r="P143" s="346" t="n">
        <v>3.66</v>
      </c>
      <c r="Q143" s="346" t="str">
        <f aca="false">N143&amp;" "&amp;O143</f>
        <v>61410 1127</v>
      </c>
      <c r="R143" s="346" t="str">
        <f aca="false">N143&amp;" "&amp;M143&amp;" "&amp;O143</f>
        <v>61410 3 1127</v>
      </c>
      <c r="T143" s="353"/>
      <c r="U143" s="349" t="n">
        <v>1140</v>
      </c>
      <c r="V143" s="349" t="n">
        <v>9</v>
      </c>
      <c r="W143" s="352" t="n">
        <v>814.8</v>
      </c>
      <c r="Y143" s="0" t="n">
        <v>24</v>
      </c>
      <c r="Z143" s="0" t="n">
        <v>2015</v>
      </c>
      <c r="AA143" s="0" t="n">
        <v>68100</v>
      </c>
      <c r="AB143" s="0" t="n">
        <v>3</v>
      </c>
      <c r="AC143" s="346" t="n">
        <v>122099</v>
      </c>
      <c r="AD143" s="346" t="n">
        <v>2</v>
      </c>
    </row>
    <row r="144" customFormat="false" ht="11.25" hidden="false" customHeight="true" outlineLevel="0" collapsed="false">
      <c r="A144" s="0" t="n">
        <v>2015</v>
      </c>
      <c r="B144" s="0" t="n">
        <v>61410</v>
      </c>
      <c r="C144" s="0" t="n">
        <v>3000</v>
      </c>
      <c r="D144" s="346" t="n">
        <v>2919421.29</v>
      </c>
      <c r="E144" s="346" t="str">
        <f aca="false">B144&amp;" "&amp;C144</f>
        <v>61410 3000</v>
      </c>
      <c r="G144" s="353"/>
      <c r="H144" s="354" t="n">
        <v>2600</v>
      </c>
      <c r="I144" s="355" t="n">
        <v>52388.19</v>
      </c>
      <c r="K144" s="0" t="n">
        <v>2015</v>
      </c>
      <c r="L144" s="0" t="n">
        <v>3</v>
      </c>
      <c r="M144" s="0" t="n">
        <v>3</v>
      </c>
      <c r="N144" s="0" t="n">
        <v>61410</v>
      </c>
      <c r="O144" s="0" t="n">
        <v>1150</v>
      </c>
      <c r="P144" s="346" t="n">
        <v>4.79</v>
      </c>
      <c r="Q144" s="346" t="str">
        <f aca="false">N144&amp;" "&amp;O144</f>
        <v>61410 1150</v>
      </c>
      <c r="R144" s="346" t="str">
        <f aca="false">N144&amp;" "&amp;M144&amp;" "&amp;O144</f>
        <v>61410 3 1150</v>
      </c>
      <c r="T144" s="353"/>
      <c r="U144" s="349" t="s">
        <v>636</v>
      </c>
      <c r="V144" s="350"/>
      <c r="W144" s="352" t="n">
        <v>814.8</v>
      </c>
      <c r="Y144" s="0" t="n">
        <v>24</v>
      </c>
      <c r="Z144" s="0" t="n">
        <v>2015</v>
      </c>
      <c r="AA144" s="0" t="n">
        <v>68100</v>
      </c>
      <c r="AB144" s="0" t="n">
        <v>9</v>
      </c>
      <c r="AC144" s="346" t="n">
        <v>0</v>
      </c>
      <c r="AD144" s="346" t="n">
        <v>0</v>
      </c>
    </row>
    <row r="145" customFormat="false" ht="11.25" hidden="false" customHeight="true" outlineLevel="0" collapsed="false">
      <c r="A145" s="0" t="n">
        <v>2015</v>
      </c>
      <c r="B145" s="0" t="n">
        <v>61410</v>
      </c>
      <c r="C145" s="0" t="n">
        <v>3810</v>
      </c>
      <c r="D145" s="346" t="n">
        <v>16.23</v>
      </c>
      <c r="E145" s="346" t="str">
        <f aca="false">B145&amp;" "&amp;C145</f>
        <v>61410 3810</v>
      </c>
      <c r="G145" s="353"/>
      <c r="H145" s="354" t="n">
        <v>2700</v>
      </c>
      <c r="I145" s="355" t="n">
        <v>1895464.54</v>
      </c>
      <c r="K145" s="0" t="n">
        <v>2015</v>
      </c>
      <c r="L145" s="0" t="n">
        <v>3</v>
      </c>
      <c r="M145" s="0" t="n">
        <v>9</v>
      </c>
      <c r="N145" s="0" t="n">
        <v>61100</v>
      </c>
      <c r="O145" s="0" t="n">
        <v>1120</v>
      </c>
      <c r="P145" s="346" t="n">
        <v>1.45</v>
      </c>
      <c r="Q145" s="346" t="str">
        <f aca="false">N145&amp;" "&amp;O145</f>
        <v>61100 1120</v>
      </c>
      <c r="R145" s="346" t="str">
        <f aca="false">N145&amp;" "&amp;M145&amp;" "&amp;O145</f>
        <v>61100 9 1120</v>
      </c>
      <c r="T145" s="353"/>
      <c r="U145" s="349" t="n">
        <v>1150</v>
      </c>
      <c r="V145" s="349" t="n">
        <v>9</v>
      </c>
      <c r="W145" s="352" t="n">
        <v>330.4</v>
      </c>
      <c r="Y145" s="0" t="n">
        <v>24</v>
      </c>
      <c r="Z145" s="0" t="n">
        <v>2015</v>
      </c>
      <c r="AA145" s="0" t="n">
        <v>68100</v>
      </c>
      <c r="AB145" s="0" t="n">
        <v>2</v>
      </c>
      <c r="AC145" s="346" t="n">
        <v>330453</v>
      </c>
      <c r="AD145" s="346" t="n">
        <v>8</v>
      </c>
    </row>
    <row r="146" customFormat="false" ht="11.25" hidden="false" customHeight="true" outlineLevel="0" collapsed="false">
      <c r="A146" s="0" t="n">
        <v>2015</v>
      </c>
      <c r="B146" s="0" t="n">
        <v>61410</v>
      </c>
      <c r="C146" s="0" t="n">
        <v>4000</v>
      </c>
      <c r="D146" s="346" t="n">
        <v>2435031.6</v>
      </c>
      <c r="E146" s="346" t="str">
        <f aca="false">B146&amp;" "&amp;C146</f>
        <v>61410 4000</v>
      </c>
      <c r="G146" s="353"/>
      <c r="H146" s="354" t="n">
        <v>2750</v>
      </c>
      <c r="I146" s="355" t="n">
        <v>6047753.23</v>
      </c>
      <c r="K146" s="0" t="n">
        <v>2015</v>
      </c>
      <c r="L146" s="0" t="n">
        <v>3</v>
      </c>
      <c r="M146" s="0" t="n">
        <v>9</v>
      </c>
      <c r="N146" s="0" t="n">
        <v>62100</v>
      </c>
      <c r="O146" s="0" t="n">
        <v>1110</v>
      </c>
      <c r="P146" s="346" t="n">
        <v>4.85</v>
      </c>
      <c r="Q146" s="346" t="str">
        <f aca="false">N146&amp;" "&amp;O146</f>
        <v>62100 1110</v>
      </c>
      <c r="R146" s="346" t="str">
        <f aca="false">N146&amp;" "&amp;M146&amp;" "&amp;O146</f>
        <v>62100 9 1110</v>
      </c>
      <c r="T146" s="353"/>
      <c r="U146" s="349" t="s">
        <v>637</v>
      </c>
      <c r="V146" s="350"/>
      <c r="W146" s="352" t="n">
        <v>330.4</v>
      </c>
      <c r="Y146" s="0" t="n">
        <v>25</v>
      </c>
      <c r="Z146" s="0" t="n">
        <v>2015</v>
      </c>
      <c r="AA146" s="0" t="n">
        <v>68100</v>
      </c>
      <c r="AB146" s="0" t="n">
        <v>2</v>
      </c>
      <c r="AC146" s="346" t="n">
        <v>0</v>
      </c>
      <c r="AD146" s="346" t="n">
        <v>0</v>
      </c>
    </row>
    <row r="147" customFormat="false" ht="11.25" hidden="false" customHeight="true" outlineLevel="0" collapsed="false">
      <c r="A147" s="0" t="n">
        <v>2015</v>
      </c>
      <c r="B147" s="0" t="n">
        <v>61410</v>
      </c>
      <c r="C147" s="0" t="n">
        <v>5200</v>
      </c>
      <c r="D147" s="346" t="n">
        <v>1205833.59</v>
      </c>
      <c r="E147" s="346" t="str">
        <f aca="false">B147&amp;" "&amp;C147</f>
        <v>61410 5200</v>
      </c>
      <c r="G147" s="353"/>
      <c r="H147" s="354" t="n">
        <v>2800</v>
      </c>
      <c r="I147" s="355" t="n">
        <v>16791562.73</v>
      </c>
      <c r="K147" s="0" t="n">
        <v>2015</v>
      </c>
      <c r="L147" s="0" t="n">
        <v>3</v>
      </c>
      <c r="M147" s="0" t="n">
        <v>9</v>
      </c>
      <c r="N147" s="0" t="n">
        <v>62100</v>
      </c>
      <c r="O147" s="0" t="n">
        <v>1111</v>
      </c>
      <c r="P147" s="346" t="n">
        <v>7</v>
      </c>
      <c r="Q147" s="346" t="str">
        <f aca="false">N147&amp;" "&amp;O147</f>
        <v>62100 1111</v>
      </c>
      <c r="R147" s="346" t="str">
        <f aca="false">N147&amp;" "&amp;M147&amp;" "&amp;O147</f>
        <v>62100 9 1111</v>
      </c>
      <c r="T147" s="353"/>
      <c r="U147" s="349" t="n">
        <v>1160</v>
      </c>
      <c r="V147" s="349" t="n">
        <v>9</v>
      </c>
      <c r="W147" s="352" t="n">
        <v>449.9</v>
      </c>
      <c r="Y147" s="0" t="n">
        <v>25</v>
      </c>
      <c r="Z147" s="0" t="n">
        <v>2015</v>
      </c>
      <c r="AA147" s="0" t="n">
        <v>68100</v>
      </c>
      <c r="AB147" s="0" t="n">
        <v>3</v>
      </c>
      <c r="AC147" s="346" t="n">
        <v>0</v>
      </c>
      <c r="AD147" s="346" t="n">
        <v>0</v>
      </c>
    </row>
    <row r="148" customFormat="false" ht="11.25" hidden="false" customHeight="true" outlineLevel="0" collapsed="false">
      <c r="A148" s="0" t="n">
        <v>2015</v>
      </c>
      <c r="B148" s="0" t="n">
        <v>61410</v>
      </c>
      <c r="C148" s="0" t="n">
        <v>5400</v>
      </c>
      <c r="D148" s="346" t="n">
        <v>5301268.58</v>
      </c>
      <c r="E148" s="346" t="str">
        <f aca="false">B148&amp;" "&amp;C148</f>
        <v>61410 5400</v>
      </c>
      <c r="G148" s="353"/>
      <c r="H148" s="354" t="n">
        <v>3000</v>
      </c>
      <c r="I148" s="355" t="n">
        <v>2919421.29</v>
      </c>
      <c r="K148" s="0" t="n">
        <v>2015</v>
      </c>
      <c r="L148" s="0" t="n">
        <v>3</v>
      </c>
      <c r="M148" s="0" t="n">
        <v>9</v>
      </c>
      <c r="N148" s="0" t="n">
        <v>62100</v>
      </c>
      <c r="O148" s="0" t="n">
        <v>1112</v>
      </c>
      <c r="P148" s="346" t="n">
        <v>1</v>
      </c>
      <c r="Q148" s="346" t="str">
        <f aca="false">N148&amp;" "&amp;O148</f>
        <v>62100 1112</v>
      </c>
      <c r="R148" s="346" t="str">
        <f aca="false">N148&amp;" "&amp;M148&amp;" "&amp;O148</f>
        <v>62100 9 1112</v>
      </c>
      <c r="T148" s="353"/>
      <c r="U148" s="349" t="s">
        <v>659</v>
      </c>
      <c r="V148" s="350"/>
      <c r="W148" s="352" t="n">
        <v>449.9</v>
      </c>
      <c r="Y148" s="0" t="n">
        <v>25</v>
      </c>
      <c r="Z148" s="0" t="n">
        <v>2015</v>
      </c>
      <c r="AA148" s="0" t="n">
        <v>68200</v>
      </c>
      <c r="AB148" s="0" t="n">
        <v>9</v>
      </c>
      <c r="AC148" s="346" t="n">
        <v>0</v>
      </c>
      <c r="AD148" s="346" t="n">
        <v>0</v>
      </c>
    </row>
    <row r="149" customFormat="false" ht="11.25" hidden="false" customHeight="true" outlineLevel="0" collapsed="false">
      <c r="A149" s="0" t="n">
        <v>2015</v>
      </c>
      <c r="B149" s="0" t="n">
        <v>61410</v>
      </c>
      <c r="C149" s="0" t="n">
        <v>5500</v>
      </c>
      <c r="D149" s="346" t="n">
        <v>1152632.5</v>
      </c>
      <c r="E149" s="346" t="str">
        <f aca="false">B149&amp;" "&amp;C149</f>
        <v>61410 5500</v>
      </c>
      <c r="G149" s="353"/>
      <c r="H149" s="354" t="n">
        <v>3810</v>
      </c>
      <c r="I149" s="355" t="n">
        <v>16.23</v>
      </c>
      <c r="K149" s="0" t="n">
        <v>2015</v>
      </c>
      <c r="L149" s="0" t="n">
        <v>3</v>
      </c>
      <c r="M149" s="0" t="n">
        <v>9</v>
      </c>
      <c r="N149" s="0" t="n">
        <v>62100</v>
      </c>
      <c r="O149" s="0" t="n">
        <v>1130</v>
      </c>
      <c r="P149" s="346" t="n">
        <v>0.02</v>
      </c>
      <c r="Q149" s="346" t="str">
        <f aca="false">N149&amp;" "&amp;O149</f>
        <v>62100 1130</v>
      </c>
      <c r="R149" s="346" t="str">
        <f aca="false">N149&amp;" "&amp;M149&amp;" "&amp;O149</f>
        <v>62100 9 1130</v>
      </c>
      <c r="T149" s="353"/>
      <c r="U149" s="349" t="n">
        <v>1170</v>
      </c>
      <c r="V149" s="349" t="n">
        <v>9</v>
      </c>
      <c r="W149" s="352" t="n">
        <v>14993.43</v>
      </c>
      <c r="Y149" s="0" t="n">
        <v>25</v>
      </c>
      <c r="Z149" s="0" t="n">
        <v>2015</v>
      </c>
      <c r="AA149" s="0" t="n">
        <v>68200</v>
      </c>
      <c r="AB149" s="0" t="n">
        <v>2</v>
      </c>
      <c r="AC149" s="346" t="n">
        <v>0</v>
      </c>
      <c r="AD149" s="346" t="n">
        <v>0</v>
      </c>
    </row>
    <row r="150" customFormat="false" ht="11.25" hidden="false" customHeight="true" outlineLevel="0" collapsed="false">
      <c r="A150" s="0" t="n">
        <v>2015</v>
      </c>
      <c r="B150" s="0" t="n">
        <v>61410</v>
      </c>
      <c r="C150" s="0" t="n">
        <v>5800</v>
      </c>
      <c r="D150" s="346" t="n">
        <v>521312.33</v>
      </c>
      <c r="E150" s="346" t="str">
        <f aca="false">B150&amp;" "&amp;C150</f>
        <v>61410 5800</v>
      </c>
      <c r="G150" s="353"/>
      <c r="H150" s="354" t="n">
        <v>4000</v>
      </c>
      <c r="I150" s="355" t="n">
        <v>2435031.6</v>
      </c>
      <c r="K150" s="0" t="n">
        <v>2015</v>
      </c>
      <c r="L150" s="0" t="n">
        <v>3</v>
      </c>
      <c r="M150" s="0" t="n">
        <v>9</v>
      </c>
      <c r="N150" s="0" t="n">
        <v>62100</v>
      </c>
      <c r="O150" s="0" t="n">
        <v>1150</v>
      </c>
      <c r="P150" s="346" t="n">
        <v>6</v>
      </c>
      <c r="Q150" s="346" t="str">
        <f aca="false">N150&amp;" "&amp;O150</f>
        <v>62100 1150</v>
      </c>
      <c r="R150" s="346" t="str">
        <f aca="false">N150&amp;" "&amp;M150&amp;" "&amp;O150</f>
        <v>62100 9 1150</v>
      </c>
      <c r="T150" s="353"/>
      <c r="U150" s="349" t="s">
        <v>660</v>
      </c>
      <c r="V150" s="350"/>
      <c r="W150" s="352" t="n">
        <v>14993.43</v>
      </c>
      <c r="Y150" s="0" t="n">
        <v>25</v>
      </c>
      <c r="Z150" s="0" t="n">
        <v>2015</v>
      </c>
      <c r="AA150" s="0" t="n">
        <v>68200</v>
      </c>
      <c r="AB150" s="0" t="n">
        <v>3</v>
      </c>
      <c r="AC150" s="346" t="n">
        <v>0</v>
      </c>
      <c r="AD150" s="346" t="n">
        <v>0</v>
      </c>
    </row>
    <row r="151" customFormat="false" ht="11.25" hidden="false" customHeight="true" outlineLevel="0" collapsed="false">
      <c r="A151" s="0" t="n">
        <v>2015</v>
      </c>
      <c r="B151" s="0" t="n">
        <v>61410</v>
      </c>
      <c r="C151" s="0" t="n">
        <v>6000</v>
      </c>
      <c r="D151" s="346" t="n">
        <v>8217701.51</v>
      </c>
      <c r="E151" s="346" t="str">
        <f aca="false">B151&amp;" "&amp;C151</f>
        <v>61410 6000</v>
      </c>
      <c r="G151" s="353"/>
      <c r="H151" s="354" t="n">
        <v>5200</v>
      </c>
      <c r="I151" s="355" t="n">
        <v>1205833.59</v>
      </c>
      <c r="K151" s="0" t="n">
        <v>2015</v>
      </c>
      <c r="L151" s="0" t="n">
        <v>3</v>
      </c>
      <c r="M151" s="0" t="n">
        <v>9</v>
      </c>
      <c r="N151" s="0" t="n">
        <v>62200</v>
      </c>
      <c r="O151" s="0" t="n">
        <v>1130</v>
      </c>
      <c r="P151" s="346" t="n">
        <v>3.15</v>
      </c>
      <c r="Q151" s="346" t="str">
        <f aca="false">N151&amp;" "&amp;O151</f>
        <v>62200 1130</v>
      </c>
      <c r="R151" s="346" t="str">
        <f aca="false">N151&amp;" "&amp;M151&amp;" "&amp;O151</f>
        <v>62200 9 1130</v>
      </c>
      <c r="T151" s="353"/>
      <c r="U151" s="349" t="n">
        <v>1190</v>
      </c>
      <c r="V151" s="349" t="n">
        <v>9</v>
      </c>
      <c r="W151" s="352" t="n">
        <v>815.16</v>
      </c>
      <c r="Y151" s="0" t="n">
        <v>25</v>
      </c>
      <c r="Z151" s="0" t="n">
        <v>2015</v>
      </c>
      <c r="AA151" s="0" t="n">
        <v>68100</v>
      </c>
      <c r="AB151" s="0" t="n">
        <v>9</v>
      </c>
      <c r="AC151" s="346" t="n">
        <v>0</v>
      </c>
      <c r="AD151" s="346" t="n">
        <v>0</v>
      </c>
    </row>
    <row r="152" customFormat="false" ht="11.25" hidden="false" customHeight="true" outlineLevel="0" collapsed="false">
      <c r="A152" s="0" t="n">
        <v>2015</v>
      </c>
      <c r="B152" s="0" t="n">
        <v>61410</v>
      </c>
      <c r="C152" s="0" t="n">
        <v>8100</v>
      </c>
      <c r="D152" s="346" t="n">
        <v>602515.38</v>
      </c>
      <c r="E152" s="346" t="str">
        <f aca="false">B152&amp;" "&amp;C152</f>
        <v>61410 8100</v>
      </c>
      <c r="G152" s="353"/>
      <c r="H152" s="354" t="n">
        <v>5400</v>
      </c>
      <c r="I152" s="355" t="n">
        <v>5301268.58</v>
      </c>
      <c r="K152" s="0" t="n">
        <v>2015</v>
      </c>
      <c r="L152" s="0" t="n">
        <v>3</v>
      </c>
      <c r="M152" s="0" t="n">
        <v>9</v>
      </c>
      <c r="N152" s="0" t="n">
        <v>62200</v>
      </c>
      <c r="O152" s="0" t="n">
        <v>1131</v>
      </c>
      <c r="P152" s="346" t="n">
        <v>6.67</v>
      </c>
      <c r="Q152" s="346" t="str">
        <f aca="false">N152&amp;" "&amp;O152</f>
        <v>62200 1131</v>
      </c>
      <c r="R152" s="346" t="str">
        <f aca="false">N152&amp;" "&amp;M152&amp;" "&amp;O152</f>
        <v>62200 9 1131</v>
      </c>
      <c r="T152" s="353"/>
      <c r="U152" s="349" t="s">
        <v>661</v>
      </c>
      <c r="V152" s="350"/>
      <c r="W152" s="352" t="n">
        <v>815.16</v>
      </c>
      <c r="Y152" s="0" t="n">
        <v>26</v>
      </c>
      <c r="Z152" s="0" t="n">
        <v>2015</v>
      </c>
      <c r="AA152" s="0" t="n">
        <v>68100</v>
      </c>
      <c r="AB152" s="0" t="n">
        <v>2</v>
      </c>
      <c r="AC152" s="346" t="n">
        <v>0</v>
      </c>
      <c r="AD152" s="346" t="n">
        <v>0</v>
      </c>
    </row>
    <row r="153" customFormat="false" ht="11.25" hidden="false" customHeight="true" outlineLevel="0" collapsed="false">
      <c r="A153" s="0" t="n">
        <v>2015</v>
      </c>
      <c r="B153" s="0" t="n">
        <v>61410</v>
      </c>
      <c r="C153" s="0" t="n">
        <v>8200</v>
      </c>
      <c r="D153" s="346" t="n">
        <v>374882.56</v>
      </c>
      <c r="E153" s="346" t="str">
        <f aca="false">B153&amp;" "&amp;C153</f>
        <v>61410 8200</v>
      </c>
      <c r="G153" s="353"/>
      <c r="H153" s="354" t="n">
        <v>5500</v>
      </c>
      <c r="I153" s="355" t="n">
        <v>1152632.5</v>
      </c>
      <c r="K153" s="0" t="n">
        <v>2015</v>
      </c>
      <c r="L153" s="0" t="n">
        <v>3</v>
      </c>
      <c r="M153" s="0" t="n">
        <v>9</v>
      </c>
      <c r="N153" s="0" t="n">
        <v>62200</v>
      </c>
      <c r="O153" s="0" t="n">
        <v>1132</v>
      </c>
      <c r="P153" s="346" t="n">
        <v>1</v>
      </c>
      <c r="Q153" s="346" t="str">
        <f aca="false">N153&amp;" "&amp;O153</f>
        <v>62200 1132</v>
      </c>
      <c r="R153" s="346" t="str">
        <f aca="false">N153&amp;" "&amp;M153&amp;" "&amp;O153</f>
        <v>62200 9 1132</v>
      </c>
      <c r="T153" s="349" t="s">
        <v>662</v>
      </c>
      <c r="U153" s="350"/>
      <c r="V153" s="350"/>
      <c r="W153" s="352" t="n">
        <v>17684.5</v>
      </c>
      <c r="Y153" s="0" t="n">
        <v>26</v>
      </c>
      <c r="Z153" s="0" t="n">
        <v>2015</v>
      </c>
      <c r="AA153" s="0" t="n">
        <v>68100</v>
      </c>
      <c r="AB153" s="0" t="n">
        <v>3</v>
      </c>
      <c r="AC153" s="346" t="n">
        <v>0</v>
      </c>
      <c r="AD153" s="346" t="n">
        <v>0</v>
      </c>
    </row>
    <row r="154" customFormat="false" ht="11.25" hidden="false" customHeight="true" outlineLevel="0" collapsed="false">
      <c r="A154" s="0" t="n">
        <v>2015</v>
      </c>
      <c r="B154" s="0" t="n">
        <v>61410</v>
      </c>
      <c r="C154" s="0" t="n">
        <v>9000</v>
      </c>
      <c r="D154" s="346" t="n">
        <v>768115.21</v>
      </c>
      <c r="E154" s="346" t="str">
        <f aca="false">B154&amp;" "&amp;C154</f>
        <v>61410 9000</v>
      </c>
      <c r="G154" s="353"/>
      <c r="H154" s="354" t="n">
        <v>5800</v>
      </c>
      <c r="I154" s="355" t="n">
        <v>521312.33</v>
      </c>
      <c r="K154" s="0" t="n">
        <v>2015</v>
      </c>
      <c r="L154" s="0" t="n">
        <v>3</v>
      </c>
      <c r="M154" s="0" t="n">
        <v>9</v>
      </c>
      <c r="N154" s="0" t="n">
        <v>62200</v>
      </c>
      <c r="O154" s="0" t="n">
        <v>1150</v>
      </c>
      <c r="P154" s="346" t="n">
        <v>0.75</v>
      </c>
      <c r="Q154" s="346" t="str">
        <f aca="false">N154&amp;" "&amp;O154</f>
        <v>62200 1150</v>
      </c>
      <c r="R154" s="346" t="str">
        <f aca="false">N154&amp;" "&amp;M154&amp;" "&amp;O154</f>
        <v>62200 9 1150</v>
      </c>
      <c r="T154" s="349" t="n">
        <v>64000</v>
      </c>
      <c r="U154" s="349" t="n">
        <v>1110</v>
      </c>
      <c r="V154" s="349" t="n">
        <v>9</v>
      </c>
      <c r="W154" s="352" t="n">
        <v>192.21</v>
      </c>
      <c r="Y154" s="0" t="n">
        <v>26</v>
      </c>
      <c r="Z154" s="0" t="n">
        <v>2015</v>
      </c>
      <c r="AA154" s="0" t="n">
        <v>68200</v>
      </c>
      <c r="AB154" s="0" t="n">
        <v>9</v>
      </c>
      <c r="AC154" s="346" t="n">
        <v>0</v>
      </c>
      <c r="AD154" s="346" t="n">
        <v>0</v>
      </c>
    </row>
    <row r="155" customFormat="false" ht="11.25" hidden="false" customHeight="true" outlineLevel="0" collapsed="false">
      <c r="A155" s="0" t="n">
        <v>2015</v>
      </c>
      <c r="B155" s="0" t="n">
        <v>68100</v>
      </c>
      <c r="C155" s="0" t="n">
        <v>1110</v>
      </c>
      <c r="D155" s="346" t="n">
        <v>1737076.94</v>
      </c>
      <c r="E155" s="346" t="str">
        <f aca="false">B155&amp;" "&amp;C155</f>
        <v>68100 1110</v>
      </c>
      <c r="G155" s="353"/>
      <c r="H155" s="354" t="n">
        <v>6000</v>
      </c>
      <c r="I155" s="355" t="n">
        <v>8217701.51</v>
      </c>
      <c r="K155" s="0" t="n">
        <v>2015</v>
      </c>
      <c r="L155" s="0" t="n">
        <v>3</v>
      </c>
      <c r="M155" s="0" t="n">
        <v>9</v>
      </c>
      <c r="N155" s="0" t="n">
        <v>63000</v>
      </c>
      <c r="O155" s="0" t="n">
        <v>1110</v>
      </c>
      <c r="P155" s="346" t="n">
        <v>0.5</v>
      </c>
      <c r="Q155" s="346" t="str">
        <f aca="false">N155&amp;" "&amp;O155</f>
        <v>63000 1110</v>
      </c>
      <c r="R155" s="346" t="str">
        <f aca="false">N155&amp;" "&amp;M155&amp;" "&amp;O155</f>
        <v>63000 9 1110</v>
      </c>
      <c r="T155" s="353"/>
      <c r="U155" s="349" t="s">
        <v>632</v>
      </c>
      <c r="V155" s="350"/>
      <c r="W155" s="352" t="n">
        <v>192.21</v>
      </c>
      <c r="Y155" s="0" t="n">
        <v>26</v>
      </c>
      <c r="Z155" s="0" t="n">
        <v>2015</v>
      </c>
      <c r="AA155" s="0" t="n">
        <v>68200</v>
      </c>
      <c r="AB155" s="0" t="n">
        <v>2</v>
      </c>
      <c r="AC155" s="346" t="n">
        <v>0</v>
      </c>
      <c r="AD155" s="346" t="n">
        <v>0</v>
      </c>
    </row>
    <row r="156" customFormat="false" ht="11.25" hidden="false" customHeight="true" outlineLevel="0" collapsed="false">
      <c r="A156" s="0" t="n">
        <v>2015</v>
      </c>
      <c r="B156" s="0" t="n">
        <v>68100</v>
      </c>
      <c r="C156" s="0" t="n">
        <v>1120</v>
      </c>
      <c r="D156" s="346" t="n">
        <v>60200023.36</v>
      </c>
      <c r="E156" s="346" t="str">
        <f aca="false">B156&amp;" "&amp;C156</f>
        <v>68100 1120</v>
      </c>
      <c r="G156" s="353"/>
      <c r="H156" s="354" t="n">
        <v>8100</v>
      </c>
      <c r="I156" s="355" t="n">
        <v>602515.38</v>
      </c>
      <c r="K156" s="0" t="n">
        <v>2015</v>
      </c>
      <c r="L156" s="0" t="n">
        <v>3</v>
      </c>
      <c r="M156" s="0" t="n">
        <v>9</v>
      </c>
      <c r="N156" s="0" t="n">
        <v>63000</v>
      </c>
      <c r="O156" s="0" t="n">
        <v>1150</v>
      </c>
      <c r="P156" s="346" t="n">
        <v>1</v>
      </c>
      <c r="Q156" s="346" t="str">
        <f aca="false">N156&amp;" "&amp;O156</f>
        <v>63000 1150</v>
      </c>
      <c r="R156" s="346" t="str">
        <f aca="false">N156&amp;" "&amp;M156&amp;" "&amp;O156</f>
        <v>63000 9 1150</v>
      </c>
      <c r="T156" s="353"/>
      <c r="U156" s="349" t="n">
        <v>1130</v>
      </c>
      <c r="V156" s="349" t="n">
        <v>9</v>
      </c>
      <c r="W156" s="352" t="n">
        <v>165.38</v>
      </c>
      <c r="Y156" s="0" t="n">
        <v>26</v>
      </c>
      <c r="Z156" s="0" t="n">
        <v>2015</v>
      </c>
      <c r="AA156" s="0" t="n">
        <v>68200</v>
      </c>
      <c r="AB156" s="0" t="n">
        <v>3</v>
      </c>
      <c r="AC156" s="346" t="n">
        <v>0</v>
      </c>
      <c r="AD156" s="346" t="n">
        <v>0</v>
      </c>
    </row>
    <row r="157" customFormat="false" ht="11.25" hidden="false" customHeight="true" outlineLevel="0" collapsed="false">
      <c r="A157" s="0" t="n">
        <v>2015</v>
      </c>
      <c r="B157" s="0" t="n">
        <v>68100</v>
      </c>
      <c r="C157" s="0" t="n">
        <v>1133</v>
      </c>
      <c r="D157" s="346" t="n">
        <v>684310.44</v>
      </c>
      <c r="E157" s="346" t="str">
        <f aca="false">B157&amp;" "&amp;C157</f>
        <v>68100 1133</v>
      </c>
      <c r="G157" s="353"/>
      <c r="H157" s="354" t="n">
        <v>8200</v>
      </c>
      <c r="I157" s="355" t="n">
        <v>374882.56</v>
      </c>
      <c r="K157" s="0" t="n">
        <v>2015</v>
      </c>
      <c r="L157" s="0" t="n">
        <v>3</v>
      </c>
      <c r="M157" s="0" t="n">
        <v>9</v>
      </c>
      <c r="N157" s="0" t="n">
        <v>63000</v>
      </c>
      <c r="O157" s="0" t="n">
        <v>1160</v>
      </c>
      <c r="P157" s="346" t="n">
        <v>2.5</v>
      </c>
      <c r="Q157" s="346" t="str">
        <f aca="false">N157&amp;" "&amp;O157</f>
        <v>63000 1160</v>
      </c>
      <c r="R157" s="346" t="str">
        <f aca="false">N157&amp;" "&amp;M157&amp;" "&amp;O157</f>
        <v>63000 9 1160</v>
      </c>
      <c r="T157" s="353"/>
      <c r="U157" s="349" t="s">
        <v>642</v>
      </c>
      <c r="V157" s="350"/>
      <c r="W157" s="352" t="n">
        <v>165.38</v>
      </c>
      <c r="Y157" s="0" t="n">
        <v>26</v>
      </c>
      <c r="Z157" s="0" t="n">
        <v>2015</v>
      </c>
      <c r="AA157" s="0" t="n">
        <v>68100</v>
      </c>
      <c r="AB157" s="0" t="n">
        <v>9</v>
      </c>
      <c r="AC157" s="346" t="n">
        <v>0</v>
      </c>
      <c r="AD157" s="346" t="n">
        <v>0</v>
      </c>
    </row>
    <row r="158" customFormat="false" ht="11.25" hidden="false" customHeight="true" outlineLevel="0" collapsed="false">
      <c r="A158" s="0" t="n">
        <v>2015</v>
      </c>
      <c r="B158" s="0" t="n">
        <v>68100</v>
      </c>
      <c r="C158" s="0" t="n">
        <v>1141</v>
      </c>
      <c r="D158" s="346" t="n">
        <v>10427859.49</v>
      </c>
      <c r="E158" s="346" t="str">
        <f aca="false">B158&amp;" "&amp;C158</f>
        <v>68100 1141</v>
      </c>
      <c r="G158" s="353"/>
      <c r="H158" s="354" t="n">
        <v>9000</v>
      </c>
      <c r="I158" s="355" t="n">
        <v>768115.21</v>
      </c>
      <c r="K158" s="0" t="n">
        <v>2015</v>
      </c>
      <c r="L158" s="0" t="n">
        <v>3</v>
      </c>
      <c r="M158" s="0" t="n">
        <v>9</v>
      </c>
      <c r="N158" s="0" t="n">
        <v>63000</v>
      </c>
      <c r="O158" s="0" t="n">
        <v>1170</v>
      </c>
      <c r="P158" s="346" t="n">
        <v>44</v>
      </c>
      <c r="Q158" s="346" t="str">
        <f aca="false">N158&amp;" "&amp;O158</f>
        <v>63000 1170</v>
      </c>
      <c r="R158" s="346" t="str">
        <f aca="false">N158&amp;" "&amp;M158&amp;" "&amp;O158</f>
        <v>63000 9 1170</v>
      </c>
      <c r="T158" s="353"/>
      <c r="U158" s="349" t="n">
        <v>1140</v>
      </c>
      <c r="V158" s="349" t="n">
        <v>9</v>
      </c>
      <c r="W158" s="352" t="n">
        <v>243.86</v>
      </c>
      <c r="Y158" s="0" t="n">
        <v>27</v>
      </c>
      <c r="Z158" s="0" t="n">
        <v>2015</v>
      </c>
      <c r="AA158" s="0" t="n">
        <v>68200</v>
      </c>
      <c r="AB158" s="0" t="n">
        <v>2</v>
      </c>
      <c r="AC158" s="346" t="n">
        <v>0</v>
      </c>
      <c r="AD158" s="346" t="n">
        <v>0</v>
      </c>
    </row>
    <row r="159" customFormat="false" ht="11.25" hidden="false" customHeight="true" outlineLevel="0" collapsed="false">
      <c r="A159" s="0" t="n">
        <v>2015</v>
      </c>
      <c r="B159" s="0" t="n">
        <v>68100</v>
      </c>
      <c r="C159" s="0" t="n">
        <v>1150</v>
      </c>
      <c r="D159" s="346" t="n">
        <v>433847.34</v>
      </c>
      <c r="E159" s="346" t="str">
        <f aca="false">B159&amp;" "&amp;C159</f>
        <v>68100 1150</v>
      </c>
      <c r="G159" s="353"/>
      <c r="H159" s="354" t="n">
        <v>1660</v>
      </c>
      <c r="I159" s="355" t="n">
        <v>22000</v>
      </c>
      <c r="K159" s="0" t="n">
        <v>2015</v>
      </c>
      <c r="L159" s="0" t="n">
        <v>3</v>
      </c>
      <c r="M159" s="0" t="n">
        <v>9</v>
      </c>
      <c r="N159" s="0" t="n">
        <v>64000</v>
      </c>
      <c r="O159" s="0" t="n">
        <v>1110</v>
      </c>
      <c r="P159" s="346" t="n">
        <v>0.5</v>
      </c>
      <c r="Q159" s="346" t="str">
        <f aca="false">N159&amp;" "&amp;O159</f>
        <v>64000 1110</v>
      </c>
      <c r="R159" s="346" t="str">
        <f aca="false">N159&amp;" "&amp;M159&amp;" "&amp;O159</f>
        <v>64000 9 1110</v>
      </c>
      <c r="T159" s="353"/>
      <c r="U159" s="349" t="s">
        <v>636</v>
      </c>
      <c r="V159" s="350"/>
      <c r="W159" s="352" t="n">
        <v>243.86</v>
      </c>
      <c r="Y159" s="0" t="n">
        <v>27</v>
      </c>
      <c r="Z159" s="0" t="n">
        <v>2015</v>
      </c>
      <c r="AA159" s="0" t="n">
        <v>68200</v>
      </c>
      <c r="AB159" s="0" t="n">
        <v>3</v>
      </c>
      <c r="AC159" s="346" t="n">
        <v>0</v>
      </c>
      <c r="AD159" s="346" t="n">
        <v>0</v>
      </c>
    </row>
    <row r="160" customFormat="false" ht="11.25" hidden="false" customHeight="true" outlineLevel="0" collapsed="false">
      <c r="A160" s="0" t="n">
        <v>2015</v>
      </c>
      <c r="B160" s="0" t="n">
        <v>68100</v>
      </c>
      <c r="C160" s="0" t="n">
        <v>1620</v>
      </c>
      <c r="D160" s="346" t="n">
        <v>168868.78</v>
      </c>
      <c r="E160" s="346" t="str">
        <f aca="false">B160&amp;" "&amp;C160</f>
        <v>68100 1620</v>
      </c>
      <c r="G160" s="353"/>
      <c r="H160" s="354" t="n">
        <v>2220</v>
      </c>
      <c r="I160" s="355" t="n">
        <v>3568127.04</v>
      </c>
      <c r="K160" s="0" t="n">
        <v>2015</v>
      </c>
      <c r="L160" s="0" t="n">
        <v>3</v>
      </c>
      <c r="M160" s="0" t="n">
        <v>9</v>
      </c>
      <c r="N160" s="0" t="n">
        <v>64000</v>
      </c>
      <c r="O160" s="0" t="n">
        <v>1160</v>
      </c>
      <c r="P160" s="346" t="n">
        <v>5.5</v>
      </c>
      <c r="Q160" s="346" t="str">
        <f aca="false">N160&amp;" "&amp;O160</f>
        <v>64000 1160</v>
      </c>
      <c r="R160" s="346" t="str">
        <f aca="false">N160&amp;" "&amp;M160&amp;" "&amp;O160</f>
        <v>64000 9 1160</v>
      </c>
      <c r="T160" s="353"/>
      <c r="U160" s="349" t="n">
        <v>1142</v>
      </c>
      <c r="V160" s="349" t="n">
        <v>9</v>
      </c>
      <c r="W160" s="352" t="n">
        <v>697.35</v>
      </c>
      <c r="Y160" s="0" t="n">
        <v>27</v>
      </c>
      <c r="Z160" s="0" t="n">
        <v>2015</v>
      </c>
      <c r="AA160" s="0" t="n">
        <v>68100</v>
      </c>
      <c r="AB160" s="0" t="n">
        <v>9</v>
      </c>
      <c r="AC160" s="346" t="n">
        <v>0</v>
      </c>
      <c r="AD160" s="346" t="n">
        <v>0</v>
      </c>
    </row>
    <row r="161" customFormat="false" ht="11.25" hidden="false" customHeight="true" outlineLevel="0" collapsed="false">
      <c r="A161" s="0" t="n">
        <v>2015</v>
      </c>
      <c r="B161" s="0" t="n">
        <v>68100</v>
      </c>
      <c r="C161" s="0" t="n">
        <v>1650</v>
      </c>
      <c r="D161" s="346" t="n">
        <v>12500</v>
      </c>
      <c r="E161" s="346" t="str">
        <f aca="false">B161&amp;" "&amp;C161</f>
        <v>68100 1650</v>
      </c>
      <c r="G161" s="353"/>
      <c r="H161" s="354" t="n">
        <v>2510</v>
      </c>
      <c r="I161" s="355" t="n">
        <v>67497.07</v>
      </c>
      <c r="K161" s="0" t="n">
        <v>2015</v>
      </c>
      <c r="L161" s="0" t="n">
        <v>3</v>
      </c>
      <c r="M161" s="0" t="n">
        <v>9</v>
      </c>
      <c r="N161" s="0" t="n">
        <v>64000</v>
      </c>
      <c r="O161" s="0" t="n">
        <v>1180</v>
      </c>
      <c r="P161" s="346" t="n">
        <v>0.85</v>
      </c>
      <c r="Q161" s="346" t="str">
        <f aca="false">N161&amp;" "&amp;O161</f>
        <v>64000 1180</v>
      </c>
      <c r="R161" s="346" t="str">
        <f aca="false">N161&amp;" "&amp;M161&amp;" "&amp;O161</f>
        <v>64000 9 1180</v>
      </c>
      <c r="T161" s="353"/>
      <c r="U161" s="349" t="s">
        <v>663</v>
      </c>
      <c r="V161" s="350"/>
      <c r="W161" s="352" t="n">
        <v>697.35</v>
      </c>
      <c r="Y161" s="0" t="n">
        <v>27</v>
      </c>
      <c r="Z161" s="0" t="n">
        <v>2015</v>
      </c>
      <c r="AA161" s="0" t="n">
        <v>68100</v>
      </c>
      <c r="AB161" s="0" t="n">
        <v>2</v>
      </c>
      <c r="AC161" s="346" t="n">
        <v>140580.89</v>
      </c>
      <c r="AD161" s="346" t="n">
        <v>3</v>
      </c>
    </row>
    <row r="162" customFormat="false" ht="11.25" hidden="false" customHeight="true" outlineLevel="0" collapsed="false">
      <c r="A162" s="0" t="n">
        <v>2015</v>
      </c>
      <c r="B162" s="0" t="n">
        <v>68100</v>
      </c>
      <c r="C162" s="0" t="n">
        <v>2100</v>
      </c>
      <c r="D162" s="346" t="n">
        <v>5281074.34</v>
      </c>
      <c r="E162" s="346" t="str">
        <f aca="false">B162&amp;" "&amp;C162</f>
        <v>68100 2100</v>
      </c>
      <c r="G162" s="349" t="s">
        <v>650</v>
      </c>
      <c r="H162" s="350"/>
      <c r="I162" s="352" t="n">
        <v>868991801.65</v>
      </c>
      <c r="K162" s="0" t="n">
        <v>2015</v>
      </c>
      <c r="L162" s="0" t="n">
        <v>3</v>
      </c>
      <c r="M162" s="0" t="n">
        <v>9</v>
      </c>
      <c r="N162" s="0" t="n">
        <v>64000</v>
      </c>
      <c r="O162" s="0" t="n">
        <v>1190</v>
      </c>
      <c r="P162" s="346" t="n">
        <v>21.69</v>
      </c>
      <c r="Q162" s="346" t="str">
        <f aca="false">N162&amp;" "&amp;O162</f>
        <v>64000 1190</v>
      </c>
      <c r="R162" s="346" t="str">
        <f aca="false">N162&amp;" "&amp;M162&amp;" "&amp;O162</f>
        <v>64000 9 1190</v>
      </c>
      <c r="T162" s="353"/>
      <c r="U162" s="349" t="n">
        <v>1150</v>
      </c>
      <c r="V162" s="349" t="n">
        <v>9</v>
      </c>
      <c r="W162" s="352" t="n">
        <v>298.85</v>
      </c>
      <c r="Y162" s="0" t="n">
        <v>27</v>
      </c>
      <c r="Z162" s="0" t="n">
        <v>2015</v>
      </c>
      <c r="AA162" s="0" t="n">
        <v>68100</v>
      </c>
      <c r="AB162" s="0" t="n">
        <v>3</v>
      </c>
      <c r="AC162" s="346" t="n">
        <v>93663</v>
      </c>
      <c r="AD162" s="346" t="n">
        <v>2</v>
      </c>
    </row>
    <row r="163" customFormat="false" ht="11.25" hidden="false" customHeight="true" outlineLevel="0" collapsed="false">
      <c r="A163" s="0" t="n">
        <v>2015</v>
      </c>
      <c r="B163" s="0" t="n">
        <v>68100</v>
      </c>
      <c r="C163" s="0" t="n">
        <v>2210</v>
      </c>
      <c r="D163" s="346" t="n">
        <v>9496911.96</v>
      </c>
      <c r="E163" s="346" t="str">
        <f aca="false">B163&amp;" "&amp;C163</f>
        <v>68100 2210</v>
      </c>
      <c r="G163" s="349" t="n">
        <v>68100</v>
      </c>
      <c r="H163" s="349" t="n">
        <v>1110</v>
      </c>
      <c r="I163" s="352" t="n">
        <v>1737076.94</v>
      </c>
      <c r="K163" s="0" t="n">
        <v>2015</v>
      </c>
      <c r="L163" s="0" t="n">
        <v>3</v>
      </c>
      <c r="M163" s="0" t="n">
        <v>9</v>
      </c>
      <c r="N163" s="0" t="n">
        <v>65000</v>
      </c>
      <c r="O163" s="0" t="n">
        <v>1110</v>
      </c>
      <c r="P163" s="346" t="n">
        <v>1</v>
      </c>
      <c r="Q163" s="346" t="str">
        <f aca="false">N163&amp;" "&amp;O163</f>
        <v>65000 1110</v>
      </c>
      <c r="R163" s="346" t="str">
        <f aca="false">N163&amp;" "&amp;M163&amp;" "&amp;O163</f>
        <v>65000 9 1110</v>
      </c>
      <c r="T163" s="353"/>
      <c r="U163" s="349" t="s">
        <v>637</v>
      </c>
      <c r="V163" s="350"/>
      <c r="W163" s="352" t="n">
        <v>298.85</v>
      </c>
      <c r="Y163" s="0" t="n">
        <v>27</v>
      </c>
      <c r="Z163" s="0" t="n">
        <v>2015</v>
      </c>
      <c r="AA163" s="0" t="n">
        <v>68200</v>
      </c>
      <c r="AB163" s="0" t="n">
        <v>9</v>
      </c>
      <c r="AC163" s="346" t="n">
        <v>0</v>
      </c>
      <c r="AD163" s="346" t="n">
        <v>0</v>
      </c>
    </row>
    <row r="164" customFormat="false" ht="11.25" hidden="false" customHeight="true" outlineLevel="0" collapsed="false">
      <c r="A164" s="0" t="n">
        <v>2015</v>
      </c>
      <c r="B164" s="0" t="n">
        <v>68100</v>
      </c>
      <c r="C164" s="0" t="n">
        <v>2220</v>
      </c>
      <c r="D164" s="346" t="n">
        <v>656366.17</v>
      </c>
      <c r="E164" s="346" t="str">
        <f aca="false">B164&amp;" "&amp;C164</f>
        <v>68100 2220</v>
      </c>
      <c r="G164" s="353"/>
      <c r="H164" s="354" t="n">
        <v>1120</v>
      </c>
      <c r="I164" s="355" t="n">
        <v>60200023.36</v>
      </c>
      <c r="K164" s="0" t="n">
        <v>2015</v>
      </c>
      <c r="L164" s="0" t="n">
        <v>3</v>
      </c>
      <c r="M164" s="0" t="n">
        <v>9</v>
      </c>
      <c r="N164" s="0" t="n">
        <v>65000</v>
      </c>
      <c r="O164" s="0" t="n">
        <v>1190</v>
      </c>
      <c r="P164" s="346" t="n">
        <v>21.26</v>
      </c>
      <c r="Q164" s="346" t="str">
        <f aca="false">N164&amp;" "&amp;O164</f>
        <v>65000 1190</v>
      </c>
      <c r="R164" s="346" t="str">
        <f aca="false">N164&amp;" "&amp;M164&amp;" "&amp;O164</f>
        <v>65000 9 1190</v>
      </c>
      <c r="T164" s="353"/>
      <c r="U164" s="349" t="n">
        <v>1160</v>
      </c>
      <c r="V164" s="349" t="n">
        <v>9</v>
      </c>
      <c r="W164" s="352" t="n">
        <v>2542.7</v>
      </c>
      <c r="Y164" s="0" t="n">
        <v>28</v>
      </c>
      <c r="Z164" s="0" t="n">
        <v>2015</v>
      </c>
      <c r="AA164" s="0" t="n">
        <v>68100</v>
      </c>
      <c r="AB164" s="0" t="n">
        <v>2</v>
      </c>
      <c r="AC164" s="346" t="n">
        <v>0</v>
      </c>
      <c r="AD164" s="346" t="n">
        <v>0</v>
      </c>
    </row>
    <row r="165" customFormat="false" ht="11.25" hidden="false" customHeight="true" outlineLevel="0" collapsed="false">
      <c r="A165" s="0" t="n">
        <v>2015</v>
      </c>
      <c r="B165" s="0" t="n">
        <v>68100</v>
      </c>
      <c r="C165" s="0" t="n">
        <v>2300</v>
      </c>
      <c r="D165" s="346" t="n">
        <v>10590308.14</v>
      </c>
      <c r="E165" s="346" t="str">
        <f aca="false">B165&amp;" "&amp;C165</f>
        <v>68100 2300</v>
      </c>
      <c r="G165" s="353"/>
      <c r="H165" s="354" t="n">
        <v>1133</v>
      </c>
      <c r="I165" s="355" t="n">
        <v>684310.44</v>
      </c>
      <c r="K165" s="0" t="n">
        <v>2015</v>
      </c>
      <c r="L165" s="0" t="n">
        <v>3</v>
      </c>
      <c r="M165" s="0" t="n">
        <v>9</v>
      </c>
      <c r="N165" s="0" t="n">
        <v>68000</v>
      </c>
      <c r="O165" s="0" t="n">
        <v>1120</v>
      </c>
      <c r="P165" s="346" t="n">
        <v>2</v>
      </c>
      <c r="Q165" s="346" t="str">
        <f aca="false">N165&amp;" "&amp;O165</f>
        <v>68000 1120</v>
      </c>
      <c r="R165" s="346" t="str">
        <f aca="false">N165&amp;" "&amp;M165&amp;" "&amp;O165</f>
        <v>68000 9 1120</v>
      </c>
      <c r="T165" s="353"/>
      <c r="U165" s="349" t="s">
        <v>659</v>
      </c>
      <c r="V165" s="350"/>
      <c r="W165" s="352" t="n">
        <v>2542.7</v>
      </c>
      <c r="Y165" s="0" t="n">
        <v>28</v>
      </c>
      <c r="Z165" s="0" t="n">
        <v>2015</v>
      </c>
      <c r="AA165" s="0" t="n">
        <v>68100</v>
      </c>
      <c r="AB165" s="0" t="n">
        <v>3</v>
      </c>
      <c r="AC165" s="346" t="n">
        <v>0</v>
      </c>
      <c r="AD165" s="346" t="n">
        <v>0</v>
      </c>
    </row>
    <row r="166" customFormat="false" ht="11.25" hidden="false" customHeight="true" outlineLevel="0" collapsed="false">
      <c r="A166" s="0" t="n">
        <v>2015</v>
      </c>
      <c r="B166" s="0" t="n">
        <v>68100</v>
      </c>
      <c r="C166" s="0" t="n">
        <v>2400</v>
      </c>
      <c r="D166" s="346" t="n">
        <v>752904.91</v>
      </c>
      <c r="E166" s="346" t="str">
        <f aca="false">B166&amp;" "&amp;C166</f>
        <v>68100 2400</v>
      </c>
      <c r="G166" s="353"/>
      <c r="H166" s="354" t="n">
        <v>1141</v>
      </c>
      <c r="I166" s="355" t="n">
        <v>10427859.49</v>
      </c>
      <c r="K166" s="0" t="n">
        <v>2015</v>
      </c>
      <c r="L166" s="0" t="n">
        <v>3</v>
      </c>
      <c r="M166" s="0" t="n">
        <v>9</v>
      </c>
      <c r="N166" s="0" t="n">
        <v>68000</v>
      </c>
      <c r="O166" s="0" t="n">
        <v>1141</v>
      </c>
      <c r="P166" s="346" t="n">
        <v>0.8</v>
      </c>
      <c r="Q166" s="346" t="str">
        <f aca="false">N166&amp;" "&amp;O166</f>
        <v>68000 1141</v>
      </c>
      <c r="R166" s="346" t="str">
        <f aca="false">N166&amp;" "&amp;M166&amp;" "&amp;O166</f>
        <v>68000 9 1141</v>
      </c>
      <c r="T166" s="353"/>
      <c r="U166" s="349" t="n">
        <v>1180</v>
      </c>
      <c r="V166" s="349" t="n">
        <v>9</v>
      </c>
      <c r="W166" s="352" t="n">
        <v>1103.95</v>
      </c>
      <c r="Y166" s="0" t="n">
        <v>28</v>
      </c>
      <c r="Z166" s="0" t="n">
        <v>2015</v>
      </c>
      <c r="AA166" s="0" t="n">
        <v>68200</v>
      </c>
      <c r="AB166" s="0" t="n">
        <v>9</v>
      </c>
      <c r="AC166" s="346" t="n">
        <v>0</v>
      </c>
      <c r="AD166" s="346" t="n">
        <v>0</v>
      </c>
    </row>
    <row r="167" customFormat="false" ht="11.25" hidden="false" customHeight="true" outlineLevel="0" collapsed="false">
      <c r="A167" s="0" t="n">
        <v>2015</v>
      </c>
      <c r="B167" s="0" t="n">
        <v>68100</v>
      </c>
      <c r="C167" s="0" t="n">
        <v>2500</v>
      </c>
      <c r="D167" s="346" t="n">
        <v>53245.1</v>
      </c>
      <c r="E167" s="346" t="str">
        <f aca="false">B167&amp;" "&amp;C167</f>
        <v>68100 2500</v>
      </c>
      <c r="G167" s="353"/>
      <c r="H167" s="354" t="n">
        <v>1150</v>
      </c>
      <c r="I167" s="355" t="n">
        <v>433847.34</v>
      </c>
      <c r="K167" s="0" t="n">
        <v>2015</v>
      </c>
      <c r="L167" s="0" t="n">
        <v>4</v>
      </c>
      <c r="M167" s="0" t="n">
        <v>2</v>
      </c>
      <c r="N167" s="0" t="n">
        <v>61100</v>
      </c>
      <c r="O167" s="0" t="n">
        <v>1520</v>
      </c>
      <c r="P167" s="346" t="n">
        <v>12</v>
      </c>
      <c r="Q167" s="346" t="str">
        <f aca="false">N167&amp;" "&amp;O167</f>
        <v>61100 1520</v>
      </c>
      <c r="R167" s="346" t="str">
        <f aca="false">N167&amp;" "&amp;M167&amp;" "&amp;O167</f>
        <v>61100 2 1520</v>
      </c>
      <c r="T167" s="353"/>
      <c r="U167" s="349" t="s">
        <v>664</v>
      </c>
      <c r="V167" s="350"/>
      <c r="W167" s="352" t="n">
        <v>1103.95</v>
      </c>
      <c r="Y167" s="0" t="n">
        <v>28</v>
      </c>
      <c r="Z167" s="0" t="n">
        <v>2015</v>
      </c>
      <c r="AA167" s="0" t="n">
        <v>68200</v>
      </c>
      <c r="AB167" s="0" t="n">
        <v>2</v>
      </c>
      <c r="AC167" s="346" t="n">
        <v>0</v>
      </c>
      <c r="AD167" s="346" t="n">
        <v>0</v>
      </c>
    </row>
    <row r="168" customFormat="false" ht="11.25" hidden="false" customHeight="true" outlineLevel="0" collapsed="false">
      <c r="A168" s="0" t="n">
        <v>2015</v>
      </c>
      <c r="B168" s="0" t="n">
        <v>68100</v>
      </c>
      <c r="C168" s="0" t="n">
        <v>2510</v>
      </c>
      <c r="D168" s="346" t="n">
        <v>12367.06</v>
      </c>
      <c r="E168" s="346" t="str">
        <f aca="false">B168&amp;" "&amp;C168</f>
        <v>68100 2510</v>
      </c>
      <c r="G168" s="353"/>
      <c r="H168" s="354" t="n">
        <v>1620</v>
      </c>
      <c r="I168" s="355" t="n">
        <v>168868.78</v>
      </c>
      <c r="K168" s="0" t="n">
        <v>2015</v>
      </c>
      <c r="L168" s="0" t="n">
        <v>4</v>
      </c>
      <c r="M168" s="0" t="n">
        <v>2</v>
      </c>
      <c r="N168" s="0" t="n">
        <v>61210</v>
      </c>
      <c r="O168" s="0" t="n">
        <v>1120</v>
      </c>
      <c r="P168" s="346" t="n">
        <v>2.13</v>
      </c>
      <c r="Q168" s="346" t="str">
        <f aca="false">N168&amp;" "&amp;O168</f>
        <v>61210 1120</v>
      </c>
      <c r="R168" s="346" t="str">
        <f aca="false">N168&amp;" "&amp;M168&amp;" "&amp;O168</f>
        <v>61210 2 1120</v>
      </c>
      <c r="T168" s="353"/>
      <c r="U168" s="349" t="n">
        <v>1190</v>
      </c>
      <c r="V168" s="349" t="n">
        <v>9</v>
      </c>
      <c r="W168" s="352" t="n">
        <v>8086.37</v>
      </c>
      <c r="Y168" s="0" t="n">
        <v>28</v>
      </c>
      <c r="Z168" s="0" t="n">
        <v>2015</v>
      </c>
      <c r="AA168" s="0" t="n">
        <v>68200</v>
      </c>
      <c r="AB168" s="0" t="n">
        <v>3</v>
      </c>
      <c r="AC168" s="346" t="n">
        <v>0</v>
      </c>
      <c r="AD168" s="346" t="n">
        <v>0</v>
      </c>
    </row>
    <row r="169" customFormat="false" ht="11.25" hidden="false" customHeight="true" outlineLevel="0" collapsed="false">
      <c r="A169" s="0" t="n">
        <v>2015</v>
      </c>
      <c r="B169" s="0" t="n">
        <v>68100</v>
      </c>
      <c r="C169" s="0" t="n">
        <v>2600</v>
      </c>
      <c r="D169" s="346" t="n">
        <v>13645.31</v>
      </c>
      <c r="E169" s="346" t="str">
        <f aca="false">B169&amp;" "&amp;C169</f>
        <v>68100 2600</v>
      </c>
      <c r="G169" s="353"/>
      <c r="H169" s="354" t="n">
        <v>2100</v>
      </c>
      <c r="I169" s="355" t="n">
        <v>5281074.34</v>
      </c>
      <c r="K169" s="0" t="n">
        <v>2015</v>
      </c>
      <c r="L169" s="0" t="n">
        <v>4</v>
      </c>
      <c r="M169" s="0" t="n">
        <v>2</v>
      </c>
      <c r="N169" s="0" t="n">
        <v>61210</v>
      </c>
      <c r="O169" s="0" t="n">
        <v>1520</v>
      </c>
      <c r="P169" s="346" t="n">
        <v>0.2</v>
      </c>
      <c r="Q169" s="346" t="str">
        <f aca="false">N169&amp;" "&amp;O169</f>
        <v>61210 1520</v>
      </c>
      <c r="R169" s="346" t="str">
        <f aca="false">N169&amp;" "&amp;M169&amp;" "&amp;O169</f>
        <v>61210 2 1520</v>
      </c>
      <c r="T169" s="353"/>
      <c r="U169" s="349" t="s">
        <v>661</v>
      </c>
      <c r="V169" s="350"/>
      <c r="W169" s="352" t="n">
        <v>8086.37</v>
      </c>
      <c r="Y169" s="0" t="n">
        <v>28</v>
      </c>
      <c r="Z169" s="0" t="n">
        <v>2015</v>
      </c>
      <c r="AA169" s="0" t="n">
        <v>68100</v>
      </c>
      <c r="AB169" s="0" t="n">
        <v>9</v>
      </c>
      <c r="AC169" s="346" t="n">
        <v>48900.96</v>
      </c>
      <c r="AD169" s="346" t="n">
        <v>1</v>
      </c>
    </row>
    <row r="170" customFormat="false" ht="11.25" hidden="false" customHeight="true" outlineLevel="0" collapsed="false">
      <c r="A170" s="0" t="n">
        <v>2015</v>
      </c>
      <c r="B170" s="0" t="n">
        <v>68100</v>
      </c>
      <c r="C170" s="0" t="n">
        <v>2700</v>
      </c>
      <c r="D170" s="346" t="n">
        <v>292304.2</v>
      </c>
      <c r="E170" s="346" t="str">
        <f aca="false">B170&amp;" "&amp;C170</f>
        <v>68100 2700</v>
      </c>
      <c r="G170" s="353"/>
      <c r="H170" s="354" t="n">
        <v>2210</v>
      </c>
      <c r="I170" s="355" t="n">
        <v>9496911.96</v>
      </c>
      <c r="K170" s="0" t="n">
        <v>2015</v>
      </c>
      <c r="L170" s="0" t="n">
        <v>4</v>
      </c>
      <c r="M170" s="0" t="n">
        <v>2</v>
      </c>
      <c r="N170" s="0" t="n">
        <v>61230</v>
      </c>
      <c r="O170" s="0" t="n">
        <v>1120</v>
      </c>
      <c r="P170" s="346" t="n">
        <v>0.4</v>
      </c>
      <c r="Q170" s="346" t="str">
        <f aca="false">N170&amp;" "&amp;O170</f>
        <v>61230 1120</v>
      </c>
      <c r="R170" s="346" t="str">
        <f aca="false">N170&amp;" "&amp;M170&amp;" "&amp;O170</f>
        <v>61230 2 1120</v>
      </c>
      <c r="T170" s="349" t="s">
        <v>665</v>
      </c>
      <c r="U170" s="350"/>
      <c r="V170" s="350"/>
      <c r="W170" s="352" t="n">
        <v>13330.67</v>
      </c>
      <c r="Y170" s="0" t="n">
        <v>29</v>
      </c>
      <c r="Z170" s="0" t="n">
        <v>2015</v>
      </c>
      <c r="AA170" s="0" t="n">
        <v>68100</v>
      </c>
      <c r="AB170" s="0" t="n">
        <v>2</v>
      </c>
      <c r="AC170" s="346" t="n">
        <v>13845187.48</v>
      </c>
      <c r="AD170" s="346" t="n">
        <v>169.34</v>
      </c>
    </row>
    <row r="171" customFormat="false" ht="11.25" hidden="false" customHeight="true" outlineLevel="0" collapsed="false">
      <c r="A171" s="0" t="n">
        <v>2015</v>
      </c>
      <c r="B171" s="0" t="n">
        <v>68100</v>
      </c>
      <c r="C171" s="0" t="n">
        <v>2750</v>
      </c>
      <c r="D171" s="346" t="n">
        <v>684918.93</v>
      </c>
      <c r="E171" s="346" t="str">
        <f aca="false">B171&amp;" "&amp;C171</f>
        <v>68100 2750</v>
      </c>
      <c r="G171" s="353"/>
      <c r="H171" s="354" t="n">
        <v>2300</v>
      </c>
      <c r="I171" s="355" t="n">
        <v>10590308.14</v>
      </c>
      <c r="K171" s="0" t="n">
        <v>2015</v>
      </c>
      <c r="L171" s="0" t="n">
        <v>4</v>
      </c>
      <c r="M171" s="0" t="n">
        <v>2</v>
      </c>
      <c r="N171" s="0" t="n">
        <v>61310</v>
      </c>
      <c r="O171" s="0" t="n">
        <v>1120</v>
      </c>
      <c r="P171" s="346" t="n">
        <v>0.3</v>
      </c>
      <c r="Q171" s="346" t="str">
        <f aca="false">N171&amp;" "&amp;O171</f>
        <v>61310 1120</v>
      </c>
      <c r="R171" s="346" t="str">
        <f aca="false">N171&amp;" "&amp;M171&amp;" "&amp;O171</f>
        <v>61310 2 1120</v>
      </c>
      <c r="T171" s="349" t="n">
        <v>65000</v>
      </c>
      <c r="U171" s="349" t="n">
        <v>1110</v>
      </c>
      <c r="V171" s="349" t="n">
        <v>9</v>
      </c>
      <c r="W171" s="352" t="n">
        <v>224.08</v>
      </c>
      <c r="Y171" s="0" t="n">
        <v>29</v>
      </c>
      <c r="Z171" s="0" t="n">
        <v>2015</v>
      </c>
      <c r="AA171" s="0" t="n">
        <v>68100</v>
      </c>
      <c r="AB171" s="0" t="n">
        <v>3</v>
      </c>
      <c r="AC171" s="346" t="n">
        <v>5486067.33</v>
      </c>
      <c r="AD171" s="346" t="n">
        <v>66.35</v>
      </c>
    </row>
    <row r="172" customFormat="false" ht="11.25" hidden="false" customHeight="true" outlineLevel="0" collapsed="false">
      <c r="A172" s="0" t="n">
        <v>2015</v>
      </c>
      <c r="B172" s="0" t="n">
        <v>68100</v>
      </c>
      <c r="C172" s="0" t="n">
        <v>2800</v>
      </c>
      <c r="D172" s="346" t="n">
        <v>2213213.78</v>
      </c>
      <c r="E172" s="346" t="str">
        <f aca="false">B172&amp;" "&amp;C172</f>
        <v>68100 2800</v>
      </c>
      <c r="G172" s="353"/>
      <c r="H172" s="354" t="n">
        <v>2400</v>
      </c>
      <c r="I172" s="355" t="n">
        <v>752904.91</v>
      </c>
      <c r="K172" s="0" t="n">
        <v>2015</v>
      </c>
      <c r="L172" s="0" t="n">
        <v>4</v>
      </c>
      <c r="M172" s="0" t="n">
        <v>2</v>
      </c>
      <c r="N172" s="0" t="n">
        <v>61320</v>
      </c>
      <c r="O172" s="0" t="n">
        <v>1122</v>
      </c>
      <c r="P172" s="346" t="n">
        <v>1.62</v>
      </c>
      <c r="Q172" s="346" t="str">
        <f aca="false">N172&amp;" "&amp;O172</f>
        <v>61320 1122</v>
      </c>
      <c r="R172" s="346" t="str">
        <f aca="false">N172&amp;" "&amp;M172&amp;" "&amp;O172</f>
        <v>61320 2 1122</v>
      </c>
      <c r="T172" s="353"/>
      <c r="U172" s="349" t="s">
        <v>632</v>
      </c>
      <c r="V172" s="350"/>
      <c r="W172" s="352" t="n">
        <v>224.08</v>
      </c>
      <c r="Y172" s="0" t="n">
        <v>29</v>
      </c>
      <c r="Z172" s="0" t="n">
        <v>2015</v>
      </c>
      <c r="AA172" s="0" t="n">
        <v>68200</v>
      </c>
      <c r="AB172" s="0" t="n">
        <v>9</v>
      </c>
      <c r="AC172" s="346" t="n">
        <v>0</v>
      </c>
      <c r="AD172" s="346" t="n">
        <v>0</v>
      </c>
    </row>
    <row r="173" customFormat="false" ht="11.25" hidden="false" customHeight="true" outlineLevel="0" collapsed="false">
      <c r="A173" s="0" t="n">
        <v>2015</v>
      </c>
      <c r="B173" s="0" t="n">
        <v>68100</v>
      </c>
      <c r="C173" s="0" t="n">
        <v>3000</v>
      </c>
      <c r="D173" s="346" t="n">
        <v>12641193.06</v>
      </c>
      <c r="E173" s="346" t="str">
        <f aca="false">B173&amp;" "&amp;C173</f>
        <v>68100 3000</v>
      </c>
      <c r="G173" s="353"/>
      <c r="H173" s="354" t="n">
        <v>2500</v>
      </c>
      <c r="I173" s="355" t="n">
        <v>53245.1</v>
      </c>
      <c r="K173" s="0" t="n">
        <v>2015</v>
      </c>
      <c r="L173" s="0" t="n">
        <v>4</v>
      </c>
      <c r="M173" s="0" t="n">
        <v>2</v>
      </c>
      <c r="N173" s="0" t="n">
        <v>61320</v>
      </c>
      <c r="O173" s="0" t="n">
        <v>1150</v>
      </c>
      <c r="P173" s="346" t="n">
        <v>1</v>
      </c>
      <c r="Q173" s="346" t="str">
        <f aca="false">N173&amp;" "&amp;O173</f>
        <v>61320 1150</v>
      </c>
      <c r="R173" s="346" t="str">
        <f aca="false">N173&amp;" "&amp;M173&amp;" "&amp;O173</f>
        <v>61320 2 1150</v>
      </c>
      <c r="T173" s="353"/>
      <c r="U173" s="349" t="n">
        <v>1130</v>
      </c>
      <c r="V173" s="349" t="n">
        <v>9</v>
      </c>
      <c r="W173" s="352" t="n">
        <v>270.02</v>
      </c>
      <c r="Y173" s="0" t="n">
        <v>29</v>
      </c>
      <c r="Z173" s="0" t="n">
        <v>2015</v>
      </c>
      <c r="AA173" s="0" t="n">
        <v>68200</v>
      </c>
      <c r="AB173" s="0" t="n">
        <v>2</v>
      </c>
      <c r="AC173" s="346" t="n">
        <v>798027.88</v>
      </c>
      <c r="AD173" s="346" t="n">
        <v>9.32</v>
      </c>
    </row>
    <row r="174" customFormat="false" ht="11.25" hidden="false" customHeight="true" outlineLevel="0" collapsed="false">
      <c r="A174" s="0" t="n">
        <v>2015</v>
      </c>
      <c r="B174" s="0" t="n">
        <v>68100</v>
      </c>
      <c r="C174" s="0" t="n">
        <v>3200</v>
      </c>
      <c r="D174" s="346" t="n">
        <v>814505.28</v>
      </c>
      <c r="E174" s="346" t="str">
        <f aca="false">B174&amp;" "&amp;C174</f>
        <v>68100 3200</v>
      </c>
      <c r="G174" s="353"/>
      <c r="H174" s="354" t="n">
        <v>2600</v>
      </c>
      <c r="I174" s="355" t="n">
        <v>13645.31</v>
      </c>
      <c r="K174" s="0" t="n">
        <v>2015</v>
      </c>
      <c r="L174" s="0" t="n">
        <v>4</v>
      </c>
      <c r="M174" s="0" t="n">
        <v>2</v>
      </c>
      <c r="N174" s="0" t="n">
        <v>61410</v>
      </c>
      <c r="O174" s="0" t="n">
        <v>1126</v>
      </c>
      <c r="P174" s="346" t="n">
        <v>1.67</v>
      </c>
      <c r="Q174" s="346" t="str">
        <f aca="false">N174&amp;" "&amp;O174</f>
        <v>61410 1126</v>
      </c>
      <c r="R174" s="346" t="str">
        <f aca="false">N174&amp;" "&amp;M174&amp;" "&amp;O174</f>
        <v>61410 2 1126</v>
      </c>
      <c r="T174" s="353"/>
      <c r="U174" s="349" t="s">
        <v>642</v>
      </c>
      <c r="V174" s="350"/>
      <c r="W174" s="352" t="n">
        <v>270.02</v>
      </c>
      <c r="Y174" s="0" t="n">
        <v>29</v>
      </c>
      <c r="Z174" s="0" t="n">
        <v>2015</v>
      </c>
      <c r="AA174" s="0" t="n">
        <v>68200</v>
      </c>
      <c r="AB174" s="0" t="n">
        <v>3</v>
      </c>
      <c r="AC174" s="346" t="n">
        <v>809980.42</v>
      </c>
      <c r="AD174" s="346" t="n">
        <v>9.82</v>
      </c>
    </row>
    <row r="175" customFormat="false" ht="11.25" hidden="false" customHeight="true" outlineLevel="0" collapsed="false">
      <c r="A175" s="0" t="n">
        <v>2015</v>
      </c>
      <c r="B175" s="0" t="n">
        <v>68100</v>
      </c>
      <c r="C175" s="0" t="n">
        <v>4000</v>
      </c>
      <c r="D175" s="346" t="n">
        <v>2450.3</v>
      </c>
      <c r="E175" s="346" t="str">
        <f aca="false">B175&amp;" "&amp;C175</f>
        <v>68100 4000</v>
      </c>
      <c r="G175" s="353"/>
      <c r="H175" s="354" t="n">
        <v>2700</v>
      </c>
      <c r="I175" s="355" t="n">
        <v>292304.2</v>
      </c>
      <c r="K175" s="0" t="n">
        <v>2015</v>
      </c>
      <c r="L175" s="0" t="n">
        <v>4</v>
      </c>
      <c r="M175" s="0" t="n">
        <v>2</v>
      </c>
      <c r="N175" s="0" t="n">
        <v>61410</v>
      </c>
      <c r="O175" s="0" t="n">
        <v>1127</v>
      </c>
      <c r="P175" s="346" t="n">
        <v>1.67</v>
      </c>
      <c r="Q175" s="346" t="str">
        <f aca="false">N175&amp;" "&amp;O175</f>
        <v>61410 1127</v>
      </c>
      <c r="R175" s="346" t="str">
        <f aca="false">N175&amp;" "&amp;M175&amp;" "&amp;O175</f>
        <v>61410 2 1127</v>
      </c>
      <c r="T175" s="353"/>
      <c r="U175" s="349" t="n">
        <v>1140</v>
      </c>
      <c r="V175" s="349" t="n">
        <v>9</v>
      </c>
      <c r="W175" s="352" t="n">
        <v>86.64</v>
      </c>
      <c r="Y175" s="0" t="n">
        <v>29</v>
      </c>
      <c r="Z175" s="0" t="n">
        <v>2015</v>
      </c>
      <c r="AA175" s="0" t="n">
        <v>68100</v>
      </c>
      <c r="AB175" s="0" t="n">
        <v>9</v>
      </c>
      <c r="AC175" s="346" t="n">
        <v>0</v>
      </c>
      <c r="AD175" s="346" t="n">
        <v>0</v>
      </c>
    </row>
    <row r="176" customFormat="false" ht="11.25" hidden="false" customHeight="true" outlineLevel="0" collapsed="false">
      <c r="A176" s="0" t="n">
        <v>2015</v>
      </c>
      <c r="B176" s="0" t="n">
        <v>68100</v>
      </c>
      <c r="C176" s="0" t="n">
        <v>5001</v>
      </c>
      <c r="D176" s="346" t="n">
        <v>7271782.44</v>
      </c>
      <c r="E176" s="346" t="str">
        <f aca="false">B176&amp;" "&amp;C176</f>
        <v>68100 5001</v>
      </c>
      <c r="G176" s="353"/>
      <c r="H176" s="354" t="n">
        <v>2750</v>
      </c>
      <c r="I176" s="355" t="n">
        <v>684918.93</v>
      </c>
      <c r="K176" s="0" t="n">
        <v>2015</v>
      </c>
      <c r="L176" s="0" t="n">
        <v>4</v>
      </c>
      <c r="M176" s="0" t="n">
        <v>2</v>
      </c>
      <c r="N176" s="0" t="n">
        <v>61410</v>
      </c>
      <c r="O176" s="0" t="n">
        <v>1150</v>
      </c>
      <c r="P176" s="346" t="n">
        <v>3.33</v>
      </c>
      <c r="Q176" s="346" t="str">
        <f aca="false">N176&amp;" "&amp;O176</f>
        <v>61410 1150</v>
      </c>
      <c r="R176" s="346" t="str">
        <f aca="false">N176&amp;" "&amp;M176&amp;" "&amp;O176</f>
        <v>61410 2 1150</v>
      </c>
      <c r="T176" s="353"/>
      <c r="U176" s="349" t="s">
        <v>636</v>
      </c>
      <c r="V176" s="350"/>
      <c r="W176" s="352" t="n">
        <v>86.64</v>
      </c>
      <c r="Y176" s="0" t="n">
        <v>30</v>
      </c>
      <c r="Z176" s="0" t="n">
        <v>2015</v>
      </c>
      <c r="AA176" s="0" t="n">
        <v>68100</v>
      </c>
      <c r="AB176" s="0" t="n">
        <v>2</v>
      </c>
      <c r="AC176" s="346" t="n">
        <v>629668.17</v>
      </c>
      <c r="AD176" s="346" t="n">
        <v>10.83</v>
      </c>
    </row>
    <row r="177" customFormat="false" ht="11.25" hidden="false" customHeight="true" outlineLevel="0" collapsed="false">
      <c r="A177" s="0" t="n">
        <v>2015</v>
      </c>
      <c r="B177" s="0" t="n">
        <v>68100</v>
      </c>
      <c r="C177" s="0" t="n">
        <v>5200</v>
      </c>
      <c r="D177" s="346" t="n">
        <v>631374.23</v>
      </c>
      <c r="E177" s="346" t="str">
        <f aca="false">B177&amp;" "&amp;C177</f>
        <v>68100 5200</v>
      </c>
      <c r="G177" s="353"/>
      <c r="H177" s="354" t="n">
        <v>2800</v>
      </c>
      <c r="I177" s="355" t="n">
        <v>2213213.78</v>
      </c>
      <c r="K177" s="0" t="n">
        <v>2015</v>
      </c>
      <c r="L177" s="0" t="n">
        <v>4</v>
      </c>
      <c r="M177" s="0" t="n">
        <v>3</v>
      </c>
      <c r="N177" s="0" t="n">
        <v>61100</v>
      </c>
      <c r="O177" s="0" t="n">
        <v>1120</v>
      </c>
      <c r="P177" s="346" t="n">
        <v>46.67</v>
      </c>
      <c r="Q177" s="346" t="str">
        <f aca="false">N177&amp;" "&amp;O177</f>
        <v>61100 1120</v>
      </c>
      <c r="R177" s="346" t="str">
        <f aca="false">N177&amp;" "&amp;M177&amp;" "&amp;O177</f>
        <v>61100 3 1120</v>
      </c>
      <c r="T177" s="353"/>
      <c r="U177" s="349" t="n">
        <v>1150</v>
      </c>
      <c r="V177" s="349" t="n">
        <v>9</v>
      </c>
      <c r="W177" s="352" t="n">
        <v>212.69</v>
      </c>
      <c r="Y177" s="0" t="n">
        <v>30</v>
      </c>
      <c r="Z177" s="0" t="n">
        <v>2015</v>
      </c>
      <c r="AA177" s="0" t="n">
        <v>68100</v>
      </c>
      <c r="AB177" s="0" t="n">
        <v>3</v>
      </c>
      <c r="AC177" s="346" t="n">
        <v>475012.83</v>
      </c>
      <c r="AD177" s="346" t="n">
        <v>8.17</v>
      </c>
    </row>
    <row r="178" customFormat="false" ht="11.25" hidden="false" customHeight="true" outlineLevel="0" collapsed="false">
      <c r="A178" s="0" t="n">
        <v>2015</v>
      </c>
      <c r="B178" s="0" t="n">
        <v>68100</v>
      </c>
      <c r="C178" s="0" t="n">
        <v>5400</v>
      </c>
      <c r="D178" s="346" t="n">
        <v>2833065.66</v>
      </c>
      <c r="E178" s="346" t="str">
        <f aca="false">B178&amp;" "&amp;C178</f>
        <v>68100 5400</v>
      </c>
      <c r="G178" s="353"/>
      <c r="H178" s="354" t="n">
        <v>3000</v>
      </c>
      <c r="I178" s="355" t="n">
        <v>12641193.06</v>
      </c>
      <c r="K178" s="0" t="n">
        <v>2015</v>
      </c>
      <c r="L178" s="0" t="n">
        <v>4</v>
      </c>
      <c r="M178" s="0" t="n">
        <v>3</v>
      </c>
      <c r="N178" s="0" t="n">
        <v>61100</v>
      </c>
      <c r="O178" s="0" t="n">
        <v>1151</v>
      </c>
      <c r="P178" s="346" t="n">
        <v>11.67</v>
      </c>
      <c r="Q178" s="346" t="str">
        <f aca="false">N178&amp;" "&amp;O178</f>
        <v>61100 1151</v>
      </c>
      <c r="R178" s="346" t="str">
        <f aca="false">N178&amp;" "&amp;M178&amp;" "&amp;O178</f>
        <v>61100 3 1151</v>
      </c>
      <c r="T178" s="353"/>
      <c r="U178" s="349" t="s">
        <v>637</v>
      </c>
      <c r="V178" s="350"/>
      <c r="W178" s="352" t="n">
        <v>212.69</v>
      </c>
      <c r="Y178" s="0" t="n">
        <v>30</v>
      </c>
      <c r="Z178" s="0" t="n">
        <v>2015</v>
      </c>
      <c r="AA178" s="0" t="n">
        <v>68200</v>
      </c>
      <c r="AB178" s="0" t="n">
        <v>9</v>
      </c>
      <c r="AC178" s="346" t="n">
        <v>0</v>
      </c>
      <c r="AD178" s="346" t="n">
        <v>0</v>
      </c>
    </row>
    <row r="179" customFormat="false" ht="11.25" hidden="false" customHeight="true" outlineLevel="0" collapsed="false">
      <c r="A179" s="0" t="n">
        <v>2015</v>
      </c>
      <c r="B179" s="0" t="n">
        <v>68100</v>
      </c>
      <c r="C179" s="0" t="n">
        <v>5500</v>
      </c>
      <c r="D179" s="346" t="n">
        <v>297104.56</v>
      </c>
      <c r="E179" s="346" t="str">
        <f aca="false">B179&amp;" "&amp;C179</f>
        <v>68100 5500</v>
      </c>
      <c r="G179" s="353"/>
      <c r="H179" s="354" t="n">
        <v>4000</v>
      </c>
      <c r="I179" s="355" t="n">
        <v>2450.3</v>
      </c>
      <c r="K179" s="0" t="n">
        <v>2015</v>
      </c>
      <c r="L179" s="0" t="n">
        <v>4</v>
      </c>
      <c r="M179" s="0" t="n">
        <v>3</v>
      </c>
      <c r="N179" s="0" t="n">
        <v>61100</v>
      </c>
      <c r="O179" s="0" t="n">
        <v>1520</v>
      </c>
      <c r="P179" s="346" t="n">
        <v>12</v>
      </c>
      <c r="Q179" s="346" t="str">
        <f aca="false">N179&amp;" "&amp;O179</f>
        <v>61100 1520</v>
      </c>
      <c r="R179" s="346" t="str">
        <f aca="false">N179&amp;" "&amp;M179&amp;" "&amp;O179</f>
        <v>61100 3 1520</v>
      </c>
      <c r="T179" s="353"/>
      <c r="U179" s="349" t="n">
        <v>1160</v>
      </c>
      <c r="V179" s="349" t="n">
        <v>9</v>
      </c>
      <c r="W179" s="352" t="n">
        <v>94.9</v>
      </c>
      <c r="Y179" s="0" t="n">
        <v>30</v>
      </c>
      <c r="Z179" s="0" t="n">
        <v>2015</v>
      </c>
      <c r="AA179" s="0" t="n">
        <v>68200</v>
      </c>
      <c r="AB179" s="0" t="n">
        <v>2</v>
      </c>
      <c r="AC179" s="346" t="n">
        <v>0</v>
      </c>
      <c r="AD179" s="346" t="n">
        <v>0</v>
      </c>
    </row>
    <row r="180" customFormat="false" ht="11.25" hidden="false" customHeight="true" outlineLevel="0" collapsed="false">
      <c r="A180" s="0" t="n">
        <v>2015</v>
      </c>
      <c r="B180" s="0" t="n">
        <v>68100</v>
      </c>
      <c r="C180" s="0" t="n">
        <v>5800</v>
      </c>
      <c r="D180" s="346" t="n">
        <v>324916.5</v>
      </c>
      <c r="E180" s="346" t="str">
        <f aca="false">B180&amp;" "&amp;C180</f>
        <v>68100 5800</v>
      </c>
      <c r="G180" s="353"/>
      <c r="H180" s="354" t="n">
        <v>5001</v>
      </c>
      <c r="I180" s="355" t="n">
        <v>7271782.44</v>
      </c>
      <c r="K180" s="0" t="n">
        <v>2015</v>
      </c>
      <c r="L180" s="0" t="n">
        <v>4</v>
      </c>
      <c r="M180" s="0" t="n">
        <v>3</v>
      </c>
      <c r="N180" s="0" t="n">
        <v>61210</v>
      </c>
      <c r="O180" s="0" t="n">
        <v>1120</v>
      </c>
      <c r="P180" s="346" t="n">
        <v>2.67</v>
      </c>
      <c r="Q180" s="346" t="str">
        <f aca="false">N180&amp;" "&amp;O180</f>
        <v>61210 1120</v>
      </c>
      <c r="R180" s="346" t="str">
        <f aca="false">N180&amp;" "&amp;M180&amp;" "&amp;O180</f>
        <v>61210 3 1120</v>
      </c>
      <c r="T180" s="353"/>
      <c r="U180" s="349" t="s">
        <v>659</v>
      </c>
      <c r="V180" s="350"/>
      <c r="W180" s="352" t="n">
        <v>94.9</v>
      </c>
      <c r="Y180" s="0" t="n">
        <v>30</v>
      </c>
      <c r="Z180" s="0" t="n">
        <v>2015</v>
      </c>
      <c r="AA180" s="0" t="n">
        <v>68200</v>
      </c>
      <c r="AB180" s="0" t="n">
        <v>3</v>
      </c>
      <c r="AC180" s="346" t="n">
        <v>0</v>
      </c>
      <c r="AD180" s="346" t="n">
        <v>0</v>
      </c>
    </row>
    <row r="181" customFormat="false" ht="11.25" hidden="false" customHeight="true" outlineLevel="0" collapsed="false">
      <c r="A181" s="0" t="n">
        <v>2015</v>
      </c>
      <c r="B181" s="0" t="n">
        <v>68100</v>
      </c>
      <c r="C181" s="0" t="n">
        <v>6000</v>
      </c>
      <c r="D181" s="346" t="n">
        <v>13532191.9</v>
      </c>
      <c r="E181" s="346" t="str">
        <f aca="false">B181&amp;" "&amp;C181</f>
        <v>68100 6000</v>
      </c>
      <c r="G181" s="353"/>
      <c r="H181" s="354" t="n">
        <v>5200</v>
      </c>
      <c r="I181" s="355" t="n">
        <v>631374.23</v>
      </c>
      <c r="K181" s="0" t="n">
        <v>2015</v>
      </c>
      <c r="L181" s="0" t="n">
        <v>4</v>
      </c>
      <c r="M181" s="0" t="n">
        <v>3</v>
      </c>
      <c r="N181" s="0" t="n">
        <v>61230</v>
      </c>
      <c r="O181" s="0" t="n">
        <v>1120</v>
      </c>
      <c r="P181" s="346" t="n">
        <v>1</v>
      </c>
      <c r="Q181" s="346" t="str">
        <f aca="false">N181&amp;" "&amp;O181</f>
        <v>61230 1120</v>
      </c>
      <c r="R181" s="346" t="str">
        <f aca="false">N181&amp;" "&amp;M181&amp;" "&amp;O181</f>
        <v>61230 3 1120</v>
      </c>
      <c r="T181" s="353"/>
      <c r="U181" s="349" t="n">
        <v>1170</v>
      </c>
      <c r="V181" s="349" t="n">
        <v>9</v>
      </c>
      <c r="W181" s="352" t="n">
        <v>550.78</v>
      </c>
      <c r="Y181" s="0" t="n">
        <v>30</v>
      </c>
      <c r="Z181" s="0" t="n">
        <v>2015</v>
      </c>
      <c r="AA181" s="0" t="n">
        <v>68100</v>
      </c>
      <c r="AB181" s="0" t="n">
        <v>9</v>
      </c>
      <c r="AC181" s="346" t="n">
        <v>0</v>
      </c>
      <c r="AD181" s="346" t="n">
        <v>0</v>
      </c>
    </row>
    <row r="182" customFormat="false" ht="11.25" hidden="false" customHeight="true" outlineLevel="0" collapsed="false">
      <c r="A182" s="0" t="n">
        <v>2015</v>
      </c>
      <c r="B182" s="0" t="n">
        <v>68100</v>
      </c>
      <c r="C182" s="0" t="n">
        <v>6040</v>
      </c>
      <c r="D182" s="346" t="n">
        <v>26262099.89</v>
      </c>
      <c r="E182" s="346" t="str">
        <f aca="false">B182&amp;" "&amp;C182</f>
        <v>68100 6040</v>
      </c>
      <c r="G182" s="353"/>
      <c r="H182" s="354" t="n">
        <v>5400</v>
      </c>
      <c r="I182" s="355" t="n">
        <v>2833065.66</v>
      </c>
      <c r="K182" s="0" t="n">
        <v>2015</v>
      </c>
      <c r="L182" s="0" t="n">
        <v>4</v>
      </c>
      <c r="M182" s="0" t="n">
        <v>3</v>
      </c>
      <c r="N182" s="0" t="n">
        <v>61320</v>
      </c>
      <c r="O182" s="0" t="n">
        <v>1122</v>
      </c>
      <c r="P182" s="346" t="n">
        <v>1.33</v>
      </c>
      <c r="Q182" s="346" t="str">
        <f aca="false">N182&amp;" "&amp;O182</f>
        <v>61320 1122</v>
      </c>
      <c r="R182" s="346" t="str">
        <f aca="false">N182&amp;" "&amp;M182&amp;" "&amp;O182</f>
        <v>61320 3 1122</v>
      </c>
      <c r="T182" s="353"/>
      <c r="U182" s="349" t="s">
        <v>660</v>
      </c>
      <c r="V182" s="350"/>
      <c r="W182" s="352" t="n">
        <v>550.78</v>
      </c>
      <c r="Y182" s="0" t="n">
        <v>31</v>
      </c>
      <c r="Z182" s="0" t="n">
        <v>2015</v>
      </c>
      <c r="AA182" s="0" t="n">
        <v>68100</v>
      </c>
      <c r="AB182" s="0" t="n">
        <v>2</v>
      </c>
      <c r="AC182" s="346" t="n">
        <v>0</v>
      </c>
      <c r="AD182" s="346" t="n">
        <v>0</v>
      </c>
    </row>
    <row r="183" customFormat="false" ht="11.25" hidden="false" customHeight="true" outlineLevel="0" collapsed="false">
      <c r="A183" s="0" t="n">
        <v>2015</v>
      </c>
      <c r="B183" s="0" t="n">
        <v>68100</v>
      </c>
      <c r="C183" s="0" t="n">
        <v>6050</v>
      </c>
      <c r="D183" s="346" t="n">
        <v>45752717.35</v>
      </c>
      <c r="E183" s="346" t="str">
        <f aca="false">B183&amp;" "&amp;C183</f>
        <v>68100 6050</v>
      </c>
      <c r="G183" s="353"/>
      <c r="H183" s="354" t="n">
        <v>5500</v>
      </c>
      <c r="I183" s="355" t="n">
        <v>297104.56</v>
      </c>
      <c r="K183" s="0" t="n">
        <v>2015</v>
      </c>
      <c r="L183" s="0" t="n">
        <v>4</v>
      </c>
      <c r="M183" s="0" t="n">
        <v>3</v>
      </c>
      <c r="N183" s="0" t="n">
        <v>61410</v>
      </c>
      <c r="O183" s="0" t="n">
        <v>1126</v>
      </c>
      <c r="P183" s="346" t="n">
        <v>1.33</v>
      </c>
      <c r="Q183" s="346" t="str">
        <f aca="false">N183&amp;" "&amp;O183</f>
        <v>61410 1126</v>
      </c>
      <c r="R183" s="346" t="str">
        <f aca="false">N183&amp;" "&amp;M183&amp;" "&amp;O183</f>
        <v>61410 3 1126</v>
      </c>
      <c r="T183" s="353"/>
      <c r="U183" s="349" t="n">
        <v>1180</v>
      </c>
      <c r="V183" s="349" t="n">
        <v>9</v>
      </c>
      <c r="W183" s="352" t="n">
        <v>588.48</v>
      </c>
      <c r="Y183" s="0" t="n">
        <v>31</v>
      </c>
      <c r="Z183" s="0" t="n">
        <v>2015</v>
      </c>
      <c r="AA183" s="0" t="n">
        <v>68100</v>
      </c>
      <c r="AB183" s="0" t="n">
        <v>3</v>
      </c>
      <c r="AC183" s="346" t="n">
        <v>0</v>
      </c>
      <c r="AD183" s="346" t="n">
        <v>0</v>
      </c>
    </row>
    <row r="184" customFormat="false" ht="11.25" hidden="false" customHeight="true" outlineLevel="0" collapsed="false">
      <c r="A184" s="0" t="n">
        <v>2015</v>
      </c>
      <c r="B184" s="0" t="n">
        <v>68100</v>
      </c>
      <c r="C184" s="0" t="n">
        <v>6060</v>
      </c>
      <c r="D184" s="346" t="n">
        <v>2117974.27</v>
      </c>
      <c r="E184" s="346" t="str">
        <f aca="false">B184&amp;" "&amp;C184</f>
        <v>68100 6060</v>
      </c>
      <c r="G184" s="353"/>
      <c r="H184" s="354" t="n">
        <v>5800</v>
      </c>
      <c r="I184" s="355" t="n">
        <v>324916.5</v>
      </c>
      <c r="K184" s="0" t="n">
        <v>2015</v>
      </c>
      <c r="L184" s="0" t="n">
        <v>4</v>
      </c>
      <c r="M184" s="0" t="n">
        <v>3</v>
      </c>
      <c r="N184" s="0" t="n">
        <v>61410</v>
      </c>
      <c r="O184" s="0" t="n">
        <v>1127</v>
      </c>
      <c r="P184" s="346" t="n">
        <v>1.33</v>
      </c>
      <c r="Q184" s="346" t="str">
        <f aca="false">N184&amp;" "&amp;O184</f>
        <v>61410 1127</v>
      </c>
      <c r="R184" s="346" t="str">
        <f aca="false">N184&amp;" "&amp;M184&amp;" "&amp;O184</f>
        <v>61410 3 1127</v>
      </c>
      <c r="T184" s="353"/>
      <c r="U184" s="349" t="s">
        <v>664</v>
      </c>
      <c r="V184" s="350"/>
      <c r="W184" s="352" t="n">
        <v>588.48</v>
      </c>
      <c r="Y184" s="0" t="n">
        <v>31</v>
      </c>
      <c r="Z184" s="0" t="n">
        <v>2015</v>
      </c>
      <c r="AA184" s="0" t="n">
        <v>68200</v>
      </c>
      <c r="AB184" s="0" t="n">
        <v>9</v>
      </c>
      <c r="AC184" s="346" t="n">
        <v>0</v>
      </c>
      <c r="AD184" s="346" t="n">
        <v>0</v>
      </c>
    </row>
    <row r="185" customFormat="false" ht="11.25" hidden="false" customHeight="true" outlineLevel="0" collapsed="false">
      <c r="A185" s="0" t="n">
        <v>2015</v>
      </c>
      <c r="B185" s="0" t="n">
        <v>68100</v>
      </c>
      <c r="C185" s="0" t="n">
        <v>8110</v>
      </c>
      <c r="D185" s="346" t="n">
        <v>20785811.04</v>
      </c>
      <c r="E185" s="346" t="str">
        <f aca="false">B185&amp;" "&amp;C185</f>
        <v>68100 8110</v>
      </c>
      <c r="G185" s="353"/>
      <c r="H185" s="354" t="n">
        <v>6000</v>
      </c>
      <c r="I185" s="355" t="n">
        <v>13532191.9</v>
      </c>
      <c r="K185" s="0" t="n">
        <v>2015</v>
      </c>
      <c r="L185" s="0" t="n">
        <v>4</v>
      </c>
      <c r="M185" s="0" t="n">
        <v>3</v>
      </c>
      <c r="N185" s="0" t="n">
        <v>61410</v>
      </c>
      <c r="O185" s="0" t="n">
        <v>1150</v>
      </c>
      <c r="P185" s="346" t="n">
        <v>2.67</v>
      </c>
      <c r="Q185" s="346" t="str">
        <f aca="false">N185&amp;" "&amp;O185</f>
        <v>61410 1150</v>
      </c>
      <c r="R185" s="346" t="str">
        <f aca="false">N185&amp;" "&amp;M185&amp;" "&amp;O185</f>
        <v>61410 3 1150</v>
      </c>
      <c r="T185" s="353"/>
      <c r="U185" s="349" t="n">
        <v>1190</v>
      </c>
      <c r="V185" s="349" t="n">
        <v>9</v>
      </c>
      <c r="W185" s="352" t="n">
        <v>7705.42</v>
      </c>
      <c r="Y185" s="0" t="n">
        <v>31</v>
      </c>
      <c r="Z185" s="0" t="n">
        <v>2015</v>
      </c>
      <c r="AA185" s="0" t="n">
        <v>68200</v>
      </c>
      <c r="AB185" s="0" t="n">
        <v>2</v>
      </c>
      <c r="AC185" s="346" t="n">
        <v>0</v>
      </c>
      <c r="AD185" s="346" t="n">
        <v>0</v>
      </c>
    </row>
    <row r="186" customFormat="false" ht="11.25" hidden="false" customHeight="true" outlineLevel="0" collapsed="false">
      <c r="A186" s="0" t="n">
        <v>2015</v>
      </c>
      <c r="B186" s="0" t="n">
        <v>68100</v>
      </c>
      <c r="C186" s="0" t="n">
        <v>8120</v>
      </c>
      <c r="D186" s="346" t="n">
        <v>770545.79</v>
      </c>
      <c r="E186" s="346" t="str">
        <f aca="false">B186&amp;" "&amp;C186</f>
        <v>68100 8120</v>
      </c>
      <c r="G186" s="353"/>
      <c r="H186" s="354" t="n">
        <v>6040</v>
      </c>
      <c r="I186" s="355" t="n">
        <v>26262099.89</v>
      </c>
      <c r="K186" s="0" t="n">
        <v>2015</v>
      </c>
      <c r="L186" s="0" t="n">
        <v>4</v>
      </c>
      <c r="M186" s="0" t="n">
        <v>9</v>
      </c>
      <c r="N186" s="0" t="n">
        <v>61100</v>
      </c>
      <c r="O186" s="0" t="n">
        <v>1120</v>
      </c>
      <c r="P186" s="346" t="n">
        <v>1.2</v>
      </c>
      <c r="Q186" s="346" t="str">
        <f aca="false">N186&amp;" "&amp;O186</f>
        <v>61100 1120</v>
      </c>
      <c r="R186" s="346" t="str">
        <f aca="false">N186&amp;" "&amp;M186&amp;" "&amp;O186</f>
        <v>61100 9 1120</v>
      </c>
      <c r="T186" s="353"/>
      <c r="U186" s="349" t="s">
        <v>661</v>
      </c>
      <c r="V186" s="350"/>
      <c r="W186" s="352" t="n">
        <v>7705.42</v>
      </c>
      <c r="Y186" s="0" t="n">
        <v>31</v>
      </c>
      <c r="Z186" s="0" t="n">
        <v>2015</v>
      </c>
      <c r="AA186" s="0" t="n">
        <v>68200</v>
      </c>
      <c r="AB186" s="0" t="n">
        <v>3</v>
      </c>
      <c r="AC186" s="346" t="n">
        <v>0</v>
      </c>
      <c r="AD186" s="346" t="n">
        <v>0</v>
      </c>
    </row>
    <row r="187" customFormat="false" ht="11.25" hidden="false" customHeight="true" outlineLevel="0" collapsed="false">
      <c r="A187" s="0" t="n">
        <v>2015</v>
      </c>
      <c r="B187" s="0" t="n">
        <v>68100</v>
      </c>
      <c r="C187" s="0" t="n">
        <v>8130</v>
      </c>
      <c r="D187" s="346" t="n">
        <v>249396.4</v>
      </c>
      <c r="E187" s="346" t="str">
        <f aca="false">B187&amp;" "&amp;C187</f>
        <v>68100 8130</v>
      </c>
      <c r="G187" s="353"/>
      <c r="H187" s="354" t="n">
        <v>6050</v>
      </c>
      <c r="I187" s="355" t="n">
        <v>45752717.35</v>
      </c>
      <c r="K187" s="0" t="n">
        <v>2015</v>
      </c>
      <c r="L187" s="0" t="n">
        <v>4</v>
      </c>
      <c r="M187" s="0" t="n">
        <v>9</v>
      </c>
      <c r="N187" s="0" t="n">
        <v>61100</v>
      </c>
      <c r="O187" s="0" t="n">
        <v>1140</v>
      </c>
      <c r="P187" s="346" t="n">
        <v>1</v>
      </c>
      <c r="Q187" s="346" t="str">
        <f aca="false">N187&amp;" "&amp;O187</f>
        <v>61100 1140</v>
      </c>
      <c r="R187" s="346" t="str">
        <f aca="false">N187&amp;" "&amp;M187&amp;" "&amp;O187</f>
        <v>61100 9 1140</v>
      </c>
      <c r="T187" s="349" t="s">
        <v>666</v>
      </c>
      <c r="U187" s="350"/>
      <c r="V187" s="350"/>
      <c r="W187" s="352" t="n">
        <v>9733.01</v>
      </c>
      <c r="Y187" s="0" t="n">
        <v>31</v>
      </c>
      <c r="Z187" s="0" t="n">
        <v>2015</v>
      </c>
      <c r="AA187" s="0" t="n">
        <v>68100</v>
      </c>
      <c r="AB187" s="0" t="n">
        <v>9</v>
      </c>
      <c r="AC187" s="346" t="n">
        <v>40776</v>
      </c>
      <c r="AD187" s="346" t="n">
        <v>1</v>
      </c>
    </row>
    <row r="188" customFormat="false" ht="11.25" hidden="false" customHeight="true" outlineLevel="0" collapsed="false">
      <c r="A188" s="0" t="n">
        <v>2015</v>
      </c>
      <c r="B188" s="0" t="n">
        <v>68100</v>
      </c>
      <c r="C188" s="0" t="n">
        <v>8210</v>
      </c>
      <c r="D188" s="346" t="n">
        <v>21255029.17</v>
      </c>
      <c r="E188" s="346" t="str">
        <f aca="false">B188&amp;" "&amp;C188</f>
        <v>68100 8210</v>
      </c>
      <c r="G188" s="353"/>
      <c r="H188" s="354" t="n">
        <v>6060</v>
      </c>
      <c r="I188" s="355" t="n">
        <v>2117974.27</v>
      </c>
      <c r="K188" s="0" t="n">
        <v>2015</v>
      </c>
      <c r="L188" s="0" t="n">
        <v>4</v>
      </c>
      <c r="M188" s="0" t="n">
        <v>9</v>
      </c>
      <c r="N188" s="0" t="n">
        <v>61100</v>
      </c>
      <c r="O188" s="0" t="n">
        <v>1151</v>
      </c>
      <c r="P188" s="346" t="n">
        <v>1.25</v>
      </c>
      <c r="Q188" s="346" t="str">
        <f aca="false">N188&amp;" "&amp;O188</f>
        <v>61100 1151</v>
      </c>
      <c r="R188" s="346" t="str">
        <f aca="false">N188&amp;" "&amp;M188&amp;" "&amp;O188</f>
        <v>61100 9 1151</v>
      </c>
      <c r="T188" s="349" t="n">
        <v>66000</v>
      </c>
      <c r="U188" s="349" t="n">
        <v>1110</v>
      </c>
      <c r="V188" s="349" t="n">
        <v>9</v>
      </c>
      <c r="W188" s="352" t="n">
        <v>44.66</v>
      </c>
      <c r="Y188" s="0" t="n">
        <v>32</v>
      </c>
      <c r="Z188" s="0" t="n">
        <v>2015</v>
      </c>
      <c r="AA188" s="0" t="n">
        <v>68100</v>
      </c>
      <c r="AB188" s="0" t="n">
        <v>2</v>
      </c>
      <c r="AC188" s="346" t="n">
        <v>0</v>
      </c>
      <c r="AD188" s="346" t="n">
        <v>0</v>
      </c>
    </row>
    <row r="189" customFormat="false" ht="11.25" hidden="false" customHeight="true" outlineLevel="0" collapsed="false">
      <c r="A189" s="0" t="n">
        <v>2015</v>
      </c>
      <c r="B189" s="0" t="n">
        <v>68100</v>
      </c>
      <c r="C189" s="0" t="n">
        <v>8220</v>
      </c>
      <c r="D189" s="346" t="n">
        <v>2875256.49</v>
      </c>
      <c r="E189" s="346" t="str">
        <f aca="false">B189&amp;" "&amp;C189</f>
        <v>68100 8220</v>
      </c>
      <c r="G189" s="353"/>
      <c r="H189" s="354" t="n">
        <v>8110</v>
      </c>
      <c r="I189" s="355" t="n">
        <v>20785811.04</v>
      </c>
      <c r="K189" s="0" t="n">
        <v>2015</v>
      </c>
      <c r="L189" s="0" t="n">
        <v>4</v>
      </c>
      <c r="M189" s="0" t="n">
        <v>9</v>
      </c>
      <c r="N189" s="0" t="n">
        <v>61310</v>
      </c>
      <c r="O189" s="0" t="n">
        <v>1120</v>
      </c>
      <c r="P189" s="346" t="n">
        <v>2.2</v>
      </c>
      <c r="Q189" s="346" t="str">
        <f aca="false">N189&amp;" "&amp;O189</f>
        <v>61310 1120</v>
      </c>
      <c r="R189" s="346" t="str">
        <f aca="false">N189&amp;" "&amp;M189&amp;" "&amp;O189</f>
        <v>61310 9 1120</v>
      </c>
      <c r="T189" s="353"/>
      <c r="U189" s="349" t="s">
        <v>632</v>
      </c>
      <c r="V189" s="350"/>
      <c r="W189" s="352" t="n">
        <v>44.66</v>
      </c>
      <c r="Y189" s="0" t="n">
        <v>32</v>
      </c>
      <c r="Z189" s="0" t="n">
        <v>2015</v>
      </c>
      <c r="AA189" s="0" t="n">
        <v>68100</v>
      </c>
      <c r="AB189" s="0" t="n">
        <v>3</v>
      </c>
      <c r="AC189" s="346" t="n">
        <v>0</v>
      </c>
      <c r="AD189" s="346" t="n">
        <v>0</v>
      </c>
    </row>
    <row r="190" customFormat="false" ht="11.25" hidden="false" customHeight="true" outlineLevel="0" collapsed="false">
      <c r="A190" s="0" t="n">
        <v>2015</v>
      </c>
      <c r="B190" s="0" t="n">
        <v>68100</v>
      </c>
      <c r="C190" s="0" t="n">
        <v>8230</v>
      </c>
      <c r="D190" s="346" t="n">
        <v>70404</v>
      </c>
      <c r="E190" s="346" t="str">
        <f aca="false">B190&amp;" "&amp;C190</f>
        <v>68100 8230</v>
      </c>
      <c r="G190" s="353"/>
      <c r="H190" s="354" t="n">
        <v>8120</v>
      </c>
      <c r="I190" s="355" t="n">
        <v>770545.79</v>
      </c>
      <c r="K190" s="0" t="n">
        <v>2015</v>
      </c>
      <c r="L190" s="0" t="n">
        <v>4</v>
      </c>
      <c r="M190" s="0" t="n">
        <v>9</v>
      </c>
      <c r="N190" s="0" t="n">
        <v>62100</v>
      </c>
      <c r="O190" s="0" t="n">
        <v>1111</v>
      </c>
      <c r="P190" s="346" t="n">
        <v>5</v>
      </c>
      <c r="Q190" s="346" t="str">
        <f aca="false">N190&amp;" "&amp;O190</f>
        <v>62100 1111</v>
      </c>
      <c r="R190" s="346" t="str">
        <f aca="false">N190&amp;" "&amp;M190&amp;" "&amp;O190</f>
        <v>62100 9 1111</v>
      </c>
      <c r="T190" s="353"/>
      <c r="U190" s="349" t="n">
        <v>1130</v>
      </c>
      <c r="V190" s="349" t="n">
        <v>9</v>
      </c>
      <c r="W190" s="352" t="n">
        <v>173.02</v>
      </c>
      <c r="Y190" s="0" t="n">
        <v>32</v>
      </c>
      <c r="Z190" s="0" t="n">
        <v>2015</v>
      </c>
      <c r="AA190" s="0" t="n">
        <v>68200</v>
      </c>
      <c r="AB190" s="0" t="n">
        <v>9</v>
      </c>
      <c r="AC190" s="346" t="n">
        <v>0</v>
      </c>
      <c r="AD190" s="346" t="n">
        <v>0</v>
      </c>
    </row>
    <row r="191" customFormat="false" ht="11.25" hidden="false" customHeight="true" outlineLevel="0" collapsed="false">
      <c r="A191" s="0" t="n">
        <v>2015</v>
      </c>
      <c r="B191" s="0" t="n">
        <v>68100</v>
      </c>
      <c r="C191" s="0" t="n">
        <v>9000</v>
      </c>
      <c r="D191" s="346" t="n">
        <v>3287631.42</v>
      </c>
      <c r="E191" s="346" t="str">
        <f aca="false">B191&amp;" "&amp;C191</f>
        <v>68100 9000</v>
      </c>
      <c r="G191" s="353"/>
      <c r="H191" s="354" t="n">
        <v>8210</v>
      </c>
      <c r="I191" s="355" t="n">
        <v>21255029.17</v>
      </c>
      <c r="K191" s="0" t="n">
        <v>2015</v>
      </c>
      <c r="L191" s="0" t="n">
        <v>4</v>
      </c>
      <c r="M191" s="0" t="n">
        <v>9</v>
      </c>
      <c r="N191" s="0" t="n">
        <v>62100</v>
      </c>
      <c r="O191" s="0" t="n">
        <v>1112</v>
      </c>
      <c r="P191" s="346" t="n">
        <v>1</v>
      </c>
      <c r="Q191" s="346" t="str">
        <f aca="false">N191&amp;" "&amp;O191</f>
        <v>62100 1112</v>
      </c>
      <c r="R191" s="346" t="str">
        <f aca="false">N191&amp;" "&amp;M191&amp;" "&amp;O191</f>
        <v>62100 9 1112</v>
      </c>
      <c r="T191" s="353"/>
      <c r="U191" s="349" t="s">
        <v>642</v>
      </c>
      <c r="V191" s="350"/>
      <c r="W191" s="352" t="n">
        <v>173.02</v>
      </c>
      <c r="Y191" s="0" t="n">
        <v>32</v>
      </c>
      <c r="Z191" s="0" t="n">
        <v>2015</v>
      </c>
      <c r="AA191" s="0" t="n">
        <v>68200</v>
      </c>
      <c r="AB191" s="0" t="n">
        <v>2</v>
      </c>
      <c r="AC191" s="346" t="n">
        <v>0</v>
      </c>
      <c r="AD191" s="346" t="n">
        <v>0</v>
      </c>
    </row>
    <row r="192" customFormat="false" ht="11.25" hidden="false" customHeight="true" outlineLevel="0" collapsed="false">
      <c r="A192" s="0" t="n">
        <v>2015</v>
      </c>
      <c r="B192" s="0" t="n">
        <v>68200</v>
      </c>
      <c r="C192" s="0" t="n">
        <v>1110</v>
      </c>
      <c r="D192" s="346" t="n">
        <v>6509558.2</v>
      </c>
      <c r="E192" s="346" t="str">
        <f aca="false">B192&amp;" "&amp;C192</f>
        <v>68200 1110</v>
      </c>
      <c r="G192" s="353"/>
      <c r="H192" s="354" t="n">
        <v>8220</v>
      </c>
      <c r="I192" s="355" t="n">
        <v>2875256.49</v>
      </c>
      <c r="K192" s="0" t="n">
        <v>2015</v>
      </c>
      <c r="L192" s="0" t="n">
        <v>4</v>
      </c>
      <c r="M192" s="0" t="n">
        <v>9</v>
      </c>
      <c r="N192" s="0" t="n">
        <v>62100</v>
      </c>
      <c r="O192" s="0" t="n">
        <v>1113</v>
      </c>
      <c r="P192" s="346" t="n">
        <v>1</v>
      </c>
      <c r="Q192" s="346" t="str">
        <f aca="false">N192&amp;" "&amp;O192</f>
        <v>62100 1113</v>
      </c>
      <c r="R192" s="346" t="str">
        <f aca="false">N192&amp;" "&amp;M192&amp;" "&amp;O192</f>
        <v>62100 9 1113</v>
      </c>
      <c r="T192" s="353"/>
      <c r="U192" s="349" t="n">
        <v>1150</v>
      </c>
      <c r="V192" s="349" t="n">
        <v>9</v>
      </c>
      <c r="W192" s="352" t="n">
        <v>30.3</v>
      </c>
      <c r="Y192" s="0" t="n">
        <v>32</v>
      </c>
      <c r="Z192" s="0" t="n">
        <v>2015</v>
      </c>
      <c r="AA192" s="0" t="n">
        <v>68200</v>
      </c>
      <c r="AB192" s="0" t="n">
        <v>3</v>
      </c>
      <c r="AC192" s="346" t="n">
        <v>0</v>
      </c>
      <c r="AD192" s="346" t="n">
        <v>0</v>
      </c>
    </row>
    <row r="193" customFormat="false" ht="11.25" hidden="false" customHeight="true" outlineLevel="0" collapsed="false">
      <c r="A193" s="0" t="n">
        <v>2015</v>
      </c>
      <c r="B193" s="0" t="n">
        <v>68200</v>
      </c>
      <c r="C193" s="0" t="n">
        <v>1120</v>
      </c>
      <c r="D193" s="346" t="n">
        <v>31784134.56</v>
      </c>
      <c r="E193" s="346" t="str">
        <f aca="false">B193&amp;" "&amp;C193</f>
        <v>68200 1120</v>
      </c>
      <c r="G193" s="353"/>
      <c r="H193" s="354" t="n">
        <v>9000</v>
      </c>
      <c r="I193" s="355" t="n">
        <v>3287631.42</v>
      </c>
      <c r="K193" s="0" t="n">
        <v>2015</v>
      </c>
      <c r="L193" s="0" t="n">
        <v>4</v>
      </c>
      <c r="M193" s="0" t="n">
        <v>9</v>
      </c>
      <c r="N193" s="0" t="n">
        <v>62100</v>
      </c>
      <c r="O193" s="0" t="n">
        <v>1150</v>
      </c>
      <c r="P193" s="346" t="n">
        <v>7</v>
      </c>
      <c r="Q193" s="346" t="str">
        <f aca="false">N193&amp;" "&amp;O193</f>
        <v>62100 1150</v>
      </c>
      <c r="R193" s="346" t="str">
        <f aca="false">N193&amp;" "&amp;M193&amp;" "&amp;O193</f>
        <v>62100 9 1150</v>
      </c>
      <c r="T193" s="353"/>
      <c r="U193" s="349" t="s">
        <v>637</v>
      </c>
      <c r="V193" s="350"/>
      <c r="W193" s="352" t="n">
        <v>30.3</v>
      </c>
      <c r="Y193" s="0" t="n">
        <v>32</v>
      </c>
      <c r="Z193" s="0" t="n">
        <v>2015</v>
      </c>
      <c r="AA193" s="0" t="n">
        <v>68100</v>
      </c>
      <c r="AB193" s="0" t="n">
        <v>9</v>
      </c>
      <c r="AC193" s="346" t="n">
        <v>172960.08</v>
      </c>
      <c r="AD193" s="346" t="n">
        <v>3</v>
      </c>
    </row>
    <row r="194" customFormat="false" ht="11.25" hidden="false" customHeight="true" outlineLevel="0" collapsed="false">
      <c r="A194" s="0" t="n">
        <v>2015</v>
      </c>
      <c r="B194" s="0" t="n">
        <v>68200</v>
      </c>
      <c r="C194" s="0" t="n">
        <v>1133</v>
      </c>
      <c r="D194" s="346" t="n">
        <v>18546155.74</v>
      </c>
      <c r="E194" s="346" t="str">
        <f aca="false">B194&amp;" "&amp;C194</f>
        <v>68200 1133</v>
      </c>
      <c r="G194" s="353"/>
      <c r="H194" s="354" t="n">
        <v>1650</v>
      </c>
      <c r="I194" s="355" t="n">
        <v>12500</v>
      </c>
      <c r="K194" s="0" t="n">
        <v>2015</v>
      </c>
      <c r="L194" s="0" t="n">
        <v>4</v>
      </c>
      <c r="M194" s="0" t="n">
        <v>9</v>
      </c>
      <c r="N194" s="0" t="n">
        <v>62200</v>
      </c>
      <c r="O194" s="0" t="n">
        <v>1130</v>
      </c>
      <c r="P194" s="346" t="n">
        <v>0.6</v>
      </c>
      <c r="Q194" s="346" t="str">
        <f aca="false">N194&amp;" "&amp;O194</f>
        <v>62200 1130</v>
      </c>
      <c r="R194" s="346" t="str">
        <f aca="false">N194&amp;" "&amp;M194&amp;" "&amp;O194</f>
        <v>62200 9 1130</v>
      </c>
      <c r="T194" s="349" t="s">
        <v>667</v>
      </c>
      <c r="U194" s="350"/>
      <c r="V194" s="350"/>
      <c r="W194" s="352" t="n">
        <v>247.98</v>
      </c>
      <c r="Y194" s="0" t="n">
        <v>33</v>
      </c>
      <c r="Z194" s="0" t="n">
        <v>2015</v>
      </c>
      <c r="AA194" s="0" t="n">
        <v>68100</v>
      </c>
      <c r="AB194" s="0" t="n">
        <v>2</v>
      </c>
      <c r="AC194" s="346" t="n">
        <v>66457.05</v>
      </c>
      <c r="AD194" s="346" t="n">
        <v>1.3</v>
      </c>
    </row>
    <row r="195" customFormat="false" ht="11.25" hidden="false" customHeight="true" outlineLevel="0" collapsed="false">
      <c r="A195" s="0" t="n">
        <v>2015</v>
      </c>
      <c r="B195" s="0" t="n">
        <v>68200</v>
      </c>
      <c r="C195" s="0" t="n">
        <v>1141</v>
      </c>
      <c r="D195" s="346" t="n">
        <v>55744170.59</v>
      </c>
      <c r="E195" s="346" t="str">
        <f aca="false">B195&amp;" "&amp;C195</f>
        <v>68200 1141</v>
      </c>
      <c r="G195" s="353"/>
      <c r="H195" s="354" t="n">
        <v>8130</v>
      </c>
      <c r="I195" s="355" t="n">
        <v>249396.4</v>
      </c>
      <c r="K195" s="0" t="n">
        <v>2015</v>
      </c>
      <c r="L195" s="0" t="n">
        <v>4</v>
      </c>
      <c r="M195" s="0" t="n">
        <v>9</v>
      </c>
      <c r="N195" s="0" t="n">
        <v>62200</v>
      </c>
      <c r="O195" s="0" t="n">
        <v>1131</v>
      </c>
      <c r="P195" s="346" t="n">
        <v>2</v>
      </c>
      <c r="Q195" s="346" t="str">
        <f aca="false">N195&amp;" "&amp;O195</f>
        <v>62200 1131</v>
      </c>
      <c r="R195" s="346" t="str">
        <f aca="false">N195&amp;" "&amp;M195&amp;" "&amp;O195</f>
        <v>62200 9 1131</v>
      </c>
      <c r="T195" s="349" t="n">
        <v>68000</v>
      </c>
      <c r="U195" s="349" t="n">
        <v>1110</v>
      </c>
      <c r="V195" s="349" t="n">
        <v>9</v>
      </c>
      <c r="W195" s="352" t="n">
        <v>225.94</v>
      </c>
      <c r="Y195" s="0" t="n">
        <v>33</v>
      </c>
      <c r="Z195" s="0" t="n">
        <v>2015</v>
      </c>
      <c r="AA195" s="0" t="n">
        <v>68100</v>
      </c>
      <c r="AB195" s="0" t="n">
        <v>3</v>
      </c>
      <c r="AC195" s="346" t="n">
        <v>36154.19</v>
      </c>
      <c r="AD195" s="346" t="n">
        <v>0.7</v>
      </c>
    </row>
    <row r="196" customFormat="false" ht="11.25" hidden="false" customHeight="true" outlineLevel="0" collapsed="false">
      <c r="A196" s="0" t="n">
        <v>2015</v>
      </c>
      <c r="B196" s="0" t="n">
        <v>68200</v>
      </c>
      <c r="C196" s="0" t="n">
        <v>1150</v>
      </c>
      <c r="D196" s="346" t="n">
        <v>2155037.67</v>
      </c>
      <c r="E196" s="346" t="str">
        <f aca="false">B196&amp;" "&amp;C196</f>
        <v>68200 1150</v>
      </c>
      <c r="G196" s="353"/>
      <c r="H196" s="354" t="n">
        <v>8230</v>
      </c>
      <c r="I196" s="355" t="n">
        <v>70404</v>
      </c>
      <c r="K196" s="0" t="n">
        <v>2015</v>
      </c>
      <c r="L196" s="0" t="n">
        <v>4</v>
      </c>
      <c r="M196" s="0" t="n">
        <v>9</v>
      </c>
      <c r="N196" s="0" t="n">
        <v>62200</v>
      </c>
      <c r="O196" s="0" t="n">
        <v>1134</v>
      </c>
      <c r="P196" s="346" t="n">
        <v>1</v>
      </c>
      <c r="Q196" s="346" t="str">
        <f aca="false">N196&amp;" "&amp;O196</f>
        <v>62200 1134</v>
      </c>
      <c r="R196" s="346" t="str">
        <f aca="false">N196&amp;" "&amp;M196&amp;" "&amp;O196</f>
        <v>62200 9 1134</v>
      </c>
      <c r="T196" s="353"/>
      <c r="U196" s="349" t="s">
        <v>632</v>
      </c>
      <c r="V196" s="350"/>
      <c r="W196" s="352" t="n">
        <v>225.94</v>
      </c>
      <c r="Y196" s="0" t="n">
        <v>33</v>
      </c>
      <c r="Z196" s="0" t="n">
        <v>2015</v>
      </c>
      <c r="AA196" s="0" t="n">
        <v>68200</v>
      </c>
      <c r="AB196" s="0" t="n">
        <v>9</v>
      </c>
      <c r="AC196" s="346" t="n">
        <v>0</v>
      </c>
      <c r="AD196" s="346" t="n">
        <v>0</v>
      </c>
    </row>
    <row r="197" customFormat="false" ht="11.25" hidden="false" customHeight="true" outlineLevel="0" collapsed="false">
      <c r="A197" s="0" t="n">
        <v>2015</v>
      </c>
      <c r="B197" s="0" t="n">
        <v>68200</v>
      </c>
      <c r="C197" s="0" t="n">
        <v>1620</v>
      </c>
      <c r="D197" s="346" t="n">
        <v>378971.58</v>
      </c>
      <c r="E197" s="346" t="str">
        <f aca="false">B197&amp;" "&amp;C197</f>
        <v>68200 1620</v>
      </c>
      <c r="G197" s="353"/>
      <c r="H197" s="354" t="n">
        <v>3200</v>
      </c>
      <c r="I197" s="355" t="n">
        <v>814505.28</v>
      </c>
      <c r="K197" s="0" t="n">
        <v>2015</v>
      </c>
      <c r="L197" s="0" t="n">
        <v>4</v>
      </c>
      <c r="M197" s="0" t="n">
        <v>9</v>
      </c>
      <c r="N197" s="0" t="n">
        <v>63000</v>
      </c>
      <c r="O197" s="0" t="n">
        <v>1110</v>
      </c>
      <c r="P197" s="346" t="n">
        <v>0.9</v>
      </c>
      <c r="Q197" s="346" t="str">
        <f aca="false">N197&amp;" "&amp;O197</f>
        <v>63000 1110</v>
      </c>
      <c r="R197" s="346" t="str">
        <f aca="false">N197&amp;" "&amp;M197&amp;" "&amp;O197</f>
        <v>63000 9 1110</v>
      </c>
      <c r="T197" s="353"/>
      <c r="U197" s="349" t="n">
        <v>1120</v>
      </c>
      <c r="V197" s="349" t="n">
        <v>9</v>
      </c>
      <c r="W197" s="352" t="n">
        <v>1514.41</v>
      </c>
      <c r="Y197" s="0" t="n">
        <v>33</v>
      </c>
      <c r="Z197" s="0" t="n">
        <v>2015</v>
      </c>
      <c r="AA197" s="0" t="n">
        <v>68200</v>
      </c>
      <c r="AB197" s="0" t="n">
        <v>2</v>
      </c>
      <c r="AC197" s="346" t="n">
        <v>0</v>
      </c>
      <c r="AD197" s="346" t="n">
        <v>0</v>
      </c>
    </row>
    <row r="198" customFormat="false" ht="11.25" hidden="false" customHeight="true" outlineLevel="0" collapsed="false">
      <c r="A198" s="0" t="n">
        <v>2015</v>
      </c>
      <c r="B198" s="0" t="n">
        <v>68200</v>
      </c>
      <c r="C198" s="0" t="n">
        <v>1650</v>
      </c>
      <c r="D198" s="346" t="n">
        <v>20000</v>
      </c>
      <c r="E198" s="346" t="str">
        <f aca="false">B198&amp;" "&amp;C198</f>
        <v>68200 1650</v>
      </c>
      <c r="G198" s="353"/>
      <c r="H198" s="354" t="n">
        <v>2220</v>
      </c>
      <c r="I198" s="355" t="n">
        <v>656366.17</v>
      </c>
      <c r="K198" s="0" t="n">
        <v>2015</v>
      </c>
      <c r="L198" s="0" t="n">
        <v>4</v>
      </c>
      <c r="M198" s="0" t="n">
        <v>9</v>
      </c>
      <c r="N198" s="0" t="n">
        <v>63000</v>
      </c>
      <c r="O198" s="0" t="n">
        <v>1150</v>
      </c>
      <c r="P198" s="346" t="n">
        <v>1.75</v>
      </c>
      <c r="Q198" s="346" t="str">
        <f aca="false">N198&amp;" "&amp;O198</f>
        <v>63000 1150</v>
      </c>
      <c r="R198" s="346" t="str">
        <f aca="false">N198&amp;" "&amp;M198&amp;" "&amp;O198</f>
        <v>63000 9 1150</v>
      </c>
      <c r="T198" s="353"/>
      <c r="U198" s="349" t="s">
        <v>635</v>
      </c>
      <c r="V198" s="350"/>
      <c r="W198" s="352" t="n">
        <v>1514.41</v>
      </c>
      <c r="Y198" s="0" t="n">
        <v>33</v>
      </c>
      <c r="Z198" s="0" t="n">
        <v>2015</v>
      </c>
      <c r="AA198" s="0" t="n">
        <v>68200</v>
      </c>
      <c r="AB198" s="0" t="n">
        <v>3</v>
      </c>
      <c r="AC198" s="346" t="n">
        <v>0</v>
      </c>
      <c r="AD198" s="346" t="n">
        <v>0</v>
      </c>
    </row>
    <row r="199" customFormat="false" ht="11.25" hidden="false" customHeight="true" outlineLevel="0" collapsed="false">
      <c r="A199" s="0" t="n">
        <v>2015</v>
      </c>
      <c r="B199" s="0" t="n">
        <v>68200</v>
      </c>
      <c r="C199" s="0" t="n">
        <v>1660</v>
      </c>
      <c r="D199" s="346" t="n">
        <v>6000</v>
      </c>
      <c r="E199" s="346" t="str">
        <f aca="false">B199&amp;" "&amp;C199</f>
        <v>68200 1660</v>
      </c>
      <c r="G199" s="353"/>
      <c r="H199" s="354" t="n">
        <v>2510</v>
      </c>
      <c r="I199" s="355" t="n">
        <v>12367.06</v>
      </c>
      <c r="K199" s="0" t="n">
        <v>2015</v>
      </c>
      <c r="L199" s="0" t="n">
        <v>4</v>
      </c>
      <c r="M199" s="0" t="n">
        <v>9</v>
      </c>
      <c r="N199" s="0" t="n">
        <v>63000</v>
      </c>
      <c r="O199" s="0" t="n">
        <v>1170</v>
      </c>
      <c r="P199" s="346" t="n">
        <v>42</v>
      </c>
      <c r="Q199" s="346" t="str">
        <f aca="false">N199&amp;" "&amp;O199</f>
        <v>63000 1170</v>
      </c>
      <c r="R199" s="346" t="str">
        <f aca="false">N199&amp;" "&amp;M199&amp;" "&amp;O199</f>
        <v>63000 9 1170</v>
      </c>
      <c r="T199" s="353"/>
      <c r="U199" s="349" t="n">
        <v>1133</v>
      </c>
      <c r="V199" s="349" t="n">
        <v>9</v>
      </c>
      <c r="W199" s="352" t="n">
        <v>549.37</v>
      </c>
      <c r="Y199" s="0" t="n">
        <v>33</v>
      </c>
      <c r="Z199" s="0" t="n">
        <v>2015</v>
      </c>
      <c r="AA199" s="0" t="n">
        <v>68100</v>
      </c>
      <c r="AB199" s="0" t="n">
        <v>9</v>
      </c>
      <c r="AC199" s="346" t="n">
        <v>0</v>
      </c>
      <c r="AD199" s="346" t="n">
        <v>0</v>
      </c>
    </row>
    <row r="200" customFormat="false" ht="11.25" hidden="false" customHeight="true" outlineLevel="0" collapsed="false">
      <c r="A200" s="0" t="n">
        <v>2015</v>
      </c>
      <c r="B200" s="0" t="n">
        <v>68200</v>
      </c>
      <c r="C200" s="0" t="n">
        <v>2100</v>
      </c>
      <c r="D200" s="346" t="n">
        <v>8515538.07</v>
      </c>
      <c r="E200" s="346" t="str">
        <f aca="false">B200&amp;" "&amp;C200</f>
        <v>68200 2100</v>
      </c>
      <c r="G200" s="349" t="s">
        <v>668</v>
      </c>
      <c r="H200" s="350"/>
      <c r="I200" s="352" t="n">
        <v>265487196</v>
      </c>
      <c r="K200" s="0" t="n">
        <v>2015</v>
      </c>
      <c r="L200" s="0" t="n">
        <v>4</v>
      </c>
      <c r="M200" s="0" t="n">
        <v>9</v>
      </c>
      <c r="N200" s="0" t="n">
        <v>64000</v>
      </c>
      <c r="O200" s="0" t="n">
        <v>1110</v>
      </c>
      <c r="P200" s="346" t="n">
        <v>0.6</v>
      </c>
      <c r="Q200" s="346" t="str">
        <f aca="false">N200&amp;" "&amp;O200</f>
        <v>64000 1110</v>
      </c>
      <c r="R200" s="346" t="str">
        <f aca="false">N200&amp;" "&amp;M200&amp;" "&amp;O200</f>
        <v>64000 9 1110</v>
      </c>
      <c r="T200" s="353"/>
      <c r="U200" s="349" t="s">
        <v>669</v>
      </c>
      <c r="V200" s="350"/>
      <c r="W200" s="352" t="n">
        <v>549.37</v>
      </c>
      <c r="Y200" s="0" t="n">
        <v>34</v>
      </c>
      <c r="Z200" s="0" t="n">
        <v>2015</v>
      </c>
      <c r="AA200" s="0" t="n">
        <v>68100</v>
      </c>
      <c r="AB200" s="0" t="n">
        <v>9</v>
      </c>
      <c r="AC200" s="346" t="n">
        <v>0</v>
      </c>
      <c r="AD200" s="346" t="n">
        <v>0</v>
      </c>
    </row>
    <row r="201" customFormat="false" ht="11.25" hidden="false" customHeight="true" outlineLevel="0" collapsed="false">
      <c r="A201" s="0" t="n">
        <v>2015</v>
      </c>
      <c r="B201" s="0" t="n">
        <v>68200</v>
      </c>
      <c r="C201" s="0" t="n">
        <v>2210</v>
      </c>
      <c r="D201" s="346" t="n">
        <v>15087622.31</v>
      </c>
      <c r="E201" s="346" t="str">
        <f aca="false">B201&amp;" "&amp;C201</f>
        <v>68200 2210</v>
      </c>
      <c r="G201" s="349" t="n">
        <v>68200</v>
      </c>
      <c r="H201" s="349" t="n">
        <v>1110</v>
      </c>
      <c r="I201" s="352" t="n">
        <v>6509558.2</v>
      </c>
      <c r="K201" s="0" t="n">
        <v>2015</v>
      </c>
      <c r="L201" s="0" t="n">
        <v>4</v>
      </c>
      <c r="M201" s="0" t="n">
        <v>9</v>
      </c>
      <c r="N201" s="0" t="n">
        <v>64000</v>
      </c>
      <c r="O201" s="0" t="n">
        <v>1160</v>
      </c>
      <c r="P201" s="346" t="n">
        <v>8</v>
      </c>
      <c r="Q201" s="346" t="str">
        <f aca="false">N201&amp;" "&amp;O201</f>
        <v>64000 1160</v>
      </c>
      <c r="R201" s="346" t="str">
        <f aca="false">N201&amp;" "&amp;M201&amp;" "&amp;O201</f>
        <v>64000 9 1160</v>
      </c>
      <c r="T201" s="353"/>
      <c r="U201" s="349" t="n">
        <v>1141</v>
      </c>
      <c r="V201" s="349" t="n">
        <v>9</v>
      </c>
      <c r="W201" s="352" t="n">
        <v>1691.37</v>
      </c>
      <c r="Y201" s="0" t="n">
        <v>34</v>
      </c>
      <c r="Z201" s="0" t="n">
        <v>2015</v>
      </c>
      <c r="AA201" s="0" t="n">
        <v>68200</v>
      </c>
      <c r="AB201" s="0" t="n">
        <v>2</v>
      </c>
      <c r="AC201" s="346" t="n">
        <v>464219.63</v>
      </c>
      <c r="AD201" s="346" t="n">
        <v>8.11</v>
      </c>
    </row>
    <row r="202" customFormat="false" ht="11.25" hidden="false" customHeight="true" outlineLevel="0" collapsed="false">
      <c r="A202" s="0" t="n">
        <v>2015</v>
      </c>
      <c r="B202" s="0" t="n">
        <v>68200</v>
      </c>
      <c r="C202" s="0" t="n">
        <v>2220</v>
      </c>
      <c r="D202" s="346" t="n">
        <v>748548.51</v>
      </c>
      <c r="E202" s="346" t="str">
        <f aca="false">B202&amp;" "&amp;C202</f>
        <v>68200 2220</v>
      </c>
      <c r="G202" s="353"/>
      <c r="H202" s="354" t="n">
        <v>1120</v>
      </c>
      <c r="I202" s="355" t="n">
        <v>31784134.56</v>
      </c>
      <c r="K202" s="0" t="n">
        <v>2015</v>
      </c>
      <c r="L202" s="0" t="n">
        <v>4</v>
      </c>
      <c r="M202" s="0" t="n">
        <v>9</v>
      </c>
      <c r="N202" s="0" t="n">
        <v>64000</v>
      </c>
      <c r="O202" s="0" t="n">
        <v>1180</v>
      </c>
      <c r="P202" s="346" t="n">
        <v>0.15</v>
      </c>
      <c r="Q202" s="346" t="str">
        <f aca="false">N202&amp;" "&amp;O202</f>
        <v>64000 1180</v>
      </c>
      <c r="R202" s="346" t="str">
        <f aca="false">N202&amp;" "&amp;M202&amp;" "&amp;O202</f>
        <v>64000 9 1180</v>
      </c>
      <c r="T202" s="353"/>
      <c r="U202" s="349" t="s">
        <v>670</v>
      </c>
      <c r="V202" s="350"/>
      <c r="W202" s="352" t="n">
        <v>1691.37</v>
      </c>
      <c r="Y202" s="0" t="n">
        <v>34</v>
      </c>
      <c r="Z202" s="0" t="n">
        <v>2015</v>
      </c>
      <c r="AA202" s="0" t="n">
        <v>68100</v>
      </c>
      <c r="AB202" s="0" t="n">
        <v>3</v>
      </c>
      <c r="AC202" s="346" t="n">
        <v>0</v>
      </c>
      <c r="AD202" s="346" t="n">
        <v>0</v>
      </c>
    </row>
    <row r="203" customFormat="false" ht="11.25" hidden="false" customHeight="true" outlineLevel="0" collapsed="false">
      <c r="A203" s="0" t="n">
        <v>2015</v>
      </c>
      <c r="B203" s="0" t="n">
        <v>68200</v>
      </c>
      <c r="C203" s="0" t="n">
        <v>2300</v>
      </c>
      <c r="D203" s="346" t="n">
        <v>13955581.22</v>
      </c>
      <c r="E203" s="346" t="str">
        <f aca="false">B203&amp;" "&amp;C203</f>
        <v>68200 2300</v>
      </c>
      <c r="G203" s="353"/>
      <c r="H203" s="354" t="n">
        <v>1133</v>
      </c>
      <c r="I203" s="355" t="n">
        <v>18546155.74</v>
      </c>
      <c r="K203" s="0" t="n">
        <v>2015</v>
      </c>
      <c r="L203" s="0" t="n">
        <v>4</v>
      </c>
      <c r="M203" s="0" t="n">
        <v>9</v>
      </c>
      <c r="N203" s="0" t="n">
        <v>65000</v>
      </c>
      <c r="O203" s="0" t="n">
        <v>1160</v>
      </c>
      <c r="P203" s="346" t="n">
        <v>3</v>
      </c>
      <c r="Q203" s="346" t="str">
        <f aca="false">N203&amp;" "&amp;O203</f>
        <v>65000 1160</v>
      </c>
      <c r="R203" s="346" t="str">
        <f aca="false">N203&amp;" "&amp;M203&amp;" "&amp;O203</f>
        <v>65000 9 1160</v>
      </c>
      <c r="T203" s="353"/>
      <c r="U203" s="349" t="n">
        <v>1150</v>
      </c>
      <c r="V203" s="349" t="n">
        <v>9</v>
      </c>
      <c r="W203" s="352" t="n">
        <v>139.36</v>
      </c>
      <c r="Y203" s="0" t="n">
        <v>34</v>
      </c>
      <c r="Z203" s="0" t="n">
        <v>2015</v>
      </c>
      <c r="AA203" s="0" t="n">
        <v>68200</v>
      </c>
      <c r="AB203" s="0" t="n">
        <v>9</v>
      </c>
      <c r="AC203" s="346" t="n">
        <v>0</v>
      </c>
      <c r="AD203" s="346" t="n">
        <v>0</v>
      </c>
    </row>
    <row r="204" customFormat="false" ht="11.25" hidden="false" customHeight="true" outlineLevel="0" collapsed="false">
      <c r="A204" s="0" t="n">
        <v>2015</v>
      </c>
      <c r="B204" s="0" t="n">
        <v>68200</v>
      </c>
      <c r="C204" s="0" t="n">
        <v>2400</v>
      </c>
      <c r="D204" s="346" t="n">
        <v>1201794.83</v>
      </c>
      <c r="E204" s="346" t="str">
        <f aca="false">B204&amp;" "&amp;C204</f>
        <v>68200 2400</v>
      </c>
      <c r="G204" s="353"/>
      <c r="H204" s="354" t="n">
        <v>1141</v>
      </c>
      <c r="I204" s="355" t="n">
        <v>55744170.59</v>
      </c>
      <c r="K204" s="0" t="n">
        <v>2015</v>
      </c>
      <c r="L204" s="0" t="n">
        <v>4</v>
      </c>
      <c r="M204" s="0" t="n">
        <v>9</v>
      </c>
      <c r="N204" s="0" t="n">
        <v>65000</v>
      </c>
      <c r="O204" s="0" t="n">
        <v>1180</v>
      </c>
      <c r="P204" s="346" t="n">
        <v>0.6</v>
      </c>
      <c r="Q204" s="346" t="str">
        <f aca="false">N204&amp;" "&amp;O204</f>
        <v>65000 1180</v>
      </c>
      <c r="R204" s="346" t="str">
        <f aca="false">N204&amp;" "&amp;M204&amp;" "&amp;O204</f>
        <v>65000 9 1180</v>
      </c>
      <c r="T204" s="353"/>
      <c r="U204" s="349" t="s">
        <v>637</v>
      </c>
      <c r="V204" s="350"/>
      <c r="W204" s="352" t="n">
        <v>139.36</v>
      </c>
      <c r="Y204" s="0" t="n">
        <v>34</v>
      </c>
      <c r="Z204" s="0" t="n">
        <v>2015</v>
      </c>
      <c r="AA204" s="0" t="n">
        <v>68100</v>
      </c>
      <c r="AB204" s="0" t="n">
        <v>2</v>
      </c>
      <c r="AC204" s="346" t="n">
        <v>0</v>
      </c>
      <c r="AD204" s="346" t="n">
        <v>0</v>
      </c>
    </row>
    <row r="205" customFormat="false" ht="11.25" hidden="false" customHeight="true" outlineLevel="0" collapsed="false">
      <c r="A205" s="0" t="n">
        <v>2015</v>
      </c>
      <c r="B205" s="0" t="n">
        <v>68200</v>
      </c>
      <c r="C205" s="0" t="n">
        <v>2500</v>
      </c>
      <c r="D205" s="346" t="n">
        <v>50836.52</v>
      </c>
      <c r="E205" s="346" t="str">
        <f aca="false">B205&amp;" "&amp;C205</f>
        <v>68200 2500</v>
      </c>
      <c r="G205" s="353"/>
      <c r="H205" s="354" t="n">
        <v>1150</v>
      </c>
      <c r="I205" s="355" t="n">
        <v>2155037.67</v>
      </c>
      <c r="K205" s="0" t="n">
        <v>2015</v>
      </c>
      <c r="L205" s="0" t="n">
        <v>4</v>
      </c>
      <c r="M205" s="0" t="n">
        <v>9</v>
      </c>
      <c r="N205" s="0" t="n">
        <v>65000</v>
      </c>
      <c r="O205" s="0" t="n">
        <v>1190</v>
      </c>
      <c r="P205" s="346" t="n">
        <v>6</v>
      </c>
      <c r="Q205" s="346" t="str">
        <f aca="false">N205&amp;" "&amp;O205</f>
        <v>65000 1190</v>
      </c>
      <c r="R205" s="346" t="str">
        <f aca="false">N205&amp;" "&amp;M205&amp;" "&amp;O205</f>
        <v>65000 9 1190</v>
      </c>
      <c r="T205" s="349" t="s">
        <v>671</v>
      </c>
      <c r="U205" s="350"/>
      <c r="V205" s="350"/>
      <c r="W205" s="352" t="n">
        <v>4120.45</v>
      </c>
      <c r="Y205" s="0" t="n">
        <v>34</v>
      </c>
      <c r="Z205" s="0" t="n">
        <v>2015</v>
      </c>
      <c r="AA205" s="0" t="n">
        <v>68200</v>
      </c>
      <c r="AB205" s="0" t="n">
        <v>3</v>
      </c>
      <c r="AC205" s="346" t="n">
        <v>249964.42</v>
      </c>
      <c r="AD205" s="346" t="n">
        <v>4.37</v>
      </c>
    </row>
    <row r="206" customFormat="false" ht="11.25" hidden="false" customHeight="true" outlineLevel="0" collapsed="false">
      <c r="A206" s="0" t="n">
        <v>2015</v>
      </c>
      <c r="B206" s="0" t="n">
        <v>68200</v>
      </c>
      <c r="C206" s="0" t="n">
        <v>2510</v>
      </c>
      <c r="D206" s="346" t="n">
        <v>14871.99</v>
      </c>
      <c r="E206" s="346" t="str">
        <f aca="false">B206&amp;" "&amp;C206</f>
        <v>68200 2510</v>
      </c>
      <c r="G206" s="353"/>
      <c r="H206" s="354" t="n">
        <v>1620</v>
      </c>
      <c r="I206" s="355" t="n">
        <v>378971.58</v>
      </c>
      <c r="K206" s="0" t="n">
        <v>2015</v>
      </c>
      <c r="L206" s="0" t="n">
        <v>4</v>
      </c>
      <c r="M206" s="0" t="n">
        <v>9</v>
      </c>
      <c r="N206" s="0" t="n">
        <v>68000</v>
      </c>
      <c r="O206" s="0" t="n">
        <v>1141</v>
      </c>
      <c r="P206" s="346" t="n">
        <v>2</v>
      </c>
      <c r="Q206" s="346" t="str">
        <f aca="false">N206&amp;" "&amp;O206</f>
        <v>68000 1141</v>
      </c>
      <c r="R206" s="346" t="str">
        <f aca="false">N206&amp;" "&amp;M206&amp;" "&amp;O206</f>
        <v>68000 9 1141</v>
      </c>
      <c r="T206" s="349"/>
      <c r="U206" s="350"/>
      <c r="V206" s="349" t="s">
        <v>672</v>
      </c>
      <c r="W206" s="352" t="n">
        <v>92317.3299999999</v>
      </c>
      <c r="Y206" s="0" t="n">
        <v>35</v>
      </c>
      <c r="Z206" s="0" t="n">
        <v>2015</v>
      </c>
      <c r="AA206" s="0" t="n">
        <v>68100</v>
      </c>
      <c r="AB206" s="0" t="n">
        <v>2</v>
      </c>
      <c r="AC206" s="346" t="n">
        <v>0</v>
      </c>
      <c r="AD206" s="346" t="n">
        <v>0</v>
      </c>
    </row>
    <row r="207" customFormat="false" ht="11.25" hidden="false" customHeight="true" outlineLevel="0" collapsed="false">
      <c r="A207" s="0" t="n">
        <v>2015</v>
      </c>
      <c r="B207" s="0" t="n">
        <v>68200</v>
      </c>
      <c r="C207" s="0" t="n">
        <v>2600</v>
      </c>
      <c r="D207" s="346" t="n">
        <v>7839.93</v>
      </c>
      <c r="E207" s="346" t="str">
        <f aca="false">B207&amp;" "&amp;C207</f>
        <v>68200 2600</v>
      </c>
      <c r="G207" s="353"/>
      <c r="H207" s="354" t="n">
        <v>2100</v>
      </c>
      <c r="I207" s="355" t="n">
        <v>8515538.07</v>
      </c>
      <c r="K207" s="0" t="n">
        <v>2015</v>
      </c>
      <c r="L207" s="0" t="n">
        <v>4</v>
      </c>
      <c r="M207" s="0" t="n">
        <v>2</v>
      </c>
      <c r="N207" s="0" t="n">
        <v>61100</v>
      </c>
      <c r="O207" s="0" t="n">
        <v>1120</v>
      </c>
      <c r="P207" s="346" t="n">
        <v>66.33</v>
      </c>
      <c r="Q207" s="346" t="str">
        <f aca="false">N207&amp;" "&amp;O207</f>
        <v>61100 1120</v>
      </c>
      <c r="R207" s="346" t="str">
        <f aca="false">N207&amp;" "&amp;M207&amp;" "&amp;O207</f>
        <v>61100 2 1120</v>
      </c>
      <c r="T207" s="353"/>
      <c r="U207" s="359"/>
      <c r="V207" s="354" t="s">
        <v>673</v>
      </c>
      <c r="W207" s="355" t="n">
        <v>56101.27</v>
      </c>
      <c r="Y207" s="0" t="n">
        <v>35</v>
      </c>
      <c r="Z207" s="0" t="n">
        <v>2015</v>
      </c>
      <c r="AA207" s="0" t="n">
        <v>68100</v>
      </c>
      <c r="AB207" s="0" t="n">
        <v>3</v>
      </c>
      <c r="AC207" s="346" t="n">
        <v>44712.73</v>
      </c>
      <c r="AD207" s="346" t="n">
        <v>1</v>
      </c>
    </row>
    <row r="208" customFormat="false" ht="11.25" hidden="false" customHeight="true" outlineLevel="0" collapsed="false">
      <c r="A208" s="0" t="n">
        <v>2015</v>
      </c>
      <c r="B208" s="0" t="n">
        <v>68200</v>
      </c>
      <c r="C208" s="0" t="n">
        <v>2700</v>
      </c>
      <c r="D208" s="346" t="n">
        <v>317694.1</v>
      </c>
      <c r="E208" s="346" t="str">
        <f aca="false">B208&amp;" "&amp;C208</f>
        <v>68200 2700</v>
      </c>
      <c r="G208" s="353"/>
      <c r="H208" s="354" t="n">
        <v>2210</v>
      </c>
      <c r="I208" s="355" t="n">
        <v>15087622.31</v>
      </c>
      <c r="K208" s="0" t="n">
        <v>2015</v>
      </c>
      <c r="L208" s="0" t="n">
        <v>4</v>
      </c>
      <c r="M208" s="0" t="n">
        <v>2</v>
      </c>
      <c r="N208" s="0" t="n">
        <v>61100</v>
      </c>
      <c r="O208" s="0" t="n">
        <v>1151</v>
      </c>
      <c r="P208" s="346" t="n">
        <v>20.33</v>
      </c>
      <c r="Q208" s="346" t="str">
        <f aca="false">N208&amp;" "&amp;O208</f>
        <v>61100 1151</v>
      </c>
      <c r="R208" s="346" t="str">
        <f aca="false">N208&amp;" "&amp;M208&amp;" "&amp;O208</f>
        <v>61100 2 1151</v>
      </c>
      <c r="T208" s="360"/>
      <c r="U208" s="361"/>
      <c r="V208" s="362" t="s">
        <v>674</v>
      </c>
      <c r="W208" s="363" t="n">
        <v>58343.29</v>
      </c>
      <c r="Y208" s="0" t="n">
        <v>35</v>
      </c>
      <c r="Z208" s="0" t="n">
        <v>2015</v>
      </c>
      <c r="AA208" s="0" t="n">
        <v>68200</v>
      </c>
      <c r="AB208" s="0" t="n">
        <v>9</v>
      </c>
      <c r="AC208" s="346" t="n">
        <v>18543</v>
      </c>
      <c r="AD208" s="346" t="n">
        <v>0.5</v>
      </c>
    </row>
    <row r="209" customFormat="false" ht="11.25" hidden="false" customHeight="true" outlineLevel="0" collapsed="false">
      <c r="A209" s="0" t="n">
        <v>2015</v>
      </c>
      <c r="B209" s="0" t="n">
        <v>68200</v>
      </c>
      <c r="C209" s="0" t="n">
        <v>2750</v>
      </c>
      <c r="D209" s="346" t="n">
        <v>1139473.47</v>
      </c>
      <c r="E209" s="346" t="str">
        <f aca="false">B209&amp;" "&amp;C209</f>
        <v>68200 2750</v>
      </c>
      <c r="G209" s="353"/>
      <c r="H209" s="354" t="n">
        <v>2300</v>
      </c>
      <c r="I209" s="355" t="n">
        <v>13955581.22</v>
      </c>
      <c r="K209" s="0" t="n">
        <v>2015</v>
      </c>
      <c r="L209" s="0" t="n">
        <v>5</v>
      </c>
      <c r="M209" s="0" t="n">
        <v>2</v>
      </c>
      <c r="N209" s="0" t="n">
        <v>61100</v>
      </c>
      <c r="O209" s="0" t="n">
        <v>1120</v>
      </c>
      <c r="P209" s="346" t="n">
        <v>212</v>
      </c>
      <c r="Q209" s="346" t="str">
        <f aca="false">N209&amp;" "&amp;O209</f>
        <v>61100 1120</v>
      </c>
      <c r="R209" s="346" t="str">
        <f aca="false">N209&amp;" "&amp;M209&amp;" "&amp;O209</f>
        <v>61100 2 1120</v>
      </c>
      <c r="Y209" s="0" t="n">
        <v>35</v>
      </c>
      <c r="Z209" s="0" t="n">
        <v>2015</v>
      </c>
      <c r="AA209" s="0" t="n">
        <v>68200</v>
      </c>
      <c r="AB209" s="0" t="n">
        <v>2</v>
      </c>
      <c r="AC209" s="346" t="n">
        <v>50114.44</v>
      </c>
      <c r="AD209" s="346" t="n">
        <v>1</v>
      </c>
    </row>
    <row r="210" customFormat="false" ht="11.25" hidden="false" customHeight="true" outlineLevel="0" collapsed="false">
      <c r="A210" s="0" t="n">
        <v>2015</v>
      </c>
      <c r="B210" s="0" t="n">
        <v>68200</v>
      </c>
      <c r="C210" s="0" t="n">
        <v>2800</v>
      </c>
      <c r="D210" s="346" t="n">
        <v>3048853.45</v>
      </c>
      <c r="E210" s="346" t="str">
        <f aca="false">B210&amp;" "&amp;C210</f>
        <v>68200 2800</v>
      </c>
      <c r="G210" s="353"/>
      <c r="H210" s="354" t="n">
        <v>2400</v>
      </c>
      <c r="I210" s="355" t="n">
        <v>1201794.83</v>
      </c>
      <c r="K210" s="0" t="n">
        <v>2015</v>
      </c>
      <c r="L210" s="0" t="n">
        <v>5</v>
      </c>
      <c r="M210" s="0" t="n">
        <v>2</v>
      </c>
      <c r="N210" s="0" t="n">
        <v>61100</v>
      </c>
      <c r="O210" s="0" t="n">
        <v>1151</v>
      </c>
      <c r="P210" s="346" t="n">
        <v>46</v>
      </c>
      <c r="Q210" s="346" t="str">
        <f aca="false">N210&amp;" "&amp;O210</f>
        <v>61100 1151</v>
      </c>
      <c r="R210" s="346" t="str">
        <f aca="false">N210&amp;" "&amp;M210&amp;" "&amp;O210</f>
        <v>61100 2 1151</v>
      </c>
      <c r="Y210" s="0" t="n">
        <v>35</v>
      </c>
      <c r="Z210" s="0" t="n">
        <v>2015</v>
      </c>
      <c r="AA210" s="0" t="n">
        <v>68200</v>
      </c>
      <c r="AB210" s="0" t="n">
        <v>3</v>
      </c>
      <c r="AC210" s="346" t="n">
        <v>50234.04</v>
      </c>
      <c r="AD210" s="346" t="n">
        <v>1</v>
      </c>
    </row>
    <row r="211" customFormat="false" ht="11.25" hidden="false" customHeight="true" outlineLevel="0" collapsed="false">
      <c r="A211" s="0" t="n">
        <v>2015</v>
      </c>
      <c r="B211" s="0" t="n">
        <v>68200</v>
      </c>
      <c r="C211" s="0" t="n">
        <v>3000</v>
      </c>
      <c r="D211" s="346" t="n">
        <v>27167147.28</v>
      </c>
      <c r="E211" s="346" t="str">
        <f aca="false">B211&amp;" "&amp;C211</f>
        <v>68200 3000</v>
      </c>
      <c r="G211" s="353"/>
      <c r="H211" s="354" t="n">
        <v>2500</v>
      </c>
      <c r="I211" s="355" t="n">
        <v>50836.52</v>
      </c>
      <c r="K211" s="0" t="n">
        <v>2015</v>
      </c>
      <c r="L211" s="0" t="n">
        <v>5</v>
      </c>
      <c r="M211" s="0" t="n">
        <v>2</v>
      </c>
      <c r="N211" s="0" t="n">
        <v>61100</v>
      </c>
      <c r="O211" s="0" t="n">
        <v>1520</v>
      </c>
      <c r="P211" s="346" t="n">
        <v>22.16</v>
      </c>
      <c r="Q211" s="346" t="str">
        <f aca="false">N211&amp;" "&amp;O211</f>
        <v>61100 1520</v>
      </c>
      <c r="R211" s="346" t="str">
        <f aca="false">N211&amp;" "&amp;M211&amp;" "&amp;O211</f>
        <v>61100 2 1520</v>
      </c>
      <c r="Y211" s="0" t="n">
        <v>35</v>
      </c>
      <c r="Z211" s="0" t="n">
        <v>2015</v>
      </c>
      <c r="AA211" s="0" t="n">
        <v>68100</v>
      </c>
      <c r="AB211" s="0" t="n">
        <v>9</v>
      </c>
      <c r="AC211" s="346" t="n">
        <v>220755.55</v>
      </c>
      <c r="AD211" s="346" t="n">
        <v>5.25</v>
      </c>
    </row>
    <row r="212" customFormat="false" ht="11.25" hidden="false" customHeight="true" outlineLevel="0" collapsed="false">
      <c r="A212" s="0" t="n">
        <v>2015</v>
      </c>
      <c r="B212" s="0" t="n">
        <v>68200</v>
      </c>
      <c r="C212" s="0" t="n">
        <v>3200</v>
      </c>
      <c r="D212" s="346" t="n">
        <v>711975.81</v>
      </c>
      <c r="E212" s="346" t="str">
        <f aca="false">B212&amp;" "&amp;C212</f>
        <v>68200 3200</v>
      </c>
      <c r="G212" s="353"/>
      <c r="H212" s="354" t="n">
        <v>2600</v>
      </c>
      <c r="I212" s="355" t="n">
        <v>7839.93</v>
      </c>
      <c r="K212" s="0" t="n">
        <v>2015</v>
      </c>
      <c r="L212" s="0" t="n">
        <v>5</v>
      </c>
      <c r="M212" s="0" t="n">
        <v>2</v>
      </c>
      <c r="N212" s="0" t="n">
        <v>61210</v>
      </c>
      <c r="O212" s="0" t="n">
        <v>1120</v>
      </c>
      <c r="P212" s="346" t="n">
        <v>5</v>
      </c>
      <c r="Q212" s="346" t="str">
        <f aca="false">N212&amp;" "&amp;O212</f>
        <v>61210 1120</v>
      </c>
      <c r="R212" s="346" t="str">
        <f aca="false">N212&amp;" "&amp;M212&amp;" "&amp;O212</f>
        <v>61210 2 1120</v>
      </c>
      <c r="Y212" s="0" t="n">
        <v>36</v>
      </c>
      <c r="Z212" s="0" t="n">
        <v>2015</v>
      </c>
      <c r="AA212" s="0" t="n">
        <v>68100</v>
      </c>
      <c r="AB212" s="0" t="n">
        <v>3</v>
      </c>
      <c r="AC212" s="346" t="n">
        <v>0</v>
      </c>
      <c r="AD212" s="346" t="n">
        <v>0</v>
      </c>
    </row>
    <row r="213" customFormat="false" ht="11.25" hidden="false" customHeight="true" outlineLevel="0" collapsed="false">
      <c r="A213" s="0" t="n">
        <v>2015</v>
      </c>
      <c r="B213" s="0" t="n">
        <v>68200</v>
      </c>
      <c r="C213" s="0" t="n">
        <v>4000</v>
      </c>
      <c r="D213" s="346" t="n">
        <v>674681.35</v>
      </c>
      <c r="E213" s="346" t="str">
        <f aca="false">B213&amp;" "&amp;C213</f>
        <v>68200 4000</v>
      </c>
      <c r="G213" s="353"/>
      <c r="H213" s="354" t="n">
        <v>2700</v>
      </c>
      <c r="I213" s="355" t="n">
        <v>317694.1</v>
      </c>
      <c r="K213" s="0" t="n">
        <v>2015</v>
      </c>
      <c r="L213" s="0" t="n">
        <v>5</v>
      </c>
      <c r="M213" s="0" t="n">
        <v>2</v>
      </c>
      <c r="N213" s="0" t="n">
        <v>61210</v>
      </c>
      <c r="O213" s="0" t="n">
        <v>1520</v>
      </c>
      <c r="P213" s="346" t="n">
        <v>0.15</v>
      </c>
      <c r="Q213" s="346" t="str">
        <f aca="false">N213&amp;" "&amp;O213</f>
        <v>61210 1520</v>
      </c>
      <c r="R213" s="346" t="str">
        <f aca="false">N213&amp;" "&amp;M213&amp;" "&amp;O213</f>
        <v>61210 2 1520</v>
      </c>
      <c r="Y213" s="0" t="n">
        <v>36</v>
      </c>
      <c r="Z213" s="0" t="n">
        <v>2015</v>
      </c>
      <c r="AA213" s="0" t="n">
        <v>68100</v>
      </c>
      <c r="AB213" s="0" t="n">
        <v>9</v>
      </c>
      <c r="AC213" s="346" t="n">
        <v>0</v>
      </c>
      <c r="AD213" s="346" t="n">
        <v>0</v>
      </c>
    </row>
    <row r="214" customFormat="false" ht="11.25" hidden="false" customHeight="true" outlineLevel="0" collapsed="false">
      <c r="A214" s="0" t="n">
        <v>2015</v>
      </c>
      <c r="B214" s="0" t="n">
        <v>68200</v>
      </c>
      <c r="C214" s="0" t="n">
        <v>5001</v>
      </c>
      <c r="D214" s="346" t="n">
        <v>6959215.2</v>
      </c>
      <c r="E214" s="346" t="str">
        <f aca="false">B214&amp;" "&amp;C214</f>
        <v>68200 5001</v>
      </c>
      <c r="G214" s="353"/>
      <c r="H214" s="354" t="n">
        <v>2750</v>
      </c>
      <c r="I214" s="355" t="n">
        <v>1139473.47</v>
      </c>
      <c r="K214" s="0" t="n">
        <v>2015</v>
      </c>
      <c r="L214" s="0" t="n">
        <v>5</v>
      </c>
      <c r="M214" s="0" t="n">
        <v>2</v>
      </c>
      <c r="N214" s="0" t="n">
        <v>61220</v>
      </c>
      <c r="O214" s="0" t="n">
        <v>1120</v>
      </c>
      <c r="P214" s="346" t="n">
        <v>1</v>
      </c>
      <c r="Q214" s="346" t="str">
        <f aca="false">N214&amp;" "&amp;O214</f>
        <v>61220 1120</v>
      </c>
      <c r="R214" s="346" t="str">
        <f aca="false">N214&amp;" "&amp;M214&amp;" "&amp;O214</f>
        <v>61220 2 1120</v>
      </c>
      <c r="Y214" s="0" t="n">
        <v>36</v>
      </c>
      <c r="Z214" s="0" t="n">
        <v>2015</v>
      </c>
      <c r="AA214" s="0" t="n">
        <v>68100</v>
      </c>
      <c r="AB214" s="0" t="n">
        <v>2</v>
      </c>
      <c r="AC214" s="346" t="n">
        <v>0</v>
      </c>
      <c r="AD214" s="346" t="n">
        <v>0</v>
      </c>
    </row>
    <row r="215" customFormat="false" ht="11.25" hidden="false" customHeight="true" outlineLevel="0" collapsed="false">
      <c r="A215" s="0" t="n">
        <v>2015</v>
      </c>
      <c r="B215" s="0" t="n">
        <v>68200</v>
      </c>
      <c r="C215" s="0" t="n">
        <v>5200</v>
      </c>
      <c r="D215" s="346" t="n">
        <v>2547319.53</v>
      </c>
      <c r="E215" s="346" t="str">
        <f aca="false">B215&amp;" "&amp;C215</f>
        <v>68200 5200</v>
      </c>
      <c r="G215" s="353"/>
      <c r="H215" s="354" t="n">
        <v>2800</v>
      </c>
      <c r="I215" s="355" t="n">
        <v>3048853.45</v>
      </c>
      <c r="K215" s="0" t="n">
        <v>2015</v>
      </c>
      <c r="L215" s="0" t="n">
        <v>5</v>
      </c>
      <c r="M215" s="0" t="n">
        <v>2</v>
      </c>
      <c r="N215" s="0" t="n">
        <v>61230</v>
      </c>
      <c r="O215" s="0" t="n">
        <v>1120</v>
      </c>
      <c r="P215" s="346" t="n">
        <v>0.5</v>
      </c>
      <c r="Q215" s="346" t="str">
        <f aca="false">N215&amp;" "&amp;O215</f>
        <v>61230 1120</v>
      </c>
      <c r="R215" s="346" t="str">
        <f aca="false">N215&amp;" "&amp;M215&amp;" "&amp;O215</f>
        <v>61230 2 1120</v>
      </c>
      <c r="Y215" s="0" t="n">
        <v>36</v>
      </c>
      <c r="Z215" s="0" t="n">
        <v>2015</v>
      </c>
      <c r="AA215" s="0" t="n">
        <v>68200</v>
      </c>
      <c r="AB215" s="0" t="n">
        <v>3</v>
      </c>
      <c r="AC215" s="346" t="n">
        <v>101582.04</v>
      </c>
      <c r="AD215" s="346" t="n">
        <v>2</v>
      </c>
    </row>
    <row r="216" customFormat="false" ht="11.25" hidden="false" customHeight="true" outlineLevel="0" collapsed="false">
      <c r="A216" s="0" t="n">
        <v>2015</v>
      </c>
      <c r="B216" s="0" t="n">
        <v>68200</v>
      </c>
      <c r="C216" s="0" t="n">
        <v>5400</v>
      </c>
      <c r="D216" s="346" t="n">
        <v>868019.13</v>
      </c>
      <c r="E216" s="346" t="str">
        <f aca="false">B216&amp;" "&amp;C216</f>
        <v>68200 5400</v>
      </c>
      <c r="G216" s="353"/>
      <c r="H216" s="354" t="n">
        <v>3000</v>
      </c>
      <c r="I216" s="355" t="n">
        <v>27167147.28</v>
      </c>
      <c r="K216" s="0" t="n">
        <v>2015</v>
      </c>
      <c r="L216" s="0" t="n">
        <v>5</v>
      </c>
      <c r="M216" s="0" t="n">
        <v>2</v>
      </c>
      <c r="N216" s="0" t="n">
        <v>61310</v>
      </c>
      <c r="O216" s="0" t="n">
        <v>1110</v>
      </c>
      <c r="P216" s="346" t="n">
        <v>0.5</v>
      </c>
      <c r="Q216" s="346" t="str">
        <f aca="false">N216&amp;" "&amp;O216</f>
        <v>61310 1110</v>
      </c>
      <c r="R216" s="346" t="str">
        <f aca="false">N216&amp;" "&amp;M216&amp;" "&amp;O216</f>
        <v>61310 2 1110</v>
      </c>
      <c r="Y216" s="0" t="n">
        <v>36</v>
      </c>
      <c r="Z216" s="0" t="n">
        <v>2015</v>
      </c>
      <c r="AA216" s="0" t="n">
        <v>68200</v>
      </c>
      <c r="AB216" s="0" t="n">
        <v>9</v>
      </c>
      <c r="AC216" s="346" t="n">
        <v>69491.04</v>
      </c>
      <c r="AD216" s="346" t="n">
        <v>1</v>
      </c>
    </row>
    <row r="217" customFormat="false" ht="11.25" hidden="false" customHeight="true" outlineLevel="0" collapsed="false">
      <c r="A217" s="0" t="n">
        <v>2015</v>
      </c>
      <c r="B217" s="0" t="n">
        <v>68200</v>
      </c>
      <c r="C217" s="0" t="n">
        <v>5500</v>
      </c>
      <c r="D217" s="346" t="n">
        <v>579795.92</v>
      </c>
      <c r="E217" s="346" t="str">
        <f aca="false">B217&amp;" "&amp;C217</f>
        <v>68200 5500</v>
      </c>
      <c r="G217" s="353"/>
      <c r="H217" s="354" t="n">
        <v>4000</v>
      </c>
      <c r="I217" s="355" t="n">
        <v>674681.35</v>
      </c>
      <c r="K217" s="0" t="n">
        <v>2015</v>
      </c>
      <c r="L217" s="0" t="n">
        <v>5</v>
      </c>
      <c r="M217" s="0" t="n">
        <v>2</v>
      </c>
      <c r="N217" s="0" t="n">
        <v>61310</v>
      </c>
      <c r="O217" s="0" t="n">
        <v>1120</v>
      </c>
      <c r="P217" s="346" t="n">
        <v>2.5</v>
      </c>
      <c r="Q217" s="346" t="str">
        <f aca="false">N217&amp;" "&amp;O217</f>
        <v>61310 1120</v>
      </c>
      <c r="R217" s="346" t="str">
        <f aca="false">N217&amp;" "&amp;M217&amp;" "&amp;O217</f>
        <v>61310 2 1120</v>
      </c>
      <c r="Y217" s="0" t="n">
        <v>36</v>
      </c>
      <c r="Z217" s="0" t="n">
        <v>2015</v>
      </c>
      <c r="AA217" s="0" t="n">
        <v>68200</v>
      </c>
      <c r="AB217" s="0" t="n">
        <v>2</v>
      </c>
      <c r="AC217" s="346" t="n">
        <v>108563.04</v>
      </c>
      <c r="AD217" s="346" t="n">
        <v>2</v>
      </c>
    </row>
    <row r="218" customFormat="false" ht="11.25" hidden="false" customHeight="true" outlineLevel="0" collapsed="false">
      <c r="A218" s="0" t="n">
        <v>2015</v>
      </c>
      <c r="B218" s="0" t="n">
        <v>68200</v>
      </c>
      <c r="C218" s="0" t="n">
        <v>5800</v>
      </c>
      <c r="D218" s="346" t="n">
        <v>109113.12</v>
      </c>
      <c r="E218" s="346" t="str">
        <f aca="false">B218&amp;" "&amp;C218</f>
        <v>68200 5800</v>
      </c>
      <c r="G218" s="353"/>
      <c r="H218" s="354" t="n">
        <v>5001</v>
      </c>
      <c r="I218" s="355" t="n">
        <v>6959215.2</v>
      </c>
      <c r="K218" s="0" t="n">
        <v>2015</v>
      </c>
      <c r="L218" s="0" t="n">
        <v>5</v>
      </c>
      <c r="M218" s="0" t="n">
        <v>2</v>
      </c>
      <c r="N218" s="0" t="n">
        <v>61310</v>
      </c>
      <c r="O218" s="0" t="n">
        <v>1150</v>
      </c>
      <c r="P218" s="346" t="n">
        <v>2.75</v>
      </c>
      <c r="Q218" s="346" t="str">
        <f aca="false">N218&amp;" "&amp;O218</f>
        <v>61310 1150</v>
      </c>
      <c r="R218" s="346" t="str">
        <f aca="false">N218&amp;" "&amp;M218&amp;" "&amp;O218</f>
        <v>61310 2 1150</v>
      </c>
      <c r="Y218" s="0" t="n">
        <v>37</v>
      </c>
      <c r="Z218" s="0" t="n">
        <v>2015</v>
      </c>
      <c r="AA218" s="0" t="n">
        <v>68100</v>
      </c>
      <c r="AB218" s="0" t="n">
        <v>2</v>
      </c>
      <c r="AC218" s="346" t="n">
        <v>0</v>
      </c>
      <c r="AD218" s="346" t="n">
        <v>0</v>
      </c>
    </row>
    <row r="219" customFormat="false" ht="11.25" hidden="false" customHeight="true" outlineLevel="0" collapsed="false">
      <c r="A219" s="0" t="n">
        <v>2015</v>
      </c>
      <c r="B219" s="0" t="n">
        <v>68200</v>
      </c>
      <c r="C219" s="0" t="n">
        <v>6000</v>
      </c>
      <c r="D219" s="346" t="n">
        <v>15039039.51</v>
      </c>
      <c r="E219" s="346" t="str">
        <f aca="false">B219&amp;" "&amp;C219</f>
        <v>68200 6000</v>
      </c>
      <c r="G219" s="353"/>
      <c r="H219" s="354" t="n">
        <v>5200</v>
      </c>
      <c r="I219" s="355" t="n">
        <v>2547319.53</v>
      </c>
      <c r="K219" s="0" t="n">
        <v>2015</v>
      </c>
      <c r="L219" s="0" t="n">
        <v>5</v>
      </c>
      <c r="M219" s="0" t="n">
        <v>2</v>
      </c>
      <c r="N219" s="0" t="n">
        <v>61320</v>
      </c>
      <c r="O219" s="0" t="n">
        <v>1122</v>
      </c>
      <c r="P219" s="346" t="n">
        <v>5.5</v>
      </c>
      <c r="Q219" s="346" t="str">
        <f aca="false">N219&amp;" "&amp;O219</f>
        <v>61320 1122</v>
      </c>
      <c r="R219" s="346" t="str">
        <f aca="false">N219&amp;" "&amp;M219&amp;" "&amp;O219</f>
        <v>61320 2 1122</v>
      </c>
      <c r="Y219" s="0" t="n">
        <v>37</v>
      </c>
      <c r="Z219" s="0" t="n">
        <v>2015</v>
      </c>
      <c r="AA219" s="0" t="n">
        <v>68100</v>
      </c>
      <c r="AB219" s="0" t="n">
        <v>3</v>
      </c>
      <c r="AC219" s="346" t="n">
        <v>0</v>
      </c>
      <c r="AD219" s="346" t="n">
        <v>0</v>
      </c>
    </row>
    <row r="220" customFormat="false" ht="11.25" hidden="false" customHeight="true" outlineLevel="0" collapsed="false">
      <c r="A220" s="0" t="n">
        <v>2015</v>
      </c>
      <c r="B220" s="0" t="n">
        <v>68200</v>
      </c>
      <c r="C220" s="0" t="n">
        <v>6040</v>
      </c>
      <c r="D220" s="346" t="n">
        <v>13400778.46</v>
      </c>
      <c r="E220" s="346" t="str">
        <f aca="false">B220&amp;" "&amp;C220</f>
        <v>68200 6040</v>
      </c>
      <c r="G220" s="353"/>
      <c r="H220" s="354" t="n">
        <v>5400</v>
      </c>
      <c r="I220" s="355" t="n">
        <v>868019.13</v>
      </c>
      <c r="K220" s="0" t="n">
        <v>2015</v>
      </c>
      <c r="L220" s="0" t="n">
        <v>5</v>
      </c>
      <c r="M220" s="0" t="n">
        <v>2</v>
      </c>
      <c r="N220" s="0" t="n">
        <v>61320</v>
      </c>
      <c r="O220" s="0" t="n">
        <v>1150</v>
      </c>
      <c r="P220" s="346" t="n">
        <v>0.5</v>
      </c>
      <c r="Q220" s="346" t="str">
        <f aca="false">N220&amp;" "&amp;O220</f>
        <v>61320 1150</v>
      </c>
      <c r="R220" s="346" t="str">
        <f aca="false">N220&amp;" "&amp;M220&amp;" "&amp;O220</f>
        <v>61320 2 1150</v>
      </c>
      <c r="Y220" s="0" t="n">
        <v>37</v>
      </c>
      <c r="Z220" s="0" t="n">
        <v>2015</v>
      </c>
      <c r="AA220" s="0" t="n">
        <v>68200</v>
      </c>
      <c r="AB220" s="0" t="n">
        <v>9</v>
      </c>
      <c r="AC220" s="346" t="n">
        <v>0</v>
      </c>
      <c r="AD220" s="346" t="n">
        <v>0</v>
      </c>
    </row>
    <row r="221" customFormat="false" ht="11.25" hidden="false" customHeight="true" outlineLevel="0" collapsed="false">
      <c r="A221" s="0" t="n">
        <v>2015</v>
      </c>
      <c r="B221" s="0" t="n">
        <v>68200</v>
      </c>
      <c r="C221" s="0" t="n">
        <v>6050</v>
      </c>
      <c r="D221" s="346" t="n">
        <v>19440621.19</v>
      </c>
      <c r="E221" s="346" t="str">
        <f aca="false">B221&amp;" "&amp;C221</f>
        <v>68200 6050</v>
      </c>
      <c r="G221" s="353"/>
      <c r="H221" s="354" t="n">
        <v>5500</v>
      </c>
      <c r="I221" s="355" t="n">
        <v>579795.92</v>
      </c>
      <c r="K221" s="0" t="n">
        <v>2015</v>
      </c>
      <c r="L221" s="0" t="n">
        <v>5</v>
      </c>
      <c r="M221" s="0" t="n">
        <v>2</v>
      </c>
      <c r="N221" s="0" t="n">
        <v>61410</v>
      </c>
      <c r="O221" s="0" t="n">
        <v>1126</v>
      </c>
      <c r="P221" s="346" t="n">
        <v>6</v>
      </c>
      <c r="Q221" s="346" t="str">
        <f aca="false">N221&amp;" "&amp;O221</f>
        <v>61410 1126</v>
      </c>
      <c r="R221" s="346" t="str">
        <f aca="false">N221&amp;" "&amp;M221&amp;" "&amp;O221</f>
        <v>61410 2 1126</v>
      </c>
      <c r="Y221" s="0" t="n">
        <v>37</v>
      </c>
      <c r="Z221" s="0" t="n">
        <v>2015</v>
      </c>
      <c r="AA221" s="0" t="n">
        <v>68200</v>
      </c>
      <c r="AB221" s="0" t="n">
        <v>2</v>
      </c>
      <c r="AC221" s="346" t="n">
        <v>45266.7</v>
      </c>
      <c r="AD221" s="346" t="n">
        <v>1</v>
      </c>
    </row>
    <row r="222" customFormat="false" ht="11.25" hidden="false" customHeight="true" outlineLevel="0" collapsed="false">
      <c r="A222" s="0" t="n">
        <v>2015</v>
      </c>
      <c r="B222" s="0" t="n">
        <v>68200</v>
      </c>
      <c r="C222" s="0" t="n">
        <v>6060</v>
      </c>
      <c r="D222" s="346" t="n">
        <v>1332735.8</v>
      </c>
      <c r="E222" s="346" t="str">
        <f aca="false">B222&amp;" "&amp;C222</f>
        <v>68200 6060</v>
      </c>
      <c r="G222" s="353"/>
      <c r="H222" s="354" t="n">
        <v>5800</v>
      </c>
      <c r="I222" s="355" t="n">
        <v>109113.12</v>
      </c>
      <c r="K222" s="0" t="n">
        <v>2015</v>
      </c>
      <c r="L222" s="0" t="n">
        <v>5</v>
      </c>
      <c r="M222" s="0" t="n">
        <v>2</v>
      </c>
      <c r="N222" s="0" t="n">
        <v>61410</v>
      </c>
      <c r="O222" s="0" t="n">
        <v>1127</v>
      </c>
      <c r="P222" s="346" t="n">
        <v>2</v>
      </c>
      <c r="Q222" s="346" t="str">
        <f aca="false">N222&amp;" "&amp;O222</f>
        <v>61410 1127</v>
      </c>
      <c r="R222" s="346" t="str">
        <f aca="false">N222&amp;" "&amp;M222&amp;" "&amp;O222</f>
        <v>61410 2 1127</v>
      </c>
      <c r="Y222" s="0" t="n">
        <v>37</v>
      </c>
      <c r="Z222" s="0" t="n">
        <v>2015</v>
      </c>
      <c r="AA222" s="0" t="n">
        <v>68200</v>
      </c>
      <c r="AB222" s="0" t="n">
        <v>3</v>
      </c>
      <c r="AC222" s="346" t="n">
        <v>48668</v>
      </c>
      <c r="AD222" s="346" t="n">
        <v>1</v>
      </c>
    </row>
    <row r="223" customFormat="false" ht="11.25" hidden="false" customHeight="true" outlineLevel="0" collapsed="false">
      <c r="A223" s="0" t="n">
        <v>2015</v>
      </c>
      <c r="B223" s="0" t="n">
        <v>68200</v>
      </c>
      <c r="C223" s="0" t="n">
        <v>8110</v>
      </c>
      <c r="D223" s="346" t="n">
        <v>7552588.34</v>
      </c>
      <c r="E223" s="346" t="str">
        <f aca="false">B223&amp;" "&amp;C223</f>
        <v>68200 8110</v>
      </c>
      <c r="G223" s="353"/>
      <c r="H223" s="354" t="n">
        <v>6000</v>
      </c>
      <c r="I223" s="355" t="n">
        <v>15039039.51</v>
      </c>
      <c r="K223" s="0" t="n">
        <v>2015</v>
      </c>
      <c r="L223" s="0" t="n">
        <v>5</v>
      </c>
      <c r="M223" s="0" t="n">
        <v>2</v>
      </c>
      <c r="N223" s="0" t="n">
        <v>61410</v>
      </c>
      <c r="O223" s="0" t="n">
        <v>1150</v>
      </c>
      <c r="P223" s="346" t="n">
        <v>8</v>
      </c>
      <c r="Q223" s="346" t="str">
        <f aca="false">N223&amp;" "&amp;O223</f>
        <v>61410 1150</v>
      </c>
      <c r="R223" s="346" t="str">
        <f aca="false">N223&amp;" "&amp;M223&amp;" "&amp;O223</f>
        <v>61410 2 1150</v>
      </c>
      <c r="Y223" s="0" t="n">
        <v>37</v>
      </c>
      <c r="Z223" s="0" t="n">
        <v>2015</v>
      </c>
      <c r="AA223" s="0" t="n">
        <v>68100</v>
      </c>
      <c r="AB223" s="0" t="n">
        <v>9</v>
      </c>
      <c r="AC223" s="346" t="n">
        <v>0</v>
      </c>
      <c r="AD223" s="346" t="n">
        <v>0</v>
      </c>
    </row>
    <row r="224" customFormat="false" ht="11.25" hidden="false" customHeight="true" outlineLevel="0" collapsed="false">
      <c r="A224" s="0" t="n">
        <v>2015</v>
      </c>
      <c r="B224" s="0" t="n">
        <v>68200</v>
      </c>
      <c r="C224" s="0" t="n">
        <v>8120</v>
      </c>
      <c r="D224" s="346" t="n">
        <v>2078149.88</v>
      </c>
      <c r="E224" s="346" t="str">
        <f aca="false">B224&amp;" "&amp;C224</f>
        <v>68200 8120</v>
      </c>
      <c r="G224" s="353"/>
      <c r="H224" s="354" t="n">
        <v>6040</v>
      </c>
      <c r="I224" s="355" t="n">
        <v>13400778.46</v>
      </c>
      <c r="K224" s="0" t="n">
        <v>2015</v>
      </c>
      <c r="L224" s="0" t="n">
        <v>5</v>
      </c>
      <c r="M224" s="0" t="n">
        <v>3</v>
      </c>
      <c r="N224" s="0" t="n">
        <v>61100</v>
      </c>
      <c r="O224" s="0" t="n">
        <v>1120</v>
      </c>
      <c r="P224" s="346" t="n">
        <v>154</v>
      </c>
      <c r="Q224" s="346" t="str">
        <f aca="false">N224&amp;" "&amp;O224</f>
        <v>61100 1120</v>
      </c>
      <c r="R224" s="346" t="str">
        <f aca="false">N224&amp;" "&amp;M224&amp;" "&amp;O224</f>
        <v>61100 3 1120</v>
      </c>
      <c r="Y224" s="0" t="n">
        <v>38</v>
      </c>
      <c r="Z224" s="0" t="n">
        <v>2015</v>
      </c>
      <c r="AA224" s="0" t="n">
        <v>68100</v>
      </c>
      <c r="AB224" s="0" t="n">
        <v>2</v>
      </c>
      <c r="AC224" s="346" t="n">
        <v>46818.11</v>
      </c>
      <c r="AD224" s="346" t="n">
        <v>1.12</v>
      </c>
    </row>
    <row r="225" customFormat="false" ht="11.25" hidden="false" customHeight="true" outlineLevel="0" collapsed="false">
      <c r="A225" s="0" t="n">
        <v>2015</v>
      </c>
      <c r="B225" s="0" t="n">
        <v>68200</v>
      </c>
      <c r="C225" s="0" t="n">
        <v>8210</v>
      </c>
      <c r="D225" s="346" t="n">
        <v>8684114.44</v>
      </c>
      <c r="E225" s="346" t="str">
        <f aca="false">B225&amp;" "&amp;C225</f>
        <v>68200 8210</v>
      </c>
      <c r="G225" s="353"/>
      <c r="H225" s="354" t="n">
        <v>6050</v>
      </c>
      <c r="I225" s="355" t="n">
        <v>19440621.19</v>
      </c>
      <c r="K225" s="0" t="n">
        <v>2015</v>
      </c>
      <c r="L225" s="0" t="n">
        <v>5</v>
      </c>
      <c r="M225" s="0" t="n">
        <v>3</v>
      </c>
      <c r="N225" s="0" t="n">
        <v>61100</v>
      </c>
      <c r="O225" s="0" t="n">
        <v>1151</v>
      </c>
      <c r="P225" s="346" t="n">
        <v>24.75</v>
      </c>
      <c r="Q225" s="346" t="str">
        <f aca="false">N225&amp;" "&amp;O225</f>
        <v>61100 1151</v>
      </c>
      <c r="R225" s="346" t="str">
        <f aca="false">N225&amp;" "&amp;M225&amp;" "&amp;O225</f>
        <v>61100 3 1151</v>
      </c>
      <c r="Y225" s="0" t="n">
        <v>38</v>
      </c>
      <c r="Z225" s="0" t="n">
        <v>2015</v>
      </c>
      <c r="AA225" s="0" t="n">
        <v>68100</v>
      </c>
      <c r="AB225" s="0" t="n">
        <v>3</v>
      </c>
      <c r="AC225" s="346" t="n">
        <v>46818.12</v>
      </c>
      <c r="AD225" s="346" t="n">
        <v>1.13</v>
      </c>
    </row>
    <row r="226" customFormat="false" ht="11.25" hidden="false" customHeight="true" outlineLevel="0" collapsed="false">
      <c r="A226" s="0" t="n">
        <v>2015</v>
      </c>
      <c r="B226" s="0" t="n">
        <v>68200</v>
      </c>
      <c r="C226" s="0" t="n">
        <v>8220</v>
      </c>
      <c r="D226" s="346" t="n">
        <v>2017690.05</v>
      </c>
      <c r="E226" s="346" t="str">
        <f aca="false">B226&amp;" "&amp;C226</f>
        <v>68200 8220</v>
      </c>
      <c r="G226" s="353"/>
      <c r="H226" s="354" t="n">
        <v>6060</v>
      </c>
      <c r="I226" s="355" t="n">
        <v>1332735.8</v>
      </c>
      <c r="K226" s="0" t="n">
        <v>2015</v>
      </c>
      <c r="L226" s="0" t="n">
        <v>5</v>
      </c>
      <c r="M226" s="0" t="n">
        <v>3</v>
      </c>
      <c r="N226" s="0" t="n">
        <v>61100</v>
      </c>
      <c r="O226" s="0" t="n">
        <v>1520</v>
      </c>
      <c r="P226" s="346" t="n">
        <v>13.14</v>
      </c>
      <c r="Q226" s="346" t="str">
        <f aca="false">N226&amp;" "&amp;O226</f>
        <v>61100 1520</v>
      </c>
      <c r="R226" s="346" t="str">
        <f aca="false">N226&amp;" "&amp;M226&amp;" "&amp;O226</f>
        <v>61100 3 1520</v>
      </c>
      <c r="Y226" s="0" t="n">
        <v>38</v>
      </c>
      <c r="Z226" s="0" t="n">
        <v>2015</v>
      </c>
      <c r="AA226" s="0" t="n">
        <v>68200</v>
      </c>
      <c r="AB226" s="0" t="n">
        <v>9</v>
      </c>
      <c r="AC226" s="346" t="n">
        <v>0</v>
      </c>
      <c r="AD226" s="346" t="n">
        <v>0</v>
      </c>
    </row>
    <row r="227" customFormat="false" ht="11.25" hidden="false" customHeight="true" outlineLevel="0" collapsed="false">
      <c r="A227" s="0" t="n">
        <v>2015</v>
      </c>
      <c r="B227" s="0" t="n">
        <v>68200</v>
      </c>
      <c r="C227" s="0" t="n">
        <v>8230</v>
      </c>
      <c r="D227" s="346" t="n">
        <v>87497</v>
      </c>
      <c r="E227" s="346" t="str">
        <f aca="false">B227&amp;" "&amp;C227</f>
        <v>68200 8230</v>
      </c>
      <c r="G227" s="353"/>
      <c r="H227" s="354" t="n">
        <v>8110</v>
      </c>
      <c r="I227" s="355" t="n">
        <v>7552588.34</v>
      </c>
      <c r="K227" s="0" t="n">
        <v>2015</v>
      </c>
      <c r="L227" s="0" t="n">
        <v>5</v>
      </c>
      <c r="M227" s="0" t="n">
        <v>3</v>
      </c>
      <c r="N227" s="0" t="n">
        <v>61210</v>
      </c>
      <c r="O227" s="0" t="n">
        <v>1120</v>
      </c>
      <c r="P227" s="346" t="n">
        <v>9</v>
      </c>
      <c r="Q227" s="346" t="str">
        <f aca="false">N227&amp;" "&amp;O227</f>
        <v>61210 1120</v>
      </c>
      <c r="R227" s="346" t="str">
        <f aca="false">N227&amp;" "&amp;M227&amp;" "&amp;O227</f>
        <v>61210 3 1120</v>
      </c>
      <c r="Y227" s="0" t="n">
        <v>38</v>
      </c>
      <c r="Z227" s="0" t="n">
        <v>2015</v>
      </c>
      <c r="AA227" s="0" t="n">
        <v>68200</v>
      </c>
      <c r="AB227" s="0" t="n">
        <v>2</v>
      </c>
      <c r="AC227" s="346" t="n">
        <v>0</v>
      </c>
      <c r="AD227" s="346" t="n">
        <v>0</v>
      </c>
    </row>
    <row r="228" customFormat="false" ht="11.25" hidden="false" customHeight="true" outlineLevel="0" collapsed="false">
      <c r="A228" s="0" t="n">
        <v>2015</v>
      </c>
      <c r="B228" s="0" t="n">
        <v>68200</v>
      </c>
      <c r="C228" s="0" t="n">
        <v>9000</v>
      </c>
      <c r="D228" s="346" t="n">
        <v>-146140.4</v>
      </c>
      <c r="E228" s="346" t="str">
        <f aca="false">B228&amp;" "&amp;C228</f>
        <v>68200 9000</v>
      </c>
      <c r="G228" s="353"/>
      <c r="H228" s="354" t="n">
        <v>8120</v>
      </c>
      <c r="I228" s="355" t="n">
        <v>2078149.88</v>
      </c>
      <c r="K228" s="0" t="n">
        <v>2015</v>
      </c>
      <c r="L228" s="0" t="n">
        <v>5</v>
      </c>
      <c r="M228" s="0" t="n">
        <v>3</v>
      </c>
      <c r="N228" s="0" t="n">
        <v>61210</v>
      </c>
      <c r="O228" s="0" t="n">
        <v>1150</v>
      </c>
      <c r="P228" s="346" t="n">
        <v>5</v>
      </c>
      <c r="Q228" s="346" t="str">
        <f aca="false">N228&amp;" "&amp;O228</f>
        <v>61210 1150</v>
      </c>
      <c r="R228" s="346" t="str">
        <f aca="false">N228&amp;" "&amp;M228&amp;" "&amp;O228</f>
        <v>61210 3 1150</v>
      </c>
      <c r="Y228" s="0" t="n">
        <v>38</v>
      </c>
      <c r="Z228" s="0" t="n">
        <v>2015</v>
      </c>
      <c r="AA228" s="0" t="n">
        <v>68200</v>
      </c>
      <c r="AB228" s="0" t="n">
        <v>3</v>
      </c>
      <c r="AC228" s="346" t="n">
        <v>0</v>
      </c>
      <c r="AD228" s="346" t="n">
        <v>0</v>
      </c>
    </row>
    <row r="229" customFormat="false" ht="11.25" hidden="false" customHeight="true" outlineLevel="0" collapsed="false">
      <c r="G229" s="353"/>
      <c r="H229" s="354" t="n">
        <v>8210</v>
      </c>
      <c r="I229" s="355" t="n">
        <v>8684114.44</v>
      </c>
      <c r="K229" s="0" t="n">
        <v>2015</v>
      </c>
      <c r="L229" s="0" t="n">
        <v>5</v>
      </c>
      <c r="M229" s="0" t="n">
        <v>3</v>
      </c>
      <c r="N229" s="0" t="n">
        <v>61210</v>
      </c>
      <c r="O229" s="0" t="n">
        <v>1520</v>
      </c>
      <c r="P229" s="346" t="n">
        <v>0.01</v>
      </c>
      <c r="Q229" s="346" t="str">
        <f aca="false">N229&amp;" "&amp;O229</f>
        <v>61210 1520</v>
      </c>
      <c r="R229" s="346" t="str">
        <f aca="false">N229&amp;" "&amp;M229&amp;" "&amp;O229</f>
        <v>61210 3 1520</v>
      </c>
      <c r="Y229" s="0" t="n">
        <v>38</v>
      </c>
      <c r="Z229" s="0" t="n">
        <v>2015</v>
      </c>
      <c r="AA229" s="0" t="n">
        <v>68100</v>
      </c>
      <c r="AB229" s="0" t="n">
        <v>9</v>
      </c>
      <c r="AC229" s="346" t="n">
        <v>0</v>
      </c>
      <c r="AD229" s="346" t="n">
        <v>0</v>
      </c>
    </row>
    <row r="230" customFormat="false" ht="11.25" hidden="false" customHeight="true" outlineLevel="0" collapsed="false">
      <c r="G230" s="353"/>
      <c r="H230" s="354" t="n">
        <v>8220</v>
      </c>
      <c r="I230" s="355" t="n">
        <v>2017690.05</v>
      </c>
      <c r="K230" s="0" t="n">
        <v>2015</v>
      </c>
      <c r="L230" s="0" t="n">
        <v>5</v>
      </c>
      <c r="M230" s="0" t="n">
        <v>3</v>
      </c>
      <c r="N230" s="0" t="n">
        <v>61220</v>
      </c>
      <c r="O230" s="0" t="n">
        <v>1120</v>
      </c>
      <c r="P230" s="346" t="n">
        <v>1</v>
      </c>
      <c r="Q230" s="346" t="str">
        <f aca="false">N230&amp;" "&amp;O230</f>
        <v>61220 1120</v>
      </c>
      <c r="R230" s="346" t="str">
        <f aca="false">N230&amp;" "&amp;M230&amp;" "&amp;O230</f>
        <v>61220 3 1120</v>
      </c>
      <c r="Y230" s="0" t="n">
        <v>39</v>
      </c>
      <c r="Z230" s="0" t="n">
        <v>2015</v>
      </c>
      <c r="AA230" s="0" t="n">
        <v>68100</v>
      </c>
      <c r="AB230" s="0" t="n">
        <v>2</v>
      </c>
      <c r="AC230" s="346" t="n">
        <v>77978.5</v>
      </c>
      <c r="AD230" s="346" t="n">
        <v>1.5</v>
      </c>
    </row>
    <row r="231" customFormat="false" ht="11.25" hidden="false" customHeight="true" outlineLevel="0" collapsed="false">
      <c r="G231" s="353"/>
      <c r="H231" s="354" t="n">
        <v>9000</v>
      </c>
      <c r="I231" s="355" t="n">
        <v>-146140.4</v>
      </c>
      <c r="K231" s="0" t="n">
        <v>2015</v>
      </c>
      <c r="L231" s="0" t="n">
        <v>5</v>
      </c>
      <c r="M231" s="0" t="n">
        <v>3</v>
      </c>
      <c r="N231" s="0" t="n">
        <v>61230</v>
      </c>
      <c r="O231" s="0" t="n">
        <v>1120</v>
      </c>
      <c r="P231" s="346" t="n">
        <v>10</v>
      </c>
      <c r="Q231" s="346" t="str">
        <f aca="false">N231&amp;" "&amp;O231</f>
        <v>61230 1120</v>
      </c>
      <c r="R231" s="346" t="str">
        <f aca="false">N231&amp;" "&amp;M231&amp;" "&amp;O231</f>
        <v>61230 3 1120</v>
      </c>
      <c r="Y231" s="0" t="n">
        <v>39</v>
      </c>
      <c r="Z231" s="0" t="n">
        <v>2015</v>
      </c>
      <c r="AA231" s="0" t="n">
        <v>68100</v>
      </c>
      <c r="AB231" s="0" t="n">
        <v>3</v>
      </c>
      <c r="AC231" s="346" t="n">
        <v>48408</v>
      </c>
      <c r="AD231" s="346" t="n">
        <v>1</v>
      </c>
    </row>
    <row r="232" customFormat="false" ht="11.25" hidden="false" customHeight="true" outlineLevel="0" collapsed="false">
      <c r="G232" s="353"/>
      <c r="H232" s="354" t="n">
        <v>1650</v>
      </c>
      <c r="I232" s="355" t="n">
        <v>20000</v>
      </c>
      <c r="K232" s="0" t="n">
        <v>2015</v>
      </c>
      <c r="L232" s="0" t="n">
        <v>5</v>
      </c>
      <c r="M232" s="0" t="n">
        <v>3</v>
      </c>
      <c r="N232" s="0" t="n">
        <v>61310</v>
      </c>
      <c r="O232" s="0" t="n">
        <v>1110</v>
      </c>
      <c r="P232" s="346" t="n">
        <v>0.5</v>
      </c>
      <c r="Q232" s="346" t="str">
        <f aca="false">N232&amp;" "&amp;O232</f>
        <v>61310 1110</v>
      </c>
      <c r="R232" s="346" t="str">
        <f aca="false">N232&amp;" "&amp;M232&amp;" "&amp;O232</f>
        <v>61310 3 1110</v>
      </c>
      <c r="Y232" s="0" t="n">
        <v>39</v>
      </c>
      <c r="Z232" s="0" t="n">
        <v>2015</v>
      </c>
      <c r="AA232" s="0" t="n">
        <v>68200</v>
      </c>
      <c r="AB232" s="0" t="n">
        <v>9</v>
      </c>
      <c r="AC232" s="346" t="n">
        <v>0</v>
      </c>
      <c r="AD232" s="346" t="n">
        <v>0</v>
      </c>
    </row>
    <row r="233" customFormat="false" ht="11.25" hidden="false" customHeight="true" outlineLevel="0" collapsed="false">
      <c r="G233" s="353"/>
      <c r="H233" s="354" t="n">
        <v>8230</v>
      </c>
      <c r="I233" s="355" t="n">
        <v>87497</v>
      </c>
      <c r="K233" s="0" t="n">
        <v>2015</v>
      </c>
      <c r="L233" s="0" t="n">
        <v>5</v>
      </c>
      <c r="M233" s="0" t="n">
        <v>3</v>
      </c>
      <c r="N233" s="0" t="n">
        <v>61310</v>
      </c>
      <c r="O233" s="0" t="n">
        <v>1120</v>
      </c>
      <c r="P233" s="346" t="n">
        <v>2.5</v>
      </c>
      <c r="Q233" s="346" t="str">
        <f aca="false">N233&amp;" "&amp;O233</f>
        <v>61310 1120</v>
      </c>
      <c r="R233" s="346" t="str">
        <f aca="false">N233&amp;" "&amp;M233&amp;" "&amp;O233</f>
        <v>61310 3 1120</v>
      </c>
      <c r="Y233" s="0" t="n">
        <v>39</v>
      </c>
      <c r="Z233" s="0" t="n">
        <v>2015</v>
      </c>
      <c r="AA233" s="0" t="n">
        <v>68200</v>
      </c>
      <c r="AB233" s="0" t="n">
        <v>2</v>
      </c>
      <c r="AC233" s="346" t="n">
        <v>0</v>
      </c>
      <c r="AD233" s="346" t="n">
        <v>0</v>
      </c>
    </row>
    <row r="234" customFormat="false" ht="11.25" hidden="false" customHeight="true" outlineLevel="0" collapsed="false">
      <c r="G234" s="353"/>
      <c r="H234" s="354" t="n">
        <v>1660</v>
      </c>
      <c r="I234" s="355" t="n">
        <v>6000</v>
      </c>
      <c r="K234" s="0" t="n">
        <v>2015</v>
      </c>
      <c r="L234" s="0" t="n">
        <v>5</v>
      </c>
      <c r="M234" s="0" t="n">
        <v>3</v>
      </c>
      <c r="N234" s="0" t="n">
        <v>61310</v>
      </c>
      <c r="O234" s="0" t="n">
        <v>1150</v>
      </c>
      <c r="P234" s="346" t="n">
        <v>3.25</v>
      </c>
      <c r="Q234" s="346" t="str">
        <f aca="false">N234&amp;" "&amp;O234</f>
        <v>61310 1150</v>
      </c>
      <c r="R234" s="346" t="str">
        <f aca="false">N234&amp;" "&amp;M234&amp;" "&amp;O234</f>
        <v>61310 3 1150</v>
      </c>
      <c r="Y234" s="0" t="n">
        <v>39</v>
      </c>
      <c r="Z234" s="0" t="n">
        <v>2015</v>
      </c>
      <c r="AA234" s="0" t="n">
        <v>68200</v>
      </c>
      <c r="AB234" s="0" t="n">
        <v>3</v>
      </c>
      <c r="AC234" s="346" t="n">
        <v>0</v>
      </c>
      <c r="AD234" s="346" t="n">
        <v>0</v>
      </c>
    </row>
    <row r="235" customFormat="false" ht="11.25" hidden="false" customHeight="true" outlineLevel="0" collapsed="false">
      <c r="G235" s="353"/>
      <c r="H235" s="354" t="n">
        <v>3200</v>
      </c>
      <c r="I235" s="355" t="n">
        <v>711975.81</v>
      </c>
      <c r="K235" s="0" t="n">
        <v>2015</v>
      </c>
      <c r="L235" s="0" t="n">
        <v>5</v>
      </c>
      <c r="M235" s="0" t="n">
        <v>3</v>
      </c>
      <c r="N235" s="0" t="n">
        <v>61320</v>
      </c>
      <c r="O235" s="0" t="n">
        <v>1122</v>
      </c>
      <c r="P235" s="346" t="n">
        <v>3</v>
      </c>
      <c r="Q235" s="346" t="str">
        <f aca="false">N235&amp;" "&amp;O235</f>
        <v>61320 1122</v>
      </c>
      <c r="R235" s="346" t="str">
        <f aca="false">N235&amp;" "&amp;M235&amp;" "&amp;O235</f>
        <v>61320 3 1122</v>
      </c>
      <c r="Y235" s="0" t="n">
        <v>39</v>
      </c>
      <c r="Z235" s="0" t="n">
        <v>2015</v>
      </c>
      <c r="AA235" s="0" t="n">
        <v>68100</v>
      </c>
      <c r="AB235" s="0" t="n">
        <v>9</v>
      </c>
      <c r="AC235" s="346" t="n">
        <v>26887.5</v>
      </c>
      <c r="AD235" s="346" t="n">
        <v>0.5</v>
      </c>
    </row>
    <row r="236" customFormat="false" ht="11.25" hidden="false" customHeight="true" outlineLevel="0" collapsed="false">
      <c r="G236" s="353"/>
      <c r="H236" s="354" t="n">
        <v>2220</v>
      </c>
      <c r="I236" s="355" t="n">
        <v>748548.51</v>
      </c>
      <c r="K236" s="0" t="n">
        <v>2015</v>
      </c>
      <c r="L236" s="0" t="n">
        <v>5</v>
      </c>
      <c r="M236" s="0" t="n">
        <v>3</v>
      </c>
      <c r="N236" s="0" t="n">
        <v>61320</v>
      </c>
      <c r="O236" s="0" t="n">
        <v>1150</v>
      </c>
      <c r="P236" s="346" t="n">
        <v>3.5</v>
      </c>
      <c r="Q236" s="346" t="str">
        <f aca="false">N236&amp;" "&amp;O236</f>
        <v>61320 1150</v>
      </c>
      <c r="R236" s="346" t="str">
        <f aca="false">N236&amp;" "&amp;M236&amp;" "&amp;O236</f>
        <v>61320 3 1150</v>
      </c>
      <c r="Y236" s="0" t="n">
        <v>40</v>
      </c>
      <c r="Z236" s="0" t="n">
        <v>2015</v>
      </c>
      <c r="AA236" s="0" t="n">
        <v>68100</v>
      </c>
      <c r="AB236" s="0" t="n">
        <v>2</v>
      </c>
      <c r="AC236" s="346" t="n">
        <v>47697.66</v>
      </c>
      <c r="AD236" s="346" t="n">
        <v>1</v>
      </c>
    </row>
    <row r="237" customFormat="false" ht="11.25" hidden="false" customHeight="true" outlineLevel="0" collapsed="false">
      <c r="G237" s="353"/>
      <c r="H237" s="354" t="n">
        <v>2510</v>
      </c>
      <c r="I237" s="355" t="n">
        <v>14871.99</v>
      </c>
      <c r="K237" s="0" t="n">
        <v>2015</v>
      </c>
      <c r="L237" s="0" t="n">
        <v>5</v>
      </c>
      <c r="M237" s="0" t="n">
        <v>3</v>
      </c>
      <c r="N237" s="0" t="n">
        <v>61410</v>
      </c>
      <c r="O237" s="0" t="n">
        <v>1126</v>
      </c>
      <c r="P237" s="346" t="n">
        <v>3</v>
      </c>
      <c r="Q237" s="346" t="str">
        <f aca="false">N237&amp;" "&amp;O237</f>
        <v>61410 1126</v>
      </c>
      <c r="R237" s="346" t="str">
        <f aca="false">N237&amp;" "&amp;M237&amp;" "&amp;O237</f>
        <v>61410 3 1126</v>
      </c>
      <c r="Y237" s="0" t="n">
        <v>40</v>
      </c>
      <c r="Z237" s="0" t="n">
        <v>2015</v>
      </c>
      <c r="AA237" s="0" t="n">
        <v>68100</v>
      </c>
      <c r="AB237" s="0" t="n">
        <v>3</v>
      </c>
      <c r="AC237" s="346" t="n">
        <v>40631.34</v>
      </c>
      <c r="AD237" s="346" t="n">
        <v>1</v>
      </c>
    </row>
    <row r="238" customFormat="false" ht="11.25" hidden="false" customHeight="true" outlineLevel="0" collapsed="false">
      <c r="G238" s="349" t="s">
        <v>675</v>
      </c>
      <c r="H238" s="350"/>
      <c r="I238" s="352" t="n">
        <v>268337024.35</v>
      </c>
      <c r="K238" s="0" t="n">
        <v>2015</v>
      </c>
      <c r="L238" s="0" t="n">
        <v>5</v>
      </c>
      <c r="M238" s="0" t="n">
        <v>3</v>
      </c>
      <c r="N238" s="0" t="n">
        <v>61410</v>
      </c>
      <c r="O238" s="0" t="n">
        <v>1127</v>
      </c>
      <c r="P238" s="346" t="n">
        <v>5</v>
      </c>
      <c r="Q238" s="346" t="str">
        <f aca="false">N238&amp;" "&amp;O238</f>
        <v>61410 1127</v>
      </c>
      <c r="R238" s="346" t="str">
        <f aca="false">N238&amp;" "&amp;M238&amp;" "&amp;O238</f>
        <v>61410 3 1127</v>
      </c>
      <c r="Y238" s="0" t="n">
        <v>40</v>
      </c>
      <c r="Z238" s="0" t="n">
        <v>2015</v>
      </c>
      <c r="AA238" s="0" t="n">
        <v>68200</v>
      </c>
      <c r="AB238" s="0" t="n">
        <v>9</v>
      </c>
      <c r="AC238" s="346" t="n">
        <v>0</v>
      </c>
      <c r="AD238" s="346" t="n">
        <v>0</v>
      </c>
    </row>
    <row r="239" customFormat="false" ht="11.25" hidden="false" customHeight="true" outlineLevel="0" collapsed="false">
      <c r="G239" s="356" t="s">
        <v>676</v>
      </c>
      <c r="H239" s="357"/>
      <c r="I239" s="358" t="n">
        <v>10854668649.01</v>
      </c>
      <c r="K239" s="0" t="n">
        <v>2015</v>
      </c>
      <c r="L239" s="0" t="n">
        <v>5</v>
      </c>
      <c r="M239" s="0" t="n">
        <v>3</v>
      </c>
      <c r="N239" s="0" t="n">
        <v>61410</v>
      </c>
      <c r="O239" s="0" t="n">
        <v>1150</v>
      </c>
      <c r="P239" s="346" t="n">
        <v>6</v>
      </c>
      <c r="Q239" s="346" t="str">
        <f aca="false">N239&amp;" "&amp;O239</f>
        <v>61410 1150</v>
      </c>
      <c r="R239" s="346" t="str">
        <f aca="false">N239&amp;" "&amp;M239&amp;" "&amp;O239</f>
        <v>61410 3 1150</v>
      </c>
      <c r="Y239" s="0" t="n">
        <v>40</v>
      </c>
      <c r="Z239" s="0" t="n">
        <v>2015</v>
      </c>
      <c r="AA239" s="0" t="n">
        <v>68200</v>
      </c>
      <c r="AB239" s="0" t="n">
        <v>2</v>
      </c>
      <c r="AC239" s="346" t="n">
        <v>0</v>
      </c>
      <c r="AD239" s="346" t="n">
        <v>0</v>
      </c>
    </row>
    <row r="240" customFormat="false" ht="11.25" hidden="false" customHeight="true" outlineLevel="0" collapsed="false">
      <c r="K240" s="0" t="n">
        <v>2015</v>
      </c>
      <c r="L240" s="0" t="n">
        <v>5</v>
      </c>
      <c r="M240" s="0" t="n">
        <v>9</v>
      </c>
      <c r="N240" s="0" t="n">
        <v>61100</v>
      </c>
      <c r="O240" s="0" t="n">
        <v>1110</v>
      </c>
      <c r="P240" s="346" t="n">
        <v>1.25</v>
      </c>
      <c r="Q240" s="346" t="str">
        <f aca="false">N240&amp;" "&amp;O240</f>
        <v>61100 1110</v>
      </c>
      <c r="R240" s="346" t="str">
        <f aca="false">N240&amp;" "&amp;M240&amp;" "&amp;O240</f>
        <v>61100 9 1110</v>
      </c>
      <c r="Y240" s="0" t="n">
        <v>40</v>
      </c>
      <c r="Z240" s="0" t="n">
        <v>2015</v>
      </c>
      <c r="AA240" s="0" t="n">
        <v>68200</v>
      </c>
      <c r="AB240" s="0" t="n">
        <v>3</v>
      </c>
      <c r="AC240" s="346" t="n">
        <v>0</v>
      </c>
      <c r="AD240" s="346" t="n">
        <v>0</v>
      </c>
    </row>
    <row r="241" customFormat="false" ht="11.25" hidden="false" customHeight="true" outlineLevel="0" collapsed="false">
      <c r="K241" s="0" t="n">
        <v>2015</v>
      </c>
      <c r="L241" s="0" t="n">
        <v>5</v>
      </c>
      <c r="M241" s="0" t="n">
        <v>9</v>
      </c>
      <c r="N241" s="0" t="n">
        <v>61100</v>
      </c>
      <c r="O241" s="0" t="n">
        <v>1120</v>
      </c>
      <c r="P241" s="346" t="n">
        <v>25</v>
      </c>
      <c r="Q241" s="346" t="str">
        <f aca="false">N241&amp;" "&amp;O241</f>
        <v>61100 1120</v>
      </c>
      <c r="R241" s="346" t="str">
        <f aca="false">N241&amp;" "&amp;M241&amp;" "&amp;O241</f>
        <v>61100 9 1120</v>
      </c>
      <c r="Y241" s="0" t="n">
        <v>40</v>
      </c>
      <c r="Z241" s="0" t="n">
        <v>2015</v>
      </c>
      <c r="AA241" s="0" t="n">
        <v>68100</v>
      </c>
      <c r="AB241" s="0" t="n">
        <v>9</v>
      </c>
      <c r="AC241" s="346" t="n">
        <v>0</v>
      </c>
      <c r="AD241" s="346" t="n">
        <v>0</v>
      </c>
    </row>
    <row r="242" customFormat="false" ht="11.25" hidden="false" customHeight="true" outlineLevel="0" collapsed="false">
      <c r="K242" s="0" t="n">
        <v>2015</v>
      </c>
      <c r="L242" s="0" t="n">
        <v>5</v>
      </c>
      <c r="M242" s="0" t="n">
        <v>9</v>
      </c>
      <c r="N242" s="0" t="n">
        <v>61100</v>
      </c>
      <c r="O242" s="0" t="n">
        <v>1140</v>
      </c>
      <c r="P242" s="346" t="n">
        <v>5</v>
      </c>
      <c r="Q242" s="346" t="str">
        <f aca="false">N242&amp;" "&amp;O242</f>
        <v>61100 1140</v>
      </c>
      <c r="R242" s="346" t="str">
        <f aca="false">N242&amp;" "&amp;M242&amp;" "&amp;O242</f>
        <v>61100 9 1140</v>
      </c>
      <c r="Y242" s="0" t="n">
        <v>41</v>
      </c>
      <c r="Z242" s="0" t="n">
        <v>2015</v>
      </c>
      <c r="AA242" s="0" t="n">
        <v>68100</v>
      </c>
      <c r="AB242" s="0" t="n">
        <v>2</v>
      </c>
      <c r="AC242" s="346" t="n">
        <v>0</v>
      </c>
      <c r="AD242" s="346" t="n">
        <v>0</v>
      </c>
    </row>
    <row r="243" customFormat="false" ht="11.25" hidden="false" customHeight="true" outlineLevel="0" collapsed="false">
      <c r="K243" s="0" t="n">
        <v>2015</v>
      </c>
      <c r="L243" s="0" t="n">
        <v>5</v>
      </c>
      <c r="M243" s="0" t="n">
        <v>9</v>
      </c>
      <c r="N243" s="0" t="n">
        <v>61100</v>
      </c>
      <c r="O243" s="0" t="n">
        <v>1150</v>
      </c>
      <c r="P243" s="346" t="n">
        <v>2.25</v>
      </c>
      <c r="Q243" s="346" t="str">
        <f aca="false">N243&amp;" "&amp;O243</f>
        <v>61100 1150</v>
      </c>
      <c r="R243" s="346" t="str">
        <f aca="false">N243&amp;" "&amp;M243&amp;" "&amp;O243</f>
        <v>61100 9 1150</v>
      </c>
      <c r="Y243" s="0" t="n">
        <v>41</v>
      </c>
      <c r="Z243" s="0" t="n">
        <v>2015</v>
      </c>
      <c r="AA243" s="0" t="n">
        <v>68100</v>
      </c>
      <c r="AB243" s="0" t="n">
        <v>3</v>
      </c>
      <c r="AC243" s="346" t="n">
        <v>0</v>
      </c>
      <c r="AD243" s="346" t="n">
        <v>0</v>
      </c>
    </row>
    <row r="244" customFormat="false" ht="11.25" hidden="false" customHeight="true" outlineLevel="0" collapsed="false">
      <c r="K244" s="0" t="n">
        <v>2015</v>
      </c>
      <c r="L244" s="0" t="n">
        <v>5</v>
      </c>
      <c r="M244" s="0" t="n">
        <v>9</v>
      </c>
      <c r="N244" s="0" t="n">
        <v>61100</v>
      </c>
      <c r="O244" s="0" t="n">
        <v>1520</v>
      </c>
      <c r="P244" s="346" t="n">
        <v>0.75</v>
      </c>
      <c r="Q244" s="346" t="str">
        <f aca="false">N244&amp;" "&amp;O244</f>
        <v>61100 1520</v>
      </c>
      <c r="R244" s="346" t="str">
        <f aca="false">N244&amp;" "&amp;M244&amp;" "&amp;O244</f>
        <v>61100 9 1520</v>
      </c>
      <c r="Y244" s="0" t="n">
        <v>41</v>
      </c>
      <c r="Z244" s="0" t="n">
        <v>2015</v>
      </c>
      <c r="AA244" s="0" t="n">
        <v>68200</v>
      </c>
      <c r="AB244" s="0" t="n">
        <v>9</v>
      </c>
      <c r="AC244" s="346" t="n">
        <v>0</v>
      </c>
      <c r="AD244" s="346" t="n">
        <v>0</v>
      </c>
    </row>
    <row r="245" customFormat="false" ht="11.25" hidden="false" customHeight="true" outlineLevel="0" collapsed="false">
      <c r="K245" s="0" t="n">
        <v>2015</v>
      </c>
      <c r="L245" s="0" t="n">
        <v>5</v>
      </c>
      <c r="M245" s="0" t="n">
        <v>9</v>
      </c>
      <c r="N245" s="0" t="n">
        <v>62100</v>
      </c>
      <c r="O245" s="0" t="n">
        <v>1111</v>
      </c>
      <c r="P245" s="346" t="n">
        <v>7</v>
      </c>
      <c r="Q245" s="346" t="str">
        <f aca="false">N245&amp;" "&amp;O245</f>
        <v>62100 1111</v>
      </c>
      <c r="R245" s="346" t="str">
        <f aca="false">N245&amp;" "&amp;M245&amp;" "&amp;O245</f>
        <v>62100 9 1111</v>
      </c>
      <c r="Y245" s="0" t="n">
        <v>41</v>
      </c>
      <c r="Z245" s="0" t="n">
        <v>2015</v>
      </c>
      <c r="AA245" s="0" t="n">
        <v>68200</v>
      </c>
      <c r="AB245" s="0" t="n">
        <v>2</v>
      </c>
      <c r="AC245" s="346" t="n">
        <v>0</v>
      </c>
      <c r="AD245" s="346" t="n">
        <v>0</v>
      </c>
    </row>
    <row r="246" customFormat="false" ht="11.25" hidden="false" customHeight="true" outlineLevel="0" collapsed="false">
      <c r="K246" s="0" t="n">
        <v>2015</v>
      </c>
      <c r="L246" s="0" t="n">
        <v>5</v>
      </c>
      <c r="M246" s="0" t="n">
        <v>9</v>
      </c>
      <c r="N246" s="0" t="n">
        <v>62100</v>
      </c>
      <c r="O246" s="0" t="n">
        <v>1112</v>
      </c>
      <c r="P246" s="346" t="n">
        <v>1</v>
      </c>
      <c r="Q246" s="346" t="str">
        <f aca="false">N246&amp;" "&amp;O246</f>
        <v>62100 1112</v>
      </c>
      <c r="R246" s="346" t="str">
        <f aca="false">N246&amp;" "&amp;M246&amp;" "&amp;O246</f>
        <v>62100 9 1112</v>
      </c>
      <c r="Y246" s="0" t="n">
        <v>41</v>
      </c>
      <c r="Z246" s="0" t="n">
        <v>2015</v>
      </c>
      <c r="AA246" s="0" t="n">
        <v>68200</v>
      </c>
      <c r="AB246" s="0" t="n">
        <v>3</v>
      </c>
      <c r="AC246" s="346" t="n">
        <v>0</v>
      </c>
      <c r="AD246" s="346" t="n">
        <v>0</v>
      </c>
    </row>
    <row r="247" customFormat="false" ht="11.25" hidden="false" customHeight="true" outlineLevel="0" collapsed="false">
      <c r="K247" s="0" t="n">
        <v>2015</v>
      </c>
      <c r="L247" s="0" t="n">
        <v>5</v>
      </c>
      <c r="M247" s="0" t="n">
        <v>9</v>
      </c>
      <c r="N247" s="0" t="n">
        <v>62100</v>
      </c>
      <c r="O247" s="0" t="n">
        <v>1113</v>
      </c>
      <c r="P247" s="346" t="n">
        <v>1</v>
      </c>
      <c r="Q247" s="346" t="str">
        <f aca="false">N247&amp;" "&amp;O247</f>
        <v>62100 1113</v>
      </c>
      <c r="R247" s="346" t="str">
        <f aca="false">N247&amp;" "&amp;M247&amp;" "&amp;O247</f>
        <v>62100 9 1113</v>
      </c>
      <c r="Y247" s="0" t="n">
        <v>41</v>
      </c>
      <c r="Z247" s="0" t="n">
        <v>2015</v>
      </c>
      <c r="AA247" s="0" t="n">
        <v>68100</v>
      </c>
      <c r="AB247" s="0" t="n">
        <v>9</v>
      </c>
      <c r="AC247" s="346" t="n">
        <v>0</v>
      </c>
      <c r="AD247" s="346" t="n">
        <v>0</v>
      </c>
    </row>
    <row r="248" customFormat="false" ht="11.25" hidden="false" customHeight="true" outlineLevel="0" collapsed="false">
      <c r="K248" s="0" t="n">
        <v>2015</v>
      </c>
      <c r="L248" s="0" t="n">
        <v>5</v>
      </c>
      <c r="M248" s="0" t="n">
        <v>9</v>
      </c>
      <c r="N248" s="0" t="n">
        <v>62100</v>
      </c>
      <c r="O248" s="0" t="n">
        <v>1130</v>
      </c>
      <c r="P248" s="346" t="n">
        <v>1.5</v>
      </c>
      <c r="Q248" s="346" t="str">
        <f aca="false">N248&amp;" "&amp;O248</f>
        <v>62100 1130</v>
      </c>
      <c r="R248" s="346" t="str">
        <f aca="false">N248&amp;" "&amp;M248&amp;" "&amp;O248</f>
        <v>62100 9 1130</v>
      </c>
      <c r="Y248" s="0" t="n">
        <v>42</v>
      </c>
      <c r="Z248" s="0" t="n">
        <v>2015</v>
      </c>
      <c r="AA248" s="0" t="n">
        <v>68100</v>
      </c>
      <c r="AB248" s="0" t="n">
        <v>2</v>
      </c>
      <c r="AC248" s="346" t="n">
        <v>261216</v>
      </c>
      <c r="AD248" s="346" t="n">
        <v>5.4</v>
      </c>
    </row>
    <row r="249" customFormat="false" ht="11.25" hidden="false" customHeight="true" outlineLevel="0" collapsed="false">
      <c r="K249" s="0" t="n">
        <v>2015</v>
      </c>
      <c r="L249" s="0" t="n">
        <v>5</v>
      </c>
      <c r="M249" s="0" t="n">
        <v>9</v>
      </c>
      <c r="N249" s="0" t="n">
        <v>62100</v>
      </c>
      <c r="O249" s="0" t="n">
        <v>1150</v>
      </c>
      <c r="P249" s="346" t="n">
        <v>5</v>
      </c>
      <c r="Q249" s="346" t="str">
        <f aca="false">N249&amp;" "&amp;O249</f>
        <v>62100 1150</v>
      </c>
      <c r="R249" s="346" t="str">
        <f aca="false">N249&amp;" "&amp;M249&amp;" "&amp;O249</f>
        <v>62100 9 1150</v>
      </c>
      <c r="Y249" s="0" t="n">
        <v>42</v>
      </c>
      <c r="Z249" s="0" t="n">
        <v>2015</v>
      </c>
      <c r="AA249" s="0" t="n">
        <v>68100</v>
      </c>
      <c r="AB249" s="0" t="n">
        <v>3</v>
      </c>
      <c r="AC249" s="346" t="n">
        <v>174144</v>
      </c>
      <c r="AD249" s="346" t="n">
        <v>3.6</v>
      </c>
    </row>
    <row r="250" customFormat="false" ht="11.25" hidden="false" customHeight="true" outlineLevel="0" collapsed="false">
      <c r="K250" s="0" t="n">
        <v>2015</v>
      </c>
      <c r="L250" s="0" t="n">
        <v>5</v>
      </c>
      <c r="M250" s="0" t="n">
        <v>9</v>
      </c>
      <c r="N250" s="0" t="n">
        <v>62200</v>
      </c>
      <c r="O250" s="0" t="n">
        <v>1130</v>
      </c>
      <c r="P250" s="346" t="n">
        <v>5</v>
      </c>
      <c r="Q250" s="346" t="str">
        <f aca="false">N250&amp;" "&amp;O250</f>
        <v>62200 1130</v>
      </c>
      <c r="R250" s="346" t="str">
        <f aca="false">N250&amp;" "&amp;M250&amp;" "&amp;O250</f>
        <v>62200 9 1130</v>
      </c>
      <c r="Y250" s="0" t="n">
        <v>42</v>
      </c>
      <c r="Z250" s="0" t="n">
        <v>2015</v>
      </c>
      <c r="AA250" s="0" t="n">
        <v>68200</v>
      </c>
      <c r="AB250" s="0" t="n">
        <v>9</v>
      </c>
      <c r="AC250" s="346" t="n">
        <v>0</v>
      </c>
      <c r="AD250" s="346" t="n">
        <v>0</v>
      </c>
    </row>
    <row r="251" customFormat="false" ht="11.25" hidden="false" customHeight="true" outlineLevel="0" collapsed="false">
      <c r="K251" s="0" t="n">
        <v>2015</v>
      </c>
      <c r="L251" s="0" t="n">
        <v>5</v>
      </c>
      <c r="M251" s="0" t="n">
        <v>9</v>
      </c>
      <c r="N251" s="0" t="n">
        <v>62200</v>
      </c>
      <c r="O251" s="0" t="n">
        <v>1131</v>
      </c>
      <c r="P251" s="346" t="n">
        <v>3</v>
      </c>
      <c r="Q251" s="346" t="str">
        <f aca="false">N251&amp;" "&amp;O251</f>
        <v>62200 1131</v>
      </c>
      <c r="R251" s="346" t="str">
        <f aca="false">N251&amp;" "&amp;M251&amp;" "&amp;O251</f>
        <v>62200 9 1131</v>
      </c>
      <c r="Y251" s="0" t="n">
        <v>42</v>
      </c>
      <c r="Z251" s="0" t="n">
        <v>2015</v>
      </c>
      <c r="AA251" s="0" t="n">
        <v>68200</v>
      </c>
      <c r="AB251" s="0" t="n">
        <v>2</v>
      </c>
      <c r="AC251" s="346" t="n">
        <v>0</v>
      </c>
      <c r="AD251" s="346" t="n">
        <v>0</v>
      </c>
    </row>
    <row r="252" customFormat="false" ht="11.25" hidden="false" customHeight="true" outlineLevel="0" collapsed="false">
      <c r="K252" s="0" t="n">
        <v>2015</v>
      </c>
      <c r="L252" s="0" t="n">
        <v>5</v>
      </c>
      <c r="M252" s="0" t="n">
        <v>9</v>
      </c>
      <c r="N252" s="0" t="n">
        <v>62200</v>
      </c>
      <c r="O252" s="0" t="n">
        <v>1132</v>
      </c>
      <c r="P252" s="346" t="n">
        <v>3</v>
      </c>
      <c r="Q252" s="346" t="str">
        <f aca="false">N252&amp;" "&amp;O252</f>
        <v>62200 1132</v>
      </c>
      <c r="R252" s="346" t="str">
        <f aca="false">N252&amp;" "&amp;M252&amp;" "&amp;O252</f>
        <v>62200 9 1132</v>
      </c>
      <c r="Y252" s="0" t="n">
        <v>42</v>
      </c>
      <c r="Z252" s="0" t="n">
        <v>2015</v>
      </c>
      <c r="AA252" s="0" t="n">
        <v>68200</v>
      </c>
      <c r="AB252" s="0" t="n">
        <v>3</v>
      </c>
      <c r="AC252" s="346" t="n">
        <v>0</v>
      </c>
      <c r="AD252" s="346" t="n">
        <v>0</v>
      </c>
    </row>
    <row r="253" customFormat="false" ht="11.25" hidden="false" customHeight="true" outlineLevel="0" collapsed="false">
      <c r="K253" s="0" t="n">
        <v>2015</v>
      </c>
      <c r="L253" s="0" t="n">
        <v>5</v>
      </c>
      <c r="M253" s="0" t="n">
        <v>9</v>
      </c>
      <c r="N253" s="0" t="n">
        <v>62200</v>
      </c>
      <c r="O253" s="0" t="n">
        <v>1140</v>
      </c>
      <c r="P253" s="346" t="n">
        <v>7</v>
      </c>
      <c r="Q253" s="346" t="str">
        <f aca="false">N253&amp;" "&amp;O253</f>
        <v>62200 1140</v>
      </c>
      <c r="R253" s="346" t="str">
        <f aca="false">N253&amp;" "&amp;M253&amp;" "&amp;O253</f>
        <v>62200 9 1140</v>
      </c>
      <c r="Y253" s="0" t="n">
        <v>42</v>
      </c>
      <c r="Z253" s="0" t="n">
        <v>2015</v>
      </c>
      <c r="AA253" s="0" t="n">
        <v>68100</v>
      </c>
      <c r="AB253" s="0" t="n">
        <v>9</v>
      </c>
      <c r="AC253" s="346" t="n">
        <v>0</v>
      </c>
      <c r="AD253" s="346" t="n">
        <v>0</v>
      </c>
    </row>
    <row r="254" customFormat="false" ht="11.25" hidden="false" customHeight="true" outlineLevel="0" collapsed="false">
      <c r="K254" s="0" t="n">
        <v>2015</v>
      </c>
      <c r="L254" s="0" t="n">
        <v>5</v>
      </c>
      <c r="M254" s="0" t="n">
        <v>9</v>
      </c>
      <c r="N254" s="0" t="n">
        <v>63000</v>
      </c>
      <c r="O254" s="0" t="n">
        <v>1110</v>
      </c>
      <c r="P254" s="346" t="n">
        <v>0.5</v>
      </c>
      <c r="Q254" s="346" t="str">
        <f aca="false">N254&amp;" "&amp;O254</f>
        <v>63000 1110</v>
      </c>
      <c r="R254" s="346" t="str">
        <f aca="false">N254&amp;" "&amp;M254&amp;" "&amp;O254</f>
        <v>63000 9 1110</v>
      </c>
      <c r="Y254" s="0" t="n">
        <v>43</v>
      </c>
      <c r="Z254" s="0" t="n">
        <v>2015</v>
      </c>
      <c r="AA254" s="0" t="n">
        <v>68100</v>
      </c>
      <c r="AB254" s="0" t="n">
        <v>3</v>
      </c>
      <c r="AC254" s="346" t="n">
        <v>0</v>
      </c>
      <c r="AD254" s="346" t="n">
        <v>0</v>
      </c>
    </row>
    <row r="255" customFormat="false" ht="11.25" hidden="false" customHeight="true" outlineLevel="0" collapsed="false">
      <c r="K255" s="0" t="n">
        <v>2015</v>
      </c>
      <c r="L255" s="0" t="n">
        <v>5</v>
      </c>
      <c r="M255" s="0" t="n">
        <v>9</v>
      </c>
      <c r="N255" s="0" t="n">
        <v>63000</v>
      </c>
      <c r="O255" s="0" t="n">
        <v>1130</v>
      </c>
      <c r="P255" s="346" t="n">
        <v>1</v>
      </c>
      <c r="Q255" s="346" t="str">
        <f aca="false">N255&amp;" "&amp;O255</f>
        <v>63000 1130</v>
      </c>
      <c r="R255" s="346" t="str">
        <f aca="false">N255&amp;" "&amp;M255&amp;" "&amp;O255</f>
        <v>63000 9 1130</v>
      </c>
      <c r="Y255" s="0" t="n">
        <v>43</v>
      </c>
      <c r="Z255" s="0" t="n">
        <v>2015</v>
      </c>
      <c r="AA255" s="0" t="n">
        <v>68100</v>
      </c>
      <c r="AB255" s="0" t="n">
        <v>9</v>
      </c>
      <c r="AC255" s="346" t="n">
        <v>0</v>
      </c>
      <c r="AD255" s="346" t="n">
        <v>0</v>
      </c>
    </row>
    <row r="256" customFormat="false" ht="11.25" hidden="false" customHeight="true" outlineLevel="0" collapsed="false">
      <c r="K256" s="0" t="n">
        <v>2015</v>
      </c>
      <c r="L256" s="0" t="n">
        <v>5</v>
      </c>
      <c r="M256" s="0" t="n">
        <v>9</v>
      </c>
      <c r="N256" s="0" t="n">
        <v>63000</v>
      </c>
      <c r="O256" s="0" t="n">
        <v>1150</v>
      </c>
      <c r="P256" s="346" t="n">
        <v>1.5</v>
      </c>
      <c r="Q256" s="346" t="str">
        <f aca="false">N256&amp;" "&amp;O256</f>
        <v>63000 1150</v>
      </c>
      <c r="R256" s="346" t="str">
        <f aca="false">N256&amp;" "&amp;M256&amp;" "&amp;O256</f>
        <v>63000 9 1150</v>
      </c>
      <c r="Y256" s="0" t="n">
        <v>43</v>
      </c>
      <c r="Z256" s="0" t="n">
        <v>2015</v>
      </c>
      <c r="AA256" s="0" t="n">
        <v>68100</v>
      </c>
      <c r="AB256" s="0" t="n">
        <v>2</v>
      </c>
      <c r="AC256" s="346" t="n">
        <v>0</v>
      </c>
      <c r="AD256" s="346" t="n">
        <v>0</v>
      </c>
    </row>
    <row r="257" customFormat="false" ht="11.25" hidden="false" customHeight="true" outlineLevel="0" collapsed="false">
      <c r="K257" s="0" t="n">
        <v>2015</v>
      </c>
      <c r="L257" s="0" t="n">
        <v>5</v>
      </c>
      <c r="M257" s="0" t="n">
        <v>9</v>
      </c>
      <c r="N257" s="0" t="n">
        <v>63000</v>
      </c>
      <c r="O257" s="0" t="n">
        <v>1160</v>
      </c>
      <c r="P257" s="346" t="n">
        <v>4</v>
      </c>
      <c r="Q257" s="346" t="str">
        <f aca="false">N257&amp;" "&amp;O257</f>
        <v>63000 1160</v>
      </c>
      <c r="R257" s="346" t="str">
        <f aca="false">N257&amp;" "&amp;M257&amp;" "&amp;O257</f>
        <v>63000 9 1160</v>
      </c>
      <c r="Y257" s="0" t="n">
        <v>43</v>
      </c>
      <c r="Z257" s="0" t="n">
        <v>2015</v>
      </c>
      <c r="AA257" s="0" t="n">
        <v>68200</v>
      </c>
      <c r="AB257" s="0" t="n">
        <v>3</v>
      </c>
      <c r="AC257" s="346" t="n">
        <v>0</v>
      </c>
      <c r="AD257" s="346" t="n">
        <v>0</v>
      </c>
    </row>
    <row r="258" customFormat="false" ht="11.25" hidden="false" customHeight="true" outlineLevel="0" collapsed="false">
      <c r="K258" s="0" t="n">
        <v>2015</v>
      </c>
      <c r="L258" s="0" t="n">
        <v>5</v>
      </c>
      <c r="M258" s="0" t="n">
        <v>9</v>
      </c>
      <c r="N258" s="0" t="n">
        <v>63000</v>
      </c>
      <c r="O258" s="0" t="n">
        <v>1170</v>
      </c>
      <c r="P258" s="346" t="n">
        <v>72</v>
      </c>
      <c r="Q258" s="346" t="str">
        <f aca="false">N258&amp;" "&amp;O258</f>
        <v>63000 1170</v>
      </c>
      <c r="R258" s="346" t="str">
        <f aca="false">N258&amp;" "&amp;M258&amp;" "&amp;O258</f>
        <v>63000 9 1170</v>
      </c>
      <c r="Y258" s="0" t="n">
        <v>43</v>
      </c>
      <c r="Z258" s="0" t="n">
        <v>2015</v>
      </c>
      <c r="AA258" s="0" t="n">
        <v>68200</v>
      </c>
      <c r="AB258" s="0" t="n">
        <v>9</v>
      </c>
      <c r="AC258" s="346" t="n">
        <v>0</v>
      </c>
      <c r="AD258" s="346" t="n">
        <v>0</v>
      </c>
    </row>
    <row r="259" customFormat="false" ht="11.25" hidden="false" customHeight="true" outlineLevel="0" collapsed="false">
      <c r="K259" s="0" t="n">
        <v>2015</v>
      </c>
      <c r="L259" s="0" t="n">
        <v>5</v>
      </c>
      <c r="M259" s="0" t="n">
        <v>9</v>
      </c>
      <c r="N259" s="0" t="n">
        <v>64000</v>
      </c>
      <c r="O259" s="0" t="n">
        <v>1110</v>
      </c>
      <c r="P259" s="346" t="n">
        <v>0.5</v>
      </c>
      <c r="Q259" s="346" t="str">
        <f aca="false">N259&amp;" "&amp;O259</f>
        <v>64000 1110</v>
      </c>
      <c r="R259" s="346" t="str">
        <f aca="false">N259&amp;" "&amp;M259&amp;" "&amp;O259</f>
        <v>64000 9 1110</v>
      </c>
      <c r="Y259" s="0" t="n">
        <v>43</v>
      </c>
      <c r="Z259" s="0" t="n">
        <v>2015</v>
      </c>
      <c r="AA259" s="0" t="n">
        <v>68200</v>
      </c>
      <c r="AB259" s="0" t="n">
        <v>2</v>
      </c>
      <c r="AC259" s="346" t="n">
        <v>0</v>
      </c>
      <c r="AD259" s="346" t="n">
        <v>0</v>
      </c>
    </row>
    <row r="260" customFormat="false" ht="11.25" hidden="false" customHeight="true" outlineLevel="0" collapsed="false">
      <c r="K260" s="0" t="n">
        <v>2015</v>
      </c>
      <c r="L260" s="0" t="n">
        <v>5</v>
      </c>
      <c r="M260" s="0" t="n">
        <v>9</v>
      </c>
      <c r="N260" s="0" t="n">
        <v>64000</v>
      </c>
      <c r="O260" s="0" t="n">
        <v>1150</v>
      </c>
      <c r="P260" s="346" t="n">
        <v>1</v>
      </c>
      <c r="Q260" s="346" t="str">
        <f aca="false">N260&amp;" "&amp;O260</f>
        <v>64000 1150</v>
      </c>
      <c r="R260" s="346" t="str">
        <f aca="false">N260&amp;" "&amp;M260&amp;" "&amp;O260</f>
        <v>64000 9 1150</v>
      </c>
      <c r="Y260" s="0" t="n">
        <v>44</v>
      </c>
      <c r="Z260" s="0" t="n">
        <v>2015</v>
      </c>
      <c r="AA260" s="0" t="n">
        <v>68100</v>
      </c>
      <c r="AB260" s="0" t="n">
        <v>2</v>
      </c>
      <c r="AC260" s="346" t="n">
        <v>0</v>
      </c>
      <c r="AD260" s="346" t="n">
        <v>0</v>
      </c>
    </row>
    <row r="261" customFormat="false" ht="11.25" hidden="false" customHeight="true" outlineLevel="0" collapsed="false">
      <c r="K261" s="0" t="n">
        <v>2015</v>
      </c>
      <c r="L261" s="0" t="n">
        <v>5</v>
      </c>
      <c r="M261" s="0" t="n">
        <v>9</v>
      </c>
      <c r="N261" s="0" t="n">
        <v>64000</v>
      </c>
      <c r="O261" s="0" t="n">
        <v>1160</v>
      </c>
      <c r="P261" s="346" t="n">
        <v>7</v>
      </c>
      <c r="Q261" s="346" t="str">
        <f aca="false">N261&amp;" "&amp;O261</f>
        <v>64000 1160</v>
      </c>
      <c r="R261" s="346" t="str">
        <f aca="false">N261&amp;" "&amp;M261&amp;" "&amp;O261</f>
        <v>64000 9 1160</v>
      </c>
      <c r="Y261" s="0" t="n">
        <v>44</v>
      </c>
      <c r="Z261" s="0" t="n">
        <v>2015</v>
      </c>
      <c r="AA261" s="0" t="n">
        <v>68100</v>
      </c>
      <c r="AB261" s="0" t="n">
        <v>3</v>
      </c>
      <c r="AC261" s="346" t="n">
        <v>0</v>
      </c>
      <c r="AD261" s="346" t="n">
        <v>0</v>
      </c>
    </row>
    <row r="262" customFormat="false" ht="11.25" hidden="false" customHeight="true" outlineLevel="0" collapsed="false">
      <c r="K262" s="0" t="n">
        <v>2015</v>
      </c>
      <c r="L262" s="0" t="n">
        <v>5</v>
      </c>
      <c r="M262" s="0" t="n">
        <v>9</v>
      </c>
      <c r="N262" s="0" t="n">
        <v>64000</v>
      </c>
      <c r="O262" s="0" t="n">
        <v>1190</v>
      </c>
      <c r="P262" s="346" t="n">
        <v>34.5</v>
      </c>
      <c r="Q262" s="346" t="str">
        <f aca="false">N262&amp;" "&amp;O262</f>
        <v>64000 1190</v>
      </c>
      <c r="R262" s="346" t="str">
        <f aca="false">N262&amp;" "&amp;M262&amp;" "&amp;O262</f>
        <v>64000 9 1190</v>
      </c>
      <c r="Y262" s="0" t="n">
        <v>44</v>
      </c>
      <c r="Z262" s="0" t="n">
        <v>2015</v>
      </c>
      <c r="AA262" s="0" t="n">
        <v>68200</v>
      </c>
      <c r="AB262" s="0" t="n">
        <v>9</v>
      </c>
      <c r="AC262" s="346" t="n">
        <v>71126.46</v>
      </c>
      <c r="AD262" s="346" t="n">
        <v>1</v>
      </c>
    </row>
    <row r="263" customFormat="false" ht="11.25" hidden="false" customHeight="true" outlineLevel="0" collapsed="false">
      <c r="K263" s="0" t="n">
        <v>2015</v>
      </c>
      <c r="L263" s="0" t="n">
        <v>5</v>
      </c>
      <c r="M263" s="0" t="n">
        <v>9</v>
      </c>
      <c r="N263" s="0" t="n">
        <v>65000</v>
      </c>
      <c r="O263" s="0" t="n">
        <v>1110</v>
      </c>
      <c r="P263" s="346" t="n">
        <v>1</v>
      </c>
      <c r="Q263" s="346" t="str">
        <f aca="false">N263&amp;" "&amp;O263</f>
        <v>65000 1110</v>
      </c>
      <c r="R263" s="346" t="str">
        <f aca="false">N263&amp;" "&amp;M263&amp;" "&amp;O263</f>
        <v>65000 9 1110</v>
      </c>
      <c r="Y263" s="0" t="n">
        <v>44</v>
      </c>
      <c r="Z263" s="0" t="n">
        <v>2015</v>
      </c>
      <c r="AA263" s="0" t="n">
        <v>68200</v>
      </c>
      <c r="AB263" s="0" t="n">
        <v>2</v>
      </c>
      <c r="AC263" s="346" t="n">
        <v>179234.75</v>
      </c>
      <c r="AD263" s="346" t="n">
        <v>4</v>
      </c>
    </row>
    <row r="264" customFormat="false" ht="11.25" hidden="false" customHeight="true" outlineLevel="0" collapsed="false">
      <c r="K264" s="0" t="n">
        <v>2015</v>
      </c>
      <c r="L264" s="0" t="n">
        <v>5</v>
      </c>
      <c r="M264" s="0" t="n">
        <v>9</v>
      </c>
      <c r="N264" s="0" t="n">
        <v>65000</v>
      </c>
      <c r="O264" s="0" t="n">
        <v>1150</v>
      </c>
      <c r="P264" s="346" t="n">
        <v>1</v>
      </c>
      <c r="Q264" s="346" t="str">
        <f aca="false">N264&amp;" "&amp;O264</f>
        <v>65000 1150</v>
      </c>
      <c r="R264" s="346" t="str">
        <f aca="false">N264&amp;" "&amp;M264&amp;" "&amp;O264</f>
        <v>65000 9 1150</v>
      </c>
      <c r="Y264" s="0" t="n">
        <v>44</v>
      </c>
      <c r="Z264" s="0" t="n">
        <v>2015</v>
      </c>
      <c r="AA264" s="0" t="n">
        <v>68200</v>
      </c>
      <c r="AB264" s="0" t="n">
        <v>3</v>
      </c>
      <c r="AC264" s="346" t="n">
        <v>60006.18</v>
      </c>
      <c r="AD264" s="346" t="n">
        <v>2</v>
      </c>
    </row>
    <row r="265" customFormat="false" ht="11.25" hidden="false" customHeight="true" outlineLevel="0" collapsed="false">
      <c r="K265" s="0" t="n">
        <v>2015</v>
      </c>
      <c r="L265" s="0" t="n">
        <v>5</v>
      </c>
      <c r="M265" s="0" t="n">
        <v>9</v>
      </c>
      <c r="N265" s="0" t="n">
        <v>65000</v>
      </c>
      <c r="O265" s="0" t="n">
        <v>1160</v>
      </c>
      <c r="P265" s="346" t="n">
        <v>1</v>
      </c>
      <c r="Q265" s="346" t="str">
        <f aca="false">N265&amp;" "&amp;O265</f>
        <v>65000 1160</v>
      </c>
      <c r="R265" s="346" t="str">
        <f aca="false">N265&amp;" "&amp;M265&amp;" "&amp;O265</f>
        <v>65000 9 1160</v>
      </c>
      <c r="Y265" s="0" t="n">
        <v>44</v>
      </c>
      <c r="Z265" s="0" t="n">
        <v>2015</v>
      </c>
      <c r="AA265" s="0" t="n">
        <v>68100</v>
      </c>
      <c r="AB265" s="0" t="n">
        <v>9</v>
      </c>
      <c r="AC265" s="346" t="n">
        <v>0</v>
      </c>
      <c r="AD265" s="346" t="n">
        <v>0</v>
      </c>
    </row>
    <row r="266" customFormat="false" ht="11.25" hidden="false" customHeight="true" outlineLevel="0" collapsed="false">
      <c r="K266" s="0" t="n">
        <v>2015</v>
      </c>
      <c r="L266" s="0" t="n">
        <v>5</v>
      </c>
      <c r="M266" s="0" t="n">
        <v>9</v>
      </c>
      <c r="N266" s="0" t="n">
        <v>65000</v>
      </c>
      <c r="O266" s="0" t="n">
        <v>1190</v>
      </c>
      <c r="P266" s="346" t="n">
        <v>45</v>
      </c>
      <c r="Q266" s="346" t="str">
        <f aca="false">N266&amp;" "&amp;O266</f>
        <v>65000 1190</v>
      </c>
      <c r="R266" s="346" t="str">
        <f aca="false">N266&amp;" "&amp;M266&amp;" "&amp;O266</f>
        <v>65000 9 1190</v>
      </c>
      <c r="Y266" s="0" t="n">
        <v>45</v>
      </c>
      <c r="Z266" s="0" t="n">
        <v>2015</v>
      </c>
      <c r="AA266" s="0" t="n">
        <v>68100</v>
      </c>
      <c r="AB266" s="0" t="n">
        <v>2</v>
      </c>
      <c r="AC266" s="346" t="n">
        <v>0</v>
      </c>
      <c r="AD266" s="346" t="n">
        <v>0</v>
      </c>
    </row>
    <row r="267" customFormat="false" ht="11.25" hidden="false" customHeight="true" outlineLevel="0" collapsed="false">
      <c r="K267" s="0" t="n">
        <v>2015</v>
      </c>
      <c r="L267" s="0" t="n">
        <v>5</v>
      </c>
      <c r="M267" s="0" t="n">
        <v>9</v>
      </c>
      <c r="N267" s="0" t="n">
        <v>68000</v>
      </c>
      <c r="O267" s="0" t="n">
        <v>1110</v>
      </c>
      <c r="P267" s="346" t="n">
        <v>1</v>
      </c>
      <c r="Q267" s="346" t="str">
        <f aca="false">N267&amp;" "&amp;O267</f>
        <v>68000 1110</v>
      </c>
      <c r="R267" s="346" t="str">
        <f aca="false">N267&amp;" "&amp;M267&amp;" "&amp;O267</f>
        <v>68000 9 1110</v>
      </c>
      <c r="Y267" s="0" t="n">
        <v>45</v>
      </c>
      <c r="Z267" s="0" t="n">
        <v>2015</v>
      </c>
      <c r="AA267" s="0" t="n">
        <v>68100</v>
      </c>
      <c r="AB267" s="0" t="n">
        <v>3</v>
      </c>
      <c r="AC267" s="346" t="n">
        <v>0</v>
      </c>
      <c r="AD267" s="346" t="n">
        <v>0</v>
      </c>
    </row>
    <row r="268" customFormat="false" ht="11.25" hidden="false" customHeight="true" outlineLevel="0" collapsed="false">
      <c r="K268" s="0" t="n">
        <v>2015</v>
      </c>
      <c r="L268" s="0" t="n">
        <v>5</v>
      </c>
      <c r="M268" s="0" t="n">
        <v>9</v>
      </c>
      <c r="N268" s="0" t="n">
        <v>68000</v>
      </c>
      <c r="O268" s="0" t="n">
        <v>1120</v>
      </c>
      <c r="P268" s="346" t="n">
        <v>3</v>
      </c>
      <c r="Q268" s="346" t="str">
        <f aca="false">N268&amp;" "&amp;O268</f>
        <v>68000 1120</v>
      </c>
      <c r="R268" s="346" t="str">
        <f aca="false">N268&amp;" "&amp;M268&amp;" "&amp;O268</f>
        <v>68000 9 1120</v>
      </c>
      <c r="Y268" s="0" t="n">
        <v>45</v>
      </c>
      <c r="Z268" s="0" t="n">
        <v>2015</v>
      </c>
      <c r="AA268" s="0" t="n">
        <v>68200</v>
      </c>
      <c r="AB268" s="0" t="n">
        <v>9</v>
      </c>
      <c r="AC268" s="346" t="n">
        <v>0</v>
      </c>
      <c r="AD268" s="346" t="n">
        <v>0</v>
      </c>
    </row>
    <row r="269" customFormat="false" ht="11.25" hidden="false" customHeight="true" outlineLevel="0" collapsed="false">
      <c r="K269" s="0" t="n">
        <v>2015</v>
      </c>
      <c r="L269" s="0" t="n">
        <v>5</v>
      </c>
      <c r="M269" s="0" t="n">
        <v>9</v>
      </c>
      <c r="N269" s="0" t="n">
        <v>68000</v>
      </c>
      <c r="O269" s="0" t="n">
        <v>1141</v>
      </c>
      <c r="P269" s="346" t="n">
        <v>4</v>
      </c>
      <c r="Q269" s="346" t="str">
        <f aca="false">N269&amp;" "&amp;O269</f>
        <v>68000 1141</v>
      </c>
      <c r="R269" s="346" t="str">
        <f aca="false">N269&amp;" "&amp;M269&amp;" "&amp;O269</f>
        <v>68000 9 1141</v>
      </c>
      <c r="Y269" s="0" t="n">
        <v>45</v>
      </c>
      <c r="Z269" s="0" t="n">
        <v>2015</v>
      </c>
      <c r="AA269" s="0" t="n">
        <v>68200</v>
      </c>
      <c r="AB269" s="0" t="n">
        <v>2</v>
      </c>
      <c r="AC269" s="346" t="n">
        <v>0</v>
      </c>
      <c r="AD269" s="346" t="n">
        <v>0</v>
      </c>
    </row>
    <row r="270" customFormat="false" ht="11.25" hidden="false" customHeight="true" outlineLevel="0" collapsed="false">
      <c r="K270" s="0" t="n">
        <v>2015</v>
      </c>
      <c r="L270" s="0" t="n">
        <v>5</v>
      </c>
      <c r="M270" s="0" t="n">
        <v>9</v>
      </c>
      <c r="N270" s="0" t="n">
        <v>68000</v>
      </c>
      <c r="O270" s="0" t="n">
        <v>1150</v>
      </c>
      <c r="P270" s="346" t="n">
        <v>1</v>
      </c>
      <c r="Q270" s="346" t="str">
        <f aca="false">N270&amp;" "&amp;O270</f>
        <v>68000 1150</v>
      </c>
      <c r="R270" s="346" t="str">
        <f aca="false">N270&amp;" "&amp;M270&amp;" "&amp;O270</f>
        <v>68000 9 1150</v>
      </c>
      <c r="Y270" s="0" t="n">
        <v>45</v>
      </c>
      <c r="Z270" s="0" t="n">
        <v>2015</v>
      </c>
      <c r="AA270" s="0" t="n">
        <v>68200</v>
      </c>
      <c r="AB270" s="0" t="n">
        <v>3</v>
      </c>
      <c r="AC270" s="346" t="n">
        <v>0</v>
      </c>
      <c r="AD270" s="346" t="n">
        <v>0</v>
      </c>
    </row>
    <row r="271" customFormat="false" ht="11.25" hidden="false" customHeight="true" outlineLevel="0" collapsed="false">
      <c r="K271" s="0" t="n">
        <v>2015</v>
      </c>
      <c r="L271" s="0" t="n">
        <v>6</v>
      </c>
      <c r="M271" s="0" t="n">
        <v>2</v>
      </c>
      <c r="N271" s="0" t="n">
        <v>61100</v>
      </c>
      <c r="O271" s="0" t="n">
        <v>1120</v>
      </c>
      <c r="P271" s="346" t="n">
        <v>105</v>
      </c>
      <c r="Q271" s="346" t="str">
        <f aca="false">N271&amp;" "&amp;O271</f>
        <v>61100 1120</v>
      </c>
      <c r="R271" s="346" t="str">
        <f aca="false">N271&amp;" "&amp;M271&amp;" "&amp;O271</f>
        <v>61100 2 1120</v>
      </c>
      <c r="Y271" s="0" t="n">
        <v>45</v>
      </c>
      <c r="Z271" s="0" t="n">
        <v>2015</v>
      </c>
      <c r="AA271" s="0" t="n">
        <v>68100</v>
      </c>
      <c r="AB271" s="0" t="n">
        <v>9</v>
      </c>
      <c r="AC271" s="346" t="n">
        <v>0</v>
      </c>
      <c r="AD271" s="346" t="n">
        <v>0</v>
      </c>
    </row>
    <row r="272" customFormat="false" ht="11.25" hidden="false" customHeight="true" outlineLevel="0" collapsed="false">
      <c r="K272" s="0" t="n">
        <v>2015</v>
      </c>
      <c r="L272" s="0" t="n">
        <v>6</v>
      </c>
      <c r="M272" s="0" t="n">
        <v>2</v>
      </c>
      <c r="N272" s="0" t="n">
        <v>61100</v>
      </c>
      <c r="O272" s="0" t="n">
        <v>1151</v>
      </c>
      <c r="P272" s="346" t="n">
        <v>30</v>
      </c>
      <c r="Q272" s="346" t="str">
        <f aca="false">N272&amp;" "&amp;O272</f>
        <v>61100 1151</v>
      </c>
      <c r="R272" s="346" t="str">
        <f aca="false">N272&amp;" "&amp;M272&amp;" "&amp;O272</f>
        <v>61100 2 1151</v>
      </c>
      <c r="Y272" s="0" t="n">
        <v>46</v>
      </c>
      <c r="Z272" s="0" t="n">
        <v>2015</v>
      </c>
      <c r="AA272" s="0" t="n">
        <v>68100</v>
      </c>
      <c r="AB272" s="0" t="n">
        <v>2</v>
      </c>
      <c r="AC272" s="346" t="n">
        <v>153097.67</v>
      </c>
      <c r="AD272" s="346" t="n">
        <v>2.61</v>
      </c>
    </row>
    <row r="273" customFormat="false" ht="11.25" hidden="false" customHeight="true" outlineLevel="0" collapsed="false">
      <c r="K273" s="0" t="n">
        <v>2015</v>
      </c>
      <c r="L273" s="0" t="n">
        <v>6</v>
      </c>
      <c r="M273" s="0" t="n">
        <v>2</v>
      </c>
      <c r="N273" s="0" t="n">
        <v>61100</v>
      </c>
      <c r="O273" s="0" t="n">
        <v>1520</v>
      </c>
      <c r="P273" s="346" t="n">
        <v>15</v>
      </c>
      <c r="Q273" s="346" t="str">
        <f aca="false">N273&amp;" "&amp;O273</f>
        <v>61100 1520</v>
      </c>
      <c r="R273" s="346" t="str">
        <f aca="false">N273&amp;" "&amp;M273&amp;" "&amp;O273</f>
        <v>61100 2 1520</v>
      </c>
      <c r="Y273" s="0" t="n">
        <v>46</v>
      </c>
      <c r="Z273" s="0" t="n">
        <v>2015</v>
      </c>
      <c r="AA273" s="0" t="n">
        <v>68100</v>
      </c>
      <c r="AB273" s="0" t="n">
        <v>3</v>
      </c>
      <c r="AC273" s="346" t="n">
        <v>114641.41</v>
      </c>
      <c r="AD273" s="346" t="n">
        <v>2.39</v>
      </c>
    </row>
    <row r="274" customFormat="false" ht="11.25" hidden="false" customHeight="true" outlineLevel="0" collapsed="false">
      <c r="K274" s="0" t="n">
        <v>2015</v>
      </c>
      <c r="L274" s="0" t="n">
        <v>6</v>
      </c>
      <c r="M274" s="0" t="n">
        <v>2</v>
      </c>
      <c r="N274" s="0" t="n">
        <v>61210</v>
      </c>
      <c r="O274" s="0" t="n">
        <v>1120</v>
      </c>
      <c r="P274" s="346" t="n">
        <v>2.67</v>
      </c>
      <c r="Q274" s="346" t="str">
        <f aca="false">N274&amp;" "&amp;O274</f>
        <v>61210 1120</v>
      </c>
      <c r="R274" s="346" t="str">
        <f aca="false">N274&amp;" "&amp;M274&amp;" "&amp;O274</f>
        <v>61210 2 1120</v>
      </c>
      <c r="Y274" s="0" t="n">
        <v>46</v>
      </c>
      <c r="Z274" s="0" t="n">
        <v>2015</v>
      </c>
      <c r="AA274" s="0" t="n">
        <v>68200</v>
      </c>
      <c r="AB274" s="0" t="n">
        <v>9</v>
      </c>
      <c r="AC274" s="346" t="n">
        <v>0</v>
      </c>
      <c r="AD274" s="346" t="n">
        <v>0</v>
      </c>
    </row>
    <row r="275" customFormat="false" ht="11.25" hidden="false" customHeight="true" outlineLevel="0" collapsed="false">
      <c r="K275" s="0" t="n">
        <v>2015</v>
      </c>
      <c r="L275" s="0" t="n">
        <v>6</v>
      </c>
      <c r="M275" s="0" t="n">
        <v>2</v>
      </c>
      <c r="N275" s="0" t="n">
        <v>61210</v>
      </c>
      <c r="O275" s="0" t="n">
        <v>1150</v>
      </c>
      <c r="P275" s="346" t="n">
        <v>0.67</v>
      </c>
      <c r="Q275" s="346" t="str">
        <f aca="false">N275&amp;" "&amp;O275</f>
        <v>61210 1150</v>
      </c>
      <c r="R275" s="346" t="str">
        <f aca="false">N275&amp;" "&amp;M275&amp;" "&amp;O275</f>
        <v>61210 2 1150</v>
      </c>
      <c r="Y275" s="0" t="n">
        <v>46</v>
      </c>
      <c r="Z275" s="0" t="n">
        <v>2015</v>
      </c>
      <c r="AA275" s="0" t="n">
        <v>68200</v>
      </c>
      <c r="AB275" s="0" t="n">
        <v>2</v>
      </c>
      <c r="AC275" s="346" t="n">
        <v>0</v>
      </c>
      <c r="AD275" s="346" t="n">
        <v>0</v>
      </c>
    </row>
    <row r="276" customFormat="false" ht="11.25" hidden="false" customHeight="true" outlineLevel="0" collapsed="false">
      <c r="K276" s="0" t="n">
        <v>2015</v>
      </c>
      <c r="L276" s="0" t="n">
        <v>6</v>
      </c>
      <c r="M276" s="0" t="n">
        <v>2</v>
      </c>
      <c r="N276" s="0" t="n">
        <v>61220</v>
      </c>
      <c r="O276" s="0" t="n">
        <v>1130</v>
      </c>
      <c r="P276" s="346" t="n">
        <v>0.5</v>
      </c>
      <c r="Q276" s="346" t="str">
        <f aca="false">N276&amp;" "&amp;O276</f>
        <v>61220 1130</v>
      </c>
      <c r="R276" s="346" t="str">
        <f aca="false">N276&amp;" "&amp;M276&amp;" "&amp;O276</f>
        <v>61220 2 1130</v>
      </c>
      <c r="Y276" s="0" t="n">
        <v>46</v>
      </c>
      <c r="Z276" s="0" t="n">
        <v>2015</v>
      </c>
      <c r="AA276" s="0" t="n">
        <v>68200</v>
      </c>
      <c r="AB276" s="0" t="n">
        <v>3</v>
      </c>
      <c r="AC276" s="346" t="n">
        <v>0</v>
      </c>
      <c r="AD276" s="346" t="n">
        <v>0</v>
      </c>
    </row>
    <row r="277" customFormat="false" ht="11.25" hidden="false" customHeight="true" outlineLevel="0" collapsed="false">
      <c r="K277" s="0" t="n">
        <v>2015</v>
      </c>
      <c r="L277" s="0" t="n">
        <v>6</v>
      </c>
      <c r="M277" s="0" t="n">
        <v>2</v>
      </c>
      <c r="N277" s="0" t="n">
        <v>61230</v>
      </c>
      <c r="O277" s="0" t="n">
        <v>1120</v>
      </c>
      <c r="P277" s="346" t="n">
        <v>0.25</v>
      </c>
      <c r="Q277" s="346" t="str">
        <f aca="false">N277&amp;" "&amp;O277</f>
        <v>61230 1120</v>
      </c>
      <c r="R277" s="346" t="str">
        <f aca="false">N277&amp;" "&amp;M277&amp;" "&amp;O277</f>
        <v>61230 2 1120</v>
      </c>
      <c r="Y277" s="0" t="n">
        <v>46</v>
      </c>
      <c r="Z277" s="0" t="n">
        <v>2015</v>
      </c>
      <c r="AA277" s="0" t="n">
        <v>68100</v>
      </c>
      <c r="AB277" s="0" t="n">
        <v>9</v>
      </c>
      <c r="AC277" s="346" t="n">
        <v>0</v>
      </c>
      <c r="AD277" s="346" t="n">
        <v>0</v>
      </c>
    </row>
    <row r="278" customFormat="false" ht="11.25" hidden="false" customHeight="true" outlineLevel="0" collapsed="false">
      <c r="K278" s="0" t="n">
        <v>2015</v>
      </c>
      <c r="L278" s="0" t="n">
        <v>6</v>
      </c>
      <c r="M278" s="0" t="n">
        <v>2</v>
      </c>
      <c r="N278" s="0" t="n">
        <v>61310</v>
      </c>
      <c r="O278" s="0" t="n">
        <v>1110</v>
      </c>
      <c r="P278" s="346" t="n">
        <v>1.5</v>
      </c>
      <c r="Q278" s="346" t="str">
        <f aca="false">N278&amp;" "&amp;O278</f>
        <v>61310 1110</v>
      </c>
      <c r="R278" s="346" t="str">
        <f aca="false">N278&amp;" "&amp;M278&amp;" "&amp;O278</f>
        <v>61310 2 1110</v>
      </c>
      <c r="Y278" s="0" t="n">
        <v>47</v>
      </c>
      <c r="Z278" s="0" t="n">
        <v>2015</v>
      </c>
      <c r="AA278" s="0" t="n">
        <v>68100</v>
      </c>
      <c r="AB278" s="0" t="n">
        <v>2</v>
      </c>
      <c r="AC278" s="346" t="n">
        <v>0</v>
      </c>
      <c r="AD278" s="346" t="n">
        <v>0</v>
      </c>
    </row>
    <row r="279" customFormat="false" ht="11.25" hidden="false" customHeight="true" outlineLevel="0" collapsed="false">
      <c r="K279" s="0" t="n">
        <v>2015</v>
      </c>
      <c r="L279" s="0" t="n">
        <v>6</v>
      </c>
      <c r="M279" s="0" t="n">
        <v>2</v>
      </c>
      <c r="N279" s="0" t="n">
        <v>61310</v>
      </c>
      <c r="O279" s="0" t="n">
        <v>1150</v>
      </c>
      <c r="P279" s="346" t="n">
        <v>0.33</v>
      </c>
      <c r="Q279" s="346" t="str">
        <f aca="false">N279&amp;" "&amp;O279</f>
        <v>61310 1150</v>
      </c>
      <c r="R279" s="346" t="str">
        <f aca="false">N279&amp;" "&amp;M279&amp;" "&amp;O279</f>
        <v>61310 2 1150</v>
      </c>
      <c r="Y279" s="0" t="n">
        <v>47</v>
      </c>
      <c r="Z279" s="0" t="n">
        <v>2015</v>
      </c>
      <c r="AA279" s="0" t="n">
        <v>68100</v>
      </c>
      <c r="AB279" s="0" t="n">
        <v>3</v>
      </c>
      <c r="AC279" s="346" t="n">
        <v>0</v>
      </c>
      <c r="AD279" s="346" t="n">
        <v>0</v>
      </c>
    </row>
    <row r="280" customFormat="false" ht="11.25" hidden="false" customHeight="true" outlineLevel="0" collapsed="false">
      <c r="K280" s="0" t="n">
        <v>2015</v>
      </c>
      <c r="L280" s="0" t="n">
        <v>6</v>
      </c>
      <c r="M280" s="0" t="n">
        <v>2</v>
      </c>
      <c r="N280" s="0" t="n">
        <v>61320</v>
      </c>
      <c r="O280" s="0" t="n">
        <v>1122</v>
      </c>
      <c r="P280" s="346" t="n">
        <v>2.67</v>
      </c>
      <c r="Q280" s="346" t="str">
        <f aca="false">N280&amp;" "&amp;O280</f>
        <v>61320 1122</v>
      </c>
      <c r="R280" s="346" t="str">
        <f aca="false">N280&amp;" "&amp;M280&amp;" "&amp;O280</f>
        <v>61320 2 1122</v>
      </c>
      <c r="Y280" s="0" t="n">
        <v>47</v>
      </c>
      <c r="Z280" s="0" t="n">
        <v>2015</v>
      </c>
      <c r="AA280" s="0" t="n">
        <v>68200</v>
      </c>
      <c r="AB280" s="0" t="n">
        <v>9</v>
      </c>
      <c r="AC280" s="346" t="n">
        <v>0</v>
      </c>
      <c r="AD280" s="346" t="n">
        <v>0</v>
      </c>
    </row>
    <row r="281" customFormat="false" ht="11.25" hidden="false" customHeight="true" outlineLevel="0" collapsed="false">
      <c r="K281" s="0" t="n">
        <v>2015</v>
      </c>
      <c r="L281" s="0" t="n">
        <v>6</v>
      </c>
      <c r="M281" s="0" t="n">
        <v>2</v>
      </c>
      <c r="N281" s="0" t="n">
        <v>61410</v>
      </c>
      <c r="O281" s="0" t="n">
        <v>1126</v>
      </c>
      <c r="P281" s="346" t="n">
        <v>2.67</v>
      </c>
      <c r="Q281" s="346" t="str">
        <f aca="false">N281&amp;" "&amp;O281</f>
        <v>61410 1126</v>
      </c>
      <c r="R281" s="346" t="str">
        <f aca="false">N281&amp;" "&amp;M281&amp;" "&amp;O281</f>
        <v>61410 2 1126</v>
      </c>
      <c r="Y281" s="0" t="n">
        <v>47</v>
      </c>
      <c r="Z281" s="0" t="n">
        <v>2015</v>
      </c>
      <c r="AA281" s="0" t="n">
        <v>68200</v>
      </c>
      <c r="AB281" s="0" t="n">
        <v>2</v>
      </c>
      <c r="AC281" s="346" t="n">
        <v>0</v>
      </c>
      <c r="AD281" s="346" t="n">
        <v>0</v>
      </c>
    </row>
    <row r="282" customFormat="false" ht="11.25" hidden="false" customHeight="true" outlineLevel="0" collapsed="false">
      <c r="K282" s="0" t="n">
        <v>2015</v>
      </c>
      <c r="L282" s="0" t="n">
        <v>6</v>
      </c>
      <c r="M282" s="0" t="n">
        <v>2</v>
      </c>
      <c r="N282" s="0" t="n">
        <v>61410</v>
      </c>
      <c r="O282" s="0" t="n">
        <v>1127</v>
      </c>
      <c r="P282" s="346" t="n">
        <v>1.8</v>
      </c>
      <c r="Q282" s="346" t="str">
        <f aca="false">N282&amp;" "&amp;O282</f>
        <v>61410 1127</v>
      </c>
      <c r="R282" s="346" t="str">
        <f aca="false">N282&amp;" "&amp;M282&amp;" "&amp;O282</f>
        <v>61410 2 1127</v>
      </c>
      <c r="Y282" s="0" t="n">
        <v>47</v>
      </c>
      <c r="Z282" s="0" t="n">
        <v>2015</v>
      </c>
      <c r="AA282" s="0" t="n">
        <v>68200</v>
      </c>
      <c r="AB282" s="0" t="n">
        <v>3</v>
      </c>
      <c r="AC282" s="346" t="n">
        <v>0</v>
      </c>
      <c r="AD282" s="346" t="n">
        <v>0</v>
      </c>
    </row>
    <row r="283" customFormat="false" ht="11.25" hidden="false" customHeight="true" outlineLevel="0" collapsed="false">
      <c r="K283" s="0" t="n">
        <v>2015</v>
      </c>
      <c r="L283" s="0" t="n">
        <v>6</v>
      </c>
      <c r="M283" s="0" t="n">
        <v>2</v>
      </c>
      <c r="N283" s="0" t="n">
        <v>61410</v>
      </c>
      <c r="O283" s="0" t="n">
        <v>1150</v>
      </c>
      <c r="P283" s="346" t="n">
        <v>8.25</v>
      </c>
      <c r="Q283" s="346" t="str">
        <f aca="false">N283&amp;" "&amp;O283</f>
        <v>61410 1150</v>
      </c>
      <c r="R283" s="346" t="str">
        <f aca="false">N283&amp;" "&amp;M283&amp;" "&amp;O283</f>
        <v>61410 2 1150</v>
      </c>
      <c r="Y283" s="0" t="n">
        <v>47</v>
      </c>
      <c r="Z283" s="0" t="n">
        <v>2015</v>
      </c>
      <c r="AA283" s="0" t="n">
        <v>68100</v>
      </c>
      <c r="AB283" s="0" t="n">
        <v>9</v>
      </c>
      <c r="AC283" s="346" t="n">
        <v>0</v>
      </c>
      <c r="AD283" s="346" t="n">
        <v>0</v>
      </c>
    </row>
    <row r="284" customFormat="false" ht="11.25" hidden="false" customHeight="true" outlineLevel="0" collapsed="false">
      <c r="K284" s="0" t="n">
        <v>2015</v>
      </c>
      <c r="L284" s="0" t="n">
        <v>6</v>
      </c>
      <c r="M284" s="0" t="n">
        <v>3</v>
      </c>
      <c r="N284" s="0" t="n">
        <v>61100</v>
      </c>
      <c r="O284" s="0" t="n">
        <v>1120</v>
      </c>
      <c r="P284" s="346" t="n">
        <v>69</v>
      </c>
      <c r="Q284" s="346" t="str">
        <f aca="false">N284&amp;" "&amp;O284</f>
        <v>61100 1120</v>
      </c>
      <c r="R284" s="346" t="str">
        <f aca="false">N284&amp;" "&amp;M284&amp;" "&amp;O284</f>
        <v>61100 3 1120</v>
      </c>
      <c r="Y284" s="0" t="n">
        <v>48</v>
      </c>
      <c r="Z284" s="0" t="n">
        <v>2015</v>
      </c>
      <c r="AA284" s="0" t="n">
        <v>68100</v>
      </c>
      <c r="AB284" s="0" t="n">
        <v>2</v>
      </c>
      <c r="AC284" s="346" t="n">
        <v>109062</v>
      </c>
      <c r="AD284" s="346" t="n">
        <v>2</v>
      </c>
    </row>
    <row r="285" customFormat="false" ht="11.25" hidden="false" customHeight="true" outlineLevel="0" collapsed="false">
      <c r="K285" s="0" t="n">
        <v>2015</v>
      </c>
      <c r="L285" s="0" t="n">
        <v>6</v>
      </c>
      <c r="M285" s="0" t="n">
        <v>3</v>
      </c>
      <c r="N285" s="0" t="n">
        <v>61100</v>
      </c>
      <c r="O285" s="0" t="n">
        <v>1151</v>
      </c>
      <c r="P285" s="346" t="n">
        <v>5</v>
      </c>
      <c r="Q285" s="346" t="str">
        <f aca="false">N285&amp;" "&amp;O285</f>
        <v>61100 1151</v>
      </c>
      <c r="R285" s="346" t="str">
        <f aca="false">N285&amp;" "&amp;M285&amp;" "&amp;O285</f>
        <v>61100 3 1151</v>
      </c>
      <c r="Y285" s="0" t="n">
        <v>48</v>
      </c>
      <c r="Z285" s="0" t="n">
        <v>2015</v>
      </c>
      <c r="AA285" s="0" t="n">
        <v>68100</v>
      </c>
      <c r="AB285" s="0" t="n">
        <v>3</v>
      </c>
      <c r="AC285" s="346" t="n">
        <v>163166.08</v>
      </c>
      <c r="AD285" s="346" t="n">
        <v>3</v>
      </c>
    </row>
    <row r="286" customFormat="false" ht="11.25" hidden="false" customHeight="true" outlineLevel="0" collapsed="false">
      <c r="K286" s="0" t="n">
        <v>2015</v>
      </c>
      <c r="L286" s="0" t="n">
        <v>6</v>
      </c>
      <c r="M286" s="0" t="n">
        <v>3</v>
      </c>
      <c r="N286" s="0" t="n">
        <v>61100</v>
      </c>
      <c r="O286" s="0" t="n">
        <v>1520</v>
      </c>
      <c r="P286" s="346" t="n">
        <v>4</v>
      </c>
      <c r="Q286" s="346" t="str">
        <f aca="false">N286&amp;" "&amp;O286</f>
        <v>61100 1520</v>
      </c>
      <c r="R286" s="346" t="str">
        <f aca="false">N286&amp;" "&amp;M286&amp;" "&amp;O286</f>
        <v>61100 3 1520</v>
      </c>
      <c r="Y286" s="0" t="n">
        <v>48</v>
      </c>
      <c r="Z286" s="0" t="n">
        <v>2015</v>
      </c>
      <c r="AA286" s="0" t="n">
        <v>68200</v>
      </c>
      <c r="AB286" s="0" t="n">
        <v>9</v>
      </c>
      <c r="AC286" s="346" t="n">
        <v>0</v>
      </c>
      <c r="AD286" s="346" t="n">
        <v>0</v>
      </c>
    </row>
    <row r="287" customFormat="false" ht="11.25" hidden="false" customHeight="true" outlineLevel="0" collapsed="false">
      <c r="K287" s="0" t="n">
        <v>2015</v>
      </c>
      <c r="L287" s="0" t="n">
        <v>6</v>
      </c>
      <c r="M287" s="0" t="n">
        <v>3</v>
      </c>
      <c r="N287" s="0" t="n">
        <v>61210</v>
      </c>
      <c r="O287" s="0" t="n">
        <v>1120</v>
      </c>
      <c r="P287" s="346" t="n">
        <v>3.33</v>
      </c>
      <c r="Q287" s="346" t="str">
        <f aca="false">N287&amp;" "&amp;O287</f>
        <v>61210 1120</v>
      </c>
      <c r="R287" s="346" t="str">
        <f aca="false">N287&amp;" "&amp;M287&amp;" "&amp;O287</f>
        <v>61210 3 1120</v>
      </c>
      <c r="Y287" s="0" t="n">
        <v>48</v>
      </c>
      <c r="Z287" s="0" t="n">
        <v>2015</v>
      </c>
      <c r="AA287" s="0" t="n">
        <v>68200</v>
      </c>
      <c r="AB287" s="0" t="n">
        <v>2</v>
      </c>
      <c r="AC287" s="346" t="n">
        <v>0</v>
      </c>
      <c r="AD287" s="346" t="n">
        <v>0</v>
      </c>
    </row>
    <row r="288" customFormat="false" ht="11.25" hidden="false" customHeight="true" outlineLevel="0" collapsed="false">
      <c r="K288" s="0" t="n">
        <v>2015</v>
      </c>
      <c r="L288" s="0" t="n">
        <v>6</v>
      </c>
      <c r="M288" s="0" t="n">
        <v>3</v>
      </c>
      <c r="N288" s="0" t="n">
        <v>61210</v>
      </c>
      <c r="O288" s="0" t="n">
        <v>1150</v>
      </c>
      <c r="P288" s="346" t="n">
        <v>1.5</v>
      </c>
      <c r="Q288" s="346" t="str">
        <f aca="false">N288&amp;" "&amp;O288</f>
        <v>61210 1150</v>
      </c>
      <c r="R288" s="346" t="str">
        <f aca="false">N288&amp;" "&amp;M288&amp;" "&amp;O288</f>
        <v>61210 3 1150</v>
      </c>
      <c r="Y288" s="0" t="n">
        <v>48</v>
      </c>
      <c r="Z288" s="0" t="n">
        <v>2015</v>
      </c>
      <c r="AA288" s="0" t="n">
        <v>68200</v>
      </c>
      <c r="AB288" s="0" t="n">
        <v>3</v>
      </c>
      <c r="AC288" s="346" t="n">
        <v>0</v>
      </c>
      <c r="AD288" s="346" t="n">
        <v>0</v>
      </c>
    </row>
    <row r="289" customFormat="false" ht="11.25" hidden="false" customHeight="true" outlineLevel="0" collapsed="false">
      <c r="K289" s="0" t="n">
        <v>2015</v>
      </c>
      <c r="L289" s="0" t="n">
        <v>6</v>
      </c>
      <c r="M289" s="0" t="n">
        <v>3</v>
      </c>
      <c r="N289" s="0" t="n">
        <v>61220</v>
      </c>
      <c r="O289" s="0" t="n">
        <v>1130</v>
      </c>
      <c r="P289" s="346" t="n">
        <v>0.5</v>
      </c>
      <c r="Q289" s="346" t="str">
        <f aca="false">N289&amp;" "&amp;O289</f>
        <v>61220 1130</v>
      </c>
      <c r="R289" s="346" t="str">
        <f aca="false">N289&amp;" "&amp;M289&amp;" "&amp;O289</f>
        <v>61220 3 1130</v>
      </c>
      <c r="Y289" s="0" t="n">
        <v>48</v>
      </c>
      <c r="Z289" s="0" t="n">
        <v>2015</v>
      </c>
      <c r="AA289" s="0" t="n">
        <v>68100</v>
      </c>
      <c r="AB289" s="0" t="n">
        <v>9</v>
      </c>
      <c r="AC289" s="346" t="n">
        <v>0</v>
      </c>
      <c r="AD289" s="346" t="n">
        <v>0</v>
      </c>
    </row>
    <row r="290" customFormat="false" ht="11.25" hidden="false" customHeight="true" outlineLevel="0" collapsed="false">
      <c r="K290" s="0" t="n">
        <v>2015</v>
      </c>
      <c r="L290" s="0" t="n">
        <v>6</v>
      </c>
      <c r="M290" s="0" t="n">
        <v>3</v>
      </c>
      <c r="N290" s="0" t="n">
        <v>61230</v>
      </c>
      <c r="O290" s="0" t="n">
        <v>1120</v>
      </c>
      <c r="P290" s="346" t="n">
        <v>1</v>
      </c>
      <c r="Q290" s="346" t="str">
        <f aca="false">N290&amp;" "&amp;O290</f>
        <v>61230 1120</v>
      </c>
      <c r="R290" s="346" t="str">
        <f aca="false">N290&amp;" "&amp;M290&amp;" "&amp;O290</f>
        <v>61230 3 1120</v>
      </c>
      <c r="Y290" s="0" t="n">
        <v>49</v>
      </c>
      <c r="Z290" s="0" t="n">
        <v>2015</v>
      </c>
      <c r="AA290" s="0" t="n">
        <v>68100</v>
      </c>
      <c r="AB290" s="0" t="n">
        <v>2</v>
      </c>
      <c r="AC290" s="346" t="n">
        <v>0</v>
      </c>
      <c r="AD290" s="346" t="n">
        <v>0</v>
      </c>
    </row>
    <row r="291" customFormat="false" ht="11.25" hidden="false" customHeight="true" outlineLevel="0" collapsed="false">
      <c r="K291" s="0" t="n">
        <v>2015</v>
      </c>
      <c r="L291" s="0" t="n">
        <v>6</v>
      </c>
      <c r="M291" s="0" t="n">
        <v>3</v>
      </c>
      <c r="N291" s="0" t="n">
        <v>61310</v>
      </c>
      <c r="O291" s="0" t="n">
        <v>1110</v>
      </c>
      <c r="P291" s="346" t="n">
        <v>1</v>
      </c>
      <c r="Q291" s="346" t="str">
        <f aca="false">N291&amp;" "&amp;O291</f>
        <v>61310 1110</v>
      </c>
      <c r="R291" s="346" t="str">
        <f aca="false">N291&amp;" "&amp;M291&amp;" "&amp;O291</f>
        <v>61310 3 1110</v>
      </c>
      <c r="Y291" s="0" t="n">
        <v>49</v>
      </c>
      <c r="Z291" s="0" t="n">
        <v>2015</v>
      </c>
      <c r="AA291" s="0" t="n">
        <v>68100</v>
      </c>
      <c r="AB291" s="0" t="n">
        <v>3</v>
      </c>
      <c r="AC291" s="346" t="n">
        <v>0</v>
      </c>
      <c r="AD291" s="346" t="n">
        <v>0</v>
      </c>
    </row>
    <row r="292" customFormat="false" ht="11.25" hidden="false" customHeight="true" outlineLevel="0" collapsed="false">
      <c r="K292" s="0" t="n">
        <v>2015</v>
      </c>
      <c r="L292" s="0" t="n">
        <v>6</v>
      </c>
      <c r="M292" s="0" t="n">
        <v>3</v>
      </c>
      <c r="N292" s="0" t="n">
        <v>61310</v>
      </c>
      <c r="O292" s="0" t="n">
        <v>1120</v>
      </c>
      <c r="P292" s="346" t="n">
        <v>1.5</v>
      </c>
      <c r="Q292" s="346" t="str">
        <f aca="false">N292&amp;" "&amp;O292</f>
        <v>61310 1120</v>
      </c>
      <c r="R292" s="346" t="str">
        <f aca="false">N292&amp;" "&amp;M292&amp;" "&amp;O292</f>
        <v>61310 3 1120</v>
      </c>
      <c r="Y292" s="0" t="n">
        <v>49</v>
      </c>
      <c r="Z292" s="0" t="n">
        <v>2015</v>
      </c>
      <c r="AA292" s="0" t="n">
        <v>68200</v>
      </c>
      <c r="AB292" s="0" t="n">
        <v>9</v>
      </c>
      <c r="AC292" s="346" t="n">
        <v>0</v>
      </c>
      <c r="AD292" s="346" t="n">
        <v>0</v>
      </c>
    </row>
    <row r="293" customFormat="false" ht="11.25" hidden="false" customHeight="true" outlineLevel="0" collapsed="false">
      <c r="K293" s="0" t="n">
        <v>2015</v>
      </c>
      <c r="L293" s="0" t="n">
        <v>6</v>
      </c>
      <c r="M293" s="0" t="n">
        <v>3</v>
      </c>
      <c r="N293" s="0" t="n">
        <v>61310</v>
      </c>
      <c r="O293" s="0" t="n">
        <v>1150</v>
      </c>
      <c r="P293" s="346" t="n">
        <v>0.33</v>
      </c>
      <c r="Q293" s="346" t="str">
        <f aca="false">N293&amp;" "&amp;O293</f>
        <v>61310 1150</v>
      </c>
      <c r="R293" s="346" t="str">
        <f aca="false">N293&amp;" "&amp;M293&amp;" "&amp;O293</f>
        <v>61310 3 1150</v>
      </c>
      <c r="Y293" s="0" t="n">
        <v>49</v>
      </c>
      <c r="Z293" s="0" t="n">
        <v>2015</v>
      </c>
      <c r="AA293" s="0" t="n">
        <v>68200</v>
      </c>
      <c r="AB293" s="0" t="n">
        <v>2</v>
      </c>
      <c r="AC293" s="346" t="n">
        <v>0</v>
      </c>
      <c r="AD293" s="346" t="n">
        <v>0</v>
      </c>
    </row>
    <row r="294" customFormat="false" ht="11.25" hidden="false" customHeight="true" outlineLevel="0" collapsed="false">
      <c r="K294" s="0" t="n">
        <v>2015</v>
      </c>
      <c r="L294" s="0" t="n">
        <v>6</v>
      </c>
      <c r="M294" s="0" t="n">
        <v>3</v>
      </c>
      <c r="N294" s="0" t="n">
        <v>61320</v>
      </c>
      <c r="O294" s="0" t="n">
        <v>1122</v>
      </c>
      <c r="P294" s="346" t="n">
        <v>1.33</v>
      </c>
      <c r="Q294" s="346" t="str">
        <f aca="false">N294&amp;" "&amp;O294</f>
        <v>61320 1122</v>
      </c>
      <c r="R294" s="346" t="str">
        <f aca="false">N294&amp;" "&amp;M294&amp;" "&amp;O294</f>
        <v>61320 3 1122</v>
      </c>
      <c r="Y294" s="0" t="n">
        <v>49</v>
      </c>
      <c r="Z294" s="0" t="n">
        <v>2015</v>
      </c>
      <c r="AA294" s="0" t="n">
        <v>68200</v>
      </c>
      <c r="AB294" s="0" t="n">
        <v>3</v>
      </c>
      <c r="AC294" s="346" t="n">
        <v>0</v>
      </c>
      <c r="AD294" s="346" t="n">
        <v>0</v>
      </c>
    </row>
    <row r="295" customFormat="false" ht="11.25" hidden="false" customHeight="true" outlineLevel="0" collapsed="false">
      <c r="K295" s="0" t="n">
        <v>2015</v>
      </c>
      <c r="L295" s="0" t="n">
        <v>6</v>
      </c>
      <c r="M295" s="0" t="n">
        <v>3</v>
      </c>
      <c r="N295" s="0" t="n">
        <v>61410</v>
      </c>
      <c r="O295" s="0" t="n">
        <v>1126</v>
      </c>
      <c r="P295" s="346" t="n">
        <v>1.33</v>
      </c>
      <c r="Q295" s="346" t="str">
        <f aca="false">N295&amp;" "&amp;O295</f>
        <v>61410 1126</v>
      </c>
      <c r="R295" s="346" t="str">
        <f aca="false">N295&amp;" "&amp;M295&amp;" "&amp;O295</f>
        <v>61410 3 1126</v>
      </c>
      <c r="Y295" s="0" t="n">
        <v>49</v>
      </c>
      <c r="Z295" s="0" t="n">
        <v>2015</v>
      </c>
      <c r="AA295" s="0" t="n">
        <v>68100</v>
      </c>
      <c r="AB295" s="0" t="n">
        <v>9</v>
      </c>
      <c r="AC295" s="346" t="n">
        <v>0</v>
      </c>
      <c r="AD295" s="346" t="n">
        <v>0</v>
      </c>
    </row>
    <row r="296" customFormat="false" ht="11.25" hidden="false" customHeight="true" outlineLevel="0" collapsed="false">
      <c r="K296" s="0" t="n">
        <v>2015</v>
      </c>
      <c r="L296" s="0" t="n">
        <v>6</v>
      </c>
      <c r="M296" s="0" t="n">
        <v>3</v>
      </c>
      <c r="N296" s="0" t="n">
        <v>61410</v>
      </c>
      <c r="O296" s="0" t="n">
        <v>1127</v>
      </c>
      <c r="P296" s="346" t="n">
        <v>3.33</v>
      </c>
      <c r="Q296" s="346" t="str">
        <f aca="false">N296&amp;" "&amp;O296</f>
        <v>61410 1127</v>
      </c>
      <c r="R296" s="346" t="str">
        <f aca="false">N296&amp;" "&amp;M296&amp;" "&amp;O296</f>
        <v>61410 3 1127</v>
      </c>
      <c r="Y296" s="0" t="n">
        <v>50</v>
      </c>
      <c r="Z296" s="0" t="n">
        <v>2015</v>
      </c>
      <c r="AA296" s="0" t="n">
        <v>68100</v>
      </c>
      <c r="AB296" s="0" t="n">
        <v>2</v>
      </c>
      <c r="AC296" s="346" t="n">
        <v>0</v>
      </c>
      <c r="AD296" s="346" t="n">
        <v>0</v>
      </c>
    </row>
    <row r="297" customFormat="false" ht="11.25" hidden="false" customHeight="true" outlineLevel="0" collapsed="false">
      <c r="K297" s="0" t="n">
        <v>2015</v>
      </c>
      <c r="L297" s="0" t="n">
        <v>6</v>
      </c>
      <c r="M297" s="0" t="n">
        <v>3</v>
      </c>
      <c r="N297" s="0" t="n">
        <v>61410</v>
      </c>
      <c r="O297" s="0" t="n">
        <v>1150</v>
      </c>
      <c r="P297" s="346" t="n">
        <v>3.67</v>
      </c>
      <c r="Q297" s="346" t="str">
        <f aca="false">N297&amp;" "&amp;O297</f>
        <v>61410 1150</v>
      </c>
      <c r="R297" s="346" t="str">
        <f aca="false">N297&amp;" "&amp;M297&amp;" "&amp;O297</f>
        <v>61410 3 1150</v>
      </c>
      <c r="Y297" s="0" t="n">
        <v>50</v>
      </c>
      <c r="Z297" s="0" t="n">
        <v>2015</v>
      </c>
      <c r="AA297" s="0" t="n">
        <v>68100</v>
      </c>
      <c r="AB297" s="0" t="n">
        <v>3</v>
      </c>
      <c r="AC297" s="346" t="n">
        <v>0</v>
      </c>
      <c r="AD297" s="346" t="n">
        <v>0</v>
      </c>
    </row>
    <row r="298" customFormat="false" ht="11.25" hidden="false" customHeight="true" outlineLevel="0" collapsed="false">
      <c r="K298" s="0" t="n">
        <v>2015</v>
      </c>
      <c r="L298" s="0" t="n">
        <v>6</v>
      </c>
      <c r="M298" s="0" t="n">
        <v>9</v>
      </c>
      <c r="N298" s="0" t="n">
        <v>61100</v>
      </c>
      <c r="O298" s="0" t="n">
        <v>1120</v>
      </c>
      <c r="P298" s="346" t="n">
        <v>5</v>
      </c>
      <c r="Q298" s="346" t="str">
        <f aca="false">N298&amp;" "&amp;O298</f>
        <v>61100 1120</v>
      </c>
      <c r="R298" s="346" t="str">
        <f aca="false">N298&amp;" "&amp;M298&amp;" "&amp;O298</f>
        <v>61100 9 1120</v>
      </c>
      <c r="Y298" s="0" t="n">
        <v>50</v>
      </c>
      <c r="Z298" s="0" t="n">
        <v>2015</v>
      </c>
      <c r="AA298" s="0" t="n">
        <v>68200</v>
      </c>
      <c r="AB298" s="0" t="n">
        <v>9</v>
      </c>
      <c r="AC298" s="346" t="n">
        <v>0</v>
      </c>
      <c r="AD298" s="346" t="n">
        <v>0</v>
      </c>
    </row>
    <row r="299" customFormat="false" ht="11.25" hidden="false" customHeight="true" outlineLevel="0" collapsed="false">
      <c r="K299" s="0" t="n">
        <v>2015</v>
      </c>
      <c r="L299" s="0" t="n">
        <v>6</v>
      </c>
      <c r="M299" s="0" t="n">
        <v>9</v>
      </c>
      <c r="N299" s="0" t="n">
        <v>61100</v>
      </c>
      <c r="O299" s="0" t="n">
        <v>1151</v>
      </c>
      <c r="P299" s="346" t="n">
        <v>2</v>
      </c>
      <c r="Q299" s="346" t="str">
        <f aca="false">N299&amp;" "&amp;O299</f>
        <v>61100 1151</v>
      </c>
      <c r="R299" s="346" t="str">
        <f aca="false">N299&amp;" "&amp;M299&amp;" "&amp;O299</f>
        <v>61100 9 1151</v>
      </c>
      <c r="Y299" s="0" t="n">
        <v>50</v>
      </c>
      <c r="Z299" s="0" t="n">
        <v>2015</v>
      </c>
      <c r="AA299" s="0" t="n">
        <v>68200</v>
      </c>
      <c r="AB299" s="0" t="n">
        <v>2</v>
      </c>
      <c r="AC299" s="346" t="n">
        <v>50326</v>
      </c>
      <c r="AD299" s="346" t="n">
        <v>1</v>
      </c>
    </row>
    <row r="300" customFormat="false" ht="11.25" hidden="false" customHeight="true" outlineLevel="0" collapsed="false">
      <c r="K300" s="0" t="n">
        <v>2015</v>
      </c>
      <c r="L300" s="0" t="n">
        <v>6</v>
      </c>
      <c r="M300" s="0" t="n">
        <v>9</v>
      </c>
      <c r="N300" s="0" t="n">
        <v>62100</v>
      </c>
      <c r="O300" s="0" t="n">
        <v>1110</v>
      </c>
      <c r="P300" s="346" t="n">
        <v>1.5</v>
      </c>
      <c r="Q300" s="346" t="str">
        <f aca="false">N300&amp;" "&amp;O300</f>
        <v>62100 1110</v>
      </c>
      <c r="R300" s="346" t="str">
        <f aca="false">N300&amp;" "&amp;M300&amp;" "&amp;O300</f>
        <v>62100 9 1110</v>
      </c>
      <c r="Y300" s="0" t="n">
        <v>50</v>
      </c>
      <c r="Z300" s="0" t="n">
        <v>2015</v>
      </c>
      <c r="AA300" s="0" t="n">
        <v>68200</v>
      </c>
      <c r="AB300" s="0" t="n">
        <v>3</v>
      </c>
      <c r="AC300" s="346" t="n">
        <v>69648</v>
      </c>
      <c r="AD300" s="346" t="n">
        <v>1</v>
      </c>
    </row>
    <row r="301" customFormat="false" ht="11.25" hidden="false" customHeight="true" outlineLevel="0" collapsed="false">
      <c r="K301" s="0" t="n">
        <v>2015</v>
      </c>
      <c r="L301" s="0" t="n">
        <v>6</v>
      </c>
      <c r="M301" s="0" t="n">
        <v>9</v>
      </c>
      <c r="N301" s="0" t="n">
        <v>62100</v>
      </c>
      <c r="O301" s="0" t="n">
        <v>1111</v>
      </c>
      <c r="P301" s="346" t="n">
        <v>5</v>
      </c>
      <c r="Q301" s="346" t="str">
        <f aca="false">N301&amp;" "&amp;O301</f>
        <v>62100 1111</v>
      </c>
      <c r="R301" s="346" t="str">
        <f aca="false">N301&amp;" "&amp;M301&amp;" "&amp;O301</f>
        <v>62100 9 1111</v>
      </c>
      <c r="Y301" s="0" t="n">
        <v>50</v>
      </c>
      <c r="Z301" s="0" t="n">
        <v>2015</v>
      </c>
      <c r="AA301" s="0" t="n">
        <v>68100</v>
      </c>
      <c r="AB301" s="0" t="n">
        <v>9</v>
      </c>
      <c r="AC301" s="346" t="n">
        <v>0</v>
      </c>
      <c r="AD301" s="346" t="n">
        <v>0</v>
      </c>
    </row>
    <row r="302" customFormat="false" ht="11.25" hidden="false" customHeight="true" outlineLevel="0" collapsed="false">
      <c r="K302" s="0" t="n">
        <v>2015</v>
      </c>
      <c r="L302" s="0" t="n">
        <v>6</v>
      </c>
      <c r="M302" s="0" t="n">
        <v>9</v>
      </c>
      <c r="N302" s="0" t="n">
        <v>62100</v>
      </c>
      <c r="O302" s="0" t="n">
        <v>1112</v>
      </c>
      <c r="P302" s="346" t="n">
        <v>1</v>
      </c>
      <c r="Q302" s="346" t="str">
        <f aca="false">N302&amp;" "&amp;O302</f>
        <v>62100 1112</v>
      </c>
      <c r="R302" s="346" t="str">
        <f aca="false">N302&amp;" "&amp;M302&amp;" "&amp;O302</f>
        <v>62100 9 1112</v>
      </c>
      <c r="Y302" s="0" t="n">
        <v>51</v>
      </c>
      <c r="Z302" s="0" t="n">
        <v>2015</v>
      </c>
      <c r="AA302" s="0" t="n">
        <v>68100</v>
      </c>
      <c r="AB302" s="0" t="n">
        <v>2</v>
      </c>
      <c r="AC302" s="346" t="n">
        <v>0</v>
      </c>
      <c r="AD302" s="346" t="n">
        <v>0</v>
      </c>
    </row>
    <row r="303" customFormat="false" ht="11.25" hidden="false" customHeight="true" outlineLevel="0" collapsed="false">
      <c r="K303" s="0" t="n">
        <v>2015</v>
      </c>
      <c r="L303" s="0" t="n">
        <v>6</v>
      </c>
      <c r="M303" s="0" t="n">
        <v>9</v>
      </c>
      <c r="N303" s="0" t="n">
        <v>62100</v>
      </c>
      <c r="O303" s="0" t="n">
        <v>1150</v>
      </c>
      <c r="P303" s="346" t="n">
        <v>6</v>
      </c>
      <c r="Q303" s="346" t="str">
        <f aca="false">N303&amp;" "&amp;O303</f>
        <v>62100 1150</v>
      </c>
      <c r="R303" s="346" t="str">
        <f aca="false">N303&amp;" "&amp;M303&amp;" "&amp;O303</f>
        <v>62100 9 1150</v>
      </c>
      <c r="Y303" s="0" t="n">
        <v>51</v>
      </c>
      <c r="Z303" s="0" t="n">
        <v>2015</v>
      </c>
      <c r="AA303" s="0" t="n">
        <v>68100</v>
      </c>
      <c r="AB303" s="0" t="n">
        <v>3</v>
      </c>
      <c r="AC303" s="346" t="n">
        <v>0</v>
      </c>
      <c r="AD303" s="346" t="n">
        <v>0</v>
      </c>
    </row>
    <row r="304" customFormat="false" ht="11.25" hidden="false" customHeight="true" outlineLevel="0" collapsed="false">
      <c r="K304" s="0" t="n">
        <v>2015</v>
      </c>
      <c r="L304" s="0" t="n">
        <v>6</v>
      </c>
      <c r="M304" s="0" t="n">
        <v>9</v>
      </c>
      <c r="N304" s="0" t="n">
        <v>62200</v>
      </c>
      <c r="O304" s="0" t="n">
        <v>1131</v>
      </c>
      <c r="P304" s="346" t="n">
        <v>4.15</v>
      </c>
      <c r="Q304" s="346" t="str">
        <f aca="false">N304&amp;" "&amp;O304</f>
        <v>62200 1131</v>
      </c>
      <c r="R304" s="346" t="str">
        <f aca="false">N304&amp;" "&amp;M304&amp;" "&amp;O304</f>
        <v>62200 9 1131</v>
      </c>
      <c r="Y304" s="0" t="n">
        <v>51</v>
      </c>
      <c r="Z304" s="0" t="n">
        <v>2015</v>
      </c>
      <c r="AA304" s="0" t="n">
        <v>68200</v>
      </c>
      <c r="AB304" s="0" t="n">
        <v>9</v>
      </c>
      <c r="AC304" s="346" t="n">
        <v>0</v>
      </c>
      <c r="AD304" s="346" t="n">
        <v>0</v>
      </c>
    </row>
    <row r="305" customFormat="false" ht="11.25" hidden="false" customHeight="true" outlineLevel="0" collapsed="false">
      <c r="K305" s="0" t="n">
        <v>2015</v>
      </c>
      <c r="L305" s="0" t="n">
        <v>6</v>
      </c>
      <c r="M305" s="0" t="n">
        <v>9</v>
      </c>
      <c r="N305" s="0" t="n">
        <v>63000</v>
      </c>
      <c r="O305" s="0" t="n">
        <v>1110</v>
      </c>
      <c r="P305" s="346" t="n">
        <v>1</v>
      </c>
      <c r="Q305" s="346" t="str">
        <f aca="false">N305&amp;" "&amp;O305</f>
        <v>63000 1110</v>
      </c>
      <c r="R305" s="346" t="str">
        <f aca="false">N305&amp;" "&amp;M305&amp;" "&amp;O305</f>
        <v>63000 9 1110</v>
      </c>
      <c r="Y305" s="0" t="n">
        <v>51</v>
      </c>
      <c r="Z305" s="0" t="n">
        <v>2015</v>
      </c>
      <c r="AA305" s="0" t="n">
        <v>68200</v>
      </c>
      <c r="AB305" s="0" t="n">
        <v>2</v>
      </c>
      <c r="AC305" s="346" t="n">
        <v>0</v>
      </c>
      <c r="AD305" s="346" t="n">
        <v>0</v>
      </c>
    </row>
    <row r="306" customFormat="false" ht="11.25" hidden="false" customHeight="true" outlineLevel="0" collapsed="false">
      <c r="K306" s="0" t="n">
        <v>2015</v>
      </c>
      <c r="L306" s="0" t="n">
        <v>6</v>
      </c>
      <c r="M306" s="0" t="n">
        <v>9</v>
      </c>
      <c r="N306" s="0" t="n">
        <v>63000</v>
      </c>
      <c r="O306" s="0" t="n">
        <v>1160</v>
      </c>
      <c r="P306" s="346" t="n">
        <v>2.33</v>
      </c>
      <c r="Q306" s="346" t="str">
        <f aca="false">N306&amp;" "&amp;O306</f>
        <v>63000 1160</v>
      </c>
      <c r="R306" s="346" t="str">
        <f aca="false">N306&amp;" "&amp;M306&amp;" "&amp;O306</f>
        <v>63000 9 1160</v>
      </c>
      <c r="Y306" s="0" t="n">
        <v>51</v>
      </c>
      <c r="Z306" s="0" t="n">
        <v>2015</v>
      </c>
      <c r="AA306" s="0" t="n">
        <v>68200</v>
      </c>
      <c r="AB306" s="0" t="n">
        <v>3</v>
      </c>
      <c r="AC306" s="346" t="n">
        <v>0</v>
      </c>
      <c r="AD306" s="346" t="n">
        <v>0</v>
      </c>
    </row>
    <row r="307" customFormat="false" ht="11.25" hidden="false" customHeight="true" outlineLevel="0" collapsed="false">
      <c r="K307" s="0" t="n">
        <v>2015</v>
      </c>
      <c r="L307" s="0" t="n">
        <v>6</v>
      </c>
      <c r="M307" s="0" t="n">
        <v>9</v>
      </c>
      <c r="N307" s="0" t="n">
        <v>63000</v>
      </c>
      <c r="O307" s="0" t="n">
        <v>1170</v>
      </c>
      <c r="P307" s="346" t="n">
        <v>53</v>
      </c>
      <c r="Q307" s="346" t="str">
        <f aca="false">N307&amp;" "&amp;O307</f>
        <v>63000 1170</v>
      </c>
      <c r="R307" s="346" t="str">
        <f aca="false">N307&amp;" "&amp;M307&amp;" "&amp;O307</f>
        <v>63000 9 1170</v>
      </c>
      <c r="Y307" s="0" t="n">
        <v>51</v>
      </c>
      <c r="Z307" s="0" t="n">
        <v>2015</v>
      </c>
      <c r="AA307" s="0" t="n">
        <v>68100</v>
      </c>
      <c r="AB307" s="0" t="n">
        <v>9</v>
      </c>
      <c r="AC307" s="346" t="n">
        <v>0</v>
      </c>
      <c r="AD307" s="346" t="n">
        <v>0</v>
      </c>
    </row>
    <row r="308" customFormat="false" ht="11.25" hidden="false" customHeight="true" outlineLevel="0" collapsed="false">
      <c r="K308" s="0" t="n">
        <v>2015</v>
      </c>
      <c r="L308" s="0" t="n">
        <v>6</v>
      </c>
      <c r="M308" s="0" t="n">
        <v>9</v>
      </c>
      <c r="N308" s="0" t="n">
        <v>63000</v>
      </c>
      <c r="O308" s="0" t="n">
        <v>1190</v>
      </c>
      <c r="P308" s="346" t="n">
        <v>1.5</v>
      </c>
      <c r="Q308" s="346" t="str">
        <f aca="false">N308&amp;" "&amp;O308</f>
        <v>63000 1190</v>
      </c>
      <c r="R308" s="346" t="str">
        <f aca="false">N308&amp;" "&amp;M308&amp;" "&amp;O308</f>
        <v>63000 9 1190</v>
      </c>
      <c r="Y308" s="0" t="n">
        <v>52</v>
      </c>
      <c r="Z308" s="0" t="n">
        <v>2015</v>
      </c>
      <c r="AA308" s="0" t="n">
        <v>68100</v>
      </c>
      <c r="AB308" s="0" t="n">
        <v>2</v>
      </c>
      <c r="AC308" s="346" t="n">
        <v>0</v>
      </c>
      <c r="AD308" s="346" t="n">
        <v>0</v>
      </c>
    </row>
    <row r="309" customFormat="false" ht="11.25" hidden="false" customHeight="true" outlineLevel="0" collapsed="false">
      <c r="K309" s="0" t="n">
        <v>2015</v>
      </c>
      <c r="L309" s="0" t="n">
        <v>6</v>
      </c>
      <c r="M309" s="0" t="n">
        <v>9</v>
      </c>
      <c r="N309" s="0" t="n">
        <v>64000</v>
      </c>
      <c r="O309" s="0" t="n">
        <v>1160</v>
      </c>
      <c r="P309" s="346" t="n">
        <v>3.5</v>
      </c>
      <c r="Q309" s="346" t="str">
        <f aca="false">N309&amp;" "&amp;O309</f>
        <v>64000 1160</v>
      </c>
      <c r="R309" s="346" t="str">
        <f aca="false">N309&amp;" "&amp;M309&amp;" "&amp;O309</f>
        <v>64000 9 1160</v>
      </c>
      <c r="Y309" s="0" t="n">
        <v>52</v>
      </c>
      <c r="Z309" s="0" t="n">
        <v>2015</v>
      </c>
      <c r="AA309" s="0" t="n">
        <v>68100</v>
      </c>
      <c r="AB309" s="0" t="n">
        <v>3</v>
      </c>
      <c r="AC309" s="346" t="n">
        <v>0</v>
      </c>
      <c r="AD309" s="346" t="n">
        <v>0</v>
      </c>
    </row>
    <row r="310" customFormat="false" ht="11.25" hidden="false" customHeight="true" outlineLevel="0" collapsed="false">
      <c r="K310" s="0" t="n">
        <v>2015</v>
      </c>
      <c r="L310" s="0" t="n">
        <v>6</v>
      </c>
      <c r="M310" s="0" t="n">
        <v>9</v>
      </c>
      <c r="N310" s="0" t="n">
        <v>64000</v>
      </c>
      <c r="O310" s="0" t="n">
        <v>1180</v>
      </c>
      <c r="P310" s="346" t="n">
        <v>2.5</v>
      </c>
      <c r="Q310" s="346" t="str">
        <f aca="false">N310&amp;" "&amp;O310</f>
        <v>64000 1180</v>
      </c>
      <c r="R310" s="346" t="str">
        <f aca="false">N310&amp;" "&amp;M310&amp;" "&amp;O310</f>
        <v>64000 9 1180</v>
      </c>
      <c r="Y310" s="0" t="n">
        <v>52</v>
      </c>
      <c r="Z310" s="0" t="n">
        <v>2015</v>
      </c>
      <c r="AA310" s="0" t="n">
        <v>68200</v>
      </c>
      <c r="AB310" s="0" t="n">
        <v>9</v>
      </c>
      <c r="AC310" s="346" t="n">
        <v>252504.04</v>
      </c>
      <c r="AD310" s="346" t="n">
        <v>4.5</v>
      </c>
    </row>
    <row r="311" customFormat="false" ht="11.25" hidden="false" customHeight="true" outlineLevel="0" collapsed="false">
      <c r="K311" s="0" t="n">
        <v>2015</v>
      </c>
      <c r="L311" s="0" t="n">
        <v>6</v>
      </c>
      <c r="M311" s="0" t="n">
        <v>9</v>
      </c>
      <c r="N311" s="0" t="n">
        <v>64000</v>
      </c>
      <c r="O311" s="0" t="n">
        <v>1190</v>
      </c>
      <c r="P311" s="346" t="n">
        <v>18</v>
      </c>
      <c r="Q311" s="346" t="str">
        <f aca="false">N311&amp;" "&amp;O311</f>
        <v>64000 1190</v>
      </c>
      <c r="R311" s="346" t="str">
        <f aca="false">N311&amp;" "&amp;M311&amp;" "&amp;O311</f>
        <v>64000 9 1190</v>
      </c>
      <c r="Y311" s="0" t="n">
        <v>52</v>
      </c>
      <c r="Z311" s="0" t="n">
        <v>2015</v>
      </c>
      <c r="AA311" s="0" t="n">
        <v>68200</v>
      </c>
      <c r="AB311" s="0" t="n">
        <v>2</v>
      </c>
      <c r="AC311" s="346" t="n">
        <v>0</v>
      </c>
      <c r="AD311" s="346" t="n">
        <v>0</v>
      </c>
    </row>
    <row r="312" customFormat="false" ht="11.25" hidden="false" customHeight="true" outlineLevel="0" collapsed="false">
      <c r="K312" s="0" t="n">
        <v>2015</v>
      </c>
      <c r="L312" s="0" t="n">
        <v>6</v>
      </c>
      <c r="M312" s="0" t="n">
        <v>9</v>
      </c>
      <c r="N312" s="0" t="n">
        <v>65000</v>
      </c>
      <c r="O312" s="0" t="n">
        <v>1110</v>
      </c>
      <c r="P312" s="346" t="n">
        <v>0.05</v>
      </c>
      <c r="Q312" s="346" t="str">
        <f aca="false">N312&amp;" "&amp;O312</f>
        <v>65000 1110</v>
      </c>
      <c r="R312" s="346" t="str">
        <f aca="false">N312&amp;" "&amp;M312&amp;" "&amp;O312</f>
        <v>65000 9 1110</v>
      </c>
      <c r="Y312" s="0" t="n">
        <v>52</v>
      </c>
      <c r="Z312" s="0" t="n">
        <v>2015</v>
      </c>
      <c r="AA312" s="0" t="n">
        <v>68200</v>
      </c>
      <c r="AB312" s="0" t="n">
        <v>3</v>
      </c>
      <c r="AC312" s="346" t="n">
        <v>0</v>
      </c>
      <c r="AD312" s="346" t="n">
        <v>0</v>
      </c>
    </row>
    <row r="313" customFormat="false" ht="11.25" hidden="false" customHeight="true" outlineLevel="0" collapsed="false">
      <c r="K313" s="0" t="n">
        <v>2015</v>
      </c>
      <c r="L313" s="0" t="n">
        <v>6</v>
      </c>
      <c r="M313" s="0" t="n">
        <v>9</v>
      </c>
      <c r="N313" s="0" t="n">
        <v>65000</v>
      </c>
      <c r="O313" s="0" t="n">
        <v>1150</v>
      </c>
      <c r="P313" s="346" t="n">
        <v>1</v>
      </c>
      <c r="Q313" s="346" t="str">
        <f aca="false">N313&amp;" "&amp;O313</f>
        <v>65000 1150</v>
      </c>
      <c r="R313" s="346" t="str">
        <f aca="false">N313&amp;" "&amp;M313&amp;" "&amp;O313</f>
        <v>65000 9 1150</v>
      </c>
      <c r="Y313" s="0" t="n">
        <v>52</v>
      </c>
      <c r="Z313" s="0" t="n">
        <v>2015</v>
      </c>
      <c r="AA313" s="0" t="n">
        <v>68100</v>
      </c>
      <c r="AB313" s="0" t="n">
        <v>9</v>
      </c>
      <c r="AC313" s="346" t="n">
        <v>0</v>
      </c>
      <c r="AD313" s="346" t="n">
        <v>0</v>
      </c>
    </row>
    <row r="314" customFormat="false" ht="11.25" hidden="false" customHeight="true" outlineLevel="0" collapsed="false">
      <c r="K314" s="0" t="n">
        <v>2015</v>
      </c>
      <c r="L314" s="0" t="n">
        <v>6</v>
      </c>
      <c r="M314" s="0" t="n">
        <v>9</v>
      </c>
      <c r="N314" s="0" t="n">
        <v>65000</v>
      </c>
      <c r="O314" s="0" t="n">
        <v>1170</v>
      </c>
      <c r="P314" s="346" t="n">
        <v>4</v>
      </c>
      <c r="Q314" s="346" t="str">
        <f aca="false">N314&amp;" "&amp;O314</f>
        <v>65000 1170</v>
      </c>
      <c r="R314" s="346" t="str">
        <f aca="false">N314&amp;" "&amp;M314&amp;" "&amp;O314</f>
        <v>65000 9 1170</v>
      </c>
      <c r="Y314" s="0" t="n">
        <v>53</v>
      </c>
      <c r="Z314" s="0" t="n">
        <v>2015</v>
      </c>
      <c r="AA314" s="0" t="n">
        <v>68100</v>
      </c>
      <c r="AB314" s="0" t="n">
        <v>2</v>
      </c>
      <c r="AC314" s="346" t="n">
        <v>5609302.25</v>
      </c>
      <c r="AD314" s="346" t="n">
        <v>105.87</v>
      </c>
    </row>
    <row r="315" customFormat="false" ht="11.25" hidden="false" customHeight="true" outlineLevel="0" collapsed="false">
      <c r="K315" s="0" t="n">
        <v>2015</v>
      </c>
      <c r="L315" s="0" t="n">
        <v>6</v>
      </c>
      <c r="M315" s="0" t="n">
        <v>9</v>
      </c>
      <c r="N315" s="0" t="n">
        <v>65000</v>
      </c>
      <c r="O315" s="0" t="n">
        <v>1180</v>
      </c>
      <c r="P315" s="346" t="n">
        <v>15</v>
      </c>
      <c r="Q315" s="346" t="str">
        <f aca="false">N315&amp;" "&amp;O315</f>
        <v>65000 1180</v>
      </c>
      <c r="R315" s="346" t="str">
        <f aca="false">N315&amp;" "&amp;M315&amp;" "&amp;O315</f>
        <v>65000 9 1180</v>
      </c>
      <c r="Y315" s="0" t="n">
        <v>53</v>
      </c>
      <c r="Z315" s="0" t="n">
        <v>2015</v>
      </c>
      <c r="AA315" s="0" t="n">
        <v>68100</v>
      </c>
      <c r="AB315" s="0" t="n">
        <v>3</v>
      </c>
      <c r="AC315" s="346" t="n">
        <v>2449505.08</v>
      </c>
      <c r="AD315" s="346" t="n">
        <v>48.37</v>
      </c>
    </row>
    <row r="316" customFormat="false" ht="11.25" hidden="false" customHeight="true" outlineLevel="0" collapsed="false">
      <c r="K316" s="0" t="n">
        <v>2015</v>
      </c>
      <c r="L316" s="0" t="n">
        <v>6</v>
      </c>
      <c r="M316" s="0" t="n">
        <v>9</v>
      </c>
      <c r="N316" s="0" t="n">
        <v>68000</v>
      </c>
      <c r="O316" s="0" t="n">
        <v>1110</v>
      </c>
      <c r="P316" s="346" t="n">
        <v>1</v>
      </c>
      <c r="Q316" s="346" t="str">
        <f aca="false">N316&amp;" "&amp;O316</f>
        <v>68000 1110</v>
      </c>
      <c r="R316" s="346" t="str">
        <f aca="false">N316&amp;" "&amp;M316&amp;" "&amp;O316</f>
        <v>68000 9 1110</v>
      </c>
      <c r="Y316" s="0" t="n">
        <v>53</v>
      </c>
      <c r="Z316" s="0" t="n">
        <v>2015</v>
      </c>
      <c r="AA316" s="0" t="n">
        <v>68200</v>
      </c>
      <c r="AB316" s="0" t="n">
        <v>9</v>
      </c>
      <c r="AC316" s="346" t="n">
        <v>0</v>
      </c>
      <c r="AD316" s="346" t="n">
        <v>0</v>
      </c>
    </row>
    <row r="317" customFormat="false" ht="11.25" hidden="false" customHeight="true" outlineLevel="0" collapsed="false">
      <c r="K317" s="0" t="n">
        <v>2015</v>
      </c>
      <c r="L317" s="0" t="n">
        <v>6</v>
      </c>
      <c r="M317" s="0" t="n">
        <v>9</v>
      </c>
      <c r="N317" s="0" t="n">
        <v>68000</v>
      </c>
      <c r="O317" s="0" t="n">
        <v>1120</v>
      </c>
      <c r="P317" s="346" t="n">
        <v>5.25</v>
      </c>
      <c r="Q317" s="346" t="str">
        <f aca="false">N317&amp;" "&amp;O317</f>
        <v>68000 1120</v>
      </c>
      <c r="R317" s="346" t="str">
        <f aca="false">N317&amp;" "&amp;M317&amp;" "&amp;O317</f>
        <v>68000 9 1120</v>
      </c>
      <c r="Y317" s="0" t="n">
        <v>53</v>
      </c>
      <c r="Z317" s="0" t="n">
        <v>2015</v>
      </c>
      <c r="AA317" s="0" t="n">
        <v>68200</v>
      </c>
      <c r="AB317" s="0" t="n">
        <v>2</v>
      </c>
      <c r="AC317" s="346" t="n">
        <v>0</v>
      </c>
      <c r="AD317" s="346" t="n">
        <v>0</v>
      </c>
    </row>
    <row r="318" customFormat="false" ht="11.25" hidden="false" customHeight="true" outlineLevel="0" collapsed="false">
      <c r="K318" s="0" t="n">
        <v>2015</v>
      </c>
      <c r="L318" s="0" t="n">
        <v>6</v>
      </c>
      <c r="M318" s="0" t="n">
        <v>9</v>
      </c>
      <c r="N318" s="0" t="n">
        <v>68000</v>
      </c>
      <c r="O318" s="0" t="n">
        <v>1141</v>
      </c>
      <c r="P318" s="346" t="n">
        <v>3</v>
      </c>
      <c r="Q318" s="346" t="str">
        <f aca="false">N318&amp;" "&amp;O318</f>
        <v>68000 1141</v>
      </c>
      <c r="R318" s="346" t="str">
        <f aca="false">N318&amp;" "&amp;M318&amp;" "&amp;O318</f>
        <v>68000 9 1141</v>
      </c>
      <c r="Y318" s="0" t="n">
        <v>53</v>
      </c>
      <c r="Z318" s="0" t="n">
        <v>2015</v>
      </c>
      <c r="AA318" s="0" t="n">
        <v>68200</v>
      </c>
      <c r="AB318" s="0" t="n">
        <v>3</v>
      </c>
      <c r="AC318" s="346" t="n">
        <v>0</v>
      </c>
      <c r="AD318" s="346" t="n">
        <v>0</v>
      </c>
    </row>
    <row r="319" customFormat="false" ht="11.25" hidden="false" customHeight="true" outlineLevel="0" collapsed="false">
      <c r="K319" s="0" t="n">
        <v>2015</v>
      </c>
      <c r="L319" s="0" t="n">
        <v>7</v>
      </c>
      <c r="M319" s="0" t="n">
        <v>9</v>
      </c>
      <c r="N319" s="0" t="n">
        <v>63000</v>
      </c>
      <c r="O319" s="0" t="n">
        <v>1170</v>
      </c>
      <c r="P319" s="346" t="n">
        <v>204</v>
      </c>
      <c r="Q319" s="346" t="str">
        <f aca="false">N319&amp;" "&amp;O319</f>
        <v>63000 1170</v>
      </c>
      <c r="R319" s="346" t="str">
        <f aca="false">N319&amp;" "&amp;M319&amp;" "&amp;O319</f>
        <v>63000 9 1170</v>
      </c>
      <c r="Y319" s="0" t="n">
        <v>53</v>
      </c>
      <c r="Z319" s="0" t="n">
        <v>2015</v>
      </c>
      <c r="AA319" s="0" t="n">
        <v>68100</v>
      </c>
      <c r="AB319" s="0" t="n">
        <v>9</v>
      </c>
      <c r="AC319" s="346" t="n">
        <v>0</v>
      </c>
      <c r="AD319" s="346" t="n">
        <v>0</v>
      </c>
    </row>
    <row r="320" customFormat="false" ht="11.25" hidden="false" customHeight="true" outlineLevel="0" collapsed="false">
      <c r="K320" s="0" t="n">
        <v>2015</v>
      </c>
      <c r="L320" s="0" t="n">
        <v>7</v>
      </c>
      <c r="M320" s="0" t="n">
        <v>9</v>
      </c>
      <c r="N320" s="0" t="n">
        <v>64000</v>
      </c>
      <c r="O320" s="0" t="n">
        <v>1110</v>
      </c>
      <c r="P320" s="346" t="n">
        <v>12.47</v>
      </c>
      <c r="Q320" s="346" t="str">
        <f aca="false">N320&amp;" "&amp;O320</f>
        <v>64000 1110</v>
      </c>
      <c r="R320" s="346" t="str">
        <f aca="false">N320&amp;" "&amp;M320&amp;" "&amp;O320</f>
        <v>64000 9 1110</v>
      </c>
      <c r="Y320" s="0" t="n">
        <v>54</v>
      </c>
      <c r="Z320" s="0" t="n">
        <v>2015</v>
      </c>
      <c r="AA320" s="0" t="n">
        <v>68100</v>
      </c>
      <c r="AB320" s="0" t="n">
        <v>2</v>
      </c>
      <c r="AC320" s="346" t="n">
        <v>121817.32</v>
      </c>
      <c r="AD320" s="346" t="n">
        <v>2.75</v>
      </c>
    </row>
    <row r="321" customFormat="false" ht="11.25" hidden="false" customHeight="true" outlineLevel="0" collapsed="false">
      <c r="K321" s="0" t="n">
        <v>2015</v>
      </c>
      <c r="L321" s="0" t="n">
        <v>7</v>
      </c>
      <c r="M321" s="0" t="n">
        <v>9</v>
      </c>
      <c r="N321" s="0" t="n">
        <v>64000</v>
      </c>
      <c r="O321" s="0" t="n">
        <v>1130</v>
      </c>
      <c r="P321" s="346" t="n">
        <v>3.1</v>
      </c>
      <c r="Q321" s="346" t="str">
        <f aca="false">N321&amp;" "&amp;O321</f>
        <v>64000 1130</v>
      </c>
      <c r="R321" s="346" t="str">
        <f aca="false">N321&amp;" "&amp;M321&amp;" "&amp;O321</f>
        <v>64000 9 1130</v>
      </c>
      <c r="Y321" s="0" t="n">
        <v>54</v>
      </c>
      <c r="Z321" s="0" t="n">
        <v>2015</v>
      </c>
      <c r="AA321" s="0" t="n">
        <v>68100</v>
      </c>
      <c r="AB321" s="0" t="n">
        <v>3</v>
      </c>
      <c r="AC321" s="346" t="n">
        <v>198370.27</v>
      </c>
      <c r="AD321" s="346" t="n">
        <v>4.15</v>
      </c>
    </row>
    <row r="322" customFormat="false" ht="11.25" hidden="false" customHeight="true" outlineLevel="0" collapsed="false">
      <c r="K322" s="0" t="n">
        <v>2015</v>
      </c>
      <c r="L322" s="0" t="n">
        <v>7</v>
      </c>
      <c r="M322" s="0" t="n">
        <v>9</v>
      </c>
      <c r="N322" s="0" t="n">
        <v>64000</v>
      </c>
      <c r="O322" s="0" t="n">
        <v>1140</v>
      </c>
      <c r="P322" s="346" t="n">
        <v>3.55</v>
      </c>
      <c r="Q322" s="346" t="str">
        <f aca="false">N322&amp;" "&amp;O322</f>
        <v>64000 1140</v>
      </c>
      <c r="R322" s="346" t="str">
        <f aca="false">N322&amp;" "&amp;M322&amp;" "&amp;O322</f>
        <v>64000 9 1140</v>
      </c>
      <c r="Y322" s="0" t="n">
        <v>54</v>
      </c>
      <c r="Z322" s="0" t="n">
        <v>2015</v>
      </c>
      <c r="AA322" s="0" t="n">
        <v>68200</v>
      </c>
      <c r="AB322" s="0" t="n">
        <v>9</v>
      </c>
      <c r="AC322" s="346" t="n">
        <v>0</v>
      </c>
      <c r="AD322" s="346" t="n">
        <v>0</v>
      </c>
    </row>
    <row r="323" customFormat="false" ht="11.25" hidden="false" customHeight="true" outlineLevel="0" collapsed="false">
      <c r="K323" s="0" t="n">
        <v>2015</v>
      </c>
      <c r="L323" s="0" t="n">
        <v>7</v>
      </c>
      <c r="M323" s="0" t="n">
        <v>9</v>
      </c>
      <c r="N323" s="0" t="n">
        <v>64000</v>
      </c>
      <c r="O323" s="0" t="n">
        <v>1142</v>
      </c>
      <c r="P323" s="346" t="n">
        <v>1</v>
      </c>
      <c r="Q323" s="346" t="str">
        <f aca="false">N323&amp;" "&amp;O323</f>
        <v>64000 1142</v>
      </c>
      <c r="R323" s="346" t="str">
        <f aca="false">N323&amp;" "&amp;M323&amp;" "&amp;O323</f>
        <v>64000 9 1142</v>
      </c>
      <c r="Y323" s="0" t="n">
        <v>54</v>
      </c>
      <c r="Z323" s="0" t="n">
        <v>2015</v>
      </c>
      <c r="AA323" s="0" t="n">
        <v>68200</v>
      </c>
      <c r="AB323" s="0" t="n">
        <v>2</v>
      </c>
      <c r="AC323" s="346" t="n">
        <v>0</v>
      </c>
      <c r="AD323" s="346" t="n">
        <v>0</v>
      </c>
    </row>
    <row r="324" customFormat="false" ht="11.25" hidden="false" customHeight="true" outlineLevel="0" collapsed="false">
      <c r="K324" s="0" t="n">
        <v>2015</v>
      </c>
      <c r="L324" s="0" t="n">
        <v>7</v>
      </c>
      <c r="M324" s="0" t="n">
        <v>9</v>
      </c>
      <c r="N324" s="0" t="n">
        <v>64000</v>
      </c>
      <c r="O324" s="0" t="n">
        <v>1150</v>
      </c>
      <c r="P324" s="346" t="n">
        <v>4.75</v>
      </c>
      <c r="Q324" s="346" t="str">
        <f aca="false">N324&amp;" "&amp;O324</f>
        <v>64000 1150</v>
      </c>
      <c r="R324" s="346" t="str">
        <f aca="false">N324&amp;" "&amp;M324&amp;" "&amp;O324</f>
        <v>64000 9 1150</v>
      </c>
      <c r="Y324" s="0" t="n">
        <v>54</v>
      </c>
      <c r="Z324" s="0" t="n">
        <v>2015</v>
      </c>
      <c r="AA324" s="0" t="n">
        <v>68200</v>
      </c>
      <c r="AB324" s="0" t="n">
        <v>3</v>
      </c>
      <c r="AC324" s="346" t="n">
        <v>0</v>
      </c>
      <c r="AD324" s="346" t="n">
        <v>0</v>
      </c>
    </row>
    <row r="325" customFormat="false" ht="11.25" hidden="false" customHeight="true" outlineLevel="0" collapsed="false">
      <c r="K325" s="0" t="n">
        <v>2015</v>
      </c>
      <c r="L325" s="0" t="n">
        <v>7</v>
      </c>
      <c r="M325" s="0" t="n">
        <v>9</v>
      </c>
      <c r="N325" s="0" t="n">
        <v>64000</v>
      </c>
      <c r="O325" s="0" t="n">
        <v>1160</v>
      </c>
      <c r="P325" s="346" t="n">
        <v>62.4</v>
      </c>
      <c r="Q325" s="346" t="str">
        <f aca="false">N325&amp;" "&amp;O325</f>
        <v>64000 1160</v>
      </c>
      <c r="R325" s="346" t="str">
        <f aca="false">N325&amp;" "&amp;M325&amp;" "&amp;O325</f>
        <v>64000 9 1160</v>
      </c>
      <c r="Y325" s="0" t="n">
        <v>54</v>
      </c>
      <c r="Z325" s="0" t="n">
        <v>2015</v>
      </c>
      <c r="AA325" s="0" t="n">
        <v>68100</v>
      </c>
      <c r="AB325" s="0" t="n">
        <v>9</v>
      </c>
      <c r="AC325" s="346" t="n">
        <v>0</v>
      </c>
      <c r="AD325" s="346" t="n">
        <v>0</v>
      </c>
    </row>
    <row r="326" customFormat="false" ht="11.25" hidden="false" customHeight="true" outlineLevel="0" collapsed="false">
      <c r="K326" s="0" t="n">
        <v>2015</v>
      </c>
      <c r="L326" s="0" t="n">
        <v>7</v>
      </c>
      <c r="M326" s="0" t="n">
        <v>9</v>
      </c>
      <c r="N326" s="0" t="n">
        <v>64000</v>
      </c>
      <c r="O326" s="0" t="n">
        <v>1190</v>
      </c>
      <c r="P326" s="346" t="n">
        <v>243</v>
      </c>
      <c r="Q326" s="346" t="str">
        <f aca="false">N326&amp;" "&amp;O326</f>
        <v>64000 1190</v>
      </c>
      <c r="R326" s="346" t="str">
        <f aca="false">N326&amp;" "&amp;M326&amp;" "&amp;O326</f>
        <v>64000 9 1190</v>
      </c>
      <c r="Y326" s="0" t="n">
        <v>55</v>
      </c>
      <c r="Z326" s="0" t="n">
        <v>2015</v>
      </c>
      <c r="AA326" s="0" t="n">
        <v>68100</v>
      </c>
      <c r="AB326" s="0" t="n">
        <v>3</v>
      </c>
      <c r="AC326" s="346" t="n">
        <v>0</v>
      </c>
      <c r="AD326" s="346" t="n">
        <v>0</v>
      </c>
    </row>
    <row r="327" customFormat="false" ht="11.25" hidden="false" customHeight="true" outlineLevel="0" collapsed="false">
      <c r="K327" s="0" t="n">
        <v>2015</v>
      </c>
      <c r="L327" s="0" t="n">
        <v>7</v>
      </c>
      <c r="M327" s="0" t="n">
        <v>9</v>
      </c>
      <c r="N327" s="0" t="n">
        <v>65000</v>
      </c>
      <c r="O327" s="0" t="n">
        <v>1110</v>
      </c>
      <c r="P327" s="346" t="n">
        <v>34.68</v>
      </c>
      <c r="Q327" s="346" t="str">
        <f aca="false">N327&amp;" "&amp;O327</f>
        <v>65000 1110</v>
      </c>
      <c r="R327" s="346" t="str">
        <f aca="false">N327&amp;" "&amp;M327&amp;" "&amp;O327</f>
        <v>65000 9 1110</v>
      </c>
      <c r="Y327" s="0" t="n">
        <v>55</v>
      </c>
      <c r="Z327" s="0" t="n">
        <v>2015</v>
      </c>
      <c r="AA327" s="0" t="n">
        <v>68100</v>
      </c>
      <c r="AB327" s="0" t="n">
        <v>2</v>
      </c>
      <c r="AC327" s="346" t="n">
        <v>0</v>
      </c>
      <c r="AD327" s="346" t="n">
        <v>0</v>
      </c>
    </row>
    <row r="328" customFormat="false" ht="11.25" hidden="false" customHeight="true" outlineLevel="0" collapsed="false">
      <c r="K328" s="0" t="n">
        <v>2015</v>
      </c>
      <c r="L328" s="0" t="n">
        <v>7</v>
      </c>
      <c r="M328" s="0" t="n">
        <v>9</v>
      </c>
      <c r="N328" s="0" t="n">
        <v>65000</v>
      </c>
      <c r="O328" s="0" t="n">
        <v>1130</v>
      </c>
      <c r="P328" s="346" t="n">
        <v>118.12</v>
      </c>
      <c r="Q328" s="346" t="str">
        <f aca="false">N328&amp;" "&amp;O328</f>
        <v>65000 1130</v>
      </c>
      <c r="R328" s="346" t="str">
        <f aca="false">N328&amp;" "&amp;M328&amp;" "&amp;O328</f>
        <v>65000 9 1130</v>
      </c>
      <c r="Y328" s="0" t="n">
        <v>55</v>
      </c>
      <c r="Z328" s="0" t="n">
        <v>2015</v>
      </c>
      <c r="AA328" s="0" t="n">
        <v>68200</v>
      </c>
      <c r="AB328" s="0" t="n">
        <v>9</v>
      </c>
      <c r="AC328" s="346" t="n">
        <v>0</v>
      </c>
      <c r="AD328" s="346" t="n">
        <v>0</v>
      </c>
    </row>
    <row r="329" customFormat="false" ht="11.25" hidden="false" customHeight="true" outlineLevel="0" collapsed="false">
      <c r="K329" s="0" t="n">
        <v>2015</v>
      </c>
      <c r="L329" s="0" t="n">
        <v>7</v>
      </c>
      <c r="M329" s="0" t="n">
        <v>9</v>
      </c>
      <c r="N329" s="0" t="n">
        <v>65000</v>
      </c>
      <c r="O329" s="0" t="n">
        <v>1140</v>
      </c>
      <c r="P329" s="346" t="n">
        <v>1.55</v>
      </c>
      <c r="Q329" s="346" t="str">
        <f aca="false">N329&amp;" "&amp;O329</f>
        <v>65000 1140</v>
      </c>
      <c r="R329" s="346" t="str">
        <f aca="false">N329&amp;" "&amp;M329&amp;" "&amp;O329</f>
        <v>65000 9 1140</v>
      </c>
      <c r="Y329" s="0" t="n">
        <v>55</v>
      </c>
      <c r="Z329" s="0" t="n">
        <v>2015</v>
      </c>
      <c r="AA329" s="0" t="n">
        <v>68200</v>
      </c>
      <c r="AB329" s="0" t="n">
        <v>2</v>
      </c>
      <c r="AC329" s="346" t="n">
        <v>0</v>
      </c>
      <c r="AD329" s="346" t="n">
        <v>0</v>
      </c>
    </row>
    <row r="330" customFormat="false" ht="11.25" hidden="false" customHeight="true" outlineLevel="0" collapsed="false">
      <c r="K330" s="0" t="n">
        <v>2015</v>
      </c>
      <c r="L330" s="0" t="n">
        <v>7</v>
      </c>
      <c r="M330" s="0" t="n">
        <v>9</v>
      </c>
      <c r="N330" s="0" t="n">
        <v>65000</v>
      </c>
      <c r="O330" s="0" t="n">
        <v>1150</v>
      </c>
      <c r="P330" s="346" t="n">
        <v>54.16</v>
      </c>
      <c r="Q330" s="346" t="str">
        <f aca="false">N330&amp;" "&amp;O330</f>
        <v>65000 1150</v>
      </c>
      <c r="R330" s="346" t="str">
        <f aca="false">N330&amp;" "&amp;M330&amp;" "&amp;O330</f>
        <v>65000 9 1150</v>
      </c>
      <c r="Y330" s="0" t="n">
        <v>55</v>
      </c>
      <c r="Z330" s="0" t="n">
        <v>2015</v>
      </c>
      <c r="AA330" s="0" t="n">
        <v>68200</v>
      </c>
      <c r="AB330" s="0" t="n">
        <v>3</v>
      </c>
      <c r="AC330" s="346" t="n">
        <v>0</v>
      </c>
      <c r="AD330" s="346" t="n">
        <v>0</v>
      </c>
    </row>
    <row r="331" customFormat="false" ht="11.25" hidden="false" customHeight="true" outlineLevel="0" collapsed="false">
      <c r="K331" s="0" t="n">
        <v>2015</v>
      </c>
      <c r="L331" s="0" t="n">
        <v>7</v>
      </c>
      <c r="M331" s="0" t="n">
        <v>9</v>
      </c>
      <c r="N331" s="0" t="n">
        <v>65000</v>
      </c>
      <c r="O331" s="0" t="n">
        <v>1160</v>
      </c>
      <c r="P331" s="346" t="n">
        <v>1.2</v>
      </c>
      <c r="Q331" s="346" t="str">
        <f aca="false">N331&amp;" "&amp;O331</f>
        <v>65000 1160</v>
      </c>
      <c r="R331" s="346" t="str">
        <f aca="false">N331&amp;" "&amp;M331&amp;" "&amp;O331</f>
        <v>65000 9 1160</v>
      </c>
      <c r="Y331" s="0" t="n">
        <v>55</v>
      </c>
      <c r="Z331" s="0" t="n">
        <v>2015</v>
      </c>
      <c r="AA331" s="0" t="n">
        <v>68100</v>
      </c>
      <c r="AB331" s="0" t="n">
        <v>9</v>
      </c>
      <c r="AC331" s="346" t="n">
        <v>0</v>
      </c>
      <c r="AD331" s="346" t="n">
        <v>0</v>
      </c>
    </row>
    <row r="332" customFormat="false" ht="11.25" hidden="false" customHeight="true" outlineLevel="0" collapsed="false">
      <c r="K332" s="0" t="n">
        <v>2015</v>
      </c>
      <c r="L332" s="0" t="n">
        <v>7</v>
      </c>
      <c r="M332" s="0" t="n">
        <v>9</v>
      </c>
      <c r="N332" s="0" t="n">
        <v>65000</v>
      </c>
      <c r="O332" s="0" t="n">
        <v>1170</v>
      </c>
      <c r="P332" s="346" t="n">
        <v>32.57</v>
      </c>
      <c r="Q332" s="346" t="str">
        <f aca="false">N332&amp;" "&amp;O332</f>
        <v>65000 1170</v>
      </c>
      <c r="R332" s="346" t="str">
        <f aca="false">N332&amp;" "&amp;M332&amp;" "&amp;O332</f>
        <v>65000 9 1170</v>
      </c>
      <c r="Y332" s="0" t="n">
        <v>56</v>
      </c>
      <c r="Z332" s="0" t="n">
        <v>2015</v>
      </c>
      <c r="AA332" s="0" t="n">
        <v>68100</v>
      </c>
      <c r="AB332" s="0" t="n">
        <v>2</v>
      </c>
      <c r="AC332" s="346" t="n">
        <v>0</v>
      </c>
      <c r="AD332" s="346" t="n">
        <v>0</v>
      </c>
    </row>
    <row r="333" customFormat="false" ht="11.25" hidden="false" customHeight="true" outlineLevel="0" collapsed="false">
      <c r="K333" s="0" t="n">
        <v>2015</v>
      </c>
      <c r="L333" s="0" t="n">
        <v>7</v>
      </c>
      <c r="M333" s="0" t="n">
        <v>9</v>
      </c>
      <c r="N333" s="0" t="n">
        <v>65000</v>
      </c>
      <c r="O333" s="0" t="n">
        <v>1190</v>
      </c>
      <c r="P333" s="346" t="n">
        <v>104</v>
      </c>
      <c r="Q333" s="346" t="str">
        <f aca="false">N333&amp;" "&amp;O333</f>
        <v>65000 1190</v>
      </c>
      <c r="R333" s="346" t="str">
        <f aca="false">N333&amp;" "&amp;M333&amp;" "&amp;O333</f>
        <v>65000 9 1190</v>
      </c>
      <c r="Y333" s="0" t="n">
        <v>56</v>
      </c>
      <c r="Z333" s="0" t="n">
        <v>2015</v>
      </c>
      <c r="AA333" s="0" t="n">
        <v>68100</v>
      </c>
      <c r="AB333" s="0" t="n">
        <v>3</v>
      </c>
      <c r="AC333" s="346" t="n">
        <v>0</v>
      </c>
      <c r="AD333" s="346" t="n">
        <v>0</v>
      </c>
    </row>
    <row r="334" customFormat="false" ht="11.25" hidden="false" customHeight="true" outlineLevel="0" collapsed="false">
      <c r="K334" s="0" t="n">
        <v>2015</v>
      </c>
      <c r="L334" s="0" t="n">
        <v>7</v>
      </c>
      <c r="M334" s="0" t="n">
        <v>9</v>
      </c>
      <c r="N334" s="0" t="n">
        <v>66000</v>
      </c>
      <c r="O334" s="0" t="n">
        <v>1110</v>
      </c>
      <c r="P334" s="346" t="n">
        <v>7.25</v>
      </c>
      <c r="Q334" s="346" t="str">
        <f aca="false">N334&amp;" "&amp;O334</f>
        <v>66000 1110</v>
      </c>
      <c r="R334" s="346" t="str">
        <f aca="false">N334&amp;" "&amp;M334&amp;" "&amp;O334</f>
        <v>66000 9 1110</v>
      </c>
      <c r="Y334" s="0" t="n">
        <v>56</v>
      </c>
      <c r="Z334" s="0" t="n">
        <v>2015</v>
      </c>
      <c r="AA334" s="0" t="n">
        <v>68200</v>
      </c>
      <c r="AB334" s="0" t="n">
        <v>9</v>
      </c>
      <c r="AC334" s="346" t="n">
        <v>0</v>
      </c>
      <c r="AD334" s="346" t="n">
        <v>0</v>
      </c>
    </row>
    <row r="335" customFormat="false" ht="11.25" hidden="false" customHeight="true" outlineLevel="0" collapsed="false">
      <c r="K335" s="0" t="n">
        <v>2015</v>
      </c>
      <c r="L335" s="0" t="n">
        <v>7</v>
      </c>
      <c r="M335" s="0" t="n">
        <v>9</v>
      </c>
      <c r="N335" s="0" t="n">
        <v>66000</v>
      </c>
      <c r="O335" s="0" t="n">
        <v>1130</v>
      </c>
      <c r="P335" s="346" t="n">
        <v>2.33</v>
      </c>
      <c r="Q335" s="346" t="str">
        <f aca="false">N335&amp;" "&amp;O335</f>
        <v>66000 1130</v>
      </c>
      <c r="R335" s="346" t="str">
        <f aca="false">N335&amp;" "&amp;M335&amp;" "&amp;O335</f>
        <v>66000 9 1130</v>
      </c>
      <c r="Y335" s="0" t="n">
        <v>56</v>
      </c>
      <c r="Z335" s="0" t="n">
        <v>2015</v>
      </c>
      <c r="AA335" s="0" t="n">
        <v>68200</v>
      </c>
      <c r="AB335" s="0" t="n">
        <v>2</v>
      </c>
      <c r="AC335" s="346" t="n">
        <v>0</v>
      </c>
      <c r="AD335" s="346" t="n">
        <v>0</v>
      </c>
    </row>
    <row r="336" customFormat="false" ht="11.25" hidden="false" customHeight="true" outlineLevel="0" collapsed="false">
      <c r="K336" s="0" t="n">
        <v>2015</v>
      </c>
      <c r="L336" s="0" t="n">
        <v>7</v>
      </c>
      <c r="M336" s="0" t="n">
        <v>9</v>
      </c>
      <c r="N336" s="0" t="n">
        <v>66000</v>
      </c>
      <c r="O336" s="0" t="n">
        <v>1150</v>
      </c>
      <c r="P336" s="346" t="n">
        <v>0.9</v>
      </c>
      <c r="Q336" s="346" t="str">
        <f aca="false">N336&amp;" "&amp;O336</f>
        <v>66000 1150</v>
      </c>
      <c r="R336" s="346" t="str">
        <f aca="false">N336&amp;" "&amp;M336&amp;" "&amp;O336</f>
        <v>66000 9 1150</v>
      </c>
      <c r="Y336" s="0" t="n">
        <v>56</v>
      </c>
      <c r="Z336" s="0" t="n">
        <v>2015</v>
      </c>
      <c r="AA336" s="0" t="n">
        <v>68200</v>
      </c>
      <c r="AB336" s="0" t="n">
        <v>3</v>
      </c>
      <c r="AC336" s="346" t="n">
        <v>0</v>
      </c>
      <c r="AD336" s="346" t="n">
        <v>0</v>
      </c>
    </row>
    <row r="337" customFormat="false" ht="11.25" hidden="false" customHeight="true" outlineLevel="0" collapsed="false">
      <c r="K337" s="0" t="n">
        <v>2015</v>
      </c>
      <c r="L337" s="0" t="n">
        <v>7</v>
      </c>
      <c r="M337" s="0" t="n">
        <v>9</v>
      </c>
      <c r="N337" s="0" t="n">
        <v>68000</v>
      </c>
      <c r="O337" s="0" t="n">
        <v>1110</v>
      </c>
      <c r="P337" s="346" t="n">
        <v>9.5</v>
      </c>
      <c r="Q337" s="346" t="str">
        <f aca="false">N337&amp;" "&amp;O337</f>
        <v>68000 1110</v>
      </c>
      <c r="R337" s="346" t="str">
        <f aca="false">N337&amp;" "&amp;M337&amp;" "&amp;O337</f>
        <v>68000 9 1110</v>
      </c>
      <c r="Y337" s="0" t="n">
        <v>56</v>
      </c>
      <c r="Z337" s="0" t="n">
        <v>2015</v>
      </c>
      <c r="AA337" s="0" t="n">
        <v>68100</v>
      </c>
      <c r="AB337" s="0" t="n">
        <v>9</v>
      </c>
      <c r="AC337" s="346" t="n">
        <v>0</v>
      </c>
      <c r="AD337" s="346" t="n">
        <v>0</v>
      </c>
    </row>
    <row r="338" customFormat="false" ht="11.25" hidden="false" customHeight="true" outlineLevel="0" collapsed="false">
      <c r="K338" s="0" t="n">
        <v>2015</v>
      </c>
      <c r="L338" s="0" t="n">
        <v>7</v>
      </c>
      <c r="M338" s="0" t="n">
        <v>9</v>
      </c>
      <c r="N338" s="0" t="n">
        <v>68000</v>
      </c>
      <c r="O338" s="0" t="n">
        <v>1120</v>
      </c>
      <c r="P338" s="346" t="n">
        <v>34.88</v>
      </c>
      <c r="Q338" s="346" t="str">
        <f aca="false">N338&amp;" "&amp;O338</f>
        <v>68000 1120</v>
      </c>
      <c r="R338" s="346" t="str">
        <f aca="false">N338&amp;" "&amp;M338&amp;" "&amp;O338</f>
        <v>68000 9 1120</v>
      </c>
      <c r="Y338" s="0" t="n">
        <v>57</v>
      </c>
      <c r="Z338" s="0" t="n">
        <v>2015</v>
      </c>
      <c r="AA338" s="0" t="n">
        <v>68100</v>
      </c>
      <c r="AB338" s="0" t="n">
        <v>2</v>
      </c>
      <c r="AC338" s="346" t="n">
        <v>0</v>
      </c>
      <c r="AD338" s="346" t="n">
        <v>0</v>
      </c>
    </row>
    <row r="339" customFormat="false" ht="11.25" hidden="false" customHeight="true" outlineLevel="0" collapsed="false">
      <c r="K339" s="0" t="n">
        <v>2015</v>
      </c>
      <c r="L339" s="0" t="n">
        <v>7</v>
      </c>
      <c r="M339" s="0" t="n">
        <v>9</v>
      </c>
      <c r="N339" s="0" t="n">
        <v>68000</v>
      </c>
      <c r="O339" s="0" t="n">
        <v>1133</v>
      </c>
      <c r="P339" s="346" t="n">
        <v>21</v>
      </c>
      <c r="Q339" s="346" t="str">
        <f aca="false">N339&amp;" "&amp;O339</f>
        <v>68000 1133</v>
      </c>
      <c r="R339" s="346" t="str">
        <f aca="false">N339&amp;" "&amp;M339&amp;" "&amp;O339</f>
        <v>68000 9 1133</v>
      </c>
      <c r="Y339" s="0" t="n">
        <v>57</v>
      </c>
      <c r="Z339" s="0" t="n">
        <v>2015</v>
      </c>
      <c r="AA339" s="0" t="n">
        <v>68100</v>
      </c>
      <c r="AB339" s="0" t="n">
        <v>3</v>
      </c>
      <c r="AC339" s="346" t="n">
        <v>0</v>
      </c>
      <c r="AD339" s="346" t="n">
        <v>0</v>
      </c>
    </row>
    <row r="340" customFormat="false" ht="11.25" hidden="false" customHeight="true" outlineLevel="0" collapsed="false">
      <c r="K340" s="0" t="n">
        <v>2015</v>
      </c>
      <c r="L340" s="0" t="n">
        <v>7</v>
      </c>
      <c r="M340" s="0" t="n">
        <v>9</v>
      </c>
      <c r="N340" s="0" t="n">
        <v>68000</v>
      </c>
      <c r="O340" s="0" t="n">
        <v>1141</v>
      </c>
      <c r="P340" s="346" t="n">
        <v>11.55</v>
      </c>
      <c r="Q340" s="346" t="str">
        <f aca="false">N340&amp;" "&amp;O340</f>
        <v>68000 1141</v>
      </c>
      <c r="R340" s="346" t="str">
        <f aca="false">N340&amp;" "&amp;M340&amp;" "&amp;O340</f>
        <v>68000 9 1141</v>
      </c>
      <c r="Y340" s="0" t="n">
        <v>57</v>
      </c>
      <c r="Z340" s="0" t="n">
        <v>2015</v>
      </c>
      <c r="AA340" s="0" t="n">
        <v>68200</v>
      </c>
      <c r="AB340" s="0" t="n">
        <v>9</v>
      </c>
      <c r="AC340" s="346" t="n">
        <v>0</v>
      </c>
      <c r="AD340" s="346" t="n">
        <v>0</v>
      </c>
    </row>
    <row r="341" customFormat="false" ht="11.25" hidden="false" customHeight="true" outlineLevel="0" collapsed="false">
      <c r="K341" s="0" t="n">
        <v>2015</v>
      </c>
      <c r="L341" s="0" t="n">
        <v>7</v>
      </c>
      <c r="M341" s="0" t="n">
        <v>2</v>
      </c>
      <c r="N341" s="0" t="n">
        <v>61100</v>
      </c>
      <c r="O341" s="0" t="n">
        <v>1120</v>
      </c>
      <c r="P341" s="346" t="n">
        <v>1676.47</v>
      </c>
      <c r="Q341" s="346" t="str">
        <f aca="false">N341&amp;" "&amp;O341</f>
        <v>61100 1120</v>
      </c>
      <c r="R341" s="346" t="str">
        <f aca="false">N341&amp;" "&amp;M341&amp;" "&amp;O341</f>
        <v>61100 2 1120</v>
      </c>
      <c r="Y341" s="0" t="n">
        <v>57</v>
      </c>
      <c r="Z341" s="0" t="n">
        <v>2015</v>
      </c>
      <c r="AA341" s="0" t="n">
        <v>68200</v>
      </c>
      <c r="AB341" s="0" t="n">
        <v>2</v>
      </c>
      <c r="AC341" s="346" t="n">
        <v>0</v>
      </c>
      <c r="AD341" s="346" t="n">
        <v>0</v>
      </c>
    </row>
    <row r="342" customFormat="false" ht="11.25" hidden="false" customHeight="true" outlineLevel="0" collapsed="false">
      <c r="K342" s="0" t="n">
        <v>2015</v>
      </c>
      <c r="L342" s="0" t="n">
        <v>7</v>
      </c>
      <c r="M342" s="0" t="n">
        <v>2</v>
      </c>
      <c r="N342" s="0" t="n">
        <v>61100</v>
      </c>
      <c r="O342" s="0" t="n">
        <v>1151</v>
      </c>
      <c r="P342" s="346" t="n">
        <v>276.44</v>
      </c>
      <c r="Q342" s="346" t="str">
        <f aca="false">N342&amp;" "&amp;O342</f>
        <v>61100 1151</v>
      </c>
      <c r="R342" s="346" t="str">
        <f aca="false">N342&amp;" "&amp;M342&amp;" "&amp;O342</f>
        <v>61100 2 1151</v>
      </c>
      <c r="Y342" s="0" t="n">
        <v>57</v>
      </c>
      <c r="Z342" s="0" t="n">
        <v>2015</v>
      </c>
      <c r="AA342" s="0" t="n">
        <v>68200</v>
      </c>
      <c r="AB342" s="0" t="n">
        <v>3</v>
      </c>
      <c r="AC342" s="346" t="n">
        <v>0</v>
      </c>
      <c r="AD342" s="346" t="n">
        <v>0</v>
      </c>
    </row>
    <row r="343" customFormat="false" ht="11.25" hidden="false" customHeight="true" outlineLevel="0" collapsed="false">
      <c r="K343" s="0" t="n">
        <v>2015</v>
      </c>
      <c r="L343" s="0" t="n">
        <v>7</v>
      </c>
      <c r="M343" s="0" t="n">
        <v>2</v>
      </c>
      <c r="N343" s="0" t="n">
        <v>61100</v>
      </c>
      <c r="O343" s="0" t="n">
        <v>1520</v>
      </c>
      <c r="P343" s="346" t="n">
        <v>56.19</v>
      </c>
      <c r="Q343" s="346" t="str">
        <f aca="false">N343&amp;" "&amp;O343</f>
        <v>61100 1520</v>
      </c>
      <c r="R343" s="346" t="str">
        <f aca="false">N343&amp;" "&amp;M343&amp;" "&amp;O343</f>
        <v>61100 2 1520</v>
      </c>
      <c r="Y343" s="0" t="n">
        <v>57</v>
      </c>
      <c r="Z343" s="0" t="n">
        <v>2015</v>
      </c>
      <c r="AA343" s="0" t="n">
        <v>68100</v>
      </c>
      <c r="AB343" s="0" t="n">
        <v>9</v>
      </c>
      <c r="AC343" s="346" t="n">
        <v>0</v>
      </c>
      <c r="AD343" s="346" t="n">
        <v>0</v>
      </c>
    </row>
    <row r="344" customFormat="false" ht="11.25" hidden="false" customHeight="true" outlineLevel="0" collapsed="false">
      <c r="K344" s="0" t="n">
        <v>2015</v>
      </c>
      <c r="L344" s="0" t="n">
        <v>7</v>
      </c>
      <c r="M344" s="0" t="n">
        <v>2</v>
      </c>
      <c r="N344" s="0" t="n">
        <v>61210</v>
      </c>
      <c r="O344" s="0" t="n">
        <v>1110</v>
      </c>
      <c r="P344" s="346" t="n">
        <v>3.4</v>
      </c>
      <c r="Q344" s="346" t="str">
        <f aca="false">N344&amp;" "&amp;O344</f>
        <v>61210 1110</v>
      </c>
      <c r="R344" s="346" t="str">
        <f aca="false">N344&amp;" "&amp;M344&amp;" "&amp;O344</f>
        <v>61210 2 1110</v>
      </c>
      <c r="Y344" s="0" t="n">
        <v>58</v>
      </c>
      <c r="Z344" s="0" t="n">
        <v>2015</v>
      </c>
      <c r="AA344" s="0" t="n">
        <v>68100</v>
      </c>
      <c r="AB344" s="0" t="n">
        <v>2</v>
      </c>
      <c r="AC344" s="346" t="n">
        <v>0</v>
      </c>
      <c r="AD344" s="346" t="n">
        <v>0</v>
      </c>
    </row>
    <row r="345" customFormat="false" ht="11.25" hidden="false" customHeight="true" outlineLevel="0" collapsed="false">
      <c r="K345" s="0" t="n">
        <v>2015</v>
      </c>
      <c r="L345" s="0" t="n">
        <v>7</v>
      </c>
      <c r="M345" s="0" t="n">
        <v>2</v>
      </c>
      <c r="N345" s="0" t="n">
        <v>61210</v>
      </c>
      <c r="O345" s="0" t="n">
        <v>1120</v>
      </c>
      <c r="P345" s="346" t="n">
        <v>42.7</v>
      </c>
      <c r="Q345" s="346" t="str">
        <f aca="false">N345&amp;" "&amp;O345</f>
        <v>61210 1120</v>
      </c>
      <c r="R345" s="346" t="str">
        <f aca="false">N345&amp;" "&amp;M345&amp;" "&amp;O345</f>
        <v>61210 2 1120</v>
      </c>
      <c r="Y345" s="0" t="n">
        <v>58</v>
      </c>
      <c r="Z345" s="0" t="n">
        <v>2015</v>
      </c>
      <c r="AA345" s="0" t="n">
        <v>68100</v>
      </c>
      <c r="AB345" s="0" t="n">
        <v>3</v>
      </c>
      <c r="AC345" s="346" t="n">
        <v>0</v>
      </c>
      <c r="AD345" s="346" t="n">
        <v>0</v>
      </c>
    </row>
    <row r="346" customFormat="false" ht="11.25" hidden="false" customHeight="true" outlineLevel="0" collapsed="false">
      <c r="K346" s="0" t="n">
        <v>2015</v>
      </c>
      <c r="L346" s="0" t="n">
        <v>7</v>
      </c>
      <c r="M346" s="0" t="n">
        <v>2</v>
      </c>
      <c r="N346" s="0" t="n">
        <v>61210</v>
      </c>
      <c r="O346" s="0" t="n">
        <v>1150</v>
      </c>
      <c r="P346" s="346" t="n">
        <v>4.4</v>
      </c>
      <c r="Q346" s="346" t="str">
        <f aca="false">N346&amp;" "&amp;O346</f>
        <v>61210 1150</v>
      </c>
      <c r="R346" s="346" t="str">
        <f aca="false">N346&amp;" "&amp;M346&amp;" "&amp;O346</f>
        <v>61210 2 1150</v>
      </c>
      <c r="Y346" s="0" t="n">
        <v>58</v>
      </c>
      <c r="Z346" s="0" t="n">
        <v>2015</v>
      </c>
      <c r="AA346" s="0" t="n">
        <v>68200</v>
      </c>
      <c r="AB346" s="0" t="n">
        <v>9</v>
      </c>
      <c r="AC346" s="346" t="n">
        <v>0</v>
      </c>
      <c r="AD346" s="346" t="n">
        <v>0</v>
      </c>
    </row>
    <row r="347" customFormat="false" ht="11.25" hidden="false" customHeight="true" outlineLevel="0" collapsed="false">
      <c r="K347" s="0" t="n">
        <v>2015</v>
      </c>
      <c r="L347" s="0" t="n">
        <v>7</v>
      </c>
      <c r="M347" s="0" t="n">
        <v>2</v>
      </c>
      <c r="N347" s="0" t="n">
        <v>61220</v>
      </c>
      <c r="O347" s="0" t="n">
        <v>1120</v>
      </c>
      <c r="P347" s="346" t="n">
        <v>8.89</v>
      </c>
      <c r="Q347" s="346" t="str">
        <f aca="false">N347&amp;" "&amp;O347</f>
        <v>61220 1120</v>
      </c>
      <c r="R347" s="346" t="str">
        <f aca="false">N347&amp;" "&amp;M347&amp;" "&amp;O347</f>
        <v>61220 2 1120</v>
      </c>
      <c r="Y347" s="0" t="n">
        <v>58</v>
      </c>
      <c r="Z347" s="0" t="n">
        <v>2015</v>
      </c>
      <c r="AA347" s="0" t="n">
        <v>68200</v>
      </c>
      <c r="AB347" s="0" t="n">
        <v>2</v>
      </c>
      <c r="AC347" s="346" t="n">
        <v>269481.73</v>
      </c>
      <c r="AD347" s="346" t="n">
        <v>5</v>
      </c>
    </row>
    <row r="348" customFormat="false" ht="11.25" hidden="false" customHeight="true" outlineLevel="0" collapsed="false">
      <c r="K348" s="0" t="n">
        <v>2015</v>
      </c>
      <c r="L348" s="0" t="n">
        <v>7</v>
      </c>
      <c r="M348" s="0" t="n">
        <v>2</v>
      </c>
      <c r="N348" s="0" t="n">
        <v>61220</v>
      </c>
      <c r="O348" s="0" t="n">
        <v>1130</v>
      </c>
      <c r="P348" s="346" t="n">
        <v>28.64</v>
      </c>
      <c r="Q348" s="346" t="str">
        <f aca="false">N348&amp;" "&amp;O348</f>
        <v>61220 1130</v>
      </c>
      <c r="R348" s="346" t="str">
        <f aca="false">N348&amp;" "&amp;M348&amp;" "&amp;O348</f>
        <v>61220 2 1130</v>
      </c>
      <c r="Y348" s="0" t="n">
        <v>58</v>
      </c>
      <c r="Z348" s="0" t="n">
        <v>2015</v>
      </c>
      <c r="AA348" s="0" t="n">
        <v>68200</v>
      </c>
      <c r="AB348" s="0" t="n">
        <v>3</v>
      </c>
      <c r="AC348" s="346" t="n">
        <v>269481.72</v>
      </c>
      <c r="AD348" s="346" t="n">
        <v>5</v>
      </c>
    </row>
    <row r="349" customFormat="false" ht="11.25" hidden="false" customHeight="true" outlineLevel="0" collapsed="false">
      <c r="K349" s="0" t="n">
        <v>2015</v>
      </c>
      <c r="L349" s="0" t="n">
        <v>7</v>
      </c>
      <c r="M349" s="0" t="n">
        <v>2</v>
      </c>
      <c r="N349" s="0" t="n">
        <v>61220</v>
      </c>
      <c r="O349" s="0" t="n">
        <v>1150</v>
      </c>
      <c r="P349" s="346" t="n">
        <v>11.5</v>
      </c>
      <c r="Q349" s="346" t="str">
        <f aca="false">N349&amp;" "&amp;O349</f>
        <v>61220 1150</v>
      </c>
      <c r="R349" s="346" t="str">
        <f aca="false">N349&amp;" "&amp;M349&amp;" "&amp;O349</f>
        <v>61220 2 1150</v>
      </c>
      <c r="Y349" s="0" t="n">
        <v>58</v>
      </c>
      <c r="Z349" s="0" t="n">
        <v>2015</v>
      </c>
      <c r="AA349" s="0" t="n">
        <v>68100</v>
      </c>
      <c r="AB349" s="0" t="n">
        <v>9</v>
      </c>
      <c r="AC349" s="346" t="n">
        <v>0</v>
      </c>
      <c r="AD349" s="346" t="n">
        <v>0</v>
      </c>
    </row>
    <row r="350" customFormat="false" ht="11.25" hidden="false" customHeight="true" outlineLevel="0" collapsed="false">
      <c r="K350" s="0" t="n">
        <v>2015</v>
      </c>
      <c r="L350" s="0" t="n">
        <v>7</v>
      </c>
      <c r="M350" s="0" t="n">
        <v>2</v>
      </c>
      <c r="N350" s="0" t="n">
        <v>61230</v>
      </c>
      <c r="O350" s="0" t="n">
        <v>1120</v>
      </c>
      <c r="P350" s="346" t="n">
        <v>1.14</v>
      </c>
      <c r="Q350" s="346" t="str">
        <f aca="false">N350&amp;" "&amp;O350</f>
        <v>61230 1120</v>
      </c>
      <c r="R350" s="346" t="str">
        <f aca="false">N350&amp;" "&amp;M350&amp;" "&amp;O350</f>
        <v>61230 2 1120</v>
      </c>
      <c r="Y350" s="0" t="n">
        <v>59</v>
      </c>
      <c r="Z350" s="0" t="n">
        <v>2015</v>
      </c>
      <c r="AA350" s="0" t="n">
        <v>68100</v>
      </c>
      <c r="AB350" s="0" t="n">
        <v>2</v>
      </c>
      <c r="AC350" s="346" t="n">
        <v>0</v>
      </c>
      <c r="AD350" s="346" t="n">
        <v>0</v>
      </c>
    </row>
    <row r="351" customFormat="false" ht="11.25" hidden="false" customHeight="true" outlineLevel="0" collapsed="false">
      <c r="K351" s="0" t="n">
        <v>2015</v>
      </c>
      <c r="L351" s="0" t="n">
        <v>7</v>
      </c>
      <c r="M351" s="0" t="n">
        <v>2</v>
      </c>
      <c r="N351" s="0" t="n">
        <v>61310</v>
      </c>
      <c r="O351" s="0" t="n">
        <v>1110</v>
      </c>
      <c r="P351" s="346" t="n">
        <v>9.4</v>
      </c>
      <c r="Q351" s="346" t="str">
        <f aca="false">N351&amp;" "&amp;O351</f>
        <v>61310 1110</v>
      </c>
      <c r="R351" s="346" t="str">
        <f aca="false">N351&amp;" "&amp;M351&amp;" "&amp;O351</f>
        <v>61310 2 1110</v>
      </c>
      <c r="Y351" s="0" t="n">
        <v>59</v>
      </c>
      <c r="Z351" s="0" t="n">
        <v>2015</v>
      </c>
      <c r="AA351" s="0" t="n">
        <v>68100</v>
      </c>
      <c r="AB351" s="0" t="n">
        <v>3</v>
      </c>
      <c r="AC351" s="346" t="n">
        <v>0</v>
      </c>
      <c r="AD351" s="346" t="n">
        <v>0</v>
      </c>
    </row>
    <row r="352" customFormat="false" ht="11.25" hidden="false" customHeight="true" outlineLevel="0" collapsed="false">
      <c r="K352" s="0" t="n">
        <v>2015</v>
      </c>
      <c r="L352" s="0" t="n">
        <v>7</v>
      </c>
      <c r="M352" s="0" t="n">
        <v>2</v>
      </c>
      <c r="N352" s="0" t="n">
        <v>61310</v>
      </c>
      <c r="O352" s="0" t="n">
        <v>1120</v>
      </c>
      <c r="P352" s="346" t="n">
        <v>90.63</v>
      </c>
      <c r="Q352" s="346" t="str">
        <f aca="false">N352&amp;" "&amp;O352</f>
        <v>61310 1120</v>
      </c>
      <c r="R352" s="346" t="str">
        <f aca="false">N352&amp;" "&amp;M352&amp;" "&amp;O352</f>
        <v>61310 2 1120</v>
      </c>
      <c r="Y352" s="0" t="n">
        <v>59</v>
      </c>
      <c r="Z352" s="0" t="n">
        <v>2015</v>
      </c>
      <c r="AA352" s="0" t="n">
        <v>68100</v>
      </c>
      <c r="AB352" s="0" t="n">
        <v>9</v>
      </c>
      <c r="AC352" s="346" t="n">
        <v>0</v>
      </c>
      <c r="AD352" s="346" t="n">
        <v>0</v>
      </c>
    </row>
    <row r="353" customFormat="false" ht="11.25" hidden="false" customHeight="true" outlineLevel="0" collapsed="false">
      <c r="K353" s="0" t="n">
        <v>2015</v>
      </c>
      <c r="L353" s="0" t="n">
        <v>7</v>
      </c>
      <c r="M353" s="0" t="n">
        <v>2</v>
      </c>
      <c r="N353" s="0" t="n">
        <v>61310</v>
      </c>
      <c r="O353" s="0" t="n">
        <v>1150</v>
      </c>
      <c r="P353" s="346" t="n">
        <v>86.43</v>
      </c>
      <c r="Q353" s="346" t="str">
        <f aca="false">N353&amp;" "&amp;O353</f>
        <v>61310 1150</v>
      </c>
      <c r="R353" s="346" t="str">
        <f aca="false">N353&amp;" "&amp;M353&amp;" "&amp;O353</f>
        <v>61310 2 1150</v>
      </c>
      <c r="Y353" s="0" t="n">
        <v>59</v>
      </c>
      <c r="Z353" s="0" t="n">
        <v>2015</v>
      </c>
      <c r="AA353" s="0" t="n">
        <v>68200</v>
      </c>
      <c r="AB353" s="0" t="n">
        <v>2</v>
      </c>
      <c r="AC353" s="346" t="n">
        <v>0</v>
      </c>
      <c r="AD353" s="346" t="n">
        <v>0</v>
      </c>
    </row>
    <row r="354" customFormat="false" ht="11.25" hidden="false" customHeight="true" outlineLevel="0" collapsed="false">
      <c r="K354" s="0" t="n">
        <v>2015</v>
      </c>
      <c r="L354" s="0" t="n">
        <v>7</v>
      </c>
      <c r="M354" s="0" t="n">
        <v>2</v>
      </c>
      <c r="N354" s="0" t="n">
        <v>61320</v>
      </c>
      <c r="O354" s="0" t="n">
        <v>1110</v>
      </c>
      <c r="P354" s="346" t="n">
        <v>3.3</v>
      </c>
      <c r="Q354" s="346" t="str">
        <f aca="false">N354&amp;" "&amp;O354</f>
        <v>61320 1110</v>
      </c>
      <c r="R354" s="346" t="str">
        <f aca="false">N354&amp;" "&amp;M354&amp;" "&amp;O354</f>
        <v>61320 2 1110</v>
      </c>
      <c r="Y354" s="0" t="n">
        <v>59</v>
      </c>
      <c r="Z354" s="0" t="n">
        <v>2015</v>
      </c>
      <c r="AA354" s="0" t="n">
        <v>68200</v>
      </c>
      <c r="AB354" s="0" t="n">
        <v>3</v>
      </c>
      <c r="AC354" s="346" t="n">
        <v>0</v>
      </c>
      <c r="AD354" s="346" t="n">
        <v>0</v>
      </c>
    </row>
    <row r="355" customFormat="false" ht="11.25" hidden="false" customHeight="true" outlineLevel="0" collapsed="false">
      <c r="K355" s="0" t="n">
        <v>2015</v>
      </c>
      <c r="L355" s="0" t="n">
        <v>7</v>
      </c>
      <c r="M355" s="0" t="n">
        <v>2</v>
      </c>
      <c r="N355" s="0" t="n">
        <v>61320</v>
      </c>
      <c r="O355" s="0" t="n">
        <v>1120</v>
      </c>
      <c r="P355" s="346" t="n">
        <v>10.74</v>
      </c>
      <c r="Q355" s="346" t="str">
        <f aca="false">N355&amp;" "&amp;O355</f>
        <v>61320 1120</v>
      </c>
      <c r="R355" s="346" t="str">
        <f aca="false">N355&amp;" "&amp;M355&amp;" "&amp;O355</f>
        <v>61320 2 1120</v>
      </c>
      <c r="Y355" s="0" t="n">
        <v>59</v>
      </c>
      <c r="Z355" s="0" t="n">
        <v>2015</v>
      </c>
      <c r="AA355" s="0" t="n">
        <v>68200</v>
      </c>
      <c r="AB355" s="0" t="n">
        <v>9</v>
      </c>
      <c r="AC355" s="346" t="n">
        <v>0</v>
      </c>
      <c r="AD355" s="346" t="n">
        <v>0</v>
      </c>
    </row>
    <row r="356" customFormat="false" ht="11.25" hidden="false" customHeight="true" outlineLevel="0" collapsed="false">
      <c r="K356" s="0" t="n">
        <v>2015</v>
      </c>
      <c r="L356" s="0" t="n">
        <v>7</v>
      </c>
      <c r="M356" s="0" t="n">
        <v>2</v>
      </c>
      <c r="N356" s="0" t="n">
        <v>61320</v>
      </c>
      <c r="O356" s="0" t="n">
        <v>1122</v>
      </c>
      <c r="P356" s="346" t="n">
        <v>31.37</v>
      </c>
      <c r="Q356" s="346" t="str">
        <f aca="false">N356&amp;" "&amp;O356</f>
        <v>61320 1122</v>
      </c>
      <c r="R356" s="346" t="str">
        <f aca="false">N356&amp;" "&amp;M356&amp;" "&amp;O356</f>
        <v>61320 2 1122</v>
      </c>
      <c r="Y356" s="0" t="n">
        <v>60</v>
      </c>
      <c r="Z356" s="0" t="n">
        <v>2015</v>
      </c>
      <c r="AA356" s="0" t="n">
        <v>68100</v>
      </c>
      <c r="AB356" s="0" t="n">
        <v>2</v>
      </c>
      <c r="AC356" s="346" t="n">
        <v>0</v>
      </c>
      <c r="AD356" s="346" t="n">
        <v>0</v>
      </c>
    </row>
    <row r="357" customFormat="false" ht="11.25" hidden="false" customHeight="true" outlineLevel="0" collapsed="false">
      <c r="K357" s="0" t="n">
        <v>2015</v>
      </c>
      <c r="L357" s="0" t="n">
        <v>7</v>
      </c>
      <c r="M357" s="0" t="n">
        <v>2</v>
      </c>
      <c r="N357" s="0" t="n">
        <v>61320</v>
      </c>
      <c r="O357" s="0" t="n">
        <v>1140</v>
      </c>
      <c r="P357" s="346" t="n">
        <v>9.58</v>
      </c>
      <c r="Q357" s="346" t="str">
        <f aca="false">N357&amp;" "&amp;O357</f>
        <v>61320 1140</v>
      </c>
      <c r="R357" s="346" t="str">
        <f aca="false">N357&amp;" "&amp;M357&amp;" "&amp;O357</f>
        <v>61320 2 1140</v>
      </c>
      <c r="Y357" s="0" t="n">
        <v>60</v>
      </c>
      <c r="Z357" s="0" t="n">
        <v>2015</v>
      </c>
      <c r="AA357" s="0" t="n">
        <v>68100</v>
      </c>
      <c r="AB357" s="0" t="n">
        <v>3</v>
      </c>
      <c r="AC357" s="346" t="n">
        <v>0</v>
      </c>
      <c r="AD357" s="346" t="n">
        <v>0</v>
      </c>
    </row>
    <row r="358" customFormat="false" ht="11.25" hidden="false" customHeight="true" outlineLevel="0" collapsed="false">
      <c r="K358" s="0" t="n">
        <v>2015</v>
      </c>
      <c r="L358" s="0" t="n">
        <v>7</v>
      </c>
      <c r="M358" s="0" t="n">
        <v>2</v>
      </c>
      <c r="N358" s="0" t="n">
        <v>61320</v>
      </c>
      <c r="O358" s="0" t="n">
        <v>1150</v>
      </c>
      <c r="P358" s="346" t="n">
        <v>36.31</v>
      </c>
      <c r="Q358" s="346" t="str">
        <f aca="false">N358&amp;" "&amp;O358</f>
        <v>61320 1150</v>
      </c>
      <c r="R358" s="346" t="str">
        <f aca="false">N358&amp;" "&amp;M358&amp;" "&amp;O358</f>
        <v>61320 2 1150</v>
      </c>
      <c r="Y358" s="0" t="n">
        <v>60</v>
      </c>
      <c r="Z358" s="0" t="n">
        <v>2015</v>
      </c>
      <c r="AA358" s="0" t="n">
        <v>68200</v>
      </c>
      <c r="AB358" s="0" t="n">
        <v>9</v>
      </c>
      <c r="AC358" s="346" t="n">
        <v>0</v>
      </c>
      <c r="AD358" s="346" t="n">
        <v>0</v>
      </c>
    </row>
    <row r="359" customFormat="false" ht="11.25" hidden="false" customHeight="true" outlineLevel="0" collapsed="false">
      <c r="K359" s="0" t="n">
        <v>2015</v>
      </c>
      <c r="L359" s="0" t="n">
        <v>7</v>
      </c>
      <c r="M359" s="0" t="n">
        <v>2</v>
      </c>
      <c r="N359" s="0" t="n">
        <v>61410</v>
      </c>
      <c r="O359" s="0" t="n">
        <v>1126</v>
      </c>
      <c r="P359" s="346" t="n">
        <v>28.4</v>
      </c>
      <c r="Q359" s="346" t="str">
        <f aca="false">N359&amp;" "&amp;O359</f>
        <v>61410 1126</v>
      </c>
      <c r="R359" s="346" t="str">
        <f aca="false">N359&amp;" "&amp;M359&amp;" "&amp;O359</f>
        <v>61410 2 1126</v>
      </c>
      <c r="Y359" s="0" t="n">
        <v>60</v>
      </c>
      <c r="Z359" s="0" t="n">
        <v>2015</v>
      </c>
      <c r="AA359" s="0" t="n">
        <v>68200</v>
      </c>
      <c r="AB359" s="0" t="n">
        <v>2</v>
      </c>
      <c r="AC359" s="346" t="n">
        <v>333896.61</v>
      </c>
      <c r="AD359" s="346" t="n">
        <v>5</v>
      </c>
    </row>
    <row r="360" customFormat="false" ht="11.25" hidden="false" customHeight="true" outlineLevel="0" collapsed="false">
      <c r="K360" s="0" t="n">
        <v>2015</v>
      </c>
      <c r="L360" s="0" t="n">
        <v>7</v>
      </c>
      <c r="M360" s="0" t="n">
        <v>2</v>
      </c>
      <c r="N360" s="0" t="n">
        <v>61410</v>
      </c>
      <c r="O360" s="0" t="n">
        <v>1127</v>
      </c>
      <c r="P360" s="346" t="n">
        <v>35.56</v>
      </c>
      <c r="Q360" s="346" t="str">
        <f aca="false">N360&amp;" "&amp;O360</f>
        <v>61410 1127</v>
      </c>
      <c r="R360" s="346" t="str">
        <f aca="false">N360&amp;" "&amp;M360&amp;" "&amp;O360</f>
        <v>61410 2 1127</v>
      </c>
      <c r="Y360" s="0" t="n">
        <v>60</v>
      </c>
      <c r="Z360" s="0" t="n">
        <v>2015</v>
      </c>
      <c r="AA360" s="0" t="n">
        <v>68200</v>
      </c>
      <c r="AB360" s="0" t="n">
        <v>3</v>
      </c>
      <c r="AC360" s="346" t="n">
        <v>333896.62</v>
      </c>
      <c r="AD360" s="346" t="n">
        <v>5</v>
      </c>
    </row>
    <row r="361" customFormat="false" ht="11.25" hidden="false" customHeight="true" outlineLevel="0" collapsed="false">
      <c r="K361" s="0" t="n">
        <v>2015</v>
      </c>
      <c r="L361" s="0" t="n">
        <v>7</v>
      </c>
      <c r="M361" s="0" t="n">
        <v>2</v>
      </c>
      <c r="N361" s="0" t="n">
        <v>61410</v>
      </c>
      <c r="O361" s="0" t="n">
        <v>1140</v>
      </c>
      <c r="P361" s="346" t="n">
        <v>0.16</v>
      </c>
      <c r="Q361" s="346" t="str">
        <f aca="false">N361&amp;" "&amp;O361</f>
        <v>61410 1140</v>
      </c>
      <c r="R361" s="346" t="str">
        <f aca="false">N361&amp;" "&amp;M361&amp;" "&amp;O361</f>
        <v>61410 2 1140</v>
      </c>
      <c r="Y361" s="0" t="n">
        <v>60</v>
      </c>
      <c r="Z361" s="0" t="n">
        <v>2015</v>
      </c>
      <c r="AA361" s="0" t="n">
        <v>68100</v>
      </c>
      <c r="AB361" s="0" t="n">
        <v>9</v>
      </c>
      <c r="AC361" s="346" t="n">
        <v>0</v>
      </c>
      <c r="AD361" s="346" t="n">
        <v>0</v>
      </c>
    </row>
    <row r="362" customFormat="false" ht="11.25" hidden="false" customHeight="true" outlineLevel="0" collapsed="false">
      <c r="K362" s="0" t="n">
        <v>2015</v>
      </c>
      <c r="L362" s="0" t="n">
        <v>7</v>
      </c>
      <c r="M362" s="0" t="n">
        <v>2</v>
      </c>
      <c r="N362" s="0" t="n">
        <v>61410</v>
      </c>
      <c r="O362" s="0" t="n">
        <v>1150</v>
      </c>
      <c r="P362" s="346" t="n">
        <v>80.8</v>
      </c>
      <c r="Q362" s="346" t="str">
        <f aca="false">N362&amp;" "&amp;O362</f>
        <v>61410 1150</v>
      </c>
      <c r="R362" s="346" t="str">
        <f aca="false">N362&amp;" "&amp;M362&amp;" "&amp;O362</f>
        <v>61410 2 1150</v>
      </c>
      <c r="Y362" s="0" t="n">
        <v>62</v>
      </c>
      <c r="Z362" s="0" t="n">
        <v>2015</v>
      </c>
      <c r="AA362" s="0" t="n">
        <v>68100</v>
      </c>
      <c r="AB362" s="0" t="n">
        <v>2</v>
      </c>
      <c r="AC362" s="346" t="n">
        <v>24264.31</v>
      </c>
      <c r="AD362" s="346" t="n">
        <v>0.5</v>
      </c>
    </row>
    <row r="363" customFormat="false" ht="11.25" hidden="false" customHeight="true" outlineLevel="0" collapsed="false">
      <c r="K363" s="0" t="n">
        <v>2015</v>
      </c>
      <c r="L363" s="0" t="n">
        <v>7</v>
      </c>
      <c r="M363" s="0" t="n">
        <v>3</v>
      </c>
      <c r="N363" s="0" t="n">
        <v>61100</v>
      </c>
      <c r="O363" s="0" t="n">
        <v>1120</v>
      </c>
      <c r="P363" s="346" t="n">
        <v>730.99</v>
      </c>
      <c r="Q363" s="346" t="str">
        <f aca="false">N363&amp;" "&amp;O363</f>
        <v>61100 1120</v>
      </c>
      <c r="R363" s="346" t="str">
        <f aca="false">N363&amp;" "&amp;M363&amp;" "&amp;O363</f>
        <v>61100 3 1120</v>
      </c>
      <c r="Y363" s="0" t="n">
        <v>62</v>
      </c>
      <c r="Z363" s="0" t="n">
        <v>2015</v>
      </c>
      <c r="AA363" s="0" t="n">
        <v>68100</v>
      </c>
      <c r="AB363" s="0" t="n">
        <v>3</v>
      </c>
      <c r="AC363" s="346" t="n">
        <v>24264.31</v>
      </c>
      <c r="AD363" s="346" t="n">
        <v>0.5</v>
      </c>
    </row>
    <row r="364" customFormat="false" ht="11.25" hidden="false" customHeight="true" outlineLevel="0" collapsed="false">
      <c r="K364" s="0" t="n">
        <v>2015</v>
      </c>
      <c r="L364" s="0" t="n">
        <v>7</v>
      </c>
      <c r="M364" s="0" t="n">
        <v>3</v>
      </c>
      <c r="N364" s="0" t="n">
        <v>61100</v>
      </c>
      <c r="O364" s="0" t="n">
        <v>1151</v>
      </c>
      <c r="P364" s="346" t="n">
        <v>19.5</v>
      </c>
      <c r="Q364" s="346" t="str">
        <f aca="false">N364&amp;" "&amp;O364</f>
        <v>61100 1151</v>
      </c>
      <c r="R364" s="346" t="str">
        <f aca="false">N364&amp;" "&amp;M364&amp;" "&amp;O364</f>
        <v>61100 3 1151</v>
      </c>
      <c r="Y364" s="0" t="n">
        <v>62</v>
      </c>
      <c r="Z364" s="0" t="n">
        <v>2015</v>
      </c>
      <c r="AA364" s="0" t="n">
        <v>68200</v>
      </c>
      <c r="AB364" s="0" t="n">
        <v>9</v>
      </c>
      <c r="AC364" s="346" t="n">
        <v>112911.76</v>
      </c>
      <c r="AD364" s="346" t="n">
        <v>2</v>
      </c>
    </row>
    <row r="365" customFormat="false" ht="11.25" hidden="false" customHeight="true" outlineLevel="0" collapsed="false">
      <c r="K365" s="0" t="n">
        <v>2015</v>
      </c>
      <c r="L365" s="0" t="n">
        <v>7</v>
      </c>
      <c r="M365" s="0" t="n">
        <v>3</v>
      </c>
      <c r="N365" s="0" t="n">
        <v>61100</v>
      </c>
      <c r="O365" s="0" t="n">
        <v>1520</v>
      </c>
      <c r="P365" s="346" t="n">
        <v>7.8</v>
      </c>
      <c r="Q365" s="346" t="str">
        <f aca="false">N365&amp;" "&amp;O365</f>
        <v>61100 1520</v>
      </c>
      <c r="R365" s="346" t="str">
        <f aca="false">N365&amp;" "&amp;M365&amp;" "&amp;O365</f>
        <v>61100 3 1520</v>
      </c>
      <c r="Y365" s="0" t="n">
        <v>62</v>
      </c>
      <c r="Z365" s="0" t="n">
        <v>2015</v>
      </c>
      <c r="AA365" s="0" t="n">
        <v>68200</v>
      </c>
      <c r="AB365" s="0" t="n">
        <v>2</v>
      </c>
      <c r="AC365" s="346" t="n">
        <v>0</v>
      </c>
      <c r="AD365" s="346" t="n">
        <v>0</v>
      </c>
    </row>
    <row r="366" customFormat="false" ht="11.25" hidden="false" customHeight="true" outlineLevel="0" collapsed="false">
      <c r="K366" s="0" t="n">
        <v>2015</v>
      </c>
      <c r="L366" s="0" t="n">
        <v>7</v>
      </c>
      <c r="M366" s="0" t="n">
        <v>3</v>
      </c>
      <c r="N366" s="0" t="n">
        <v>61210</v>
      </c>
      <c r="O366" s="0" t="n">
        <v>1110</v>
      </c>
      <c r="P366" s="346" t="n">
        <v>5.1</v>
      </c>
      <c r="Q366" s="346" t="str">
        <f aca="false">N366&amp;" "&amp;O366</f>
        <v>61210 1110</v>
      </c>
      <c r="R366" s="346" t="str">
        <f aca="false">N366&amp;" "&amp;M366&amp;" "&amp;O366</f>
        <v>61210 3 1110</v>
      </c>
      <c r="Y366" s="0" t="n">
        <v>62</v>
      </c>
      <c r="Z366" s="0" t="n">
        <v>2015</v>
      </c>
      <c r="AA366" s="0" t="n">
        <v>68200</v>
      </c>
      <c r="AB366" s="0" t="n">
        <v>3</v>
      </c>
      <c r="AC366" s="346" t="n">
        <v>0</v>
      </c>
      <c r="AD366" s="346" t="n">
        <v>0</v>
      </c>
    </row>
    <row r="367" customFormat="false" ht="11.25" hidden="false" customHeight="true" outlineLevel="0" collapsed="false">
      <c r="K367" s="0" t="n">
        <v>2015</v>
      </c>
      <c r="L367" s="0" t="n">
        <v>7</v>
      </c>
      <c r="M367" s="0" t="n">
        <v>3</v>
      </c>
      <c r="N367" s="0" t="n">
        <v>61210</v>
      </c>
      <c r="O367" s="0" t="n">
        <v>1120</v>
      </c>
      <c r="P367" s="346" t="n">
        <v>33.33</v>
      </c>
      <c r="Q367" s="346" t="str">
        <f aca="false">N367&amp;" "&amp;O367</f>
        <v>61210 1120</v>
      </c>
      <c r="R367" s="346" t="str">
        <f aca="false">N367&amp;" "&amp;M367&amp;" "&amp;O367</f>
        <v>61210 3 1120</v>
      </c>
      <c r="Y367" s="0" t="n">
        <v>62</v>
      </c>
      <c r="Z367" s="0" t="n">
        <v>2015</v>
      </c>
      <c r="AA367" s="0" t="n">
        <v>68100</v>
      </c>
      <c r="AB367" s="0" t="n">
        <v>9</v>
      </c>
      <c r="AC367" s="346" t="n">
        <v>0</v>
      </c>
      <c r="AD367" s="346" t="n">
        <v>0</v>
      </c>
    </row>
    <row r="368" customFormat="false" ht="11.25" hidden="false" customHeight="true" outlineLevel="0" collapsed="false">
      <c r="K368" s="0" t="n">
        <v>2015</v>
      </c>
      <c r="L368" s="0" t="n">
        <v>7</v>
      </c>
      <c r="M368" s="0" t="n">
        <v>3</v>
      </c>
      <c r="N368" s="0" t="n">
        <v>61210</v>
      </c>
      <c r="O368" s="0" t="n">
        <v>1150</v>
      </c>
      <c r="P368" s="346" t="n">
        <v>13.6</v>
      </c>
      <c r="Q368" s="346" t="str">
        <f aca="false">N368&amp;" "&amp;O368</f>
        <v>61210 1150</v>
      </c>
      <c r="R368" s="346" t="str">
        <f aca="false">N368&amp;" "&amp;M368&amp;" "&amp;O368</f>
        <v>61210 3 1150</v>
      </c>
      <c r="Y368" s="0" t="n">
        <v>63</v>
      </c>
      <c r="Z368" s="0" t="n">
        <v>2015</v>
      </c>
      <c r="AA368" s="0" t="n">
        <v>68100</v>
      </c>
      <c r="AB368" s="0" t="n">
        <v>2</v>
      </c>
      <c r="AC368" s="346" t="n">
        <v>77644.38</v>
      </c>
      <c r="AD368" s="346" t="n">
        <v>1.66</v>
      </c>
    </row>
    <row r="369" customFormat="false" ht="11.25" hidden="false" customHeight="true" outlineLevel="0" collapsed="false">
      <c r="K369" s="0" t="n">
        <v>2015</v>
      </c>
      <c r="L369" s="0" t="n">
        <v>7</v>
      </c>
      <c r="M369" s="0" t="n">
        <v>3</v>
      </c>
      <c r="N369" s="0" t="n">
        <v>61220</v>
      </c>
      <c r="O369" s="0" t="n">
        <v>1130</v>
      </c>
      <c r="P369" s="346" t="n">
        <v>2</v>
      </c>
      <c r="Q369" s="346" t="str">
        <f aca="false">N369&amp;" "&amp;O369</f>
        <v>61220 1130</v>
      </c>
      <c r="R369" s="346" t="str">
        <f aca="false">N369&amp;" "&amp;M369&amp;" "&amp;O369</f>
        <v>61220 3 1130</v>
      </c>
      <c r="Y369" s="0" t="n">
        <v>63</v>
      </c>
      <c r="Z369" s="0" t="n">
        <v>2015</v>
      </c>
      <c r="AA369" s="0" t="n">
        <v>68100</v>
      </c>
      <c r="AB369" s="0" t="n">
        <v>3</v>
      </c>
      <c r="AC369" s="346" t="n">
        <v>15090.58</v>
      </c>
      <c r="AD369" s="346" t="n">
        <v>0.34</v>
      </c>
    </row>
    <row r="370" customFormat="false" ht="11.25" hidden="false" customHeight="true" outlineLevel="0" collapsed="false">
      <c r="K370" s="0" t="n">
        <v>2015</v>
      </c>
      <c r="L370" s="0" t="n">
        <v>7</v>
      </c>
      <c r="M370" s="0" t="n">
        <v>3</v>
      </c>
      <c r="N370" s="0" t="n">
        <v>61310</v>
      </c>
      <c r="O370" s="0" t="n">
        <v>1110</v>
      </c>
      <c r="P370" s="346" t="n">
        <v>10.8</v>
      </c>
      <c r="Q370" s="346" t="str">
        <f aca="false">N370&amp;" "&amp;O370</f>
        <v>61310 1110</v>
      </c>
      <c r="R370" s="346" t="str">
        <f aca="false">N370&amp;" "&amp;M370&amp;" "&amp;O370</f>
        <v>61310 3 1110</v>
      </c>
      <c r="Y370" s="0" t="n">
        <v>63</v>
      </c>
      <c r="Z370" s="0" t="n">
        <v>2015</v>
      </c>
      <c r="AA370" s="0" t="n">
        <v>68200</v>
      </c>
      <c r="AB370" s="0" t="n">
        <v>9</v>
      </c>
      <c r="AC370" s="346" t="n">
        <v>0</v>
      </c>
      <c r="AD370" s="346" t="n">
        <v>0</v>
      </c>
    </row>
    <row r="371" customFormat="false" ht="11.25" hidden="false" customHeight="true" outlineLevel="0" collapsed="false">
      <c r="K371" s="0" t="n">
        <v>2015</v>
      </c>
      <c r="L371" s="0" t="n">
        <v>7</v>
      </c>
      <c r="M371" s="0" t="n">
        <v>3</v>
      </c>
      <c r="N371" s="0" t="n">
        <v>61310</v>
      </c>
      <c r="O371" s="0" t="n">
        <v>1120</v>
      </c>
      <c r="P371" s="346" t="n">
        <v>78.9</v>
      </c>
      <c r="Q371" s="346" t="str">
        <f aca="false">N371&amp;" "&amp;O371</f>
        <v>61310 1120</v>
      </c>
      <c r="R371" s="346" t="str">
        <f aca="false">N371&amp;" "&amp;M371&amp;" "&amp;O371</f>
        <v>61310 3 1120</v>
      </c>
      <c r="Y371" s="0" t="n">
        <v>63</v>
      </c>
      <c r="Z371" s="0" t="n">
        <v>2015</v>
      </c>
      <c r="AA371" s="0" t="n">
        <v>68200</v>
      </c>
      <c r="AB371" s="0" t="n">
        <v>2</v>
      </c>
      <c r="AC371" s="346" t="n">
        <v>64030.84</v>
      </c>
      <c r="AD371" s="346" t="n">
        <v>1.29</v>
      </c>
    </row>
    <row r="372" customFormat="false" ht="11.25" hidden="false" customHeight="true" outlineLevel="0" collapsed="false">
      <c r="K372" s="0" t="n">
        <v>2015</v>
      </c>
      <c r="L372" s="0" t="n">
        <v>7</v>
      </c>
      <c r="M372" s="0" t="n">
        <v>3</v>
      </c>
      <c r="N372" s="0" t="n">
        <v>61310</v>
      </c>
      <c r="O372" s="0" t="n">
        <v>1140</v>
      </c>
      <c r="P372" s="346" t="n">
        <v>1</v>
      </c>
      <c r="Q372" s="346" t="str">
        <f aca="false">N372&amp;" "&amp;O372</f>
        <v>61310 1140</v>
      </c>
      <c r="R372" s="346" t="str">
        <f aca="false">N372&amp;" "&amp;M372&amp;" "&amp;O372</f>
        <v>61310 3 1140</v>
      </c>
      <c r="Y372" s="0" t="n">
        <v>63</v>
      </c>
      <c r="Z372" s="0" t="n">
        <v>2015</v>
      </c>
      <c r="AA372" s="0" t="n">
        <v>68200</v>
      </c>
      <c r="AB372" s="0" t="n">
        <v>3</v>
      </c>
      <c r="AC372" s="346" t="n">
        <v>35554.2</v>
      </c>
      <c r="AD372" s="346" t="n">
        <v>0.71</v>
      </c>
    </row>
    <row r="373" customFormat="false" ht="11.25" hidden="false" customHeight="true" outlineLevel="0" collapsed="false">
      <c r="K373" s="0" t="n">
        <v>2015</v>
      </c>
      <c r="L373" s="0" t="n">
        <v>7</v>
      </c>
      <c r="M373" s="0" t="n">
        <v>3</v>
      </c>
      <c r="N373" s="0" t="n">
        <v>61310</v>
      </c>
      <c r="O373" s="0" t="n">
        <v>1150</v>
      </c>
      <c r="P373" s="346" t="n">
        <v>36.5</v>
      </c>
      <c r="Q373" s="346" t="str">
        <f aca="false">N373&amp;" "&amp;O373</f>
        <v>61310 1150</v>
      </c>
      <c r="R373" s="346" t="str">
        <f aca="false">N373&amp;" "&amp;M373&amp;" "&amp;O373</f>
        <v>61310 3 1150</v>
      </c>
      <c r="Y373" s="0" t="n">
        <v>63</v>
      </c>
      <c r="Z373" s="0" t="n">
        <v>2015</v>
      </c>
      <c r="AA373" s="0" t="n">
        <v>68100</v>
      </c>
      <c r="AB373" s="0" t="n">
        <v>9</v>
      </c>
      <c r="AC373" s="346" t="n">
        <v>0</v>
      </c>
      <c r="AD373" s="346" t="n">
        <v>0</v>
      </c>
    </row>
    <row r="374" customFormat="false" ht="11.25" hidden="false" customHeight="true" outlineLevel="0" collapsed="false">
      <c r="K374" s="0" t="n">
        <v>2015</v>
      </c>
      <c r="L374" s="0" t="n">
        <v>7</v>
      </c>
      <c r="M374" s="0" t="n">
        <v>3</v>
      </c>
      <c r="N374" s="0" t="n">
        <v>61320</v>
      </c>
      <c r="O374" s="0" t="n">
        <v>1110</v>
      </c>
      <c r="P374" s="346" t="n">
        <v>0.02</v>
      </c>
      <c r="Q374" s="346" t="str">
        <f aca="false">N374&amp;" "&amp;O374</f>
        <v>61320 1110</v>
      </c>
      <c r="R374" s="346" t="str">
        <f aca="false">N374&amp;" "&amp;M374&amp;" "&amp;O374</f>
        <v>61320 3 1110</v>
      </c>
      <c r="Y374" s="0" t="n">
        <v>65</v>
      </c>
      <c r="Z374" s="0" t="n">
        <v>2015</v>
      </c>
      <c r="AA374" s="0" t="n">
        <v>68100</v>
      </c>
      <c r="AB374" s="0" t="n">
        <v>2</v>
      </c>
      <c r="AC374" s="346" t="n">
        <v>31750.2</v>
      </c>
      <c r="AD374" s="346" t="n">
        <v>0.62</v>
      </c>
    </row>
    <row r="375" customFormat="false" ht="11.25" hidden="false" customHeight="true" outlineLevel="0" collapsed="false">
      <c r="K375" s="0" t="n">
        <v>2015</v>
      </c>
      <c r="L375" s="0" t="n">
        <v>7</v>
      </c>
      <c r="M375" s="0" t="n">
        <v>3</v>
      </c>
      <c r="N375" s="0" t="n">
        <v>61320</v>
      </c>
      <c r="O375" s="0" t="n">
        <v>1120</v>
      </c>
      <c r="P375" s="346" t="n">
        <v>0.02</v>
      </c>
      <c r="Q375" s="346" t="str">
        <f aca="false">N375&amp;" "&amp;O375</f>
        <v>61320 1120</v>
      </c>
      <c r="R375" s="346" t="str">
        <f aca="false">N375&amp;" "&amp;M375&amp;" "&amp;O375</f>
        <v>61320 3 1120</v>
      </c>
      <c r="Y375" s="0" t="n">
        <v>65</v>
      </c>
      <c r="Z375" s="0" t="n">
        <v>2015</v>
      </c>
      <c r="AA375" s="0" t="n">
        <v>68100</v>
      </c>
      <c r="AB375" s="0" t="n">
        <v>3</v>
      </c>
      <c r="AC375" s="346" t="n">
        <v>19459.92</v>
      </c>
      <c r="AD375" s="346" t="n">
        <v>0.38</v>
      </c>
    </row>
    <row r="376" customFormat="false" ht="11.25" hidden="false" customHeight="true" outlineLevel="0" collapsed="false">
      <c r="K376" s="0" t="n">
        <v>2015</v>
      </c>
      <c r="L376" s="0" t="n">
        <v>7</v>
      </c>
      <c r="M376" s="0" t="n">
        <v>3</v>
      </c>
      <c r="N376" s="0" t="n">
        <v>61320</v>
      </c>
      <c r="O376" s="0" t="n">
        <v>1122</v>
      </c>
      <c r="P376" s="346" t="n">
        <v>8.24</v>
      </c>
      <c r="Q376" s="346" t="str">
        <f aca="false">N376&amp;" "&amp;O376</f>
        <v>61320 1122</v>
      </c>
      <c r="R376" s="346" t="str">
        <f aca="false">N376&amp;" "&amp;M376&amp;" "&amp;O376</f>
        <v>61320 3 1122</v>
      </c>
      <c r="Y376" s="0" t="n">
        <v>65</v>
      </c>
      <c r="Z376" s="0" t="n">
        <v>2015</v>
      </c>
      <c r="AA376" s="0" t="n">
        <v>68200</v>
      </c>
      <c r="AB376" s="0" t="n">
        <v>9</v>
      </c>
      <c r="AC376" s="346" t="n">
        <v>0</v>
      </c>
      <c r="AD376" s="346" t="n">
        <v>0</v>
      </c>
    </row>
    <row r="377" customFormat="false" ht="11.25" hidden="false" customHeight="true" outlineLevel="0" collapsed="false">
      <c r="K377" s="0" t="n">
        <v>2015</v>
      </c>
      <c r="L377" s="0" t="n">
        <v>7</v>
      </c>
      <c r="M377" s="0" t="n">
        <v>3</v>
      </c>
      <c r="N377" s="0" t="n">
        <v>61320</v>
      </c>
      <c r="O377" s="0" t="n">
        <v>1150</v>
      </c>
      <c r="P377" s="346" t="n">
        <v>4.93</v>
      </c>
      <c r="Q377" s="346" t="str">
        <f aca="false">N377&amp;" "&amp;O377</f>
        <v>61320 1150</v>
      </c>
      <c r="R377" s="346" t="str">
        <f aca="false">N377&amp;" "&amp;M377&amp;" "&amp;O377</f>
        <v>61320 3 1150</v>
      </c>
      <c r="Y377" s="0" t="n">
        <v>65</v>
      </c>
      <c r="Z377" s="0" t="n">
        <v>2015</v>
      </c>
      <c r="AA377" s="0" t="n">
        <v>68200</v>
      </c>
      <c r="AB377" s="0" t="n">
        <v>2</v>
      </c>
      <c r="AC377" s="346" t="n">
        <v>0</v>
      </c>
      <c r="AD377" s="346" t="n">
        <v>0</v>
      </c>
    </row>
    <row r="378" customFormat="false" ht="11.25" hidden="false" customHeight="true" outlineLevel="0" collapsed="false">
      <c r="K378" s="0" t="n">
        <v>2015</v>
      </c>
      <c r="L378" s="0" t="n">
        <v>7</v>
      </c>
      <c r="M378" s="0" t="n">
        <v>3</v>
      </c>
      <c r="N378" s="0" t="n">
        <v>61410</v>
      </c>
      <c r="O378" s="0" t="n">
        <v>1126</v>
      </c>
      <c r="P378" s="346" t="n">
        <v>7.3</v>
      </c>
      <c r="Q378" s="346" t="str">
        <f aca="false">N378&amp;" "&amp;O378</f>
        <v>61410 1126</v>
      </c>
      <c r="R378" s="346" t="str">
        <f aca="false">N378&amp;" "&amp;M378&amp;" "&amp;O378</f>
        <v>61410 3 1126</v>
      </c>
      <c r="Y378" s="0" t="n">
        <v>65</v>
      </c>
      <c r="Z378" s="0" t="n">
        <v>2015</v>
      </c>
      <c r="AA378" s="0" t="n">
        <v>68200</v>
      </c>
      <c r="AB378" s="0" t="n">
        <v>3</v>
      </c>
      <c r="AC378" s="346" t="n">
        <v>0</v>
      </c>
      <c r="AD378" s="346" t="n">
        <v>0</v>
      </c>
    </row>
    <row r="379" customFormat="false" ht="11.25" hidden="false" customHeight="true" outlineLevel="0" collapsed="false">
      <c r="K379" s="0" t="n">
        <v>2015</v>
      </c>
      <c r="L379" s="0" t="n">
        <v>7</v>
      </c>
      <c r="M379" s="0" t="n">
        <v>3</v>
      </c>
      <c r="N379" s="0" t="n">
        <v>61410</v>
      </c>
      <c r="O379" s="0" t="n">
        <v>1127</v>
      </c>
      <c r="P379" s="346" t="n">
        <v>16.2</v>
      </c>
      <c r="Q379" s="346" t="str">
        <f aca="false">N379&amp;" "&amp;O379</f>
        <v>61410 1127</v>
      </c>
      <c r="R379" s="346" t="str">
        <f aca="false">N379&amp;" "&amp;M379&amp;" "&amp;O379</f>
        <v>61410 3 1127</v>
      </c>
      <c r="Y379" s="0" t="n">
        <v>65</v>
      </c>
      <c r="Z379" s="0" t="n">
        <v>2015</v>
      </c>
      <c r="AA379" s="0" t="n">
        <v>68100</v>
      </c>
      <c r="AB379" s="0" t="n">
        <v>9</v>
      </c>
      <c r="AC379" s="346" t="n">
        <v>0</v>
      </c>
      <c r="AD379" s="346" t="n">
        <v>0</v>
      </c>
    </row>
    <row r="380" customFormat="false" ht="11.25" hidden="false" customHeight="true" outlineLevel="0" collapsed="false">
      <c r="K380" s="0" t="n">
        <v>2015</v>
      </c>
      <c r="L380" s="0" t="n">
        <v>7</v>
      </c>
      <c r="M380" s="0" t="n">
        <v>3</v>
      </c>
      <c r="N380" s="0" t="n">
        <v>61410</v>
      </c>
      <c r="O380" s="0" t="n">
        <v>1140</v>
      </c>
      <c r="P380" s="346" t="n">
        <v>3.05</v>
      </c>
      <c r="Q380" s="346" t="str">
        <f aca="false">N380&amp;" "&amp;O380</f>
        <v>61410 1140</v>
      </c>
      <c r="R380" s="346" t="str">
        <f aca="false">N380&amp;" "&amp;M380&amp;" "&amp;O380</f>
        <v>61410 3 1140</v>
      </c>
      <c r="Y380" s="0" t="n">
        <v>66</v>
      </c>
      <c r="Z380" s="0" t="n">
        <v>2015</v>
      </c>
      <c r="AA380" s="0" t="n">
        <v>68100</v>
      </c>
      <c r="AB380" s="0" t="n">
        <v>2</v>
      </c>
      <c r="AC380" s="346" t="n">
        <v>0</v>
      </c>
      <c r="AD380" s="346" t="n">
        <v>0</v>
      </c>
    </row>
    <row r="381" customFormat="false" ht="11.25" hidden="false" customHeight="true" outlineLevel="0" collapsed="false">
      <c r="K381" s="0" t="n">
        <v>2015</v>
      </c>
      <c r="L381" s="0" t="n">
        <v>7</v>
      </c>
      <c r="M381" s="0" t="n">
        <v>3</v>
      </c>
      <c r="N381" s="0" t="n">
        <v>61410</v>
      </c>
      <c r="O381" s="0" t="n">
        <v>1150</v>
      </c>
      <c r="P381" s="346" t="n">
        <v>38.26</v>
      </c>
      <c r="Q381" s="346" t="str">
        <f aca="false">N381&amp;" "&amp;O381</f>
        <v>61410 1150</v>
      </c>
      <c r="R381" s="346" t="str">
        <f aca="false">N381&amp;" "&amp;M381&amp;" "&amp;O381</f>
        <v>61410 3 1150</v>
      </c>
      <c r="Y381" s="0" t="n">
        <v>66</v>
      </c>
      <c r="Z381" s="0" t="n">
        <v>2015</v>
      </c>
      <c r="AA381" s="0" t="n">
        <v>68100</v>
      </c>
      <c r="AB381" s="0" t="n">
        <v>3</v>
      </c>
      <c r="AC381" s="346" t="n">
        <v>0</v>
      </c>
      <c r="AD381" s="346" t="n">
        <v>0</v>
      </c>
    </row>
    <row r="382" customFormat="false" ht="11.25" hidden="false" customHeight="true" outlineLevel="0" collapsed="false">
      <c r="K382" s="0" t="n">
        <v>2015</v>
      </c>
      <c r="L382" s="0" t="n">
        <v>7</v>
      </c>
      <c r="M382" s="0" t="n">
        <v>9</v>
      </c>
      <c r="N382" s="0" t="n">
        <v>61100</v>
      </c>
      <c r="O382" s="0" t="n">
        <v>1110</v>
      </c>
      <c r="P382" s="346" t="n">
        <v>11</v>
      </c>
      <c r="Q382" s="346" t="str">
        <f aca="false">N382&amp;" "&amp;O382</f>
        <v>61100 1110</v>
      </c>
      <c r="R382" s="346" t="str">
        <f aca="false">N382&amp;" "&amp;M382&amp;" "&amp;O382</f>
        <v>61100 9 1110</v>
      </c>
      <c r="Y382" s="0" t="n">
        <v>66</v>
      </c>
      <c r="Z382" s="0" t="n">
        <v>2015</v>
      </c>
      <c r="AA382" s="0" t="n">
        <v>68200</v>
      </c>
      <c r="AB382" s="0" t="n">
        <v>9</v>
      </c>
      <c r="AC382" s="346" t="n">
        <v>0</v>
      </c>
      <c r="AD382" s="346" t="n">
        <v>0</v>
      </c>
    </row>
    <row r="383" customFormat="false" ht="11.25" hidden="false" customHeight="true" outlineLevel="0" collapsed="false">
      <c r="K383" s="0" t="n">
        <v>2015</v>
      </c>
      <c r="L383" s="0" t="n">
        <v>7</v>
      </c>
      <c r="M383" s="0" t="n">
        <v>9</v>
      </c>
      <c r="N383" s="0" t="n">
        <v>61100</v>
      </c>
      <c r="O383" s="0" t="n">
        <v>1120</v>
      </c>
      <c r="P383" s="346" t="n">
        <v>156.5</v>
      </c>
      <c r="Q383" s="346" t="str">
        <f aca="false">N383&amp;" "&amp;O383</f>
        <v>61100 1120</v>
      </c>
      <c r="R383" s="346" t="str">
        <f aca="false">N383&amp;" "&amp;M383&amp;" "&amp;O383</f>
        <v>61100 9 1120</v>
      </c>
      <c r="Y383" s="0" t="n">
        <v>66</v>
      </c>
      <c r="Z383" s="0" t="n">
        <v>2015</v>
      </c>
      <c r="AA383" s="0" t="n">
        <v>68200</v>
      </c>
      <c r="AB383" s="0" t="n">
        <v>2</v>
      </c>
      <c r="AC383" s="346" t="n">
        <v>0</v>
      </c>
      <c r="AD383" s="346" t="n">
        <v>0</v>
      </c>
    </row>
    <row r="384" customFormat="false" ht="11.25" hidden="false" customHeight="true" outlineLevel="0" collapsed="false">
      <c r="K384" s="0" t="n">
        <v>2015</v>
      </c>
      <c r="L384" s="0" t="n">
        <v>7</v>
      </c>
      <c r="M384" s="0" t="n">
        <v>9</v>
      </c>
      <c r="N384" s="0" t="n">
        <v>61100</v>
      </c>
      <c r="O384" s="0" t="n">
        <v>1140</v>
      </c>
      <c r="P384" s="346" t="n">
        <v>0.33</v>
      </c>
      <c r="Q384" s="346" t="str">
        <f aca="false">N384&amp;" "&amp;O384</f>
        <v>61100 1140</v>
      </c>
      <c r="R384" s="346" t="str">
        <f aca="false">N384&amp;" "&amp;M384&amp;" "&amp;O384</f>
        <v>61100 9 1140</v>
      </c>
      <c r="Y384" s="0" t="n">
        <v>66</v>
      </c>
      <c r="Z384" s="0" t="n">
        <v>2015</v>
      </c>
      <c r="AA384" s="0" t="n">
        <v>68200</v>
      </c>
      <c r="AB384" s="0" t="n">
        <v>3</v>
      </c>
      <c r="AC384" s="346" t="n">
        <v>0</v>
      </c>
      <c r="AD384" s="346" t="n">
        <v>0</v>
      </c>
    </row>
    <row r="385" customFormat="false" ht="11.25" hidden="false" customHeight="true" outlineLevel="0" collapsed="false">
      <c r="K385" s="0" t="n">
        <v>2015</v>
      </c>
      <c r="L385" s="0" t="n">
        <v>7</v>
      </c>
      <c r="M385" s="0" t="n">
        <v>9</v>
      </c>
      <c r="N385" s="0" t="n">
        <v>61100</v>
      </c>
      <c r="O385" s="0" t="n">
        <v>1150</v>
      </c>
      <c r="P385" s="346" t="n">
        <v>21.2</v>
      </c>
      <c r="Q385" s="346" t="str">
        <f aca="false">N385&amp;" "&amp;O385</f>
        <v>61100 1150</v>
      </c>
      <c r="R385" s="346" t="str">
        <f aca="false">N385&amp;" "&amp;M385&amp;" "&amp;O385</f>
        <v>61100 9 1150</v>
      </c>
      <c r="Y385" s="0" t="n">
        <v>66</v>
      </c>
      <c r="Z385" s="0" t="n">
        <v>2015</v>
      </c>
      <c r="AA385" s="0" t="n">
        <v>68100</v>
      </c>
      <c r="AB385" s="0" t="n">
        <v>9</v>
      </c>
      <c r="AC385" s="346" t="n">
        <v>53709.96</v>
      </c>
      <c r="AD385" s="346" t="n">
        <v>1</v>
      </c>
    </row>
    <row r="386" customFormat="false" ht="11.25" hidden="false" customHeight="true" outlineLevel="0" collapsed="false">
      <c r="K386" s="0" t="n">
        <v>2015</v>
      </c>
      <c r="L386" s="0" t="n">
        <v>7</v>
      </c>
      <c r="M386" s="0" t="n">
        <v>9</v>
      </c>
      <c r="N386" s="0" t="n">
        <v>61100</v>
      </c>
      <c r="O386" s="0" t="n">
        <v>1151</v>
      </c>
      <c r="P386" s="346" t="n">
        <v>4.3</v>
      </c>
      <c r="Q386" s="346" t="str">
        <f aca="false">N386&amp;" "&amp;O386</f>
        <v>61100 1151</v>
      </c>
      <c r="R386" s="346" t="str">
        <f aca="false">N386&amp;" "&amp;M386&amp;" "&amp;O386</f>
        <v>61100 9 1151</v>
      </c>
      <c r="Y386" s="0" t="n">
        <v>67</v>
      </c>
      <c r="Z386" s="0" t="n">
        <v>2015</v>
      </c>
      <c r="AA386" s="0" t="n">
        <v>68100</v>
      </c>
      <c r="AB386" s="0" t="n">
        <v>2</v>
      </c>
      <c r="AC386" s="346" t="n">
        <v>0</v>
      </c>
      <c r="AD386" s="346" t="n">
        <v>0</v>
      </c>
    </row>
    <row r="387" customFormat="false" ht="11.25" hidden="false" customHeight="true" outlineLevel="0" collapsed="false">
      <c r="K387" s="0" t="n">
        <v>2015</v>
      </c>
      <c r="L387" s="0" t="n">
        <v>7</v>
      </c>
      <c r="M387" s="0" t="n">
        <v>9</v>
      </c>
      <c r="N387" s="0" t="n">
        <v>61100</v>
      </c>
      <c r="O387" s="0" t="n">
        <v>1520</v>
      </c>
      <c r="P387" s="346" t="n">
        <v>0.85</v>
      </c>
      <c r="Q387" s="346" t="str">
        <f aca="false">N387&amp;" "&amp;O387</f>
        <v>61100 1520</v>
      </c>
      <c r="R387" s="346" t="str">
        <f aca="false">N387&amp;" "&amp;M387&amp;" "&amp;O387</f>
        <v>61100 9 1520</v>
      </c>
      <c r="Y387" s="0" t="n">
        <v>67</v>
      </c>
      <c r="Z387" s="0" t="n">
        <v>2015</v>
      </c>
      <c r="AA387" s="0" t="n">
        <v>68100</v>
      </c>
      <c r="AB387" s="0" t="n">
        <v>3</v>
      </c>
      <c r="AC387" s="346" t="n">
        <v>0</v>
      </c>
      <c r="AD387" s="346" t="n">
        <v>0</v>
      </c>
    </row>
    <row r="388" customFormat="false" ht="11.25" hidden="false" customHeight="true" outlineLevel="0" collapsed="false">
      <c r="K388" s="0" t="n">
        <v>2015</v>
      </c>
      <c r="L388" s="0" t="n">
        <v>7</v>
      </c>
      <c r="M388" s="0" t="n">
        <v>9</v>
      </c>
      <c r="N388" s="0" t="n">
        <v>61310</v>
      </c>
      <c r="O388" s="0" t="n">
        <v>1110</v>
      </c>
      <c r="P388" s="346" t="n">
        <v>0.4</v>
      </c>
      <c r="Q388" s="346" t="str">
        <f aca="false">N388&amp;" "&amp;O388</f>
        <v>61310 1110</v>
      </c>
      <c r="R388" s="346" t="str">
        <f aca="false">N388&amp;" "&amp;M388&amp;" "&amp;O388</f>
        <v>61310 9 1110</v>
      </c>
      <c r="Y388" s="0" t="n">
        <v>67</v>
      </c>
      <c r="Z388" s="0" t="n">
        <v>2015</v>
      </c>
      <c r="AA388" s="0" t="n">
        <v>68200</v>
      </c>
      <c r="AB388" s="0" t="n">
        <v>9</v>
      </c>
      <c r="AC388" s="346" t="n">
        <v>69008.04</v>
      </c>
      <c r="AD388" s="346" t="n">
        <v>1.1</v>
      </c>
    </row>
    <row r="389" customFormat="false" ht="11.25" hidden="false" customHeight="true" outlineLevel="0" collapsed="false">
      <c r="K389" s="0" t="n">
        <v>2015</v>
      </c>
      <c r="L389" s="0" t="n">
        <v>7</v>
      </c>
      <c r="M389" s="0" t="n">
        <v>9</v>
      </c>
      <c r="N389" s="0" t="n">
        <v>61310</v>
      </c>
      <c r="O389" s="0" t="n">
        <v>1120</v>
      </c>
      <c r="P389" s="346" t="n">
        <v>2.48</v>
      </c>
      <c r="Q389" s="346" t="str">
        <f aca="false">N389&amp;" "&amp;O389</f>
        <v>61310 1120</v>
      </c>
      <c r="R389" s="346" t="str">
        <f aca="false">N389&amp;" "&amp;M389&amp;" "&amp;O389</f>
        <v>61310 9 1120</v>
      </c>
      <c r="Y389" s="0" t="n">
        <v>67</v>
      </c>
      <c r="Z389" s="0" t="n">
        <v>2015</v>
      </c>
      <c r="AA389" s="0" t="n">
        <v>68200</v>
      </c>
      <c r="AB389" s="0" t="n">
        <v>2</v>
      </c>
      <c r="AC389" s="346" t="n">
        <v>0</v>
      </c>
      <c r="AD389" s="346" t="n">
        <v>0</v>
      </c>
    </row>
    <row r="390" customFormat="false" ht="11.25" hidden="false" customHeight="true" outlineLevel="0" collapsed="false">
      <c r="K390" s="0" t="n">
        <v>2015</v>
      </c>
      <c r="L390" s="0" t="n">
        <v>7</v>
      </c>
      <c r="M390" s="0" t="n">
        <v>9</v>
      </c>
      <c r="N390" s="0" t="n">
        <v>61310</v>
      </c>
      <c r="O390" s="0" t="n">
        <v>1150</v>
      </c>
      <c r="P390" s="346" t="n">
        <v>0.02</v>
      </c>
      <c r="Q390" s="346" t="str">
        <f aca="false">N390&amp;" "&amp;O390</f>
        <v>61310 1150</v>
      </c>
      <c r="R390" s="346" t="str">
        <f aca="false">N390&amp;" "&amp;M390&amp;" "&amp;O390</f>
        <v>61310 9 1150</v>
      </c>
      <c r="Y390" s="0" t="n">
        <v>67</v>
      </c>
      <c r="Z390" s="0" t="n">
        <v>2015</v>
      </c>
      <c r="AA390" s="0" t="n">
        <v>68200</v>
      </c>
      <c r="AB390" s="0" t="n">
        <v>3</v>
      </c>
      <c r="AC390" s="346" t="n">
        <v>0</v>
      </c>
      <c r="AD390" s="346" t="n">
        <v>0</v>
      </c>
    </row>
    <row r="391" customFormat="false" ht="11.25" hidden="false" customHeight="true" outlineLevel="0" collapsed="false">
      <c r="K391" s="0" t="n">
        <v>2015</v>
      </c>
      <c r="L391" s="0" t="n">
        <v>7</v>
      </c>
      <c r="M391" s="0" t="n">
        <v>9</v>
      </c>
      <c r="N391" s="0" t="n">
        <v>62100</v>
      </c>
      <c r="O391" s="0" t="n">
        <v>1110</v>
      </c>
      <c r="P391" s="346" t="n">
        <v>12</v>
      </c>
      <c r="Q391" s="346" t="str">
        <f aca="false">N391&amp;" "&amp;O391</f>
        <v>62100 1110</v>
      </c>
      <c r="R391" s="346" t="str">
        <f aca="false">N391&amp;" "&amp;M391&amp;" "&amp;O391</f>
        <v>62100 9 1110</v>
      </c>
      <c r="Y391" s="0" t="n">
        <v>67</v>
      </c>
      <c r="Z391" s="0" t="n">
        <v>2015</v>
      </c>
      <c r="AA391" s="0" t="n">
        <v>68100</v>
      </c>
      <c r="AB391" s="0" t="n">
        <v>9</v>
      </c>
      <c r="AC391" s="346" t="n">
        <v>0</v>
      </c>
      <c r="AD391" s="346" t="n">
        <v>0</v>
      </c>
    </row>
    <row r="392" customFormat="false" ht="11.25" hidden="false" customHeight="true" outlineLevel="0" collapsed="false">
      <c r="K392" s="0" t="n">
        <v>2015</v>
      </c>
      <c r="L392" s="0" t="n">
        <v>7</v>
      </c>
      <c r="M392" s="0" t="n">
        <v>9</v>
      </c>
      <c r="N392" s="0" t="n">
        <v>62100</v>
      </c>
      <c r="O392" s="0" t="n">
        <v>1111</v>
      </c>
      <c r="P392" s="346" t="n">
        <v>5</v>
      </c>
      <c r="Q392" s="346" t="str">
        <f aca="false">N392&amp;" "&amp;O392</f>
        <v>62100 1111</v>
      </c>
      <c r="R392" s="346" t="str">
        <f aca="false">N392&amp;" "&amp;M392&amp;" "&amp;O392</f>
        <v>62100 9 1111</v>
      </c>
      <c r="Y392" s="0" t="n">
        <v>68</v>
      </c>
      <c r="Z392" s="0" t="n">
        <v>2015</v>
      </c>
      <c r="AA392" s="0" t="n">
        <v>68100</v>
      </c>
      <c r="AB392" s="0" t="n">
        <v>2</v>
      </c>
      <c r="AC392" s="346" t="n">
        <v>44739.96</v>
      </c>
      <c r="AD392" s="346" t="n">
        <v>1</v>
      </c>
    </row>
    <row r="393" customFormat="false" ht="11.25" hidden="false" customHeight="true" outlineLevel="0" collapsed="false">
      <c r="K393" s="0" t="n">
        <v>2015</v>
      </c>
      <c r="L393" s="0" t="n">
        <v>7</v>
      </c>
      <c r="M393" s="0" t="n">
        <v>9</v>
      </c>
      <c r="N393" s="0" t="n">
        <v>62100</v>
      </c>
      <c r="O393" s="0" t="n">
        <v>1112</v>
      </c>
      <c r="P393" s="346" t="n">
        <v>1</v>
      </c>
      <c r="Q393" s="346" t="str">
        <f aca="false">N393&amp;" "&amp;O393</f>
        <v>62100 1112</v>
      </c>
      <c r="R393" s="346" t="str">
        <f aca="false">N393&amp;" "&amp;M393&amp;" "&amp;O393</f>
        <v>62100 9 1112</v>
      </c>
      <c r="Y393" s="0" t="n">
        <v>68</v>
      </c>
      <c r="Z393" s="0" t="n">
        <v>2015</v>
      </c>
      <c r="AA393" s="0" t="n">
        <v>68100</v>
      </c>
      <c r="AB393" s="0" t="n">
        <v>3</v>
      </c>
      <c r="AC393" s="346" t="n">
        <v>172376.04</v>
      </c>
      <c r="AD393" s="346" t="n">
        <v>4</v>
      </c>
    </row>
    <row r="394" customFormat="false" ht="11.25" hidden="false" customHeight="true" outlineLevel="0" collapsed="false">
      <c r="K394" s="0" t="n">
        <v>2015</v>
      </c>
      <c r="L394" s="0" t="n">
        <v>7</v>
      </c>
      <c r="M394" s="0" t="n">
        <v>9</v>
      </c>
      <c r="N394" s="0" t="n">
        <v>62100</v>
      </c>
      <c r="O394" s="0" t="n">
        <v>1113</v>
      </c>
      <c r="P394" s="346" t="n">
        <v>6</v>
      </c>
      <c r="Q394" s="346" t="str">
        <f aca="false">N394&amp;" "&amp;O394</f>
        <v>62100 1113</v>
      </c>
      <c r="R394" s="346" t="str">
        <f aca="false">N394&amp;" "&amp;M394&amp;" "&amp;O394</f>
        <v>62100 9 1113</v>
      </c>
      <c r="Y394" s="0" t="n">
        <v>68</v>
      </c>
      <c r="Z394" s="0" t="n">
        <v>2015</v>
      </c>
      <c r="AA394" s="0" t="n">
        <v>68200</v>
      </c>
      <c r="AB394" s="0" t="n">
        <v>9</v>
      </c>
      <c r="AC394" s="346" t="n">
        <v>0</v>
      </c>
      <c r="AD394" s="346" t="n">
        <v>0</v>
      </c>
    </row>
    <row r="395" customFormat="false" ht="11.25" hidden="false" customHeight="true" outlineLevel="0" collapsed="false">
      <c r="K395" s="0" t="n">
        <v>2015</v>
      </c>
      <c r="L395" s="0" t="n">
        <v>7</v>
      </c>
      <c r="M395" s="0" t="n">
        <v>9</v>
      </c>
      <c r="N395" s="0" t="n">
        <v>62100</v>
      </c>
      <c r="O395" s="0" t="n">
        <v>1130</v>
      </c>
      <c r="P395" s="346" t="n">
        <v>24.4</v>
      </c>
      <c r="Q395" s="346" t="str">
        <f aca="false">N395&amp;" "&amp;O395</f>
        <v>62100 1130</v>
      </c>
      <c r="R395" s="346" t="str">
        <f aca="false">N395&amp;" "&amp;M395&amp;" "&amp;O395</f>
        <v>62100 9 1130</v>
      </c>
      <c r="Y395" s="0" t="n">
        <v>68</v>
      </c>
      <c r="Z395" s="0" t="n">
        <v>2015</v>
      </c>
      <c r="AA395" s="0" t="n">
        <v>68200</v>
      </c>
      <c r="AB395" s="0" t="n">
        <v>2</v>
      </c>
      <c r="AC395" s="346" t="n">
        <v>0</v>
      </c>
      <c r="AD395" s="346" t="n">
        <v>0</v>
      </c>
    </row>
    <row r="396" customFormat="false" ht="11.25" hidden="false" customHeight="true" outlineLevel="0" collapsed="false">
      <c r="K396" s="0" t="n">
        <v>2015</v>
      </c>
      <c r="L396" s="0" t="n">
        <v>7</v>
      </c>
      <c r="M396" s="0" t="n">
        <v>9</v>
      </c>
      <c r="N396" s="0" t="n">
        <v>62100</v>
      </c>
      <c r="O396" s="0" t="n">
        <v>1140</v>
      </c>
      <c r="P396" s="346" t="n">
        <v>4</v>
      </c>
      <c r="Q396" s="346" t="str">
        <f aca="false">N396&amp;" "&amp;O396</f>
        <v>62100 1140</v>
      </c>
      <c r="R396" s="346" t="str">
        <f aca="false">N396&amp;" "&amp;M396&amp;" "&amp;O396</f>
        <v>62100 9 1140</v>
      </c>
      <c r="Y396" s="0" t="n">
        <v>68</v>
      </c>
      <c r="Z396" s="0" t="n">
        <v>2015</v>
      </c>
      <c r="AA396" s="0" t="n">
        <v>68200</v>
      </c>
      <c r="AB396" s="0" t="n">
        <v>3</v>
      </c>
      <c r="AC396" s="346" t="n">
        <v>0</v>
      </c>
      <c r="AD396" s="346" t="n">
        <v>0</v>
      </c>
    </row>
    <row r="397" customFormat="false" ht="11.25" hidden="false" customHeight="true" outlineLevel="0" collapsed="false">
      <c r="K397" s="0" t="n">
        <v>2015</v>
      </c>
      <c r="L397" s="0" t="n">
        <v>7</v>
      </c>
      <c r="M397" s="0" t="n">
        <v>9</v>
      </c>
      <c r="N397" s="0" t="n">
        <v>62100</v>
      </c>
      <c r="O397" s="0" t="n">
        <v>1150</v>
      </c>
      <c r="P397" s="346" t="n">
        <v>37.6</v>
      </c>
      <c r="Q397" s="346" t="str">
        <f aca="false">N397&amp;" "&amp;O397</f>
        <v>62100 1150</v>
      </c>
      <c r="R397" s="346" t="str">
        <f aca="false">N397&amp;" "&amp;M397&amp;" "&amp;O397</f>
        <v>62100 9 1150</v>
      </c>
      <c r="Y397" s="0" t="n">
        <v>68</v>
      </c>
      <c r="Z397" s="0" t="n">
        <v>2015</v>
      </c>
      <c r="AA397" s="0" t="n">
        <v>68100</v>
      </c>
      <c r="AB397" s="0" t="n">
        <v>9</v>
      </c>
      <c r="AC397" s="346" t="n">
        <v>0</v>
      </c>
      <c r="AD397" s="346" t="n">
        <v>0</v>
      </c>
    </row>
    <row r="398" customFormat="false" ht="11.25" hidden="false" customHeight="true" outlineLevel="0" collapsed="false">
      <c r="K398" s="0" t="n">
        <v>2015</v>
      </c>
      <c r="L398" s="0" t="n">
        <v>7</v>
      </c>
      <c r="M398" s="0" t="n">
        <v>9</v>
      </c>
      <c r="N398" s="0" t="n">
        <v>62200</v>
      </c>
      <c r="O398" s="0" t="n">
        <v>1110</v>
      </c>
      <c r="P398" s="346" t="n">
        <v>2.1</v>
      </c>
      <c r="Q398" s="346" t="str">
        <f aca="false">N398&amp;" "&amp;O398</f>
        <v>62200 1110</v>
      </c>
      <c r="R398" s="346" t="str">
        <f aca="false">N398&amp;" "&amp;M398&amp;" "&amp;O398</f>
        <v>62200 9 1110</v>
      </c>
      <c r="Y398" s="0" t="n">
        <v>69</v>
      </c>
      <c r="Z398" s="0" t="n">
        <v>2015</v>
      </c>
      <c r="AA398" s="0" t="n">
        <v>68100</v>
      </c>
      <c r="AB398" s="0" t="n">
        <v>2</v>
      </c>
      <c r="AC398" s="346" t="n">
        <v>0</v>
      </c>
      <c r="AD398" s="346" t="n">
        <v>0</v>
      </c>
    </row>
    <row r="399" customFormat="false" ht="11.25" hidden="false" customHeight="true" outlineLevel="0" collapsed="false">
      <c r="K399" s="0" t="n">
        <v>2015</v>
      </c>
      <c r="L399" s="0" t="n">
        <v>7</v>
      </c>
      <c r="M399" s="0" t="n">
        <v>9</v>
      </c>
      <c r="N399" s="0" t="n">
        <v>62200</v>
      </c>
      <c r="O399" s="0" t="n">
        <v>1130</v>
      </c>
      <c r="P399" s="346" t="n">
        <v>4.2</v>
      </c>
      <c r="Q399" s="346" t="str">
        <f aca="false">N399&amp;" "&amp;O399</f>
        <v>62200 1130</v>
      </c>
      <c r="R399" s="346" t="str">
        <f aca="false">N399&amp;" "&amp;M399&amp;" "&amp;O399</f>
        <v>62200 9 1130</v>
      </c>
      <c r="Y399" s="0" t="n">
        <v>69</v>
      </c>
      <c r="Z399" s="0" t="n">
        <v>2015</v>
      </c>
      <c r="AA399" s="0" t="n">
        <v>68100</v>
      </c>
      <c r="AB399" s="0" t="n">
        <v>3</v>
      </c>
      <c r="AC399" s="346" t="n">
        <v>0</v>
      </c>
      <c r="AD399" s="346" t="n">
        <v>0</v>
      </c>
    </row>
    <row r="400" customFormat="false" ht="11.25" hidden="false" customHeight="true" outlineLevel="0" collapsed="false">
      <c r="K400" s="0" t="n">
        <v>2015</v>
      </c>
      <c r="L400" s="0" t="n">
        <v>7</v>
      </c>
      <c r="M400" s="0" t="n">
        <v>9</v>
      </c>
      <c r="N400" s="0" t="n">
        <v>62200</v>
      </c>
      <c r="O400" s="0" t="n">
        <v>1132</v>
      </c>
      <c r="P400" s="346" t="n">
        <v>28.7</v>
      </c>
      <c r="Q400" s="346" t="str">
        <f aca="false">N400&amp;" "&amp;O400</f>
        <v>62200 1132</v>
      </c>
      <c r="R400" s="346" t="str">
        <f aca="false">N400&amp;" "&amp;M400&amp;" "&amp;O400</f>
        <v>62200 9 1132</v>
      </c>
      <c r="Y400" s="0" t="n">
        <v>69</v>
      </c>
      <c r="Z400" s="0" t="n">
        <v>2015</v>
      </c>
      <c r="AA400" s="0" t="n">
        <v>68200</v>
      </c>
      <c r="AB400" s="0" t="n">
        <v>9</v>
      </c>
      <c r="AC400" s="346" t="n">
        <v>0</v>
      </c>
      <c r="AD400" s="346" t="n">
        <v>0</v>
      </c>
    </row>
    <row r="401" customFormat="false" ht="11.25" hidden="false" customHeight="true" outlineLevel="0" collapsed="false">
      <c r="K401" s="0" t="n">
        <v>2015</v>
      </c>
      <c r="L401" s="0" t="n">
        <v>7</v>
      </c>
      <c r="M401" s="0" t="n">
        <v>9</v>
      </c>
      <c r="N401" s="0" t="n">
        <v>62200</v>
      </c>
      <c r="O401" s="0" t="n">
        <v>1150</v>
      </c>
      <c r="P401" s="346" t="n">
        <v>3.5</v>
      </c>
      <c r="Q401" s="346" t="str">
        <f aca="false">N401&amp;" "&amp;O401</f>
        <v>62200 1150</v>
      </c>
      <c r="R401" s="346" t="str">
        <f aca="false">N401&amp;" "&amp;M401&amp;" "&amp;O401</f>
        <v>62200 9 1150</v>
      </c>
      <c r="Y401" s="0" t="n">
        <v>69</v>
      </c>
      <c r="Z401" s="0" t="n">
        <v>2015</v>
      </c>
      <c r="AA401" s="0" t="n">
        <v>68200</v>
      </c>
      <c r="AB401" s="0" t="n">
        <v>2</v>
      </c>
      <c r="AC401" s="346" t="n">
        <v>0</v>
      </c>
      <c r="AD401" s="346" t="n">
        <v>0</v>
      </c>
    </row>
    <row r="402" customFormat="false" ht="11.25" hidden="false" customHeight="true" outlineLevel="0" collapsed="false">
      <c r="K402" s="0" t="n">
        <v>2015</v>
      </c>
      <c r="L402" s="0" t="n">
        <v>7</v>
      </c>
      <c r="M402" s="0" t="n">
        <v>9</v>
      </c>
      <c r="N402" s="0" t="n">
        <v>63000</v>
      </c>
      <c r="O402" s="0" t="n">
        <v>1110</v>
      </c>
      <c r="P402" s="346" t="n">
        <v>5</v>
      </c>
      <c r="Q402" s="346" t="str">
        <f aca="false">N402&amp;" "&amp;O402</f>
        <v>63000 1110</v>
      </c>
      <c r="R402" s="346" t="str">
        <f aca="false">N402&amp;" "&amp;M402&amp;" "&amp;O402</f>
        <v>63000 9 1110</v>
      </c>
      <c r="Y402" s="0" t="n">
        <v>69</v>
      </c>
      <c r="Z402" s="0" t="n">
        <v>2015</v>
      </c>
      <c r="AA402" s="0" t="n">
        <v>68200</v>
      </c>
      <c r="AB402" s="0" t="n">
        <v>3</v>
      </c>
      <c r="AC402" s="346" t="n">
        <v>0</v>
      </c>
      <c r="AD402" s="346" t="n">
        <v>0</v>
      </c>
    </row>
    <row r="403" customFormat="false" ht="11.25" hidden="false" customHeight="true" outlineLevel="0" collapsed="false">
      <c r="K403" s="0" t="n">
        <v>2015</v>
      </c>
      <c r="L403" s="0" t="n">
        <v>7</v>
      </c>
      <c r="M403" s="0" t="n">
        <v>9</v>
      </c>
      <c r="N403" s="0" t="n">
        <v>63000</v>
      </c>
      <c r="O403" s="0" t="n">
        <v>1140</v>
      </c>
      <c r="P403" s="346" t="n">
        <v>5</v>
      </c>
      <c r="Q403" s="346" t="str">
        <f aca="false">N403&amp;" "&amp;O403</f>
        <v>63000 1140</v>
      </c>
      <c r="R403" s="346" t="str">
        <f aca="false">N403&amp;" "&amp;M403&amp;" "&amp;O403</f>
        <v>63000 9 1140</v>
      </c>
      <c r="Y403" s="0" t="n">
        <v>69</v>
      </c>
      <c r="Z403" s="0" t="n">
        <v>2015</v>
      </c>
      <c r="AA403" s="0" t="n">
        <v>68100</v>
      </c>
      <c r="AB403" s="0" t="n">
        <v>9</v>
      </c>
      <c r="AC403" s="346" t="n">
        <v>260381.5</v>
      </c>
      <c r="AD403" s="346" t="n">
        <v>7</v>
      </c>
    </row>
    <row r="404" customFormat="false" ht="11.25" hidden="false" customHeight="true" outlineLevel="0" collapsed="false">
      <c r="K404" s="0" t="n">
        <v>2015</v>
      </c>
      <c r="L404" s="0" t="n">
        <v>7</v>
      </c>
      <c r="M404" s="0" t="n">
        <v>9</v>
      </c>
      <c r="N404" s="0" t="n">
        <v>63000</v>
      </c>
      <c r="O404" s="0" t="n">
        <v>1150</v>
      </c>
      <c r="P404" s="346" t="n">
        <v>2</v>
      </c>
      <c r="Q404" s="346" t="str">
        <f aca="false">N404&amp;" "&amp;O404</f>
        <v>63000 1150</v>
      </c>
      <c r="R404" s="346" t="str">
        <f aca="false">N404&amp;" "&amp;M404&amp;" "&amp;O404</f>
        <v>63000 9 1150</v>
      </c>
      <c r="Y404" s="0" t="n">
        <v>70</v>
      </c>
      <c r="Z404" s="0" t="n">
        <v>2015</v>
      </c>
      <c r="AA404" s="0" t="n">
        <v>68100</v>
      </c>
      <c r="AB404" s="0" t="n">
        <v>2</v>
      </c>
      <c r="AC404" s="346" t="n">
        <v>183296.42</v>
      </c>
      <c r="AD404" s="346" t="n">
        <v>6.48</v>
      </c>
    </row>
    <row r="405" customFormat="false" ht="11.25" hidden="false" customHeight="true" outlineLevel="0" collapsed="false">
      <c r="K405" s="0" t="n">
        <v>2015</v>
      </c>
      <c r="L405" s="0" t="n">
        <v>8</v>
      </c>
      <c r="M405" s="0" t="n">
        <v>2</v>
      </c>
      <c r="N405" s="0" t="n">
        <v>61100</v>
      </c>
      <c r="O405" s="0" t="n">
        <v>1120</v>
      </c>
      <c r="P405" s="346" t="n">
        <v>456.48</v>
      </c>
      <c r="Q405" s="346" t="str">
        <f aca="false">N405&amp;" "&amp;O405</f>
        <v>61100 1120</v>
      </c>
      <c r="R405" s="346" t="str">
        <f aca="false">N405&amp;" "&amp;M405&amp;" "&amp;O405</f>
        <v>61100 2 1120</v>
      </c>
      <c r="Y405" s="0" t="n">
        <v>70</v>
      </c>
      <c r="Z405" s="0" t="n">
        <v>2015</v>
      </c>
      <c r="AA405" s="0" t="n">
        <v>68100</v>
      </c>
      <c r="AB405" s="0" t="n">
        <v>3</v>
      </c>
      <c r="AC405" s="346" t="n">
        <v>48058.54</v>
      </c>
      <c r="AD405" s="346" t="n">
        <v>1.7</v>
      </c>
    </row>
    <row r="406" customFormat="false" ht="11.25" hidden="false" customHeight="true" outlineLevel="0" collapsed="false">
      <c r="K406" s="0" t="n">
        <v>2015</v>
      </c>
      <c r="L406" s="0" t="n">
        <v>8</v>
      </c>
      <c r="M406" s="0" t="n">
        <v>2</v>
      </c>
      <c r="N406" s="0" t="n">
        <v>61100</v>
      </c>
      <c r="O406" s="0" t="n">
        <v>1151</v>
      </c>
      <c r="P406" s="346" t="n">
        <v>111.78</v>
      </c>
      <c r="Q406" s="346" t="str">
        <f aca="false">N406&amp;" "&amp;O406</f>
        <v>61100 1151</v>
      </c>
      <c r="R406" s="346" t="str">
        <f aca="false">N406&amp;" "&amp;M406&amp;" "&amp;O406</f>
        <v>61100 2 1151</v>
      </c>
      <c r="Y406" s="0" t="n">
        <v>70</v>
      </c>
      <c r="Z406" s="0" t="n">
        <v>2015</v>
      </c>
      <c r="AA406" s="0" t="n">
        <v>68200</v>
      </c>
      <c r="AB406" s="0" t="n">
        <v>9</v>
      </c>
      <c r="AC406" s="346" t="n">
        <v>0</v>
      </c>
      <c r="AD406" s="346" t="n">
        <v>0</v>
      </c>
    </row>
    <row r="407" customFormat="false" ht="11.25" hidden="false" customHeight="true" outlineLevel="0" collapsed="false">
      <c r="K407" s="0" t="n">
        <v>2015</v>
      </c>
      <c r="L407" s="0" t="n">
        <v>8</v>
      </c>
      <c r="M407" s="0" t="n">
        <v>2</v>
      </c>
      <c r="N407" s="0" t="n">
        <v>61100</v>
      </c>
      <c r="O407" s="0" t="n">
        <v>1520</v>
      </c>
      <c r="P407" s="346" t="n">
        <v>36.18</v>
      </c>
      <c r="Q407" s="346" t="str">
        <f aca="false">N407&amp;" "&amp;O407</f>
        <v>61100 1520</v>
      </c>
      <c r="R407" s="346" t="str">
        <f aca="false">N407&amp;" "&amp;M407&amp;" "&amp;O407</f>
        <v>61100 2 1520</v>
      </c>
      <c r="Y407" s="0" t="n">
        <v>70</v>
      </c>
      <c r="Z407" s="0" t="n">
        <v>2015</v>
      </c>
      <c r="AA407" s="0" t="n">
        <v>68200</v>
      </c>
      <c r="AB407" s="0" t="n">
        <v>2</v>
      </c>
      <c r="AC407" s="346" t="n">
        <v>0</v>
      </c>
      <c r="AD407" s="346" t="n">
        <v>0</v>
      </c>
    </row>
    <row r="408" customFormat="false" ht="11.25" hidden="false" customHeight="true" outlineLevel="0" collapsed="false">
      <c r="K408" s="0" t="n">
        <v>2015</v>
      </c>
      <c r="L408" s="0" t="n">
        <v>8</v>
      </c>
      <c r="M408" s="0" t="n">
        <v>2</v>
      </c>
      <c r="N408" s="0" t="n">
        <v>61210</v>
      </c>
      <c r="O408" s="0" t="n">
        <v>1120</v>
      </c>
      <c r="P408" s="346" t="n">
        <v>19.28</v>
      </c>
      <c r="Q408" s="346" t="str">
        <f aca="false">N408&amp;" "&amp;O408</f>
        <v>61210 1120</v>
      </c>
      <c r="R408" s="346" t="str">
        <f aca="false">N408&amp;" "&amp;M408&amp;" "&amp;O408</f>
        <v>61210 2 1120</v>
      </c>
      <c r="Y408" s="0" t="n">
        <v>70</v>
      </c>
      <c r="Z408" s="0" t="n">
        <v>2015</v>
      </c>
      <c r="AA408" s="0" t="n">
        <v>68200</v>
      </c>
      <c r="AB408" s="0" t="n">
        <v>3</v>
      </c>
      <c r="AC408" s="346" t="n">
        <v>0</v>
      </c>
      <c r="AD408" s="346" t="n">
        <v>0</v>
      </c>
    </row>
    <row r="409" customFormat="false" ht="11.25" hidden="false" customHeight="true" outlineLevel="0" collapsed="false">
      <c r="K409" s="0" t="n">
        <v>2015</v>
      </c>
      <c r="L409" s="0" t="n">
        <v>8</v>
      </c>
      <c r="M409" s="0" t="n">
        <v>2</v>
      </c>
      <c r="N409" s="0" t="n">
        <v>61210</v>
      </c>
      <c r="O409" s="0" t="n">
        <v>1150</v>
      </c>
      <c r="P409" s="346" t="n">
        <v>2.64</v>
      </c>
      <c r="Q409" s="346" t="str">
        <f aca="false">N409&amp;" "&amp;O409</f>
        <v>61210 1150</v>
      </c>
      <c r="R409" s="346" t="str">
        <f aca="false">N409&amp;" "&amp;M409&amp;" "&amp;O409</f>
        <v>61210 2 1150</v>
      </c>
      <c r="Y409" s="0" t="n">
        <v>70</v>
      </c>
      <c r="Z409" s="0" t="n">
        <v>2015</v>
      </c>
      <c r="AA409" s="0" t="n">
        <v>68100</v>
      </c>
      <c r="AB409" s="0" t="n">
        <v>9</v>
      </c>
      <c r="AC409" s="346" t="n">
        <v>0</v>
      </c>
      <c r="AD409" s="346" t="n">
        <v>0</v>
      </c>
    </row>
    <row r="410" customFormat="false" ht="11.25" hidden="false" customHeight="true" outlineLevel="0" collapsed="false">
      <c r="K410" s="0" t="n">
        <v>2015</v>
      </c>
      <c r="L410" s="0" t="n">
        <v>8</v>
      </c>
      <c r="M410" s="0" t="n">
        <v>2</v>
      </c>
      <c r="N410" s="0" t="n">
        <v>61220</v>
      </c>
      <c r="O410" s="0" t="n">
        <v>1130</v>
      </c>
      <c r="P410" s="346" t="n">
        <v>3.3</v>
      </c>
      <c r="Q410" s="346" t="str">
        <f aca="false">N410&amp;" "&amp;O410</f>
        <v>61220 1130</v>
      </c>
      <c r="R410" s="346" t="str">
        <f aca="false">N410&amp;" "&amp;M410&amp;" "&amp;O410</f>
        <v>61220 2 1130</v>
      </c>
      <c r="Y410" s="0" t="n">
        <v>71</v>
      </c>
      <c r="Z410" s="0" t="n">
        <v>2015</v>
      </c>
      <c r="AA410" s="0" t="n">
        <v>68100</v>
      </c>
      <c r="AB410" s="0" t="n">
        <v>2</v>
      </c>
      <c r="AC410" s="346" t="n">
        <v>0</v>
      </c>
      <c r="AD410" s="346" t="n">
        <v>0</v>
      </c>
    </row>
    <row r="411" customFormat="false" ht="11.25" hidden="false" customHeight="true" outlineLevel="0" collapsed="false">
      <c r="K411" s="0" t="n">
        <v>2015</v>
      </c>
      <c r="L411" s="0" t="n">
        <v>8</v>
      </c>
      <c r="M411" s="0" t="n">
        <v>2</v>
      </c>
      <c r="N411" s="0" t="n">
        <v>61230</v>
      </c>
      <c r="O411" s="0" t="n">
        <v>1120</v>
      </c>
      <c r="P411" s="346" t="n">
        <v>0.06</v>
      </c>
      <c r="Q411" s="346" t="str">
        <f aca="false">N411&amp;" "&amp;O411</f>
        <v>61230 1120</v>
      </c>
      <c r="R411" s="346" t="str">
        <f aca="false">N411&amp;" "&amp;M411&amp;" "&amp;O411</f>
        <v>61230 2 1120</v>
      </c>
      <c r="Y411" s="0" t="n">
        <v>71</v>
      </c>
      <c r="Z411" s="0" t="n">
        <v>2015</v>
      </c>
      <c r="AA411" s="0" t="n">
        <v>68100</v>
      </c>
      <c r="AB411" s="0" t="n">
        <v>3</v>
      </c>
      <c r="AC411" s="346" t="n">
        <v>0</v>
      </c>
      <c r="AD411" s="346" t="n">
        <v>0</v>
      </c>
    </row>
    <row r="412" customFormat="false" ht="11.25" hidden="false" customHeight="true" outlineLevel="0" collapsed="false">
      <c r="K412" s="0" t="n">
        <v>2015</v>
      </c>
      <c r="L412" s="0" t="n">
        <v>8</v>
      </c>
      <c r="M412" s="0" t="n">
        <v>2</v>
      </c>
      <c r="N412" s="0" t="n">
        <v>61310</v>
      </c>
      <c r="O412" s="0" t="n">
        <v>1120</v>
      </c>
      <c r="P412" s="346" t="n">
        <v>8.37</v>
      </c>
      <c r="Q412" s="346" t="str">
        <f aca="false">N412&amp;" "&amp;O412</f>
        <v>61310 1120</v>
      </c>
      <c r="R412" s="346" t="str">
        <f aca="false">N412&amp;" "&amp;M412&amp;" "&amp;O412</f>
        <v>61310 2 1120</v>
      </c>
      <c r="Y412" s="0" t="n">
        <v>71</v>
      </c>
      <c r="Z412" s="0" t="n">
        <v>2015</v>
      </c>
      <c r="AA412" s="0" t="n">
        <v>68200</v>
      </c>
      <c r="AB412" s="0" t="n">
        <v>9</v>
      </c>
      <c r="AC412" s="346" t="n">
        <v>0</v>
      </c>
      <c r="AD412" s="346" t="n">
        <v>0</v>
      </c>
    </row>
    <row r="413" customFormat="false" ht="11.25" hidden="false" customHeight="true" outlineLevel="0" collapsed="false">
      <c r="K413" s="0" t="n">
        <v>2015</v>
      </c>
      <c r="L413" s="0" t="n">
        <v>8</v>
      </c>
      <c r="M413" s="0" t="n">
        <v>2</v>
      </c>
      <c r="N413" s="0" t="n">
        <v>61310</v>
      </c>
      <c r="O413" s="0" t="n">
        <v>1150</v>
      </c>
      <c r="P413" s="346" t="n">
        <v>4.46</v>
      </c>
      <c r="Q413" s="346" t="str">
        <f aca="false">N413&amp;" "&amp;O413</f>
        <v>61310 1150</v>
      </c>
      <c r="R413" s="346" t="str">
        <f aca="false">N413&amp;" "&amp;M413&amp;" "&amp;O413</f>
        <v>61310 2 1150</v>
      </c>
      <c r="Y413" s="0" t="n">
        <v>71</v>
      </c>
      <c r="Z413" s="0" t="n">
        <v>2015</v>
      </c>
      <c r="AA413" s="0" t="n">
        <v>68200</v>
      </c>
      <c r="AB413" s="0" t="n">
        <v>2</v>
      </c>
      <c r="AC413" s="346" t="n">
        <v>0</v>
      </c>
      <c r="AD413" s="346" t="n">
        <v>0</v>
      </c>
    </row>
    <row r="414" customFormat="false" ht="11.25" hidden="false" customHeight="true" outlineLevel="0" collapsed="false">
      <c r="K414" s="0" t="n">
        <v>2015</v>
      </c>
      <c r="L414" s="0" t="n">
        <v>8</v>
      </c>
      <c r="M414" s="0" t="n">
        <v>2</v>
      </c>
      <c r="N414" s="0" t="n">
        <v>61320</v>
      </c>
      <c r="O414" s="0" t="n">
        <v>1122</v>
      </c>
      <c r="P414" s="346" t="n">
        <v>13.64</v>
      </c>
      <c r="Q414" s="346" t="str">
        <f aca="false">N414&amp;" "&amp;O414</f>
        <v>61320 1122</v>
      </c>
      <c r="R414" s="346" t="str">
        <f aca="false">N414&amp;" "&amp;M414&amp;" "&amp;O414</f>
        <v>61320 2 1122</v>
      </c>
      <c r="Y414" s="0" t="n">
        <v>71</v>
      </c>
      <c r="Z414" s="0" t="n">
        <v>2015</v>
      </c>
      <c r="AA414" s="0" t="n">
        <v>68200</v>
      </c>
      <c r="AB414" s="0" t="n">
        <v>3</v>
      </c>
      <c r="AC414" s="346" t="n">
        <v>0</v>
      </c>
      <c r="AD414" s="346" t="n">
        <v>0</v>
      </c>
    </row>
    <row r="415" customFormat="false" ht="11.25" hidden="false" customHeight="true" outlineLevel="0" collapsed="false">
      <c r="K415" s="0" t="n">
        <v>2015</v>
      </c>
      <c r="L415" s="0" t="n">
        <v>8</v>
      </c>
      <c r="M415" s="0" t="n">
        <v>2</v>
      </c>
      <c r="N415" s="0" t="n">
        <v>61320</v>
      </c>
      <c r="O415" s="0" t="n">
        <v>1150</v>
      </c>
      <c r="P415" s="346" t="n">
        <v>3.3</v>
      </c>
      <c r="Q415" s="346" t="str">
        <f aca="false">N415&amp;" "&amp;O415</f>
        <v>61320 1150</v>
      </c>
      <c r="R415" s="346" t="str">
        <f aca="false">N415&amp;" "&amp;M415&amp;" "&amp;O415</f>
        <v>61320 2 1150</v>
      </c>
      <c r="Y415" s="0" t="n">
        <v>71</v>
      </c>
      <c r="Z415" s="0" t="n">
        <v>2015</v>
      </c>
      <c r="AA415" s="0" t="n">
        <v>68100</v>
      </c>
      <c r="AB415" s="0" t="n">
        <v>9</v>
      </c>
      <c r="AC415" s="346" t="n">
        <v>376197</v>
      </c>
      <c r="AD415" s="346" t="n">
        <v>7.4</v>
      </c>
    </row>
    <row r="416" customFormat="false" ht="11.25" hidden="false" customHeight="true" outlineLevel="0" collapsed="false">
      <c r="K416" s="0" t="n">
        <v>2015</v>
      </c>
      <c r="L416" s="0" t="n">
        <v>8</v>
      </c>
      <c r="M416" s="0" t="n">
        <v>2</v>
      </c>
      <c r="N416" s="0" t="n">
        <v>61410</v>
      </c>
      <c r="O416" s="0" t="n">
        <v>1126</v>
      </c>
      <c r="P416" s="346" t="n">
        <v>13.72</v>
      </c>
      <c r="Q416" s="346" t="str">
        <f aca="false">N416&amp;" "&amp;O416</f>
        <v>61410 1126</v>
      </c>
      <c r="R416" s="346" t="str">
        <f aca="false">N416&amp;" "&amp;M416&amp;" "&amp;O416</f>
        <v>61410 2 1126</v>
      </c>
      <c r="Y416" s="0" t="n">
        <v>72</v>
      </c>
      <c r="Z416" s="0" t="n">
        <v>2015</v>
      </c>
      <c r="AA416" s="0" t="n">
        <v>68100</v>
      </c>
      <c r="AB416" s="0" t="n">
        <v>2</v>
      </c>
      <c r="AC416" s="346" t="n">
        <v>0</v>
      </c>
      <c r="AD416" s="346" t="n">
        <v>0</v>
      </c>
    </row>
    <row r="417" customFormat="false" ht="11.25" hidden="false" customHeight="true" outlineLevel="0" collapsed="false">
      <c r="K417" s="0" t="n">
        <v>2015</v>
      </c>
      <c r="L417" s="0" t="n">
        <v>8</v>
      </c>
      <c r="M417" s="0" t="n">
        <v>2</v>
      </c>
      <c r="N417" s="0" t="n">
        <v>61410</v>
      </c>
      <c r="O417" s="0" t="n">
        <v>1127</v>
      </c>
      <c r="P417" s="346" t="n">
        <v>7.3</v>
      </c>
      <c r="Q417" s="346" t="str">
        <f aca="false">N417&amp;" "&amp;O417</f>
        <v>61410 1127</v>
      </c>
      <c r="R417" s="346" t="str">
        <f aca="false">N417&amp;" "&amp;M417&amp;" "&amp;O417</f>
        <v>61410 2 1127</v>
      </c>
      <c r="Y417" s="0" t="n">
        <v>72</v>
      </c>
      <c r="Z417" s="0" t="n">
        <v>2015</v>
      </c>
      <c r="AA417" s="0" t="n">
        <v>68100</v>
      </c>
      <c r="AB417" s="0" t="n">
        <v>3</v>
      </c>
      <c r="AC417" s="346" t="n">
        <v>0</v>
      </c>
      <c r="AD417" s="346" t="n">
        <v>0</v>
      </c>
    </row>
    <row r="418" customFormat="false" ht="11.25" hidden="false" customHeight="true" outlineLevel="0" collapsed="false">
      <c r="K418" s="0" t="n">
        <v>2015</v>
      </c>
      <c r="L418" s="0" t="n">
        <v>8</v>
      </c>
      <c r="M418" s="0" t="n">
        <v>2</v>
      </c>
      <c r="N418" s="0" t="n">
        <v>61410</v>
      </c>
      <c r="O418" s="0" t="n">
        <v>1150</v>
      </c>
      <c r="P418" s="346" t="n">
        <v>21.28</v>
      </c>
      <c r="Q418" s="346" t="str">
        <f aca="false">N418&amp;" "&amp;O418</f>
        <v>61410 1150</v>
      </c>
      <c r="R418" s="346" t="str">
        <f aca="false">N418&amp;" "&amp;M418&amp;" "&amp;O418</f>
        <v>61410 2 1150</v>
      </c>
      <c r="Y418" s="0" t="n">
        <v>72</v>
      </c>
      <c r="Z418" s="0" t="n">
        <v>2015</v>
      </c>
      <c r="AA418" s="0" t="n">
        <v>68200</v>
      </c>
      <c r="AB418" s="0" t="n">
        <v>9</v>
      </c>
      <c r="AC418" s="346" t="n">
        <v>60675</v>
      </c>
      <c r="AD418" s="346" t="n">
        <v>1.2</v>
      </c>
    </row>
    <row r="419" customFormat="false" ht="11.25" hidden="false" customHeight="true" outlineLevel="0" collapsed="false">
      <c r="K419" s="0" t="n">
        <v>2015</v>
      </c>
      <c r="L419" s="0" t="n">
        <v>8</v>
      </c>
      <c r="M419" s="0" t="n">
        <v>3</v>
      </c>
      <c r="N419" s="0" t="n">
        <v>61100</v>
      </c>
      <c r="O419" s="0" t="n">
        <v>1120</v>
      </c>
      <c r="P419" s="346" t="n">
        <v>302.87</v>
      </c>
      <c r="Q419" s="346" t="str">
        <f aca="false">N419&amp;" "&amp;O419</f>
        <v>61100 1120</v>
      </c>
      <c r="R419" s="346" t="str">
        <f aca="false">N419&amp;" "&amp;M419&amp;" "&amp;O419</f>
        <v>61100 3 1120</v>
      </c>
      <c r="Y419" s="0" t="n">
        <v>72</v>
      </c>
      <c r="Z419" s="0" t="n">
        <v>2015</v>
      </c>
      <c r="AA419" s="0" t="n">
        <v>68200</v>
      </c>
      <c r="AB419" s="0" t="n">
        <v>2</v>
      </c>
      <c r="AC419" s="346" t="n">
        <v>0</v>
      </c>
      <c r="AD419" s="346" t="n">
        <v>0</v>
      </c>
    </row>
    <row r="420" customFormat="false" ht="11.25" hidden="false" customHeight="true" outlineLevel="0" collapsed="false">
      <c r="K420" s="0" t="n">
        <v>2015</v>
      </c>
      <c r="L420" s="0" t="n">
        <v>8</v>
      </c>
      <c r="M420" s="0" t="n">
        <v>3</v>
      </c>
      <c r="N420" s="0" t="n">
        <v>61100</v>
      </c>
      <c r="O420" s="0" t="n">
        <v>1151</v>
      </c>
      <c r="P420" s="346" t="n">
        <v>24.78</v>
      </c>
      <c r="Q420" s="346" t="str">
        <f aca="false">N420&amp;" "&amp;O420</f>
        <v>61100 1151</v>
      </c>
      <c r="R420" s="346" t="str">
        <f aca="false">N420&amp;" "&amp;M420&amp;" "&amp;O420</f>
        <v>61100 3 1151</v>
      </c>
      <c r="Y420" s="0" t="n">
        <v>72</v>
      </c>
      <c r="Z420" s="0" t="n">
        <v>2015</v>
      </c>
      <c r="AA420" s="0" t="n">
        <v>68200</v>
      </c>
      <c r="AB420" s="0" t="n">
        <v>3</v>
      </c>
      <c r="AC420" s="346" t="n">
        <v>0</v>
      </c>
      <c r="AD420" s="346" t="n">
        <v>0</v>
      </c>
    </row>
    <row r="421" customFormat="false" ht="11.25" hidden="false" customHeight="true" outlineLevel="0" collapsed="false">
      <c r="K421" s="0" t="n">
        <v>2015</v>
      </c>
      <c r="L421" s="0" t="n">
        <v>8</v>
      </c>
      <c r="M421" s="0" t="n">
        <v>3</v>
      </c>
      <c r="N421" s="0" t="n">
        <v>61100</v>
      </c>
      <c r="O421" s="0" t="n">
        <v>1520</v>
      </c>
      <c r="P421" s="346" t="n">
        <v>16.96</v>
      </c>
      <c r="Q421" s="346" t="str">
        <f aca="false">N421&amp;" "&amp;O421</f>
        <v>61100 1520</v>
      </c>
      <c r="R421" s="346" t="str">
        <f aca="false">N421&amp;" "&amp;M421&amp;" "&amp;O421</f>
        <v>61100 3 1520</v>
      </c>
      <c r="Y421" s="0" t="n">
        <v>72</v>
      </c>
      <c r="Z421" s="0" t="n">
        <v>2015</v>
      </c>
      <c r="AA421" s="0" t="n">
        <v>68100</v>
      </c>
      <c r="AB421" s="0" t="n">
        <v>9</v>
      </c>
      <c r="AC421" s="346" t="n">
        <v>0</v>
      </c>
      <c r="AD421" s="346" t="n">
        <v>0</v>
      </c>
    </row>
    <row r="422" customFormat="false" ht="11.25" hidden="false" customHeight="true" outlineLevel="0" collapsed="false">
      <c r="K422" s="0" t="n">
        <v>2015</v>
      </c>
      <c r="L422" s="0" t="n">
        <v>8</v>
      </c>
      <c r="M422" s="0" t="n">
        <v>3</v>
      </c>
      <c r="N422" s="0" t="n">
        <v>61210</v>
      </c>
      <c r="O422" s="0" t="n">
        <v>1120</v>
      </c>
      <c r="P422" s="346" t="n">
        <v>15.72</v>
      </c>
      <c r="Q422" s="346" t="str">
        <f aca="false">N422&amp;" "&amp;O422</f>
        <v>61210 1120</v>
      </c>
      <c r="R422" s="346" t="str">
        <f aca="false">N422&amp;" "&amp;M422&amp;" "&amp;O422</f>
        <v>61210 3 1120</v>
      </c>
      <c r="Y422" s="0" t="n">
        <v>73</v>
      </c>
      <c r="Z422" s="0" t="n">
        <v>2015</v>
      </c>
      <c r="AA422" s="0" t="n">
        <v>68100</v>
      </c>
      <c r="AB422" s="0" t="n">
        <v>9</v>
      </c>
      <c r="AC422" s="346" t="n">
        <v>0</v>
      </c>
      <c r="AD422" s="346" t="n">
        <v>0</v>
      </c>
    </row>
    <row r="423" customFormat="false" ht="11.25" hidden="false" customHeight="true" outlineLevel="0" collapsed="false">
      <c r="K423" s="0" t="n">
        <v>2015</v>
      </c>
      <c r="L423" s="0" t="n">
        <v>8</v>
      </c>
      <c r="M423" s="0" t="n">
        <v>3</v>
      </c>
      <c r="N423" s="0" t="n">
        <v>61210</v>
      </c>
      <c r="O423" s="0" t="n">
        <v>1150</v>
      </c>
      <c r="P423" s="346" t="n">
        <v>6.36</v>
      </c>
      <c r="Q423" s="346" t="str">
        <f aca="false">N423&amp;" "&amp;O423</f>
        <v>61210 1150</v>
      </c>
      <c r="R423" s="346" t="str">
        <f aca="false">N423&amp;" "&amp;M423&amp;" "&amp;O423</f>
        <v>61210 3 1150</v>
      </c>
      <c r="Y423" s="0" t="n">
        <v>73</v>
      </c>
      <c r="Z423" s="0" t="n">
        <v>2015</v>
      </c>
      <c r="AA423" s="0" t="n">
        <v>68200</v>
      </c>
      <c r="AB423" s="0" t="n">
        <v>2</v>
      </c>
      <c r="AC423" s="346" t="n">
        <v>0</v>
      </c>
      <c r="AD423" s="346" t="n">
        <v>0</v>
      </c>
    </row>
    <row r="424" customFormat="false" ht="11.25" hidden="false" customHeight="true" outlineLevel="0" collapsed="false">
      <c r="K424" s="0" t="n">
        <v>2015</v>
      </c>
      <c r="L424" s="0" t="n">
        <v>8</v>
      </c>
      <c r="M424" s="0" t="n">
        <v>3</v>
      </c>
      <c r="N424" s="0" t="n">
        <v>61220</v>
      </c>
      <c r="O424" s="0" t="n">
        <v>1130</v>
      </c>
      <c r="P424" s="346" t="n">
        <v>1.7</v>
      </c>
      <c r="Q424" s="346" t="str">
        <f aca="false">N424&amp;" "&amp;O424</f>
        <v>61220 1130</v>
      </c>
      <c r="R424" s="346" t="str">
        <f aca="false">N424&amp;" "&amp;M424&amp;" "&amp;O424</f>
        <v>61220 3 1130</v>
      </c>
      <c r="Y424" s="0" t="n">
        <v>73</v>
      </c>
      <c r="Z424" s="0" t="n">
        <v>2015</v>
      </c>
      <c r="AA424" s="0" t="n">
        <v>68100</v>
      </c>
      <c r="AB424" s="0" t="n">
        <v>3</v>
      </c>
      <c r="AC424" s="346" t="n">
        <v>44082</v>
      </c>
      <c r="AD424" s="346" t="n">
        <v>1</v>
      </c>
    </row>
    <row r="425" customFormat="false" ht="11.25" hidden="false" customHeight="true" outlineLevel="0" collapsed="false">
      <c r="K425" s="0" t="n">
        <v>2015</v>
      </c>
      <c r="L425" s="0" t="n">
        <v>8</v>
      </c>
      <c r="M425" s="0" t="n">
        <v>3</v>
      </c>
      <c r="N425" s="0" t="n">
        <v>61230</v>
      </c>
      <c r="O425" s="0" t="n">
        <v>1120</v>
      </c>
      <c r="P425" s="346" t="n">
        <v>0.54</v>
      </c>
      <c r="Q425" s="346" t="str">
        <f aca="false">N425&amp;" "&amp;O425</f>
        <v>61230 1120</v>
      </c>
      <c r="R425" s="346" t="str">
        <f aca="false">N425&amp;" "&amp;M425&amp;" "&amp;O425</f>
        <v>61230 3 1120</v>
      </c>
      <c r="Y425" s="0" t="n">
        <v>73</v>
      </c>
      <c r="Z425" s="0" t="n">
        <v>2015</v>
      </c>
      <c r="AA425" s="0" t="n">
        <v>68200</v>
      </c>
      <c r="AB425" s="0" t="n">
        <v>9</v>
      </c>
      <c r="AC425" s="346" t="n">
        <v>0</v>
      </c>
      <c r="AD425" s="346" t="n">
        <v>0</v>
      </c>
    </row>
    <row r="426" customFormat="false" ht="11.25" hidden="false" customHeight="true" outlineLevel="0" collapsed="false">
      <c r="K426" s="0" t="n">
        <v>2015</v>
      </c>
      <c r="L426" s="0" t="n">
        <v>8</v>
      </c>
      <c r="M426" s="0" t="n">
        <v>3</v>
      </c>
      <c r="N426" s="0" t="n">
        <v>61310</v>
      </c>
      <c r="O426" s="0" t="n">
        <v>1120</v>
      </c>
      <c r="P426" s="346" t="n">
        <v>2.98</v>
      </c>
      <c r="Q426" s="346" t="str">
        <f aca="false">N426&amp;" "&amp;O426</f>
        <v>61310 1120</v>
      </c>
      <c r="R426" s="346" t="str">
        <f aca="false">N426&amp;" "&amp;M426&amp;" "&amp;O426</f>
        <v>61310 3 1120</v>
      </c>
      <c r="Y426" s="0" t="n">
        <v>73</v>
      </c>
      <c r="Z426" s="0" t="n">
        <v>2015</v>
      </c>
      <c r="AA426" s="0" t="n">
        <v>68100</v>
      </c>
      <c r="AB426" s="0" t="n">
        <v>2</v>
      </c>
      <c r="AC426" s="346" t="n">
        <v>67363.14</v>
      </c>
      <c r="AD426" s="346" t="n">
        <v>1.94</v>
      </c>
    </row>
    <row r="427" customFormat="false" ht="11.25" hidden="false" customHeight="true" outlineLevel="0" collapsed="false">
      <c r="K427" s="0" t="n">
        <v>2015</v>
      </c>
      <c r="L427" s="0" t="n">
        <v>8</v>
      </c>
      <c r="M427" s="0" t="n">
        <v>3</v>
      </c>
      <c r="N427" s="0" t="n">
        <v>61310</v>
      </c>
      <c r="O427" s="0" t="n">
        <v>1150</v>
      </c>
      <c r="P427" s="346" t="n">
        <v>2.04</v>
      </c>
      <c r="Q427" s="346" t="str">
        <f aca="false">N427&amp;" "&amp;O427</f>
        <v>61310 1150</v>
      </c>
      <c r="R427" s="346" t="str">
        <f aca="false">N427&amp;" "&amp;M427&amp;" "&amp;O427</f>
        <v>61310 3 1150</v>
      </c>
      <c r="Y427" s="0" t="n">
        <v>73</v>
      </c>
      <c r="Z427" s="0" t="n">
        <v>2015</v>
      </c>
      <c r="AA427" s="0" t="n">
        <v>68200</v>
      </c>
      <c r="AB427" s="0" t="n">
        <v>3</v>
      </c>
      <c r="AC427" s="346" t="n">
        <v>0</v>
      </c>
      <c r="AD427" s="346" t="n">
        <v>0</v>
      </c>
    </row>
    <row r="428" customFormat="false" ht="11.25" hidden="false" customHeight="true" outlineLevel="0" collapsed="false">
      <c r="K428" s="0" t="n">
        <v>2015</v>
      </c>
      <c r="L428" s="0" t="n">
        <v>8</v>
      </c>
      <c r="M428" s="0" t="n">
        <v>3</v>
      </c>
      <c r="N428" s="0" t="n">
        <v>61320</v>
      </c>
      <c r="O428" s="0" t="n">
        <v>1122</v>
      </c>
      <c r="P428" s="346" t="n">
        <v>6.36</v>
      </c>
      <c r="Q428" s="346" t="str">
        <f aca="false">N428&amp;" "&amp;O428</f>
        <v>61320 1122</v>
      </c>
      <c r="R428" s="346" t="str">
        <f aca="false">N428&amp;" "&amp;M428&amp;" "&amp;O428</f>
        <v>61320 3 1122</v>
      </c>
      <c r="Y428" s="0" t="n">
        <v>74</v>
      </c>
      <c r="Z428" s="0" t="n">
        <v>2015</v>
      </c>
      <c r="AA428" s="0" t="n">
        <v>68100</v>
      </c>
      <c r="AB428" s="0" t="n">
        <v>2</v>
      </c>
      <c r="AC428" s="346" t="n">
        <v>454495.31</v>
      </c>
      <c r="AD428" s="346" t="n">
        <v>8</v>
      </c>
    </row>
    <row r="429" customFormat="false" ht="11.25" hidden="false" customHeight="true" outlineLevel="0" collapsed="false">
      <c r="K429" s="0" t="n">
        <v>2015</v>
      </c>
      <c r="L429" s="0" t="n">
        <v>8</v>
      </c>
      <c r="M429" s="0" t="n">
        <v>3</v>
      </c>
      <c r="N429" s="0" t="n">
        <v>61320</v>
      </c>
      <c r="O429" s="0" t="n">
        <v>1150</v>
      </c>
      <c r="P429" s="346" t="n">
        <v>6.7</v>
      </c>
      <c r="Q429" s="346" t="str">
        <f aca="false">N429&amp;" "&amp;O429</f>
        <v>61320 1150</v>
      </c>
      <c r="R429" s="346" t="str">
        <f aca="false">N429&amp;" "&amp;M429&amp;" "&amp;O429</f>
        <v>61320 3 1150</v>
      </c>
      <c r="Y429" s="0" t="n">
        <v>74</v>
      </c>
      <c r="Z429" s="0" t="n">
        <v>2015</v>
      </c>
      <c r="AA429" s="0" t="n">
        <v>68100</v>
      </c>
      <c r="AB429" s="0" t="n">
        <v>3</v>
      </c>
      <c r="AC429" s="346" t="n">
        <v>404245.89</v>
      </c>
      <c r="AD429" s="346" t="n">
        <v>7</v>
      </c>
    </row>
    <row r="430" customFormat="false" ht="11.25" hidden="false" customHeight="true" outlineLevel="0" collapsed="false">
      <c r="K430" s="0" t="n">
        <v>2015</v>
      </c>
      <c r="L430" s="0" t="n">
        <v>8</v>
      </c>
      <c r="M430" s="0" t="n">
        <v>3</v>
      </c>
      <c r="N430" s="0" t="n">
        <v>61410</v>
      </c>
      <c r="O430" s="0" t="n">
        <v>1126</v>
      </c>
      <c r="P430" s="346" t="n">
        <v>6.36</v>
      </c>
      <c r="Q430" s="346" t="str">
        <f aca="false">N430&amp;" "&amp;O430</f>
        <v>61410 1126</v>
      </c>
      <c r="R430" s="346" t="str">
        <f aca="false">N430&amp;" "&amp;M430&amp;" "&amp;O430</f>
        <v>61410 3 1126</v>
      </c>
      <c r="Y430" s="0" t="n">
        <v>74</v>
      </c>
      <c r="Z430" s="0" t="n">
        <v>2015</v>
      </c>
      <c r="AA430" s="0" t="n">
        <v>68200</v>
      </c>
      <c r="AB430" s="0" t="n">
        <v>9</v>
      </c>
      <c r="AC430" s="346" t="n">
        <v>0</v>
      </c>
      <c r="AD430" s="346" t="n">
        <v>0</v>
      </c>
    </row>
    <row r="431" customFormat="false" ht="11.25" hidden="false" customHeight="true" outlineLevel="0" collapsed="false">
      <c r="K431" s="0" t="n">
        <v>2015</v>
      </c>
      <c r="L431" s="0" t="n">
        <v>8</v>
      </c>
      <c r="M431" s="0" t="n">
        <v>3</v>
      </c>
      <c r="N431" s="0" t="n">
        <v>61410</v>
      </c>
      <c r="O431" s="0" t="n">
        <v>1127</v>
      </c>
      <c r="P431" s="346" t="n">
        <v>14.7</v>
      </c>
      <c r="Q431" s="346" t="str">
        <f aca="false">N431&amp;" "&amp;O431</f>
        <v>61410 1127</v>
      </c>
      <c r="R431" s="346" t="str">
        <f aca="false">N431&amp;" "&amp;M431&amp;" "&amp;O431</f>
        <v>61410 3 1127</v>
      </c>
      <c r="Y431" s="0" t="n">
        <v>74</v>
      </c>
      <c r="Z431" s="0" t="n">
        <v>2015</v>
      </c>
      <c r="AA431" s="0" t="n">
        <v>68200</v>
      </c>
      <c r="AB431" s="0" t="n">
        <v>2</v>
      </c>
      <c r="AC431" s="346" t="n">
        <v>0</v>
      </c>
      <c r="AD431" s="346" t="n">
        <v>0</v>
      </c>
    </row>
    <row r="432" customFormat="false" ht="11.25" hidden="false" customHeight="true" outlineLevel="0" collapsed="false">
      <c r="K432" s="0" t="n">
        <v>2015</v>
      </c>
      <c r="L432" s="0" t="n">
        <v>8</v>
      </c>
      <c r="M432" s="0" t="n">
        <v>3</v>
      </c>
      <c r="N432" s="0" t="n">
        <v>61410</v>
      </c>
      <c r="O432" s="0" t="n">
        <v>1150</v>
      </c>
      <c r="P432" s="346" t="n">
        <v>14.72</v>
      </c>
      <c r="Q432" s="346" t="str">
        <f aca="false">N432&amp;" "&amp;O432</f>
        <v>61410 1150</v>
      </c>
      <c r="R432" s="346" t="str">
        <f aca="false">N432&amp;" "&amp;M432&amp;" "&amp;O432</f>
        <v>61410 3 1150</v>
      </c>
      <c r="Y432" s="0" t="n">
        <v>74</v>
      </c>
      <c r="Z432" s="0" t="n">
        <v>2015</v>
      </c>
      <c r="AA432" s="0" t="n">
        <v>68200</v>
      </c>
      <c r="AB432" s="0" t="n">
        <v>3</v>
      </c>
      <c r="AC432" s="346" t="n">
        <v>0</v>
      </c>
      <c r="AD432" s="346" t="n">
        <v>0</v>
      </c>
    </row>
    <row r="433" customFormat="false" ht="11.25" hidden="false" customHeight="true" outlineLevel="0" collapsed="false">
      <c r="K433" s="0" t="n">
        <v>2015</v>
      </c>
      <c r="L433" s="0" t="n">
        <v>8</v>
      </c>
      <c r="M433" s="0" t="n">
        <v>9</v>
      </c>
      <c r="N433" s="0" t="n">
        <v>61100</v>
      </c>
      <c r="O433" s="0" t="n">
        <v>1120</v>
      </c>
      <c r="P433" s="346" t="n">
        <v>40.9</v>
      </c>
      <c r="Q433" s="346" t="str">
        <f aca="false">N433&amp;" "&amp;O433</f>
        <v>61100 1120</v>
      </c>
      <c r="R433" s="346" t="str">
        <f aca="false">N433&amp;" "&amp;M433&amp;" "&amp;O433</f>
        <v>61100 9 1120</v>
      </c>
      <c r="Y433" s="0" t="n">
        <v>74</v>
      </c>
      <c r="Z433" s="0" t="n">
        <v>2015</v>
      </c>
      <c r="AA433" s="0" t="n">
        <v>68100</v>
      </c>
      <c r="AB433" s="0" t="n">
        <v>9</v>
      </c>
      <c r="AC433" s="346" t="n">
        <v>0</v>
      </c>
      <c r="AD433" s="346" t="n">
        <v>0</v>
      </c>
    </row>
    <row r="434" customFormat="false" ht="11.25" hidden="false" customHeight="true" outlineLevel="0" collapsed="false">
      <c r="K434" s="0" t="n">
        <v>2015</v>
      </c>
      <c r="L434" s="0" t="n">
        <v>8</v>
      </c>
      <c r="M434" s="0" t="n">
        <v>9</v>
      </c>
      <c r="N434" s="0" t="n">
        <v>61100</v>
      </c>
      <c r="O434" s="0" t="n">
        <v>1151</v>
      </c>
      <c r="P434" s="346" t="n">
        <v>26</v>
      </c>
      <c r="Q434" s="346" t="str">
        <f aca="false">N434&amp;" "&amp;O434</f>
        <v>61100 1151</v>
      </c>
      <c r="R434" s="346" t="str">
        <f aca="false">N434&amp;" "&amp;M434&amp;" "&amp;O434</f>
        <v>61100 9 1151</v>
      </c>
      <c r="Y434" s="0" t="n">
        <v>75</v>
      </c>
      <c r="Z434" s="0" t="n">
        <v>2015</v>
      </c>
      <c r="AA434" s="0" t="n">
        <v>68100</v>
      </c>
      <c r="AB434" s="0" t="n">
        <v>2</v>
      </c>
      <c r="AC434" s="346" t="n">
        <v>39600</v>
      </c>
      <c r="AD434" s="346" t="n">
        <v>0.63</v>
      </c>
    </row>
    <row r="435" customFormat="false" ht="11.25" hidden="false" customHeight="true" outlineLevel="0" collapsed="false">
      <c r="K435" s="0" t="n">
        <v>2015</v>
      </c>
      <c r="L435" s="0" t="n">
        <v>8</v>
      </c>
      <c r="M435" s="0" t="n">
        <v>9</v>
      </c>
      <c r="N435" s="0" t="n">
        <v>61100</v>
      </c>
      <c r="O435" s="0" t="n">
        <v>1520</v>
      </c>
      <c r="P435" s="346" t="n">
        <v>3.64</v>
      </c>
      <c r="Q435" s="346" t="str">
        <f aca="false">N435&amp;" "&amp;O435</f>
        <v>61100 1520</v>
      </c>
      <c r="R435" s="346" t="str">
        <f aca="false">N435&amp;" "&amp;M435&amp;" "&amp;O435</f>
        <v>61100 9 1520</v>
      </c>
      <c r="Y435" s="0" t="n">
        <v>75</v>
      </c>
      <c r="Z435" s="0" t="n">
        <v>2015</v>
      </c>
      <c r="AA435" s="0" t="n">
        <v>68100</v>
      </c>
      <c r="AB435" s="0" t="n">
        <v>3</v>
      </c>
      <c r="AC435" s="346" t="n">
        <v>20400</v>
      </c>
      <c r="AD435" s="346" t="n">
        <v>0.32</v>
      </c>
    </row>
    <row r="436" customFormat="false" ht="11.25" hidden="false" customHeight="true" outlineLevel="0" collapsed="false">
      <c r="K436" s="0" t="n">
        <v>2015</v>
      </c>
      <c r="L436" s="0" t="n">
        <v>8</v>
      </c>
      <c r="M436" s="0" t="n">
        <v>9</v>
      </c>
      <c r="N436" s="0" t="n">
        <v>61310</v>
      </c>
      <c r="O436" s="0" t="n">
        <v>1120</v>
      </c>
      <c r="P436" s="346" t="n">
        <v>4.42</v>
      </c>
      <c r="Q436" s="346" t="str">
        <f aca="false">N436&amp;" "&amp;O436</f>
        <v>61310 1120</v>
      </c>
      <c r="R436" s="346" t="str">
        <f aca="false">N436&amp;" "&amp;M436&amp;" "&amp;O436</f>
        <v>61310 9 1120</v>
      </c>
      <c r="Y436" s="0" t="n">
        <v>75</v>
      </c>
      <c r="Z436" s="0" t="n">
        <v>2015</v>
      </c>
      <c r="AA436" s="0" t="n">
        <v>68200</v>
      </c>
      <c r="AB436" s="0" t="n">
        <v>9</v>
      </c>
      <c r="AC436" s="346" t="n">
        <v>0</v>
      </c>
      <c r="AD436" s="346" t="n">
        <v>0</v>
      </c>
    </row>
    <row r="437" customFormat="false" ht="11.25" hidden="false" customHeight="true" outlineLevel="0" collapsed="false">
      <c r="K437" s="0" t="n">
        <v>2015</v>
      </c>
      <c r="L437" s="0" t="n">
        <v>8</v>
      </c>
      <c r="M437" s="0" t="n">
        <v>9</v>
      </c>
      <c r="N437" s="0" t="n">
        <v>61310</v>
      </c>
      <c r="O437" s="0" t="n">
        <v>1140</v>
      </c>
      <c r="P437" s="346" t="n">
        <v>5</v>
      </c>
      <c r="Q437" s="346" t="str">
        <f aca="false">N437&amp;" "&amp;O437</f>
        <v>61310 1140</v>
      </c>
      <c r="R437" s="346" t="str">
        <f aca="false">N437&amp;" "&amp;M437&amp;" "&amp;O437</f>
        <v>61310 9 1140</v>
      </c>
      <c r="Y437" s="0" t="n">
        <v>75</v>
      </c>
      <c r="Z437" s="0" t="n">
        <v>2015</v>
      </c>
      <c r="AA437" s="0" t="n">
        <v>68200</v>
      </c>
      <c r="AB437" s="0" t="n">
        <v>2</v>
      </c>
      <c r="AC437" s="346" t="n">
        <v>3903703.05</v>
      </c>
      <c r="AD437" s="346" t="n">
        <v>62.08</v>
      </c>
    </row>
    <row r="438" customFormat="false" ht="11.25" hidden="false" customHeight="true" outlineLevel="0" collapsed="false">
      <c r="K438" s="0" t="n">
        <v>2015</v>
      </c>
      <c r="L438" s="0" t="n">
        <v>8</v>
      </c>
      <c r="M438" s="0" t="n">
        <v>9</v>
      </c>
      <c r="N438" s="0" t="n">
        <v>61310</v>
      </c>
      <c r="O438" s="0" t="n">
        <v>1150</v>
      </c>
      <c r="P438" s="346" t="n">
        <v>2.34</v>
      </c>
      <c r="Q438" s="346" t="str">
        <f aca="false">N438&amp;" "&amp;O438</f>
        <v>61310 1150</v>
      </c>
      <c r="R438" s="346" t="str">
        <f aca="false">N438&amp;" "&amp;M438&amp;" "&amp;O438</f>
        <v>61310 9 1150</v>
      </c>
      <c r="Y438" s="0" t="n">
        <v>75</v>
      </c>
      <c r="Z438" s="0" t="n">
        <v>2015</v>
      </c>
      <c r="AA438" s="0" t="n">
        <v>68200</v>
      </c>
      <c r="AB438" s="0" t="n">
        <v>3</v>
      </c>
      <c r="AC438" s="346" t="n">
        <v>2010998.54</v>
      </c>
      <c r="AD438" s="346" t="n">
        <v>31.98</v>
      </c>
    </row>
    <row r="439" customFormat="false" ht="11.25" hidden="false" customHeight="true" outlineLevel="0" collapsed="false">
      <c r="K439" s="0" t="n">
        <v>2015</v>
      </c>
      <c r="L439" s="0" t="n">
        <v>8</v>
      </c>
      <c r="M439" s="0" t="n">
        <v>9</v>
      </c>
      <c r="N439" s="0" t="n">
        <v>62100</v>
      </c>
      <c r="O439" s="0" t="n">
        <v>1111</v>
      </c>
      <c r="P439" s="346" t="n">
        <v>7</v>
      </c>
      <c r="Q439" s="346" t="str">
        <f aca="false">N439&amp;" "&amp;O439</f>
        <v>62100 1111</v>
      </c>
      <c r="R439" s="346" t="str">
        <f aca="false">N439&amp;" "&amp;M439&amp;" "&amp;O439</f>
        <v>62100 9 1111</v>
      </c>
      <c r="Y439" s="0" t="n">
        <v>75</v>
      </c>
      <c r="Z439" s="0" t="n">
        <v>2015</v>
      </c>
      <c r="AA439" s="0" t="n">
        <v>68100</v>
      </c>
      <c r="AB439" s="0" t="n">
        <v>9</v>
      </c>
      <c r="AC439" s="346" t="n">
        <v>0</v>
      </c>
      <c r="AD439" s="346" t="n">
        <v>0</v>
      </c>
    </row>
    <row r="440" customFormat="false" ht="11.25" hidden="false" customHeight="true" outlineLevel="0" collapsed="false">
      <c r="K440" s="0" t="n">
        <v>2015</v>
      </c>
      <c r="L440" s="0" t="n">
        <v>8</v>
      </c>
      <c r="M440" s="0" t="n">
        <v>9</v>
      </c>
      <c r="N440" s="0" t="n">
        <v>62100</v>
      </c>
      <c r="O440" s="0" t="n">
        <v>1112</v>
      </c>
      <c r="P440" s="346" t="n">
        <v>1</v>
      </c>
      <c r="Q440" s="346" t="str">
        <f aca="false">N440&amp;" "&amp;O440</f>
        <v>62100 1112</v>
      </c>
      <c r="R440" s="346" t="str">
        <f aca="false">N440&amp;" "&amp;M440&amp;" "&amp;O440</f>
        <v>62100 9 1112</v>
      </c>
      <c r="Y440" s="0" t="n">
        <v>77</v>
      </c>
      <c r="Z440" s="0" t="n">
        <v>2015</v>
      </c>
      <c r="AA440" s="0" t="n">
        <v>68100</v>
      </c>
      <c r="AB440" s="0" t="n">
        <v>2</v>
      </c>
      <c r="AC440" s="346" t="n">
        <v>111584.38</v>
      </c>
      <c r="AD440" s="346" t="n">
        <v>2.4</v>
      </c>
    </row>
    <row r="441" customFormat="false" ht="11.25" hidden="false" customHeight="true" outlineLevel="0" collapsed="false">
      <c r="K441" s="0" t="n">
        <v>2015</v>
      </c>
      <c r="L441" s="0" t="n">
        <v>8</v>
      </c>
      <c r="M441" s="0" t="n">
        <v>9</v>
      </c>
      <c r="N441" s="0" t="n">
        <v>62100</v>
      </c>
      <c r="O441" s="0" t="n">
        <v>1113</v>
      </c>
      <c r="P441" s="346" t="n">
        <v>1.17</v>
      </c>
      <c r="Q441" s="346" t="str">
        <f aca="false">N441&amp;" "&amp;O441</f>
        <v>62100 1113</v>
      </c>
      <c r="R441" s="346" t="str">
        <f aca="false">N441&amp;" "&amp;M441&amp;" "&amp;O441</f>
        <v>62100 9 1113</v>
      </c>
      <c r="Y441" s="0" t="n">
        <v>77</v>
      </c>
      <c r="Z441" s="0" t="n">
        <v>2015</v>
      </c>
      <c r="AA441" s="0" t="n">
        <v>68100</v>
      </c>
      <c r="AB441" s="0" t="n">
        <v>3</v>
      </c>
      <c r="AC441" s="346" t="n">
        <v>74389.58</v>
      </c>
      <c r="AD441" s="346" t="n">
        <v>1.6</v>
      </c>
    </row>
    <row r="442" customFormat="false" ht="11.25" hidden="false" customHeight="true" outlineLevel="0" collapsed="false">
      <c r="K442" s="0" t="n">
        <v>2015</v>
      </c>
      <c r="L442" s="0" t="n">
        <v>8</v>
      </c>
      <c r="M442" s="0" t="n">
        <v>9</v>
      </c>
      <c r="N442" s="0" t="n">
        <v>62100</v>
      </c>
      <c r="O442" s="0" t="n">
        <v>1130</v>
      </c>
      <c r="P442" s="346" t="n">
        <v>3</v>
      </c>
      <c r="Q442" s="346" t="str">
        <f aca="false">N442&amp;" "&amp;O442</f>
        <v>62100 1130</v>
      </c>
      <c r="R442" s="346" t="str">
        <f aca="false">N442&amp;" "&amp;M442&amp;" "&amp;O442</f>
        <v>62100 9 1130</v>
      </c>
      <c r="Y442" s="0" t="n">
        <v>77</v>
      </c>
      <c r="Z442" s="0" t="n">
        <v>2015</v>
      </c>
      <c r="AA442" s="0" t="n">
        <v>68200</v>
      </c>
      <c r="AB442" s="0" t="n">
        <v>9</v>
      </c>
      <c r="AC442" s="346" t="n">
        <v>0</v>
      </c>
      <c r="AD442" s="346" t="n">
        <v>0</v>
      </c>
    </row>
    <row r="443" customFormat="false" ht="11.25" hidden="false" customHeight="true" outlineLevel="0" collapsed="false">
      <c r="K443" s="0" t="n">
        <v>2015</v>
      </c>
      <c r="L443" s="0" t="n">
        <v>8</v>
      </c>
      <c r="M443" s="0" t="n">
        <v>9</v>
      </c>
      <c r="N443" s="0" t="n">
        <v>62100</v>
      </c>
      <c r="O443" s="0" t="n">
        <v>1150</v>
      </c>
      <c r="P443" s="346" t="n">
        <v>9</v>
      </c>
      <c r="Q443" s="346" t="str">
        <f aca="false">N443&amp;" "&amp;O443</f>
        <v>62100 1150</v>
      </c>
      <c r="R443" s="346" t="str">
        <f aca="false">N443&amp;" "&amp;M443&amp;" "&amp;O443</f>
        <v>62100 9 1150</v>
      </c>
      <c r="Y443" s="0" t="n">
        <v>77</v>
      </c>
      <c r="Z443" s="0" t="n">
        <v>2015</v>
      </c>
      <c r="AA443" s="0" t="n">
        <v>68200</v>
      </c>
      <c r="AB443" s="0" t="n">
        <v>2</v>
      </c>
      <c r="AC443" s="346" t="n">
        <v>0</v>
      </c>
      <c r="AD443" s="346" t="n">
        <v>0</v>
      </c>
    </row>
    <row r="444" customFormat="false" ht="11.25" hidden="false" customHeight="true" outlineLevel="0" collapsed="false">
      <c r="K444" s="0" t="n">
        <v>2015</v>
      </c>
      <c r="L444" s="0" t="n">
        <v>8</v>
      </c>
      <c r="M444" s="0" t="n">
        <v>9</v>
      </c>
      <c r="N444" s="0" t="n">
        <v>62200</v>
      </c>
      <c r="O444" s="0" t="n">
        <v>1130</v>
      </c>
      <c r="P444" s="346" t="n">
        <v>2</v>
      </c>
      <c r="Q444" s="346" t="str">
        <f aca="false">N444&amp;" "&amp;O444</f>
        <v>62200 1130</v>
      </c>
      <c r="R444" s="346" t="str">
        <f aca="false">N444&amp;" "&amp;M444&amp;" "&amp;O444</f>
        <v>62200 9 1130</v>
      </c>
      <c r="Y444" s="0" t="n">
        <v>77</v>
      </c>
      <c r="Z444" s="0" t="n">
        <v>2015</v>
      </c>
      <c r="AA444" s="0" t="n">
        <v>68200</v>
      </c>
      <c r="AB444" s="0" t="n">
        <v>3</v>
      </c>
      <c r="AC444" s="346" t="n">
        <v>0</v>
      </c>
      <c r="AD444" s="346" t="n">
        <v>0</v>
      </c>
    </row>
    <row r="445" customFormat="false" ht="11.25" hidden="false" customHeight="true" outlineLevel="0" collapsed="false">
      <c r="K445" s="0" t="n">
        <v>2015</v>
      </c>
      <c r="L445" s="0" t="n">
        <v>8</v>
      </c>
      <c r="M445" s="0" t="n">
        <v>9</v>
      </c>
      <c r="N445" s="0" t="n">
        <v>62200</v>
      </c>
      <c r="O445" s="0" t="n">
        <v>1131</v>
      </c>
      <c r="P445" s="346" t="n">
        <v>16.46</v>
      </c>
      <c r="Q445" s="346" t="str">
        <f aca="false">N445&amp;" "&amp;O445</f>
        <v>62200 1131</v>
      </c>
      <c r="R445" s="346" t="str">
        <f aca="false">N445&amp;" "&amp;M445&amp;" "&amp;O445</f>
        <v>62200 9 1131</v>
      </c>
      <c r="Y445" s="0" t="n">
        <v>77</v>
      </c>
      <c r="Z445" s="0" t="n">
        <v>2015</v>
      </c>
      <c r="AA445" s="0" t="n">
        <v>68100</v>
      </c>
      <c r="AB445" s="0" t="n">
        <v>9</v>
      </c>
      <c r="AC445" s="346" t="n">
        <v>0</v>
      </c>
      <c r="AD445" s="346" t="n">
        <v>0</v>
      </c>
    </row>
    <row r="446" customFormat="false" ht="11.25" hidden="false" customHeight="true" outlineLevel="0" collapsed="false">
      <c r="K446" s="0" t="n">
        <v>2015</v>
      </c>
      <c r="L446" s="0" t="n">
        <v>8</v>
      </c>
      <c r="M446" s="0" t="n">
        <v>9</v>
      </c>
      <c r="N446" s="0" t="n">
        <v>62200</v>
      </c>
      <c r="O446" s="0" t="n">
        <v>1132</v>
      </c>
      <c r="P446" s="346" t="n">
        <v>5</v>
      </c>
      <c r="Q446" s="346" t="str">
        <f aca="false">N446&amp;" "&amp;O446</f>
        <v>62200 1132</v>
      </c>
      <c r="R446" s="346" t="str">
        <f aca="false">N446&amp;" "&amp;M446&amp;" "&amp;O446</f>
        <v>62200 9 1132</v>
      </c>
      <c r="Y446" s="0" t="n">
        <v>78</v>
      </c>
      <c r="Z446" s="0" t="n">
        <v>2015</v>
      </c>
      <c r="AA446" s="0" t="n">
        <v>68100</v>
      </c>
      <c r="AB446" s="0" t="n">
        <v>2</v>
      </c>
      <c r="AC446" s="346" t="n">
        <v>0</v>
      </c>
      <c r="AD446" s="346" t="n">
        <v>0</v>
      </c>
    </row>
    <row r="447" customFormat="false" ht="11.25" hidden="false" customHeight="true" outlineLevel="0" collapsed="false">
      <c r="K447" s="0" t="n">
        <v>2015</v>
      </c>
      <c r="L447" s="0" t="n">
        <v>8</v>
      </c>
      <c r="M447" s="0" t="n">
        <v>9</v>
      </c>
      <c r="N447" s="0" t="n">
        <v>62200</v>
      </c>
      <c r="O447" s="0" t="n">
        <v>1134</v>
      </c>
      <c r="P447" s="346" t="n">
        <v>6</v>
      </c>
      <c r="Q447" s="346" t="str">
        <f aca="false">N447&amp;" "&amp;O447</f>
        <v>62200 1134</v>
      </c>
      <c r="R447" s="346" t="str">
        <f aca="false">N447&amp;" "&amp;M447&amp;" "&amp;O447</f>
        <v>62200 9 1134</v>
      </c>
      <c r="Y447" s="0" t="n">
        <v>78</v>
      </c>
      <c r="Z447" s="0" t="n">
        <v>2015</v>
      </c>
      <c r="AA447" s="0" t="n">
        <v>68100</v>
      </c>
      <c r="AB447" s="0" t="n">
        <v>3</v>
      </c>
      <c r="AC447" s="346" t="n">
        <v>0</v>
      </c>
      <c r="AD447" s="346" t="n">
        <v>0</v>
      </c>
    </row>
    <row r="448" customFormat="false" ht="11.25" hidden="false" customHeight="true" outlineLevel="0" collapsed="false">
      <c r="K448" s="0" t="n">
        <v>2015</v>
      </c>
      <c r="L448" s="0" t="n">
        <v>8</v>
      </c>
      <c r="M448" s="0" t="n">
        <v>9</v>
      </c>
      <c r="N448" s="0" t="n">
        <v>63000</v>
      </c>
      <c r="O448" s="0" t="n">
        <v>1130</v>
      </c>
      <c r="P448" s="346" t="n">
        <v>4</v>
      </c>
      <c r="Q448" s="346" t="str">
        <f aca="false">N448&amp;" "&amp;O448</f>
        <v>63000 1130</v>
      </c>
      <c r="R448" s="346" t="str">
        <f aca="false">N448&amp;" "&amp;M448&amp;" "&amp;O448</f>
        <v>63000 9 1130</v>
      </c>
      <c r="Y448" s="0" t="n">
        <v>78</v>
      </c>
      <c r="Z448" s="0" t="n">
        <v>2015</v>
      </c>
      <c r="AA448" s="0" t="n">
        <v>68200</v>
      </c>
      <c r="AB448" s="0" t="n">
        <v>9</v>
      </c>
      <c r="AC448" s="346" t="n">
        <v>0</v>
      </c>
      <c r="AD448" s="346" t="n">
        <v>0</v>
      </c>
    </row>
    <row r="449" customFormat="false" ht="11.25" hidden="false" customHeight="true" outlineLevel="0" collapsed="false">
      <c r="K449" s="0" t="n">
        <v>2015</v>
      </c>
      <c r="L449" s="0" t="n">
        <v>8</v>
      </c>
      <c r="M449" s="0" t="n">
        <v>9</v>
      </c>
      <c r="N449" s="0" t="n">
        <v>63000</v>
      </c>
      <c r="O449" s="0" t="n">
        <v>1140</v>
      </c>
      <c r="P449" s="346" t="n">
        <v>7.51</v>
      </c>
      <c r="Q449" s="346" t="str">
        <f aca="false">N449&amp;" "&amp;O449</f>
        <v>63000 1140</v>
      </c>
      <c r="R449" s="346" t="str">
        <f aca="false">N449&amp;" "&amp;M449&amp;" "&amp;O449</f>
        <v>63000 9 1140</v>
      </c>
      <c r="Y449" s="0" t="n">
        <v>78</v>
      </c>
      <c r="Z449" s="0" t="n">
        <v>2015</v>
      </c>
      <c r="AA449" s="0" t="n">
        <v>68200</v>
      </c>
      <c r="AB449" s="0" t="n">
        <v>2</v>
      </c>
      <c r="AC449" s="346" t="n">
        <v>0</v>
      </c>
      <c r="AD449" s="346" t="n">
        <v>0</v>
      </c>
    </row>
    <row r="450" customFormat="false" ht="11.25" hidden="false" customHeight="true" outlineLevel="0" collapsed="false">
      <c r="K450" s="0" t="n">
        <v>2015</v>
      </c>
      <c r="L450" s="0" t="n">
        <v>8</v>
      </c>
      <c r="M450" s="0" t="n">
        <v>9</v>
      </c>
      <c r="N450" s="0" t="n">
        <v>63000</v>
      </c>
      <c r="O450" s="0" t="n">
        <v>1150</v>
      </c>
      <c r="P450" s="346" t="n">
        <v>1.21</v>
      </c>
      <c r="Q450" s="346" t="str">
        <f aca="false">N450&amp;" "&amp;O450</f>
        <v>63000 1150</v>
      </c>
      <c r="R450" s="346" t="str">
        <f aca="false">N450&amp;" "&amp;M450&amp;" "&amp;O450</f>
        <v>63000 9 1150</v>
      </c>
      <c r="Y450" s="0" t="n">
        <v>78</v>
      </c>
      <c r="Z450" s="0" t="n">
        <v>2015</v>
      </c>
      <c r="AA450" s="0" t="n">
        <v>68200</v>
      </c>
      <c r="AB450" s="0" t="n">
        <v>3</v>
      </c>
      <c r="AC450" s="346" t="n">
        <v>0</v>
      </c>
      <c r="AD450" s="346" t="n">
        <v>0</v>
      </c>
    </row>
    <row r="451" customFormat="false" ht="11.25" hidden="false" customHeight="true" outlineLevel="0" collapsed="false">
      <c r="K451" s="0" t="n">
        <v>2015</v>
      </c>
      <c r="L451" s="0" t="n">
        <v>8</v>
      </c>
      <c r="M451" s="0" t="n">
        <v>9</v>
      </c>
      <c r="N451" s="0" t="n">
        <v>63000</v>
      </c>
      <c r="O451" s="0" t="n">
        <v>1160</v>
      </c>
      <c r="P451" s="346" t="n">
        <v>8.83</v>
      </c>
      <c r="Q451" s="346" t="str">
        <f aca="false">N451&amp;" "&amp;O451</f>
        <v>63000 1160</v>
      </c>
      <c r="R451" s="346" t="str">
        <f aca="false">N451&amp;" "&amp;M451&amp;" "&amp;O451</f>
        <v>63000 9 1160</v>
      </c>
      <c r="Y451" s="0" t="n">
        <v>78</v>
      </c>
      <c r="Z451" s="0" t="n">
        <v>2015</v>
      </c>
      <c r="AA451" s="0" t="n">
        <v>68100</v>
      </c>
      <c r="AB451" s="0" t="n">
        <v>9</v>
      </c>
      <c r="AC451" s="346" t="n">
        <v>0</v>
      </c>
      <c r="AD451" s="346" t="n">
        <v>0</v>
      </c>
    </row>
    <row r="452" customFormat="false" ht="11.25" hidden="false" customHeight="true" outlineLevel="0" collapsed="false">
      <c r="K452" s="0" t="n">
        <v>2015</v>
      </c>
      <c r="L452" s="0" t="n">
        <v>8</v>
      </c>
      <c r="M452" s="0" t="n">
        <v>9</v>
      </c>
      <c r="N452" s="0" t="n">
        <v>63000</v>
      </c>
      <c r="O452" s="0" t="n">
        <v>1170</v>
      </c>
      <c r="P452" s="346" t="n">
        <v>210.88</v>
      </c>
      <c r="Q452" s="346" t="str">
        <f aca="false">N452&amp;" "&amp;O452</f>
        <v>63000 1170</v>
      </c>
      <c r="R452" s="346" t="str">
        <f aca="false">N452&amp;" "&amp;M452&amp;" "&amp;O452</f>
        <v>63000 9 1170</v>
      </c>
      <c r="Y452" s="0" t="n">
        <v>79</v>
      </c>
      <c r="Z452" s="0" t="n">
        <v>2015</v>
      </c>
      <c r="AA452" s="0" t="n">
        <v>68100</v>
      </c>
      <c r="AB452" s="0" t="n">
        <v>2</v>
      </c>
      <c r="AC452" s="346" t="n">
        <v>0</v>
      </c>
      <c r="AD452" s="346" t="n">
        <v>0</v>
      </c>
    </row>
    <row r="453" customFormat="false" ht="11.25" hidden="false" customHeight="true" outlineLevel="0" collapsed="false">
      <c r="K453" s="0" t="n">
        <v>2015</v>
      </c>
      <c r="L453" s="0" t="n">
        <v>8</v>
      </c>
      <c r="M453" s="0" t="n">
        <v>9</v>
      </c>
      <c r="N453" s="0" t="n">
        <v>64000</v>
      </c>
      <c r="O453" s="0" t="n">
        <v>1130</v>
      </c>
      <c r="P453" s="346" t="n">
        <v>2.3</v>
      </c>
      <c r="Q453" s="346" t="str">
        <f aca="false">N453&amp;" "&amp;O453</f>
        <v>64000 1130</v>
      </c>
      <c r="R453" s="346" t="str">
        <f aca="false">N453&amp;" "&amp;M453&amp;" "&amp;O453</f>
        <v>64000 9 1130</v>
      </c>
      <c r="Y453" s="0" t="n">
        <v>79</v>
      </c>
      <c r="Z453" s="0" t="n">
        <v>2015</v>
      </c>
      <c r="AA453" s="0" t="n">
        <v>68100</v>
      </c>
      <c r="AB453" s="0" t="n">
        <v>3</v>
      </c>
      <c r="AC453" s="346" t="n">
        <v>0</v>
      </c>
      <c r="AD453" s="346" t="n">
        <v>0</v>
      </c>
    </row>
    <row r="454" customFormat="false" ht="11.25" hidden="false" customHeight="true" outlineLevel="0" collapsed="false">
      <c r="K454" s="0" t="n">
        <v>2015</v>
      </c>
      <c r="L454" s="0" t="n">
        <v>8</v>
      </c>
      <c r="M454" s="0" t="n">
        <v>9</v>
      </c>
      <c r="N454" s="0" t="n">
        <v>64000</v>
      </c>
      <c r="O454" s="0" t="n">
        <v>1150</v>
      </c>
      <c r="P454" s="346" t="n">
        <v>1</v>
      </c>
      <c r="Q454" s="346" t="str">
        <f aca="false">N454&amp;" "&amp;O454</f>
        <v>64000 1150</v>
      </c>
      <c r="R454" s="346" t="str">
        <f aca="false">N454&amp;" "&amp;M454&amp;" "&amp;O454</f>
        <v>64000 9 1150</v>
      </c>
      <c r="Y454" s="0" t="n">
        <v>79</v>
      </c>
      <c r="Z454" s="0" t="n">
        <v>2015</v>
      </c>
      <c r="AA454" s="0" t="n">
        <v>68200</v>
      </c>
      <c r="AB454" s="0" t="n">
        <v>9</v>
      </c>
      <c r="AC454" s="346" t="n">
        <v>0</v>
      </c>
      <c r="AD454" s="346" t="n">
        <v>0</v>
      </c>
    </row>
    <row r="455" customFormat="false" ht="11.25" hidden="false" customHeight="true" outlineLevel="0" collapsed="false">
      <c r="K455" s="0" t="n">
        <v>2015</v>
      </c>
      <c r="L455" s="0" t="n">
        <v>8</v>
      </c>
      <c r="M455" s="0" t="n">
        <v>9</v>
      </c>
      <c r="N455" s="0" t="n">
        <v>64000</v>
      </c>
      <c r="O455" s="0" t="n">
        <v>1160</v>
      </c>
      <c r="P455" s="346" t="n">
        <v>21.77</v>
      </c>
      <c r="Q455" s="346" t="str">
        <f aca="false">N455&amp;" "&amp;O455</f>
        <v>64000 1160</v>
      </c>
      <c r="R455" s="346" t="str">
        <f aca="false">N455&amp;" "&amp;M455&amp;" "&amp;O455</f>
        <v>64000 9 1160</v>
      </c>
      <c r="Y455" s="0" t="n">
        <v>79</v>
      </c>
      <c r="Z455" s="0" t="n">
        <v>2015</v>
      </c>
      <c r="AA455" s="0" t="n">
        <v>68200</v>
      </c>
      <c r="AB455" s="0" t="n">
        <v>2</v>
      </c>
      <c r="AC455" s="346" t="n">
        <v>0</v>
      </c>
      <c r="AD455" s="346" t="n">
        <v>0</v>
      </c>
    </row>
    <row r="456" customFormat="false" ht="11.25" hidden="false" customHeight="true" outlineLevel="0" collapsed="false">
      <c r="K456" s="0" t="n">
        <v>2015</v>
      </c>
      <c r="L456" s="0" t="n">
        <v>8</v>
      </c>
      <c r="M456" s="0" t="n">
        <v>9</v>
      </c>
      <c r="N456" s="0" t="n">
        <v>64000</v>
      </c>
      <c r="O456" s="0" t="n">
        <v>1190</v>
      </c>
      <c r="P456" s="346" t="n">
        <v>67.18</v>
      </c>
      <c r="Q456" s="346" t="str">
        <f aca="false">N456&amp;" "&amp;O456</f>
        <v>64000 1190</v>
      </c>
      <c r="R456" s="346" t="str">
        <f aca="false">N456&amp;" "&amp;M456&amp;" "&amp;O456</f>
        <v>64000 9 1190</v>
      </c>
      <c r="Y456" s="0" t="n">
        <v>79</v>
      </c>
      <c r="Z456" s="0" t="n">
        <v>2015</v>
      </c>
      <c r="AA456" s="0" t="n">
        <v>68200</v>
      </c>
      <c r="AB456" s="0" t="n">
        <v>3</v>
      </c>
      <c r="AC456" s="346" t="n">
        <v>0</v>
      </c>
      <c r="AD456" s="346" t="n">
        <v>0</v>
      </c>
    </row>
    <row r="457" customFormat="false" ht="11.25" hidden="false" customHeight="true" outlineLevel="0" collapsed="false">
      <c r="K457" s="0" t="n">
        <v>2015</v>
      </c>
      <c r="L457" s="0" t="n">
        <v>8</v>
      </c>
      <c r="M457" s="0" t="n">
        <v>9</v>
      </c>
      <c r="N457" s="0" t="n">
        <v>65000</v>
      </c>
      <c r="O457" s="0" t="n">
        <v>1130</v>
      </c>
      <c r="P457" s="346" t="n">
        <v>1</v>
      </c>
      <c r="Q457" s="346" t="str">
        <f aca="false">N457&amp;" "&amp;O457</f>
        <v>65000 1130</v>
      </c>
      <c r="R457" s="346" t="str">
        <f aca="false">N457&amp;" "&amp;M457&amp;" "&amp;O457</f>
        <v>65000 9 1130</v>
      </c>
      <c r="Y457" s="0" t="n">
        <v>79</v>
      </c>
      <c r="Z457" s="0" t="n">
        <v>2015</v>
      </c>
      <c r="AA457" s="0" t="n">
        <v>68100</v>
      </c>
      <c r="AB457" s="0" t="n">
        <v>9</v>
      </c>
      <c r="AC457" s="346" t="n">
        <v>6815.28</v>
      </c>
      <c r="AD457" s="346" t="n">
        <v>0.12</v>
      </c>
    </row>
    <row r="458" customFormat="false" ht="11.25" hidden="false" customHeight="true" outlineLevel="0" collapsed="false">
      <c r="K458" s="0" t="n">
        <v>2015</v>
      </c>
      <c r="L458" s="0" t="n">
        <v>8</v>
      </c>
      <c r="M458" s="0" t="n">
        <v>9</v>
      </c>
      <c r="N458" s="0" t="n">
        <v>65000</v>
      </c>
      <c r="O458" s="0" t="n">
        <v>1150</v>
      </c>
      <c r="P458" s="346" t="n">
        <v>1</v>
      </c>
      <c r="Q458" s="346" t="str">
        <f aca="false">N458&amp;" "&amp;O458</f>
        <v>65000 1150</v>
      </c>
      <c r="R458" s="346" t="str">
        <f aca="false">N458&amp;" "&amp;M458&amp;" "&amp;O458</f>
        <v>65000 9 1150</v>
      </c>
      <c r="Y458" s="0" t="n">
        <v>80</v>
      </c>
      <c r="Z458" s="0" t="n">
        <v>2015</v>
      </c>
      <c r="AA458" s="0" t="n">
        <v>68100</v>
      </c>
      <c r="AB458" s="0" t="n">
        <v>2</v>
      </c>
      <c r="AC458" s="346" t="n">
        <v>205248.35</v>
      </c>
      <c r="AD458" s="346" t="n">
        <v>3.96</v>
      </c>
    </row>
    <row r="459" customFormat="false" ht="11.25" hidden="false" customHeight="true" outlineLevel="0" collapsed="false">
      <c r="K459" s="0" t="n">
        <v>2015</v>
      </c>
      <c r="L459" s="0" t="n">
        <v>8</v>
      </c>
      <c r="M459" s="0" t="n">
        <v>9</v>
      </c>
      <c r="N459" s="0" t="n">
        <v>65000</v>
      </c>
      <c r="O459" s="0" t="n">
        <v>1190</v>
      </c>
      <c r="P459" s="346" t="n">
        <v>107.92</v>
      </c>
      <c r="Q459" s="346" t="str">
        <f aca="false">N459&amp;" "&amp;O459</f>
        <v>65000 1190</v>
      </c>
      <c r="R459" s="346" t="str">
        <f aca="false">N459&amp;" "&amp;M459&amp;" "&amp;O459</f>
        <v>65000 9 1190</v>
      </c>
      <c r="Y459" s="0" t="n">
        <v>80</v>
      </c>
      <c r="Z459" s="0" t="n">
        <v>2015</v>
      </c>
      <c r="AA459" s="0" t="n">
        <v>68100</v>
      </c>
      <c r="AB459" s="0" t="n">
        <v>3</v>
      </c>
      <c r="AC459" s="346" t="n">
        <v>410496.69</v>
      </c>
      <c r="AD459" s="346" t="n">
        <v>7.91</v>
      </c>
    </row>
    <row r="460" customFormat="false" ht="11.25" hidden="false" customHeight="true" outlineLevel="0" collapsed="false">
      <c r="K460" s="0" t="n">
        <v>2015</v>
      </c>
      <c r="L460" s="0" t="n">
        <v>8</v>
      </c>
      <c r="M460" s="0" t="n">
        <v>9</v>
      </c>
      <c r="N460" s="0" t="n">
        <v>68000</v>
      </c>
      <c r="O460" s="0" t="n">
        <v>1120</v>
      </c>
      <c r="P460" s="346" t="n">
        <v>7</v>
      </c>
      <c r="Q460" s="346" t="str">
        <f aca="false">N460&amp;" "&amp;O460</f>
        <v>68000 1120</v>
      </c>
      <c r="R460" s="346" t="str">
        <f aca="false">N460&amp;" "&amp;M460&amp;" "&amp;O460</f>
        <v>68000 9 1120</v>
      </c>
      <c r="Y460" s="0" t="n">
        <v>80</v>
      </c>
      <c r="Z460" s="0" t="n">
        <v>2015</v>
      </c>
      <c r="AA460" s="0" t="n">
        <v>68200</v>
      </c>
      <c r="AB460" s="0" t="n">
        <v>9</v>
      </c>
      <c r="AC460" s="346" t="n">
        <v>0</v>
      </c>
      <c r="AD460" s="346" t="n">
        <v>0</v>
      </c>
    </row>
    <row r="461" customFormat="false" ht="11.25" hidden="false" customHeight="true" outlineLevel="0" collapsed="false">
      <c r="K461" s="0" t="n">
        <v>2015</v>
      </c>
      <c r="L461" s="0" t="n">
        <v>8</v>
      </c>
      <c r="M461" s="0" t="n">
        <v>9</v>
      </c>
      <c r="N461" s="0" t="n">
        <v>68000</v>
      </c>
      <c r="O461" s="0" t="n">
        <v>1133</v>
      </c>
      <c r="P461" s="346" t="n">
        <v>1</v>
      </c>
      <c r="Q461" s="346" t="str">
        <f aca="false">N461&amp;" "&amp;O461</f>
        <v>68000 1133</v>
      </c>
      <c r="R461" s="346" t="str">
        <f aca="false">N461&amp;" "&amp;M461&amp;" "&amp;O461</f>
        <v>68000 9 1133</v>
      </c>
      <c r="Y461" s="0" t="n">
        <v>80</v>
      </c>
      <c r="Z461" s="0" t="n">
        <v>2015</v>
      </c>
      <c r="AA461" s="0" t="n">
        <v>68200</v>
      </c>
      <c r="AB461" s="0" t="n">
        <v>2</v>
      </c>
      <c r="AC461" s="346" t="n">
        <v>0</v>
      </c>
      <c r="AD461" s="346" t="n">
        <v>0</v>
      </c>
    </row>
    <row r="462" customFormat="false" ht="11.25" hidden="false" customHeight="true" outlineLevel="0" collapsed="false">
      <c r="K462" s="0" t="n">
        <v>2015</v>
      </c>
      <c r="L462" s="0" t="n">
        <v>8</v>
      </c>
      <c r="M462" s="0" t="n">
        <v>9</v>
      </c>
      <c r="N462" s="0" t="n">
        <v>68000</v>
      </c>
      <c r="O462" s="0" t="n">
        <v>1141</v>
      </c>
      <c r="P462" s="346" t="n">
        <v>15</v>
      </c>
      <c r="Q462" s="346" t="str">
        <f aca="false">N462&amp;" "&amp;O462</f>
        <v>68000 1141</v>
      </c>
      <c r="R462" s="346" t="str">
        <f aca="false">N462&amp;" "&amp;M462&amp;" "&amp;O462</f>
        <v>68000 9 1141</v>
      </c>
      <c r="Y462" s="0" t="n">
        <v>80</v>
      </c>
      <c r="Z462" s="0" t="n">
        <v>2015</v>
      </c>
      <c r="AA462" s="0" t="n">
        <v>68200</v>
      </c>
      <c r="AB462" s="0" t="n">
        <v>3</v>
      </c>
      <c r="AC462" s="346" t="n">
        <v>0</v>
      </c>
      <c r="AD462" s="346" t="n">
        <v>0</v>
      </c>
    </row>
    <row r="463" customFormat="false" ht="11.25" hidden="false" customHeight="true" outlineLevel="0" collapsed="false">
      <c r="K463" s="0" t="n">
        <v>2015</v>
      </c>
      <c r="L463" s="0" t="n">
        <v>8</v>
      </c>
      <c r="M463" s="0" t="n">
        <v>9</v>
      </c>
      <c r="N463" s="0" t="n">
        <v>68000</v>
      </c>
      <c r="O463" s="0" t="n">
        <v>1150</v>
      </c>
      <c r="P463" s="346" t="n">
        <v>4.5</v>
      </c>
      <c r="Q463" s="346" t="str">
        <f aca="false">N463&amp;" "&amp;O463</f>
        <v>68000 1150</v>
      </c>
      <c r="R463" s="346" t="str">
        <f aca="false">N463&amp;" "&amp;M463&amp;" "&amp;O463</f>
        <v>68000 9 1150</v>
      </c>
      <c r="Y463" s="0" t="n">
        <v>80</v>
      </c>
      <c r="Z463" s="0" t="n">
        <v>2015</v>
      </c>
      <c r="AA463" s="0" t="n">
        <v>68100</v>
      </c>
      <c r="AB463" s="0" t="n">
        <v>9</v>
      </c>
      <c r="AC463" s="346" t="n">
        <v>0</v>
      </c>
      <c r="AD463" s="346" t="n">
        <v>0</v>
      </c>
    </row>
    <row r="464" customFormat="false" ht="11.25" hidden="false" customHeight="true" outlineLevel="0" collapsed="false">
      <c r="K464" s="0" t="n">
        <v>2015</v>
      </c>
      <c r="L464" s="0" t="n">
        <v>9</v>
      </c>
      <c r="M464" s="0" t="n">
        <v>2</v>
      </c>
      <c r="N464" s="0" t="n">
        <v>61100</v>
      </c>
      <c r="O464" s="0" t="n">
        <v>1120</v>
      </c>
      <c r="P464" s="346" t="n">
        <v>37.48</v>
      </c>
      <c r="Q464" s="346" t="str">
        <f aca="false">N464&amp;" "&amp;O464</f>
        <v>61100 1120</v>
      </c>
      <c r="R464" s="346" t="str">
        <f aca="false">N464&amp;" "&amp;M464&amp;" "&amp;O464</f>
        <v>61100 2 1120</v>
      </c>
      <c r="Y464" s="0" t="n">
        <v>81</v>
      </c>
      <c r="Z464" s="0" t="n">
        <v>2015</v>
      </c>
      <c r="AA464" s="0" t="n">
        <v>68100</v>
      </c>
      <c r="AB464" s="0" t="n">
        <v>2</v>
      </c>
      <c r="AC464" s="346" t="n">
        <v>0</v>
      </c>
      <c r="AD464" s="346" t="n">
        <v>0</v>
      </c>
    </row>
    <row r="465" customFormat="false" ht="11.25" hidden="false" customHeight="true" outlineLevel="0" collapsed="false">
      <c r="K465" s="0" t="n">
        <v>2015</v>
      </c>
      <c r="L465" s="0" t="n">
        <v>9</v>
      </c>
      <c r="M465" s="0" t="n">
        <v>2</v>
      </c>
      <c r="N465" s="0" t="n">
        <v>61100</v>
      </c>
      <c r="O465" s="0" t="n">
        <v>1151</v>
      </c>
      <c r="P465" s="346" t="n">
        <v>10</v>
      </c>
      <c r="Q465" s="346" t="str">
        <f aca="false">N465&amp;" "&amp;O465</f>
        <v>61100 1151</v>
      </c>
      <c r="R465" s="346" t="str">
        <f aca="false">N465&amp;" "&amp;M465&amp;" "&amp;O465</f>
        <v>61100 2 1151</v>
      </c>
      <c r="Y465" s="0" t="n">
        <v>81</v>
      </c>
      <c r="Z465" s="0" t="n">
        <v>2015</v>
      </c>
      <c r="AA465" s="0" t="n">
        <v>68100</v>
      </c>
      <c r="AB465" s="0" t="n">
        <v>3</v>
      </c>
      <c r="AC465" s="346" t="n">
        <v>0</v>
      </c>
      <c r="AD465" s="346" t="n">
        <v>0</v>
      </c>
    </row>
    <row r="466" customFormat="false" ht="11.25" hidden="false" customHeight="true" outlineLevel="0" collapsed="false">
      <c r="K466" s="0" t="n">
        <v>2015</v>
      </c>
      <c r="L466" s="0" t="n">
        <v>9</v>
      </c>
      <c r="M466" s="0" t="n">
        <v>2</v>
      </c>
      <c r="N466" s="0" t="n">
        <v>61100</v>
      </c>
      <c r="O466" s="0" t="n">
        <v>1520</v>
      </c>
      <c r="P466" s="346" t="n">
        <v>3.82</v>
      </c>
      <c r="Q466" s="346" t="str">
        <f aca="false">N466&amp;" "&amp;O466</f>
        <v>61100 1520</v>
      </c>
      <c r="R466" s="346" t="str">
        <f aca="false">N466&amp;" "&amp;M466&amp;" "&amp;O466</f>
        <v>61100 2 1520</v>
      </c>
      <c r="Y466" s="0" t="n">
        <v>81</v>
      </c>
      <c r="Z466" s="0" t="n">
        <v>2015</v>
      </c>
      <c r="AA466" s="0" t="n">
        <v>68200</v>
      </c>
      <c r="AB466" s="0" t="n">
        <v>9</v>
      </c>
      <c r="AC466" s="346" t="n">
        <v>0</v>
      </c>
      <c r="AD466" s="346" t="n">
        <v>0</v>
      </c>
    </row>
    <row r="467" customFormat="false" ht="11.25" hidden="false" customHeight="true" outlineLevel="0" collapsed="false">
      <c r="K467" s="0" t="n">
        <v>2015</v>
      </c>
      <c r="L467" s="0" t="n">
        <v>9</v>
      </c>
      <c r="M467" s="0" t="n">
        <v>2</v>
      </c>
      <c r="N467" s="0" t="n">
        <v>61210</v>
      </c>
      <c r="O467" s="0" t="n">
        <v>1110</v>
      </c>
      <c r="P467" s="346" t="n">
        <v>0.67</v>
      </c>
      <c r="Q467" s="346" t="str">
        <f aca="false">N467&amp;" "&amp;O467</f>
        <v>61210 1110</v>
      </c>
      <c r="R467" s="346" t="str">
        <f aca="false">N467&amp;" "&amp;M467&amp;" "&amp;O467</f>
        <v>61210 2 1110</v>
      </c>
      <c r="Y467" s="0" t="n">
        <v>81</v>
      </c>
      <c r="Z467" s="0" t="n">
        <v>2015</v>
      </c>
      <c r="AA467" s="0" t="n">
        <v>68200</v>
      </c>
      <c r="AB467" s="0" t="n">
        <v>2</v>
      </c>
      <c r="AC467" s="346" t="n">
        <v>0</v>
      </c>
      <c r="AD467" s="346" t="n">
        <v>0</v>
      </c>
    </row>
    <row r="468" customFormat="false" ht="11.25" hidden="false" customHeight="true" outlineLevel="0" collapsed="false">
      <c r="K468" s="0" t="n">
        <v>2015</v>
      </c>
      <c r="L468" s="0" t="n">
        <v>9</v>
      </c>
      <c r="M468" s="0" t="n">
        <v>2</v>
      </c>
      <c r="N468" s="0" t="n">
        <v>61210</v>
      </c>
      <c r="O468" s="0" t="n">
        <v>1120</v>
      </c>
      <c r="P468" s="346" t="n">
        <v>1.6</v>
      </c>
      <c r="Q468" s="346" t="str">
        <f aca="false">N468&amp;" "&amp;O468</f>
        <v>61210 1120</v>
      </c>
      <c r="R468" s="346" t="str">
        <f aca="false">N468&amp;" "&amp;M468&amp;" "&amp;O468</f>
        <v>61210 2 1120</v>
      </c>
      <c r="Y468" s="0" t="n">
        <v>81</v>
      </c>
      <c r="Z468" s="0" t="n">
        <v>2015</v>
      </c>
      <c r="AA468" s="0" t="n">
        <v>68200</v>
      </c>
      <c r="AB468" s="0" t="n">
        <v>3</v>
      </c>
      <c r="AC468" s="346" t="n">
        <v>0</v>
      </c>
      <c r="AD468" s="346" t="n">
        <v>0</v>
      </c>
    </row>
    <row r="469" customFormat="false" ht="11.25" hidden="false" customHeight="true" outlineLevel="0" collapsed="false">
      <c r="K469" s="0" t="n">
        <v>2015</v>
      </c>
      <c r="L469" s="0" t="n">
        <v>9</v>
      </c>
      <c r="M469" s="0" t="n">
        <v>2</v>
      </c>
      <c r="N469" s="0" t="n">
        <v>61210</v>
      </c>
      <c r="O469" s="0" t="n">
        <v>1140</v>
      </c>
      <c r="P469" s="346" t="n">
        <v>1.56</v>
      </c>
      <c r="Q469" s="346" t="str">
        <f aca="false">N469&amp;" "&amp;O469</f>
        <v>61210 1140</v>
      </c>
      <c r="R469" s="346" t="str">
        <f aca="false">N469&amp;" "&amp;M469&amp;" "&amp;O469</f>
        <v>61210 2 1140</v>
      </c>
      <c r="Y469" s="0" t="n">
        <v>81</v>
      </c>
      <c r="Z469" s="0" t="n">
        <v>2015</v>
      </c>
      <c r="AA469" s="0" t="n">
        <v>68100</v>
      </c>
      <c r="AB469" s="0" t="n">
        <v>9</v>
      </c>
      <c r="AC469" s="346" t="n">
        <v>0</v>
      </c>
      <c r="AD469" s="346" t="n">
        <v>0</v>
      </c>
    </row>
    <row r="470" customFormat="false" ht="11.25" hidden="false" customHeight="true" outlineLevel="0" collapsed="false">
      <c r="K470" s="0" t="n">
        <v>2015</v>
      </c>
      <c r="L470" s="0" t="n">
        <v>9</v>
      </c>
      <c r="M470" s="0" t="n">
        <v>2</v>
      </c>
      <c r="N470" s="0" t="n">
        <v>61230</v>
      </c>
      <c r="O470" s="0" t="n">
        <v>1120</v>
      </c>
      <c r="P470" s="346" t="n">
        <v>0.03</v>
      </c>
      <c r="Q470" s="346" t="str">
        <f aca="false">N470&amp;" "&amp;O470</f>
        <v>61230 1120</v>
      </c>
      <c r="R470" s="346" t="str">
        <f aca="false">N470&amp;" "&amp;M470&amp;" "&amp;O470</f>
        <v>61230 2 1120</v>
      </c>
      <c r="Y470" s="0" t="n">
        <v>82</v>
      </c>
      <c r="Z470" s="0" t="n">
        <v>2015</v>
      </c>
      <c r="AA470" s="0" t="n">
        <v>68100</v>
      </c>
      <c r="AB470" s="0" t="n">
        <v>2</v>
      </c>
      <c r="AC470" s="346" t="n">
        <v>644966.4</v>
      </c>
      <c r="AD470" s="346" t="n">
        <v>14</v>
      </c>
    </row>
    <row r="471" customFormat="false" ht="11.25" hidden="false" customHeight="true" outlineLevel="0" collapsed="false">
      <c r="K471" s="0" t="n">
        <v>2015</v>
      </c>
      <c r="L471" s="0" t="n">
        <v>9</v>
      </c>
      <c r="M471" s="0" t="n">
        <v>2</v>
      </c>
      <c r="N471" s="0" t="n">
        <v>61310</v>
      </c>
      <c r="O471" s="0" t="n">
        <v>1110</v>
      </c>
      <c r="P471" s="346" t="n">
        <v>0.8</v>
      </c>
      <c r="Q471" s="346" t="str">
        <f aca="false">N471&amp;" "&amp;O471</f>
        <v>61310 1110</v>
      </c>
      <c r="R471" s="346" t="str">
        <f aca="false">N471&amp;" "&amp;M471&amp;" "&amp;O471</f>
        <v>61310 2 1110</v>
      </c>
      <c r="Y471" s="0" t="n">
        <v>82</v>
      </c>
      <c r="Z471" s="0" t="n">
        <v>2015</v>
      </c>
      <c r="AA471" s="0" t="n">
        <v>68100</v>
      </c>
      <c r="AB471" s="0" t="n">
        <v>3</v>
      </c>
      <c r="AC471" s="346" t="n">
        <v>347289.67</v>
      </c>
      <c r="AD471" s="346" t="n">
        <v>7</v>
      </c>
    </row>
    <row r="472" customFormat="false" ht="11.25" hidden="false" customHeight="true" outlineLevel="0" collapsed="false">
      <c r="K472" s="0" t="n">
        <v>2015</v>
      </c>
      <c r="L472" s="0" t="n">
        <v>9</v>
      </c>
      <c r="M472" s="0" t="n">
        <v>2</v>
      </c>
      <c r="N472" s="0" t="n">
        <v>61310</v>
      </c>
      <c r="O472" s="0" t="n">
        <v>1150</v>
      </c>
      <c r="P472" s="346" t="n">
        <v>1.74</v>
      </c>
      <c r="Q472" s="346" t="str">
        <f aca="false">N472&amp;" "&amp;O472</f>
        <v>61310 1150</v>
      </c>
      <c r="R472" s="346" t="str">
        <f aca="false">N472&amp;" "&amp;M472&amp;" "&amp;O472</f>
        <v>61310 2 1150</v>
      </c>
      <c r="Y472" s="0" t="n">
        <v>82</v>
      </c>
      <c r="Z472" s="0" t="n">
        <v>2015</v>
      </c>
      <c r="AA472" s="0" t="n">
        <v>68200</v>
      </c>
      <c r="AB472" s="0" t="n">
        <v>9</v>
      </c>
      <c r="AC472" s="346" t="n">
        <v>143098.92</v>
      </c>
      <c r="AD472" s="346" t="n">
        <v>2</v>
      </c>
    </row>
    <row r="473" customFormat="false" ht="11.25" hidden="false" customHeight="true" outlineLevel="0" collapsed="false">
      <c r="K473" s="0" t="n">
        <v>2015</v>
      </c>
      <c r="L473" s="0" t="n">
        <v>9</v>
      </c>
      <c r="M473" s="0" t="n">
        <v>2</v>
      </c>
      <c r="N473" s="0" t="n">
        <v>61320</v>
      </c>
      <c r="O473" s="0" t="n">
        <v>1122</v>
      </c>
      <c r="P473" s="346" t="n">
        <v>1</v>
      </c>
      <c r="Q473" s="346" t="str">
        <f aca="false">N473&amp;" "&amp;O473</f>
        <v>61320 1122</v>
      </c>
      <c r="R473" s="346" t="str">
        <f aca="false">N473&amp;" "&amp;M473&amp;" "&amp;O473</f>
        <v>61320 2 1122</v>
      </c>
      <c r="Y473" s="0" t="n">
        <v>82</v>
      </c>
      <c r="Z473" s="0" t="n">
        <v>2015</v>
      </c>
      <c r="AA473" s="0" t="n">
        <v>68200</v>
      </c>
      <c r="AB473" s="0" t="n">
        <v>2</v>
      </c>
      <c r="AC473" s="346" t="n">
        <v>0</v>
      </c>
      <c r="AD473" s="346" t="n">
        <v>0</v>
      </c>
    </row>
    <row r="474" customFormat="false" ht="11.25" hidden="false" customHeight="true" outlineLevel="0" collapsed="false">
      <c r="K474" s="0" t="n">
        <v>2015</v>
      </c>
      <c r="L474" s="0" t="n">
        <v>9</v>
      </c>
      <c r="M474" s="0" t="n">
        <v>2</v>
      </c>
      <c r="N474" s="0" t="n">
        <v>61410</v>
      </c>
      <c r="O474" s="0" t="n">
        <v>1126</v>
      </c>
      <c r="P474" s="346" t="n">
        <v>2</v>
      </c>
      <c r="Q474" s="346" t="str">
        <f aca="false">N474&amp;" "&amp;O474</f>
        <v>61410 1126</v>
      </c>
      <c r="R474" s="346" t="str">
        <f aca="false">N474&amp;" "&amp;M474&amp;" "&amp;O474</f>
        <v>61410 2 1126</v>
      </c>
      <c r="Y474" s="0" t="n">
        <v>82</v>
      </c>
      <c r="Z474" s="0" t="n">
        <v>2015</v>
      </c>
      <c r="AA474" s="0" t="n">
        <v>68200</v>
      </c>
      <c r="AB474" s="0" t="n">
        <v>3</v>
      </c>
      <c r="AC474" s="346" t="n">
        <v>0</v>
      </c>
      <c r="AD474" s="346" t="n">
        <v>0</v>
      </c>
    </row>
    <row r="475" customFormat="false" ht="11.25" hidden="false" customHeight="true" outlineLevel="0" collapsed="false">
      <c r="K475" s="0" t="n">
        <v>2015</v>
      </c>
      <c r="L475" s="0" t="n">
        <v>9</v>
      </c>
      <c r="M475" s="0" t="n">
        <v>2</v>
      </c>
      <c r="N475" s="0" t="n">
        <v>61410</v>
      </c>
      <c r="O475" s="0" t="n">
        <v>1150</v>
      </c>
      <c r="P475" s="346" t="n">
        <v>3</v>
      </c>
      <c r="Q475" s="346" t="str">
        <f aca="false">N475&amp;" "&amp;O475</f>
        <v>61410 1150</v>
      </c>
      <c r="R475" s="346" t="str">
        <f aca="false">N475&amp;" "&amp;M475&amp;" "&amp;O475</f>
        <v>61410 2 1150</v>
      </c>
      <c r="Y475" s="0" t="n">
        <v>82</v>
      </c>
      <c r="Z475" s="0" t="n">
        <v>2015</v>
      </c>
      <c r="AA475" s="0" t="n">
        <v>68100</v>
      </c>
      <c r="AB475" s="0" t="n">
        <v>9</v>
      </c>
      <c r="AC475" s="346" t="n">
        <v>0</v>
      </c>
      <c r="AD475" s="346" t="n">
        <v>0</v>
      </c>
    </row>
    <row r="476" customFormat="false" ht="11.25" hidden="false" customHeight="true" outlineLevel="0" collapsed="false">
      <c r="K476" s="0" t="n">
        <v>2015</v>
      </c>
      <c r="L476" s="0" t="n">
        <v>9</v>
      </c>
      <c r="M476" s="0" t="n">
        <v>3</v>
      </c>
      <c r="N476" s="0" t="n">
        <v>61100</v>
      </c>
      <c r="O476" s="0" t="n">
        <v>1120</v>
      </c>
      <c r="P476" s="346" t="n">
        <v>24.4</v>
      </c>
      <c r="Q476" s="346" t="str">
        <f aca="false">N476&amp;" "&amp;O476</f>
        <v>61100 1120</v>
      </c>
      <c r="R476" s="346" t="str">
        <f aca="false">N476&amp;" "&amp;M476&amp;" "&amp;O476</f>
        <v>61100 3 1120</v>
      </c>
      <c r="Y476" s="0" t="n">
        <v>83</v>
      </c>
      <c r="Z476" s="0" t="n">
        <v>2015</v>
      </c>
      <c r="AA476" s="0" t="n">
        <v>68200</v>
      </c>
      <c r="AB476" s="0" t="n">
        <v>3</v>
      </c>
      <c r="AC476" s="346" t="n">
        <v>0</v>
      </c>
      <c r="AD476" s="346" t="n">
        <v>0</v>
      </c>
    </row>
    <row r="477" customFormat="false" ht="11.25" hidden="false" customHeight="true" outlineLevel="0" collapsed="false">
      <c r="K477" s="0" t="n">
        <v>2015</v>
      </c>
      <c r="L477" s="0" t="n">
        <v>9</v>
      </c>
      <c r="M477" s="0" t="n">
        <v>3</v>
      </c>
      <c r="N477" s="0" t="n">
        <v>61100</v>
      </c>
      <c r="O477" s="0" t="n">
        <v>1151</v>
      </c>
      <c r="P477" s="346" t="n">
        <v>5.25</v>
      </c>
      <c r="Q477" s="346" t="str">
        <f aca="false">N477&amp;" "&amp;O477</f>
        <v>61100 1151</v>
      </c>
      <c r="R477" s="346" t="str">
        <f aca="false">N477&amp;" "&amp;M477&amp;" "&amp;O477</f>
        <v>61100 3 1151</v>
      </c>
      <c r="Y477" s="0" t="n">
        <v>83</v>
      </c>
      <c r="Z477" s="0" t="n">
        <v>2015</v>
      </c>
      <c r="AA477" s="0" t="n">
        <v>68200</v>
      </c>
      <c r="AB477" s="0" t="n">
        <v>9</v>
      </c>
      <c r="AC477" s="346" t="n">
        <v>147112.11</v>
      </c>
      <c r="AD477" s="346" t="n">
        <v>3</v>
      </c>
    </row>
    <row r="478" customFormat="false" ht="11.25" hidden="false" customHeight="true" outlineLevel="0" collapsed="false">
      <c r="K478" s="0" t="n">
        <v>2015</v>
      </c>
      <c r="L478" s="0" t="n">
        <v>9</v>
      </c>
      <c r="M478" s="0" t="n">
        <v>3</v>
      </c>
      <c r="N478" s="0" t="n">
        <v>61100</v>
      </c>
      <c r="O478" s="0" t="n">
        <v>1520</v>
      </c>
      <c r="P478" s="346" t="n">
        <v>3.39</v>
      </c>
      <c r="Q478" s="346" t="str">
        <f aca="false">N478&amp;" "&amp;O478</f>
        <v>61100 1520</v>
      </c>
      <c r="R478" s="346" t="str">
        <f aca="false">N478&amp;" "&amp;M478&amp;" "&amp;O478</f>
        <v>61100 3 1520</v>
      </c>
      <c r="Y478" s="0" t="n">
        <v>83</v>
      </c>
      <c r="Z478" s="0" t="n">
        <v>2015</v>
      </c>
      <c r="AA478" s="0" t="n">
        <v>68200</v>
      </c>
      <c r="AB478" s="0" t="n">
        <v>2</v>
      </c>
      <c r="AC478" s="346" t="n">
        <v>0</v>
      </c>
      <c r="AD478" s="346" t="n">
        <v>0</v>
      </c>
    </row>
    <row r="479" customFormat="false" ht="11.25" hidden="false" customHeight="true" outlineLevel="0" collapsed="false">
      <c r="K479" s="0" t="n">
        <v>2015</v>
      </c>
      <c r="L479" s="0" t="n">
        <v>9</v>
      </c>
      <c r="M479" s="0" t="n">
        <v>3</v>
      </c>
      <c r="N479" s="0" t="n">
        <v>61210</v>
      </c>
      <c r="O479" s="0" t="n">
        <v>1110</v>
      </c>
      <c r="P479" s="346" t="n">
        <v>0.33</v>
      </c>
      <c r="Q479" s="346" t="str">
        <f aca="false">N479&amp;" "&amp;O479</f>
        <v>61210 1110</v>
      </c>
      <c r="R479" s="346" t="str">
        <f aca="false">N479&amp;" "&amp;M479&amp;" "&amp;O479</f>
        <v>61210 3 1110</v>
      </c>
      <c r="Y479" s="0" t="n">
        <v>83</v>
      </c>
      <c r="Z479" s="0" t="n">
        <v>2015</v>
      </c>
      <c r="AA479" s="0" t="n">
        <v>68100</v>
      </c>
      <c r="AB479" s="0" t="n">
        <v>3</v>
      </c>
      <c r="AC479" s="346" t="n">
        <v>212956.01</v>
      </c>
      <c r="AD479" s="346" t="n">
        <v>5</v>
      </c>
    </row>
    <row r="480" customFormat="false" ht="11.25" hidden="false" customHeight="true" outlineLevel="0" collapsed="false">
      <c r="K480" s="0" t="n">
        <v>2015</v>
      </c>
      <c r="L480" s="0" t="n">
        <v>9</v>
      </c>
      <c r="M480" s="0" t="n">
        <v>3</v>
      </c>
      <c r="N480" s="0" t="n">
        <v>61210</v>
      </c>
      <c r="O480" s="0" t="n">
        <v>1120</v>
      </c>
      <c r="P480" s="346" t="n">
        <v>1.4</v>
      </c>
      <c r="Q480" s="346" t="str">
        <f aca="false">N480&amp;" "&amp;O480</f>
        <v>61210 1120</v>
      </c>
      <c r="R480" s="346" t="str">
        <f aca="false">N480&amp;" "&amp;M480&amp;" "&amp;O480</f>
        <v>61210 3 1120</v>
      </c>
      <c r="Y480" s="0" t="n">
        <v>83</v>
      </c>
      <c r="Z480" s="0" t="n">
        <v>2015</v>
      </c>
      <c r="AA480" s="0" t="n">
        <v>68100</v>
      </c>
      <c r="AB480" s="0" t="n">
        <v>9</v>
      </c>
      <c r="AC480" s="346" t="n">
        <v>0</v>
      </c>
      <c r="AD480" s="346" t="n">
        <v>0</v>
      </c>
    </row>
    <row r="481" customFormat="false" ht="11.25" hidden="false" customHeight="true" outlineLevel="0" collapsed="false">
      <c r="K481" s="0" t="n">
        <v>2015</v>
      </c>
      <c r="L481" s="0" t="n">
        <v>9</v>
      </c>
      <c r="M481" s="0" t="n">
        <v>3</v>
      </c>
      <c r="N481" s="0" t="n">
        <v>61210</v>
      </c>
      <c r="O481" s="0" t="n">
        <v>1150</v>
      </c>
      <c r="P481" s="346" t="n">
        <v>1</v>
      </c>
      <c r="Q481" s="346" t="str">
        <f aca="false">N481&amp;" "&amp;O481</f>
        <v>61210 1150</v>
      </c>
      <c r="R481" s="346" t="str">
        <f aca="false">N481&amp;" "&amp;M481&amp;" "&amp;O481</f>
        <v>61210 3 1150</v>
      </c>
      <c r="Y481" s="0" t="n">
        <v>83</v>
      </c>
      <c r="Z481" s="0" t="n">
        <v>2015</v>
      </c>
      <c r="AA481" s="0" t="n">
        <v>68100</v>
      </c>
      <c r="AB481" s="0" t="n">
        <v>2</v>
      </c>
      <c r="AC481" s="346" t="n">
        <v>0</v>
      </c>
      <c r="AD481" s="346" t="n">
        <v>0</v>
      </c>
    </row>
    <row r="482" customFormat="false" ht="11.25" hidden="false" customHeight="true" outlineLevel="0" collapsed="false">
      <c r="K482" s="0" t="n">
        <v>2015</v>
      </c>
      <c r="L482" s="0" t="n">
        <v>9</v>
      </c>
      <c r="M482" s="0" t="n">
        <v>3</v>
      </c>
      <c r="N482" s="0" t="n">
        <v>61230</v>
      </c>
      <c r="O482" s="0" t="n">
        <v>1120</v>
      </c>
      <c r="P482" s="346" t="n">
        <v>0.1</v>
      </c>
      <c r="Q482" s="346" t="str">
        <f aca="false">N482&amp;" "&amp;O482</f>
        <v>61230 1120</v>
      </c>
      <c r="R482" s="346" t="str">
        <f aca="false">N482&amp;" "&amp;M482&amp;" "&amp;O482</f>
        <v>61230 3 1120</v>
      </c>
      <c r="Y482" s="0" t="n">
        <v>84</v>
      </c>
      <c r="Z482" s="0" t="n">
        <v>2015</v>
      </c>
      <c r="AA482" s="0" t="n">
        <v>68100</v>
      </c>
      <c r="AB482" s="0" t="n">
        <v>2</v>
      </c>
      <c r="AC482" s="346" t="n">
        <v>103275</v>
      </c>
      <c r="AD482" s="346" t="n">
        <v>2</v>
      </c>
    </row>
    <row r="483" customFormat="false" ht="11.25" hidden="false" customHeight="true" outlineLevel="0" collapsed="false">
      <c r="K483" s="0" t="n">
        <v>2015</v>
      </c>
      <c r="L483" s="0" t="n">
        <v>9</v>
      </c>
      <c r="M483" s="0" t="n">
        <v>3</v>
      </c>
      <c r="N483" s="0" t="n">
        <v>61310</v>
      </c>
      <c r="O483" s="0" t="n">
        <v>1110</v>
      </c>
      <c r="P483" s="346" t="n">
        <v>0.4</v>
      </c>
      <c r="Q483" s="346" t="str">
        <f aca="false">N483&amp;" "&amp;O483</f>
        <v>61310 1110</v>
      </c>
      <c r="R483" s="346" t="str">
        <f aca="false">N483&amp;" "&amp;M483&amp;" "&amp;O483</f>
        <v>61310 3 1110</v>
      </c>
      <c r="Y483" s="0" t="n">
        <v>84</v>
      </c>
      <c r="Z483" s="0" t="n">
        <v>2015</v>
      </c>
      <c r="AA483" s="0" t="n">
        <v>68100</v>
      </c>
      <c r="AB483" s="0" t="n">
        <v>3</v>
      </c>
      <c r="AC483" s="346" t="n">
        <v>54400</v>
      </c>
      <c r="AD483" s="346" t="n">
        <v>1</v>
      </c>
    </row>
    <row r="484" customFormat="false" ht="11.25" hidden="false" customHeight="true" outlineLevel="0" collapsed="false">
      <c r="K484" s="0" t="n">
        <v>2015</v>
      </c>
      <c r="L484" s="0" t="n">
        <v>9</v>
      </c>
      <c r="M484" s="0" t="n">
        <v>3</v>
      </c>
      <c r="N484" s="0" t="n">
        <v>61310</v>
      </c>
      <c r="O484" s="0" t="n">
        <v>1150</v>
      </c>
      <c r="P484" s="346" t="n">
        <v>0.86</v>
      </c>
      <c r="Q484" s="346" t="str">
        <f aca="false">N484&amp;" "&amp;O484</f>
        <v>61310 1150</v>
      </c>
      <c r="R484" s="346" t="str">
        <f aca="false">N484&amp;" "&amp;M484&amp;" "&amp;O484</f>
        <v>61310 3 1150</v>
      </c>
      <c r="Y484" s="0" t="n">
        <v>84</v>
      </c>
      <c r="Z484" s="0" t="n">
        <v>2015</v>
      </c>
      <c r="AA484" s="0" t="n">
        <v>68200</v>
      </c>
      <c r="AB484" s="0" t="n">
        <v>9</v>
      </c>
      <c r="AC484" s="346" t="n">
        <v>0</v>
      </c>
      <c r="AD484" s="346" t="n">
        <v>0</v>
      </c>
    </row>
    <row r="485" customFormat="false" ht="11.25" hidden="false" customHeight="true" outlineLevel="0" collapsed="false">
      <c r="K485" s="0" t="n">
        <v>2015</v>
      </c>
      <c r="L485" s="0" t="n">
        <v>9</v>
      </c>
      <c r="M485" s="0" t="n">
        <v>3</v>
      </c>
      <c r="N485" s="0" t="n">
        <v>61320</v>
      </c>
      <c r="O485" s="0" t="n">
        <v>1122</v>
      </c>
      <c r="P485" s="346" t="n">
        <v>1</v>
      </c>
      <c r="Q485" s="346" t="str">
        <f aca="false">N485&amp;" "&amp;O485</f>
        <v>61320 1122</v>
      </c>
      <c r="R485" s="346" t="str">
        <f aca="false">N485&amp;" "&amp;M485&amp;" "&amp;O485</f>
        <v>61320 3 1122</v>
      </c>
      <c r="Y485" s="0" t="n">
        <v>84</v>
      </c>
      <c r="Z485" s="0" t="n">
        <v>2015</v>
      </c>
      <c r="AA485" s="0" t="n">
        <v>68200</v>
      </c>
      <c r="AB485" s="0" t="n">
        <v>2</v>
      </c>
      <c r="AC485" s="346" t="n">
        <v>0</v>
      </c>
      <c r="AD485" s="346" t="n">
        <v>0</v>
      </c>
    </row>
    <row r="486" customFormat="false" ht="11.25" hidden="false" customHeight="true" outlineLevel="0" collapsed="false">
      <c r="K486" s="0" t="n">
        <v>2015</v>
      </c>
      <c r="L486" s="0" t="n">
        <v>9</v>
      </c>
      <c r="M486" s="0" t="n">
        <v>3</v>
      </c>
      <c r="N486" s="0" t="n">
        <v>61410</v>
      </c>
      <c r="O486" s="0" t="n">
        <v>1126</v>
      </c>
      <c r="P486" s="346" t="n">
        <v>1</v>
      </c>
      <c r="Q486" s="346" t="str">
        <f aca="false">N486&amp;" "&amp;O486</f>
        <v>61410 1126</v>
      </c>
      <c r="R486" s="346" t="str">
        <f aca="false">N486&amp;" "&amp;M486&amp;" "&amp;O486</f>
        <v>61410 3 1126</v>
      </c>
      <c r="Y486" s="0" t="n">
        <v>84</v>
      </c>
      <c r="Z486" s="0" t="n">
        <v>2015</v>
      </c>
      <c r="AA486" s="0" t="n">
        <v>68200</v>
      </c>
      <c r="AB486" s="0" t="n">
        <v>3</v>
      </c>
      <c r="AC486" s="346" t="n">
        <v>0</v>
      </c>
      <c r="AD486" s="346" t="n">
        <v>0</v>
      </c>
    </row>
    <row r="487" customFormat="false" ht="11.25" hidden="false" customHeight="true" outlineLevel="0" collapsed="false">
      <c r="K487" s="0" t="n">
        <v>2015</v>
      </c>
      <c r="L487" s="0" t="n">
        <v>9</v>
      </c>
      <c r="M487" s="0" t="n">
        <v>3</v>
      </c>
      <c r="N487" s="0" t="n">
        <v>61410</v>
      </c>
      <c r="O487" s="0" t="n">
        <v>1150</v>
      </c>
      <c r="P487" s="346" t="n">
        <v>2</v>
      </c>
      <c r="Q487" s="346" t="str">
        <f aca="false">N487&amp;" "&amp;O487</f>
        <v>61410 1150</v>
      </c>
      <c r="R487" s="346" t="str">
        <f aca="false">N487&amp;" "&amp;M487&amp;" "&amp;O487</f>
        <v>61410 3 1150</v>
      </c>
      <c r="Y487" s="0" t="n">
        <v>84</v>
      </c>
      <c r="Z487" s="0" t="n">
        <v>2015</v>
      </c>
      <c r="AA487" s="0" t="n">
        <v>68100</v>
      </c>
      <c r="AB487" s="0" t="n">
        <v>9</v>
      </c>
      <c r="AC487" s="346" t="n">
        <v>0</v>
      </c>
      <c r="AD487" s="346" t="n">
        <v>0</v>
      </c>
    </row>
    <row r="488" customFormat="false" ht="11.25" hidden="false" customHeight="true" outlineLevel="0" collapsed="false">
      <c r="K488" s="0" t="n">
        <v>2015</v>
      </c>
      <c r="L488" s="0" t="n">
        <v>9</v>
      </c>
      <c r="M488" s="0" t="n">
        <v>9</v>
      </c>
      <c r="N488" s="0" t="n">
        <v>61100</v>
      </c>
      <c r="O488" s="0" t="n">
        <v>1120</v>
      </c>
      <c r="P488" s="346" t="n">
        <v>1.1</v>
      </c>
      <c r="Q488" s="346" t="str">
        <f aca="false">N488&amp;" "&amp;O488</f>
        <v>61100 1120</v>
      </c>
      <c r="R488" s="346" t="str">
        <f aca="false">N488&amp;" "&amp;M488&amp;" "&amp;O488</f>
        <v>61100 9 1120</v>
      </c>
      <c r="Y488" s="0" t="n">
        <v>85</v>
      </c>
      <c r="Z488" s="0" t="n">
        <v>2015</v>
      </c>
      <c r="AA488" s="0" t="n">
        <v>68100</v>
      </c>
      <c r="AB488" s="0" t="n">
        <v>2</v>
      </c>
      <c r="AC488" s="346" t="n">
        <v>0</v>
      </c>
      <c r="AD488" s="346" t="n">
        <v>0</v>
      </c>
    </row>
    <row r="489" customFormat="false" ht="11.25" hidden="false" customHeight="true" outlineLevel="0" collapsed="false">
      <c r="K489" s="0" t="n">
        <v>2015</v>
      </c>
      <c r="L489" s="0" t="n">
        <v>9</v>
      </c>
      <c r="M489" s="0" t="n">
        <v>9</v>
      </c>
      <c r="N489" s="0" t="n">
        <v>62100</v>
      </c>
      <c r="O489" s="0" t="n">
        <v>1111</v>
      </c>
      <c r="P489" s="346" t="n">
        <v>5</v>
      </c>
      <c r="Q489" s="346" t="str">
        <f aca="false">N489&amp;" "&amp;O489</f>
        <v>62100 1111</v>
      </c>
      <c r="R489" s="346" t="str">
        <f aca="false">N489&amp;" "&amp;M489&amp;" "&amp;O489</f>
        <v>62100 9 1111</v>
      </c>
      <c r="Y489" s="0" t="n">
        <v>85</v>
      </c>
      <c r="Z489" s="0" t="n">
        <v>2015</v>
      </c>
      <c r="AA489" s="0" t="n">
        <v>68100</v>
      </c>
      <c r="AB489" s="0" t="n">
        <v>3</v>
      </c>
      <c r="AC489" s="346" t="n">
        <v>0</v>
      </c>
      <c r="AD489" s="346" t="n">
        <v>0</v>
      </c>
    </row>
    <row r="490" customFormat="false" ht="11.25" hidden="false" customHeight="true" outlineLevel="0" collapsed="false">
      <c r="K490" s="0" t="n">
        <v>2015</v>
      </c>
      <c r="L490" s="0" t="n">
        <v>9</v>
      </c>
      <c r="M490" s="0" t="n">
        <v>9</v>
      </c>
      <c r="N490" s="0" t="n">
        <v>62100</v>
      </c>
      <c r="O490" s="0" t="n">
        <v>1112</v>
      </c>
      <c r="P490" s="346" t="n">
        <v>1</v>
      </c>
      <c r="Q490" s="346" t="str">
        <f aca="false">N490&amp;" "&amp;O490</f>
        <v>62100 1112</v>
      </c>
      <c r="R490" s="346" t="str">
        <f aca="false">N490&amp;" "&amp;M490&amp;" "&amp;O490</f>
        <v>62100 9 1112</v>
      </c>
      <c r="Y490" s="0" t="n">
        <v>85</v>
      </c>
      <c r="Z490" s="0" t="n">
        <v>2015</v>
      </c>
      <c r="AA490" s="0" t="n">
        <v>68200</v>
      </c>
      <c r="AB490" s="0" t="n">
        <v>9</v>
      </c>
      <c r="AC490" s="346" t="n">
        <v>0</v>
      </c>
      <c r="AD490" s="346" t="n">
        <v>0</v>
      </c>
    </row>
    <row r="491" customFormat="false" ht="11.25" hidden="false" customHeight="true" outlineLevel="0" collapsed="false">
      <c r="K491" s="0" t="n">
        <v>2015</v>
      </c>
      <c r="L491" s="0" t="n">
        <v>9</v>
      </c>
      <c r="M491" s="0" t="n">
        <v>9</v>
      </c>
      <c r="N491" s="0" t="n">
        <v>62100</v>
      </c>
      <c r="O491" s="0" t="n">
        <v>1130</v>
      </c>
      <c r="P491" s="346" t="n">
        <v>1</v>
      </c>
      <c r="Q491" s="346" t="str">
        <f aca="false">N491&amp;" "&amp;O491</f>
        <v>62100 1130</v>
      </c>
      <c r="R491" s="346" t="str">
        <f aca="false">N491&amp;" "&amp;M491&amp;" "&amp;O491</f>
        <v>62100 9 1130</v>
      </c>
      <c r="Y491" s="0" t="n">
        <v>85</v>
      </c>
      <c r="Z491" s="0" t="n">
        <v>2015</v>
      </c>
      <c r="AA491" s="0" t="n">
        <v>68200</v>
      </c>
      <c r="AB491" s="0" t="n">
        <v>2</v>
      </c>
      <c r="AC491" s="346" t="n">
        <v>0</v>
      </c>
      <c r="AD491" s="346" t="n">
        <v>0</v>
      </c>
    </row>
    <row r="492" customFormat="false" ht="11.25" hidden="false" customHeight="true" outlineLevel="0" collapsed="false">
      <c r="K492" s="0" t="n">
        <v>2015</v>
      </c>
      <c r="L492" s="0" t="n">
        <v>9</v>
      </c>
      <c r="M492" s="0" t="n">
        <v>9</v>
      </c>
      <c r="N492" s="0" t="n">
        <v>62100</v>
      </c>
      <c r="O492" s="0" t="n">
        <v>1150</v>
      </c>
      <c r="P492" s="346" t="n">
        <v>1</v>
      </c>
      <c r="Q492" s="346" t="str">
        <f aca="false">N492&amp;" "&amp;O492</f>
        <v>62100 1150</v>
      </c>
      <c r="R492" s="346" t="str">
        <f aca="false">N492&amp;" "&amp;M492&amp;" "&amp;O492</f>
        <v>62100 9 1150</v>
      </c>
      <c r="Y492" s="0" t="n">
        <v>85</v>
      </c>
      <c r="Z492" s="0" t="n">
        <v>2015</v>
      </c>
      <c r="AA492" s="0" t="n">
        <v>68200</v>
      </c>
      <c r="AB492" s="0" t="n">
        <v>3</v>
      </c>
      <c r="AC492" s="346" t="n">
        <v>0</v>
      </c>
      <c r="AD492" s="346" t="n">
        <v>0</v>
      </c>
    </row>
    <row r="493" customFormat="false" ht="11.25" hidden="false" customHeight="true" outlineLevel="0" collapsed="false">
      <c r="K493" s="0" t="n">
        <v>2015</v>
      </c>
      <c r="L493" s="0" t="n">
        <v>9</v>
      </c>
      <c r="M493" s="0" t="n">
        <v>9</v>
      </c>
      <c r="N493" s="0" t="n">
        <v>62200</v>
      </c>
      <c r="O493" s="0" t="n">
        <v>1131</v>
      </c>
      <c r="P493" s="346" t="n">
        <v>1.5</v>
      </c>
      <c r="Q493" s="346" t="str">
        <f aca="false">N493&amp;" "&amp;O493</f>
        <v>62200 1131</v>
      </c>
      <c r="R493" s="346" t="str">
        <f aca="false">N493&amp;" "&amp;M493&amp;" "&amp;O493</f>
        <v>62200 9 1131</v>
      </c>
      <c r="Y493" s="0" t="n">
        <v>85</v>
      </c>
      <c r="Z493" s="0" t="n">
        <v>2015</v>
      </c>
      <c r="AA493" s="0" t="n">
        <v>68100</v>
      </c>
      <c r="AB493" s="0" t="n">
        <v>9</v>
      </c>
      <c r="AC493" s="346" t="n">
        <v>0</v>
      </c>
      <c r="AD493" s="346" t="n">
        <v>0</v>
      </c>
    </row>
    <row r="494" customFormat="false" ht="11.25" hidden="false" customHeight="true" outlineLevel="0" collapsed="false">
      <c r="K494" s="0" t="n">
        <v>2015</v>
      </c>
      <c r="L494" s="0" t="n">
        <v>9</v>
      </c>
      <c r="M494" s="0" t="n">
        <v>9</v>
      </c>
      <c r="N494" s="0" t="n">
        <v>63000</v>
      </c>
      <c r="O494" s="0" t="n">
        <v>1130</v>
      </c>
      <c r="P494" s="346" t="n">
        <v>1</v>
      </c>
      <c r="Q494" s="346" t="str">
        <f aca="false">N494&amp;" "&amp;O494</f>
        <v>63000 1130</v>
      </c>
      <c r="R494" s="346" t="str">
        <f aca="false">N494&amp;" "&amp;M494&amp;" "&amp;O494</f>
        <v>63000 9 1130</v>
      </c>
      <c r="Y494" s="0" t="n">
        <v>86</v>
      </c>
      <c r="Z494" s="0" t="n">
        <v>2015</v>
      </c>
      <c r="AA494" s="0" t="n">
        <v>68200</v>
      </c>
      <c r="AB494" s="0" t="n">
        <v>9</v>
      </c>
      <c r="AC494" s="346" t="n">
        <v>0</v>
      </c>
      <c r="AD494" s="346" t="n">
        <v>0</v>
      </c>
    </row>
    <row r="495" customFormat="false" ht="11.25" hidden="false" customHeight="true" outlineLevel="0" collapsed="false">
      <c r="K495" s="0" t="n">
        <v>2015</v>
      </c>
      <c r="L495" s="0" t="n">
        <v>9</v>
      </c>
      <c r="M495" s="0" t="n">
        <v>9</v>
      </c>
      <c r="N495" s="0" t="n">
        <v>63000</v>
      </c>
      <c r="O495" s="0" t="n">
        <v>1150</v>
      </c>
      <c r="P495" s="346" t="n">
        <v>0.4</v>
      </c>
      <c r="Q495" s="346" t="str">
        <f aca="false">N495&amp;" "&amp;O495</f>
        <v>63000 1150</v>
      </c>
      <c r="R495" s="346" t="str">
        <f aca="false">N495&amp;" "&amp;M495&amp;" "&amp;O495</f>
        <v>63000 9 1150</v>
      </c>
      <c r="Y495" s="0" t="n">
        <v>86</v>
      </c>
      <c r="Z495" s="0" t="n">
        <v>2015</v>
      </c>
      <c r="AA495" s="0" t="n">
        <v>68100</v>
      </c>
      <c r="AB495" s="0" t="n">
        <v>2</v>
      </c>
      <c r="AC495" s="346" t="n">
        <v>97953.74</v>
      </c>
      <c r="AD495" s="346" t="n">
        <v>2.15</v>
      </c>
    </row>
    <row r="496" customFormat="false" ht="11.25" hidden="false" customHeight="true" outlineLevel="0" collapsed="false">
      <c r="K496" s="0" t="n">
        <v>2015</v>
      </c>
      <c r="L496" s="0" t="n">
        <v>9</v>
      </c>
      <c r="M496" s="0" t="n">
        <v>9</v>
      </c>
      <c r="N496" s="0" t="n">
        <v>63000</v>
      </c>
      <c r="O496" s="0" t="n">
        <v>1160</v>
      </c>
      <c r="P496" s="346" t="n">
        <v>1</v>
      </c>
      <c r="Q496" s="346" t="str">
        <f aca="false">N496&amp;" "&amp;O496</f>
        <v>63000 1160</v>
      </c>
      <c r="R496" s="346" t="str">
        <f aca="false">N496&amp;" "&amp;M496&amp;" "&amp;O496</f>
        <v>63000 9 1160</v>
      </c>
      <c r="Y496" s="0" t="n">
        <v>86</v>
      </c>
      <c r="Z496" s="0" t="n">
        <v>2015</v>
      </c>
      <c r="AA496" s="0" t="n">
        <v>68200</v>
      </c>
      <c r="AB496" s="0" t="n">
        <v>3</v>
      </c>
      <c r="AC496" s="346" t="n">
        <v>0</v>
      </c>
      <c r="AD496" s="346" t="n">
        <v>0</v>
      </c>
    </row>
    <row r="497" customFormat="false" ht="11.25" hidden="false" customHeight="true" outlineLevel="0" collapsed="false">
      <c r="K497" s="0" t="n">
        <v>2015</v>
      </c>
      <c r="L497" s="0" t="n">
        <v>9</v>
      </c>
      <c r="M497" s="0" t="n">
        <v>9</v>
      </c>
      <c r="N497" s="0" t="n">
        <v>63000</v>
      </c>
      <c r="O497" s="0" t="n">
        <v>1170</v>
      </c>
      <c r="P497" s="346" t="n">
        <v>13</v>
      </c>
      <c r="Q497" s="346" t="str">
        <f aca="false">N497&amp;" "&amp;O497</f>
        <v>63000 1170</v>
      </c>
      <c r="R497" s="346" t="str">
        <f aca="false">N497&amp;" "&amp;M497&amp;" "&amp;O497</f>
        <v>63000 9 1170</v>
      </c>
      <c r="Y497" s="0" t="n">
        <v>86</v>
      </c>
      <c r="Z497" s="0" t="n">
        <v>2015</v>
      </c>
      <c r="AA497" s="0" t="n">
        <v>68100</v>
      </c>
      <c r="AB497" s="0" t="n">
        <v>9</v>
      </c>
      <c r="AC497" s="346" t="n">
        <v>0</v>
      </c>
      <c r="AD497" s="346" t="n">
        <v>0</v>
      </c>
    </row>
    <row r="498" customFormat="false" ht="11.25" hidden="false" customHeight="true" outlineLevel="0" collapsed="false">
      <c r="K498" s="0" t="n">
        <v>2015</v>
      </c>
      <c r="L498" s="0" t="n">
        <v>9</v>
      </c>
      <c r="M498" s="0" t="n">
        <v>9</v>
      </c>
      <c r="N498" s="0" t="n">
        <v>64000</v>
      </c>
      <c r="O498" s="0" t="n">
        <v>1130</v>
      </c>
      <c r="P498" s="346" t="n">
        <v>1</v>
      </c>
      <c r="Q498" s="346" t="str">
        <f aca="false">N498&amp;" "&amp;O498</f>
        <v>64000 1130</v>
      </c>
      <c r="R498" s="346" t="str">
        <f aca="false">N498&amp;" "&amp;M498&amp;" "&amp;O498</f>
        <v>64000 9 1130</v>
      </c>
      <c r="Y498" s="0" t="n">
        <v>86</v>
      </c>
      <c r="Z498" s="0" t="n">
        <v>2015</v>
      </c>
      <c r="AA498" s="0" t="n">
        <v>68200</v>
      </c>
      <c r="AB498" s="0" t="n">
        <v>2</v>
      </c>
      <c r="AC498" s="346" t="n">
        <v>0</v>
      </c>
      <c r="AD498" s="346" t="n">
        <v>0</v>
      </c>
    </row>
    <row r="499" customFormat="false" ht="11.25" hidden="false" customHeight="true" outlineLevel="0" collapsed="false">
      <c r="K499" s="0" t="n">
        <v>2015</v>
      </c>
      <c r="L499" s="0" t="n">
        <v>9</v>
      </c>
      <c r="M499" s="0" t="n">
        <v>9</v>
      </c>
      <c r="N499" s="0" t="n">
        <v>64000</v>
      </c>
      <c r="O499" s="0" t="n">
        <v>1190</v>
      </c>
      <c r="P499" s="346" t="n">
        <v>9.6</v>
      </c>
      <c r="Q499" s="346" t="str">
        <f aca="false">N499&amp;" "&amp;O499</f>
        <v>64000 1190</v>
      </c>
      <c r="R499" s="346" t="str">
        <f aca="false">N499&amp;" "&amp;M499&amp;" "&amp;O499</f>
        <v>64000 9 1190</v>
      </c>
      <c r="Y499" s="0" t="n">
        <v>86</v>
      </c>
      <c r="Z499" s="0" t="n">
        <v>2015</v>
      </c>
      <c r="AA499" s="0" t="n">
        <v>68100</v>
      </c>
      <c r="AB499" s="0" t="n">
        <v>3</v>
      </c>
      <c r="AC499" s="346" t="n">
        <v>57268.3</v>
      </c>
      <c r="AD499" s="346" t="n">
        <v>1.15</v>
      </c>
    </row>
    <row r="500" customFormat="false" ht="11.25" hidden="false" customHeight="true" outlineLevel="0" collapsed="false">
      <c r="K500" s="0" t="n">
        <v>2015</v>
      </c>
      <c r="L500" s="0" t="n">
        <v>9</v>
      </c>
      <c r="M500" s="0" t="n">
        <v>9</v>
      </c>
      <c r="N500" s="0" t="n">
        <v>65000</v>
      </c>
      <c r="O500" s="0" t="n">
        <v>1130</v>
      </c>
      <c r="P500" s="346" t="n">
        <v>0.8</v>
      </c>
      <c r="Q500" s="346" t="str">
        <f aca="false">N500&amp;" "&amp;O500</f>
        <v>65000 1130</v>
      </c>
      <c r="R500" s="346" t="str">
        <f aca="false">N500&amp;" "&amp;M500&amp;" "&amp;O500</f>
        <v>65000 9 1130</v>
      </c>
      <c r="Y500" s="0" t="n">
        <v>87</v>
      </c>
      <c r="Z500" s="0" t="n">
        <v>2015</v>
      </c>
      <c r="AA500" s="0" t="n">
        <v>68100</v>
      </c>
      <c r="AB500" s="0" t="n">
        <v>2</v>
      </c>
      <c r="AC500" s="346" t="n">
        <v>43200</v>
      </c>
      <c r="AD500" s="346" t="n">
        <v>1</v>
      </c>
    </row>
    <row r="501" customFormat="false" ht="11.25" hidden="false" customHeight="true" outlineLevel="0" collapsed="false">
      <c r="K501" s="0" t="n">
        <v>2015</v>
      </c>
      <c r="L501" s="0" t="n">
        <v>9</v>
      </c>
      <c r="M501" s="0" t="n">
        <v>9</v>
      </c>
      <c r="N501" s="0" t="n">
        <v>65000</v>
      </c>
      <c r="O501" s="0" t="n">
        <v>1190</v>
      </c>
      <c r="P501" s="346" t="n">
        <v>9.75</v>
      </c>
      <c r="Q501" s="346" t="str">
        <f aca="false">N501&amp;" "&amp;O501</f>
        <v>65000 1190</v>
      </c>
      <c r="R501" s="346" t="str">
        <f aca="false">N501&amp;" "&amp;M501&amp;" "&amp;O501</f>
        <v>65000 9 1190</v>
      </c>
      <c r="Y501" s="0" t="n">
        <v>87</v>
      </c>
      <c r="Z501" s="0" t="n">
        <v>2015</v>
      </c>
      <c r="AA501" s="0" t="n">
        <v>68100</v>
      </c>
      <c r="AB501" s="0" t="n">
        <v>3</v>
      </c>
      <c r="AC501" s="346" t="n">
        <v>61261.96</v>
      </c>
      <c r="AD501" s="346" t="n">
        <v>1</v>
      </c>
    </row>
    <row r="502" customFormat="false" ht="11.25" hidden="false" customHeight="true" outlineLevel="0" collapsed="false">
      <c r="K502" s="0" t="n">
        <v>2015</v>
      </c>
      <c r="L502" s="0" t="n">
        <v>9</v>
      </c>
      <c r="M502" s="0" t="n">
        <v>9</v>
      </c>
      <c r="N502" s="0" t="n">
        <v>68000</v>
      </c>
      <c r="O502" s="0" t="n">
        <v>1141</v>
      </c>
      <c r="P502" s="346" t="n">
        <v>2.25</v>
      </c>
      <c r="Q502" s="346" t="str">
        <f aca="false">N502&amp;" "&amp;O502</f>
        <v>68000 1141</v>
      </c>
      <c r="R502" s="346" t="str">
        <f aca="false">N502&amp;" "&amp;M502&amp;" "&amp;O502</f>
        <v>68000 9 1141</v>
      </c>
      <c r="Y502" s="0" t="n">
        <v>87</v>
      </c>
      <c r="Z502" s="0" t="n">
        <v>2015</v>
      </c>
      <c r="AA502" s="0" t="n">
        <v>68200</v>
      </c>
      <c r="AB502" s="0" t="n">
        <v>9</v>
      </c>
      <c r="AC502" s="346" t="n">
        <v>0</v>
      </c>
      <c r="AD502" s="346" t="n">
        <v>0</v>
      </c>
    </row>
    <row r="503" customFormat="false" ht="11.25" hidden="false" customHeight="true" outlineLevel="0" collapsed="false">
      <c r="K503" s="0" t="n">
        <v>2015</v>
      </c>
      <c r="L503" s="0" t="n">
        <v>10</v>
      </c>
      <c r="M503" s="0" t="n">
        <v>9</v>
      </c>
      <c r="N503" s="0" t="n">
        <v>68000</v>
      </c>
      <c r="O503" s="0" t="n">
        <v>1133</v>
      </c>
      <c r="P503" s="346" t="n">
        <v>3</v>
      </c>
      <c r="Q503" s="346" t="str">
        <f aca="false">N503&amp;" "&amp;O503</f>
        <v>68000 1133</v>
      </c>
      <c r="R503" s="346" t="str">
        <f aca="false">N503&amp;" "&amp;M503&amp;" "&amp;O503</f>
        <v>68000 9 1133</v>
      </c>
      <c r="Y503" s="0" t="n">
        <v>87</v>
      </c>
      <c r="Z503" s="0" t="n">
        <v>2015</v>
      </c>
      <c r="AA503" s="0" t="n">
        <v>68200</v>
      </c>
      <c r="AB503" s="0" t="n">
        <v>2</v>
      </c>
      <c r="AC503" s="346" t="n">
        <v>0</v>
      </c>
      <c r="AD503" s="346" t="n">
        <v>0</v>
      </c>
    </row>
    <row r="504" customFormat="false" ht="11.25" hidden="false" customHeight="true" outlineLevel="0" collapsed="false">
      <c r="K504" s="0" t="n">
        <v>2015</v>
      </c>
      <c r="L504" s="0" t="n">
        <v>10</v>
      </c>
      <c r="M504" s="0" t="n">
        <v>9</v>
      </c>
      <c r="N504" s="0" t="n">
        <v>68000</v>
      </c>
      <c r="O504" s="0" t="n">
        <v>1141</v>
      </c>
      <c r="P504" s="346" t="n">
        <v>12.42</v>
      </c>
      <c r="Q504" s="346" t="str">
        <f aca="false">N504&amp;" "&amp;O504</f>
        <v>68000 1141</v>
      </c>
      <c r="R504" s="346" t="str">
        <f aca="false">N504&amp;" "&amp;M504&amp;" "&amp;O504</f>
        <v>68000 9 1141</v>
      </c>
      <c r="Y504" s="0" t="n">
        <v>87</v>
      </c>
      <c r="Z504" s="0" t="n">
        <v>2015</v>
      </c>
      <c r="AA504" s="0" t="n">
        <v>68200</v>
      </c>
      <c r="AB504" s="0" t="n">
        <v>3</v>
      </c>
      <c r="AC504" s="346" t="n">
        <v>0</v>
      </c>
      <c r="AD504" s="346" t="n">
        <v>0</v>
      </c>
    </row>
    <row r="505" customFormat="false" ht="11.25" hidden="false" customHeight="true" outlineLevel="0" collapsed="false">
      <c r="K505" s="0" t="n">
        <v>2015</v>
      </c>
      <c r="L505" s="0" t="n">
        <v>10</v>
      </c>
      <c r="M505" s="0" t="n">
        <v>2</v>
      </c>
      <c r="N505" s="0" t="n">
        <v>61100</v>
      </c>
      <c r="O505" s="0" t="n">
        <v>1120</v>
      </c>
      <c r="P505" s="346" t="n">
        <v>423.64</v>
      </c>
      <c r="Q505" s="346" t="str">
        <f aca="false">N505&amp;" "&amp;O505</f>
        <v>61100 1120</v>
      </c>
      <c r="R505" s="346" t="str">
        <f aca="false">N505&amp;" "&amp;M505&amp;" "&amp;O505</f>
        <v>61100 2 1120</v>
      </c>
      <c r="Y505" s="0" t="n">
        <v>87</v>
      </c>
      <c r="Z505" s="0" t="n">
        <v>2015</v>
      </c>
      <c r="AA505" s="0" t="n">
        <v>68100</v>
      </c>
      <c r="AB505" s="0" t="n">
        <v>9</v>
      </c>
      <c r="AC505" s="346" t="n">
        <v>0</v>
      </c>
      <c r="AD505" s="346" t="n">
        <v>0</v>
      </c>
    </row>
    <row r="506" customFormat="false" ht="11.25" hidden="false" customHeight="true" outlineLevel="0" collapsed="false">
      <c r="K506" s="0" t="n">
        <v>2015</v>
      </c>
      <c r="L506" s="0" t="n">
        <v>10</v>
      </c>
      <c r="M506" s="0" t="n">
        <v>2</v>
      </c>
      <c r="N506" s="0" t="n">
        <v>61100</v>
      </c>
      <c r="O506" s="0" t="n">
        <v>1151</v>
      </c>
      <c r="P506" s="346" t="n">
        <v>127.49</v>
      </c>
      <c r="Q506" s="346" t="str">
        <f aca="false">N506&amp;" "&amp;O506</f>
        <v>61100 1151</v>
      </c>
      <c r="R506" s="346" t="str">
        <f aca="false">N506&amp;" "&amp;M506&amp;" "&amp;O506</f>
        <v>61100 2 1151</v>
      </c>
      <c r="Y506" s="0" t="n">
        <v>88</v>
      </c>
      <c r="Z506" s="0" t="n">
        <v>2015</v>
      </c>
      <c r="AA506" s="0" t="n">
        <v>68100</v>
      </c>
      <c r="AB506" s="0" t="n">
        <v>2</v>
      </c>
      <c r="AC506" s="346" t="n">
        <v>0</v>
      </c>
      <c r="AD506" s="346" t="n">
        <v>0</v>
      </c>
    </row>
    <row r="507" customFormat="false" ht="11.25" hidden="false" customHeight="true" outlineLevel="0" collapsed="false">
      <c r="K507" s="0" t="n">
        <v>2015</v>
      </c>
      <c r="L507" s="0" t="n">
        <v>10</v>
      </c>
      <c r="M507" s="0" t="n">
        <v>2</v>
      </c>
      <c r="N507" s="0" t="n">
        <v>61100</v>
      </c>
      <c r="O507" s="0" t="n">
        <v>1520</v>
      </c>
      <c r="P507" s="346" t="n">
        <v>30.08</v>
      </c>
      <c r="Q507" s="346" t="str">
        <f aca="false">N507&amp;" "&amp;O507</f>
        <v>61100 1520</v>
      </c>
      <c r="R507" s="346" t="str">
        <f aca="false">N507&amp;" "&amp;M507&amp;" "&amp;O507</f>
        <v>61100 2 1520</v>
      </c>
      <c r="Y507" s="0" t="n">
        <v>88</v>
      </c>
      <c r="Z507" s="0" t="n">
        <v>2015</v>
      </c>
      <c r="AA507" s="0" t="n">
        <v>68100</v>
      </c>
      <c r="AB507" s="0" t="n">
        <v>3</v>
      </c>
      <c r="AC507" s="346" t="n">
        <v>0</v>
      </c>
      <c r="AD507" s="346" t="n">
        <v>0</v>
      </c>
    </row>
    <row r="508" customFormat="false" ht="11.25" hidden="false" customHeight="true" outlineLevel="0" collapsed="false">
      <c r="K508" s="0" t="n">
        <v>2015</v>
      </c>
      <c r="L508" s="0" t="n">
        <v>10</v>
      </c>
      <c r="M508" s="0" t="n">
        <v>2</v>
      </c>
      <c r="N508" s="0" t="n">
        <v>61210</v>
      </c>
      <c r="O508" s="0" t="n">
        <v>1110</v>
      </c>
      <c r="P508" s="346" t="n">
        <v>0.22</v>
      </c>
      <c r="Q508" s="346" t="str">
        <f aca="false">N508&amp;" "&amp;O508</f>
        <v>61210 1110</v>
      </c>
      <c r="R508" s="346" t="str">
        <f aca="false">N508&amp;" "&amp;M508&amp;" "&amp;O508</f>
        <v>61210 2 1110</v>
      </c>
      <c r="Y508" s="0" t="n">
        <v>88</v>
      </c>
      <c r="Z508" s="0" t="n">
        <v>2015</v>
      </c>
      <c r="AA508" s="0" t="n">
        <v>68200</v>
      </c>
      <c r="AB508" s="0" t="n">
        <v>9</v>
      </c>
      <c r="AC508" s="346" t="n">
        <v>1254814.52</v>
      </c>
      <c r="AD508" s="346" t="n">
        <v>19.61</v>
      </c>
    </row>
    <row r="509" customFormat="false" ht="11.25" hidden="false" customHeight="true" outlineLevel="0" collapsed="false">
      <c r="K509" s="0" t="n">
        <v>2015</v>
      </c>
      <c r="L509" s="0" t="n">
        <v>10</v>
      </c>
      <c r="M509" s="0" t="n">
        <v>2</v>
      </c>
      <c r="N509" s="0" t="n">
        <v>61210</v>
      </c>
      <c r="O509" s="0" t="n">
        <v>1120</v>
      </c>
      <c r="P509" s="346" t="n">
        <v>16.98</v>
      </c>
      <c r="Q509" s="346" t="str">
        <f aca="false">N509&amp;" "&amp;O509</f>
        <v>61210 1120</v>
      </c>
      <c r="R509" s="346" t="str">
        <f aca="false">N509&amp;" "&amp;M509&amp;" "&amp;O509</f>
        <v>61210 2 1120</v>
      </c>
      <c r="Y509" s="0" t="n">
        <v>88</v>
      </c>
      <c r="Z509" s="0" t="n">
        <v>2015</v>
      </c>
      <c r="AA509" s="0" t="n">
        <v>68200</v>
      </c>
      <c r="AB509" s="0" t="n">
        <v>2</v>
      </c>
      <c r="AC509" s="346" t="n">
        <v>0</v>
      </c>
      <c r="AD509" s="346" t="n">
        <v>0</v>
      </c>
    </row>
    <row r="510" customFormat="false" ht="11.25" hidden="false" customHeight="true" outlineLevel="0" collapsed="false">
      <c r="K510" s="0" t="n">
        <v>2015</v>
      </c>
      <c r="L510" s="0" t="n">
        <v>10</v>
      </c>
      <c r="M510" s="0" t="n">
        <v>2</v>
      </c>
      <c r="N510" s="0" t="n">
        <v>61230</v>
      </c>
      <c r="O510" s="0" t="n">
        <v>1120</v>
      </c>
      <c r="P510" s="346" t="n">
        <v>3.85</v>
      </c>
      <c r="Q510" s="346" t="str">
        <f aca="false">N510&amp;" "&amp;O510</f>
        <v>61230 1120</v>
      </c>
      <c r="R510" s="346" t="str">
        <f aca="false">N510&amp;" "&amp;M510&amp;" "&amp;O510</f>
        <v>61230 2 1120</v>
      </c>
      <c r="Y510" s="0" t="n">
        <v>88</v>
      </c>
      <c r="Z510" s="0" t="n">
        <v>2015</v>
      </c>
      <c r="AA510" s="0" t="n">
        <v>68200</v>
      </c>
      <c r="AB510" s="0" t="n">
        <v>3</v>
      </c>
      <c r="AC510" s="346" t="n">
        <v>0</v>
      </c>
      <c r="AD510" s="346" t="n">
        <v>0</v>
      </c>
    </row>
    <row r="511" customFormat="false" ht="11.25" hidden="false" customHeight="true" outlineLevel="0" collapsed="false">
      <c r="K511" s="0" t="n">
        <v>2015</v>
      </c>
      <c r="L511" s="0" t="n">
        <v>10</v>
      </c>
      <c r="M511" s="0" t="n">
        <v>2</v>
      </c>
      <c r="N511" s="0" t="n">
        <v>61310</v>
      </c>
      <c r="O511" s="0" t="n">
        <v>1110</v>
      </c>
      <c r="P511" s="346" t="n">
        <v>6.45</v>
      </c>
      <c r="Q511" s="346" t="str">
        <f aca="false">N511&amp;" "&amp;O511</f>
        <v>61310 1110</v>
      </c>
      <c r="R511" s="346" t="str">
        <f aca="false">N511&amp;" "&amp;M511&amp;" "&amp;O511</f>
        <v>61310 2 1110</v>
      </c>
      <c r="Y511" s="0" t="n">
        <v>88</v>
      </c>
      <c r="Z511" s="0" t="n">
        <v>2015</v>
      </c>
      <c r="AA511" s="0" t="n">
        <v>68100</v>
      </c>
      <c r="AB511" s="0" t="n">
        <v>9</v>
      </c>
      <c r="AC511" s="346" t="n">
        <v>0</v>
      </c>
      <c r="AD511" s="346" t="n">
        <v>0</v>
      </c>
    </row>
    <row r="512" customFormat="false" ht="11.25" hidden="false" customHeight="true" outlineLevel="0" collapsed="false">
      <c r="K512" s="0" t="n">
        <v>2015</v>
      </c>
      <c r="L512" s="0" t="n">
        <v>10</v>
      </c>
      <c r="M512" s="0" t="n">
        <v>2</v>
      </c>
      <c r="N512" s="0" t="n">
        <v>61310</v>
      </c>
      <c r="O512" s="0" t="n">
        <v>1120</v>
      </c>
      <c r="P512" s="346" t="n">
        <v>19.2</v>
      </c>
      <c r="Q512" s="346" t="str">
        <f aca="false">N512&amp;" "&amp;O512</f>
        <v>61310 1120</v>
      </c>
      <c r="R512" s="346" t="str">
        <f aca="false">N512&amp;" "&amp;M512&amp;" "&amp;O512</f>
        <v>61310 2 1120</v>
      </c>
      <c r="Y512" s="0" t="n">
        <v>89</v>
      </c>
      <c r="Z512" s="0" t="n">
        <v>2015</v>
      </c>
      <c r="AA512" s="0" t="n">
        <v>68100</v>
      </c>
      <c r="AB512" s="0" t="n">
        <v>2</v>
      </c>
      <c r="AC512" s="346" t="n">
        <v>1535495.57</v>
      </c>
      <c r="AD512" s="346" t="n">
        <v>24.35</v>
      </c>
    </row>
    <row r="513" customFormat="false" ht="11.25" hidden="false" customHeight="true" outlineLevel="0" collapsed="false">
      <c r="K513" s="0" t="n">
        <v>2015</v>
      </c>
      <c r="L513" s="0" t="n">
        <v>10</v>
      </c>
      <c r="M513" s="0" t="n">
        <v>2</v>
      </c>
      <c r="N513" s="0" t="n">
        <v>61310</v>
      </c>
      <c r="O513" s="0" t="n">
        <v>1140</v>
      </c>
      <c r="P513" s="346" t="n">
        <v>0.33</v>
      </c>
      <c r="Q513" s="346" t="str">
        <f aca="false">N513&amp;" "&amp;O513</f>
        <v>61310 1140</v>
      </c>
      <c r="R513" s="346" t="str">
        <f aca="false">N513&amp;" "&amp;M513&amp;" "&amp;O513</f>
        <v>61310 2 1140</v>
      </c>
      <c r="Y513" s="0" t="n">
        <v>89</v>
      </c>
      <c r="Z513" s="0" t="n">
        <v>2015</v>
      </c>
      <c r="AA513" s="0" t="n">
        <v>68100</v>
      </c>
      <c r="AB513" s="0" t="n">
        <v>3</v>
      </c>
      <c r="AC513" s="346" t="n">
        <v>1535495.56</v>
      </c>
      <c r="AD513" s="346" t="n">
        <v>24.34</v>
      </c>
    </row>
    <row r="514" customFormat="false" ht="11.25" hidden="false" customHeight="true" outlineLevel="0" collapsed="false">
      <c r="K514" s="0" t="n">
        <v>2015</v>
      </c>
      <c r="L514" s="0" t="n">
        <v>10</v>
      </c>
      <c r="M514" s="0" t="n">
        <v>2</v>
      </c>
      <c r="N514" s="0" t="n">
        <v>61310</v>
      </c>
      <c r="O514" s="0" t="n">
        <v>1150</v>
      </c>
      <c r="P514" s="346" t="n">
        <v>3.2</v>
      </c>
      <c r="Q514" s="346" t="str">
        <f aca="false">N514&amp;" "&amp;O514</f>
        <v>61310 1150</v>
      </c>
      <c r="R514" s="346" t="str">
        <f aca="false">N514&amp;" "&amp;M514&amp;" "&amp;O514</f>
        <v>61310 2 1150</v>
      </c>
      <c r="Y514" s="0" t="n">
        <v>89</v>
      </c>
      <c r="Z514" s="0" t="n">
        <v>2015</v>
      </c>
      <c r="AA514" s="0" t="n">
        <v>68200</v>
      </c>
      <c r="AB514" s="0" t="n">
        <v>9</v>
      </c>
      <c r="AC514" s="346" t="n">
        <v>0</v>
      </c>
      <c r="AD514" s="346" t="n">
        <v>0</v>
      </c>
    </row>
    <row r="515" customFormat="false" ht="11.25" hidden="false" customHeight="true" outlineLevel="0" collapsed="false">
      <c r="K515" s="0" t="n">
        <v>2015</v>
      </c>
      <c r="L515" s="0" t="n">
        <v>10</v>
      </c>
      <c r="M515" s="0" t="n">
        <v>2</v>
      </c>
      <c r="N515" s="0" t="n">
        <v>61320</v>
      </c>
      <c r="O515" s="0" t="n">
        <v>1122</v>
      </c>
      <c r="P515" s="346" t="n">
        <v>12.9</v>
      </c>
      <c r="Q515" s="346" t="str">
        <f aca="false">N515&amp;" "&amp;O515</f>
        <v>61320 1122</v>
      </c>
      <c r="R515" s="346" t="str">
        <f aca="false">N515&amp;" "&amp;M515&amp;" "&amp;O515</f>
        <v>61320 2 1122</v>
      </c>
      <c r="Y515" s="0" t="n">
        <v>89</v>
      </c>
      <c r="Z515" s="0" t="n">
        <v>2015</v>
      </c>
      <c r="AA515" s="0" t="n">
        <v>68200</v>
      </c>
      <c r="AB515" s="0" t="n">
        <v>2</v>
      </c>
      <c r="AC515" s="346" t="n">
        <v>0</v>
      </c>
      <c r="AD515" s="346" t="n">
        <v>0</v>
      </c>
    </row>
    <row r="516" customFormat="false" ht="11.25" hidden="false" customHeight="true" outlineLevel="0" collapsed="false">
      <c r="K516" s="0" t="n">
        <v>2015</v>
      </c>
      <c r="L516" s="0" t="n">
        <v>10</v>
      </c>
      <c r="M516" s="0" t="n">
        <v>2</v>
      </c>
      <c r="N516" s="0" t="n">
        <v>61320</v>
      </c>
      <c r="O516" s="0" t="n">
        <v>1140</v>
      </c>
      <c r="P516" s="346" t="n">
        <v>1</v>
      </c>
      <c r="Q516" s="346" t="str">
        <f aca="false">N516&amp;" "&amp;O516</f>
        <v>61320 1140</v>
      </c>
      <c r="R516" s="346" t="str">
        <f aca="false">N516&amp;" "&amp;M516&amp;" "&amp;O516</f>
        <v>61320 2 1140</v>
      </c>
      <c r="Y516" s="0" t="n">
        <v>89</v>
      </c>
      <c r="Z516" s="0" t="n">
        <v>2015</v>
      </c>
      <c r="AA516" s="0" t="n">
        <v>68200</v>
      </c>
      <c r="AB516" s="0" t="n">
        <v>3</v>
      </c>
      <c r="AC516" s="346" t="n">
        <v>0</v>
      </c>
      <c r="AD516" s="346" t="n">
        <v>0</v>
      </c>
    </row>
    <row r="517" customFormat="false" ht="11.25" hidden="false" customHeight="true" outlineLevel="0" collapsed="false">
      <c r="K517" s="0" t="n">
        <v>2015</v>
      </c>
      <c r="L517" s="0" t="n">
        <v>10</v>
      </c>
      <c r="M517" s="0" t="n">
        <v>2</v>
      </c>
      <c r="N517" s="0" t="n">
        <v>61410</v>
      </c>
      <c r="O517" s="0" t="n">
        <v>1126</v>
      </c>
      <c r="P517" s="346" t="n">
        <v>16.06</v>
      </c>
      <c r="Q517" s="346" t="str">
        <f aca="false">N517&amp;" "&amp;O517</f>
        <v>61410 1126</v>
      </c>
      <c r="R517" s="346" t="str">
        <f aca="false">N517&amp;" "&amp;M517&amp;" "&amp;O517</f>
        <v>61410 2 1126</v>
      </c>
      <c r="Y517" s="0" t="n">
        <v>89</v>
      </c>
      <c r="Z517" s="0" t="n">
        <v>2015</v>
      </c>
      <c r="AA517" s="0" t="n">
        <v>68100</v>
      </c>
      <c r="AB517" s="0" t="n">
        <v>9</v>
      </c>
      <c r="AC517" s="346" t="n">
        <v>0</v>
      </c>
      <c r="AD517" s="346" t="n">
        <v>0</v>
      </c>
    </row>
    <row r="518" customFormat="false" ht="11.25" hidden="false" customHeight="true" outlineLevel="0" collapsed="false">
      <c r="K518" s="0" t="n">
        <v>2015</v>
      </c>
      <c r="L518" s="0" t="n">
        <v>10</v>
      </c>
      <c r="M518" s="0" t="n">
        <v>2</v>
      </c>
      <c r="N518" s="0" t="n">
        <v>61410</v>
      </c>
      <c r="O518" s="0" t="n">
        <v>1127</v>
      </c>
      <c r="P518" s="346" t="n">
        <v>5.26</v>
      </c>
      <c r="Q518" s="346" t="str">
        <f aca="false">N518&amp;" "&amp;O518</f>
        <v>61410 1127</v>
      </c>
      <c r="R518" s="346" t="str">
        <f aca="false">N518&amp;" "&amp;M518&amp;" "&amp;O518</f>
        <v>61410 2 1127</v>
      </c>
      <c r="Y518" s="0" t="n">
        <v>90</v>
      </c>
      <c r="Z518" s="0" t="n">
        <v>2015</v>
      </c>
      <c r="AA518" s="0" t="n">
        <v>68100</v>
      </c>
      <c r="AB518" s="0" t="n">
        <v>2</v>
      </c>
      <c r="AC518" s="346" t="n">
        <v>0</v>
      </c>
      <c r="AD518" s="346" t="n">
        <v>0</v>
      </c>
    </row>
    <row r="519" customFormat="false" ht="11.25" hidden="false" customHeight="true" outlineLevel="0" collapsed="false">
      <c r="K519" s="0" t="n">
        <v>2015</v>
      </c>
      <c r="L519" s="0" t="n">
        <v>10</v>
      </c>
      <c r="M519" s="0" t="n">
        <v>2</v>
      </c>
      <c r="N519" s="0" t="n">
        <v>61410</v>
      </c>
      <c r="O519" s="0" t="n">
        <v>1150</v>
      </c>
      <c r="P519" s="346" t="n">
        <v>30.2</v>
      </c>
      <c r="Q519" s="346" t="str">
        <f aca="false">N519&amp;" "&amp;O519</f>
        <v>61410 1150</v>
      </c>
      <c r="R519" s="346" t="str">
        <f aca="false">N519&amp;" "&amp;M519&amp;" "&amp;O519</f>
        <v>61410 2 1150</v>
      </c>
      <c r="Y519" s="0" t="n">
        <v>90</v>
      </c>
      <c r="Z519" s="0" t="n">
        <v>2015</v>
      </c>
      <c r="AA519" s="0" t="n">
        <v>68100</v>
      </c>
      <c r="AB519" s="0" t="n">
        <v>3</v>
      </c>
      <c r="AC519" s="346" t="n">
        <v>0</v>
      </c>
      <c r="AD519" s="346" t="n">
        <v>0</v>
      </c>
    </row>
    <row r="520" customFormat="false" ht="11.25" hidden="false" customHeight="true" outlineLevel="0" collapsed="false">
      <c r="K520" s="0" t="n">
        <v>2015</v>
      </c>
      <c r="L520" s="0" t="n">
        <v>10</v>
      </c>
      <c r="M520" s="0" t="n">
        <v>3</v>
      </c>
      <c r="N520" s="0" t="n">
        <v>61100</v>
      </c>
      <c r="O520" s="0" t="n">
        <v>1120</v>
      </c>
      <c r="P520" s="346" t="n">
        <v>323.45</v>
      </c>
      <c r="Q520" s="346" t="str">
        <f aca="false">N520&amp;" "&amp;O520</f>
        <v>61100 1120</v>
      </c>
      <c r="R520" s="346" t="str">
        <f aca="false">N520&amp;" "&amp;M520&amp;" "&amp;O520</f>
        <v>61100 3 1120</v>
      </c>
      <c r="Y520" s="0" t="n">
        <v>90</v>
      </c>
      <c r="Z520" s="0" t="n">
        <v>2015</v>
      </c>
      <c r="AA520" s="0" t="n">
        <v>68200</v>
      </c>
      <c r="AB520" s="0" t="n">
        <v>9</v>
      </c>
      <c r="AC520" s="346" t="n">
        <v>0</v>
      </c>
      <c r="AD520" s="346" t="n">
        <v>0</v>
      </c>
    </row>
    <row r="521" customFormat="false" ht="11.25" hidden="false" customHeight="true" outlineLevel="0" collapsed="false">
      <c r="K521" s="0" t="n">
        <v>2015</v>
      </c>
      <c r="L521" s="0" t="n">
        <v>10</v>
      </c>
      <c r="M521" s="0" t="n">
        <v>3</v>
      </c>
      <c r="N521" s="0" t="n">
        <v>61100</v>
      </c>
      <c r="O521" s="0" t="n">
        <v>1151</v>
      </c>
      <c r="P521" s="346" t="n">
        <v>51.26</v>
      </c>
      <c r="Q521" s="346" t="str">
        <f aca="false">N521&amp;" "&amp;O521</f>
        <v>61100 1151</v>
      </c>
      <c r="R521" s="346" t="str">
        <f aca="false">N521&amp;" "&amp;M521&amp;" "&amp;O521</f>
        <v>61100 3 1151</v>
      </c>
      <c r="Y521" s="0" t="n">
        <v>90</v>
      </c>
      <c r="Z521" s="0" t="n">
        <v>2015</v>
      </c>
      <c r="AA521" s="0" t="n">
        <v>68200</v>
      </c>
      <c r="AB521" s="0" t="n">
        <v>2</v>
      </c>
      <c r="AC521" s="346" t="n">
        <v>0</v>
      </c>
      <c r="AD521" s="346" t="n">
        <v>0</v>
      </c>
    </row>
    <row r="522" customFormat="false" ht="11.25" hidden="false" customHeight="true" outlineLevel="0" collapsed="false">
      <c r="K522" s="0" t="n">
        <v>2015</v>
      </c>
      <c r="L522" s="0" t="n">
        <v>10</v>
      </c>
      <c r="M522" s="0" t="n">
        <v>3</v>
      </c>
      <c r="N522" s="0" t="n">
        <v>61100</v>
      </c>
      <c r="O522" s="0" t="n">
        <v>1520</v>
      </c>
      <c r="P522" s="346" t="n">
        <v>22.31</v>
      </c>
      <c r="Q522" s="346" t="str">
        <f aca="false">N522&amp;" "&amp;O522</f>
        <v>61100 1520</v>
      </c>
      <c r="R522" s="346" t="str">
        <f aca="false">N522&amp;" "&amp;M522&amp;" "&amp;O522</f>
        <v>61100 3 1520</v>
      </c>
      <c r="Y522" s="0" t="n">
        <v>90</v>
      </c>
      <c r="Z522" s="0" t="n">
        <v>2015</v>
      </c>
      <c r="AA522" s="0" t="n">
        <v>68200</v>
      </c>
      <c r="AB522" s="0" t="n">
        <v>3</v>
      </c>
      <c r="AC522" s="346" t="n">
        <v>0</v>
      </c>
      <c r="AD522" s="346" t="n">
        <v>0</v>
      </c>
    </row>
    <row r="523" customFormat="false" ht="11.25" hidden="false" customHeight="true" outlineLevel="0" collapsed="false">
      <c r="K523" s="0" t="n">
        <v>2015</v>
      </c>
      <c r="L523" s="0" t="n">
        <v>10</v>
      </c>
      <c r="M523" s="0" t="n">
        <v>3</v>
      </c>
      <c r="N523" s="0" t="n">
        <v>61210</v>
      </c>
      <c r="O523" s="0" t="n">
        <v>1110</v>
      </c>
      <c r="P523" s="346" t="n">
        <v>0.14</v>
      </c>
      <c r="Q523" s="346" t="str">
        <f aca="false">N523&amp;" "&amp;O523</f>
        <v>61210 1110</v>
      </c>
      <c r="R523" s="346" t="str">
        <f aca="false">N523&amp;" "&amp;M523&amp;" "&amp;O523</f>
        <v>61210 3 1110</v>
      </c>
      <c r="Y523" s="0" t="n">
        <v>90</v>
      </c>
      <c r="Z523" s="0" t="n">
        <v>2015</v>
      </c>
      <c r="AA523" s="0" t="n">
        <v>68100</v>
      </c>
      <c r="AB523" s="0" t="n">
        <v>9</v>
      </c>
      <c r="AC523" s="346" t="n">
        <v>0</v>
      </c>
      <c r="AD523" s="346" t="n">
        <v>0</v>
      </c>
    </row>
    <row r="524" customFormat="false" ht="11.25" hidden="false" customHeight="true" outlineLevel="0" collapsed="false">
      <c r="K524" s="0" t="n">
        <v>2015</v>
      </c>
      <c r="L524" s="0" t="n">
        <v>10</v>
      </c>
      <c r="M524" s="0" t="n">
        <v>3</v>
      </c>
      <c r="N524" s="0" t="n">
        <v>61210</v>
      </c>
      <c r="O524" s="0" t="n">
        <v>1120</v>
      </c>
      <c r="P524" s="346" t="n">
        <v>16.8</v>
      </c>
      <c r="Q524" s="346" t="str">
        <f aca="false">N524&amp;" "&amp;O524</f>
        <v>61210 1120</v>
      </c>
      <c r="R524" s="346" t="str">
        <f aca="false">N524&amp;" "&amp;M524&amp;" "&amp;O524</f>
        <v>61210 3 1120</v>
      </c>
      <c r="Y524" s="0" t="n">
        <v>91</v>
      </c>
      <c r="Z524" s="0" t="n">
        <v>2015</v>
      </c>
      <c r="AA524" s="0" t="n">
        <v>68100</v>
      </c>
      <c r="AB524" s="0" t="n">
        <v>2</v>
      </c>
      <c r="AC524" s="346" t="n">
        <v>36183.84</v>
      </c>
      <c r="AD524" s="346" t="n">
        <v>0.59</v>
      </c>
    </row>
    <row r="525" customFormat="false" ht="11.25" hidden="false" customHeight="true" outlineLevel="0" collapsed="false">
      <c r="K525" s="0" t="n">
        <v>2015</v>
      </c>
      <c r="L525" s="0" t="n">
        <v>10</v>
      </c>
      <c r="M525" s="0" t="n">
        <v>3</v>
      </c>
      <c r="N525" s="0" t="n">
        <v>61210</v>
      </c>
      <c r="O525" s="0" t="n">
        <v>1140</v>
      </c>
      <c r="P525" s="346" t="n">
        <v>3</v>
      </c>
      <c r="Q525" s="346" t="str">
        <f aca="false">N525&amp;" "&amp;O525</f>
        <v>61210 1140</v>
      </c>
      <c r="R525" s="346" t="str">
        <f aca="false">N525&amp;" "&amp;M525&amp;" "&amp;O525</f>
        <v>61210 3 1140</v>
      </c>
      <c r="Y525" s="0" t="n">
        <v>91</v>
      </c>
      <c r="Z525" s="0" t="n">
        <v>2015</v>
      </c>
      <c r="AA525" s="0" t="n">
        <v>68100</v>
      </c>
      <c r="AB525" s="0" t="n">
        <v>3</v>
      </c>
      <c r="AC525" s="346" t="n">
        <v>25082.4</v>
      </c>
      <c r="AD525" s="346" t="n">
        <v>0.41</v>
      </c>
    </row>
    <row r="526" customFormat="false" ht="11.25" hidden="false" customHeight="true" outlineLevel="0" collapsed="false">
      <c r="K526" s="0" t="n">
        <v>2015</v>
      </c>
      <c r="L526" s="0" t="n">
        <v>10</v>
      </c>
      <c r="M526" s="0" t="n">
        <v>3</v>
      </c>
      <c r="N526" s="0" t="n">
        <v>61210</v>
      </c>
      <c r="O526" s="0" t="n">
        <v>1150</v>
      </c>
      <c r="P526" s="346" t="n">
        <v>2.4</v>
      </c>
      <c r="Q526" s="346" t="str">
        <f aca="false">N526&amp;" "&amp;O526</f>
        <v>61210 1150</v>
      </c>
      <c r="R526" s="346" t="str">
        <f aca="false">N526&amp;" "&amp;M526&amp;" "&amp;O526</f>
        <v>61210 3 1150</v>
      </c>
      <c r="Y526" s="0" t="n">
        <v>91</v>
      </c>
      <c r="Z526" s="0" t="n">
        <v>2015</v>
      </c>
      <c r="AA526" s="0" t="n">
        <v>68200</v>
      </c>
      <c r="AB526" s="0" t="n">
        <v>9</v>
      </c>
      <c r="AC526" s="346" t="n">
        <v>0</v>
      </c>
      <c r="AD526" s="346" t="n">
        <v>0</v>
      </c>
    </row>
    <row r="527" customFormat="false" ht="11.25" hidden="false" customHeight="true" outlineLevel="0" collapsed="false">
      <c r="K527" s="0" t="n">
        <v>2015</v>
      </c>
      <c r="L527" s="0" t="n">
        <v>10</v>
      </c>
      <c r="M527" s="0" t="n">
        <v>3</v>
      </c>
      <c r="N527" s="0" t="n">
        <v>61310</v>
      </c>
      <c r="O527" s="0" t="n">
        <v>1110</v>
      </c>
      <c r="P527" s="346" t="n">
        <v>4.57</v>
      </c>
      <c r="Q527" s="346" t="str">
        <f aca="false">N527&amp;" "&amp;O527</f>
        <v>61310 1110</v>
      </c>
      <c r="R527" s="346" t="str">
        <f aca="false">N527&amp;" "&amp;M527&amp;" "&amp;O527</f>
        <v>61310 3 1110</v>
      </c>
      <c r="Y527" s="0" t="n">
        <v>91</v>
      </c>
      <c r="Z527" s="0" t="n">
        <v>2015</v>
      </c>
      <c r="AA527" s="0" t="n">
        <v>68200</v>
      </c>
      <c r="AB527" s="0" t="n">
        <v>2</v>
      </c>
      <c r="AC527" s="346" t="n">
        <v>0</v>
      </c>
      <c r="AD527" s="346" t="n">
        <v>0</v>
      </c>
    </row>
    <row r="528" customFormat="false" ht="11.25" hidden="false" customHeight="true" outlineLevel="0" collapsed="false">
      <c r="K528" s="0" t="n">
        <v>2015</v>
      </c>
      <c r="L528" s="0" t="n">
        <v>10</v>
      </c>
      <c r="M528" s="0" t="n">
        <v>3</v>
      </c>
      <c r="N528" s="0" t="n">
        <v>61310</v>
      </c>
      <c r="O528" s="0" t="n">
        <v>1120</v>
      </c>
      <c r="P528" s="346" t="n">
        <v>14.72</v>
      </c>
      <c r="Q528" s="346" t="str">
        <f aca="false">N528&amp;" "&amp;O528</f>
        <v>61310 1120</v>
      </c>
      <c r="R528" s="346" t="str">
        <f aca="false">N528&amp;" "&amp;M528&amp;" "&amp;O528</f>
        <v>61310 3 1120</v>
      </c>
      <c r="Y528" s="0" t="n">
        <v>91</v>
      </c>
      <c r="Z528" s="0" t="n">
        <v>2015</v>
      </c>
      <c r="AA528" s="0" t="n">
        <v>68200</v>
      </c>
      <c r="AB528" s="0" t="n">
        <v>3</v>
      </c>
      <c r="AC528" s="346" t="n">
        <v>0</v>
      </c>
      <c r="AD528" s="346" t="n">
        <v>0</v>
      </c>
    </row>
    <row r="529" customFormat="false" ht="11.25" hidden="false" customHeight="true" outlineLevel="0" collapsed="false">
      <c r="K529" s="0" t="n">
        <v>2015</v>
      </c>
      <c r="L529" s="0" t="n">
        <v>10</v>
      </c>
      <c r="M529" s="0" t="n">
        <v>3</v>
      </c>
      <c r="N529" s="0" t="n">
        <v>61310</v>
      </c>
      <c r="O529" s="0" t="n">
        <v>1140</v>
      </c>
      <c r="P529" s="346" t="n">
        <v>0.2</v>
      </c>
      <c r="Q529" s="346" t="str">
        <f aca="false">N529&amp;" "&amp;O529</f>
        <v>61310 1140</v>
      </c>
      <c r="R529" s="346" t="str">
        <f aca="false">N529&amp;" "&amp;M529&amp;" "&amp;O529</f>
        <v>61310 3 1140</v>
      </c>
      <c r="Y529" s="0" t="n">
        <v>91</v>
      </c>
      <c r="Z529" s="0" t="n">
        <v>2015</v>
      </c>
      <c r="AA529" s="0" t="n">
        <v>68100</v>
      </c>
      <c r="AB529" s="0" t="n">
        <v>9</v>
      </c>
      <c r="AC529" s="346" t="n">
        <v>0</v>
      </c>
      <c r="AD529" s="346" t="n">
        <v>0</v>
      </c>
    </row>
    <row r="530" customFormat="false" ht="11.25" hidden="false" customHeight="true" outlineLevel="0" collapsed="false">
      <c r="K530" s="0" t="n">
        <v>2015</v>
      </c>
      <c r="L530" s="0" t="n">
        <v>10</v>
      </c>
      <c r="M530" s="0" t="n">
        <v>3</v>
      </c>
      <c r="N530" s="0" t="n">
        <v>61310</v>
      </c>
      <c r="O530" s="0" t="n">
        <v>1150</v>
      </c>
      <c r="P530" s="346" t="n">
        <v>2.27</v>
      </c>
      <c r="Q530" s="346" t="str">
        <f aca="false">N530&amp;" "&amp;O530</f>
        <v>61310 1150</v>
      </c>
      <c r="R530" s="346" t="str">
        <f aca="false">N530&amp;" "&amp;M530&amp;" "&amp;O530</f>
        <v>61310 3 1150</v>
      </c>
      <c r="Y530" s="0" t="n">
        <v>92</v>
      </c>
      <c r="Z530" s="0" t="n">
        <v>2015</v>
      </c>
      <c r="AA530" s="0" t="n">
        <v>68100</v>
      </c>
      <c r="AB530" s="0" t="n">
        <v>2</v>
      </c>
      <c r="AC530" s="346" t="n">
        <v>0</v>
      </c>
      <c r="AD530" s="346" t="n">
        <v>0</v>
      </c>
    </row>
    <row r="531" customFormat="false" ht="11.25" hidden="false" customHeight="true" outlineLevel="0" collapsed="false">
      <c r="K531" s="0" t="n">
        <v>2015</v>
      </c>
      <c r="L531" s="0" t="n">
        <v>10</v>
      </c>
      <c r="M531" s="0" t="n">
        <v>3</v>
      </c>
      <c r="N531" s="0" t="n">
        <v>61320</v>
      </c>
      <c r="O531" s="0" t="n">
        <v>1122</v>
      </c>
      <c r="P531" s="346" t="n">
        <v>7.52</v>
      </c>
      <c r="Q531" s="346" t="str">
        <f aca="false">N531&amp;" "&amp;O531</f>
        <v>61320 1122</v>
      </c>
      <c r="R531" s="346" t="str">
        <f aca="false">N531&amp;" "&amp;M531&amp;" "&amp;O531</f>
        <v>61320 3 1122</v>
      </c>
      <c r="Y531" s="0" t="n">
        <v>92</v>
      </c>
      <c r="Z531" s="0" t="n">
        <v>2015</v>
      </c>
      <c r="AA531" s="0" t="n">
        <v>68100</v>
      </c>
      <c r="AB531" s="0" t="n">
        <v>3</v>
      </c>
      <c r="AC531" s="346" t="n">
        <v>39096.88</v>
      </c>
      <c r="AD531" s="346" t="n">
        <v>1.2</v>
      </c>
    </row>
    <row r="532" customFormat="false" ht="11.25" hidden="false" customHeight="true" outlineLevel="0" collapsed="false">
      <c r="K532" s="0" t="n">
        <v>2015</v>
      </c>
      <c r="L532" s="0" t="n">
        <v>10</v>
      </c>
      <c r="M532" s="0" t="n">
        <v>3</v>
      </c>
      <c r="N532" s="0" t="n">
        <v>61320</v>
      </c>
      <c r="O532" s="0" t="n">
        <v>1140</v>
      </c>
      <c r="P532" s="346" t="n">
        <v>2.42</v>
      </c>
      <c r="Q532" s="346" t="str">
        <f aca="false">N532&amp;" "&amp;O532</f>
        <v>61320 1140</v>
      </c>
      <c r="R532" s="346" t="str">
        <f aca="false">N532&amp;" "&amp;M532&amp;" "&amp;O532</f>
        <v>61320 3 1140</v>
      </c>
      <c r="Y532" s="0" t="n">
        <v>92</v>
      </c>
      <c r="Z532" s="0" t="n">
        <v>2015</v>
      </c>
      <c r="AA532" s="0" t="n">
        <v>68200</v>
      </c>
      <c r="AB532" s="0" t="n">
        <v>9</v>
      </c>
      <c r="AC532" s="346" t="n">
        <v>0</v>
      </c>
      <c r="AD532" s="346" t="n">
        <v>0</v>
      </c>
    </row>
    <row r="533" customFormat="false" ht="11.25" hidden="false" customHeight="true" outlineLevel="0" collapsed="false">
      <c r="K533" s="0" t="n">
        <v>2015</v>
      </c>
      <c r="L533" s="0" t="n">
        <v>10</v>
      </c>
      <c r="M533" s="0" t="n">
        <v>3</v>
      </c>
      <c r="N533" s="0" t="n">
        <v>61410</v>
      </c>
      <c r="O533" s="0" t="n">
        <v>1126</v>
      </c>
      <c r="P533" s="346" t="n">
        <v>4.99</v>
      </c>
      <c r="Q533" s="346" t="str">
        <f aca="false">N533&amp;" "&amp;O533</f>
        <v>61410 1126</v>
      </c>
      <c r="R533" s="346" t="str">
        <f aca="false">N533&amp;" "&amp;M533&amp;" "&amp;O533</f>
        <v>61410 3 1126</v>
      </c>
      <c r="Y533" s="0" t="n">
        <v>92</v>
      </c>
      <c r="Z533" s="0" t="n">
        <v>2015</v>
      </c>
      <c r="AA533" s="0" t="n">
        <v>68200</v>
      </c>
      <c r="AB533" s="0" t="n">
        <v>2</v>
      </c>
      <c r="AC533" s="346" t="n">
        <v>0</v>
      </c>
      <c r="AD533" s="346" t="n">
        <v>0</v>
      </c>
    </row>
    <row r="534" customFormat="false" ht="11.25" hidden="false" customHeight="true" outlineLevel="0" collapsed="false">
      <c r="K534" s="0" t="n">
        <v>2015</v>
      </c>
      <c r="L534" s="0" t="n">
        <v>10</v>
      </c>
      <c r="M534" s="0" t="n">
        <v>3</v>
      </c>
      <c r="N534" s="0" t="n">
        <v>61410</v>
      </c>
      <c r="O534" s="0" t="n">
        <v>1127</v>
      </c>
      <c r="P534" s="346" t="n">
        <v>8.32</v>
      </c>
      <c r="Q534" s="346" t="str">
        <f aca="false">N534&amp;" "&amp;O534</f>
        <v>61410 1127</v>
      </c>
      <c r="R534" s="346" t="str">
        <f aca="false">N534&amp;" "&amp;M534&amp;" "&amp;O534</f>
        <v>61410 3 1127</v>
      </c>
      <c r="Y534" s="0" t="n">
        <v>92</v>
      </c>
      <c r="Z534" s="0" t="n">
        <v>2015</v>
      </c>
      <c r="AA534" s="0" t="n">
        <v>68200</v>
      </c>
      <c r="AB534" s="0" t="n">
        <v>3</v>
      </c>
      <c r="AC534" s="346" t="n">
        <v>0</v>
      </c>
      <c r="AD534" s="346" t="n">
        <v>0</v>
      </c>
    </row>
    <row r="535" customFormat="false" ht="11.25" hidden="false" customHeight="true" outlineLevel="0" collapsed="false">
      <c r="K535" s="0" t="n">
        <v>2015</v>
      </c>
      <c r="L535" s="0" t="n">
        <v>10</v>
      </c>
      <c r="M535" s="0" t="n">
        <v>3</v>
      </c>
      <c r="N535" s="0" t="n">
        <v>61410</v>
      </c>
      <c r="O535" s="0" t="n">
        <v>1150</v>
      </c>
      <c r="P535" s="346" t="n">
        <v>17.62</v>
      </c>
      <c r="Q535" s="346" t="str">
        <f aca="false">N535&amp;" "&amp;O535</f>
        <v>61410 1150</v>
      </c>
      <c r="R535" s="346" t="str">
        <f aca="false">N535&amp;" "&amp;M535&amp;" "&amp;O535</f>
        <v>61410 3 1150</v>
      </c>
      <c r="Y535" s="0" t="n">
        <v>92</v>
      </c>
      <c r="Z535" s="0" t="n">
        <v>2015</v>
      </c>
      <c r="AA535" s="0" t="n">
        <v>68100</v>
      </c>
      <c r="AB535" s="0" t="n">
        <v>9</v>
      </c>
      <c r="AC535" s="346" t="n">
        <v>0</v>
      </c>
      <c r="AD535" s="346" t="n">
        <v>0</v>
      </c>
    </row>
    <row r="536" customFormat="false" ht="11.25" hidden="false" customHeight="true" outlineLevel="0" collapsed="false">
      <c r="K536" s="0" t="n">
        <v>2015</v>
      </c>
      <c r="L536" s="0" t="n">
        <v>10</v>
      </c>
      <c r="M536" s="0" t="n">
        <v>9</v>
      </c>
      <c r="N536" s="0" t="n">
        <v>61100</v>
      </c>
      <c r="O536" s="0" t="n">
        <v>1120</v>
      </c>
      <c r="P536" s="346" t="n">
        <v>20.42</v>
      </c>
      <c r="Q536" s="346" t="str">
        <f aca="false">N536&amp;" "&amp;O536</f>
        <v>61100 1120</v>
      </c>
      <c r="R536" s="346" t="str">
        <f aca="false">N536&amp;" "&amp;M536&amp;" "&amp;O536</f>
        <v>61100 9 1120</v>
      </c>
      <c r="Y536" s="0" t="n">
        <v>93</v>
      </c>
      <c r="Z536" s="0" t="n">
        <v>2015</v>
      </c>
      <c r="AA536" s="0" t="n">
        <v>68100</v>
      </c>
      <c r="AB536" s="0" t="n">
        <v>2</v>
      </c>
      <c r="AC536" s="346" t="n">
        <v>134470.08</v>
      </c>
      <c r="AD536" s="346" t="n">
        <v>3.05</v>
      </c>
    </row>
    <row r="537" customFormat="false" ht="11.25" hidden="false" customHeight="true" outlineLevel="0" collapsed="false">
      <c r="K537" s="0" t="n">
        <v>2015</v>
      </c>
      <c r="L537" s="0" t="n">
        <v>10</v>
      </c>
      <c r="M537" s="0" t="n">
        <v>9</v>
      </c>
      <c r="N537" s="0" t="n">
        <v>61100</v>
      </c>
      <c r="O537" s="0" t="n">
        <v>1150</v>
      </c>
      <c r="P537" s="346" t="n">
        <v>0.5</v>
      </c>
      <c r="Q537" s="346" t="str">
        <f aca="false">N537&amp;" "&amp;O537</f>
        <v>61100 1150</v>
      </c>
      <c r="R537" s="346" t="str">
        <f aca="false">N537&amp;" "&amp;M537&amp;" "&amp;O537</f>
        <v>61100 9 1150</v>
      </c>
      <c r="Y537" s="0" t="n">
        <v>93</v>
      </c>
      <c r="Z537" s="0" t="n">
        <v>2015</v>
      </c>
      <c r="AA537" s="0" t="n">
        <v>68100</v>
      </c>
      <c r="AB537" s="0" t="n">
        <v>3</v>
      </c>
      <c r="AC537" s="346" t="n">
        <v>96175.04</v>
      </c>
      <c r="AD537" s="346" t="n">
        <v>2</v>
      </c>
    </row>
    <row r="538" customFormat="false" ht="11.25" hidden="false" customHeight="true" outlineLevel="0" collapsed="false">
      <c r="K538" s="0" t="n">
        <v>2015</v>
      </c>
      <c r="L538" s="0" t="n">
        <v>10</v>
      </c>
      <c r="M538" s="0" t="n">
        <v>9</v>
      </c>
      <c r="N538" s="0" t="n">
        <v>61100</v>
      </c>
      <c r="O538" s="0" t="n">
        <v>1151</v>
      </c>
      <c r="P538" s="346" t="n">
        <v>6.83</v>
      </c>
      <c r="Q538" s="346" t="str">
        <f aca="false">N538&amp;" "&amp;O538</f>
        <v>61100 1151</v>
      </c>
      <c r="R538" s="346" t="str">
        <f aca="false">N538&amp;" "&amp;M538&amp;" "&amp;O538</f>
        <v>61100 9 1151</v>
      </c>
      <c r="Y538" s="0" t="n">
        <v>93</v>
      </c>
      <c r="Z538" s="0" t="n">
        <v>2015</v>
      </c>
      <c r="AA538" s="0" t="n">
        <v>68200</v>
      </c>
      <c r="AB538" s="0" t="n">
        <v>9</v>
      </c>
      <c r="AC538" s="346" t="n">
        <v>0</v>
      </c>
      <c r="AD538" s="346" t="n">
        <v>0</v>
      </c>
    </row>
    <row r="539" customFormat="false" ht="11.25" hidden="false" customHeight="true" outlineLevel="0" collapsed="false">
      <c r="K539" s="0" t="n">
        <v>2015</v>
      </c>
      <c r="L539" s="0" t="n">
        <v>10</v>
      </c>
      <c r="M539" s="0" t="n">
        <v>9</v>
      </c>
      <c r="N539" s="0" t="n">
        <v>61310</v>
      </c>
      <c r="O539" s="0" t="n">
        <v>1120</v>
      </c>
      <c r="P539" s="346" t="n">
        <v>6.25</v>
      </c>
      <c r="Q539" s="346" t="str">
        <f aca="false">N539&amp;" "&amp;O539</f>
        <v>61310 1120</v>
      </c>
      <c r="R539" s="346" t="str">
        <f aca="false">N539&amp;" "&amp;M539&amp;" "&amp;O539</f>
        <v>61310 9 1120</v>
      </c>
      <c r="Y539" s="0" t="n">
        <v>93</v>
      </c>
      <c r="Z539" s="0" t="n">
        <v>2015</v>
      </c>
      <c r="AA539" s="0" t="n">
        <v>68200</v>
      </c>
      <c r="AB539" s="0" t="n">
        <v>2</v>
      </c>
      <c r="AC539" s="346" t="n">
        <v>0</v>
      </c>
      <c r="AD539" s="346" t="n">
        <v>0</v>
      </c>
    </row>
    <row r="540" customFormat="false" ht="11.25" hidden="false" customHeight="true" outlineLevel="0" collapsed="false">
      <c r="K540" s="0" t="n">
        <v>2015</v>
      </c>
      <c r="L540" s="0" t="n">
        <v>10</v>
      </c>
      <c r="M540" s="0" t="n">
        <v>9</v>
      </c>
      <c r="N540" s="0" t="n">
        <v>61310</v>
      </c>
      <c r="O540" s="0" t="n">
        <v>1140</v>
      </c>
      <c r="P540" s="346" t="n">
        <v>2</v>
      </c>
      <c r="Q540" s="346" t="str">
        <f aca="false">N540&amp;" "&amp;O540</f>
        <v>61310 1140</v>
      </c>
      <c r="R540" s="346" t="str">
        <f aca="false">N540&amp;" "&amp;M540&amp;" "&amp;O540</f>
        <v>61310 9 1140</v>
      </c>
      <c r="Y540" s="0" t="n">
        <v>93</v>
      </c>
      <c r="Z540" s="0" t="n">
        <v>2015</v>
      </c>
      <c r="AA540" s="0" t="n">
        <v>68200</v>
      </c>
      <c r="AB540" s="0" t="n">
        <v>3</v>
      </c>
      <c r="AC540" s="346" t="n">
        <v>0</v>
      </c>
      <c r="AD540" s="346" t="n">
        <v>0</v>
      </c>
    </row>
    <row r="541" customFormat="false" ht="11.25" hidden="false" customHeight="true" outlineLevel="0" collapsed="false">
      <c r="K541" s="0" t="n">
        <v>2015</v>
      </c>
      <c r="L541" s="0" t="n">
        <v>10</v>
      </c>
      <c r="M541" s="0" t="n">
        <v>9</v>
      </c>
      <c r="N541" s="0" t="n">
        <v>61310</v>
      </c>
      <c r="O541" s="0" t="n">
        <v>1150</v>
      </c>
      <c r="P541" s="346" t="n">
        <v>0.5</v>
      </c>
      <c r="Q541" s="346" t="str">
        <f aca="false">N541&amp;" "&amp;O541</f>
        <v>61310 1150</v>
      </c>
      <c r="R541" s="346" t="str">
        <f aca="false">N541&amp;" "&amp;M541&amp;" "&amp;O541</f>
        <v>61310 9 1150</v>
      </c>
      <c r="Y541" s="0" t="n">
        <v>93</v>
      </c>
      <c r="Z541" s="0" t="n">
        <v>2015</v>
      </c>
      <c r="AA541" s="0" t="n">
        <v>68100</v>
      </c>
      <c r="AB541" s="0" t="n">
        <v>9</v>
      </c>
      <c r="AC541" s="346" t="n">
        <v>0</v>
      </c>
      <c r="AD541" s="346" t="n">
        <v>0</v>
      </c>
    </row>
    <row r="542" customFormat="false" ht="11.25" hidden="false" customHeight="true" outlineLevel="0" collapsed="false">
      <c r="K542" s="0" t="n">
        <v>2015</v>
      </c>
      <c r="L542" s="0" t="n">
        <v>10</v>
      </c>
      <c r="M542" s="0" t="n">
        <v>9</v>
      </c>
      <c r="N542" s="0" t="n">
        <v>62100</v>
      </c>
      <c r="O542" s="0" t="n">
        <v>1111</v>
      </c>
      <c r="P542" s="346" t="n">
        <v>7</v>
      </c>
      <c r="Q542" s="346" t="str">
        <f aca="false">N542&amp;" "&amp;O542</f>
        <v>62100 1111</v>
      </c>
      <c r="R542" s="346" t="str">
        <f aca="false">N542&amp;" "&amp;M542&amp;" "&amp;O542</f>
        <v>62100 9 1111</v>
      </c>
      <c r="Y542" s="0" t="n">
        <v>94</v>
      </c>
      <c r="Z542" s="0" t="n">
        <v>2015</v>
      </c>
      <c r="AA542" s="0" t="n">
        <v>68100</v>
      </c>
      <c r="AB542" s="0" t="n">
        <v>2</v>
      </c>
      <c r="AC542" s="346" t="n">
        <v>160910</v>
      </c>
      <c r="AD542" s="346" t="n">
        <v>4</v>
      </c>
    </row>
    <row r="543" customFormat="false" ht="11.25" hidden="false" customHeight="true" outlineLevel="0" collapsed="false">
      <c r="K543" s="0" t="n">
        <v>2015</v>
      </c>
      <c r="L543" s="0" t="n">
        <v>10</v>
      </c>
      <c r="M543" s="0" t="n">
        <v>9</v>
      </c>
      <c r="N543" s="0" t="n">
        <v>62100</v>
      </c>
      <c r="O543" s="0" t="n">
        <v>1112</v>
      </c>
      <c r="P543" s="346" t="n">
        <v>1</v>
      </c>
      <c r="Q543" s="346" t="str">
        <f aca="false">N543&amp;" "&amp;O543</f>
        <v>62100 1112</v>
      </c>
      <c r="R543" s="346" t="str">
        <f aca="false">N543&amp;" "&amp;M543&amp;" "&amp;O543</f>
        <v>62100 9 1112</v>
      </c>
      <c r="Y543" s="0" t="n">
        <v>94</v>
      </c>
      <c r="Z543" s="0" t="n">
        <v>2015</v>
      </c>
      <c r="AA543" s="0" t="n">
        <v>68100</v>
      </c>
      <c r="AB543" s="0" t="n">
        <v>3</v>
      </c>
      <c r="AC543" s="346" t="n">
        <v>83785.59</v>
      </c>
      <c r="AD543" s="346" t="n">
        <v>2</v>
      </c>
    </row>
    <row r="544" customFormat="false" ht="11.25" hidden="false" customHeight="true" outlineLevel="0" collapsed="false">
      <c r="K544" s="0" t="n">
        <v>2015</v>
      </c>
      <c r="L544" s="0" t="n">
        <v>10</v>
      </c>
      <c r="M544" s="0" t="n">
        <v>9</v>
      </c>
      <c r="N544" s="0" t="n">
        <v>62100</v>
      </c>
      <c r="O544" s="0" t="n">
        <v>1113</v>
      </c>
      <c r="P544" s="346" t="n">
        <v>2</v>
      </c>
      <c r="Q544" s="346" t="str">
        <f aca="false">N544&amp;" "&amp;O544</f>
        <v>62100 1113</v>
      </c>
      <c r="R544" s="346" t="str">
        <f aca="false">N544&amp;" "&amp;M544&amp;" "&amp;O544</f>
        <v>62100 9 1113</v>
      </c>
      <c r="Y544" s="0" t="n">
        <v>94</v>
      </c>
      <c r="Z544" s="0" t="n">
        <v>2015</v>
      </c>
      <c r="AA544" s="0" t="n">
        <v>68200</v>
      </c>
      <c r="AB544" s="0" t="n">
        <v>9</v>
      </c>
      <c r="AC544" s="346" t="n">
        <v>0</v>
      </c>
      <c r="AD544" s="346" t="n">
        <v>0</v>
      </c>
    </row>
    <row r="545" customFormat="false" ht="11.25" hidden="false" customHeight="true" outlineLevel="0" collapsed="false">
      <c r="K545" s="0" t="n">
        <v>2015</v>
      </c>
      <c r="L545" s="0" t="n">
        <v>10</v>
      </c>
      <c r="M545" s="0" t="n">
        <v>9</v>
      </c>
      <c r="N545" s="0" t="n">
        <v>62100</v>
      </c>
      <c r="O545" s="0" t="n">
        <v>1130</v>
      </c>
      <c r="P545" s="346" t="n">
        <v>4</v>
      </c>
      <c r="Q545" s="346" t="str">
        <f aca="false">N545&amp;" "&amp;O545</f>
        <v>62100 1130</v>
      </c>
      <c r="R545" s="346" t="str">
        <f aca="false">N545&amp;" "&amp;M545&amp;" "&amp;O545</f>
        <v>62100 9 1130</v>
      </c>
      <c r="Y545" s="0" t="n">
        <v>94</v>
      </c>
      <c r="Z545" s="0" t="n">
        <v>2015</v>
      </c>
      <c r="AA545" s="0" t="n">
        <v>68200</v>
      </c>
      <c r="AB545" s="0" t="n">
        <v>2</v>
      </c>
      <c r="AC545" s="346" t="n">
        <v>0</v>
      </c>
      <c r="AD545" s="346" t="n">
        <v>0</v>
      </c>
    </row>
    <row r="546" customFormat="false" ht="11.25" hidden="false" customHeight="true" outlineLevel="0" collapsed="false">
      <c r="K546" s="0" t="n">
        <v>2015</v>
      </c>
      <c r="L546" s="0" t="n">
        <v>10</v>
      </c>
      <c r="M546" s="0" t="n">
        <v>9</v>
      </c>
      <c r="N546" s="0" t="n">
        <v>62100</v>
      </c>
      <c r="O546" s="0" t="n">
        <v>1150</v>
      </c>
      <c r="P546" s="346" t="n">
        <v>9</v>
      </c>
      <c r="Q546" s="346" t="str">
        <f aca="false">N546&amp;" "&amp;O546</f>
        <v>62100 1150</v>
      </c>
      <c r="R546" s="346" t="str">
        <f aca="false">N546&amp;" "&amp;M546&amp;" "&amp;O546</f>
        <v>62100 9 1150</v>
      </c>
      <c r="Y546" s="0" t="n">
        <v>94</v>
      </c>
      <c r="Z546" s="0" t="n">
        <v>2015</v>
      </c>
      <c r="AA546" s="0" t="n">
        <v>68200</v>
      </c>
      <c r="AB546" s="0" t="n">
        <v>3</v>
      </c>
      <c r="AC546" s="346" t="n">
        <v>0</v>
      </c>
      <c r="AD546" s="346" t="n">
        <v>0</v>
      </c>
    </row>
    <row r="547" customFormat="false" ht="11.25" hidden="false" customHeight="true" outlineLevel="0" collapsed="false">
      <c r="K547" s="0" t="n">
        <v>2015</v>
      </c>
      <c r="L547" s="0" t="n">
        <v>10</v>
      </c>
      <c r="M547" s="0" t="n">
        <v>9</v>
      </c>
      <c r="N547" s="0" t="n">
        <v>62200</v>
      </c>
      <c r="O547" s="0" t="n">
        <v>1110</v>
      </c>
      <c r="P547" s="346" t="n">
        <v>1</v>
      </c>
      <c r="Q547" s="346" t="str">
        <f aca="false">N547&amp;" "&amp;O547</f>
        <v>62200 1110</v>
      </c>
      <c r="R547" s="346" t="str">
        <f aca="false">N547&amp;" "&amp;M547&amp;" "&amp;O547</f>
        <v>62200 9 1110</v>
      </c>
      <c r="Y547" s="0" t="n">
        <v>94</v>
      </c>
      <c r="Z547" s="0" t="n">
        <v>2015</v>
      </c>
      <c r="AA547" s="0" t="n">
        <v>68100</v>
      </c>
      <c r="AB547" s="0" t="n">
        <v>9</v>
      </c>
      <c r="AC547" s="346" t="n">
        <v>0</v>
      </c>
      <c r="AD547" s="346" t="n">
        <v>0</v>
      </c>
    </row>
    <row r="548" customFormat="false" ht="11.25" hidden="false" customHeight="true" outlineLevel="0" collapsed="false">
      <c r="K548" s="0" t="n">
        <v>2015</v>
      </c>
      <c r="L548" s="0" t="n">
        <v>10</v>
      </c>
      <c r="M548" s="0" t="n">
        <v>9</v>
      </c>
      <c r="N548" s="0" t="n">
        <v>62200</v>
      </c>
      <c r="O548" s="0" t="n">
        <v>1130</v>
      </c>
      <c r="P548" s="346" t="n">
        <v>1.07</v>
      </c>
      <c r="Q548" s="346" t="str">
        <f aca="false">N548&amp;" "&amp;O548</f>
        <v>62200 1130</v>
      </c>
      <c r="R548" s="346" t="str">
        <f aca="false">N548&amp;" "&amp;M548&amp;" "&amp;O548</f>
        <v>62200 9 1130</v>
      </c>
      <c r="Y548" s="0" t="n">
        <v>95</v>
      </c>
      <c r="Z548" s="0" t="n">
        <v>2015</v>
      </c>
      <c r="AA548" s="0" t="n">
        <v>68100</v>
      </c>
      <c r="AB548" s="0" t="n">
        <v>2</v>
      </c>
      <c r="AC548" s="346" t="n">
        <v>0</v>
      </c>
      <c r="AD548" s="346" t="n">
        <v>0</v>
      </c>
    </row>
    <row r="549" customFormat="false" ht="11.25" hidden="false" customHeight="true" outlineLevel="0" collapsed="false">
      <c r="K549" s="0" t="n">
        <v>2015</v>
      </c>
      <c r="L549" s="0" t="n">
        <v>10</v>
      </c>
      <c r="M549" s="0" t="n">
        <v>9</v>
      </c>
      <c r="N549" s="0" t="n">
        <v>62200</v>
      </c>
      <c r="O549" s="0" t="n">
        <v>1131</v>
      </c>
      <c r="P549" s="346" t="n">
        <v>24.77</v>
      </c>
      <c r="Q549" s="346" t="str">
        <f aca="false">N549&amp;" "&amp;O549</f>
        <v>62200 1131</v>
      </c>
      <c r="R549" s="346" t="str">
        <f aca="false">N549&amp;" "&amp;M549&amp;" "&amp;O549</f>
        <v>62200 9 1131</v>
      </c>
      <c r="Y549" s="0" t="n">
        <v>95</v>
      </c>
      <c r="Z549" s="0" t="n">
        <v>2015</v>
      </c>
      <c r="AA549" s="0" t="n">
        <v>68100</v>
      </c>
      <c r="AB549" s="0" t="n">
        <v>3</v>
      </c>
      <c r="AC549" s="346" t="n">
        <v>0</v>
      </c>
      <c r="AD549" s="346" t="n">
        <v>0</v>
      </c>
    </row>
    <row r="550" customFormat="false" ht="11.25" hidden="false" customHeight="true" outlineLevel="0" collapsed="false">
      <c r="K550" s="0" t="n">
        <v>2015</v>
      </c>
      <c r="L550" s="0" t="n">
        <v>10</v>
      </c>
      <c r="M550" s="0" t="n">
        <v>9</v>
      </c>
      <c r="N550" s="0" t="n">
        <v>62200</v>
      </c>
      <c r="O550" s="0" t="n">
        <v>1132</v>
      </c>
      <c r="P550" s="346" t="n">
        <v>7</v>
      </c>
      <c r="Q550" s="346" t="str">
        <f aca="false">N550&amp;" "&amp;O550</f>
        <v>62200 1132</v>
      </c>
      <c r="R550" s="346" t="str">
        <f aca="false">N550&amp;" "&amp;M550&amp;" "&amp;O550</f>
        <v>62200 9 1132</v>
      </c>
      <c r="Y550" s="0" t="n">
        <v>95</v>
      </c>
      <c r="Z550" s="0" t="n">
        <v>2015</v>
      </c>
      <c r="AA550" s="0" t="n">
        <v>68200</v>
      </c>
      <c r="AB550" s="0" t="n">
        <v>9</v>
      </c>
      <c r="AC550" s="346" t="n">
        <v>0</v>
      </c>
      <c r="AD550" s="346" t="n">
        <v>0</v>
      </c>
    </row>
    <row r="551" customFormat="false" ht="11.25" hidden="false" customHeight="true" outlineLevel="0" collapsed="false">
      <c r="K551" s="0" t="n">
        <v>2015</v>
      </c>
      <c r="L551" s="0" t="n">
        <v>10</v>
      </c>
      <c r="M551" s="0" t="n">
        <v>9</v>
      </c>
      <c r="N551" s="0" t="n">
        <v>62200</v>
      </c>
      <c r="O551" s="0" t="n">
        <v>1150</v>
      </c>
      <c r="P551" s="346" t="n">
        <v>3.31</v>
      </c>
      <c r="Q551" s="346" t="str">
        <f aca="false">N551&amp;" "&amp;O551</f>
        <v>62200 1150</v>
      </c>
      <c r="R551" s="346" t="str">
        <f aca="false">N551&amp;" "&amp;M551&amp;" "&amp;O551</f>
        <v>62200 9 1150</v>
      </c>
      <c r="Y551" s="0" t="n">
        <v>95</v>
      </c>
      <c r="Z551" s="0" t="n">
        <v>2015</v>
      </c>
      <c r="AA551" s="0" t="n">
        <v>68200</v>
      </c>
      <c r="AB551" s="0" t="n">
        <v>2</v>
      </c>
      <c r="AC551" s="346" t="n">
        <v>0</v>
      </c>
      <c r="AD551" s="346" t="n">
        <v>0</v>
      </c>
    </row>
    <row r="552" customFormat="false" ht="11.25" hidden="false" customHeight="true" outlineLevel="0" collapsed="false">
      <c r="K552" s="0" t="n">
        <v>2015</v>
      </c>
      <c r="L552" s="0" t="n">
        <v>10</v>
      </c>
      <c r="M552" s="0" t="n">
        <v>9</v>
      </c>
      <c r="N552" s="0" t="n">
        <v>63000</v>
      </c>
      <c r="O552" s="0" t="n">
        <v>1110</v>
      </c>
      <c r="P552" s="346" t="n">
        <v>1</v>
      </c>
      <c r="Q552" s="346" t="str">
        <f aca="false">N552&amp;" "&amp;O552</f>
        <v>63000 1110</v>
      </c>
      <c r="R552" s="346" t="str">
        <f aca="false">N552&amp;" "&amp;M552&amp;" "&amp;O552</f>
        <v>63000 9 1110</v>
      </c>
      <c r="Y552" s="0" t="n">
        <v>95</v>
      </c>
      <c r="Z552" s="0" t="n">
        <v>2015</v>
      </c>
      <c r="AA552" s="0" t="n">
        <v>68200</v>
      </c>
      <c r="AB552" s="0" t="n">
        <v>3</v>
      </c>
      <c r="AC552" s="346" t="n">
        <v>0</v>
      </c>
      <c r="AD552" s="346" t="n">
        <v>0</v>
      </c>
    </row>
    <row r="553" customFormat="false" ht="11.25" hidden="false" customHeight="true" outlineLevel="0" collapsed="false">
      <c r="K553" s="0" t="n">
        <v>2015</v>
      </c>
      <c r="L553" s="0" t="n">
        <v>10</v>
      </c>
      <c r="M553" s="0" t="n">
        <v>9</v>
      </c>
      <c r="N553" s="0" t="n">
        <v>63000</v>
      </c>
      <c r="O553" s="0" t="n">
        <v>1130</v>
      </c>
      <c r="P553" s="346" t="n">
        <v>1</v>
      </c>
      <c r="Q553" s="346" t="str">
        <f aca="false">N553&amp;" "&amp;O553</f>
        <v>63000 1130</v>
      </c>
      <c r="R553" s="346" t="str">
        <f aca="false">N553&amp;" "&amp;M553&amp;" "&amp;O553</f>
        <v>63000 9 1130</v>
      </c>
      <c r="Y553" s="0" t="n">
        <v>95</v>
      </c>
      <c r="Z553" s="0" t="n">
        <v>2015</v>
      </c>
      <c r="AA553" s="0" t="n">
        <v>68100</v>
      </c>
      <c r="AB553" s="0" t="n">
        <v>9</v>
      </c>
      <c r="AC553" s="346" t="n">
        <v>0</v>
      </c>
      <c r="AD553" s="346" t="n">
        <v>0</v>
      </c>
    </row>
    <row r="554" customFormat="false" ht="11.25" hidden="false" customHeight="true" outlineLevel="0" collapsed="false">
      <c r="K554" s="0" t="n">
        <v>2015</v>
      </c>
      <c r="L554" s="0" t="n">
        <v>10</v>
      </c>
      <c r="M554" s="0" t="n">
        <v>9</v>
      </c>
      <c r="N554" s="0" t="n">
        <v>63000</v>
      </c>
      <c r="O554" s="0" t="n">
        <v>1150</v>
      </c>
      <c r="P554" s="346" t="n">
        <v>1.5</v>
      </c>
      <c r="Q554" s="346" t="str">
        <f aca="false">N554&amp;" "&amp;O554</f>
        <v>63000 1150</v>
      </c>
      <c r="R554" s="346" t="str">
        <f aca="false">N554&amp;" "&amp;M554&amp;" "&amp;O554</f>
        <v>63000 9 1150</v>
      </c>
      <c r="Y554" s="0" t="n">
        <v>96</v>
      </c>
      <c r="Z554" s="0" t="n">
        <v>2015</v>
      </c>
      <c r="AA554" s="0" t="n">
        <v>68100</v>
      </c>
      <c r="AB554" s="0" t="n">
        <v>2</v>
      </c>
      <c r="AC554" s="346" t="n">
        <v>163281.37</v>
      </c>
      <c r="AD554" s="346" t="n">
        <v>4</v>
      </c>
    </row>
    <row r="555" customFormat="false" ht="11.25" hidden="false" customHeight="true" outlineLevel="0" collapsed="false">
      <c r="K555" s="0" t="n">
        <v>2015</v>
      </c>
      <c r="L555" s="0" t="n">
        <v>10</v>
      </c>
      <c r="M555" s="0" t="n">
        <v>9</v>
      </c>
      <c r="N555" s="0" t="n">
        <v>63000</v>
      </c>
      <c r="O555" s="0" t="n">
        <v>1160</v>
      </c>
      <c r="P555" s="346" t="n">
        <v>8.25</v>
      </c>
      <c r="Q555" s="346" t="str">
        <f aca="false">N555&amp;" "&amp;O555</f>
        <v>63000 1160</v>
      </c>
      <c r="R555" s="346" t="str">
        <f aca="false">N555&amp;" "&amp;M555&amp;" "&amp;O555</f>
        <v>63000 9 1160</v>
      </c>
      <c r="Y555" s="0" t="n">
        <v>96</v>
      </c>
      <c r="Z555" s="0" t="n">
        <v>2015</v>
      </c>
      <c r="AA555" s="0" t="n">
        <v>68100</v>
      </c>
      <c r="AB555" s="0" t="n">
        <v>3</v>
      </c>
      <c r="AC555" s="346" t="n">
        <v>163281.36</v>
      </c>
      <c r="AD555" s="346" t="n">
        <v>4</v>
      </c>
    </row>
    <row r="556" customFormat="false" ht="11.25" hidden="false" customHeight="true" outlineLevel="0" collapsed="false">
      <c r="K556" s="0" t="n">
        <v>2015</v>
      </c>
      <c r="L556" s="0" t="n">
        <v>10</v>
      </c>
      <c r="M556" s="0" t="n">
        <v>9</v>
      </c>
      <c r="N556" s="0" t="n">
        <v>63000</v>
      </c>
      <c r="O556" s="0" t="n">
        <v>1170</v>
      </c>
      <c r="P556" s="346" t="n">
        <v>163.55</v>
      </c>
      <c r="Q556" s="346" t="str">
        <f aca="false">N556&amp;" "&amp;O556</f>
        <v>63000 1170</v>
      </c>
      <c r="R556" s="346" t="str">
        <f aca="false">N556&amp;" "&amp;M556&amp;" "&amp;O556</f>
        <v>63000 9 1170</v>
      </c>
      <c r="Y556" s="0" t="n">
        <v>96</v>
      </c>
      <c r="Z556" s="0" t="n">
        <v>2015</v>
      </c>
      <c r="AA556" s="0" t="n">
        <v>68200</v>
      </c>
      <c r="AB556" s="0" t="n">
        <v>9</v>
      </c>
      <c r="AC556" s="346" t="n">
        <v>0</v>
      </c>
      <c r="AD556" s="346" t="n">
        <v>0</v>
      </c>
    </row>
    <row r="557" customFormat="false" ht="11.25" hidden="false" customHeight="true" outlineLevel="0" collapsed="false">
      <c r="K557" s="0" t="n">
        <v>2015</v>
      </c>
      <c r="L557" s="0" t="n">
        <v>10</v>
      </c>
      <c r="M557" s="0" t="n">
        <v>9</v>
      </c>
      <c r="N557" s="0" t="n">
        <v>63000</v>
      </c>
      <c r="O557" s="0" t="n">
        <v>1190</v>
      </c>
      <c r="P557" s="346" t="n">
        <v>17.5</v>
      </c>
      <c r="Q557" s="346" t="str">
        <f aca="false">N557&amp;" "&amp;O557</f>
        <v>63000 1190</v>
      </c>
      <c r="R557" s="346" t="str">
        <f aca="false">N557&amp;" "&amp;M557&amp;" "&amp;O557</f>
        <v>63000 9 1190</v>
      </c>
      <c r="Y557" s="0" t="n">
        <v>96</v>
      </c>
      <c r="Z557" s="0" t="n">
        <v>2015</v>
      </c>
      <c r="AA557" s="0" t="n">
        <v>68200</v>
      </c>
      <c r="AB557" s="0" t="n">
        <v>2</v>
      </c>
      <c r="AC557" s="346" t="n">
        <v>0</v>
      </c>
      <c r="AD557" s="346" t="n">
        <v>0</v>
      </c>
    </row>
    <row r="558" customFormat="false" ht="11.25" hidden="false" customHeight="true" outlineLevel="0" collapsed="false">
      <c r="K558" s="0" t="n">
        <v>2015</v>
      </c>
      <c r="L558" s="0" t="n">
        <v>10</v>
      </c>
      <c r="M558" s="0" t="n">
        <v>9</v>
      </c>
      <c r="N558" s="0" t="n">
        <v>64000</v>
      </c>
      <c r="O558" s="0" t="n">
        <v>1110</v>
      </c>
      <c r="P558" s="346" t="n">
        <v>2</v>
      </c>
      <c r="Q558" s="346" t="str">
        <f aca="false">N558&amp;" "&amp;O558</f>
        <v>64000 1110</v>
      </c>
      <c r="R558" s="346" t="str">
        <f aca="false">N558&amp;" "&amp;M558&amp;" "&amp;O558</f>
        <v>64000 9 1110</v>
      </c>
      <c r="Y558" s="0" t="n">
        <v>96</v>
      </c>
      <c r="Z558" s="0" t="n">
        <v>2015</v>
      </c>
      <c r="AA558" s="0" t="n">
        <v>68200</v>
      </c>
      <c r="AB558" s="0" t="n">
        <v>3</v>
      </c>
      <c r="AC558" s="346" t="n">
        <v>0</v>
      </c>
      <c r="AD558" s="346" t="n">
        <v>0</v>
      </c>
    </row>
    <row r="559" customFormat="false" ht="11.25" hidden="false" customHeight="true" outlineLevel="0" collapsed="false">
      <c r="K559" s="0" t="n">
        <v>2015</v>
      </c>
      <c r="L559" s="0" t="n">
        <v>10</v>
      </c>
      <c r="M559" s="0" t="n">
        <v>9</v>
      </c>
      <c r="N559" s="0" t="n">
        <v>64000</v>
      </c>
      <c r="O559" s="0" t="n">
        <v>1150</v>
      </c>
      <c r="P559" s="346" t="n">
        <v>1</v>
      </c>
      <c r="Q559" s="346" t="str">
        <f aca="false">N559&amp;" "&amp;O559</f>
        <v>64000 1150</v>
      </c>
      <c r="R559" s="346" t="str">
        <f aca="false">N559&amp;" "&amp;M559&amp;" "&amp;O559</f>
        <v>64000 9 1150</v>
      </c>
      <c r="Y559" s="0" t="n">
        <v>96</v>
      </c>
      <c r="Z559" s="0" t="n">
        <v>2015</v>
      </c>
      <c r="AA559" s="0" t="n">
        <v>68100</v>
      </c>
      <c r="AB559" s="0" t="n">
        <v>9</v>
      </c>
      <c r="AC559" s="346" t="n">
        <v>0</v>
      </c>
      <c r="AD559" s="346" t="n">
        <v>0</v>
      </c>
    </row>
    <row r="560" customFormat="false" ht="11.25" hidden="false" customHeight="true" outlineLevel="0" collapsed="false">
      <c r="K560" s="0" t="n">
        <v>2015</v>
      </c>
      <c r="L560" s="0" t="n">
        <v>10</v>
      </c>
      <c r="M560" s="0" t="n">
        <v>9</v>
      </c>
      <c r="N560" s="0" t="n">
        <v>64000</v>
      </c>
      <c r="O560" s="0" t="n">
        <v>1160</v>
      </c>
      <c r="P560" s="346" t="n">
        <v>15.9</v>
      </c>
      <c r="Q560" s="346" t="str">
        <f aca="false">N560&amp;" "&amp;O560</f>
        <v>64000 1160</v>
      </c>
      <c r="R560" s="346" t="str">
        <f aca="false">N560&amp;" "&amp;M560&amp;" "&amp;O560</f>
        <v>64000 9 1160</v>
      </c>
      <c r="Y560" s="0" t="n">
        <v>97</v>
      </c>
      <c r="Z560" s="0" t="n">
        <v>2015</v>
      </c>
      <c r="AA560" s="0" t="n">
        <v>68100</v>
      </c>
      <c r="AB560" s="0" t="n">
        <v>2</v>
      </c>
      <c r="AC560" s="346" t="n">
        <v>0</v>
      </c>
      <c r="AD560" s="346" t="n">
        <v>0</v>
      </c>
    </row>
    <row r="561" customFormat="false" ht="11.25" hidden="false" customHeight="true" outlineLevel="0" collapsed="false">
      <c r="K561" s="0" t="n">
        <v>2015</v>
      </c>
      <c r="L561" s="0" t="n">
        <v>10</v>
      </c>
      <c r="M561" s="0" t="n">
        <v>9</v>
      </c>
      <c r="N561" s="0" t="n">
        <v>64000</v>
      </c>
      <c r="O561" s="0" t="n">
        <v>1190</v>
      </c>
      <c r="P561" s="346" t="n">
        <v>84.38</v>
      </c>
      <c r="Q561" s="346" t="str">
        <f aca="false">N561&amp;" "&amp;O561</f>
        <v>64000 1190</v>
      </c>
      <c r="R561" s="346" t="str">
        <f aca="false">N561&amp;" "&amp;M561&amp;" "&amp;O561</f>
        <v>64000 9 1190</v>
      </c>
      <c r="Y561" s="0" t="n">
        <v>97</v>
      </c>
      <c r="Z561" s="0" t="n">
        <v>2015</v>
      </c>
      <c r="AA561" s="0" t="n">
        <v>68100</v>
      </c>
      <c r="AB561" s="0" t="n">
        <v>3</v>
      </c>
      <c r="AC561" s="346" t="n">
        <v>0</v>
      </c>
      <c r="AD561" s="346" t="n">
        <v>0</v>
      </c>
    </row>
    <row r="562" customFormat="false" ht="11.25" hidden="false" customHeight="true" outlineLevel="0" collapsed="false">
      <c r="K562" s="0" t="n">
        <v>2015</v>
      </c>
      <c r="L562" s="0" t="n">
        <v>10</v>
      </c>
      <c r="M562" s="0" t="n">
        <v>9</v>
      </c>
      <c r="N562" s="0" t="n">
        <v>65000</v>
      </c>
      <c r="O562" s="0" t="n">
        <v>1110</v>
      </c>
      <c r="P562" s="346" t="n">
        <v>1</v>
      </c>
      <c r="Q562" s="346" t="str">
        <f aca="false">N562&amp;" "&amp;O562</f>
        <v>65000 1110</v>
      </c>
      <c r="R562" s="346" t="str">
        <f aca="false">N562&amp;" "&amp;M562&amp;" "&amp;O562</f>
        <v>65000 9 1110</v>
      </c>
      <c r="Y562" s="0" t="n">
        <v>97</v>
      </c>
      <c r="Z562" s="0" t="n">
        <v>2015</v>
      </c>
      <c r="AA562" s="0" t="n">
        <v>68200</v>
      </c>
      <c r="AB562" s="0" t="n">
        <v>9</v>
      </c>
      <c r="AC562" s="346" t="n">
        <v>0</v>
      </c>
      <c r="AD562" s="346" t="n">
        <v>0</v>
      </c>
    </row>
    <row r="563" customFormat="false" ht="11.25" hidden="false" customHeight="true" outlineLevel="0" collapsed="false">
      <c r="K563" s="0" t="n">
        <v>2015</v>
      </c>
      <c r="L563" s="0" t="n">
        <v>10</v>
      </c>
      <c r="M563" s="0" t="n">
        <v>9</v>
      </c>
      <c r="N563" s="0" t="n">
        <v>65000</v>
      </c>
      <c r="O563" s="0" t="n">
        <v>1130</v>
      </c>
      <c r="P563" s="346" t="n">
        <v>0.83</v>
      </c>
      <c r="Q563" s="346" t="str">
        <f aca="false">N563&amp;" "&amp;O563</f>
        <v>65000 1130</v>
      </c>
      <c r="R563" s="346" t="str">
        <f aca="false">N563&amp;" "&amp;M563&amp;" "&amp;O563</f>
        <v>65000 9 1130</v>
      </c>
      <c r="Y563" s="0" t="n">
        <v>97</v>
      </c>
      <c r="Z563" s="0" t="n">
        <v>2015</v>
      </c>
      <c r="AA563" s="0" t="n">
        <v>68200</v>
      </c>
      <c r="AB563" s="0" t="n">
        <v>2</v>
      </c>
      <c r="AC563" s="346" t="n">
        <v>0</v>
      </c>
      <c r="AD563" s="346" t="n">
        <v>0</v>
      </c>
    </row>
    <row r="564" customFormat="false" ht="11.25" hidden="false" customHeight="true" outlineLevel="0" collapsed="false">
      <c r="K564" s="0" t="n">
        <v>2015</v>
      </c>
      <c r="L564" s="0" t="n">
        <v>10</v>
      </c>
      <c r="M564" s="0" t="n">
        <v>9</v>
      </c>
      <c r="N564" s="0" t="n">
        <v>65000</v>
      </c>
      <c r="O564" s="0" t="n">
        <v>1150</v>
      </c>
      <c r="P564" s="346" t="n">
        <v>1.1</v>
      </c>
      <c r="Q564" s="346" t="str">
        <f aca="false">N564&amp;" "&amp;O564</f>
        <v>65000 1150</v>
      </c>
      <c r="R564" s="346" t="str">
        <f aca="false">N564&amp;" "&amp;M564&amp;" "&amp;O564</f>
        <v>65000 9 1150</v>
      </c>
      <c r="Y564" s="0" t="n">
        <v>97</v>
      </c>
      <c r="Z564" s="0" t="n">
        <v>2015</v>
      </c>
      <c r="AA564" s="0" t="n">
        <v>68200</v>
      </c>
      <c r="AB564" s="0" t="n">
        <v>3</v>
      </c>
      <c r="AC564" s="346" t="n">
        <v>0</v>
      </c>
      <c r="AD564" s="346" t="n">
        <v>0</v>
      </c>
    </row>
    <row r="565" customFormat="false" ht="11.25" hidden="false" customHeight="true" outlineLevel="0" collapsed="false">
      <c r="K565" s="0" t="n">
        <v>2015</v>
      </c>
      <c r="L565" s="0" t="n">
        <v>10</v>
      </c>
      <c r="M565" s="0" t="n">
        <v>9</v>
      </c>
      <c r="N565" s="0" t="n">
        <v>65000</v>
      </c>
      <c r="O565" s="0" t="n">
        <v>1170</v>
      </c>
      <c r="P565" s="346" t="n">
        <v>99.71</v>
      </c>
      <c r="Q565" s="346" t="str">
        <f aca="false">N565&amp;" "&amp;O565</f>
        <v>65000 1170</v>
      </c>
      <c r="R565" s="346" t="str">
        <f aca="false">N565&amp;" "&amp;M565&amp;" "&amp;O565</f>
        <v>65000 9 1170</v>
      </c>
      <c r="Y565" s="0" t="n">
        <v>97</v>
      </c>
      <c r="Z565" s="0" t="n">
        <v>2015</v>
      </c>
      <c r="AA565" s="0" t="n">
        <v>68100</v>
      </c>
      <c r="AB565" s="0" t="n">
        <v>9</v>
      </c>
      <c r="AC565" s="346" t="n">
        <v>192330.66</v>
      </c>
      <c r="AD565" s="346" t="n">
        <v>4</v>
      </c>
    </row>
    <row r="566" customFormat="false" ht="11.25" hidden="false" customHeight="true" outlineLevel="0" collapsed="false">
      <c r="K566" s="0" t="n">
        <v>2015</v>
      </c>
      <c r="L566" s="0" t="n">
        <v>10</v>
      </c>
      <c r="M566" s="0" t="n">
        <v>9</v>
      </c>
      <c r="N566" s="0" t="n">
        <v>66000</v>
      </c>
      <c r="O566" s="0" t="n">
        <v>1110</v>
      </c>
      <c r="P566" s="346" t="n">
        <v>1</v>
      </c>
      <c r="Q566" s="346" t="str">
        <f aca="false">N566&amp;" "&amp;O566</f>
        <v>66000 1110</v>
      </c>
      <c r="R566" s="346" t="str">
        <f aca="false">N566&amp;" "&amp;M566&amp;" "&amp;O566</f>
        <v>66000 9 1110</v>
      </c>
      <c r="Y566" s="0" t="n">
        <v>98</v>
      </c>
      <c r="Z566" s="0" t="n">
        <v>2015</v>
      </c>
      <c r="AA566" s="0" t="n">
        <v>68100</v>
      </c>
      <c r="AB566" s="0" t="n">
        <v>2</v>
      </c>
      <c r="AC566" s="346" t="n">
        <v>401494.03</v>
      </c>
      <c r="AD566" s="346" t="n">
        <v>9.09</v>
      </c>
    </row>
    <row r="567" customFormat="false" ht="11.25" hidden="false" customHeight="true" outlineLevel="0" collapsed="false">
      <c r="K567" s="0" t="n">
        <v>2015</v>
      </c>
      <c r="L567" s="0" t="n">
        <v>10</v>
      </c>
      <c r="M567" s="0" t="n">
        <v>9</v>
      </c>
      <c r="N567" s="0" t="n">
        <v>68000</v>
      </c>
      <c r="O567" s="0" t="n">
        <v>1110</v>
      </c>
      <c r="P567" s="346" t="n">
        <v>1</v>
      </c>
      <c r="Q567" s="346" t="str">
        <f aca="false">N567&amp;" "&amp;O567</f>
        <v>68000 1110</v>
      </c>
      <c r="R567" s="346" t="str">
        <f aca="false">N567&amp;" "&amp;M567&amp;" "&amp;O567</f>
        <v>68000 9 1110</v>
      </c>
      <c r="Y567" s="0" t="n">
        <v>98</v>
      </c>
      <c r="Z567" s="0" t="n">
        <v>2015</v>
      </c>
      <c r="AA567" s="0" t="n">
        <v>68100</v>
      </c>
      <c r="AB567" s="0" t="n">
        <v>3</v>
      </c>
      <c r="AC567" s="346" t="n">
        <v>502023.52</v>
      </c>
      <c r="AD567" s="346" t="n">
        <v>11.28</v>
      </c>
    </row>
    <row r="568" customFormat="false" ht="11.25" hidden="false" customHeight="true" outlineLevel="0" collapsed="false">
      <c r="K568" s="0" t="n">
        <v>2015</v>
      </c>
      <c r="L568" s="0" t="n">
        <v>10</v>
      </c>
      <c r="M568" s="0" t="n">
        <v>9</v>
      </c>
      <c r="N568" s="0" t="n">
        <v>68000</v>
      </c>
      <c r="O568" s="0" t="n">
        <v>1120</v>
      </c>
      <c r="P568" s="346" t="n">
        <v>20</v>
      </c>
      <c r="Q568" s="346" t="str">
        <f aca="false">N568&amp;" "&amp;O568</f>
        <v>68000 1120</v>
      </c>
      <c r="R568" s="346" t="str">
        <f aca="false">N568&amp;" "&amp;M568&amp;" "&amp;O568</f>
        <v>68000 9 1120</v>
      </c>
      <c r="Y568" s="0" t="n">
        <v>98</v>
      </c>
      <c r="Z568" s="0" t="n">
        <v>2015</v>
      </c>
      <c r="AA568" s="0" t="n">
        <v>68200</v>
      </c>
      <c r="AB568" s="0" t="n">
        <v>9</v>
      </c>
      <c r="AC568" s="346" t="n">
        <v>0</v>
      </c>
      <c r="AD568" s="346" t="n">
        <v>0</v>
      </c>
    </row>
    <row r="569" customFormat="false" ht="11.25" hidden="false" customHeight="true" outlineLevel="0" collapsed="false">
      <c r="K569" s="0" t="n">
        <v>2015</v>
      </c>
      <c r="L569" s="0" t="n">
        <v>11</v>
      </c>
      <c r="M569" s="0" t="n">
        <v>2</v>
      </c>
      <c r="N569" s="0" t="n">
        <v>61100</v>
      </c>
      <c r="O569" s="0" t="n">
        <v>1120</v>
      </c>
      <c r="P569" s="346" t="n">
        <v>39</v>
      </c>
      <c r="Q569" s="346" t="str">
        <f aca="false">N569&amp;" "&amp;O569</f>
        <v>61100 1120</v>
      </c>
      <c r="R569" s="346" t="str">
        <f aca="false">N569&amp;" "&amp;M569&amp;" "&amp;O569</f>
        <v>61100 2 1120</v>
      </c>
      <c r="Y569" s="0" t="n">
        <v>98</v>
      </c>
      <c r="Z569" s="0" t="n">
        <v>2015</v>
      </c>
      <c r="AA569" s="0" t="n">
        <v>68200</v>
      </c>
      <c r="AB569" s="0" t="n">
        <v>2</v>
      </c>
      <c r="AC569" s="346" t="n">
        <v>0</v>
      </c>
      <c r="AD569" s="346" t="n">
        <v>0</v>
      </c>
    </row>
    <row r="570" customFormat="false" ht="11.25" hidden="false" customHeight="true" outlineLevel="0" collapsed="false">
      <c r="K570" s="0" t="n">
        <v>2015</v>
      </c>
      <c r="L570" s="0" t="n">
        <v>11</v>
      </c>
      <c r="M570" s="0" t="n">
        <v>2</v>
      </c>
      <c r="N570" s="0" t="n">
        <v>61100</v>
      </c>
      <c r="O570" s="0" t="n">
        <v>1151</v>
      </c>
      <c r="P570" s="346" t="n">
        <v>9.7</v>
      </c>
      <c r="Q570" s="346" t="str">
        <f aca="false">N570&amp;" "&amp;O570</f>
        <v>61100 1151</v>
      </c>
      <c r="R570" s="346" t="str">
        <f aca="false">N570&amp;" "&amp;M570&amp;" "&amp;O570</f>
        <v>61100 2 1151</v>
      </c>
      <c r="Y570" s="0" t="n">
        <v>98</v>
      </c>
      <c r="Z570" s="0" t="n">
        <v>2015</v>
      </c>
      <c r="AA570" s="0" t="n">
        <v>68200</v>
      </c>
      <c r="AB570" s="0" t="n">
        <v>3</v>
      </c>
      <c r="AC570" s="346" t="n">
        <v>0</v>
      </c>
      <c r="AD570" s="346" t="n">
        <v>0</v>
      </c>
    </row>
    <row r="571" customFormat="false" ht="11.25" hidden="false" customHeight="true" outlineLevel="0" collapsed="false">
      <c r="K571" s="0" t="n">
        <v>2015</v>
      </c>
      <c r="L571" s="0" t="n">
        <v>11</v>
      </c>
      <c r="M571" s="0" t="n">
        <v>2</v>
      </c>
      <c r="N571" s="0" t="n">
        <v>61100</v>
      </c>
      <c r="O571" s="0" t="n">
        <v>1520</v>
      </c>
      <c r="P571" s="346" t="n">
        <v>3.2</v>
      </c>
      <c r="Q571" s="346" t="str">
        <f aca="false">N571&amp;" "&amp;O571</f>
        <v>61100 1520</v>
      </c>
      <c r="R571" s="346" t="str">
        <f aca="false">N571&amp;" "&amp;M571&amp;" "&amp;O571</f>
        <v>61100 2 1520</v>
      </c>
      <c r="Y571" s="0" t="n">
        <v>98</v>
      </c>
      <c r="Z571" s="0" t="n">
        <v>2015</v>
      </c>
      <c r="AA571" s="0" t="n">
        <v>68100</v>
      </c>
      <c r="AB571" s="0" t="n">
        <v>9</v>
      </c>
      <c r="AC571" s="346" t="n">
        <v>0</v>
      </c>
      <c r="AD571" s="346" t="n">
        <v>0</v>
      </c>
    </row>
    <row r="572" customFormat="false" ht="11.25" hidden="false" customHeight="true" outlineLevel="0" collapsed="false">
      <c r="K572" s="0" t="n">
        <v>2015</v>
      </c>
      <c r="L572" s="0" t="n">
        <v>11</v>
      </c>
      <c r="M572" s="0" t="n">
        <v>2</v>
      </c>
      <c r="N572" s="0" t="n">
        <v>61210</v>
      </c>
      <c r="O572" s="0" t="n">
        <v>1110</v>
      </c>
      <c r="P572" s="346" t="n">
        <v>1</v>
      </c>
      <c r="Q572" s="346" t="str">
        <f aca="false">N572&amp;" "&amp;O572</f>
        <v>61210 1110</v>
      </c>
      <c r="R572" s="346" t="str">
        <f aca="false">N572&amp;" "&amp;M572&amp;" "&amp;O572</f>
        <v>61210 2 1110</v>
      </c>
      <c r="Y572" s="0" t="n">
        <v>101</v>
      </c>
      <c r="Z572" s="0" t="n">
        <v>2015</v>
      </c>
      <c r="AA572" s="0" t="n">
        <v>68100</v>
      </c>
      <c r="AB572" s="0" t="n">
        <v>2</v>
      </c>
      <c r="AC572" s="346" t="n">
        <v>0</v>
      </c>
      <c r="AD572" s="346" t="n">
        <v>0</v>
      </c>
    </row>
    <row r="573" customFormat="false" ht="11.25" hidden="false" customHeight="true" outlineLevel="0" collapsed="false">
      <c r="K573" s="0" t="n">
        <v>2015</v>
      </c>
      <c r="L573" s="0" t="n">
        <v>11</v>
      </c>
      <c r="M573" s="0" t="n">
        <v>2</v>
      </c>
      <c r="N573" s="0" t="n">
        <v>61230</v>
      </c>
      <c r="O573" s="0" t="n">
        <v>1120</v>
      </c>
      <c r="P573" s="346" t="n">
        <v>0.3</v>
      </c>
      <c r="Q573" s="346" t="str">
        <f aca="false">N573&amp;" "&amp;O573</f>
        <v>61230 1120</v>
      </c>
      <c r="R573" s="346" t="str">
        <f aca="false">N573&amp;" "&amp;M573&amp;" "&amp;O573</f>
        <v>61230 2 1120</v>
      </c>
      <c r="Y573" s="0" t="n">
        <v>101</v>
      </c>
      <c r="Z573" s="0" t="n">
        <v>2015</v>
      </c>
      <c r="AA573" s="0" t="n">
        <v>68100</v>
      </c>
      <c r="AB573" s="0" t="n">
        <v>3</v>
      </c>
      <c r="AC573" s="346" t="n">
        <v>0</v>
      </c>
      <c r="AD573" s="346" t="n">
        <v>0</v>
      </c>
    </row>
    <row r="574" customFormat="false" ht="11.25" hidden="false" customHeight="true" outlineLevel="0" collapsed="false">
      <c r="K574" s="0" t="n">
        <v>2015</v>
      </c>
      <c r="L574" s="0" t="n">
        <v>11</v>
      </c>
      <c r="M574" s="0" t="n">
        <v>2</v>
      </c>
      <c r="N574" s="0" t="n">
        <v>61320</v>
      </c>
      <c r="O574" s="0" t="n">
        <v>1122</v>
      </c>
      <c r="P574" s="346" t="n">
        <v>1</v>
      </c>
      <c r="Q574" s="346" t="str">
        <f aca="false">N574&amp;" "&amp;O574</f>
        <v>61320 1122</v>
      </c>
      <c r="R574" s="346" t="str">
        <f aca="false">N574&amp;" "&amp;M574&amp;" "&amp;O574</f>
        <v>61320 2 1122</v>
      </c>
      <c r="Y574" s="0" t="n">
        <v>101</v>
      </c>
      <c r="Z574" s="0" t="n">
        <v>2015</v>
      </c>
      <c r="AA574" s="0" t="n">
        <v>68100</v>
      </c>
      <c r="AB574" s="0" t="n">
        <v>9</v>
      </c>
      <c r="AC574" s="346" t="n">
        <v>0</v>
      </c>
      <c r="AD574" s="346" t="n">
        <v>0</v>
      </c>
    </row>
    <row r="575" customFormat="false" ht="11.25" hidden="false" customHeight="true" outlineLevel="0" collapsed="false">
      <c r="K575" s="0" t="n">
        <v>2015</v>
      </c>
      <c r="L575" s="0" t="n">
        <v>11</v>
      </c>
      <c r="M575" s="0" t="n">
        <v>2</v>
      </c>
      <c r="N575" s="0" t="n">
        <v>61410</v>
      </c>
      <c r="O575" s="0" t="n">
        <v>1126</v>
      </c>
      <c r="P575" s="346" t="n">
        <v>1</v>
      </c>
      <c r="Q575" s="346" t="str">
        <f aca="false">N575&amp;" "&amp;O575</f>
        <v>61410 1126</v>
      </c>
      <c r="R575" s="346" t="str">
        <f aca="false">N575&amp;" "&amp;M575&amp;" "&amp;O575</f>
        <v>61410 2 1126</v>
      </c>
      <c r="Y575" s="0" t="n">
        <v>101</v>
      </c>
      <c r="Z575" s="0" t="n">
        <v>2015</v>
      </c>
      <c r="AA575" s="0" t="n">
        <v>68200</v>
      </c>
      <c r="AB575" s="0" t="n">
        <v>2</v>
      </c>
      <c r="AC575" s="346" t="n">
        <v>804986.44</v>
      </c>
      <c r="AD575" s="346" t="n">
        <v>9</v>
      </c>
    </row>
    <row r="576" customFormat="false" ht="11.25" hidden="false" customHeight="true" outlineLevel="0" collapsed="false">
      <c r="K576" s="0" t="n">
        <v>2015</v>
      </c>
      <c r="L576" s="0" t="n">
        <v>11</v>
      </c>
      <c r="M576" s="0" t="n">
        <v>3</v>
      </c>
      <c r="N576" s="0" t="n">
        <v>61100</v>
      </c>
      <c r="O576" s="0" t="n">
        <v>1151</v>
      </c>
      <c r="P576" s="346" t="n">
        <v>1</v>
      </c>
      <c r="Q576" s="346" t="str">
        <f aca="false">N576&amp;" "&amp;O576</f>
        <v>61100 1151</v>
      </c>
      <c r="R576" s="346" t="str">
        <f aca="false">N576&amp;" "&amp;M576&amp;" "&amp;O576</f>
        <v>61100 3 1151</v>
      </c>
      <c r="Y576" s="0" t="n">
        <v>101</v>
      </c>
      <c r="Z576" s="0" t="n">
        <v>2015</v>
      </c>
      <c r="AA576" s="0" t="n">
        <v>68200</v>
      </c>
      <c r="AB576" s="0" t="n">
        <v>3</v>
      </c>
      <c r="AC576" s="346" t="n">
        <v>760264.97</v>
      </c>
      <c r="AD576" s="346" t="n">
        <v>8.5</v>
      </c>
    </row>
    <row r="577" customFormat="false" ht="11.25" hidden="false" customHeight="true" outlineLevel="0" collapsed="false">
      <c r="K577" s="0" t="n">
        <v>2015</v>
      </c>
      <c r="L577" s="0" t="n">
        <v>11</v>
      </c>
      <c r="M577" s="0" t="n">
        <v>3</v>
      </c>
      <c r="N577" s="0" t="n">
        <v>61100</v>
      </c>
      <c r="O577" s="0" t="n">
        <v>1520</v>
      </c>
      <c r="P577" s="346" t="n">
        <v>6.2</v>
      </c>
      <c r="Q577" s="346" t="str">
        <f aca="false">N577&amp;" "&amp;O577</f>
        <v>61100 1520</v>
      </c>
      <c r="R577" s="346" t="str">
        <f aca="false">N577&amp;" "&amp;M577&amp;" "&amp;O577</f>
        <v>61100 3 1520</v>
      </c>
      <c r="Y577" s="0" t="n">
        <v>101</v>
      </c>
      <c r="Z577" s="0" t="n">
        <v>2015</v>
      </c>
      <c r="AA577" s="0" t="n">
        <v>68200</v>
      </c>
      <c r="AB577" s="0" t="n">
        <v>9</v>
      </c>
      <c r="AC577" s="346" t="n">
        <v>0</v>
      </c>
      <c r="AD577" s="346" t="n">
        <v>0</v>
      </c>
    </row>
    <row r="578" customFormat="false" ht="11.25" hidden="false" customHeight="true" outlineLevel="0" collapsed="false">
      <c r="K578" s="0" t="n">
        <v>2015</v>
      </c>
      <c r="L578" s="0" t="n">
        <v>11</v>
      </c>
      <c r="M578" s="0" t="n">
        <v>3</v>
      </c>
      <c r="N578" s="0" t="n">
        <v>61210</v>
      </c>
      <c r="O578" s="0" t="n">
        <v>1120</v>
      </c>
      <c r="P578" s="346" t="n">
        <v>0.8</v>
      </c>
      <c r="Q578" s="346" t="str">
        <f aca="false">N578&amp;" "&amp;O578</f>
        <v>61210 1120</v>
      </c>
      <c r="R578" s="346" t="str">
        <f aca="false">N578&amp;" "&amp;M578&amp;" "&amp;O578</f>
        <v>61210 3 1120</v>
      </c>
      <c r="Y578" s="0" t="n">
        <v>102</v>
      </c>
      <c r="Z578" s="0" t="n">
        <v>2015</v>
      </c>
      <c r="AA578" s="0" t="n">
        <v>68100</v>
      </c>
      <c r="AB578" s="0" t="n">
        <v>2</v>
      </c>
      <c r="AC578" s="346" t="n">
        <v>59060</v>
      </c>
      <c r="AD578" s="346" t="n">
        <v>1</v>
      </c>
    </row>
    <row r="579" customFormat="false" ht="11.25" hidden="false" customHeight="true" outlineLevel="0" collapsed="false">
      <c r="K579" s="0" t="n">
        <v>2015</v>
      </c>
      <c r="L579" s="0" t="n">
        <v>11</v>
      </c>
      <c r="M579" s="0" t="n">
        <v>3</v>
      </c>
      <c r="N579" s="0" t="n">
        <v>61230</v>
      </c>
      <c r="O579" s="0" t="n">
        <v>1120</v>
      </c>
      <c r="P579" s="346" t="n">
        <v>1</v>
      </c>
      <c r="Q579" s="346" t="str">
        <f aca="false">N579&amp;" "&amp;O579</f>
        <v>61230 1120</v>
      </c>
      <c r="R579" s="346" t="str">
        <f aca="false">N579&amp;" "&amp;M579&amp;" "&amp;O579</f>
        <v>61230 3 1120</v>
      </c>
      <c r="Y579" s="0" t="n">
        <v>102</v>
      </c>
      <c r="Z579" s="0" t="n">
        <v>2015</v>
      </c>
      <c r="AA579" s="0" t="n">
        <v>68100</v>
      </c>
      <c r="AB579" s="0" t="n">
        <v>3</v>
      </c>
      <c r="AC579" s="346" t="n">
        <v>108574</v>
      </c>
      <c r="AD579" s="346" t="n">
        <v>2</v>
      </c>
    </row>
    <row r="580" customFormat="false" ht="11.25" hidden="false" customHeight="true" outlineLevel="0" collapsed="false">
      <c r="K580" s="0" t="n">
        <v>2015</v>
      </c>
      <c r="L580" s="0" t="n">
        <v>11</v>
      </c>
      <c r="M580" s="0" t="n">
        <v>3</v>
      </c>
      <c r="N580" s="0" t="n">
        <v>61310</v>
      </c>
      <c r="O580" s="0" t="n">
        <v>1110</v>
      </c>
      <c r="P580" s="346" t="n">
        <v>2</v>
      </c>
      <c r="Q580" s="346" t="str">
        <f aca="false">N580&amp;" "&amp;O580</f>
        <v>61310 1110</v>
      </c>
      <c r="R580" s="346" t="str">
        <f aca="false">N580&amp;" "&amp;M580&amp;" "&amp;O580</f>
        <v>61310 3 1110</v>
      </c>
      <c r="Y580" s="0" t="n">
        <v>102</v>
      </c>
      <c r="Z580" s="0" t="n">
        <v>2015</v>
      </c>
      <c r="AA580" s="0" t="n">
        <v>68100</v>
      </c>
      <c r="AB580" s="0" t="n">
        <v>9</v>
      </c>
      <c r="AC580" s="346" t="n">
        <v>0</v>
      </c>
      <c r="AD580" s="346" t="n">
        <v>0</v>
      </c>
    </row>
    <row r="581" customFormat="false" ht="11.25" hidden="false" customHeight="true" outlineLevel="0" collapsed="false">
      <c r="K581" s="0" t="n">
        <v>2015</v>
      </c>
      <c r="L581" s="0" t="n">
        <v>11</v>
      </c>
      <c r="M581" s="0" t="n">
        <v>3</v>
      </c>
      <c r="N581" s="0" t="n">
        <v>61310</v>
      </c>
      <c r="O581" s="0" t="n">
        <v>1150</v>
      </c>
      <c r="P581" s="346" t="n">
        <v>0.5</v>
      </c>
      <c r="Q581" s="346" t="str">
        <f aca="false">N581&amp;" "&amp;O581</f>
        <v>61310 1150</v>
      </c>
      <c r="R581" s="346" t="str">
        <f aca="false">N581&amp;" "&amp;M581&amp;" "&amp;O581</f>
        <v>61310 3 1150</v>
      </c>
      <c r="Y581" s="0" t="n">
        <v>102</v>
      </c>
      <c r="Z581" s="0" t="n">
        <v>2015</v>
      </c>
      <c r="AA581" s="0" t="n">
        <v>68200</v>
      </c>
      <c r="AB581" s="0" t="n">
        <v>2</v>
      </c>
      <c r="AC581" s="346" t="n">
        <v>0</v>
      </c>
      <c r="AD581" s="346" t="n">
        <v>0</v>
      </c>
    </row>
    <row r="582" customFormat="false" ht="11.25" hidden="false" customHeight="true" outlineLevel="0" collapsed="false">
      <c r="K582" s="0" t="n">
        <v>2015</v>
      </c>
      <c r="L582" s="0" t="n">
        <v>11</v>
      </c>
      <c r="M582" s="0" t="n">
        <v>3</v>
      </c>
      <c r="N582" s="0" t="n">
        <v>61320</v>
      </c>
      <c r="O582" s="0" t="n">
        <v>1122</v>
      </c>
      <c r="P582" s="346" t="n">
        <v>1.2</v>
      </c>
      <c r="Q582" s="346" t="str">
        <f aca="false">N582&amp;" "&amp;O582</f>
        <v>61320 1122</v>
      </c>
      <c r="R582" s="346" t="str">
        <f aca="false">N582&amp;" "&amp;M582&amp;" "&amp;O582</f>
        <v>61320 3 1122</v>
      </c>
      <c r="Y582" s="0" t="n">
        <v>102</v>
      </c>
      <c r="Z582" s="0" t="n">
        <v>2015</v>
      </c>
      <c r="AA582" s="0" t="n">
        <v>68200</v>
      </c>
      <c r="AB582" s="0" t="n">
        <v>3</v>
      </c>
      <c r="AC582" s="346" t="n">
        <v>0</v>
      </c>
      <c r="AD582" s="346" t="n">
        <v>0</v>
      </c>
    </row>
    <row r="583" customFormat="false" ht="11.25" hidden="false" customHeight="true" outlineLevel="0" collapsed="false">
      <c r="K583" s="0" t="n">
        <v>2015</v>
      </c>
      <c r="L583" s="0" t="n">
        <v>11</v>
      </c>
      <c r="M583" s="0" t="n">
        <v>3</v>
      </c>
      <c r="N583" s="0" t="n">
        <v>61410</v>
      </c>
      <c r="O583" s="0" t="n">
        <v>1126</v>
      </c>
      <c r="P583" s="346" t="n">
        <v>1.6</v>
      </c>
      <c r="Q583" s="346" t="str">
        <f aca="false">N583&amp;" "&amp;O583</f>
        <v>61410 1126</v>
      </c>
      <c r="R583" s="346" t="str">
        <f aca="false">N583&amp;" "&amp;M583&amp;" "&amp;O583</f>
        <v>61410 3 1126</v>
      </c>
      <c r="Y583" s="0" t="n">
        <v>102</v>
      </c>
      <c r="Z583" s="0" t="n">
        <v>2015</v>
      </c>
      <c r="AA583" s="0" t="n">
        <v>68200</v>
      </c>
      <c r="AB583" s="0" t="n">
        <v>9</v>
      </c>
      <c r="AC583" s="346" t="n">
        <v>0</v>
      </c>
      <c r="AD583" s="346" t="n">
        <v>0</v>
      </c>
    </row>
    <row r="584" customFormat="false" ht="11.25" hidden="false" customHeight="true" outlineLevel="0" collapsed="false">
      <c r="K584" s="0" t="n">
        <v>2015</v>
      </c>
      <c r="L584" s="0" t="n">
        <v>11</v>
      </c>
      <c r="M584" s="0" t="n">
        <v>3</v>
      </c>
      <c r="N584" s="0" t="n">
        <v>61410</v>
      </c>
      <c r="O584" s="0" t="n">
        <v>1150</v>
      </c>
      <c r="P584" s="346" t="n">
        <v>1.4</v>
      </c>
      <c r="Q584" s="346" t="str">
        <f aca="false">N584&amp;" "&amp;O584</f>
        <v>61410 1150</v>
      </c>
      <c r="R584" s="346" t="str">
        <f aca="false">N584&amp;" "&amp;M584&amp;" "&amp;O584</f>
        <v>61410 3 1150</v>
      </c>
      <c r="Y584" s="0" t="n">
        <v>103</v>
      </c>
      <c r="Z584" s="0" t="n">
        <v>2015</v>
      </c>
      <c r="AA584" s="0" t="n">
        <v>68100</v>
      </c>
      <c r="AB584" s="0" t="n">
        <v>2</v>
      </c>
      <c r="AC584" s="346" t="n">
        <v>36165.78</v>
      </c>
      <c r="AD584" s="346" t="n">
        <v>0.75</v>
      </c>
    </row>
    <row r="585" customFormat="false" ht="11.25" hidden="false" customHeight="true" outlineLevel="0" collapsed="false">
      <c r="K585" s="0" t="n">
        <v>2015</v>
      </c>
      <c r="L585" s="0" t="n">
        <v>11</v>
      </c>
      <c r="M585" s="0" t="n">
        <v>9</v>
      </c>
      <c r="N585" s="0" t="n">
        <v>61100</v>
      </c>
      <c r="O585" s="0" t="n">
        <v>1120</v>
      </c>
      <c r="P585" s="346" t="n">
        <v>0.25</v>
      </c>
      <c r="Q585" s="346" t="str">
        <f aca="false">N585&amp;" "&amp;O585</f>
        <v>61100 1120</v>
      </c>
      <c r="R585" s="346" t="str">
        <f aca="false">N585&amp;" "&amp;M585&amp;" "&amp;O585</f>
        <v>61100 9 1120</v>
      </c>
      <c r="Y585" s="0" t="n">
        <v>103</v>
      </c>
      <c r="Z585" s="0" t="n">
        <v>2015</v>
      </c>
      <c r="AA585" s="0" t="n">
        <v>68100</v>
      </c>
      <c r="AB585" s="0" t="n">
        <v>3</v>
      </c>
      <c r="AC585" s="346" t="n">
        <v>12055.26</v>
      </c>
      <c r="AD585" s="346" t="n">
        <v>0.25</v>
      </c>
    </row>
    <row r="586" customFormat="false" ht="11.25" hidden="false" customHeight="true" outlineLevel="0" collapsed="false">
      <c r="K586" s="0" t="n">
        <v>2015</v>
      </c>
      <c r="L586" s="0" t="n">
        <v>11</v>
      </c>
      <c r="M586" s="0" t="n">
        <v>9</v>
      </c>
      <c r="N586" s="0" t="n">
        <v>62100</v>
      </c>
      <c r="O586" s="0" t="n">
        <v>1110</v>
      </c>
      <c r="P586" s="346" t="n">
        <v>0.15</v>
      </c>
      <c r="Q586" s="346" t="str">
        <f aca="false">N586&amp;" "&amp;O586</f>
        <v>62100 1110</v>
      </c>
      <c r="R586" s="346" t="str">
        <f aca="false">N586&amp;" "&amp;M586&amp;" "&amp;O586</f>
        <v>62100 9 1110</v>
      </c>
      <c r="Y586" s="0" t="n">
        <v>103</v>
      </c>
      <c r="Z586" s="0" t="n">
        <v>2015</v>
      </c>
      <c r="AA586" s="0" t="n">
        <v>68100</v>
      </c>
      <c r="AB586" s="0" t="n">
        <v>9</v>
      </c>
      <c r="AC586" s="346" t="n">
        <v>0</v>
      </c>
      <c r="AD586" s="346" t="n">
        <v>0</v>
      </c>
    </row>
    <row r="587" customFormat="false" ht="11.25" hidden="false" customHeight="true" outlineLevel="0" collapsed="false">
      <c r="K587" s="0" t="n">
        <v>2015</v>
      </c>
      <c r="L587" s="0" t="n">
        <v>11</v>
      </c>
      <c r="M587" s="0" t="n">
        <v>9</v>
      </c>
      <c r="N587" s="0" t="n">
        <v>62100</v>
      </c>
      <c r="O587" s="0" t="n">
        <v>1111</v>
      </c>
      <c r="P587" s="346" t="n">
        <v>4</v>
      </c>
      <c r="Q587" s="346" t="str">
        <f aca="false">N587&amp;" "&amp;O587</f>
        <v>62100 1111</v>
      </c>
      <c r="R587" s="346" t="str">
        <f aca="false">N587&amp;" "&amp;M587&amp;" "&amp;O587</f>
        <v>62100 9 1111</v>
      </c>
      <c r="Y587" s="0" t="n">
        <v>103</v>
      </c>
      <c r="Z587" s="0" t="n">
        <v>2015</v>
      </c>
      <c r="AA587" s="0" t="n">
        <v>68200</v>
      </c>
      <c r="AB587" s="0" t="n">
        <v>2</v>
      </c>
      <c r="AC587" s="346" t="n">
        <v>0</v>
      </c>
      <c r="AD587" s="346" t="n">
        <v>0</v>
      </c>
    </row>
    <row r="588" customFormat="false" ht="11.25" hidden="false" customHeight="true" outlineLevel="0" collapsed="false">
      <c r="K588" s="0" t="n">
        <v>2015</v>
      </c>
      <c r="L588" s="0" t="n">
        <v>11</v>
      </c>
      <c r="M588" s="0" t="n">
        <v>9</v>
      </c>
      <c r="N588" s="0" t="n">
        <v>62100</v>
      </c>
      <c r="O588" s="0" t="n">
        <v>1112</v>
      </c>
      <c r="P588" s="346" t="n">
        <v>1.2</v>
      </c>
      <c r="Q588" s="346" t="str">
        <f aca="false">N588&amp;" "&amp;O588</f>
        <v>62100 1112</v>
      </c>
      <c r="R588" s="346" t="str">
        <f aca="false">N588&amp;" "&amp;M588&amp;" "&amp;O588</f>
        <v>62100 9 1112</v>
      </c>
      <c r="Y588" s="0" t="n">
        <v>103</v>
      </c>
      <c r="Z588" s="0" t="n">
        <v>2015</v>
      </c>
      <c r="AA588" s="0" t="n">
        <v>68200</v>
      </c>
      <c r="AB588" s="0" t="n">
        <v>3</v>
      </c>
      <c r="AC588" s="346" t="n">
        <v>0</v>
      </c>
      <c r="AD588" s="346" t="n">
        <v>0</v>
      </c>
    </row>
    <row r="589" customFormat="false" ht="11.25" hidden="false" customHeight="true" outlineLevel="0" collapsed="false">
      <c r="K589" s="0" t="n">
        <v>2015</v>
      </c>
      <c r="L589" s="0" t="n">
        <v>11</v>
      </c>
      <c r="M589" s="0" t="n">
        <v>9</v>
      </c>
      <c r="N589" s="0" t="n">
        <v>62100</v>
      </c>
      <c r="O589" s="0" t="n">
        <v>1130</v>
      </c>
      <c r="P589" s="346" t="n">
        <v>1.25</v>
      </c>
      <c r="Q589" s="346" t="str">
        <f aca="false">N589&amp;" "&amp;O589</f>
        <v>62100 1130</v>
      </c>
      <c r="R589" s="346" t="str">
        <f aca="false">N589&amp;" "&amp;M589&amp;" "&amp;O589</f>
        <v>62100 9 1130</v>
      </c>
      <c r="Y589" s="0" t="n">
        <v>103</v>
      </c>
      <c r="Z589" s="0" t="n">
        <v>2015</v>
      </c>
      <c r="AA589" s="0" t="n">
        <v>68200</v>
      </c>
      <c r="AB589" s="0" t="n">
        <v>9</v>
      </c>
      <c r="AC589" s="346" t="n">
        <v>0</v>
      </c>
      <c r="AD589" s="346" t="n">
        <v>0</v>
      </c>
    </row>
    <row r="590" customFormat="false" ht="11.25" hidden="false" customHeight="true" outlineLevel="0" collapsed="false">
      <c r="K590" s="0" t="n">
        <v>2015</v>
      </c>
      <c r="L590" s="0" t="n">
        <v>11</v>
      </c>
      <c r="M590" s="0" t="n">
        <v>9</v>
      </c>
      <c r="N590" s="0" t="n">
        <v>62100</v>
      </c>
      <c r="O590" s="0" t="n">
        <v>1150</v>
      </c>
      <c r="P590" s="346" t="n">
        <v>1.1</v>
      </c>
      <c r="Q590" s="346" t="str">
        <f aca="false">N590&amp;" "&amp;O590</f>
        <v>62100 1150</v>
      </c>
      <c r="R590" s="346" t="str">
        <f aca="false">N590&amp;" "&amp;M590&amp;" "&amp;O590</f>
        <v>62100 9 1150</v>
      </c>
      <c r="Y590" s="0" t="n">
        <v>104</v>
      </c>
      <c r="Z590" s="0" t="n">
        <v>2015</v>
      </c>
      <c r="AA590" s="0" t="n">
        <v>68100</v>
      </c>
      <c r="AB590" s="0" t="n">
        <v>9</v>
      </c>
      <c r="AC590" s="346" t="n">
        <v>0</v>
      </c>
      <c r="AD590" s="346" t="n">
        <v>0</v>
      </c>
    </row>
    <row r="591" customFormat="false" ht="11.25" hidden="false" customHeight="true" outlineLevel="0" collapsed="false">
      <c r="K591" s="0" t="n">
        <v>2015</v>
      </c>
      <c r="L591" s="0" t="n">
        <v>11</v>
      </c>
      <c r="M591" s="0" t="n">
        <v>9</v>
      </c>
      <c r="N591" s="0" t="n">
        <v>62200</v>
      </c>
      <c r="O591" s="0" t="n">
        <v>1130</v>
      </c>
      <c r="P591" s="346" t="n">
        <v>1.2</v>
      </c>
      <c r="Q591" s="346" t="str">
        <f aca="false">N591&amp;" "&amp;O591</f>
        <v>62200 1130</v>
      </c>
      <c r="R591" s="346" t="str">
        <f aca="false">N591&amp;" "&amp;M591&amp;" "&amp;O591</f>
        <v>62200 9 1130</v>
      </c>
      <c r="Y591" s="0" t="n">
        <v>104</v>
      </c>
      <c r="Z591" s="0" t="n">
        <v>2015</v>
      </c>
      <c r="AA591" s="0" t="n">
        <v>68200</v>
      </c>
      <c r="AB591" s="0" t="n">
        <v>2</v>
      </c>
      <c r="AC591" s="346" t="n">
        <v>109036.28</v>
      </c>
      <c r="AD591" s="346" t="n">
        <v>2.15</v>
      </c>
    </row>
    <row r="592" customFormat="false" ht="11.25" hidden="false" customHeight="true" outlineLevel="0" collapsed="false">
      <c r="K592" s="0" t="n">
        <v>2015</v>
      </c>
      <c r="L592" s="0" t="n">
        <v>11</v>
      </c>
      <c r="M592" s="0" t="n">
        <v>9</v>
      </c>
      <c r="N592" s="0" t="n">
        <v>62200</v>
      </c>
      <c r="O592" s="0" t="n">
        <v>1131</v>
      </c>
      <c r="P592" s="346" t="n">
        <v>2.1</v>
      </c>
      <c r="Q592" s="346" t="str">
        <f aca="false">N592&amp;" "&amp;O592</f>
        <v>62200 1131</v>
      </c>
      <c r="R592" s="346" t="str">
        <f aca="false">N592&amp;" "&amp;M592&amp;" "&amp;O592</f>
        <v>62200 9 1131</v>
      </c>
      <c r="Y592" s="0" t="n">
        <v>104</v>
      </c>
      <c r="Z592" s="0" t="n">
        <v>2015</v>
      </c>
      <c r="AA592" s="0" t="n">
        <v>68200</v>
      </c>
      <c r="AB592" s="0" t="n">
        <v>3</v>
      </c>
      <c r="AC592" s="346" t="n">
        <v>101429.09</v>
      </c>
      <c r="AD592" s="346" t="n">
        <v>2</v>
      </c>
    </row>
    <row r="593" customFormat="false" ht="11.25" hidden="false" customHeight="true" outlineLevel="0" collapsed="false">
      <c r="K593" s="0" t="n">
        <v>2015</v>
      </c>
      <c r="L593" s="0" t="n">
        <v>11</v>
      </c>
      <c r="M593" s="0" t="n">
        <v>9</v>
      </c>
      <c r="N593" s="0" t="n">
        <v>63000</v>
      </c>
      <c r="O593" s="0" t="n">
        <v>1170</v>
      </c>
      <c r="P593" s="346" t="n">
        <v>18</v>
      </c>
      <c r="Q593" s="346" t="str">
        <f aca="false">N593&amp;" "&amp;O593</f>
        <v>63000 1170</v>
      </c>
      <c r="R593" s="346" t="str">
        <f aca="false">N593&amp;" "&amp;M593&amp;" "&amp;O593</f>
        <v>63000 9 1170</v>
      </c>
      <c r="Y593" s="0" t="n">
        <v>104</v>
      </c>
      <c r="Z593" s="0" t="n">
        <v>2015</v>
      </c>
      <c r="AA593" s="0" t="n">
        <v>68200</v>
      </c>
      <c r="AB593" s="0" t="n">
        <v>9</v>
      </c>
      <c r="AC593" s="346" t="n">
        <v>0</v>
      </c>
      <c r="AD593" s="346" t="n">
        <v>0</v>
      </c>
    </row>
    <row r="594" customFormat="false" ht="11.25" hidden="false" customHeight="true" outlineLevel="0" collapsed="false">
      <c r="K594" s="0" t="n">
        <v>2015</v>
      </c>
      <c r="L594" s="0" t="n">
        <v>11</v>
      </c>
      <c r="M594" s="0" t="n">
        <v>9</v>
      </c>
      <c r="N594" s="0" t="n">
        <v>63000</v>
      </c>
      <c r="O594" s="0" t="n">
        <v>1190</v>
      </c>
      <c r="P594" s="346" t="n">
        <v>2.5</v>
      </c>
      <c r="Q594" s="346" t="str">
        <f aca="false">N594&amp;" "&amp;O594</f>
        <v>63000 1190</v>
      </c>
      <c r="R594" s="346" t="str">
        <f aca="false">N594&amp;" "&amp;M594&amp;" "&amp;O594</f>
        <v>63000 9 1190</v>
      </c>
      <c r="Y594" s="0" t="n">
        <v>104</v>
      </c>
      <c r="Z594" s="0" t="n">
        <v>2015</v>
      </c>
      <c r="AA594" s="0" t="n">
        <v>68100</v>
      </c>
      <c r="AB594" s="0" t="n">
        <v>2</v>
      </c>
      <c r="AC594" s="346" t="n">
        <v>0</v>
      </c>
      <c r="AD594" s="346" t="n">
        <v>0</v>
      </c>
    </row>
    <row r="595" customFormat="false" ht="11.25" hidden="false" customHeight="true" outlineLevel="0" collapsed="false">
      <c r="K595" s="0" t="n">
        <v>2015</v>
      </c>
      <c r="L595" s="0" t="n">
        <v>11</v>
      </c>
      <c r="M595" s="0" t="n">
        <v>9</v>
      </c>
      <c r="N595" s="0" t="n">
        <v>64000</v>
      </c>
      <c r="O595" s="0" t="n">
        <v>1160</v>
      </c>
      <c r="P595" s="346" t="n">
        <v>2.5</v>
      </c>
      <c r="Q595" s="346" t="str">
        <f aca="false">N595&amp;" "&amp;O595</f>
        <v>64000 1160</v>
      </c>
      <c r="R595" s="346" t="str">
        <f aca="false">N595&amp;" "&amp;M595&amp;" "&amp;O595</f>
        <v>64000 9 1160</v>
      </c>
      <c r="Y595" s="0" t="n">
        <v>104</v>
      </c>
      <c r="Z595" s="0" t="n">
        <v>2015</v>
      </c>
      <c r="AA595" s="0" t="n">
        <v>68100</v>
      </c>
      <c r="AB595" s="0" t="n">
        <v>3</v>
      </c>
      <c r="AC595" s="346" t="n">
        <v>0</v>
      </c>
      <c r="AD595" s="346" t="n">
        <v>0</v>
      </c>
    </row>
    <row r="596" customFormat="false" ht="11.25" hidden="false" customHeight="true" outlineLevel="0" collapsed="false">
      <c r="K596" s="0" t="n">
        <v>2015</v>
      </c>
      <c r="L596" s="0" t="n">
        <v>11</v>
      </c>
      <c r="M596" s="0" t="n">
        <v>9</v>
      </c>
      <c r="N596" s="0" t="n">
        <v>64000</v>
      </c>
      <c r="O596" s="0" t="n">
        <v>1180</v>
      </c>
      <c r="P596" s="346" t="n">
        <v>7</v>
      </c>
      <c r="Q596" s="346" t="str">
        <f aca="false">N596&amp;" "&amp;O596</f>
        <v>64000 1180</v>
      </c>
      <c r="R596" s="346" t="str">
        <f aca="false">N596&amp;" "&amp;M596&amp;" "&amp;O596</f>
        <v>64000 9 1180</v>
      </c>
      <c r="Y596" s="0" t="n">
        <v>106</v>
      </c>
      <c r="Z596" s="0" t="n">
        <v>2015</v>
      </c>
      <c r="AA596" s="0" t="n">
        <v>68100</v>
      </c>
      <c r="AB596" s="0" t="n">
        <v>2</v>
      </c>
      <c r="AC596" s="346" t="n">
        <v>0</v>
      </c>
      <c r="AD596" s="346" t="n">
        <v>0</v>
      </c>
    </row>
    <row r="597" customFormat="false" ht="11.25" hidden="false" customHeight="true" outlineLevel="0" collapsed="false">
      <c r="K597" s="0" t="n">
        <v>2015</v>
      </c>
      <c r="L597" s="0" t="n">
        <v>11</v>
      </c>
      <c r="M597" s="0" t="n">
        <v>9</v>
      </c>
      <c r="N597" s="0" t="n">
        <v>65000</v>
      </c>
      <c r="O597" s="0" t="n">
        <v>1170</v>
      </c>
      <c r="P597" s="346" t="n">
        <v>8</v>
      </c>
      <c r="Q597" s="346" t="str">
        <f aca="false">N597&amp;" "&amp;O597</f>
        <v>65000 1170</v>
      </c>
      <c r="R597" s="346" t="str">
        <f aca="false">N597&amp;" "&amp;M597&amp;" "&amp;O597</f>
        <v>65000 9 1170</v>
      </c>
      <c r="Y597" s="0" t="n">
        <v>106</v>
      </c>
      <c r="Z597" s="0" t="n">
        <v>2015</v>
      </c>
      <c r="AA597" s="0" t="n">
        <v>68100</v>
      </c>
      <c r="AB597" s="0" t="n">
        <v>3</v>
      </c>
      <c r="AC597" s="346" t="n">
        <v>0</v>
      </c>
      <c r="AD597" s="346" t="n">
        <v>0</v>
      </c>
    </row>
    <row r="598" customFormat="false" ht="11.25" hidden="false" customHeight="true" outlineLevel="0" collapsed="false">
      <c r="K598" s="0" t="n">
        <v>2015</v>
      </c>
      <c r="L598" s="0" t="n">
        <v>11</v>
      </c>
      <c r="M598" s="0" t="n">
        <v>9</v>
      </c>
      <c r="N598" s="0" t="n">
        <v>68000</v>
      </c>
      <c r="O598" s="0" t="n">
        <v>1110</v>
      </c>
      <c r="P598" s="346" t="n">
        <v>1</v>
      </c>
      <c r="Q598" s="346" t="str">
        <f aca="false">N598&amp;" "&amp;O598</f>
        <v>68000 1110</v>
      </c>
      <c r="R598" s="346" t="str">
        <f aca="false">N598&amp;" "&amp;M598&amp;" "&amp;O598</f>
        <v>68000 9 1110</v>
      </c>
      <c r="Y598" s="0" t="n">
        <v>106</v>
      </c>
      <c r="Z598" s="0" t="n">
        <v>2015</v>
      </c>
      <c r="AA598" s="0" t="n">
        <v>68100</v>
      </c>
      <c r="AB598" s="0" t="n">
        <v>9</v>
      </c>
      <c r="AC598" s="346" t="n">
        <v>0</v>
      </c>
      <c r="AD598" s="346" t="n">
        <v>0</v>
      </c>
    </row>
    <row r="599" customFormat="false" ht="11.25" hidden="false" customHeight="true" outlineLevel="0" collapsed="false">
      <c r="K599" s="0" t="n">
        <v>2015</v>
      </c>
      <c r="L599" s="0" t="n">
        <v>11</v>
      </c>
      <c r="M599" s="0" t="n">
        <v>9</v>
      </c>
      <c r="N599" s="0" t="n">
        <v>68000</v>
      </c>
      <c r="O599" s="0" t="n">
        <v>1141</v>
      </c>
      <c r="P599" s="346" t="n">
        <v>1</v>
      </c>
      <c r="Q599" s="346" t="str">
        <f aca="false">N599&amp;" "&amp;O599</f>
        <v>68000 1141</v>
      </c>
      <c r="R599" s="346" t="str">
        <f aca="false">N599&amp;" "&amp;M599&amp;" "&amp;O599</f>
        <v>68000 9 1141</v>
      </c>
      <c r="Y599" s="0" t="n">
        <v>106</v>
      </c>
      <c r="Z599" s="0" t="n">
        <v>2015</v>
      </c>
      <c r="AA599" s="0" t="n">
        <v>68200</v>
      </c>
      <c r="AB599" s="0" t="n">
        <v>2</v>
      </c>
      <c r="AC599" s="346" t="n">
        <v>68240.84</v>
      </c>
      <c r="AD599" s="346" t="n">
        <v>1</v>
      </c>
    </row>
    <row r="600" customFormat="false" ht="11.25" hidden="false" customHeight="true" outlineLevel="0" collapsed="false">
      <c r="K600" s="0" t="n">
        <v>2015</v>
      </c>
      <c r="L600" s="0" t="n">
        <v>11</v>
      </c>
      <c r="M600" s="0" t="n">
        <v>2</v>
      </c>
      <c r="N600" s="0" t="n">
        <v>61410</v>
      </c>
      <c r="O600" s="0" t="n">
        <v>1150</v>
      </c>
      <c r="P600" s="346" t="n">
        <v>1</v>
      </c>
      <c r="Q600" s="346" t="str">
        <f aca="false">N600&amp;" "&amp;O600</f>
        <v>61410 1150</v>
      </c>
      <c r="R600" s="346" t="str">
        <f aca="false">N600&amp;" "&amp;M600&amp;" "&amp;O600</f>
        <v>61410 2 1150</v>
      </c>
      <c r="Y600" s="0" t="n">
        <v>106</v>
      </c>
      <c r="Z600" s="0" t="n">
        <v>2015</v>
      </c>
      <c r="AA600" s="0" t="n">
        <v>68200</v>
      </c>
      <c r="AB600" s="0" t="n">
        <v>3</v>
      </c>
      <c r="AC600" s="346" t="n">
        <v>68840.84</v>
      </c>
      <c r="AD600" s="346" t="n">
        <v>1</v>
      </c>
    </row>
    <row r="601" customFormat="false" ht="11.25" hidden="false" customHeight="true" outlineLevel="0" collapsed="false">
      <c r="K601" s="0" t="n">
        <v>2015</v>
      </c>
      <c r="L601" s="0" t="n">
        <v>11</v>
      </c>
      <c r="M601" s="0" t="n">
        <v>3</v>
      </c>
      <c r="N601" s="0" t="n">
        <v>61100</v>
      </c>
      <c r="O601" s="0" t="n">
        <v>1120</v>
      </c>
      <c r="P601" s="346" t="n">
        <v>30</v>
      </c>
      <c r="Q601" s="346" t="str">
        <f aca="false">N601&amp;" "&amp;O601</f>
        <v>61100 1120</v>
      </c>
      <c r="R601" s="346" t="str">
        <f aca="false">N601&amp;" "&amp;M601&amp;" "&amp;O601</f>
        <v>61100 3 1120</v>
      </c>
      <c r="Y601" s="0" t="n">
        <v>106</v>
      </c>
      <c r="Z601" s="0" t="n">
        <v>2015</v>
      </c>
      <c r="AA601" s="0" t="n">
        <v>68200</v>
      </c>
      <c r="AB601" s="0" t="n">
        <v>9</v>
      </c>
      <c r="AC601" s="346" t="n">
        <v>0</v>
      </c>
      <c r="AD601" s="346" t="n">
        <v>0</v>
      </c>
    </row>
    <row r="602" customFormat="false" ht="11.25" hidden="false" customHeight="true" outlineLevel="0" collapsed="false">
      <c r="K602" s="0" t="n">
        <v>2015</v>
      </c>
      <c r="L602" s="0" t="n">
        <v>12</v>
      </c>
      <c r="M602" s="0" t="n">
        <v>2</v>
      </c>
      <c r="N602" s="0" t="n">
        <v>61100</v>
      </c>
      <c r="O602" s="0" t="n">
        <v>1120</v>
      </c>
      <c r="P602" s="346" t="n">
        <v>212</v>
      </c>
      <c r="Q602" s="346" t="str">
        <f aca="false">N602&amp;" "&amp;O602</f>
        <v>61100 1120</v>
      </c>
      <c r="R602" s="346" t="str">
        <f aca="false">N602&amp;" "&amp;M602&amp;" "&amp;O602</f>
        <v>61100 2 1120</v>
      </c>
      <c r="Y602" s="0" t="n">
        <v>107</v>
      </c>
      <c r="Z602" s="0" t="n">
        <v>2015</v>
      </c>
      <c r="AA602" s="0" t="n">
        <v>68100</v>
      </c>
      <c r="AB602" s="0" t="n">
        <v>2</v>
      </c>
      <c r="AC602" s="346" t="n">
        <v>0</v>
      </c>
      <c r="AD602" s="346" t="n">
        <v>0</v>
      </c>
    </row>
    <row r="603" customFormat="false" ht="11.25" hidden="false" customHeight="true" outlineLevel="0" collapsed="false">
      <c r="K603" s="0" t="n">
        <v>2015</v>
      </c>
      <c r="L603" s="0" t="n">
        <v>12</v>
      </c>
      <c r="M603" s="0" t="n">
        <v>2</v>
      </c>
      <c r="N603" s="0" t="n">
        <v>61100</v>
      </c>
      <c r="O603" s="0" t="n">
        <v>1151</v>
      </c>
      <c r="P603" s="346" t="n">
        <v>48</v>
      </c>
      <c r="Q603" s="346" t="str">
        <f aca="false">N603&amp;" "&amp;O603</f>
        <v>61100 1151</v>
      </c>
      <c r="R603" s="346" t="str">
        <f aca="false">N603&amp;" "&amp;M603&amp;" "&amp;O603</f>
        <v>61100 2 1151</v>
      </c>
      <c r="Y603" s="0" t="n">
        <v>107</v>
      </c>
      <c r="Z603" s="0" t="n">
        <v>2015</v>
      </c>
      <c r="AA603" s="0" t="n">
        <v>68100</v>
      </c>
      <c r="AB603" s="0" t="n">
        <v>3</v>
      </c>
      <c r="AC603" s="346" t="n">
        <v>0</v>
      </c>
      <c r="AD603" s="346" t="n">
        <v>0</v>
      </c>
    </row>
    <row r="604" customFormat="false" ht="11.25" hidden="false" customHeight="true" outlineLevel="0" collapsed="false">
      <c r="K604" s="0" t="n">
        <v>2015</v>
      </c>
      <c r="L604" s="0" t="n">
        <v>12</v>
      </c>
      <c r="M604" s="0" t="n">
        <v>2</v>
      </c>
      <c r="N604" s="0" t="n">
        <v>61100</v>
      </c>
      <c r="O604" s="0" t="n">
        <v>1520</v>
      </c>
      <c r="P604" s="346" t="n">
        <v>13</v>
      </c>
      <c r="Q604" s="346" t="str">
        <f aca="false">N604&amp;" "&amp;O604</f>
        <v>61100 1520</v>
      </c>
      <c r="R604" s="346" t="str">
        <f aca="false">N604&amp;" "&amp;M604&amp;" "&amp;O604</f>
        <v>61100 2 1520</v>
      </c>
      <c r="Y604" s="0" t="n">
        <v>107</v>
      </c>
      <c r="Z604" s="0" t="n">
        <v>2015</v>
      </c>
      <c r="AA604" s="0" t="n">
        <v>68100</v>
      </c>
      <c r="AB604" s="0" t="n">
        <v>9</v>
      </c>
      <c r="AC604" s="346" t="n">
        <v>0</v>
      </c>
      <c r="AD604" s="346" t="n">
        <v>0</v>
      </c>
    </row>
    <row r="605" customFormat="false" ht="11.25" hidden="false" customHeight="true" outlineLevel="0" collapsed="false">
      <c r="K605" s="0" t="n">
        <v>2015</v>
      </c>
      <c r="L605" s="0" t="n">
        <v>12</v>
      </c>
      <c r="M605" s="0" t="n">
        <v>2</v>
      </c>
      <c r="N605" s="0" t="n">
        <v>61210</v>
      </c>
      <c r="O605" s="0" t="n">
        <v>1120</v>
      </c>
      <c r="P605" s="346" t="n">
        <v>8</v>
      </c>
      <c r="Q605" s="346" t="str">
        <f aca="false">N605&amp;" "&amp;O605</f>
        <v>61210 1120</v>
      </c>
      <c r="R605" s="346" t="str">
        <f aca="false">N605&amp;" "&amp;M605&amp;" "&amp;O605</f>
        <v>61210 2 1120</v>
      </c>
      <c r="Y605" s="0" t="n">
        <v>107</v>
      </c>
      <c r="Z605" s="0" t="n">
        <v>2015</v>
      </c>
      <c r="AA605" s="0" t="n">
        <v>68200</v>
      </c>
      <c r="AB605" s="0" t="n">
        <v>2</v>
      </c>
      <c r="AC605" s="346" t="n">
        <v>0</v>
      </c>
      <c r="AD605" s="346" t="n">
        <v>0</v>
      </c>
    </row>
    <row r="606" customFormat="false" ht="11.25" hidden="false" customHeight="true" outlineLevel="0" collapsed="false">
      <c r="K606" s="0" t="n">
        <v>2015</v>
      </c>
      <c r="L606" s="0" t="n">
        <v>12</v>
      </c>
      <c r="M606" s="0" t="n">
        <v>2</v>
      </c>
      <c r="N606" s="0" t="n">
        <v>61210</v>
      </c>
      <c r="O606" s="0" t="n">
        <v>1150</v>
      </c>
      <c r="P606" s="346" t="n">
        <v>1</v>
      </c>
      <c r="Q606" s="346" t="str">
        <f aca="false">N606&amp;" "&amp;O606</f>
        <v>61210 1150</v>
      </c>
      <c r="R606" s="346" t="str">
        <f aca="false">N606&amp;" "&amp;M606&amp;" "&amp;O606</f>
        <v>61210 2 1150</v>
      </c>
      <c r="Y606" s="0" t="n">
        <v>107</v>
      </c>
      <c r="Z606" s="0" t="n">
        <v>2015</v>
      </c>
      <c r="AA606" s="0" t="n">
        <v>68200</v>
      </c>
      <c r="AB606" s="0" t="n">
        <v>3</v>
      </c>
      <c r="AC606" s="346" t="n">
        <v>0</v>
      </c>
      <c r="AD606" s="346" t="n">
        <v>0</v>
      </c>
    </row>
    <row r="607" customFormat="false" ht="11.25" hidden="false" customHeight="true" outlineLevel="0" collapsed="false">
      <c r="K607" s="0" t="n">
        <v>2015</v>
      </c>
      <c r="L607" s="0" t="n">
        <v>12</v>
      </c>
      <c r="M607" s="0" t="n">
        <v>2</v>
      </c>
      <c r="N607" s="0" t="n">
        <v>61210</v>
      </c>
      <c r="O607" s="0" t="n">
        <v>1520</v>
      </c>
      <c r="P607" s="346" t="n">
        <v>0.01</v>
      </c>
      <c r="Q607" s="346" t="str">
        <f aca="false">N607&amp;" "&amp;O607</f>
        <v>61210 1520</v>
      </c>
      <c r="R607" s="346" t="str">
        <f aca="false">N607&amp;" "&amp;M607&amp;" "&amp;O607</f>
        <v>61210 2 1520</v>
      </c>
      <c r="Y607" s="0" t="n">
        <v>107</v>
      </c>
      <c r="Z607" s="0" t="n">
        <v>2015</v>
      </c>
      <c r="AA607" s="0" t="n">
        <v>68200</v>
      </c>
      <c r="AB607" s="0" t="n">
        <v>9</v>
      </c>
      <c r="AC607" s="346" t="n">
        <v>0</v>
      </c>
      <c r="AD607" s="346" t="n">
        <v>0</v>
      </c>
    </row>
    <row r="608" customFormat="false" ht="11.25" hidden="false" customHeight="true" outlineLevel="0" collapsed="false">
      <c r="K608" s="0" t="n">
        <v>2015</v>
      </c>
      <c r="L608" s="0" t="n">
        <v>12</v>
      </c>
      <c r="M608" s="0" t="n">
        <v>2</v>
      </c>
      <c r="N608" s="0" t="n">
        <v>61230</v>
      </c>
      <c r="O608" s="0" t="n">
        <v>1120</v>
      </c>
      <c r="P608" s="346" t="n">
        <v>0.45</v>
      </c>
      <c r="Q608" s="346" t="str">
        <f aca="false">N608&amp;" "&amp;O608</f>
        <v>61230 1120</v>
      </c>
      <c r="R608" s="346" t="str">
        <f aca="false">N608&amp;" "&amp;M608&amp;" "&amp;O608</f>
        <v>61230 2 1120</v>
      </c>
      <c r="Y608" s="0" t="n">
        <v>108</v>
      </c>
      <c r="Z608" s="0" t="n">
        <v>2015</v>
      </c>
      <c r="AA608" s="0" t="n">
        <v>68100</v>
      </c>
      <c r="AB608" s="0" t="n">
        <v>2</v>
      </c>
      <c r="AC608" s="346" t="n">
        <v>0</v>
      </c>
      <c r="AD608" s="346" t="n">
        <v>0</v>
      </c>
    </row>
    <row r="609" customFormat="false" ht="11.25" hidden="false" customHeight="true" outlineLevel="0" collapsed="false">
      <c r="K609" s="0" t="n">
        <v>2015</v>
      </c>
      <c r="L609" s="0" t="n">
        <v>12</v>
      </c>
      <c r="M609" s="0" t="n">
        <v>2</v>
      </c>
      <c r="N609" s="0" t="n">
        <v>61310</v>
      </c>
      <c r="O609" s="0" t="n">
        <v>1110</v>
      </c>
      <c r="P609" s="346" t="n">
        <v>4</v>
      </c>
      <c r="Q609" s="346" t="str">
        <f aca="false">N609&amp;" "&amp;O609</f>
        <v>61310 1110</v>
      </c>
      <c r="R609" s="346" t="str">
        <f aca="false">N609&amp;" "&amp;M609&amp;" "&amp;O609</f>
        <v>61310 2 1110</v>
      </c>
      <c r="Y609" s="0" t="n">
        <v>108</v>
      </c>
      <c r="Z609" s="0" t="n">
        <v>2015</v>
      </c>
      <c r="AA609" s="0" t="n">
        <v>68100</v>
      </c>
      <c r="AB609" s="0" t="n">
        <v>3</v>
      </c>
      <c r="AC609" s="346" t="n">
        <v>0</v>
      </c>
      <c r="AD609" s="346" t="n">
        <v>0</v>
      </c>
    </row>
    <row r="610" customFormat="false" ht="11.25" hidden="false" customHeight="true" outlineLevel="0" collapsed="false">
      <c r="K610" s="0" t="n">
        <v>2015</v>
      </c>
      <c r="L610" s="0" t="n">
        <v>12</v>
      </c>
      <c r="M610" s="0" t="n">
        <v>2</v>
      </c>
      <c r="N610" s="0" t="n">
        <v>61310</v>
      </c>
      <c r="O610" s="0" t="n">
        <v>1120</v>
      </c>
      <c r="P610" s="346" t="n">
        <v>1</v>
      </c>
      <c r="Q610" s="346" t="str">
        <f aca="false">N610&amp;" "&amp;O610</f>
        <v>61310 1120</v>
      </c>
      <c r="R610" s="346" t="str">
        <f aca="false">N610&amp;" "&amp;M610&amp;" "&amp;O610</f>
        <v>61310 2 1120</v>
      </c>
      <c r="Y610" s="0" t="n">
        <v>108</v>
      </c>
      <c r="Z610" s="0" t="n">
        <v>2015</v>
      </c>
      <c r="AA610" s="0" t="n">
        <v>68100</v>
      </c>
      <c r="AB610" s="0" t="n">
        <v>9</v>
      </c>
      <c r="AC610" s="346" t="n">
        <v>0</v>
      </c>
      <c r="AD610" s="346" t="n">
        <v>0</v>
      </c>
    </row>
    <row r="611" customFormat="false" ht="11.25" hidden="false" customHeight="true" outlineLevel="0" collapsed="false">
      <c r="K611" s="0" t="n">
        <v>2015</v>
      </c>
      <c r="L611" s="0" t="n">
        <v>12</v>
      </c>
      <c r="M611" s="0" t="n">
        <v>2</v>
      </c>
      <c r="N611" s="0" t="n">
        <v>61310</v>
      </c>
      <c r="O611" s="0" t="n">
        <v>1150</v>
      </c>
      <c r="P611" s="346" t="n">
        <v>1</v>
      </c>
      <c r="Q611" s="346" t="str">
        <f aca="false">N611&amp;" "&amp;O611</f>
        <v>61310 1150</v>
      </c>
      <c r="R611" s="346" t="str">
        <f aca="false">N611&amp;" "&amp;M611&amp;" "&amp;O611</f>
        <v>61310 2 1150</v>
      </c>
      <c r="Y611" s="0" t="n">
        <v>108</v>
      </c>
      <c r="Z611" s="0" t="n">
        <v>2015</v>
      </c>
      <c r="AA611" s="0" t="n">
        <v>68200</v>
      </c>
      <c r="AB611" s="0" t="n">
        <v>2</v>
      </c>
      <c r="AC611" s="346" t="n">
        <v>0</v>
      </c>
      <c r="AD611" s="346" t="n">
        <v>0</v>
      </c>
    </row>
    <row r="612" customFormat="false" ht="11.25" hidden="false" customHeight="true" outlineLevel="0" collapsed="false">
      <c r="K612" s="0" t="n">
        <v>2015</v>
      </c>
      <c r="L612" s="0" t="n">
        <v>12</v>
      </c>
      <c r="M612" s="0" t="n">
        <v>2</v>
      </c>
      <c r="N612" s="0" t="n">
        <v>61320</v>
      </c>
      <c r="O612" s="0" t="n">
        <v>1122</v>
      </c>
      <c r="P612" s="346" t="n">
        <v>8</v>
      </c>
      <c r="Q612" s="346" t="str">
        <f aca="false">N612&amp;" "&amp;O612</f>
        <v>61320 1122</v>
      </c>
      <c r="R612" s="346" t="str">
        <f aca="false">N612&amp;" "&amp;M612&amp;" "&amp;O612</f>
        <v>61320 2 1122</v>
      </c>
      <c r="Y612" s="0" t="n">
        <v>108</v>
      </c>
      <c r="Z612" s="0" t="n">
        <v>2015</v>
      </c>
      <c r="AA612" s="0" t="n">
        <v>68200</v>
      </c>
      <c r="AB612" s="0" t="n">
        <v>3</v>
      </c>
      <c r="AC612" s="346" t="n">
        <v>0</v>
      </c>
      <c r="AD612" s="346" t="n">
        <v>0</v>
      </c>
    </row>
    <row r="613" customFormat="false" ht="11.25" hidden="false" customHeight="true" outlineLevel="0" collapsed="false">
      <c r="K613" s="0" t="n">
        <v>2015</v>
      </c>
      <c r="L613" s="0" t="n">
        <v>12</v>
      </c>
      <c r="M613" s="0" t="n">
        <v>2</v>
      </c>
      <c r="N613" s="0" t="n">
        <v>61410</v>
      </c>
      <c r="O613" s="0" t="n">
        <v>1126</v>
      </c>
      <c r="P613" s="346" t="n">
        <v>8</v>
      </c>
      <c r="Q613" s="346" t="str">
        <f aca="false">N613&amp;" "&amp;O613</f>
        <v>61410 1126</v>
      </c>
      <c r="R613" s="346" t="str">
        <f aca="false">N613&amp;" "&amp;M613&amp;" "&amp;O613</f>
        <v>61410 2 1126</v>
      </c>
      <c r="Y613" s="0" t="n">
        <v>108</v>
      </c>
      <c r="Z613" s="0" t="n">
        <v>2015</v>
      </c>
      <c r="AA613" s="0" t="n">
        <v>68200</v>
      </c>
      <c r="AB613" s="0" t="n">
        <v>9</v>
      </c>
      <c r="AC613" s="346" t="n">
        <v>183930.81</v>
      </c>
      <c r="AD613" s="346" t="n">
        <v>3.99</v>
      </c>
    </row>
    <row r="614" customFormat="false" ht="11.25" hidden="false" customHeight="true" outlineLevel="0" collapsed="false">
      <c r="K614" s="0" t="n">
        <v>2015</v>
      </c>
      <c r="L614" s="0" t="n">
        <v>12</v>
      </c>
      <c r="M614" s="0" t="n">
        <v>2</v>
      </c>
      <c r="N614" s="0" t="n">
        <v>61410</v>
      </c>
      <c r="O614" s="0" t="n">
        <v>1127</v>
      </c>
      <c r="P614" s="346" t="n">
        <v>2</v>
      </c>
      <c r="Q614" s="346" t="str">
        <f aca="false">N614&amp;" "&amp;O614</f>
        <v>61410 1127</v>
      </c>
      <c r="R614" s="346" t="str">
        <f aca="false">N614&amp;" "&amp;M614&amp;" "&amp;O614</f>
        <v>61410 2 1127</v>
      </c>
      <c r="Y614" s="0" t="n">
        <v>109</v>
      </c>
      <c r="Z614" s="0" t="n">
        <v>2015</v>
      </c>
      <c r="AA614" s="0" t="n">
        <v>68100</v>
      </c>
      <c r="AB614" s="0" t="n">
        <v>2</v>
      </c>
      <c r="AC614" s="346" t="n">
        <v>181569.84</v>
      </c>
      <c r="AD614" s="346" t="n">
        <v>2.05</v>
      </c>
    </row>
    <row r="615" customFormat="false" ht="11.25" hidden="false" customHeight="true" outlineLevel="0" collapsed="false">
      <c r="K615" s="0" t="n">
        <v>2015</v>
      </c>
      <c r="L615" s="0" t="n">
        <v>12</v>
      </c>
      <c r="M615" s="0" t="n">
        <v>2</v>
      </c>
      <c r="N615" s="0" t="n">
        <v>61410</v>
      </c>
      <c r="O615" s="0" t="n">
        <v>1150</v>
      </c>
      <c r="P615" s="346" t="n">
        <v>9</v>
      </c>
      <c r="Q615" s="346" t="str">
        <f aca="false">N615&amp;" "&amp;O615</f>
        <v>61410 1150</v>
      </c>
      <c r="R615" s="346" t="str">
        <f aca="false">N615&amp;" "&amp;M615&amp;" "&amp;O615</f>
        <v>61410 2 1150</v>
      </c>
      <c r="Y615" s="0" t="n">
        <v>109</v>
      </c>
      <c r="Z615" s="0" t="n">
        <v>2015</v>
      </c>
      <c r="AA615" s="0" t="n">
        <v>68100</v>
      </c>
      <c r="AB615" s="0" t="n">
        <v>3</v>
      </c>
      <c r="AC615" s="346" t="n">
        <v>114015.12</v>
      </c>
      <c r="AD615" s="346" t="n">
        <v>1.2</v>
      </c>
    </row>
    <row r="616" customFormat="false" ht="11.25" hidden="false" customHeight="true" outlineLevel="0" collapsed="false">
      <c r="K616" s="0" t="n">
        <v>2015</v>
      </c>
      <c r="L616" s="0" t="n">
        <v>12</v>
      </c>
      <c r="M616" s="0" t="n">
        <v>3</v>
      </c>
      <c r="N616" s="0" t="n">
        <v>61100</v>
      </c>
      <c r="O616" s="0" t="n">
        <v>1120</v>
      </c>
      <c r="P616" s="346" t="n">
        <v>152</v>
      </c>
      <c r="Q616" s="346" t="str">
        <f aca="false">N616&amp;" "&amp;O616</f>
        <v>61100 1120</v>
      </c>
      <c r="R616" s="346" t="str">
        <f aca="false">N616&amp;" "&amp;M616&amp;" "&amp;O616</f>
        <v>61100 3 1120</v>
      </c>
      <c r="Y616" s="0" t="n">
        <v>109</v>
      </c>
      <c r="Z616" s="0" t="n">
        <v>2015</v>
      </c>
      <c r="AA616" s="0" t="n">
        <v>68100</v>
      </c>
      <c r="AB616" s="0" t="n">
        <v>9</v>
      </c>
      <c r="AC616" s="346" t="n">
        <v>0</v>
      </c>
      <c r="AD616" s="346" t="n">
        <v>0</v>
      </c>
    </row>
    <row r="617" customFormat="false" ht="11.25" hidden="false" customHeight="true" outlineLevel="0" collapsed="false">
      <c r="K617" s="0" t="n">
        <v>2015</v>
      </c>
      <c r="L617" s="0" t="n">
        <v>12</v>
      </c>
      <c r="M617" s="0" t="n">
        <v>3</v>
      </c>
      <c r="N617" s="0" t="n">
        <v>61100</v>
      </c>
      <c r="O617" s="0" t="n">
        <v>1151</v>
      </c>
      <c r="P617" s="346" t="n">
        <v>18</v>
      </c>
      <c r="Q617" s="346" t="str">
        <f aca="false">N617&amp;" "&amp;O617</f>
        <v>61100 1151</v>
      </c>
      <c r="R617" s="346" t="str">
        <f aca="false">N617&amp;" "&amp;M617&amp;" "&amp;O617</f>
        <v>61100 3 1151</v>
      </c>
      <c r="Y617" s="0" t="n">
        <v>109</v>
      </c>
      <c r="Z617" s="0" t="n">
        <v>2015</v>
      </c>
      <c r="AA617" s="0" t="n">
        <v>68200</v>
      </c>
      <c r="AB617" s="0" t="n">
        <v>2</v>
      </c>
      <c r="AC617" s="346" t="n">
        <v>0</v>
      </c>
      <c r="AD617" s="346" t="n">
        <v>0</v>
      </c>
    </row>
    <row r="618" customFormat="false" ht="11.25" hidden="false" customHeight="true" outlineLevel="0" collapsed="false">
      <c r="K618" s="0" t="n">
        <v>2015</v>
      </c>
      <c r="L618" s="0" t="n">
        <v>12</v>
      </c>
      <c r="M618" s="0" t="n">
        <v>3</v>
      </c>
      <c r="N618" s="0" t="n">
        <v>61100</v>
      </c>
      <c r="O618" s="0" t="n">
        <v>1520</v>
      </c>
      <c r="P618" s="346" t="n">
        <v>9</v>
      </c>
      <c r="Q618" s="346" t="str">
        <f aca="false">N618&amp;" "&amp;O618</f>
        <v>61100 1520</v>
      </c>
      <c r="R618" s="346" t="str">
        <f aca="false">N618&amp;" "&amp;M618&amp;" "&amp;O618</f>
        <v>61100 3 1520</v>
      </c>
      <c r="Y618" s="0" t="n">
        <v>109</v>
      </c>
      <c r="Z618" s="0" t="n">
        <v>2015</v>
      </c>
      <c r="AA618" s="0" t="n">
        <v>68200</v>
      </c>
      <c r="AB618" s="0" t="n">
        <v>3</v>
      </c>
      <c r="AC618" s="346" t="n">
        <v>0</v>
      </c>
      <c r="AD618" s="346" t="n">
        <v>0</v>
      </c>
    </row>
    <row r="619" customFormat="false" ht="11.25" hidden="false" customHeight="true" outlineLevel="0" collapsed="false">
      <c r="K619" s="0" t="n">
        <v>2015</v>
      </c>
      <c r="L619" s="0" t="n">
        <v>12</v>
      </c>
      <c r="M619" s="0" t="n">
        <v>3</v>
      </c>
      <c r="N619" s="0" t="n">
        <v>61210</v>
      </c>
      <c r="O619" s="0" t="n">
        <v>1120</v>
      </c>
      <c r="P619" s="346" t="n">
        <v>8</v>
      </c>
      <c r="Q619" s="346" t="str">
        <f aca="false">N619&amp;" "&amp;O619</f>
        <v>61210 1120</v>
      </c>
      <c r="R619" s="346" t="str">
        <f aca="false">N619&amp;" "&amp;M619&amp;" "&amp;O619</f>
        <v>61210 3 1120</v>
      </c>
      <c r="Y619" s="0" t="n">
        <v>109</v>
      </c>
      <c r="Z619" s="0" t="n">
        <v>2015</v>
      </c>
      <c r="AA619" s="0" t="n">
        <v>68200</v>
      </c>
      <c r="AB619" s="0" t="n">
        <v>9</v>
      </c>
      <c r="AC619" s="346" t="n">
        <v>0</v>
      </c>
      <c r="AD619" s="346" t="n">
        <v>0</v>
      </c>
    </row>
    <row r="620" customFormat="false" ht="11.25" hidden="false" customHeight="true" outlineLevel="0" collapsed="false">
      <c r="K620" s="0" t="n">
        <v>2015</v>
      </c>
      <c r="L620" s="0" t="n">
        <v>12</v>
      </c>
      <c r="M620" s="0" t="n">
        <v>3</v>
      </c>
      <c r="N620" s="0" t="n">
        <v>61210</v>
      </c>
      <c r="O620" s="0" t="n">
        <v>1150</v>
      </c>
      <c r="P620" s="346" t="n">
        <v>3</v>
      </c>
      <c r="Q620" s="346" t="str">
        <f aca="false">N620&amp;" "&amp;O620</f>
        <v>61210 1150</v>
      </c>
      <c r="R620" s="346" t="str">
        <f aca="false">N620&amp;" "&amp;M620&amp;" "&amp;O620</f>
        <v>61210 3 1150</v>
      </c>
      <c r="Y620" s="0" t="n">
        <v>110</v>
      </c>
      <c r="Z620" s="0" t="n">
        <v>2015</v>
      </c>
      <c r="AA620" s="0" t="n">
        <v>68100</v>
      </c>
      <c r="AB620" s="0" t="n">
        <v>2</v>
      </c>
      <c r="AC620" s="346" t="n">
        <v>0</v>
      </c>
      <c r="AD620" s="346" t="n">
        <v>0</v>
      </c>
    </row>
    <row r="621" customFormat="false" ht="11.25" hidden="false" customHeight="true" outlineLevel="0" collapsed="false">
      <c r="K621" s="0" t="n">
        <v>2015</v>
      </c>
      <c r="L621" s="0" t="n">
        <v>12</v>
      </c>
      <c r="M621" s="0" t="n">
        <v>3</v>
      </c>
      <c r="N621" s="0" t="n">
        <v>61210</v>
      </c>
      <c r="O621" s="0" t="n">
        <v>1520</v>
      </c>
      <c r="P621" s="346" t="n">
        <v>0.07</v>
      </c>
      <c r="Q621" s="346" t="str">
        <f aca="false">N621&amp;" "&amp;O621</f>
        <v>61210 1520</v>
      </c>
      <c r="R621" s="346" t="str">
        <f aca="false">N621&amp;" "&amp;M621&amp;" "&amp;O621</f>
        <v>61210 3 1520</v>
      </c>
      <c r="Y621" s="0" t="n">
        <v>110</v>
      </c>
      <c r="Z621" s="0" t="n">
        <v>2015</v>
      </c>
      <c r="AA621" s="0" t="n">
        <v>68100</v>
      </c>
      <c r="AB621" s="0" t="n">
        <v>3</v>
      </c>
      <c r="AC621" s="346" t="n">
        <v>0</v>
      </c>
      <c r="AD621" s="346" t="n">
        <v>0</v>
      </c>
    </row>
    <row r="622" customFormat="false" ht="11.25" hidden="false" customHeight="true" outlineLevel="0" collapsed="false">
      <c r="K622" s="0" t="n">
        <v>2015</v>
      </c>
      <c r="L622" s="0" t="n">
        <v>12</v>
      </c>
      <c r="M622" s="0" t="n">
        <v>3</v>
      </c>
      <c r="N622" s="0" t="n">
        <v>61230</v>
      </c>
      <c r="O622" s="0" t="n">
        <v>1120</v>
      </c>
      <c r="P622" s="346" t="n">
        <v>1</v>
      </c>
      <c r="Q622" s="346" t="str">
        <f aca="false">N622&amp;" "&amp;O622</f>
        <v>61230 1120</v>
      </c>
      <c r="R622" s="346" t="str">
        <f aca="false">N622&amp;" "&amp;M622&amp;" "&amp;O622</f>
        <v>61230 3 1120</v>
      </c>
      <c r="Y622" s="0" t="n">
        <v>110</v>
      </c>
      <c r="Z622" s="0" t="n">
        <v>2015</v>
      </c>
      <c r="AA622" s="0" t="n">
        <v>68100</v>
      </c>
      <c r="AB622" s="0" t="n">
        <v>9</v>
      </c>
      <c r="AC622" s="346" t="n">
        <v>0</v>
      </c>
      <c r="AD622" s="346" t="n">
        <v>0</v>
      </c>
    </row>
    <row r="623" customFormat="false" ht="11.25" hidden="false" customHeight="true" outlineLevel="0" collapsed="false">
      <c r="K623" s="0" t="n">
        <v>2015</v>
      </c>
      <c r="L623" s="0" t="n">
        <v>12</v>
      </c>
      <c r="M623" s="0" t="n">
        <v>3</v>
      </c>
      <c r="N623" s="0" t="n">
        <v>61310</v>
      </c>
      <c r="O623" s="0" t="n">
        <v>1110</v>
      </c>
      <c r="P623" s="346" t="n">
        <v>3</v>
      </c>
      <c r="Q623" s="346" t="str">
        <f aca="false">N623&amp;" "&amp;O623</f>
        <v>61310 1110</v>
      </c>
      <c r="R623" s="346" t="str">
        <f aca="false">N623&amp;" "&amp;M623&amp;" "&amp;O623</f>
        <v>61310 3 1110</v>
      </c>
      <c r="Y623" s="0" t="n">
        <v>110</v>
      </c>
      <c r="Z623" s="0" t="n">
        <v>2015</v>
      </c>
      <c r="AA623" s="0" t="n">
        <v>68200</v>
      </c>
      <c r="AB623" s="0" t="n">
        <v>2</v>
      </c>
      <c r="AC623" s="346" t="n">
        <v>402025.26</v>
      </c>
      <c r="AD623" s="346" t="n">
        <v>8.5</v>
      </c>
    </row>
    <row r="624" customFormat="false" ht="11.25" hidden="false" customHeight="true" outlineLevel="0" collapsed="false">
      <c r="K624" s="0" t="n">
        <v>2015</v>
      </c>
      <c r="L624" s="0" t="n">
        <v>12</v>
      </c>
      <c r="M624" s="0" t="n">
        <v>3</v>
      </c>
      <c r="N624" s="0" t="n">
        <v>61310</v>
      </c>
      <c r="O624" s="0" t="n">
        <v>1150</v>
      </c>
      <c r="P624" s="346" t="n">
        <v>1</v>
      </c>
      <c r="Q624" s="346" t="str">
        <f aca="false">N624&amp;" "&amp;O624</f>
        <v>61310 1150</v>
      </c>
      <c r="R624" s="346" t="str">
        <f aca="false">N624&amp;" "&amp;M624&amp;" "&amp;O624</f>
        <v>61310 3 1150</v>
      </c>
      <c r="Y624" s="0" t="n">
        <v>110</v>
      </c>
      <c r="Z624" s="0" t="n">
        <v>2015</v>
      </c>
      <c r="AA624" s="0" t="n">
        <v>68200</v>
      </c>
      <c r="AB624" s="0" t="n">
        <v>3</v>
      </c>
      <c r="AC624" s="346" t="n">
        <v>97012</v>
      </c>
      <c r="AD624" s="346" t="n">
        <v>2</v>
      </c>
    </row>
    <row r="625" customFormat="false" ht="11.25" hidden="false" customHeight="true" outlineLevel="0" collapsed="false">
      <c r="K625" s="0" t="n">
        <v>2015</v>
      </c>
      <c r="L625" s="0" t="n">
        <v>12</v>
      </c>
      <c r="M625" s="0" t="n">
        <v>3</v>
      </c>
      <c r="N625" s="0" t="n">
        <v>61320</v>
      </c>
      <c r="O625" s="0" t="n">
        <v>1122</v>
      </c>
      <c r="P625" s="346" t="n">
        <v>3</v>
      </c>
      <c r="Q625" s="346" t="str">
        <f aca="false">N625&amp;" "&amp;O625</f>
        <v>61320 1122</v>
      </c>
      <c r="R625" s="346" t="str">
        <f aca="false">N625&amp;" "&amp;M625&amp;" "&amp;O625</f>
        <v>61320 3 1122</v>
      </c>
      <c r="Y625" s="0" t="n">
        <v>110</v>
      </c>
      <c r="Z625" s="0" t="n">
        <v>2015</v>
      </c>
      <c r="AA625" s="0" t="n">
        <v>68200</v>
      </c>
      <c r="AB625" s="0" t="n">
        <v>9</v>
      </c>
      <c r="AC625" s="346" t="n">
        <v>0</v>
      </c>
      <c r="AD625" s="346" t="n">
        <v>0</v>
      </c>
    </row>
    <row r="626" customFormat="false" ht="11.25" hidden="false" customHeight="true" outlineLevel="0" collapsed="false">
      <c r="K626" s="0" t="n">
        <v>2015</v>
      </c>
      <c r="L626" s="0" t="n">
        <v>12</v>
      </c>
      <c r="M626" s="0" t="n">
        <v>3</v>
      </c>
      <c r="N626" s="0" t="n">
        <v>61320</v>
      </c>
      <c r="O626" s="0" t="n">
        <v>1150</v>
      </c>
      <c r="P626" s="346" t="n">
        <v>1.75</v>
      </c>
      <c r="Q626" s="346" t="str">
        <f aca="false">N626&amp;" "&amp;O626</f>
        <v>61320 1150</v>
      </c>
      <c r="R626" s="346" t="str">
        <f aca="false">N626&amp;" "&amp;M626&amp;" "&amp;O626</f>
        <v>61320 3 1150</v>
      </c>
      <c r="Y626" s="0" t="n">
        <v>111</v>
      </c>
      <c r="Z626" s="0" t="n">
        <v>2015</v>
      </c>
      <c r="AA626" s="0" t="n">
        <v>68100</v>
      </c>
      <c r="AB626" s="0" t="n">
        <v>2</v>
      </c>
      <c r="AC626" s="346" t="n">
        <v>68458</v>
      </c>
      <c r="AD626" s="346" t="n">
        <v>1.7</v>
      </c>
    </row>
    <row r="627" customFormat="false" ht="11.25" hidden="false" customHeight="true" outlineLevel="0" collapsed="false">
      <c r="K627" s="0" t="n">
        <v>2015</v>
      </c>
      <c r="L627" s="0" t="n">
        <v>12</v>
      </c>
      <c r="M627" s="0" t="n">
        <v>3</v>
      </c>
      <c r="N627" s="0" t="n">
        <v>61410</v>
      </c>
      <c r="O627" s="0" t="n">
        <v>1126</v>
      </c>
      <c r="P627" s="346" t="n">
        <v>5</v>
      </c>
      <c r="Q627" s="346" t="str">
        <f aca="false">N627&amp;" "&amp;O627</f>
        <v>61410 1126</v>
      </c>
      <c r="R627" s="346" t="str">
        <f aca="false">N627&amp;" "&amp;M627&amp;" "&amp;O627</f>
        <v>61410 3 1126</v>
      </c>
      <c r="Y627" s="0" t="n">
        <v>111</v>
      </c>
      <c r="Z627" s="0" t="n">
        <v>2015</v>
      </c>
      <c r="AA627" s="0" t="n">
        <v>68100</v>
      </c>
      <c r="AB627" s="0" t="n">
        <v>3</v>
      </c>
      <c r="AC627" s="346" t="n">
        <v>51892.76</v>
      </c>
      <c r="AD627" s="346" t="n">
        <v>1.08</v>
      </c>
    </row>
    <row r="628" customFormat="false" ht="11.25" hidden="false" customHeight="true" outlineLevel="0" collapsed="false">
      <c r="K628" s="0" t="n">
        <v>2015</v>
      </c>
      <c r="L628" s="0" t="n">
        <v>12</v>
      </c>
      <c r="M628" s="0" t="n">
        <v>3</v>
      </c>
      <c r="N628" s="0" t="n">
        <v>61410</v>
      </c>
      <c r="O628" s="0" t="n">
        <v>1127</v>
      </c>
      <c r="P628" s="346" t="n">
        <v>4</v>
      </c>
      <c r="Q628" s="346" t="str">
        <f aca="false">N628&amp;" "&amp;O628</f>
        <v>61410 1127</v>
      </c>
      <c r="R628" s="346" t="str">
        <f aca="false">N628&amp;" "&amp;M628&amp;" "&amp;O628</f>
        <v>61410 3 1127</v>
      </c>
      <c r="Y628" s="0" t="n">
        <v>111</v>
      </c>
      <c r="Z628" s="0" t="n">
        <v>2015</v>
      </c>
      <c r="AA628" s="0" t="n">
        <v>68100</v>
      </c>
      <c r="AB628" s="0" t="n">
        <v>9</v>
      </c>
      <c r="AC628" s="346" t="n">
        <v>0</v>
      </c>
      <c r="AD628" s="346" t="n">
        <v>0</v>
      </c>
    </row>
    <row r="629" customFormat="false" ht="11.25" hidden="false" customHeight="true" outlineLevel="0" collapsed="false">
      <c r="K629" s="0" t="n">
        <v>2015</v>
      </c>
      <c r="L629" s="0" t="n">
        <v>12</v>
      </c>
      <c r="M629" s="0" t="n">
        <v>3</v>
      </c>
      <c r="N629" s="0" t="n">
        <v>61410</v>
      </c>
      <c r="O629" s="0" t="n">
        <v>1150</v>
      </c>
      <c r="P629" s="346" t="n">
        <v>8</v>
      </c>
      <c r="Q629" s="346" t="str">
        <f aca="false">N629&amp;" "&amp;O629</f>
        <v>61410 1150</v>
      </c>
      <c r="R629" s="346" t="str">
        <f aca="false">N629&amp;" "&amp;M629&amp;" "&amp;O629</f>
        <v>61410 3 1150</v>
      </c>
      <c r="Y629" s="0" t="n">
        <v>111</v>
      </c>
      <c r="Z629" s="0" t="n">
        <v>2015</v>
      </c>
      <c r="AA629" s="0" t="n">
        <v>68200</v>
      </c>
      <c r="AB629" s="0" t="n">
        <v>2</v>
      </c>
      <c r="AC629" s="346" t="n">
        <v>12285</v>
      </c>
      <c r="AD629" s="346" t="n">
        <v>0.3</v>
      </c>
    </row>
    <row r="630" customFormat="false" ht="11.25" hidden="false" customHeight="true" outlineLevel="0" collapsed="false">
      <c r="K630" s="0" t="n">
        <v>2015</v>
      </c>
      <c r="L630" s="0" t="n">
        <v>12</v>
      </c>
      <c r="M630" s="0" t="n">
        <v>9</v>
      </c>
      <c r="N630" s="0" t="n">
        <v>61100</v>
      </c>
      <c r="O630" s="0" t="n">
        <v>1120</v>
      </c>
      <c r="P630" s="346" t="n">
        <v>3.75</v>
      </c>
      <c r="Q630" s="346" t="str">
        <f aca="false">N630&amp;" "&amp;O630</f>
        <v>61100 1120</v>
      </c>
      <c r="R630" s="346" t="str">
        <f aca="false">N630&amp;" "&amp;M630&amp;" "&amp;O630</f>
        <v>61100 9 1120</v>
      </c>
      <c r="Y630" s="0" t="n">
        <v>111</v>
      </c>
      <c r="Z630" s="0" t="n">
        <v>2015</v>
      </c>
      <c r="AA630" s="0" t="n">
        <v>68200</v>
      </c>
      <c r="AB630" s="0" t="n">
        <v>3</v>
      </c>
      <c r="AC630" s="346" t="n">
        <v>0</v>
      </c>
      <c r="AD630" s="346" t="n">
        <v>0</v>
      </c>
    </row>
    <row r="631" customFormat="false" ht="11.25" hidden="false" customHeight="true" outlineLevel="0" collapsed="false">
      <c r="K631" s="0" t="n">
        <v>2015</v>
      </c>
      <c r="L631" s="0" t="n">
        <v>12</v>
      </c>
      <c r="M631" s="0" t="n">
        <v>9</v>
      </c>
      <c r="N631" s="0" t="n">
        <v>61100</v>
      </c>
      <c r="O631" s="0" t="n">
        <v>1151</v>
      </c>
      <c r="P631" s="346" t="n">
        <v>2</v>
      </c>
      <c r="Q631" s="346" t="str">
        <f aca="false">N631&amp;" "&amp;O631</f>
        <v>61100 1151</v>
      </c>
      <c r="R631" s="346" t="str">
        <f aca="false">N631&amp;" "&amp;M631&amp;" "&amp;O631</f>
        <v>61100 9 1151</v>
      </c>
      <c r="Y631" s="0" t="n">
        <v>111</v>
      </c>
      <c r="Z631" s="0" t="n">
        <v>2015</v>
      </c>
      <c r="AA631" s="0" t="n">
        <v>68200</v>
      </c>
      <c r="AB631" s="0" t="n">
        <v>9</v>
      </c>
      <c r="AC631" s="346" t="n">
        <v>31957.19</v>
      </c>
      <c r="AD631" s="346" t="n">
        <v>0.6</v>
      </c>
    </row>
    <row r="632" customFormat="false" ht="11.25" hidden="false" customHeight="true" outlineLevel="0" collapsed="false">
      <c r="K632" s="0" t="n">
        <v>2015</v>
      </c>
      <c r="L632" s="0" t="n">
        <v>12</v>
      </c>
      <c r="M632" s="0" t="n">
        <v>9</v>
      </c>
      <c r="N632" s="0" t="n">
        <v>61100</v>
      </c>
      <c r="O632" s="0" t="n">
        <v>1520</v>
      </c>
      <c r="P632" s="346" t="n">
        <v>0.09</v>
      </c>
      <c r="Q632" s="346" t="str">
        <f aca="false">N632&amp;" "&amp;O632</f>
        <v>61100 1520</v>
      </c>
      <c r="R632" s="346" t="str">
        <f aca="false">N632&amp;" "&amp;M632&amp;" "&amp;O632</f>
        <v>61100 9 1520</v>
      </c>
      <c r="Y632" s="0" t="n">
        <v>112</v>
      </c>
      <c r="Z632" s="0" t="n">
        <v>2015</v>
      </c>
      <c r="AA632" s="0" t="n">
        <v>68100</v>
      </c>
      <c r="AB632" s="0" t="n">
        <v>2</v>
      </c>
      <c r="AC632" s="346" t="n">
        <v>295127.28</v>
      </c>
      <c r="AD632" s="346" t="n">
        <v>6.14</v>
      </c>
    </row>
    <row r="633" customFormat="false" ht="11.25" hidden="false" customHeight="true" outlineLevel="0" collapsed="false">
      <c r="K633" s="0" t="n">
        <v>2015</v>
      </c>
      <c r="L633" s="0" t="n">
        <v>12</v>
      </c>
      <c r="M633" s="0" t="n">
        <v>9</v>
      </c>
      <c r="N633" s="0" t="n">
        <v>62100</v>
      </c>
      <c r="O633" s="0" t="n">
        <v>1110</v>
      </c>
      <c r="P633" s="346" t="n">
        <v>2</v>
      </c>
      <c r="Q633" s="346" t="str">
        <f aca="false">N633&amp;" "&amp;O633</f>
        <v>62100 1110</v>
      </c>
      <c r="R633" s="346" t="str">
        <f aca="false">N633&amp;" "&amp;M633&amp;" "&amp;O633</f>
        <v>62100 9 1110</v>
      </c>
      <c r="Y633" s="0" t="n">
        <v>112</v>
      </c>
      <c r="Z633" s="0" t="n">
        <v>2015</v>
      </c>
      <c r="AA633" s="0" t="n">
        <v>68100</v>
      </c>
      <c r="AB633" s="0" t="n">
        <v>3</v>
      </c>
      <c r="AC633" s="346" t="n">
        <v>825605.9</v>
      </c>
      <c r="AD633" s="346" t="n">
        <v>17.13</v>
      </c>
    </row>
    <row r="634" customFormat="false" ht="11.25" hidden="false" customHeight="true" outlineLevel="0" collapsed="false">
      <c r="K634" s="0" t="n">
        <v>2015</v>
      </c>
      <c r="L634" s="0" t="n">
        <v>12</v>
      </c>
      <c r="M634" s="0" t="n">
        <v>9</v>
      </c>
      <c r="N634" s="0" t="n">
        <v>62100</v>
      </c>
      <c r="O634" s="0" t="n">
        <v>1111</v>
      </c>
      <c r="P634" s="346" t="n">
        <v>5</v>
      </c>
      <c r="Q634" s="346" t="str">
        <f aca="false">N634&amp;" "&amp;O634</f>
        <v>62100 1111</v>
      </c>
      <c r="R634" s="346" t="str">
        <f aca="false">N634&amp;" "&amp;M634&amp;" "&amp;O634</f>
        <v>62100 9 1111</v>
      </c>
      <c r="Y634" s="0" t="n">
        <v>112</v>
      </c>
      <c r="Z634" s="0" t="n">
        <v>2015</v>
      </c>
      <c r="AA634" s="0" t="n">
        <v>68100</v>
      </c>
      <c r="AB634" s="0" t="n">
        <v>9</v>
      </c>
      <c r="AC634" s="346" t="n">
        <v>306140.78</v>
      </c>
      <c r="AD634" s="346" t="n">
        <v>6.35</v>
      </c>
    </row>
    <row r="635" customFormat="false" ht="11.25" hidden="false" customHeight="true" outlineLevel="0" collapsed="false">
      <c r="K635" s="0" t="n">
        <v>2015</v>
      </c>
      <c r="L635" s="0" t="n">
        <v>12</v>
      </c>
      <c r="M635" s="0" t="n">
        <v>9</v>
      </c>
      <c r="N635" s="0" t="n">
        <v>62100</v>
      </c>
      <c r="O635" s="0" t="n">
        <v>1112</v>
      </c>
      <c r="P635" s="346" t="n">
        <v>1</v>
      </c>
      <c r="Q635" s="346" t="str">
        <f aca="false">N635&amp;" "&amp;O635</f>
        <v>62100 1112</v>
      </c>
      <c r="R635" s="346" t="str">
        <f aca="false">N635&amp;" "&amp;M635&amp;" "&amp;O635</f>
        <v>62100 9 1112</v>
      </c>
      <c r="Y635" s="0" t="n">
        <v>112</v>
      </c>
      <c r="Z635" s="0" t="n">
        <v>2015</v>
      </c>
      <c r="AA635" s="0" t="n">
        <v>68200</v>
      </c>
      <c r="AB635" s="0" t="n">
        <v>2</v>
      </c>
      <c r="AC635" s="346" t="n">
        <v>0</v>
      </c>
      <c r="AD635" s="346" t="n">
        <v>0</v>
      </c>
    </row>
    <row r="636" customFormat="false" ht="11.25" hidden="false" customHeight="true" outlineLevel="0" collapsed="false">
      <c r="K636" s="0" t="n">
        <v>2015</v>
      </c>
      <c r="L636" s="0" t="n">
        <v>12</v>
      </c>
      <c r="M636" s="0" t="n">
        <v>9</v>
      </c>
      <c r="N636" s="0" t="n">
        <v>62100</v>
      </c>
      <c r="O636" s="0" t="n">
        <v>1113</v>
      </c>
      <c r="P636" s="346" t="n">
        <v>1</v>
      </c>
      <c r="Q636" s="346" t="str">
        <f aca="false">N636&amp;" "&amp;O636</f>
        <v>62100 1113</v>
      </c>
      <c r="R636" s="346" t="str">
        <f aca="false">N636&amp;" "&amp;M636&amp;" "&amp;O636</f>
        <v>62100 9 1113</v>
      </c>
      <c r="Y636" s="0" t="n">
        <v>112</v>
      </c>
      <c r="Z636" s="0" t="n">
        <v>2015</v>
      </c>
      <c r="AA636" s="0" t="n">
        <v>68200</v>
      </c>
      <c r="AB636" s="0" t="n">
        <v>3</v>
      </c>
      <c r="AC636" s="346" t="n">
        <v>0</v>
      </c>
      <c r="AD636" s="346" t="n">
        <v>0</v>
      </c>
    </row>
    <row r="637" customFormat="false" ht="11.25" hidden="false" customHeight="true" outlineLevel="0" collapsed="false">
      <c r="K637" s="0" t="n">
        <v>2015</v>
      </c>
      <c r="L637" s="0" t="n">
        <v>12</v>
      </c>
      <c r="M637" s="0" t="n">
        <v>9</v>
      </c>
      <c r="N637" s="0" t="n">
        <v>62100</v>
      </c>
      <c r="O637" s="0" t="n">
        <v>1150</v>
      </c>
      <c r="P637" s="346" t="n">
        <v>8</v>
      </c>
      <c r="Q637" s="346" t="str">
        <f aca="false">N637&amp;" "&amp;O637</f>
        <v>62100 1150</v>
      </c>
      <c r="R637" s="346" t="str">
        <f aca="false">N637&amp;" "&amp;M637&amp;" "&amp;O637</f>
        <v>62100 9 1150</v>
      </c>
      <c r="Y637" s="0" t="n">
        <v>112</v>
      </c>
      <c r="Z637" s="0" t="n">
        <v>2015</v>
      </c>
      <c r="AA637" s="0" t="n">
        <v>68200</v>
      </c>
      <c r="AB637" s="0" t="n">
        <v>9</v>
      </c>
      <c r="AC637" s="346" t="n">
        <v>137853</v>
      </c>
      <c r="AD637" s="346" t="n">
        <v>2.86</v>
      </c>
    </row>
    <row r="638" customFormat="false" ht="11.25" hidden="false" customHeight="true" outlineLevel="0" collapsed="false">
      <c r="K638" s="0" t="n">
        <v>2015</v>
      </c>
      <c r="L638" s="0" t="n">
        <v>12</v>
      </c>
      <c r="M638" s="0" t="n">
        <v>9</v>
      </c>
      <c r="N638" s="0" t="n">
        <v>62200</v>
      </c>
      <c r="O638" s="0" t="n">
        <v>1130</v>
      </c>
      <c r="P638" s="346" t="n">
        <v>1</v>
      </c>
      <c r="Q638" s="346" t="str">
        <f aca="false">N638&amp;" "&amp;O638</f>
        <v>62200 1130</v>
      </c>
      <c r="R638" s="346" t="str">
        <f aca="false">N638&amp;" "&amp;M638&amp;" "&amp;O638</f>
        <v>62200 9 1130</v>
      </c>
      <c r="Y638" s="0" t="n">
        <v>113</v>
      </c>
      <c r="Z638" s="0" t="n">
        <v>2015</v>
      </c>
      <c r="AA638" s="0" t="n">
        <v>68100</v>
      </c>
      <c r="AB638" s="0" t="n">
        <v>2</v>
      </c>
      <c r="AC638" s="346" t="n">
        <v>0</v>
      </c>
      <c r="AD638" s="346" t="n">
        <v>0</v>
      </c>
    </row>
    <row r="639" customFormat="false" ht="11.25" hidden="false" customHeight="true" outlineLevel="0" collapsed="false">
      <c r="K639" s="0" t="n">
        <v>2015</v>
      </c>
      <c r="L639" s="0" t="n">
        <v>12</v>
      </c>
      <c r="M639" s="0" t="n">
        <v>9</v>
      </c>
      <c r="N639" s="0" t="n">
        <v>62200</v>
      </c>
      <c r="O639" s="0" t="n">
        <v>1131</v>
      </c>
      <c r="P639" s="346" t="n">
        <v>10</v>
      </c>
      <c r="Q639" s="346" t="str">
        <f aca="false">N639&amp;" "&amp;O639</f>
        <v>62200 1131</v>
      </c>
      <c r="R639" s="346" t="str">
        <f aca="false">N639&amp;" "&amp;M639&amp;" "&amp;O639</f>
        <v>62200 9 1131</v>
      </c>
      <c r="Y639" s="0" t="n">
        <v>113</v>
      </c>
      <c r="Z639" s="0" t="n">
        <v>2015</v>
      </c>
      <c r="AA639" s="0" t="n">
        <v>68100</v>
      </c>
      <c r="AB639" s="0" t="n">
        <v>3</v>
      </c>
      <c r="AC639" s="346" t="n">
        <v>0</v>
      </c>
      <c r="AD639" s="346" t="n">
        <v>0</v>
      </c>
    </row>
    <row r="640" customFormat="false" ht="11.25" hidden="false" customHeight="true" outlineLevel="0" collapsed="false">
      <c r="K640" s="0" t="n">
        <v>2015</v>
      </c>
      <c r="L640" s="0" t="n">
        <v>12</v>
      </c>
      <c r="M640" s="0" t="n">
        <v>9</v>
      </c>
      <c r="N640" s="0" t="n">
        <v>62200</v>
      </c>
      <c r="O640" s="0" t="n">
        <v>1132</v>
      </c>
      <c r="P640" s="346" t="n">
        <v>3</v>
      </c>
      <c r="Q640" s="346" t="str">
        <f aca="false">N640&amp;" "&amp;O640</f>
        <v>62200 1132</v>
      </c>
      <c r="R640" s="346" t="str">
        <f aca="false">N640&amp;" "&amp;M640&amp;" "&amp;O640</f>
        <v>62200 9 1132</v>
      </c>
      <c r="Y640" s="0" t="n">
        <v>113</v>
      </c>
      <c r="Z640" s="0" t="n">
        <v>2015</v>
      </c>
      <c r="AA640" s="0" t="n">
        <v>68100</v>
      </c>
      <c r="AB640" s="0" t="n">
        <v>9</v>
      </c>
      <c r="AC640" s="346" t="n">
        <v>69649.52</v>
      </c>
      <c r="AD640" s="346" t="n">
        <v>1.5</v>
      </c>
    </row>
    <row r="641" customFormat="false" ht="11.25" hidden="false" customHeight="true" outlineLevel="0" collapsed="false">
      <c r="K641" s="0" t="n">
        <v>2015</v>
      </c>
      <c r="L641" s="0" t="n">
        <v>12</v>
      </c>
      <c r="M641" s="0" t="n">
        <v>9</v>
      </c>
      <c r="N641" s="0" t="n">
        <v>63000</v>
      </c>
      <c r="O641" s="0" t="n">
        <v>1130</v>
      </c>
      <c r="P641" s="346" t="n">
        <v>1</v>
      </c>
      <c r="Q641" s="346" t="str">
        <f aca="false">N641&amp;" "&amp;O641</f>
        <v>63000 1130</v>
      </c>
      <c r="R641" s="346" t="str">
        <f aca="false">N641&amp;" "&amp;M641&amp;" "&amp;O641</f>
        <v>63000 9 1130</v>
      </c>
      <c r="Y641" s="0" t="n">
        <v>113</v>
      </c>
      <c r="Z641" s="0" t="n">
        <v>2015</v>
      </c>
      <c r="AA641" s="0" t="n">
        <v>68200</v>
      </c>
      <c r="AB641" s="0" t="n">
        <v>2</v>
      </c>
      <c r="AC641" s="346" t="n">
        <v>0</v>
      </c>
      <c r="AD641" s="346" t="n">
        <v>0</v>
      </c>
    </row>
    <row r="642" customFormat="false" ht="11.25" hidden="false" customHeight="true" outlineLevel="0" collapsed="false">
      <c r="K642" s="0" t="n">
        <v>2015</v>
      </c>
      <c r="L642" s="0" t="n">
        <v>12</v>
      </c>
      <c r="M642" s="0" t="n">
        <v>9</v>
      </c>
      <c r="N642" s="0" t="n">
        <v>63000</v>
      </c>
      <c r="O642" s="0" t="n">
        <v>1150</v>
      </c>
      <c r="P642" s="346" t="n">
        <v>2</v>
      </c>
      <c r="Q642" s="346" t="str">
        <f aca="false">N642&amp;" "&amp;O642</f>
        <v>63000 1150</v>
      </c>
      <c r="R642" s="346" t="str">
        <f aca="false">N642&amp;" "&amp;M642&amp;" "&amp;O642</f>
        <v>63000 9 1150</v>
      </c>
      <c r="Y642" s="0" t="n">
        <v>113</v>
      </c>
      <c r="Z642" s="0" t="n">
        <v>2015</v>
      </c>
      <c r="AA642" s="0" t="n">
        <v>68200</v>
      </c>
      <c r="AB642" s="0" t="n">
        <v>3</v>
      </c>
      <c r="AC642" s="346" t="n">
        <v>0</v>
      </c>
      <c r="AD642" s="346" t="n">
        <v>0</v>
      </c>
    </row>
    <row r="643" customFormat="false" ht="11.25" hidden="false" customHeight="true" outlineLevel="0" collapsed="false">
      <c r="K643" s="0" t="n">
        <v>2015</v>
      </c>
      <c r="L643" s="0" t="n">
        <v>12</v>
      </c>
      <c r="M643" s="0" t="n">
        <v>9</v>
      </c>
      <c r="N643" s="0" t="n">
        <v>63000</v>
      </c>
      <c r="O643" s="0" t="n">
        <v>1160</v>
      </c>
      <c r="P643" s="346" t="n">
        <v>5</v>
      </c>
      <c r="Q643" s="346" t="str">
        <f aca="false">N643&amp;" "&amp;O643</f>
        <v>63000 1160</v>
      </c>
      <c r="R643" s="346" t="str">
        <f aca="false">N643&amp;" "&amp;M643&amp;" "&amp;O643</f>
        <v>63000 9 1160</v>
      </c>
      <c r="Y643" s="0" t="n">
        <v>113</v>
      </c>
      <c r="Z643" s="0" t="n">
        <v>2015</v>
      </c>
      <c r="AA643" s="0" t="n">
        <v>68200</v>
      </c>
      <c r="AB643" s="0" t="n">
        <v>9</v>
      </c>
      <c r="AC643" s="346" t="n">
        <v>289502.35</v>
      </c>
      <c r="AD643" s="346" t="n">
        <v>6.5</v>
      </c>
    </row>
    <row r="644" customFormat="false" ht="11.25" hidden="false" customHeight="true" outlineLevel="0" collapsed="false">
      <c r="K644" s="0" t="n">
        <v>2015</v>
      </c>
      <c r="L644" s="0" t="n">
        <v>12</v>
      </c>
      <c r="M644" s="0" t="n">
        <v>9</v>
      </c>
      <c r="N644" s="0" t="n">
        <v>63000</v>
      </c>
      <c r="O644" s="0" t="n">
        <v>1170</v>
      </c>
      <c r="P644" s="346" t="n">
        <v>63</v>
      </c>
      <c r="Q644" s="346" t="str">
        <f aca="false">N644&amp;" "&amp;O644</f>
        <v>63000 1170</v>
      </c>
      <c r="R644" s="346" t="str">
        <f aca="false">N644&amp;" "&amp;M644&amp;" "&amp;O644</f>
        <v>63000 9 1170</v>
      </c>
      <c r="Y644" s="0" t="n">
        <v>114</v>
      </c>
      <c r="Z644" s="0" t="n">
        <v>2015</v>
      </c>
      <c r="AA644" s="0" t="n">
        <v>68100</v>
      </c>
      <c r="AB644" s="0" t="n">
        <v>2</v>
      </c>
      <c r="AC644" s="346" t="n">
        <v>164856</v>
      </c>
      <c r="AD644" s="346" t="n">
        <v>3.3</v>
      </c>
    </row>
    <row r="645" customFormat="false" ht="11.25" hidden="false" customHeight="true" outlineLevel="0" collapsed="false">
      <c r="K645" s="0" t="n">
        <v>2015</v>
      </c>
      <c r="L645" s="0" t="n">
        <v>12</v>
      </c>
      <c r="M645" s="0" t="n">
        <v>9</v>
      </c>
      <c r="N645" s="0" t="n">
        <v>63000</v>
      </c>
      <c r="O645" s="0" t="n">
        <v>1190</v>
      </c>
      <c r="P645" s="346" t="n">
        <v>13</v>
      </c>
      <c r="Q645" s="346" t="str">
        <f aca="false">N645&amp;" "&amp;O645</f>
        <v>63000 1190</v>
      </c>
      <c r="R645" s="346" t="str">
        <f aca="false">N645&amp;" "&amp;M645&amp;" "&amp;O645</f>
        <v>63000 9 1190</v>
      </c>
      <c r="Y645" s="0" t="n">
        <v>114</v>
      </c>
      <c r="Z645" s="0" t="n">
        <v>2015</v>
      </c>
      <c r="AA645" s="0" t="n">
        <v>68100</v>
      </c>
      <c r="AB645" s="0" t="n">
        <v>3</v>
      </c>
      <c r="AC645" s="346" t="n">
        <v>50736.92</v>
      </c>
      <c r="AD645" s="346" t="n">
        <v>1.05</v>
      </c>
    </row>
    <row r="646" customFormat="false" ht="11.25" hidden="false" customHeight="true" outlineLevel="0" collapsed="false">
      <c r="K646" s="0" t="n">
        <v>2015</v>
      </c>
      <c r="L646" s="0" t="n">
        <v>12</v>
      </c>
      <c r="M646" s="0" t="n">
        <v>9</v>
      </c>
      <c r="N646" s="0" t="n">
        <v>64000</v>
      </c>
      <c r="O646" s="0" t="n">
        <v>1110</v>
      </c>
      <c r="P646" s="346" t="n">
        <v>1</v>
      </c>
      <c r="Q646" s="346" t="str">
        <f aca="false">N646&amp;" "&amp;O646</f>
        <v>64000 1110</v>
      </c>
      <c r="R646" s="346" t="str">
        <f aca="false">N646&amp;" "&amp;M646&amp;" "&amp;O646</f>
        <v>64000 9 1110</v>
      </c>
      <c r="Y646" s="0" t="n">
        <v>114</v>
      </c>
      <c r="Z646" s="0" t="n">
        <v>2015</v>
      </c>
      <c r="AA646" s="0" t="n">
        <v>68100</v>
      </c>
      <c r="AB646" s="0" t="n">
        <v>9</v>
      </c>
      <c r="AC646" s="346" t="n">
        <v>0</v>
      </c>
      <c r="AD646" s="346" t="n">
        <v>0</v>
      </c>
    </row>
    <row r="647" customFormat="false" ht="11.25" hidden="false" customHeight="true" outlineLevel="0" collapsed="false">
      <c r="K647" s="0" t="n">
        <v>2015</v>
      </c>
      <c r="L647" s="0" t="n">
        <v>12</v>
      </c>
      <c r="M647" s="0" t="n">
        <v>9</v>
      </c>
      <c r="N647" s="0" t="n">
        <v>64000</v>
      </c>
      <c r="O647" s="0" t="n">
        <v>1160</v>
      </c>
      <c r="P647" s="346" t="n">
        <v>5</v>
      </c>
      <c r="Q647" s="346" t="str">
        <f aca="false">N647&amp;" "&amp;O647</f>
        <v>64000 1160</v>
      </c>
      <c r="R647" s="346" t="str">
        <f aca="false">N647&amp;" "&amp;M647&amp;" "&amp;O647</f>
        <v>64000 9 1160</v>
      </c>
      <c r="Y647" s="0" t="n">
        <v>114</v>
      </c>
      <c r="Z647" s="0" t="n">
        <v>2015</v>
      </c>
      <c r="AA647" s="0" t="n">
        <v>68200</v>
      </c>
      <c r="AB647" s="0" t="n">
        <v>2</v>
      </c>
      <c r="AC647" s="346" t="n">
        <v>0</v>
      </c>
      <c r="AD647" s="346" t="n">
        <v>0</v>
      </c>
    </row>
    <row r="648" customFormat="false" ht="11.25" hidden="false" customHeight="true" outlineLevel="0" collapsed="false">
      <c r="K648" s="0" t="n">
        <v>2015</v>
      </c>
      <c r="L648" s="0" t="n">
        <v>12</v>
      </c>
      <c r="M648" s="0" t="n">
        <v>9</v>
      </c>
      <c r="N648" s="0" t="n">
        <v>64000</v>
      </c>
      <c r="O648" s="0" t="n">
        <v>1180</v>
      </c>
      <c r="P648" s="346" t="n">
        <v>47</v>
      </c>
      <c r="Q648" s="346" t="str">
        <f aca="false">N648&amp;" "&amp;O648</f>
        <v>64000 1180</v>
      </c>
      <c r="R648" s="346" t="str">
        <f aca="false">N648&amp;" "&amp;M648&amp;" "&amp;O648</f>
        <v>64000 9 1180</v>
      </c>
      <c r="Y648" s="0" t="n">
        <v>114</v>
      </c>
      <c r="Z648" s="0" t="n">
        <v>2015</v>
      </c>
      <c r="AA648" s="0" t="n">
        <v>68200</v>
      </c>
      <c r="AB648" s="0" t="n">
        <v>3</v>
      </c>
      <c r="AC648" s="346" t="n">
        <v>0</v>
      </c>
      <c r="AD648" s="346" t="n">
        <v>0</v>
      </c>
    </row>
    <row r="649" customFormat="false" ht="11.25" hidden="false" customHeight="true" outlineLevel="0" collapsed="false">
      <c r="K649" s="0" t="n">
        <v>2015</v>
      </c>
      <c r="L649" s="0" t="n">
        <v>12</v>
      </c>
      <c r="M649" s="0" t="n">
        <v>9</v>
      </c>
      <c r="N649" s="0" t="n">
        <v>65000</v>
      </c>
      <c r="O649" s="0" t="n">
        <v>1130</v>
      </c>
      <c r="P649" s="346" t="n">
        <v>1</v>
      </c>
      <c r="Q649" s="346" t="str">
        <f aca="false">N649&amp;" "&amp;O649</f>
        <v>65000 1130</v>
      </c>
      <c r="R649" s="346" t="str">
        <f aca="false">N649&amp;" "&amp;M649&amp;" "&amp;O649</f>
        <v>65000 9 1130</v>
      </c>
      <c r="Y649" s="0" t="n">
        <v>114</v>
      </c>
      <c r="Z649" s="0" t="n">
        <v>2015</v>
      </c>
      <c r="AA649" s="0" t="n">
        <v>68200</v>
      </c>
      <c r="AB649" s="0" t="n">
        <v>9</v>
      </c>
      <c r="AC649" s="346" t="n">
        <v>0</v>
      </c>
      <c r="AD649" s="346" t="n">
        <v>0</v>
      </c>
    </row>
    <row r="650" customFormat="false" ht="11.25" hidden="false" customHeight="true" outlineLevel="0" collapsed="false">
      <c r="K650" s="0" t="n">
        <v>2015</v>
      </c>
      <c r="L650" s="0" t="n">
        <v>12</v>
      </c>
      <c r="M650" s="0" t="n">
        <v>9</v>
      </c>
      <c r="N650" s="0" t="n">
        <v>65000</v>
      </c>
      <c r="O650" s="0" t="n">
        <v>1150</v>
      </c>
      <c r="P650" s="346" t="n">
        <v>1</v>
      </c>
      <c r="Q650" s="346" t="str">
        <f aca="false">N650&amp;" "&amp;O650</f>
        <v>65000 1150</v>
      </c>
      <c r="R650" s="346" t="str">
        <f aca="false">N650&amp;" "&amp;M650&amp;" "&amp;O650</f>
        <v>65000 9 1150</v>
      </c>
      <c r="Y650" s="0" t="n">
        <v>115</v>
      </c>
      <c r="Z650" s="0" t="n">
        <v>2015</v>
      </c>
      <c r="AA650" s="0" t="n">
        <v>68100</v>
      </c>
      <c r="AB650" s="0" t="n">
        <v>2</v>
      </c>
      <c r="AC650" s="346" t="n">
        <v>420061.31</v>
      </c>
      <c r="AD650" s="346" t="n">
        <v>7.34</v>
      </c>
    </row>
    <row r="651" customFormat="false" ht="11.25" hidden="false" customHeight="true" outlineLevel="0" collapsed="false">
      <c r="K651" s="0" t="n">
        <v>2015</v>
      </c>
      <c r="L651" s="0" t="n">
        <v>12</v>
      </c>
      <c r="M651" s="0" t="n">
        <v>9</v>
      </c>
      <c r="N651" s="0" t="n">
        <v>65000</v>
      </c>
      <c r="O651" s="0" t="n">
        <v>1170</v>
      </c>
      <c r="P651" s="346" t="n">
        <v>26</v>
      </c>
      <c r="Q651" s="346" t="str">
        <f aca="false">N651&amp;" "&amp;O651</f>
        <v>65000 1170</v>
      </c>
      <c r="R651" s="346" t="str">
        <f aca="false">N651&amp;" "&amp;M651&amp;" "&amp;O651</f>
        <v>65000 9 1170</v>
      </c>
      <c r="Y651" s="0" t="n">
        <v>115</v>
      </c>
      <c r="Z651" s="0" t="n">
        <v>2015</v>
      </c>
      <c r="AA651" s="0" t="n">
        <v>68100</v>
      </c>
      <c r="AB651" s="0" t="n">
        <v>3</v>
      </c>
      <c r="AC651" s="346" t="n">
        <v>94931.32</v>
      </c>
      <c r="AD651" s="346" t="n">
        <v>1.66</v>
      </c>
    </row>
    <row r="652" customFormat="false" ht="11.25" hidden="false" customHeight="true" outlineLevel="0" collapsed="false">
      <c r="K652" s="0" t="n">
        <v>2015</v>
      </c>
      <c r="L652" s="0" t="n">
        <v>12</v>
      </c>
      <c r="M652" s="0" t="n">
        <v>9</v>
      </c>
      <c r="N652" s="0" t="n">
        <v>68000</v>
      </c>
      <c r="O652" s="0" t="n">
        <v>1110</v>
      </c>
      <c r="P652" s="346" t="n">
        <v>1</v>
      </c>
      <c r="Q652" s="346" t="str">
        <f aca="false">N652&amp;" "&amp;O652</f>
        <v>68000 1110</v>
      </c>
      <c r="R652" s="346" t="str">
        <f aca="false">N652&amp;" "&amp;M652&amp;" "&amp;O652</f>
        <v>68000 9 1110</v>
      </c>
      <c r="Y652" s="0" t="n">
        <v>115</v>
      </c>
      <c r="Z652" s="0" t="n">
        <v>2015</v>
      </c>
      <c r="AA652" s="0" t="n">
        <v>68100</v>
      </c>
      <c r="AB652" s="0" t="n">
        <v>9</v>
      </c>
      <c r="AC652" s="346" t="n">
        <v>0</v>
      </c>
      <c r="AD652" s="346" t="n">
        <v>0</v>
      </c>
    </row>
    <row r="653" customFormat="false" ht="11.25" hidden="false" customHeight="true" outlineLevel="0" collapsed="false">
      <c r="K653" s="0" t="n">
        <v>2015</v>
      </c>
      <c r="L653" s="0" t="n">
        <v>12</v>
      </c>
      <c r="M653" s="0" t="n">
        <v>9</v>
      </c>
      <c r="N653" s="0" t="n">
        <v>68000</v>
      </c>
      <c r="O653" s="0" t="n">
        <v>1120</v>
      </c>
      <c r="P653" s="346" t="n">
        <v>5</v>
      </c>
      <c r="Q653" s="346" t="str">
        <f aca="false">N653&amp;" "&amp;O653</f>
        <v>68000 1120</v>
      </c>
      <c r="R653" s="346" t="str">
        <f aca="false">N653&amp;" "&amp;M653&amp;" "&amp;O653</f>
        <v>68000 9 1120</v>
      </c>
      <c r="Y653" s="0" t="n">
        <v>115</v>
      </c>
      <c r="Z653" s="0" t="n">
        <v>2015</v>
      </c>
      <c r="AA653" s="0" t="n">
        <v>68200</v>
      </c>
      <c r="AB653" s="0" t="n">
        <v>2</v>
      </c>
      <c r="AC653" s="346" t="n">
        <v>0</v>
      </c>
      <c r="AD653" s="346" t="n">
        <v>0</v>
      </c>
    </row>
    <row r="654" customFormat="false" ht="11.25" hidden="false" customHeight="true" outlineLevel="0" collapsed="false">
      <c r="K654" s="0" t="n">
        <v>2015</v>
      </c>
      <c r="L654" s="0" t="n">
        <v>12</v>
      </c>
      <c r="M654" s="0" t="n">
        <v>9</v>
      </c>
      <c r="N654" s="0" t="n">
        <v>68000</v>
      </c>
      <c r="O654" s="0" t="n">
        <v>1141</v>
      </c>
      <c r="P654" s="346" t="n">
        <v>6</v>
      </c>
      <c r="Q654" s="346" t="str">
        <f aca="false">N654&amp;" "&amp;O654</f>
        <v>68000 1141</v>
      </c>
      <c r="R654" s="346" t="str">
        <f aca="false">N654&amp;" "&amp;M654&amp;" "&amp;O654</f>
        <v>68000 9 1141</v>
      </c>
      <c r="Y654" s="0" t="n">
        <v>115</v>
      </c>
      <c r="Z654" s="0" t="n">
        <v>2015</v>
      </c>
      <c r="AA654" s="0" t="n">
        <v>68200</v>
      </c>
      <c r="AB654" s="0" t="n">
        <v>3</v>
      </c>
      <c r="AC654" s="346" t="n">
        <v>0</v>
      </c>
      <c r="AD654" s="346" t="n">
        <v>0</v>
      </c>
    </row>
    <row r="655" customFormat="false" ht="11.25" hidden="false" customHeight="true" outlineLevel="0" collapsed="false">
      <c r="K655" s="0" t="n">
        <v>2015</v>
      </c>
      <c r="L655" s="0" t="n">
        <v>13</v>
      </c>
      <c r="M655" s="0" t="n">
        <v>2</v>
      </c>
      <c r="N655" s="0" t="n">
        <v>61100</v>
      </c>
      <c r="O655" s="0" t="n">
        <v>1120</v>
      </c>
      <c r="P655" s="346" t="n">
        <v>72</v>
      </c>
      <c r="Q655" s="346" t="str">
        <f aca="false">N655&amp;" "&amp;O655</f>
        <v>61100 1120</v>
      </c>
      <c r="R655" s="346" t="str">
        <f aca="false">N655&amp;" "&amp;M655&amp;" "&amp;O655</f>
        <v>61100 2 1120</v>
      </c>
      <c r="Y655" s="0" t="n">
        <v>115</v>
      </c>
      <c r="Z655" s="0" t="n">
        <v>2015</v>
      </c>
      <c r="AA655" s="0" t="n">
        <v>68200</v>
      </c>
      <c r="AB655" s="0" t="n">
        <v>9</v>
      </c>
      <c r="AC655" s="346" t="n">
        <v>0</v>
      </c>
      <c r="AD655" s="346" t="n">
        <v>0</v>
      </c>
    </row>
    <row r="656" customFormat="false" ht="11.25" hidden="false" customHeight="true" outlineLevel="0" collapsed="false">
      <c r="K656" s="0" t="n">
        <v>2015</v>
      </c>
      <c r="L656" s="0" t="n">
        <v>13</v>
      </c>
      <c r="M656" s="0" t="n">
        <v>2</v>
      </c>
      <c r="N656" s="0" t="n">
        <v>61100</v>
      </c>
      <c r="O656" s="0" t="n">
        <v>1151</v>
      </c>
      <c r="P656" s="346" t="n">
        <v>28</v>
      </c>
      <c r="Q656" s="346" t="str">
        <f aca="false">N656&amp;" "&amp;O656</f>
        <v>61100 1151</v>
      </c>
      <c r="R656" s="346" t="str">
        <f aca="false">N656&amp;" "&amp;M656&amp;" "&amp;O656</f>
        <v>61100 2 1151</v>
      </c>
      <c r="Y656" s="0" t="n">
        <v>116</v>
      </c>
      <c r="Z656" s="0" t="n">
        <v>2015</v>
      </c>
      <c r="AA656" s="0" t="n">
        <v>68100</v>
      </c>
      <c r="AB656" s="0" t="n">
        <v>2</v>
      </c>
      <c r="AC656" s="346" t="n">
        <v>17439</v>
      </c>
      <c r="AD656" s="346" t="n">
        <v>1</v>
      </c>
    </row>
    <row r="657" customFormat="false" ht="11.25" hidden="false" customHeight="true" outlineLevel="0" collapsed="false">
      <c r="K657" s="0" t="n">
        <v>2015</v>
      </c>
      <c r="L657" s="0" t="n">
        <v>13</v>
      </c>
      <c r="M657" s="0" t="n">
        <v>2</v>
      </c>
      <c r="N657" s="0" t="n">
        <v>61100</v>
      </c>
      <c r="O657" s="0" t="n">
        <v>1520</v>
      </c>
      <c r="P657" s="346" t="n">
        <v>3</v>
      </c>
      <c r="Q657" s="346" t="str">
        <f aca="false">N657&amp;" "&amp;O657</f>
        <v>61100 1520</v>
      </c>
      <c r="R657" s="346" t="str">
        <f aca="false">N657&amp;" "&amp;M657&amp;" "&amp;O657</f>
        <v>61100 2 1520</v>
      </c>
      <c r="Y657" s="0" t="n">
        <v>116</v>
      </c>
      <c r="Z657" s="0" t="n">
        <v>2015</v>
      </c>
      <c r="AA657" s="0" t="n">
        <v>68100</v>
      </c>
      <c r="AB657" s="0" t="n">
        <v>3</v>
      </c>
      <c r="AC657" s="346" t="n">
        <v>0</v>
      </c>
      <c r="AD657" s="346" t="n">
        <v>0</v>
      </c>
    </row>
    <row r="658" customFormat="false" ht="11.25" hidden="false" customHeight="true" outlineLevel="0" collapsed="false">
      <c r="K658" s="0" t="n">
        <v>2015</v>
      </c>
      <c r="L658" s="0" t="n">
        <v>13</v>
      </c>
      <c r="M658" s="0" t="n">
        <v>2</v>
      </c>
      <c r="N658" s="0" t="n">
        <v>61210</v>
      </c>
      <c r="O658" s="0" t="n">
        <v>1120</v>
      </c>
      <c r="P658" s="346" t="n">
        <v>1</v>
      </c>
      <c r="Q658" s="346" t="str">
        <f aca="false">N658&amp;" "&amp;O658</f>
        <v>61210 1120</v>
      </c>
      <c r="R658" s="346" t="str">
        <f aca="false">N658&amp;" "&amp;M658&amp;" "&amp;O658</f>
        <v>61210 2 1120</v>
      </c>
      <c r="Y658" s="0" t="n">
        <v>116</v>
      </c>
      <c r="Z658" s="0" t="n">
        <v>2015</v>
      </c>
      <c r="AA658" s="0" t="n">
        <v>68100</v>
      </c>
      <c r="AB658" s="0" t="n">
        <v>9</v>
      </c>
      <c r="AC658" s="346" t="n">
        <v>0</v>
      </c>
      <c r="AD658" s="346" t="n">
        <v>0</v>
      </c>
    </row>
    <row r="659" customFormat="false" ht="11.25" hidden="false" customHeight="true" outlineLevel="0" collapsed="false">
      <c r="K659" s="0" t="n">
        <v>2015</v>
      </c>
      <c r="L659" s="0" t="n">
        <v>13</v>
      </c>
      <c r="M659" s="0" t="n">
        <v>2</v>
      </c>
      <c r="N659" s="0" t="n">
        <v>61230</v>
      </c>
      <c r="O659" s="0" t="n">
        <v>1120</v>
      </c>
      <c r="P659" s="346" t="n">
        <v>0.3</v>
      </c>
      <c r="Q659" s="346" t="str">
        <f aca="false">N659&amp;" "&amp;O659</f>
        <v>61230 1120</v>
      </c>
      <c r="R659" s="346" t="str">
        <f aca="false">N659&amp;" "&amp;M659&amp;" "&amp;O659</f>
        <v>61230 2 1120</v>
      </c>
      <c r="Y659" s="0" t="n">
        <v>116</v>
      </c>
      <c r="Z659" s="0" t="n">
        <v>2015</v>
      </c>
      <c r="AA659" s="0" t="n">
        <v>68200</v>
      </c>
      <c r="AB659" s="0" t="n">
        <v>2</v>
      </c>
      <c r="AC659" s="346" t="n">
        <v>50340.25</v>
      </c>
      <c r="AD659" s="346" t="n">
        <v>1</v>
      </c>
    </row>
    <row r="660" customFormat="false" ht="11.25" hidden="false" customHeight="true" outlineLevel="0" collapsed="false">
      <c r="K660" s="0" t="n">
        <v>2015</v>
      </c>
      <c r="L660" s="0" t="n">
        <v>13</v>
      </c>
      <c r="M660" s="0" t="n">
        <v>2</v>
      </c>
      <c r="N660" s="0" t="n">
        <v>61310</v>
      </c>
      <c r="O660" s="0" t="n">
        <v>1110</v>
      </c>
      <c r="P660" s="346" t="n">
        <v>0.5</v>
      </c>
      <c r="Q660" s="346" t="str">
        <f aca="false">N660&amp;" "&amp;O660</f>
        <v>61310 1110</v>
      </c>
      <c r="R660" s="346" t="str">
        <f aca="false">N660&amp;" "&amp;M660&amp;" "&amp;O660</f>
        <v>61310 2 1110</v>
      </c>
      <c r="Y660" s="0" t="n">
        <v>116</v>
      </c>
      <c r="Z660" s="0" t="n">
        <v>2015</v>
      </c>
      <c r="AA660" s="0" t="n">
        <v>68200</v>
      </c>
      <c r="AB660" s="0" t="n">
        <v>3</v>
      </c>
      <c r="AC660" s="346" t="n">
        <v>18086.25</v>
      </c>
      <c r="AD660" s="346" t="n">
        <v>0.42</v>
      </c>
    </row>
    <row r="661" customFormat="false" ht="11.25" hidden="false" customHeight="true" outlineLevel="0" collapsed="false">
      <c r="K661" s="0" t="n">
        <v>2015</v>
      </c>
      <c r="L661" s="0" t="n">
        <v>13</v>
      </c>
      <c r="M661" s="0" t="n">
        <v>2</v>
      </c>
      <c r="N661" s="0" t="n">
        <v>61310</v>
      </c>
      <c r="O661" s="0" t="n">
        <v>1120</v>
      </c>
      <c r="P661" s="346" t="n">
        <v>4</v>
      </c>
      <c r="Q661" s="346" t="str">
        <f aca="false">N661&amp;" "&amp;O661</f>
        <v>61310 1120</v>
      </c>
      <c r="R661" s="346" t="str">
        <f aca="false">N661&amp;" "&amp;M661&amp;" "&amp;O661</f>
        <v>61310 2 1120</v>
      </c>
      <c r="Y661" s="0" t="n">
        <v>116</v>
      </c>
      <c r="Z661" s="0" t="n">
        <v>2015</v>
      </c>
      <c r="AA661" s="0" t="n">
        <v>68200</v>
      </c>
      <c r="AB661" s="0" t="n">
        <v>9</v>
      </c>
      <c r="AC661" s="346" t="n">
        <v>125255</v>
      </c>
      <c r="AD661" s="346" t="n">
        <v>2</v>
      </c>
    </row>
    <row r="662" customFormat="false" ht="11.25" hidden="false" customHeight="true" outlineLevel="0" collapsed="false">
      <c r="K662" s="0" t="n">
        <v>2015</v>
      </c>
      <c r="L662" s="0" t="n">
        <v>13</v>
      </c>
      <c r="M662" s="0" t="n">
        <v>2</v>
      </c>
      <c r="N662" s="0" t="n">
        <v>61310</v>
      </c>
      <c r="O662" s="0" t="n">
        <v>1150</v>
      </c>
      <c r="P662" s="346" t="n">
        <v>4</v>
      </c>
      <c r="Q662" s="346" t="str">
        <f aca="false">N662&amp;" "&amp;O662</f>
        <v>61310 1150</v>
      </c>
      <c r="R662" s="346" t="str">
        <f aca="false">N662&amp;" "&amp;M662&amp;" "&amp;O662</f>
        <v>61310 2 1150</v>
      </c>
      <c r="Y662" s="0" t="n">
        <v>117</v>
      </c>
      <c r="Z662" s="0" t="n">
        <v>2015</v>
      </c>
      <c r="AA662" s="0" t="n">
        <v>68100</v>
      </c>
      <c r="AB662" s="0" t="n">
        <v>3</v>
      </c>
      <c r="AC662" s="346" t="n">
        <v>0</v>
      </c>
      <c r="AD662" s="346" t="n">
        <v>0</v>
      </c>
    </row>
    <row r="663" customFormat="false" ht="11.25" hidden="false" customHeight="true" outlineLevel="0" collapsed="false">
      <c r="K663" s="0" t="n">
        <v>2015</v>
      </c>
      <c r="L663" s="0" t="n">
        <v>13</v>
      </c>
      <c r="M663" s="0" t="n">
        <v>2</v>
      </c>
      <c r="N663" s="0" t="n">
        <v>61320</v>
      </c>
      <c r="O663" s="0" t="n">
        <v>1122</v>
      </c>
      <c r="P663" s="346" t="n">
        <v>3</v>
      </c>
      <c r="Q663" s="346" t="str">
        <f aca="false">N663&amp;" "&amp;O663</f>
        <v>61320 1122</v>
      </c>
      <c r="R663" s="346" t="str">
        <f aca="false">N663&amp;" "&amp;M663&amp;" "&amp;O663</f>
        <v>61320 2 1122</v>
      </c>
      <c r="Y663" s="0" t="n">
        <v>117</v>
      </c>
      <c r="Z663" s="0" t="n">
        <v>2015</v>
      </c>
      <c r="AA663" s="0" t="n">
        <v>68100</v>
      </c>
      <c r="AB663" s="0" t="n">
        <v>9</v>
      </c>
      <c r="AC663" s="346" t="n">
        <v>0</v>
      </c>
      <c r="AD663" s="346" t="n">
        <v>0</v>
      </c>
    </row>
    <row r="664" customFormat="false" ht="11.25" hidden="false" customHeight="true" outlineLevel="0" collapsed="false">
      <c r="K664" s="0" t="n">
        <v>2015</v>
      </c>
      <c r="L664" s="0" t="n">
        <v>13</v>
      </c>
      <c r="M664" s="0" t="n">
        <v>2</v>
      </c>
      <c r="N664" s="0" t="n">
        <v>61410</v>
      </c>
      <c r="O664" s="0" t="n">
        <v>1126</v>
      </c>
      <c r="P664" s="346" t="n">
        <v>3</v>
      </c>
      <c r="Q664" s="346" t="str">
        <f aca="false">N664&amp;" "&amp;O664</f>
        <v>61410 1126</v>
      </c>
      <c r="R664" s="346" t="str">
        <f aca="false">N664&amp;" "&amp;M664&amp;" "&amp;O664</f>
        <v>61410 2 1126</v>
      </c>
      <c r="Y664" s="0" t="n">
        <v>117</v>
      </c>
      <c r="Z664" s="0" t="n">
        <v>2015</v>
      </c>
      <c r="AA664" s="0" t="n">
        <v>68200</v>
      </c>
      <c r="AB664" s="0" t="n">
        <v>2</v>
      </c>
      <c r="AC664" s="346" t="n">
        <v>0</v>
      </c>
      <c r="AD664" s="346" t="n">
        <v>0</v>
      </c>
    </row>
    <row r="665" customFormat="false" ht="11.25" hidden="false" customHeight="true" outlineLevel="0" collapsed="false">
      <c r="K665" s="0" t="n">
        <v>2015</v>
      </c>
      <c r="L665" s="0" t="n">
        <v>13</v>
      </c>
      <c r="M665" s="0" t="n">
        <v>2</v>
      </c>
      <c r="N665" s="0" t="n">
        <v>61410</v>
      </c>
      <c r="O665" s="0" t="n">
        <v>1150</v>
      </c>
      <c r="P665" s="346" t="n">
        <v>3</v>
      </c>
      <c r="Q665" s="346" t="str">
        <f aca="false">N665&amp;" "&amp;O665</f>
        <v>61410 1150</v>
      </c>
      <c r="R665" s="346" t="str">
        <f aca="false">N665&amp;" "&amp;M665&amp;" "&amp;O665</f>
        <v>61410 2 1150</v>
      </c>
      <c r="Y665" s="0" t="n">
        <v>117</v>
      </c>
      <c r="Z665" s="0" t="n">
        <v>2015</v>
      </c>
      <c r="AA665" s="0" t="n">
        <v>68200</v>
      </c>
      <c r="AB665" s="0" t="n">
        <v>3</v>
      </c>
      <c r="AC665" s="346" t="n">
        <v>0</v>
      </c>
      <c r="AD665" s="346" t="n">
        <v>0</v>
      </c>
    </row>
    <row r="666" customFormat="false" ht="11.25" hidden="false" customHeight="true" outlineLevel="0" collapsed="false">
      <c r="K666" s="0" t="n">
        <v>2015</v>
      </c>
      <c r="L666" s="0" t="n">
        <v>13</v>
      </c>
      <c r="M666" s="0" t="n">
        <v>3</v>
      </c>
      <c r="N666" s="0" t="n">
        <v>61100</v>
      </c>
      <c r="O666" s="0" t="n">
        <v>1120</v>
      </c>
      <c r="P666" s="346" t="n">
        <v>82</v>
      </c>
      <c r="Q666" s="346" t="str">
        <f aca="false">N666&amp;" "&amp;O666</f>
        <v>61100 1120</v>
      </c>
      <c r="R666" s="346" t="str">
        <f aca="false">N666&amp;" "&amp;M666&amp;" "&amp;O666</f>
        <v>61100 3 1120</v>
      </c>
      <c r="Y666" s="0" t="n">
        <v>117</v>
      </c>
      <c r="Z666" s="0" t="n">
        <v>2015</v>
      </c>
      <c r="AA666" s="0" t="n">
        <v>68200</v>
      </c>
      <c r="AB666" s="0" t="n">
        <v>9</v>
      </c>
      <c r="AC666" s="346" t="n">
        <v>1742431</v>
      </c>
      <c r="AD666" s="346" t="n">
        <v>27</v>
      </c>
    </row>
    <row r="667" customFormat="false" ht="11.25" hidden="false" customHeight="true" outlineLevel="0" collapsed="false">
      <c r="K667" s="0" t="n">
        <v>2015</v>
      </c>
      <c r="L667" s="0" t="n">
        <v>13</v>
      </c>
      <c r="M667" s="0" t="n">
        <v>3</v>
      </c>
      <c r="N667" s="0" t="n">
        <v>61100</v>
      </c>
      <c r="O667" s="0" t="n">
        <v>1151</v>
      </c>
      <c r="P667" s="346" t="n">
        <v>17</v>
      </c>
      <c r="Q667" s="346" t="str">
        <f aca="false">N667&amp;" "&amp;O667</f>
        <v>61100 1151</v>
      </c>
      <c r="R667" s="346" t="str">
        <f aca="false">N667&amp;" "&amp;M667&amp;" "&amp;O667</f>
        <v>61100 3 1151</v>
      </c>
      <c r="Y667" s="0" t="n">
        <v>117</v>
      </c>
      <c r="Z667" s="0" t="n">
        <v>2015</v>
      </c>
      <c r="AA667" s="0" t="n">
        <v>68100</v>
      </c>
      <c r="AB667" s="0" t="n">
        <v>2</v>
      </c>
      <c r="AC667" s="346" t="n">
        <v>0</v>
      </c>
      <c r="AD667" s="346" t="n">
        <v>0</v>
      </c>
    </row>
    <row r="668" customFormat="false" ht="11.25" hidden="false" customHeight="true" outlineLevel="0" collapsed="false">
      <c r="K668" s="0" t="n">
        <v>2015</v>
      </c>
      <c r="L668" s="0" t="n">
        <v>13</v>
      </c>
      <c r="M668" s="0" t="n">
        <v>3</v>
      </c>
      <c r="N668" s="0" t="n">
        <v>61100</v>
      </c>
      <c r="O668" s="0" t="n">
        <v>1520</v>
      </c>
      <c r="P668" s="346" t="n">
        <v>4.8</v>
      </c>
      <c r="Q668" s="346" t="str">
        <f aca="false">N668&amp;" "&amp;O668</f>
        <v>61100 1520</v>
      </c>
      <c r="R668" s="346" t="str">
        <f aca="false">N668&amp;" "&amp;M668&amp;" "&amp;O668</f>
        <v>61100 3 1520</v>
      </c>
      <c r="Y668" s="0" t="n">
        <v>118</v>
      </c>
      <c r="Z668" s="0" t="n">
        <v>2015</v>
      </c>
      <c r="AA668" s="0" t="n">
        <v>68100</v>
      </c>
      <c r="AB668" s="0" t="n">
        <v>2</v>
      </c>
      <c r="AC668" s="346" t="n">
        <v>0</v>
      </c>
      <c r="AD668" s="346" t="n">
        <v>0</v>
      </c>
    </row>
    <row r="669" customFormat="false" ht="11.25" hidden="false" customHeight="true" outlineLevel="0" collapsed="false">
      <c r="K669" s="0" t="n">
        <v>2015</v>
      </c>
      <c r="L669" s="0" t="n">
        <v>13</v>
      </c>
      <c r="M669" s="0" t="n">
        <v>3</v>
      </c>
      <c r="N669" s="0" t="n">
        <v>61210</v>
      </c>
      <c r="O669" s="0" t="n">
        <v>1120</v>
      </c>
      <c r="P669" s="346" t="n">
        <v>3.5</v>
      </c>
      <c r="Q669" s="346" t="str">
        <f aca="false">N669&amp;" "&amp;O669</f>
        <v>61210 1120</v>
      </c>
      <c r="R669" s="346" t="str">
        <f aca="false">N669&amp;" "&amp;M669&amp;" "&amp;O669</f>
        <v>61210 3 1120</v>
      </c>
      <c r="Y669" s="0" t="n">
        <v>118</v>
      </c>
      <c r="Z669" s="0" t="n">
        <v>2015</v>
      </c>
      <c r="AA669" s="0" t="n">
        <v>68100</v>
      </c>
      <c r="AB669" s="0" t="n">
        <v>3</v>
      </c>
      <c r="AC669" s="346" t="n">
        <v>0</v>
      </c>
      <c r="AD669" s="346" t="n">
        <v>0</v>
      </c>
    </row>
    <row r="670" customFormat="false" ht="11.25" hidden="false" customHeight="true" outlineLevel="0" collapsed="false">
      <c r="K670" s="0" t="n">
        <v>2015</v>
      </c>
      <c r="L670" s="0" t="n">
        <v>13</v>
      </c>
      <c r="M670" s="0" t="n">
        <v>3</v>
      </c>
      <c r="N670" s="0" t="n">
        <v>61210</v>
      </c>
      <c r="O670" s="0" t="n">
        <v>1150</v>
      </c>
      <c r="P670" s="346" t="n">
        <v>2</v>
      </c>
      <c r="Q670" s="346" t="str">
        <f aca="false">N670&amp;" "&amp;O670</f>
        <v>61210 1150</v>
      </c>
      <c r="R670" s="346" t="str">
        <f aca="false">N670&amp;" "&amp;M670&amp;" "&amp;O670</f>
        <v>61210 3 1150</v>
      </c>
      <c r="Y670" s="0" t="n">
        <v>118</v>
      </c>
      <c r="Z670" s="0" t="n">
        <v>2015</v>
      </c>
      <c r="AA670" s="0" t="n">
        <v>68100</v>
      </c>
      <c r="AB670" s="0" t="n">
        <v>9</v>
      </c>
      <c r="AC670" s="346" t="n">
        <v>0</v>
      </c>
      <c r="AD670" s="346" t="n">
        <v>0</v>
      </c>
    </row>
    <row r="671" customFormat="false" ht="11.25" hidden="false" customHeight="true" outlineLevel="0" collapsed="false">
      <c r="K671" s="0" t="n">
        <v>2015</v>
      </c>
      <c r="L671" s="0" t="n">
        <v>13</v>
      </c>
      <c r="M671" s="0" t="n">
        <v>3</v>
      </c>
      <c r="N671" s="0" t="n">
        <v>61230</v>
      </c>
      <c r="O671" s="0" t="n">
        <v>1120</v>
      </c>
      <c r="P671" s="346" t="n">
        <v>1</v>
      </c>
      <c r="Q671" s="346" t="str">
        <f aca="false">N671&amp;" "&amp;O671</f>
        <v>61230 1120</v>
      </c>
      <c r="R671" s="346" t="str">
        <f aca="false">N671&amp;" "&amp;M671&amp;" "&amp;O671</f>
        <v>61230 3 1120</v>
      </c>
      <c r="Y671" s="0" t="n">
        <v>118</v>
      </c>
      <c r="Z671" s="0" t="n">
        <v>2015</v>
      </c>
      <c r="AA671" s="0" t="n">
        <v>68200</v>
      </c>
      <c r="AB671" s="0" t="n">
        <v>2</v>
      </c>
      <c r="AC671" s="346" t="n">
        <v>0</v>
      </c>
      <c r="AD671" s="346" t="n">
        <v>0</v>
      </c>
    </row>
    <row r="672" customFormat="false" ht="11.25" hidden="false" customHeight="true" outlineLevel="0" collapsed="false">
      <c r="K672" s="0" t="n">
        <v>2015</v>
      </c>
      <c r="L672" s="0" t="n">
        <v>13</v>
      </c>
      <c r="M672" s="0" t="n">
        <v>3</v>
      </c>
      <c r="N672" s="0" t="n">
        <v>61310</v>
      </c>
      <c r="O672" s="0" t="n">
        <v>1110</v>
      </c>
      <c r="P672" s="346" t="n">
        <v>0.5</v>
      </c>
      <c r="Q672" s="346" t="str">
        <f aca="false">N672&amp;" "&amp;O672</f>
        <v>61310 1110</v>
      </c>
      <c r="R672" s="346" t="str">
        <f aca="false">N672&amp;" "&amp;M672&amp;" "&amp;O672</f>
        <v>61310 3 1110</v>
      </c>
      <c r="Y672" s="0" t="n">
        <v>118</v>
      </c>
      <c r="Z672" s="0" t="n">
        <v>2015</v>
      </c>
      <c r="AA672" s="0" t="n">
        <v>68200</v>
      </c>
      <c r="AB672" s="0" t="n">
        <v>3</v>
      </c>
      <c r="AC672" s="346" t="n">
        <v>0</v>
      </c>
      <c r="AD672" s="346" t="n">
        <v>0</v>
      </c>
    </row>
    <row r="673" customFormat="false" ht="11.25" hidden="false" customHeight="true" outlineLevel="0" collapsed="false">
      <c r="K673" s="0" t="n">
        <v>2015</v>
      </c>
      <c r="L673" s="0" t="n">
        <v>13</v>
      </c>
      <c r="M673" s="0" t="n">
        <v>3</v>
      </c>
      <c r="N673" s="0" t="n">
        <v>61310</v>
      </c>
      <c r="O673" s="0" t="n">
        <v>1120</v>
      </c>
      <c r="P673" s="346" t="n">
        <v>3</v>
      </c>
      <c r="Q673" s="346" t="str">
        <f aca="false">N673&amp;" "&amp;O673</f>
        <v>61310 1120</v>
      </c>
      <c r="R673" s="346" t="str">
        <f aca="false">N673&amp;" "&amp;M673&amp;" "&amp;O673</f>
        <v>61310 3 1120</v>
      </c>
      <c r="Y673" s="0" t="n">
        <v>118</v>
      </c>
      <c r="Z673" s="0" t="n">
        <v>2015</v>
      </c>
      <c r="AA673" s="0" t="n">
        <v>68200</v>
      </c>
      <c r="AB673" s="0" t="n">
        <v>9</v>
      </c>
      <c r="AC673" s="346" t="n">
        <v>0</v>
      </c>
      <c r="AD673" s="346" t="n">
        <v>0</v>
      </c>
    </row>
    <row r="674" customFormat="false" ht="11.25" hidden="false" customHeight="true" outlineLevel="0" collapsed="false">
      <c r="K674" s="0" t="n">
        <v>2015</v>
      </c>
      <c r="L674" s="0" t="n">
        <v>13</v>
      </c>
      <c r="M674" s="0" t="n">
        <v>3</v>
      </c>
      <c r="N674" s="0" t="n">
        <v>61310</v>
      </c>
      <c r="O674" s="0" t="n">
        <v>1150</v>
      </c>
      <c r="P674" s="346" t="n">
        <v>2.5</v>
      </c>
      <c r="Q674" s="346" t="str">
        <f aca="false">N674&amp;" "&amp;O674</f>
        <v>61310 1150</v>
      </c>
      <c r="R674" s="346" t="str">
        <f aca="false">N674&amp;" "&amp;M674&amp;" "&amp;O674</f>
        <v>61310 3 1150</v>
      </c>
      <c r="Y674" s="0" t="n">
        <v>119</v>
      </c>
      <c r="Z674" s="0" t="n">
        <v>2015</v>
      </c>
      <c r="AA674" s="0" t="n">
        <v>68200</v>
      </c>
      <c r="AB674" s="0" t="n">
        <v>3</v>
      </c>
      <c r="AC674" s="346" t="n">
        <v>0</v>
      </c>
      <c r="AD674" s="346" t="n">
        <v>0</v>
      </c>
    </row>
    <row r="675" customFormat="false" ht="11.25" hidden="false" customHeight="true" outlineLevel="0" collapsed="false">
      <c r="K675" s="0" t="n">
        <v>2015</v>
      </c>
      <c r="L675" s="0" t="n">
        <v>13</v>
      </c>
      <c r="M675" s="0" t="n">
        <v>3</v>
      </c>
      <c r="N675" s="0" t="n">
        <v>61320</v>
      </c>
      <c r="O675" s="0" t="n">
        <v>1122</v>
      </c>
      <c r="P675" s="346" t="n">
        <v>3</v>
      </c>
      <c r="Q675" s="346" t="str">
        <f aca="false">N675&amp;" "&amp;O675</f>
        <v>61320 1122</v>
      </c>
      <c r="R675" s="346" t="str">
        <f aca="false">N675&amp;" "&amp;M675&amp;" "&amp;O675</f>
        <v>61320 3 1122</v>
      </c>
      <c r="Y675" s="0" t="n">
        <v>119</v>
      </c>
      <c r="Z675" s="0" t="n">
        <v>2015</v>
      </c>
      <c r="AA675" s="0" t="n">
        <v>68200</v>
      </c>
      <c r="AB675" s="0" t="n">
        <v>9</v>
      </c>
      <c r="AC675" s="346" t="n">
        <v>0</v>
      </c>
      <c r="AD675" s="346" t="n">
        <v>0</v>
      </c>
    </row>
    <row r="676" customFormat="false" ht="11.25" hidden="false" customHeight="true" outlineLevel="0" collapsed="false">
      <c r="K676" s="0" t="n">
        <v>2015</v>
      </c>
      <c r="L676" s="0" t="n">
        <v>13</v>
      </c>
      <c r="M676" s="0" t="n">
        <v>3</v>
      </c>
      <c r="N676" s="0" t="n">
        <v>61410</v>
      </c>
      <c r="O676" s="0" t="n">
        <v>1126</v>
      </c>
      <c r="P676" s="346" t="n">
        <v>2</v>
      </c>
      <c r="Q676" s="346" t="str">
        <f aca="false">N676&amp;" "&amp;O676</f>
        <v>61410 1126</v>
      </c>
      <c r="R676" s="346" t="str">
        <f aca="false">N676&amp;" "&amp;M676&amp;" "&amp;O676</f>
        <v>61410 3 1126</v>
      </c>
      <c r="Y676" s="0" t="n">
        <v>119</v>
      </c>
      <c r="Z676" s="0" t="n">
        <v>2015</v>
      </c>
      <c r="AA676" s="0" t="n">
        <v>68100</v>
      </c>
      <c r="AB676" s="0" t="n">
        <v>2</v>
      </c>
      <c r="AC676" s="346" t="n">
        <v>2491.5</v>
      </c>
      <c r="AD676" s="346" t="n">
        <v>0.05</v>
      </c>
    </row>
    <row r="677" customFormat="false" ht="11.25" hidden="false" customHeight="true" outlineLevel="0" collapsed="false">
      <c r="K677" s="0" t="n">
        <v>2015</v>
      </c>
      <c r="L677" s="0" t="n">
        <v>13</v>
      </c>
      <c r="M677" s="0" t="n">
        <v>3</v>
      </c>
      <c r="N677" s="0" t="n">
        <v>61410</v>
      </c>
      <c r="O677" s="0" t="n">
        <v>1127</v>
      </c>
      <c r="P677" s="346" t="n">
        <v>2</v>
      </c>
      <c r="Q677" s="346" t="str">
        <f aca="false">N677&amp;" "&amp;O677</f>
        <v>61410 1127</v>
      </c>
      <c r="R677" s="346" t="str">
        <f aca="false">N677&amp;" "&amp;M677&amp;" "&amp;O677</f>
        <v>61410 3 1127</v>
      </c>
      <c r="Y677" s="0" t="n">
        <v>119</v>
      </c>
      <c r="Z677" s="0" t="n">
        <v>2015</v>
      </c>
      <c r="AA677" s="0" t="n">
        <v>68100</v>
      </c>
      <c r="AB677" s="0" t="n">
        <v>3</v>
      </c>
      <c r="AC677" s="346" t="n">
        <v>2491.85</v>
      </c>
      <c r="AD677" s="346" t="n">
        <v>0.05</v>
      </c>
    </row>
    <row r="678" customFormat="false" ht="11.25" hidden="false" customHeight="true" outlineLevel="0" collapsed="false">
      <c r="K678" s="0" t="n">
        <v>2015</v>
      </c>
      <c r="L678" s="0" t="n">
        <v>13</v>
      </c>
      <c r="M678" s="0" t="n">
        <v>3</v>
      </c>
      <c r="N678" s="0" t="n">
        <v>61410</v>
      </c>
      <c r="O678" s="0" t="n">
        <v>1150</v>
      </c>
      <c r="P678" s="346" t="n">
        <v>4</v>
      </c>
      <c r="Q678" s="346" t="str">
        <f aca="false">N678&amp;" "&amp;O678</f>
        <v>61410 1150</v>
      </c>
      <c r="R678" s="346" t="str">
        <f aca="false">N678&amp;" "&amp;M678&amp;" "&amp;O678</f>
        <v>61410 3 1150</v>
      </c>
      <c r="Y678" s="0" t="n">
        <v>119</v>
      </c>
      <c r="Z678" s="0" t="n">
        <v>2015</v>
      </c>
      <c r="AA678" s="0" t="n">
        <v>68100</v>
      </c>
      <c r="AB678" s="0" t="n">
        <v>9</v>
      </c>
      <c r="AC678" s="346" t="n">
        <v>0</v>
      </c>
      <c r="AD678" s="346" t="n">
        <v>0</v>
      </c>
    </row>
    <row r="679" customFormat="false" ht="11.25" hidden="false" customHeight="true" outlineLevel="0" collapsed="false">
      <c r="K679" s="0" t="n">
        <v>2015</v>
      </c>
      <c r="L679" s="0" t="n">
        <v>13</v>
      </c>
      <c r="M679" s="0" t="n">
        <v>9</v>
      </c>
      <c r="N679" s="0" t="n">
        <v>61100</v>
      </c>
      <c r="O679" s="0" t="n">
        <v>1120</v>
      </c>
      <c r="P679" s="346" t="n">
        <v>9</v>
      </c>
      <c r="Q679" s="346" t="str">
        <f aca="false">N679&amp;" "&amp;O679</f>
        <v>61100 1120</v>
      </c>
      <c r="R679" s="346" t="str">
        <f aca="false">N679&amp;" "&amp;M679&amp;" "&amp;O679</f>
        <v>61100 9 1120</v>
      </c>
      <c r="Y679" s="0" t="n">
        <v>119</v>
      </c>
      <c r="Z679" s="0" t="n">
        <v>2015</v>
      </c>
      <c r="AA679" s="0" t="n">
        <v>68200</v>
      </c>
      <c r="AB679" s="0" t="n">
        <v>2</v>
      </c>
      <c r="AC679" s="346" t="n">
        <v>0</v>
      </c>
      <c r="AD679" s="346" t="n">
        <v>0</v>
      </c>
    </row>
    <row r="680" customFormat="false" ht="11.25" hidden="false" customHeight="true" outlineLevel="0" collapsed="false">
      <c r="K680" s="0" t="n">
        <v>2015</v>
      </c>
      <c r="L680" s="0" t="n">
        <v>13</v>
      </c>
      <c r="M680" s="0" t="n">
        <v>9</v>
      </c>
      <c r="N680" s="0" t="n">
        <v>61100</v>
      </c>
      <c r="O680" s="0" t="n">
        <v>1151</v>
      </c>
      <c r="P680" s="346" t="n">
        <v>5</v>
      </c>
      <c r="Q680" s="346" t="str">
        <f aca="false">N680&amp;" "&amp;O680</f>
        <v>61100 1151</v>
      </c>
      <c r="R680" s="346" t="str">
        <f aca="false">N680&amp;" "&amp;M680&amp;" "&amp;O680</f>
        <v>61100 9 1151</v>
      </c>
      <c r="Y680" s="0" t="n">
        <v>120</v>
      </c>
      <c r="Z680" s="0" t="n">
        <v>2015</v>
      </c>
      <c r="AA680" s="0" t="n">
        <v>68100</v>
      </c>
      <c r="AB680" s="0" t="n">
        <v>3</v>
      </c>
      <c r="AC680" s="346" t="n">
        <v>0</v>
      </c>
      <c r="AD680" s="346" t="n">
        <v>0</v>
      </c>
    </row>
    <row r="681" customFormat="false" ht="11.25" hidden="false" customHeight="true" outlineLevel="0" collapsed="false">
      <c r="K681" s="0" t="n">
        <v>2015</v>
      </c>
      <c r="L681" s="0" t="n">
        <v>13</v>
      </c>
      <c r="M681" s="0" t="n">
        <v>9</v>
      </c>
      <c r="N681" s="0" t="n">
        <v>62100</v>
      </c>
      <c r="O681" s="0" t="n">
        <v>1111</v>
      </c>
      <c r="P681" s="346" t="n">
        <v>5</v>
      </c>
      <c r="Q681" s="346" t="str">
        <f aca="false">N681&amp;" "&amp;O681</f>
        <v>62100 1111</v>
      </c>
      <c r="R681" s="346" t="str">
        <f aca="false">N681&amp;" "&amp;M681&amp;" "&amp;O681</f>
        <v>62100 9 1111</v>
      </c>
      <c r="Y681" s="0" t="n">
        <v>120</v>
      </c>
      <c r="Z681" s="0" t="n">
        <v>2015</v>
      </c>
      <c r="AA681" s="0" t="n">
        <v>68100</v>
      </c>
      <c r="AB681" s="0" t="n">
        <v>9</v>
      </c>
      <c r="AC681" s="346" t="n">
        <v>122169.16</v>
      </c>
      <c r="AD681" s="346" t="n">
        <v>2.25</v>
      </c>
    </row>
    <row r="682" customFormat="false" ht="11.25" hidden="false" customHeight="true" outlineLevel="0" collapsed="false">
      <c r="K682" s="0" t="n">
        <v>2015</v>
      </c>
      <c r="L682" s="0" t="n">
        <v>13</v>
      </c>
      <c r="M682" s="0" t="n">
        <v>9</v>
      </c>
      <c r="N682" s="0" t="n">
        <v>62100</v>
      </c>
      <c r="O682" s="0" t="n">
        <v>1112</v>
      </c>
      <c r="P682" s="346" t="n">
        <v>1</v>
      </c>
      <c r="Q682" s="346" t="str">
        <f aca="false">N682&amp;" "&amp;O682</f>
        <v>62100 1112</v>
      </c>
      <c r="R682" s="346" t="str">
        <f aca="false">N682&amp;" "&amp;M682&amp;" "&amp;O682</f>
        <v>62100 9 1112</v>
      </c>
      <c r="Y682" s="0" t="n">
        <v>120</v>
      </c>
      <c r="Z682" s="0" t="n">
        <v>2015</v>
      </c>
      <c r="AA682" s="0" t="n">
        <v>68200</v>
      </c>
      <c r="AB682" s="0" t="n">
        <v>2</v>
      </c>
      <c r="AC682" s="346" t="n">
        <v>0</v>
      </c>
      <c r="AD682" s="346" t="n">
        <v>0</v>
      </c>
    </row>
    <row r="683" customFormat="false" ht="11.25" hidden="false" customHeight="true" outlineLevel="0" collapsed="false">
      <c r="K683" s="0" t="n">
        <v>2015</v>
      </c>
      <c r="L683" s="0" t="n">
        <v>13</v>
      </c>
      <c r="M683" s="0" t="n">
        <v>9</v>
      </c>
      <c r="N683" s="0" t="n">
        <v>62100</v>
      </c>
      <c r="O683" s="0" t="n">
        <v>1130</v>
      </c>
      <c r="P683" s="346" t="n">
        <v>1</v>
      </c>
      <c r="Q683" s="346" t="str">
        <f aca="false">N683&amp;" "&amp;O683</f>
        <v>62100 1130</v>
      </c>
      <c r="R683" s="346" t="str">
        <f aca="false">N683&amp;" "&amp;M683&amp;" "&amp;O683</f>
        <v>62100 9 1130</v>
      </c>
      <c r="Y683" s="0" t="n">
        <v>120</v>
      </c>
      <c r="Z683" s="0" t="n">
        <v>2015</v>
      </c>
      <c r="AA683" s="0" t="n">
        <v>68200</v>
      </c>
      <c r="AB683" s="0" t="n">
        <v>3</v>
      </c>
      <c r="AC683" s="346" t="n">
        <v>0</v>
      </c>
      <c r="AD683" s="346" t="n">
        <v>0</v>
      </c>
    </row>
    <row r="684" customFormat="false" ht="11.25" hidden="false" customHeight="true" outlineLevel="0" collapsed="false">
      <c r="K684" s="0" t="n">
        <v>2015</v>
      </c>
      <c r="L684" s="0" t="n">
        <v>13</v>
      </c>
      <c r="M684" s="0" t="n">
        <v>9</v>
      </c>
      <c r="N684" s="0" t="n">
        <v>62100</v>
      </c>
      <c r="O684" s="0" t="n">
        <v>1150</v>
      </c>
      <c r="P684" s="346" t="n">
        <v>3</v>
      </c>
      <c r="Q684" s="346" t="str">
        <f aca="false">N684&amp;" "&amp;O684</f>
        <v>62100 1150</v>
      </c>
      <c r="R684" s="346" t="str">
        <f aca="false">N684&amp;" "&amp;M684&amp;" "&amp;O684</f>
        <v>62100 9 1150</v>
      </c>
      <c r="Y684" s="0" t="n">
        <v>120</v>
      </c>
      <c r="Z684" s="0" t="n">
        <v>2015</v>
      </c>
      <c r="AA684" s="0" t="n">
        <v>68200</v>
      </c>
      <c r="AB684" s="0" t="n">
        <v>9</v>
      </c>
      <c r="AC684" s="346" t="n">
        <v>0</v>
      </c>
      <c r="AD684" s="346" t="n">
        <v>0</v>
      </c>
    </row>
    <row r="685" customFormat="false" ht="11.25" hidden="false" customHeight="true" outlineLevel="0" collapsed="false">
      <c r="K685" s="0" t="n">
        <v>2015</v>
      </c>
      <c r="L685" s="0" t="n">
        <v>13</v>
      </c>
      <c r="M685" s="0" t="n">
        <v>9</v>
      </c>
      <c r="N685" s="0" t="n">
        <v>62200</v>
      </c>
      <c r="O685" s="0" t="n">
        <v>1130</v>
      </c>
      <c r="P685" s="346" t="n">
        <v>0.35</v>
      </c>
      <c r="Q685" s="346" t="str">
        <f aca="false">N685&amp;" "&amp;O685</f>
        <v>62200 1130</v>
      </c>
      <c r="R685" s="346" t="str">
        <f aca="false">N685&amp;" "&amp;M685&amp;" "&amp;O685</f>
        <v>62200 9 1130</v>
      </c>
      <c r="Y685" s="0" t="n">
        <v>120</v>
      </c>
      <c r="Z685" s="0" t="n">
        <v>2015</v>
      </c>
      <c r="AA685" s="0" t="n">
        <v>68100</v>
      </c>
      <c r="AB685" s="0" t="n">
        <v>2</v>
      </c>
      <c r="AC685" s="346" t="n">
        <v>0</v>
      </c>
      <c r="AD685" s="346" t="n">
        <v>0</v>
      </c>
    </row>
    <row r="686" customFormat="false" ht="11.25" hidden="false" customHeight="true" outlineLevel="0" collapsed="false">
      <c r="K686" s="0" t="n">
        <v>2015</v>
      </c>
      <c r="L686" s="0" t="n">
        <v>13</v>
      </c>
      <c r="M686" s="0" t="n">
        <v>9</v>
      </c>
      <c r="N686" s="0" t="n">
        <v>62200</v>
      </c>
      <c r="O686" s="0" t="n">
        <v>1131</v>
      </c>
      <c r="P686" s="346" t="n">
        <v>2.5</v>
      </c>
      <c r="Q686" s="346" t="str">
        <f aca="false">N686&amp;" "&amp;O686</f>
        <v>62200 1131</v>
      </c>
      <c r="R686" s="346" t="str">
        <f aca="false">N686&amp;" "&amp;M686&amp;" "&amp;O686</f>
        <v>62200 9 1131</v>
      </c>
      <c r="Y686" s="0" t="n">
        <v>121</v>
      </c>
      <c r="Z686" s="0" t="n">
        <v>2015</v>
      </c>
      <c r="AA686" s="0" t="n">
        <v>68200</v>
      </c>
      <c r="AB686" s="0" t="n">
        <v>3</v>
      </c>
      <c r="AC686" s="346" t="n">
        <v>0</v>
      </c>
      <c r="AD686" s="346" t="n">
        <v>0</v>
      </c>
    </row>
    <row r="687" customFormat="false" ht="11.25" hidden="false" customHeight="true" outlineLevel="0" collapsed="false">
      <c r="K687" s="0" t="n">
        <v>2015</v>
      </c>
      <c r="L687" s="0" t="n">
        <v>13</v>
      </c>
      <c r="M687" s="0" t="n">
        <v>9</v>
      </c>
      <c r="N687" s="0" t="n">
        <v>62200</v>
      </c>
      <c r="O687" s="0" t="n">
        <v>1150</v>
      </c>
      <c r="P687" s="346" t="n">
        <v>1</v>
      </c>
      <c r="Q687" s="346" t="str">
        <f aca="false">N687&amp;" "&amp;O687</f>
        <v>62200 1150</v>
      </c>
      <c r="R687" s="346" t="str">
        <f aca="false">N687&amp;" "&amp;M687&amp;" "&amp;O687</f>
        <v>62200 9 1150</v>
      </c>
      <c r="Y687" s="0" t="n">
        <v>121</v>
      </c>
      <c r="Z687" s="0" t="n">
        <v>2015</v>
      </c>
      <c r="AA687" s="0" t="n">
        <v>68200</v>
      </c>
      <c r="AB687" s="0" t="n">
        <v>9</v>
      </c>
      <c r="AC687" s="346" t="n">
        <v>0</v>
      </c>
      <c r="AD687" s="346" t="n">
        <v>0</v>
      </c>
    </row>
    <row r="688" customFormat="false" ht="11.25" hidden="false" customHeight="true" outlineLevel="0" collapsed="false">
      <c r="K688" s="0" t="n">
        <v>2015</v>
      </c>
      <c r="L688" s="0" t="n">
        <v>13</v>
      </c>
      <c r="M688" s="0" t="n">
        <v>9</v>
      </c>
      <c r="N688" s="0" t="n">
        <v>63000</v>
      </c>
      <c r="O688" s="0" t="n">
        <v>1110</v>
      </c>
      <c r="P688" s="346" t="n">
        <v>1</v>
      </c>
      <c r="Q688" s="346" t="str">
        <f aca="false">N688&amp;" "&amp;O688</f>
        <v>63000 1110</v>
      </c>
      <c r="R688" s="346" t="str">
        <f aca="false">N688&amp;" "&amp;M688&amp;" "&amp;O688</f>
        <v>63000 9 1110</v>
      </c>
      <c r="Y688" s="0" t="n">
        <v>121</v>
      </c>
      <c r="Z688" s="0" t="n">
        <v>2015</v>
      </c>
      <c r="AA688" s="0" t="n">
        <v>68200</v>
      </c>
      <c r="AB688" s="0" t="n">
        <v>2</v>
      </c>
      <c r="AC688" s="346" t="n">
        <v>0</v>
      </c>
      <c r="AD688" s="346" t="n">
        <v>0</v>
      </c>
    </row>
    <row r="689" customFormat="false" ht="11.25" hidden="false" customHeight="true" outlineLevel="0" collapsed="false">
      <c r="K689" s="0" t="n">
        <v>2015</v>
      </c>
      <c r="L689" s="0" t="n">
        <v>13</v>
      </c>
      <c r="M689" s="0" t="n">
        <v>9</v>
      </c>
      <c r="N689" s="0" t="n">
        <v>63000</v>
      </c>
      <c r="O689" s="0" t="n">
        <v>1150</v>
      </c>
      <c r="P689" s="346" t="n">
        <v>1</v>
      </c>
      <c r="Q689" s="346" t="str">
        <f aca="false">N689&amp;" "&amp;O689</f>
        <v>63000 1150</v>
      </c>
      <c r="R689" s="346" t="str">
        <f aca="false">N689&amp;" "&amp;M689&amp;" "&amp;O689</f>
        <v>63000 9 1150</v>
      </c>
      <c r="Y689" s="0" t="n">
        <v>121</v>
      </c>
      <c r="Z689" s="0" t="n">
        <v>2015</v>
      </c>
      <c r="AA689" s="0" t="n">
        <v>68100</v>
      </c>
      <c r="AB689" s="0" t="n">
        <v>9</v>
      </c>
      <c r="AC689" s="346" t="n">
        <v>0</v>
      </c>
      <c r="AD689" s="346" t="n">
        <v>0</v>
      </c>
    </row>
    <row r="690" customFormat="false" ht="11.25" hidden="false" customHeight="true" outlineLevel="0" collapsed="false">
      <c r="K690" s="0" t="n">
        <v>2015</v>
      </c>
      <c r="L690" s="0" t="n">
        <v>13</v>
      </c>
      <c r="M690" s="0" t="n">
        <v>9</v>
      </c>
      <c r="N690" s="0" t="n">
        <v>63000</v>
      </c>
      <c r="O690" s="0" t="n">
        <v>1160</v>
      </c>
      <c r="P690" s="346" t="n">
        <v>4</v>
      </c>
      <c r="Q690" s="346" t="str">
        <f aca="false">N690&amp;" "&amp;O690</f>
        <v>63000 1160</v>
      </c>
      <c r="R690" s="346" t="str">
        <f aca="false">N690&amp;" "&amp;M690&amp;" "&amp;O690</f>
        <v>63000 9 1160</v>
      </c>
      <c r="Y690" s="0" t="n">
        <v>121</v>
      </c>
      <c r="Z690" s="0" t="n">
        <v>2015</v>
      </c>
      <c r="AA690" s="0" t="n">
        <v>68100</v>
      </c>
      <c r="AB690" s="0" t="n">
        <v>3</v>
      </c>
      <c r="AC690" s="346" t="n">
        <v>250945.02</v>
      </c>
      <c r="AD690" s="346" t="n">
        <v>4.5</v>
      </c>
    </row>
    <row r="691" customFormat="false" ht="11.25" hidden="false" customHeight="true" outlineLevel="0" collapsed="false">
      <c r="K691" s="0" t="n">
        <v>2015</v>
      </c>
      <c r="L691" s="0" t="n">
        <v>13</v>
      </c>
      <c r="M691" s="0" t="n">
        <v>9</v>
      </c>
      <c r="N691" s="0" t="n">
        <v>63000</v>
      </c>
      <c r="O691" s="0" t="n">
        <v>1170</v>
      </c>
      <c r="P691" s="346" t="n">
        <v>59</v>
      </c>
      <c r="Q691" s="346" t="str">
        <f aca="false">N691&amp;" "&amp;O691</f>
        <v>63000 1170</v>
      </c>
      <c r="R691" s="346" t="str">
        <f aca="false">N691&amp;" "&amp;M691&amp;" "&amp;O691</f>
        <v>63000 9 1170</v>
      </c>
      <c r="Y691" s="0" t="n">
        <v>121</v>
      </c>
      <c r="Z691" s="0" t="n">
        <v>2015</v>
      </c>
      <c r="AA691" s="0" t="n">
        <v>68100</v>
      </c>
      <c r="AB691" s="0" t="n">
        <v>2</v>
      </c>
      <c r="AC691" s="346" t="n">
        <v>362476.14</v>
      </c>
      <c r="AD691" s="346" t="n">
        <v>6.5</v>
      </c>
    </row>
    <row r="692" customFormat="false" ht="11.25" hidden="false" customHeight="true" outlineLevel="0" collapsed="false">
      <c r="K692" s="0" t="n">
        <v>2015</v>
      </c>
      <c r="L692" s="0" t="n">
        <v>13</v>
      </c>
      <c r="M692" s="0" t="n">
        <v>9</v>
      </c>
      <c r="N692" s="0" t="n">
        <v>63000</v>
      </c>
      <c r="O692" s="0" t="n">
        <v>1190</v>
      </c>
      <c r="P692" s="346" t="n">
        <v>0.5</v>
      </c>
      <c r="Q692" s="346" t="str">
        <f aca="false">N692&amp;" "&amp;O692</f>
        <v>63000 1190</v>
      </c>
      <c r="R692" s="346" t="str">
        <f aca="false">N692&amp;" "&amp;M692&amp;" "&amp;O692</f>
        <v>63000 9 1190</v>
      </c>
      <c r="Y692" s="0" t="n">
        <v>122</v>
      </c>
      <c r="Z692" s="0" t="n">
        <v>2015</v>
      </c>
      <c r="AA692" s="0" t="n">
        <v>68100</v>
      </c>
      <c r="AB692" s="0" t="n">
        <v>2</v>
      </c>
      <c r="AC692" s="346" t="n">
        <v>0</v>
      </c>
      <c r="AD692" s="346" t="n">
        <v>0</v>
      </c>
    </row>
    <row r="693" customFormat="false" ht="11.25" hidden="false" customHeight="true" outlineLevel="0" collapsed="false">
      <c r="K693" s="0" t="n">
        <v>2015</v>
      </c>
      <c r="L693" s="0" t="n">
        <v>13</v>
      </c>
      <c r="M693" s="0" t="n">
        <v>9</v>
      </c>
      <c r="N693" s="0" t="n">
        <v>64000</v>
      </c>
      <c r="O693" s="0" t="n">
        <v>1110</v>
      </c>
      <c r="P693" s="346" t="n">
        <v>1</v>
      </c>
      <c r="Q693" s="346" t="str">
        <f aca="false">N693&amp;" "&amp;O693</f>
        <v>64000 1110</v>
      </c>
      <c r="R693" s="346" t="str">
        <f aca="false">N693&amp;" "&amp;M693&amp;" "&amp;O693</f>
        <v>64000 9 1110</v>
      </c>
      <c r="Y693" s="0" t="n">
        <v>122</v>
      </c>
      <c r="Z693" s="0" t="n">
        <v>2015</v>
      </c>
      <c r="AA693" s="0" t="n">
        <v>68100</v>
      </c>
      <c r="AB693" s="0" t="n">
        <v>3</v>
      </c>
      <c r="AC693" s="346" t="n">
        <v>0</v>
      </c>
      <c r="AD693" s="346" t="n">
        <v>0</v>
      </c>
    </row>
    <row r="694" customFormat="false" ht="11.25" hidden="false" customHeight="true" outlineLevel="0" collapsed="false">
      <c r="K694" s="0" t="n">
        <v>2015</v>
      </c>
      <c r="L694" s="0" t="n">
        <v>13</v>
      </c>
      <c r="M694" s="0" t="n">
        <v>9</v>
      </c>
      <c r="N694" s="0" t="n">
        <v>64000</v>
      </c>
      <c r="O694" s="0" t="n">
        <v>1160</v>
      </c>
      <c r="P694" s="346" t="n">
        <v>7</v>
      </c>
      <c r="Q694" s="346" t="str">
        <f aca="false">N694&amp;" "&amp;O694</f>
        <v>64000 1160</v>
      </c>
      <c r="R694" s="346" t="str">
        <f aca="false">N694&amp;" "&amp;M694&amp;" "&amp;O694</f>
        <v>64000 9 1160</v>
      </c>
      <c r="Y694" s="0" t="n">
        <v>122</v>
      </c>
      <c r="Z694" s="0" t="n">
        <v>2015</v>
      </c>
      <c r="AA694" s="0" t="n">
        <v>68100</v>
      </c>
      <c r="AB694" s="0" t="n">
        <v>9</v>
      </c>
      <c r="AC694" s="346" t="n">
        <v>0</v>
      </c>
      <c r="AD694" s="346" t="n">
        <v>0</v>
      </c>
    </row>
    <row r="695" customFormat="false" ht="11.25" hidden="false" customHeight="true" outlineLevel="0" collapsed="false">
      <c r="K695" s="0" t="n">
        <v>2015</v>
      </c>
      <c r="L695" s="0" t="n">
        <v>13</v>
      </c>
      <c r="M695" s="0" t="n">
        <v>9</v>
      </c>
      <c r="N695" s="0" t="n">
        <v>64000</v>
      </c>
      <c r="O695" s="0" t="n">
        <v>1190</v>
      </c>
      <c r="P695" s="346" t="n">
        <v>20</v>
      </c>
      <c r="Q695" s="346" t="str">
        <f aca="false">N695&amp;" "&amp;O695</f>
        <v>64000 1190</v>
      </c>
      <c r="R695" s="346" t="str">
        <f aca="false">N695&amp;" "&amp;M695&amp;" "&amp;O695</f>
        <v>64000 9 1190</v>
      </c>
      <c r="Y695" s="0" t="n">
        <v>122</v>
      </c>
      <c r="Z695" s="0" t="n">
        <v>2015</v>
      </c>
      <c r="AA695" s="0" t="n">
        <v>68200</v>
      </c>
      <c r="AB695" s="0" t="n">
        <v>2</v>
      </c>
      <c r="AC695" s="346" t="n">
        <v>101761</v>
      </c>
      <c r="AD695" s="346" t="n">
        <v>2</v>
      </c>
    </row>
    <row r="696" customFormat="false" ht="11.25" hidden="false" customHeight="true" outlineLevel="0" collapsed="false">
      <c r="K696" s="0" t="n">
        <v>2015</v>
      </c>
      <c r="L696" s="0" t="n">
        <v>13</v>
      </c>
      <c r="M696" s="0" t="n">
        <v>9</v>
      </c>
      <c r="N696" s="0" t="n">
        <v>65000</v>
      </c>
      <c r="O696" s="0" t="n">
        <v>1110</v>
      </c>
      <c r="P696" s="346" t="n">
        <v>1</v>
      </c>
      <c r="Q696" s="346" t="str">
        <f aca="false">N696&amp;" "&amp;O696</f>
        <v>65000 1110</v>
      </c>
      <c r="R696" s="346" t="str">
        <f aca="false">N696&amp;" "&amp;M696&amp;" "&amp;O696</f>
        <v>65000 9 1110</v>
      </c>
      <c r="Y696" s="0" t="n">
        <v>122</v>
      </c>
      <c r="Z696" s="0" t="n">
        <v>2015</v>
      </c>
      <c r="AA696" s="0" t="n">
        <v>68200</v>
      </c>
      <c r="AB696" s="0" t="n">
        <v>3</v>
      </c>
      <c r="AC696" s="346" t="n">
        <v>54407</v>
      </c>
      <c r="AD696" s="346" t="n">
        <v>1</v>
      </c>
    </row>
    <row r="697" customFormat="false" ht="11.25" hidden="false" customHeight="true" outlineLevel="0" collapsed="false">
      <c r="K697" s="0" t="n">
        <v>2015</v>
      </c>
      <c r="L697" s="0" t="n">
        <v>13</v>
      </c>
      <c r="M697" s="0" t="n">
        <v>9</v>
      </c>
      <c r="N697" s="0" t="n">
        <v>65000</v>
      </c>
      <c r="O697" s="0" t="n">
        <v>1190</v>
      </c>
      <c r="P697" s="346" t="n">
        <v>19</v>
      </c>
      <c r="Q697" s="346" t="str">
        <f aca="false">N697&amp;" "&amp;O697</f>
        <v>65000 1190</v>
      </c>
      <c r="R697" s="346" t="str">
        <f aca="false">N697&amp;" "&amp;M697&amp;" "&amp;O697</f>
        <v>65000 9 1190</v>
      </c>
      <c r="Y697" s="0" t="n">
        <v>122</v>
      </c>
      <c r="Z697" s="0" t="n">
        <v>2015</v>
      </c>
      <c r="AA697" s="0" t="n">
        <v>68200</v>
      </c>
      <c r="AB697" s="0" t="n">
        <v>9</v>
      </c>
      <c r="AC697" s="346" t="n">
        <v>0</v>
      </c>
      <c r="AD697" s="346" t="n">
        <v>0</v>
      </c>
    </row>
    <row r="698" customFormat="false" ht="11.25" hidden="false" customHeight="true" outlineLevel="0" collapsed="false">
      <c r="K698" s="0" t="n">
        <v>2015</v>
      </c>
      <c r="L698" s="0" t="n">
        <v>13</v>
      </c>
      <c r="M698" s="0" t="n">
        <v>9</v>
      </c>
      <c r="N698" s="0" t="n">
        <v>68000</v>
      </c>
      <c r="O698" s="0" t="n">
        <v>1110</v>
      </c>
      <c r="P698" s="346" t="n">
        <v>1</v>
      </c>
      <c r="Q698" s="346" t="str">
        <f aca="false">N698&amp;" "&amp;O698</f>
        <v>68000 1110</v>
      </c>
      <c r="R698" s="346" t="str">
        <f aca="false">N698&amp;" "&amp;M698&amp;" "&amp;O698</f>
        <v>68000 9 1110</v>
      </c>
      <c r="Y698" s="0" t="n">
        <v>123</v>
      </c>
      <c r="Z698" s="0" t="n">
        <v>2015</v>
      </c>
      <c r="AA698" s="0" t="n">
        <v>68200</v>
      </c>
      <c r="AB698" s="0" t="n">
        <v>3</v>
      </c>
      <c r="AC698" s="346" t="n">
        <v>0</v>
      </c>
      <c r="AD698" s="346" t="n">
        <v>0</v>
      </c>
    </row>
    <row r="699" customFormat="false" ht="11.25" hidden="false" customHeight="true" outlineLevel="0" collapsed="false">
      <c r="K699" s="0" t="n">
        <v>2015</v>
      </c>
      <c r="L699" s="0" t="n">
        <v>13</v>
      </c>
      <c r="M699" s="0" t="n">
        <v>9</v>
      </c>
      <c r="N699" s="0" t="n">
        <v>68000</v>
      </c>
      <c r="O699" s="0" t="n">
        <v>1141</v>
      </c>
      <c r="P699" s="346" t="n">
        <v>2</v>
      </c>
      <c r="Q699" s="346" t="str">
        <f aca="false">N699&amp;" "&amp;O699</f>
        <v>68000 1141</v>
      </c>
      <c r="R699" s="346" t="str">
        <f aca="false">N699&amp;" "&amp;M699&amp;" "&amp;O699</f>
        <v>68000 9 1141</v>
      </c>
      <c r="Y699" s="0" t="n">
        <v>123</v>
      </c>
      <c r="Z699" s="0" t="n">
        <v>2015</v>
      </c>
      <c r="AA699" s="0" t="n">
        <v>68200</v>
      </c>
      <c r="AB699" s="0" t="n">
        <v>9</v>
      </c>
      <c r="AC699" s="346" t="n">
        <v>0</v>
      </c>
      <c r="AD699" s="346" t="n">
        <v>0</v>
      </c>
    </row>
    <row r="700" customFormat="false" ht="11.25" hidden="false" customHeight="true" outlineLevel="0" collapsed="false">
      <c r="K700" s="0" t="n">
        <v>2015</v>
      </c>
      <c r="L700" s="0" t="n">
        <v>13</v>
      </c>
      <c r="M700" s="0" t="n">
        <v>9</v>
      </c>
      <c r="N700" s="0" t="n">
        <v>68000</v>
      </c>
      <c r="O700" s="0" t="n">
        <v>1150</v>
      </c>
      <c r="P700" s="346" t="n">
        <v>2</v>
      </c>
      <c r="Q700" s="346" t="str">
        <f aca="false">N700&amp;" "&amp;O700</f>
        <v>68000 1150</v>
      </c>
      <c r="R700" s="346" t="str">
        <f aca="false">N700&amp;" "&amp;M700&amp;" "&amp;O700</f>
        <v>68000 9 1150</v>
      </c>
      <c r="Y700" s="0" t="n">
        <v>123</v>
      </c>
      <c r="Z700" s="0" t="n">
        <v>2015</v>
      </c>
      <c r="AA700" s="0" t="n">
        <v>68200</v>
      </c>
      <c r="AB700" s="0" t="n">
        <v>2</v>
      </c>
      <c r="AC700" s="346" t="n">
        <v>0</v>
      </c>
      <c r="AD700" s="346" t="n">
        <v>0</v>
      </c>
    </row>
    <row r="701" customFormat="false" ht="11.25" hidden="false" customHeight="true" outlineLevel="0" collapsed="false">
      <c r="K701" s="0" t="n">
        <v>2015</v>
      </c>
      <c r="L701" s="0" t="n">
        <v>13</v>
      </c>
      <c r="M701" s="0" t="n">
        <v>9</v>
      </c>
      <c r="N701" s="0" t="n">
        <v>68000</v>
      </c>
      <c r="O701" s="0" t="n">
        <v>1120</v>
      </c>
      <c r="P701" s="346" t="n">
        <v>2</v>
      </c>
      <c r="Q701" s="346" t="str">
        <f aca="false">N701&amp;" "&amp;O701</f>
        <v>68000 1120</v>
      </c>
      <c r="R701" s="346" t="str">
        <f aca="false">N701&amp;" "&amp;M701&amp;" "&amp;O701</f>
        <v>68000 9 1120</v>
      </c>
      <c r="Y701" s="0" t="n">
        <v>123</v>
      </c>
      <c r="Z701" s="0" t="n">
        <v>2015</v>
      </c>
      <c r="AA701" s="0" t="n">
        <v>68100</v>
      </c>
      <c r="AB701" s="0" t="n">
        <v>9</v>
      </c>
      <c r="AC701" s="346" t="n">
        <v>0</v>
      </c>
      <c r="AD701" s="346" t="n">
        <v>0</v>
      </c>
    </row>
    <row r="702" customFormat="false" ht="11.25" hidden="false" customHeight="true" outlineLevel="0" collapsed="false">
      <c r="K702" s="0" t="n">
        <v>2015</v>
      </c>
      <c r="L702" s="0" t="n">
        <v>14</v>
      </c>
      <c r="M702" s="0" t="n">
        <v>2</v>
      </c>
      <c r="N702" s="0" t="n">
        <v>61100</v>
      </c>
      <c r="O702" s="0" t="n">
        <v>1520</v>
      </c>
      <c r="P702" s="346" t="n">
        <v>20</v>
      </c>
      <c r="Q702" s="346" t="str">
        <f aca="false">N702&amp;" "&amp;O702</f>
        <v>61100 1520</v>
      </c>
      <c r="R702" s="346" t="str">
        <f aca="false">N702&amp;" "&amp;M702&amp;" "&amp;O702</f>
        <v>61100 2 1520</v>
      </c>
      <c r="Y702" s="0" t="n">
        <v>123</v>
      </c>
      <c r="Z702" s="0" t="n">
        <v>2015</v>
      </c>
      <c r="AA702" s="0" t="n">
        <v>68100</v>
      </c>
      <c r="AB702" s="0" t="n">
        <v>3</v>
      </c>
      <c r="AC702" s="346" t="n">
        <v>0</v>
      </c>
      <c r="AD702" s="346" t="n">
        <v>0</v>
      </c>
    </row>
    <row r="703" customFormat="false" ht="11.25" hidden="false" customHeight="true" outlineLevel="0" collapsed="false">
      <c r="K703" s="0" t="n">
        <v>2015</v>
      </c>
      <c r="L703" s="0" t="n">
        <v>14</v>
      </c>
      <c r="M703" s="0" t="n">
        <v>2</v>
      </c>
      <c r="N703" s="0" t="n">
        <v>61210</v>
      </c>
      <c r="O703" s="0" t="n">
        <v>1120</v>
      </c>
      <c r="P703" s="346" t="n">
        <v>4</v>
      </c>
      <c r="Q703" s="346" t="str">
        <f aca="false">N703&amp;" "&amp;O703</f>
        <v>61210 1120</v>
      </c>
      <c r="R703" s="346" t="str">
        <f aca="false">N703&amp;" "&amp;M703&amp;" "&amp;O703</f>
        <v>61210 2 1120</v>
      </c>
      <c r="Y703" s="0" t="n">
        <v>123</v>
      </c>
      <c r="Z703" s="0" t="n">
        <v>2015</v>
      </c>
      <c r="AA703" s="0" t="n">
        <v>68100</v>
      </c>
      <c r="AB703" s="0" t="n">
        <v>2</v>
      </c>
      <c r="AC703" s="346" t="n">
        <v>0</v>
      </c>
      <c r="AD703" s="346" t="n">
        <v>0</v>
      </c>
    </row>
    <row r="704" customFormat="false" ht="11.25" hidden="false" customHeight="true" outlineLevel="0" collapsed="false">
      <c r="K704" s="0" t="n">
        <v>2015</v>
      </c>
      <c r="L704" s="0" t="n">
        <v>14</v>
      </c>
      <c r="M704" s="0" t="n">
        <v>2</v>
      </c>
      <c r="N704" s="0" t="n">
        <v>61230</v>
      </c>
      <c r="O704" s="0" t="n">
        <v>1120</v>
      </c>
      <c r="P704" s="346" t="n">
        <v>2.25</v>
      </c>
      <c r="Q704" s="346" t="str">
        <f aca="false">N704&amp;" "&amp;O704</f>
        <v>61230 1120</v>
      </c>
      <c r="R704" s="346" t="str">
        <f aca="false">N704&amp;" "&amp;M704&amp;" "&amp;O704</f>
        <v>61230 2 1120</v>
      </c>
      <c r="Y704" s="0" t="n">
        <v>124</v>
      </c>
      <c r="Z704" s="0" t="n">
        <v>2015</v>
      </c>
      <c r="AA704" s="0" t="n">
        <v>68100</v>
      </c>
      <c r="AB704" s="0" t="n">
        <v>2</v>
      </c>
      <c r="AC704" s="346" t="n">
        <v>0</v>
      </c>
      <c r="AD704" s="346" t="n">
        <v>0</v>
      </c>
    </row>
    <row r="705" customFormat="false" ht="11.25" hidden="false" customHeight="true" outlineLevel="0" collapsed="false">
      <c r="K705" s="0" t="n">
        <v>2015</v>
      </c>
      <c r="L705" s="0" t="n">
        <v>14</v>
      </c>
      <c r="M705" s="0" t="n">
        <v>2</v>
      </c>
      <c r="N705" s="0" t="n">
        <v>61310</v>
      </c>
      <c r="O705" s="0" t="n">
        <v>1110</v>
      </c>
      <c r="P705" s="346" t="n">
        <v>0.25</v>
      </c>
      <c r="Q705" s="346" t="str">
        <f aca="false">N705&amp;" "&amp;O705</f>
        <v>61310 1110</v>
      </c>
      <c r="R705" s="346" t="str">
        <f aca="false">N705&amp;" "&amp;M705&amp;" "&amp;O705</f>
        <v>61310 2 1110</v>
      </c>
      <c r="Y705" s="0" t="n">
        <v>124</v>
      </c>
      <c r="Z705" s="0" t="n">
        <v>2015</v>
      </c>
      <c r="AA705" s="0" t="n">
        <v>68100</v>
      </c>
      <c r="AB705" s="0" t="n">
        <v>3</v>
      </c>
      <c r="AC705" s="346" t="n">
        <v>0</v>
      </c>
      <c r="AD705" s="346" t="n">
        <v>0</v>
      </c>
    </row>
    <row r="706" customFormat="false" ht="11.25" hidden="false" customHeight="true" outlineLevel="0" collapsed="false">
      <c r="K706" s="0" t="n">
        <v>2015</v>
      </c>
      <c r="L706" s="0" t="n">
        <v>14</v>
      </c>
      <c r="M706" s="0" t="n">
        <v>2</v>
      </c>
      <c r="N706" s="0" t="n">
        <v>61310</v>
      </c>
      <c r="O706" s="0" t="n">
        <v>1120</v>
      </c>
      <c r="P706" s="346" t="n">
        <v>8</v>
      </c>
      <c r="Q706" s="346" t="str">
        <f aca="false">N706&amp;" "&amp;O706</f>
        <v>61310 1120</v>
      </c>
      <c r="R706" s="346" t="str">
        <f aca="false">N706&amp;" "&amp;M706&amp;" "&amp;O706</f>
        <v>61310 2 1120</v>
      </c>
      <c r="Y706" s="0" t="n">
        <v>124</v>
      </c>
      <c r="Z706" s="0" t="n">
        <v>2015</v>
      </c>
      <c r="AA706" s="0" t="n">
        <v>68100</v>
      </c>
      <c r="AB706" s="0" t="n">
        <v>9</v>
      </c>
      <c r="AC706" s="346" t="n">
        <v>0</v>
      </c>
      <c r="AD706" s="346" t="n">
        <v>0</v>
      </c>
    </row>
    <row r="707" customFormat="false" ht="11.25" hidden="false" customHeight="true" outlineLevel="0" collapsed="false">
      <c r="K707" s="0" t="n">
        <v>2015</v>
      </c>
      <c r="L707" s="0" t="n">
        <v>14</v>
      </c>
      <c r="M707" s="0" t="n">
        <v>2</v>
      </c>
      <c r="N707" s="0" t="n">
        <v>61310</v>
      </c>
      <c r="O707" s="0" t="n">
        <v>1140</v>
      </c>
      <c r="P707" s="346" t="n">
        <v>0.15</v>
      </c>
      <c r="Q707" s="346" t="str">
        <f aca="false">N707&amp;" "&amp;O707</f>
        <v>61310 1140</v>
      </c>
      <c r="R707" s="346" t="str">
        <f aca="false">N707&amp;" "&amp;M707&amp;" "&amp;O707</f>
        <v>61310 2 1140</v>
      </c>
      <c r="Y707" s="0" t="n">
        <v>124</v>
      </c>
      <c r="Z707" s="0" t="n">
        <v>2015</v>
      </c>
      <c r="AA707" s="0" t="n">
        <v>68200</v>
      </c>
      <c r="AB707" s="0" t="n">
        <v>2</v>
      </c>
      <c r="AC707" s="346" t="n">
        <v>0</v>
      </c>
      <c r="AD707" s="346" t="n">
        <v>0</v>
      </c>
    </row>
    <row r="708" customFormat="false" ht="11.25" hidden="false" customHeight="true" outlineLevel="0" collapsed="false">
      <c r="K708" s="0" t="n">
        <v>2015</v>
      </c>
      <c r="L708" s="0" t="n">
        <v>14</v>
      </c>
      <c r="M708" s="0" t="n">
        <v>2</v>
      </c>
      <c r="N708" s="0" t="n">
        <v>61320</v>
      </c>
      <c r="O708" s="0" t="n">
        <v>1122</v>
      </c>
      <c r="P708" s="346" t="n">
        <v>2</v>
      </c>
      <c r="Q708" s="346" t="str">
        <f aca="false">N708&amp;" "&amp;O708</f>
        <v>61320 1122</v>
      </c>
      <c r="R708" s="346" t="str">
        <f aca="false">N708&amp;" "&amp;M708&amp;" "&amp;O708</f>
        <v>61320 2 1122</v>
      </c>
      <c r="Y708" s="0" t="n">
        <v>124</v>
      </c>
      <c r="Z708" s="0" t="n">
        <v>2015</v>
      </c>
      <c r="AA708" s="0" t="n">
        <v>68200</v>
      </c>
      <c r="AB708" s="0" t="n">
        <v>3</v>
      </c>
      <c r="AC708" s="346" t="n">
        <v>0</v>
      </c>
      <c r="AD708" s="346" t="n">
        <v>0</v>
      </c>
    </row>
    <row r="709" customFormat="false" ht="11.25" hidden="false" customHeight="true" outlineLevel="0" collapsed="false">
      <c r="K709" s="0" t="n">
        <v>2015</v>
      </c>
      <c r="L709" s="0" t="n">
        <v>14</v>
      </c>
      <c r="M709" s="0" t="n">
        <v>2</v>
      </c>
      <c r="N709" s="0" t="n">
        <v>61410</v>
      </c>
      <c r="O709" s="0" t="n">
        <v>1126</v>
      </c>
      <c r="P709" s="346" t="n">
        <v>5</v>
      </c>
      <c r="Q709" s="346" t="str">
        <f aca="false">N709&amp;" "&amp;O709</f>
        <v>61410 1126</v>
      </c>
      <c r="R709" s="346" t="str">
        <f aca="false">N709&amp;" "&amp;M709&amp;" "&amp;O709</f>
        <v>61410 2 1126</v>
      </c>
      <c r="Y709" s="0" t="n">
        <v>124</v>
      </c>
      <c r="Z709" s="0" t="n">
        <v>2015</v>
      </c>
      <c r="AA709" s="0" t="n">
        <v>68200</v>
      </c>
      <c r="AB709" s="0" t="n">
        <v>9</v>
      </c>
      <c r="AC709" s="346" t="n">
        <v>0</v>
      </c>
      <c r="AD709" s="346" t="n">
        <v>0</v>
      </c>
    </row>
    <row r="710" customFormat="false" ht="11.25" hidden="false" customHeight="true" outlineLevel="0" collapsed="false">
      <c r="K710" s="0" t="n">
        <v>2015</v>
      </c>
      <c r="L710" s="0" t="n">
        <v>14</v>
      </c>
      <c r="M710" s="0" t="n">
        <v>2</v>
      </c>
      <c r="N710" s="0" t="n">
        <v>61410</v>
      </c>
      <c r="O710" s="0" t="n">
        <v>1127</v>
      </c>
      <c r="P710" s="346" t="n">
        <v>1</v>
      </c>
      <c r="Q710" s="346" t="str">
        <f aca="false">N710&amp;" "&amp;O710</f>
        <v>61410 1127</v>
      </c>
      <c r="R710" s="346" t="str">
        <f aca="false">N710&amp;" "&amp;M710&amp;" "&amp;O710</f>
        <v>61410 2 1127</v>
      </c>
      <c r="Y710" s="0" t="n">
        <v>126</v>
      </c>
      <c r="Z710" s="0" t="n">
        <v>2015</v>
      </c>
      <c r="AA710" s="0" t="n">
        <v>68200</v>
      </c>
      <c r="AB710" s="0" t="n">
        <v>3</v>
      </c>
      <c r="AC710" s="346" t="n">
        <v>0</v>
      </c>
      <c r="AD710" s="346" t="n">
        <v>0</v>
      </c>
    </row>
    <row r="711" customFormat="false" ht="11.25" hidden="false" customHeight="true" outlineLevel="0" collapsed="false">
      <c r="K711" s="0" t="n">
        <v>2015</v>
      </c>
      <c r="L711" s="0" t="n">
        <v>14</v>
      </c>
      <c r="M711" s="0" t="n">
        <v>2</v>
      </c>
      <c r="N711" s="0" t="n">
        <v>61410</v>
      </c>
      <c r="O711" s="0" t="n">
        <v>1150</v>
      </c>
      <c r="P711" s="346" t="n">
        <v>7</v>
      </c>
      <c r="Q711" s="346" t="str">
        <f aca="false">N711&amp;" "&amp;O711</f>
        <v>61410 1150</v>
      </c>
      <c r="R711" s="346" t="str">
        <f aca="false">N711&amp;" "&amp;M711&amp;" "&amp;O711</f>
        <v>61410 2 1150</v>
      </c>
      <c r="Y711" s="0" t="n">
        <v>126</v>
      </c>
      <c r="Z711" s="0" t="n">
        <v>2015</v>
      </c>
      <c r="AA711" s="0" t="n">
        <v>68200</v>
      </c>
      <c r="AB711" s="0" t="n">
        <v>9</v>
      </c>
      <c r="AC711" s="346" t="n">
        <v>0</v>
      </c>
      <c r="AD711" s="346" t="n">
        <v>0</v>
      </c>
    </row>
    <row r="712" customFormat="false" ht="11.25" hidden="false" customHeight="true" outlineLevel="0" collapsed="false">
      <c r="K712" s="0" t="n">
        <v>2015</v>
      </c>
      <c r="L712" s="0" t="n">
        <v>14</v>
      </c>
      <c r="M712" s="0" t="n">
        <v>3</v>
      </c>
      <c r="N712" s="0" t="n">
        <v>61100</v>
      </c>
      <c r="O712" s="0" t="n">
        <v>1120</v>
      </c>
      <c r="P712" s="346" t="n">
        <v>95</v>
      </c>
      <c r="Q712" s="346" t="str">
        <f aca="false">N712&amp;" "&amp;O712</f>
        <v>61100 1120</v>
      </c>
      <c r="R712" s="346" t="str">
        <f aca="false">N712&amp;" "&amp;M712&amp;" "&amp;O712</f>
        <v>61100 3 1120</v>
      </c>
      <c r="Y712" s="0" t="n">
        <v>126</v>
      </c>
      <c r="Z712" s="0" t="n">
        <v>2015</v>
      </c>
      <c r="AA712" s="0" t="n">
        <v>68200</v>
      </c>
      <c r="AB712" s="0" t="n">
        <v>2</v>
      </c>
      <c r="AC712" s="346" t="n">
        <v>0</v>
      </c>
      <c r="AD712" s="346" t="n">
        <v>0</v>
      </c>
    </row>
    <row r="713" customFormat="false" ht="11.25" hidden="false" customHeight="true" outlineLevel="0" collapsed="false">
      <c r="K713" s="0" t="n">
        <v>2015</v>
      </c>
      <c r="L713" s="0" t="n">
        <v>14</v>
      </c>
      <c r="M713" s="0" t="n">
        <v>3</v>
      </c>
      <c r="N713" s="0" t="n">
        <v>61100</v>
      </c>
      <c r="O713" s="0" t="n">
        <v>1151</v>
      </c>
      <c r="P713" s="346" t="n">
        <v>15</v>
      </c>
      <c r="Q713" s="346" t="str">
        <f aca="false">N713&amp;" "&amp;O713</f>
        <v>61100 1151</v>
      </c>
      <c r="R713" s="346" t="str">
        <f aca="false">N713&amp;" "&amp;M713&amp;" "&amp;O713</f>
        <v>61100 3 1151</v>
      </c>
      <c r="Y713" s="0" t="n">
        <v>126</v>
      </c>
      <c r="Z713" s="0" t="n">
        <v>2015</v>
      </c>
      <c r="AA713" s="0" t="n">
        <v>68100</v>
      </c>
      <c r="AB713" s="0" t="n">
        <v>9</v>
      </c>
      <c r="AC713" s="346" t="n">
        <v>52290.96</v>
      </c>
      <c r="AD713" s="346" t="n">
        <v>1</v>
      </c>
    </row>
    <row r="714" customFormat="false" ht="11.25" hidden="false" customHeight="true" outlineLevel="0" collapsed="false">
      <c r="K714" s="0" t="n">
        <v>2015</v>
      </c>
      <c r="L714" s="0" t="n">
        <v>14</v>
      </c>
      <c r="M714" s="0" t="n">
        <v>3</v>
      </c>
      <c r="N714" s="0" t="n">
        <v>61100</v>
      </c>
      <c r="O714" s="0" t="n">
        <v>1520</v>
      </c>
      <c r="P714" s="346" t="n">
        <v>12.5</v>
      </c>
      <c r="Q714" s="346" t="str">
        <f aca="false">N714&amp;" "&amp;O714</f>
        <v>61100 1520</v>
      </c>
      <c r="R714" s="346" t="str">
        <f aca="false">N714&amp;" "&amp;M714&amp;" "&amp;O714</f>
        <v>61100 3 1520</v>
      </c>
      <c r="Y714" s="0" t="n">
        <v>126</v>
      </c>
      <c r="Z714" s="0" t="n">
        <v>2015</v>
      </c>
      <c r="AA714" s="0" t="n">
        <v>68100</v>
      </c>
      <c r="AB714" s="0" t="n">
        <v>3</v>
      </c>
      <c r="AC714" s="346" t="n">
        <v>55163.54</v>
      </c>
      <c r="AD714" s="346" t="n">
        <v>1.18</v>
      </c>
    </row>
    <row r="715" customFormat="false" ht="11.25" hidden="false" customHeight="true" outlineLevel="0" collapsed="false">
      <c r="K715" s="0" t="n">
        <v>2015</v>
      </c>
      <c r="L715" s="0" t="n">
        <v>14</v>
      </c>
      <c r="M715" s="0" t="n">
        <v>3</v>
      </c>
      <c r="N715" s="0" t="n">
        <v>61210</v>
      </c>
      <c r="O715" s="0" t="n">
        <v>1120</v>
      </c>
      <c r="P715" s="346" t="n">
        <v>4</v>
      </c>
      <c r="Q715" s="346" t="str">
        <f aca="false">N715&amp;" "&amp;O715</f>
        <v>61210 1120</v>
      </c>
      <c r="R715" s="346" t="str">
        <f aca="false">N715&amp;" "&amp;M715&amp;" "&amp;O715</f>
        <v>61210 3 1120</v>
      </c>
      <c r="Y715" s="0" t="n">
        <v>126</v>
      </c>
      <c r="Z715" s="0" t="n">
        <v>2015</v>
      </c>
      <c r="AA715" s="0" t="n">
        <v>68100</v>
      </c>
      <c r="AB715" s="0" t="n">
        <v>2</v>
      </c>
      <c r="AC715" s="346" t="n">
        <v>193097.51</v>
      </c>
      <c r="AD715" s="346" t="n">
        <v>4.32</v>
      </c>
    </row>
    <row r="716" customFormat="false" ht="11.25" hidden="false" customHeight="true" outlineLevel="0" collapsed="false">
      <c r="K716" s="0" t="n">
        <v>2015</v>
      </c>
      <c r="L716" s="0" t="n">
        <v>14</v>
      </c>
      <c r="M716" s="0" t="n">
        <v>3</v>
      </c>
      <c r="N716" s="0" t="n">
        <v>61230</v>
      </c>
      <c r="O716" s="0" t="n">
        <v>1120</v>
      </c>
      <c r="P716" s="346" t="n">
        <v>1.25</v>
      </c>
      <c r="Q716" s="346" t="str">
        <f aca="false">N716&amp;" "&amp;O716</f>
        <v>61230 1120</v>
      </c>
      <c r="R716" s="346" t="str">
        <f aca="false">N716&amp;" "&amp;M716&amp;" "&amp;O716</f>
        <v>61230 3 1120</v>
      </c>
      <c r="Y716" s="0" t="n">
        <v>127</v>
      </c>
      <c r="Z716" s="0" t="n">
        <v>2015</v>
      </c>
      <c r="AA716" s="0" t="n">
        <v>68200</v>
      </c>
      <c r="AB716" s="0" t="n">
        <v>3</v>
      </c>
      <c r="AC716" s="346" t="n">
        <v>0</v>
      </c>
      <c r="AD716" s="346" t="n">
        <v>0</v>
      </c>
    </row>
    <row r="717" customFormat="false" ht="11.25" hidden="false" customHeight="true" outlineLevel="0" collapsed="false">
      <c r="K717" s="0" t="n">
        <v>2015</v>
      </c>
      <c r="L717" s="0" t="n">
        <v>14</v>
      </c>
      <c r="M717" s="0" t="n">
        <v>3</v>
      </c>
      <c r="N717" s="0" t="n">
        <v>61310</v>
      </c>
      <c r="O717" s="0" t="n">
        <v>1110</v>
      </c>
      <c r="P717" s="346" t="n">
        <v>0.6</v>
      </c>
      <c r="Q717" s="346" t="str">
        <f aca="false">N717&amp;" "&amp;O717</f>
        <v>61310 1110</v>
      </c>
      <c r="R717" s="346" t="str">
        <f aca="false">N717&amp;" "&amp;M717&amp;" "&amp;O717</f>
        <v>61310 3 1110</v>
      </c>
      <c r="Y717" s="0" t="n">
        <v>127</v>
      </c>
      <c r="Z717" s="0" t="n">
        <v>2015</v>
      </c>
      <c r="AA717" s="0" t="n">
        <v>68200</v>
      </c>
      <c r="AB717" s="0" t="n">
        <v>2</v>
      </c>
      <c r="AC717" s="346" t="n">
        <v>0</v>
      </c>
      <c r="AD717" s="346" t="n">
        <v>0</v>
      </c>
    </row>
    <row r="718" customFormat="false" ht="11.25" hidden="false" customHeight="true" outlineLevel="0" collapsed="false">
      <c r="K718" s="0" t="n">
        <v>2015</v>
      </c>
      <c r="L718" s="0" t="n">
        <v>14</v>
      </c>
      <c r="M718" s="0" t="n">
        <v>3</v>
      </c>
      <c r="N718" s="0" t="n">
        <v>61310</v>
      </c>
      <c r="O718" s="0" t="n">
        <v>1120</v>
      </c>
      <c r="P718" s="346" t="n">
        <v>17</v>
      </c>
      <c r="Q718" s="346" t="str">
        <f aca="false">N718&amp;" "&amp;O718</f>
        <v>61310 1120</v>
      </c>
      <c r="R718" s="346" t="str">
        <f aca="false">N718&amp;" "&amp;M718&amp;" "&amp;O718</f>
        <v>61310 3 1120</v>
      </c>
      <c r="Y718" s="0" t="n">
        <v>127</v>
      </c>
      <c r="Z718" s="0" t="n">
        <v>2015</v>
      </c>
      <c r="AA718" s="0" t="n">
        <v>68100</v>
      </c>
      <c r="AB718" s="0" t="n">
        <v>9</v>
      </c>
      <c r="AC718" s="346" t="n">
        <v>63462.54</v>
      </c>
      <c r="AD718" s="346" t="n">
        <v>1</v>
      </c>
    </row>
    <row r="719" customFormat="false" ht="11.25" hidden="false" customHeight="true" outlineLevel="0" collapsed="false">
      <c r="K719" s="0" t="n">
        <v>2015</v>
      </c>
      <c r="L719" s="0" t="n">
        <v>14</v>
      </c>
      <c r="M719" s="0" t="n">
        <v>3</v>
      </c>
      <c r="N719" s="0" t="n">
        <v>61310</v>
      </c>
      <c r="O719" s="0" t="n">
        <v>1150</v>
      </c>
      <c r="P719" s="346" t="n">
        <v>0.15</v>
      </c>
      <c r="Q719" s="346" t="str">
        <f aca="false">N719&amp;" "&amp;O719</f>
        <v>61310 1150</v>
      </c>
      <c r="R719" s="346" t="str">
        <f aca="false">N719&amp;" "&amp;M719&amp;" "&amp;O719</f>
        <v>61310 3 1150</v>
      </c>
      <c r="Y719" s="0" t="n">
        <v>127</v>
      </c>
      <c r="Z719" s="0" t="n">
        <v>2015</v>
      </c>
      <c r="AA719" s="0" t="n">
        <v>68100</v>
      </c>
      <c r="AB719" s="0" t="n">
        <v>3</v>
      </c>
      <c r="AC719" s="346" t="n">
        <v>1465621.07</v>
      </c>
      <c r="AD719" s="346" t="n">
        <v>26.5</v>
      </c>
    </row>
    <row r="720" customFormat="false" ht="11.25" hidden="false" customHeight="true" outlineLevel="0" collapsed="false">
      <c r="K720" s="0" t="n">
        <v>2015</v>
      </c>
      <c r="L720" s="0" t="n">
        <v>14</v>
      </c>
      <c r="M720" s="0" t="n">
        <v>3</v>
      </c>
      <c r="N720" s="0" t="n">
        <v>61320</v>
      </c>
      <c r="O720" s="0" t="n">
        <v>1122</v>
      </c>
      <c r="P720" s="346" t="n">
        <v>4</v>
      </c>
      <c r="Q720" s="346" t="str">
        <f aca="false">N720&amp;" "&amp;O720</f>
        <v>61320 1122</v>
      </c>
      <c r="R720" s="346" t="str">
        <f aca="false">N720&amp;" "&amp;M720&amp;" "&amp;O720</f>
        <v>61320 3 1122</v>
      </c>
      <c r="Y720" s="0" t="n">
        <v>127</v>
      </c>
      <c r="Z720" s="0" t="n">
        <v>2015</v>
      </c>
      <c r="AA720" s="0" t="n">
        <v>68100</v>
      </c>
      <c r="AB720" s="0" t="n">
        <v>2</v>
      </c>
      <c r="AC720" s="346" t="n">
        <v>425748.68</v>
      </c>
      <c r="AD720" s="346" t="n">
        <v>8.5</v>
      </c>
    </row>
    <row r="721" customFormat="false" ht="11.25" hidden="false" customHeight="true" outlineLevel="0" collapsed="false">
      <c r="K721" s="0" t="n">
        <v>2015</v>
      </c>
      <c r="L721" s="0" t="n">
        <v>14</v>
      </c>
      <c r="M721" s="0" t="n">
        <v>3</v>
      </c>
      <c r="N721" s="0" t="n">
        <v>61410</v>
      </c>
      <c r="O721" s="0" t="n">
        <v>1126</v>
      </c>
      <c r="P721" s="346" t="n">
        <v>5</v>
      </c>
      <c r="Q721" s="346" t="str">
        <f aca="false">N721&amp;" "&amp;O721</f>
        <v>61410 1126</v>
      </c>
      <c r="R721" s="346" t="str">
        <f aca="false">N721&amp;" "&amp;M721&amp;" "&amp;O721</f>
        <v>61410 3 1126</v>
      </c>
      <c r="Y721" s="0" t="n">
        <v>127</v>
      </c>
      <c r="Z721" s="0" t="n">
        <v>2015</v>
      </c>
      <c r="AA721" s="0" t="n">
        <v>68200</v>
      </c>
      <c r="AB721" s="0" t="n">
        <v>9</v>
      </c>
      <c r="AC721" s="346" t="n">
        <v>73338</v>
      </c>
      <c r="AD721" s="346" t="n">
        <v>1</v>
      </c>
    </row>
    <row r="722" customFormat="false" ht="11.25" hidden="false" customHeight="true" outlineLevel="0" collapsed="false">
      <c r="K722" s="0" t="n">
        <v>2015</v>
      </c>
      <c r="L722" s="0" t="n">
        <v>14</v>
      </c>
      <c r="M722" s="0" t="n">
        <v>3</v>
      </c>
      <c r="N722" s="0" t="n">
        <v>61410</v>
      </c>
      <c r="O722" s="0" t="n">
        <v>1150</v>
      </c>
      <c r="P722" s="346" t="n">
        <v>7</v>
      </c>
      <c r="Q722" s="346" t="str">
        <f aca="false">N722&amp;" "&amp;O722</f>
        <v>61410 1150</v>
      </c>
      <c r="R722" s="346" t="str">
        <f aca="false">N722&amp;" "&amp;M722&amp;" "&amp;O722</f>
        <v>61410 3 1150</v>
      </c>
      <c r="Y722" s="0" t="n">
        <v>128</v>
      </c>
      <c r="Z722" s="0" t="n">
        <v>2015</v>
      </c>
      <c r="AA722" s="0" t="n">
        <v>68100</v>
      </c>
      <c r="AB722" s="0" t="n">
        <v>3</v>
      </c>
      <c r="AC722" s="346" t="n">
        <v>0</v>
      </c>
      <c r="AD722" s="346" t="n">
        <v>0</v>
      </c>
    </row>
    <row r="723" customFormat="false" ht="11.25" hidden="false" customHeight="true" outlineLevel="0" collapsed="false">
      <c r="K723" s="0" t="n">
        <v>2015</v>
      </c>
      <c r="L723" s="0" t="n">
        <v>14</v>
      </c>
      <c r="M723" s="0" t="n">
        <v>9</v>
      </c>
      <c r="N723" s="0" t="n">
        <v>61100</v>
      </c>
      <c r="O723" s="0" t="n">
        <v>1120</v>
      </c>
      <c r="P723" s="346" t="n">
        <v>5</v>
      </c>
      <c r="Q723" s="346" t="str">
        <f aca="false">N723&amp;" "&amp;O723</f>
        <v>61100 1120</v>
      </c>
      <c r="R723" s="346" t="str">
        <f aca="false">N723&amp;" "&amp;M723&amp;" "&amp;O723</f>
        <v>61100 9 1120</v>
      </c>
      <c r="Y723" s="0" t="n">
        <v>128</v>
      </c>
      <c r="Z723" s="0" t="n">
        <v>2015</v>
      </c>
      <c r="AA723" s="0" t="n">
        <v>68100</v>
      </c>
      <c r="AB723" s="0" t="n">
        <v>9</v>
      </c>
      <c r="AC723" s="346" t="n">
        <v>0</v>
      </c>
      <c r="AD723" s="346" t="n">
        <v>0</v>
      </c>
    </row>
    <row r="724" customFormat="false" ht="11.25" hidden="false" customHeight="true" outlineLevel="0" collapsed="false">
      <c r="K724" s="0" t="n">
        <v>2015</v>
      </c>
      <c r="L724" s="0" t="n">
        <v>14</v>
      </c>
      <c r="M724" s="0" t="n">
        <v>9</v>
      </c>
      <c r="N724" s="0" t="n">
        <v>61100</v>
      </c>
      <c r="O724" s="0" t="n">
        <v>1140</v>
      </c>
      <c r="P724" s="346" t="n">
        <v>0.17</v>
      </c>
      <c r="Q724" s="346" t="str">
        <f aca="false">N724&amp;" "&amp;O724</f>
        <v>61100 1140</v>
      </c>
      <c r="R724" s="346" t="str">
        <f aca="false">N724&amp;" "&amp;M724&amp;" "&amp;O724</f>
        <v>61100 9 1140</v>
      </c>
      <c r="Y724" s="0" t="n">
        <v>128</v>
      </c>
      <c r="Z724" s="0" t="n">
        <v>2015</v>
      </c>
      <c r="AA724" s="0" t="n">
        <v>68200</v>
      </c>
      <c r="AB724" s="0" t="n">
        <v>2</v>
      </c>
      <c r="AC724" s="346" t="n">
        <v>5018976.8</v>
      </c>
      <c r="AD724" s="346" t="n">
        <v>80.84</v>
      </c>
    </row>
    <row r="725" customFormat="false" ht="11.25" hidden="false" customHeight="true" outlineLevel="0" collapsed="false">
      <c r="K725" s="0" t="n">
        <v>2015</v>
      </c>
      <c r="L725" s="0" t="n">
        <v>14</v>
      </c>
      <c r="M725" s="0" t="n">
        <v>9</v>
      </c>
      <c r="N725" s="0" t="n">
        <v>61100</v>
      </c>
      <c r="O725" s="0" t="n">
        <v>1151</v>
      </c>
      <c r="P725" s="346" t="n">
        <v>3.5</v>
      </c>
      <c r="Q725" s="346" t="str">
        <f aca="false">N725&amp;" "&amp;O725</f>
        <v>61100 1151</v>
      </c>
      <c r="R725" s="346" t="str">
        <f aca="false">N725&amp;" "&amp;M725&amp;" "&amp;O725</f>
        <v>61100 9 1151</v>
      </c>
      <c r="Y725" s="0" t="n">
        <v>128</v>
      </c>
      <c r="Z725" s="0" t="n">
        <v>2015</v>
      </c>
      <c r="AA725" s="0" t="n">
        <v>68200</v>
      </c>
      <c r="AB725" s="0" t="n">
        <v>3</v>
      </c>
      <c r="AC725" s="346" t="n">
        <v>3524299.31</v>
      </c>
      <c r="AD725" s="346" t="n">
        <v>56.76</v>
      </c>
    </row>
    <row r="726" customFormat="false" ht="11.25" hidden="false" customHeight="true" outlineLevel="0" collapsed="false">
      <c r="K726" s="0" t="n">
        <v>2015</v>
      </c>
      <c r="L726" s="0" t="n">
        <v>14</v>
      </c>
      <c r="M726" s="0" t="n">
        <v>9</v>
      </c>
      <c r="N726" s="0" t="n">
        <v>61100</v>
      </c>
      <c r="O726" s="0" t="n">
        <v>1520</v>
      </c>
      <c r="P726" s="346" t="n">
        <v>0.02</v>
      </c>
      <c r="Q726" s="346" t="str">
        <f aca="false">N726&amp;" "&amp;O726</f>
        <v>61100 1520</v>
      </c>
      <c r="R726" s="346" t="str">
        <f aca="false">N726&amp;" "&amp;M726&amp;" "&amp;O726</f>
        <v>61100 9 1520</v>
      </c>
      <c r="Y726" s="0" t="n">
        <v>128</v>
      </c>
      <c r="Z726" s="0" t="n">
        <v>2015</v>
      </c>
      <c r="AA726" s="0" t="n">
        <v>68200</v>
      </c>
      <c r="AB726" s="0" t="n">
        <v>9</v>
      </c>
      <c r="AC726" s="346" t="n">
        <v>503539.83</v>
      </c>
      <c r="AD726" s="346" t="n">
        <v>6</v>
      </c>
    </row>
    <row r="727" customFormat="false" ht="11.25" hidden="false" customHeight="true" outlineLevel="0" collapsed="false">
      <c r="K727" s="0" t="n">
        <v>2015</v>
      </c>
      <c r="L727" s="0" t="n">
        <v>14</v>
      </c>
      <c r="M727" s="0" t="n">
        <v>9</v>
      </c>
      <c r="N727" s="0" t="n">
        <v>62100</v>
      </c>
      <c r="O727" s="0" t="n">
        <v>1110</v>
      </c>
      <c r="P727" s="346" t="n">
        <v>0.04</v>
      </c>
      <c r="Q727" s="346" t="str">
        <f aca="false">N727&amp;" "&amp;O727</f>
        <v>62100 1110</v>
      </c>
      <c r="R727" s="346" t="str">
        <f aca="false">N727&amp;" "&amp;M727&amp;" "&amp;O727</f>
        <v>62100 9 1110</v>
      </c>
      <c r="Y727" s="0" t="n">
        <v>128</v>
      </c>
      <c r="Z727" s="0" t="n">
        <v>2015</v>
      </c>
      <c r="AA727" s="0" t="n">
        <v>68100</v>
      </c>
      <c r="AB727" s="0" t="n">
        <v>2</v>
      </c>
      <c r="AC727" s="346" t="n">
        <v>0</v>
      </c>
      <c r="AD727" s="346" t="n">
        <v>0</v>
      </c>
    </row>
    <row r="728" customFormat="false" ht="11.25" hidden="false" customHeight="true" outlineLevel="0" collapsed="false">
      <c r="K728" s="0" t="n">
        <v>2015</v>
      </c>
      <c r="L728" s="0" t="n">
        <v>14</v>
      </c>
      <c r="M728" s="0" t="n">
        <v>9</v>
      </c>
      <c r="N728" s="0" t="n">
        <v>62100</v>
      </c>
      <c r="O728" s="0" t="n">
        <v>1111</v>
      </c>
      <c r="P728" s="346" t="n">
        <v>7</v>
      </c>
      <c r="Q728" s="346" t="str">
        <f aca="false">N728&amp;" "&amp;O728</f>
        <v>62100 1111</v>
      </c>
      <c r="R728" s="346" t="str">
        <f aca="false">N728&amp;" "&amp;M728&amp;" "&amp;O728</f>
        <v>62100 9 1111</v>
      </c>
      <c r="Y728" s="0" t="n">
        <v>130</v>
      </c>
      <c r="Z728" s="0" t="n">
        <v>2015</v>
      </c>
      <c r="AA728" s="0" t="n">
        <v>68100</v>
      </c>
      <c r="AB728" s="0" t="n">
        <v>2</v>
      </c>
      <c r="AC728" s="346" t="n">
        <v>103636.23</v>
      </c>
      <c r="AD728" s="346" t="n">
        <v>2.05</v>
      </c>
    </row>
    <row r="729" customFormat="false" ht="11.25" hidden="false" customHeight="true" outlineLevel="0" collapsed="false">
      <c r="K729" s="0" t="n">
        <v>2015</v>
      </c>
      <c r="L729" s="0" t="n">
        <v>14</v>
      </c>
      <c r="M729" s="0" t="n">
        <v>9</v>
      </c>
      <c r="N729" s="0" t="n">
        <v>62100</v>
      </c>
      <c r="O729" s="0" t="n">
        <v>1112</v>
      </c>
      <c r="P729" s="346" t="n">
        <v>1</v>
      </c>
      <c r="Q729" s="346" t="str">
        <f aca="false">N729&amp;" "&amp;O729</f>
        <v>62100 1112</v>
      </c>
      <c r="R729" s="346" t="str">
        <f aca="false">N729&amp;" "&amp;M729&amp;" "&amp;O729</f>
        <v>62100 9 1112</v>
      </c>
      <c r="Y729" s="0" t="n">
        <v>130</v>
      </c>
      <c r="Z729" s="0" t="n">
        <v>2015</v>
      </c>
      <c r="AA729" s="0" t="n">
        <v>68100</v>
      </c>
      <c r="AB729" s="0" t="n">
        <v>3</v>
      </c>
      <c r="AC729" s="346" t="n">
        <v>49595</v>
      </c>
      <c r="AD729" s="346" t="n">
        <v>1</v>
      </c>
    </row>
    <row r="730" customFormat="false" ht="11.25" hidden="false" customHeight="true" outlineLevel="0" collapsed="false">
      <c r="K730" s="0" t="n">
        <v>2015</v>
      </c>
      <c r="L730" s="0" t="n">
        <v>14</v>
      </c>
      <c r="M730" s="0" t="n">
        <v>9</v>
      </c>
      <c r="N730" s="0" t="n">
        <v>62100</v>
      </c>
      <c r="O730" s="0" t="n">
        <v>1113</v>
      </c>
      <c r="P730" s="346" t="n">
        <v>0.5</v>
      </c>
      <c r="Q730" s="346" t="str">
        <f aca="false">N730&amp;" "&amp;O730</f>
        <v>62100 1113</v>
      </c>
      <c r="R730" s="346" t="str">
        <f aca="false">N730&amp;" "&amp;M730&amp;" "&amp;O730</f>
        <v>62100 9 1113</v>
      </c>
      <c r="Y730" s="0" t="n">
        <v>130</v>
      </c>
      <c r="Z730" s="0" t="n">
        <v>2015</v>
      </c>
      <c r="AA730" s="0" t="n">
        <v>68100</v>
      </c>
      <c r="AB730" s="0" t="n">
        <v>9</v>
      </c>
      <c r="AC730" s="346" t="n">
        <v>0</v>
      </c>
      <c r="AD730" s="346" t="n">
        <v>0</v>
      </c>
    </row>
    <row r="731" customFormat="false" ht="11.25" hidden="false" customHeight="true" outlineLevel="0" collapsed="false">
      <c r="K731" s="0" t="n">
        <v>2015</v>
      </c>
      <c r="L731" s="0" t="n">
        <v>14</v>
      </c>
      <c r="M731" s="0" t="n">
        <v>9</v>
      </c>
      <c r="N731" s="0" t="n">
        <v>62100</v>
      </c>
      <c r="O731" s="0" t="n">
        <v>1130</v>
      </c>
      <c r="P731" s="346" t="n">
        <v>4</v>
      </c>
      <c r="Q731" s="346" t="str">
        <f aca="false">N731&amp;" "&amp;O731</f>
        <v>62100 1130</v>
      </c>
      <c r="R731" s="346" t="str">
        <f aca="false">N731&amp;" "&amp;M731&amp;" "&amp;O731</f>
        <v>62100 9 1130</v>
      </c>
      <c r="Y731" s="0" t="n">
        <v>130</v>
      </c>
      <c r="Z731" s="0" t="n">
        <v>2015</v>
      </c>
      <c r="AA731" s="0" t="n">
        <v>68200</v>
      </c>
      <c r="AB731" s="0" t="n">
        <v>2</v>
      </c>
      <c r="AC731" s="346" t="n">
        <v>0</v>
      </c>
      <c r="AD731" s="346" t="n">
        <v>0</v>
      </c>
    </row>
    <row r="732" customFormat="false" ht="11.25" hidden="false" customHeight="true" outlineLevel="0" collapsed="false">
      <c r="K732" s="0" t="n">
        <v>2015</v>
      </c>
      <c r="L732" s="0" t="n">
        <v>14</v>
      </c>
      <c r="M732" s="0" t="n">
        <v>9</v>
      </c>
      <c r="N732" s="0" t="n">
        <v>62100</v>
      </c>
      <c r="O732" s="0" t="n">
        <v>1150</v>
      </c>
      <c r="P732" s="346" t="n">
        <v>1.75</v>
      </c>
      <c r="Q732" s="346" t="str">
        <f aca="false">N732&amp;" "&amp;O732</f>
        <v>62100 1150</v>
      </c>
      <c r="R732" s="346" t="str">
        <f aca="false">N732&amp;" "&amp;M732&amp;" "&amp;O732</f>
        <v>62100 9 1150</v>
      </c>
      <c r="Y732" s="0" t="n">
        <v>130</v>
      </c>
      <c r="Z732" s="0" t="n">
        <v>2015</v>
      </c>
      <c r="AA732" s="0" t="n">
        <v>68200</v>
      </c>
      <c r="AB732" s="0" t="n">
        <v>3</v>
      </c>
      <c r="AC732" s="346" t="n">
        <v>0</v>
      </c>
      <c r="AD732" s="346" t="n">
        <v>0</v>
      </c>
    </row>
    <row r="733" customFormat="false" ht="11.25" hidden="false" customHeight="true" outlineLevel="0" collapsed="false">
      <c r="K733" s="0" t="n">
        <v>2015</v>
      </c>
      <c r="L733" s="0" t="n">
        <v>14</v>
      </c>
      <c r="M733" s="0" t="n">
        <v>9</v>
      </c>
      <c r="N733" s="0" t="n">
        <v>62200</v>
      </c>
      <c r="O733" s="0" t="n">
        <v>1130</v>
      </c>
      <c r="P733" s="346" t="n">
        <v>6.5</v>
      </c>
      <c r="Q733" s="346" t="str">
        <f aca="false">N733&amp;" "&amp;O733</f>
        <v>62200 1130</v>
      </c>
      <c r="R733" s="346" t="str">
        <f aca="false">N733&amp;" "&amp;M733&amp;" "&amp;O733</f>
        <v>62200 9 1130</v>
      </c>
      <c r="Y733" s="0" t="n">
        <v>130</v>
      </c>
      <c r="Z733" s="0" t="n">
        <v>2015</v>
      </c>
      <c r="AA733" s="0" t="n">
        <v>68200</v>
      </c>
      <c r="AB733" s="0" t="n">
        <v>9</v>
      </c>
      <c r="AC733" s="346" t="n">
        <v>0</v>
      </c>
      <c r="AD733" s="346" t="n">
        <v>0</v>
      </c>
    </row>
    <row r="734" customFormat="false" ht="11.25" hidden="false" customHeight="true" outlineLevel="0" collapsed="false">
      <c r="K734" s="0" t="n">
        <v>2015</v>
      </c>
      <c r="L734" s="0" t="n">
        <v>14</v>
      </c>
      <c r="M734" s="0" t="n">
        <v>9</v>
      </c>
      <c r="N734" s="0" t="n">
        <v>62200</v>
      </c>
      <c r="O734" s="0" t="n">
        <v>1131</v>
      </c>
      <c r="P734" s="346" t="n">
        <v>8</v>
      </c>
      <c r="Q734" s="346" t="str">
        <f aca="false">N734&amp;" "&amp;O734</f>
        <v>62200 1131</v>
      </c>
      <c r="R734" s="346" t="str">
        <f aca="false">N734&amp;" "&amp;M734&amp;" "&amp;O734</f>
        <v>62200 9 1131</v>
      </c>
      <c r="Y734" s="0" t="n">
        <v>131</v>
      </c>
      <c r="Z734" s="0" t="n">
        <v>2015</v>
      </c>
      <c r="AA734" s="0" t="n">
        <v>68200</v>
      </c>
      <c r="AB734" s="0" t="n">
        <v>3</v>
      </c>
      <c r="AC734" s="346" t="n">
        <v>31675.41</v>
      </c>
      <c r="AD734" s="346" t="n">
        <v>0.41</v>
      </c>
    </row>
    <row r="735" customFormat="false" ht="11.25" hidden="false" customHeight="true" outlineLevel="0" collapsed="false">
      <c r="K735" s="0" t="n">
        <v>2015</v>
      </c>
      <c r="L735" s="0" t="n">
        <v>14</v>
      </c>
      <c r="M735" s="0" t="n">
        <v>9</v>
      </c>
      <c r="N735" s="0" t="n">
        <v>63000</v>
      </c>
      <c r="O735" s="0" t="n">
        <v>1130</v>
      </c>
      <c r="P735" s="346" t="n">
        <v>0.75</v>
      </c>
      <c r="Q735" s="346" t="str">
        <f aca="false">N735&amp;" "&amp;O735</f>
        <v>63000 1130</v>
      </c>
      <c r="R735" s="346" t="str">
        <f aca="false">N735&amp;" "&amp;M735&amp;" "&amp;O735</f>
        <v>63000 9 1130</v>
      </c>
      <c r="Y735" s="0" t="n">
        <v>131</v>
      </c>
      <c r="Z735" s="0" t="n">
        <v>2015</v>
      </c>
      <c r="AA735" s="0" t="n">
        <v>68200</v>
      </c>
      <c r="AB735" s="0" t="n">
        <v>2</v>
      </c>
      <c r="AC735" s="346" t="n">
        <v>46530.61</v>
      </c>
      <c r="AD735" s="346" t="n">
        <v>0.59</v>
      </c>
    </row>
    <row r="736" customFormat="false" ht="11.25" hidden="false" customHeight="true" outlineLevel="0" collapsed="false">
      <c r="K736" s="0" t="n">
        <v>2015</v>
      </c>
      <c r="L736" s="0" t="n">
        <v>14</v>
      </c>
      <c r="M736" s="0" t="n">
        <v>9</v>
      </c>
      <c r="N736" s="0" t="n">
        <v>63000</v>
      </c>
      <c r="O736" s="0" t="n">
        <v>1150</v>
      </c>
      <c r="P736" s="346" t="n">
        <v>2.25</v>
      </c>
      <c r="Q736" s="346" t="str">
        <f aca="false">N736&amp;" "&amp;O736</f>
        <v>63000 1150</v>
      </c>
      <c r="R736" s="346" t="str">
        <f aca="false">N736&amp;" "&amp;M736&amp;" "&amp;O736</f>
        <v>63000 9 1150</v>
      </c>
      <c r="Y736" s="0" t="n">
        <v>131</v>
      </c>
      <c r="Z736" s="0" t="n">
        <v>2015</v>
      </c>
      <c r="AA736" s="0" t="n">
        <v>68100</v>
      </c>
      <c r="AB736" s="0" t="n">
        <v>9</v>
      </c>
      <c r="AC736" s="346" t="n">
        <v>0</v>
      </c>
      <c r="AD736" s="346" t="n">
        <v>0</v>
      </c>
    </row>
    <row r="737" customFormat="false" ht="11.25" hidden="false" customHeight="true" outlineLevel="0" collapsed="false">
      <c r="K737" s="0" t="n">
        <v>2015</v>
      </c>
      <c r="L737" s="0" t="n">
        <v>14</v>
      </c>
      <c r="M737" s="0" t="n">
        <v>9</v>
      </c>
      <c r="N737" s="0" t="n">
        <v>63000</v>
      </c>
      <c r="O737" s="0" t="n">
        <v>1160</v>
      </c>
      <c r="P737" s="346" t="n">
        <v>5</v>
      </c>
      <c r="Q737" s="346" t="str">
        <f aca="false">N737&amp;" "&amp;O737</f>
        <v>63000 1160</v>
      </c>
      <c r="R737" s="346" t="str">
        <f aca="false">N737&amp;" "&amp;M737&amp;" "&amp;O737</f>
        <v>63000 9 1160</v>
      </c>
      <c r="Y737" s="0" t="n">
        <v>131</v>
      </c>
      <c r="Z737" s="0" t="n">
        <v>2015</v>
      </c>
      <c r="AA737" s="0" t="n">
        <v>68100</v>
      </c>
      <c r="AB737" s="0" t="n">
        <v>3</v>
      </c>
      <c r="AC737" s="346" t="n">
        <v>282266.12</v>
      </c>
      <c r="AD737" s="346" t="n">
        <v>4.86</v>
      </c>
    </row>
    <row r="738" customFormat="false" ht="11.25" hidden="false" customHeight="true" outlineLevel="0" collapsed="false">
      <c r="K738" s="0" t="n">
        <v>2015</v>
      </c>
      <c r="L738" s="0" t="n">
        <v>14</v>
      </c>
      <c r="M738" s="0" t="n">
        <v>2</v>
      </c>
      <c r="N738" s="0" t="n">
        <v>61100</v>
      </c>
      <c r="O738" s="0" t="n">
        <v>1120</v>
      </c>
      <c r="P738" s="346" t="n">
        <v>122</v>
      </c>
      <c r="Q738" s="346" t="str">
        <f aca="false">N738&amp;" "&amp;O738</f>
        <v>61100 1120</v>
      </c>
      <c r="R738" s="346" t="str">
        <f aca="false">N738&amp;" "&amp;M738&amp;" "&amp;O738</f>
        <v>61100 2 1120</v>
      </c>
      <c r="Y738" s="0" t="n">
        <v>131</v>
      </c>
      <c r="Z738" s="0" t="n">
        <v>2015</v>
      </c>
      <c r="AA738" s="0" t="n">
        <v>68100</v>
      </c>
      <c r="AB738" s="0" t="n">
        <v>2</v>
      </c>
      <c r="AC738" s="346" t="n">
        <v>828082.33</v>
      </c>
      <c r="AD738" s="346" t="n">
        <v>16.14</v>
      </c>
    </row>
    <row r="739" customFormat="false" ht="11.25" hidden="false" customHeight="true" outlineLevel="0" collapsed="false">
      <c r="K739" s="0" t="n">
        <v>2015</v>
      </c>
      <c r="L739" s="0" t="n">
        <v>14</v>
      </c>
      <c r="M739" s="0" t="n">
        <v>2</v>
      </c>
      <c r="N739" s="0" t="n">
        <v>61100</v>
      </c>
      <c r="O739" s="0" t="n">
        <v>1151</v>
      </c>
      <c r="P739" s="346" t="n">
        <v>30</v>
      </c>
      <c r="Q739" s="346" t="str">
        <f aca="false">N739&amp;" "&amp;O739</f>
        <v>61100 1151</v>
      </c>
      <c r="R739" s="346" t="str">
        <f aca="false">N739&amp;" "&amp;M739&amp;" "&amp;O739</f>
        <v>61100 2 1151</v>
      </c>
      <c r="Y739" s="0" t="n">
        <v>131</v>
      </c>
      <c r="Z739" s="0" t="n">
        <v>2015</v>
      </c>
      <c r="AA739" s="0" t="n">
        <v>68200</v>
      </c>
      <c r="AB739" s="0" t="n">
        <v>9</v>
      </c>
      <c r="AC739" s="346" t="n">
        <v>0</v>
      </c>
      <c r="AD739" s="346" t="n">
        <v>0</v>
      </c>
    </row>
    <row r="740" customFormat="false" ht="11.25" hidden="false" customHeight="true" outlineLevel="0" collapsed="false">
      <c r="K740" s="0" t="n">
        <v>2015</v>
      </c>
      <c r="L740" s="0" t="n">
        <v>14</v>
      </c>
      <c r="M740" s="0" t="n">
        <v>9</v>
      </c>
      <c r="N740" s="0" t="n">
        <v>63000</v>
      </c>
      <c r="O740" s="0" t="n">
        <v>1170</v>
      </c>
      <c r="P740" s="346" t="n">
        <v>57</v>
      </c>
      <c r="Q740" s="346" t="str">
        <f aca="false">N740&amp;" "&amp;O740</f>
        <v>63000 1170</v>
      </c>
      <c r="R740" s="346" t="str">
        <f aca="false">N740&amp;" "&amp;M740&amp;" "&amp;O740</f>
        <v>63000 9 1170</v>
      </c>
      <c r="Y740" s="0" t="n">
        <v>132</v>
      </c>
      <c r="Z740" s="0" t="n">
        <v>2015</v>
      </c>
      <c r="AA740" s="0" t="n">
        <v>68200</v>
      </c>
      <c r="AB740" s="0" t="n">
        <v>3</v>
      </c>
      <c r="AC740" s="346" t="n">
        <v>0</v>
      </c>
      <c r="AD740" s="346" t="n">
        <v>0</v>
      </c>
    </row>
    <row r="741" customFormat="false" ht="11.25" hidden="false" customHeight="true" outlineLevel="0" collapsed="false">
      <c r="K741" s="0" t="n">
        <v>2015</v>
      </c>
      <c r="L741" s="0" t="n">
        <v>14</v>
      </c>
      <c r="M741" s="0" t="n">
        <v>9</v>
      </c>
      <c r="N741" s="0" t="n">
        <v>64000</v>
      </c>
      <c r="O741" s="0" t="n">
        <v>1150</v>
      </c>
      <c r="P741" s="346" t="n">
        <v>1</v>
      </c>
      <c r="Q741" s="346" t="str">
        <f aca="false">N741&amp;" "&amp;O741</f>
        <v>64000 1150</v>
      </c>
      <c r="R741" s="346" t="str">
        <f aca="false">N741&amp;" "&amp;M741&amp;" "&amp;O741</f>
        <v>64000 9 1150</v>
      </c>
      <c r="Y741" s="0" t="n">
        <v>132</v>
      </c>
      <c r="Z741" s="0" t="n">
        <v>2015</v>
      </c>
      <c r="AA741" s="0" t="n">
        <v>68200</v>
      </c>
      <c r="AB741" s="0" t="n">
        <v>2</v>
      </c>
      <c r="AC741" s="346" t="n">
        <v>0</v>
      </c>
      <c r="AD741" s="346" t="n">
        <v>0</v>
      </c>
    </row>
    <row r="742" customFormat="false" ht="11.25" hidden="false" customHeight="true" outlineLevel="0" collapsed="false">
      <c r="K742" s="0" t="n">
        <v>2015</v>
      </c>
      <c r="L742" s="0" t="n">
        <v>14</v>
      </c>
      <c r="M742" s="0" t="n">
        <v>9</v>
      </c>
      <c r="N742" s="0" t="n">
        <v>64000</v>
      </c>
      <c r="O742" s="0" t="n">
        <v>1160</v>
      </c>
      <c r="P742" s="346" t="n">
        <v>8.5</v>
      </c>
      <c r="Q742" s="346" t="str">
        <f aca="false">N742&amp;" "&amp;O742</f>
        <v>64000 1160</v>
      </c>
      <c r="R742" s="346" t="str">
        <f aca="false">N742&amp;" "&amp;M742&amp;" "&amp;O742</f>
        <v>64000 9 1160</v>
      </c>
      <c r="Y742" s="0" t="n">
        <v>132</v>
      </c>
      <c r="Z742" s="0" t="n">
        <v>2015</v>
      </c>
      <c r="AA742" s="0" t="n">
        <v>68100</v>
      </c>
      <c r="AB742" s="0" t="n">
        <v>9</v>
      </c>
      <c r="AC742" s="346" t="n">
        <v>0</v>
      </c>
      <c r="AD742" s="346" t="n">
        <v>0</v>
      </c>
    </row>
    <row r="743" customFormat="false" ht="11.25" hidden="false" customHeight="true" outlineLevel="0" collapsed="false">
      <c r="K743" s="0" t="n">
        <v>2015</v>
      </c>
      <c r="L743" s="0" t="n">
        <v>14</v>
      </c>
      <c r="M743" s="0" t="n">
        <v>9</v>
      </c>
      <c r="N743" s="0" t="n">
        <v>64000</v>
      </c>
      <c r="O743" s="0" t="n">
        <v>1190</v>
      </c>
      <c r="P743" s="346" t="n">
        <v>50</v>
      </c>
      <c r="Q743" s="346" t="str">
        <f aca="false">N743&amp;" "&amp;O743</f>
        <v>64000 1190</v>
      </c>
      <c r="R743" s="346" t="str">
        <f aca="false">N743&amp;" "&amp;M743&amp;" "&amp;O743</f>
        <v>64000 9 1190</v>
      </c>
      <c r="Y743" s="0" t="n">
        <v>132</v>
      </c>
      <c r="Z743" s="0" t="n">
        <v>2015</v>
      </c>
      <c r="AA743" s="0" t="n">
        <v>68100</v>
      </c>
      <c r="AB743" s="0" t="n">
        <v>3</v>
      </c>
      <c r="AC743" s="346" t="n">
        <v>31516.24</v>
      </c>
      <c r="AD743" s="346" t="n">
        <v>0.5</v>
      </c>
    </row>
    <row r="744" customFormat="false" ht="11.25" hidden="false" customHeight="true" outlineLevel="0" collapsed="false">
      <c r="K744" s="0" t="n">
        <v>2015</v>
      </c>
      <c r="L744" s="0" t="n">
        <v>14</v>
      </c>
      <c r="M744" s="0" t="n">
        <v>9</v>
      </c>
      <c r="N744" s="0" t="n">
        <v>65000</v>
      </c>
      <c r="O744" s="0" t="n">
        <v>1110</v>
      </c>
      <c r="P744" s="346" t="n">
        <v>1.5</v>
      </c>
      <c r="Q744" s="346" t="str">
        <f aca="false">N744&amp;" "&amp;O744</f>
        <v>65000 1110</v>
      </c>
      <c r="R744" s="346" t="str">
        <f aca="false">N744&amp;" "&amp;M744&amp;" "&amp;O744</f>
        <v>65000 9 1110</v>
      </c>
      <c r="Y744" s="0" t="n">
        <v>132</v>
      </c>
      <c r="Z744" s="0" t="n">
        <v>2015</v>
      </c>
      <c r="AA744" s="0" t="n">
        <v>68100</v>
      </c>
      <c r="AB744" s="0" t="n">
        <v>2</v>
      </c>
      <c r="AC744" s="346" t="n">
        <v>324630.33</v>
      </c>
      <c r="AD744" s="346" t="n">
        <v>5.21</v>
      </c>
    </row>
    <row r="745" customFormat="false" ht="11.25" hidden="false" customHeight="true" outlineLevel="0" collapsed="false">
      <c r="K745" s="0" t="n">
        <v>2015</v>
      </c>
      <c r="L745" s="0" t="n">
        <v>14</v>
      </c>
      <c r="M745" s="0" t="n">
        <v>9</v>
      </c>
      <c r="N745" s="0" t="n">
        <v>65000</v>
      </c>
      <c r="O745" s="0" t="n">
        <v>1190</v>
      </c>
      <c r="P745" s="346" t="n">
        <v>42</v>
      </c>
      <c r="Q745" s="346" t="str">
        <f aca="false">N745&amp;" "&amp;O745</f>
        <v>65000 1190</v>
      </c>
      <c r="R745" s="346" t="str">
        <f aca="false">N745&amp;" "&amp;M745&amp;" "&amp;O745</f>
        <v>65000 9 1190</v>
      </c>
      <c r="Y745" s="0" t="n">
        <v>132</v>
      </c>
      <c r="Z745" s="0" t="n">
        <v>2015</v>
      </c>
      <c r="AA745" s="0" t="n">
        <v>68200</v>
      </c>
      <c r="AB745" s="0" t="n">
        <v>9</v>
      </c>
      <c r="AC745" s="346" t="n">
        <v>0</v>
      </c>
      <c r="AD745" s="346" t="n">
        <v>0</v>
      </c>
    </row>
    <row r="746" customFormat="false" ht="11.25" hidden="false" customHeight="true" outlineLevel="0" collapsed="false">
      <c r="K746" s="0" t="n">
        <v>2015</v>
      </c>
      <c r="L746" s="0" t="n">
        <v>14</v>
      </c>
      <c r="M746" s="0" t="n">
        <v>9</v>
      </c>
      <c r="N746" s="0" t="n">
        <v>68000</v>
      </c>
      <c r="O746" s="0" t="n">
        <v>1110</v>
      </c>
      <c r="P746" s="346" t="n">
        <v>1.5</v>
      </c>
      <c r="Q746" s="346" t="str">
        <f aca="false">N746&amp;" "&amp;O746</f>
        <v>68000 1110</v>
      </c>
      <c r="R746" s="346" t="str">
        <f aca="false">N746&amp;" "&amp;M746&amp;" "&amp;O746</f>
        <v>68000 9 1110</v>
      </c>
      <c r="Y746" s="0" t="n">
        <v>134</v>
      </c>
      <c r="Z746" s="0" t="n">
        <v>2015</v>
      </c>
      <c r="AA746" s="0" t="n">
        <v>68200</v>
      </c>
      <c r="AB746" s="0" t="n">
        <v>3</v>
      </c>
      <c r="AC746" s="346" t="n">
        <v>0</v>
      </c>
      <c r="AD746" s="346" t="n">
        <v>0</v>
      </c>
    </row>
    <row r="747" customFormat="false" ht="11.25" hidden="false" customHeight="true" outlineLevel="0" collapsed="false">
      <c r="K747" s="0" t="n">
        <v>2015</v>
      </c>
      <c r="L747" s="0" t="n">
        <v>14</v>
      </c>
      <c r="M747" s="0" t="n">
        <v>9</v>
      </c>
      <c r="N747" s="0" t="n">
        <v>68000</v>
      </c>
      <c r="O747" s="0" t="n">
        <v>1120</v>
      </c>
      <c r="P747" s="346" t="n">
        <v>6</v>
      </c>
      <c r="Q747" s="346" t="str">
        <f aca="false">N747&amp;" "&amp;O747</f>
        <v>68000 1120</v>
      </c>
      <c r="R747" s="346" t="str">
        <f aca="false">N747&amp;" "&amp;M747&amp;" "&amp;O747</f>
        <v>68000 9 1120</v>
      </c>
      <c r="Y747" s="0" t="n">
        <v>134</v>
      </c>
      <c r="Z747" s="0" t="n">
        <v>2015</v>
      </c>
      <c r="AA747" s="0" t="n">
        <v>68200</v>
      </c>
      <c r="AB747" s="0" t="n">
        <v>9</v>
      </c>
      <c r="AC747" s="346" t="n">
        <v>0</v>
      </c>
      <c r="AD747" s="346" t="n">
        <v>0</v>
      </c>
    </row>
    <row r="748" customFormat="false" ht="11.25" hidden="false" customHeight="true" outlineLevel="0" collapsed="false">
      <c r="K748" s="0" t="n">
        <v>2015</v>
      </c>
      <c r="L748" s="0" t="n">
        <v>14</v>
      </c>
      <c r="M748" s="0" t="n">
        <v>9</v>
      </c>
      <c r="N748" s="0" t="n">
        <v>68000</v>
      </c>
      <c r="O748" s="0" t="n">
        <v>1141</v>
      </c>
      <c r="P748" s="346" t="n">
        <v>3</v>
      </c>
      <c r="Q748" s="346" t="str">
        <f aca="false">N748&amp;" "&amp;O748</f>
        <v>68000 1141</v>
      </c>
      <c r="R748" s="346" t="str">
        <f aca="false">N748&amp;" "&amp;M748&amp;" "&amp;O748</f>
        <v>68000 9 1141</v>
      </c>
      <c r="Y748" s="0" t="n">
        <v>134</v>
      </c>
      <c r="Z748" s="0" t="n">
        <v>2015</v>
      </c>
      <c r="AA748" s="0" t="n">
        <v>68100</v>
      </c>
      <c r="AB748" s="0" t="n">
        <v>2</v>
      </c>
      <c r="AC748" s="346" t="n">
        <v>0</v>
      </c>
      <c r="AD748" s="346" t="n">
        <v>0</v>
      </c>
    </row>
    <row r="749" customFormat="false" ht="11.25" hidden="false" customHeight="true" outlineLevel="0" collapsed="false">
      <c r="K749" s="0" t="n">
        <v>2015</v>
      </c>
      <c r="L749" s="0" t="n">
        <v>15</v>
      </c>
      <c r="M749" s="0" t="n">
        <v>2</v>
      </c>
      <c r="N749" s="0" t="n">
        <v>61100</v>
      </c>
      <c r="O749" s="0" t="n">
        <v>1120</v>
      </c>
      <c r="P749" s="346" t="n">
        <v>97</v>
      </c>
      <c r="Q749" s="346" t="str">
        <f aca="false">N749&amp;" "&amp;O749</f>
        <v>61100 1120</v>
      </c>
      <c r="R749" s="346" t="str">
        <f aca="false">N749&amp;" "&amp;M749&amp;" "&amp;O749</f>
        <v>61100 2 1120</v>
      </c>
      <c r="Y749" s="0" t="n">
        <v>134</v>
      </c>
      <c r="Z749" s="0" t="n">
        <v>2015</v>
      </c>
      <c r="AA749" s="0" t="n">
        <v>68100</v>
      </c>
      <c r="AB749" s="0" t="n">
        <v>3</v>
      </c>
      <c r="AC749" s="346" t="n">
        <v>0</v>
      </c>
      <c r="AD749" s="346" t="n">
        <v>0</v>
      </c>
    </row>
    <row r="750" customFormat="false" ht="11.25" hidden="false" customHeight="true" outlineLevel="0" collapsed="false">
      <c r="K750" s="0" t="n">
        <v>2015</v>
      </c>
      <c r="L750" s="0" t="n">
        <v>15</v>
      </c>
      <c r="M750" s="0" t="n">
        <v>2</v>
      </c>
      <c r="N750" s="0" t="n">
        <v>61100</v>
      </c>
      <c r="O750" s="0" t="n">
        <v>1151</v>
      </c>
      <c r="P750" s="346" t="n">
        <v>44</v>
      </c>
      <c r="Q750" s="346" t="str">
        <f aca="false">N750&amp;" "&amp;O750</f>
        <v>61100 1151</v>
      </c>
      <c r="R750" s="346" t="str">
        <f aca="false">N750&amp;" "&amp;M750&amp;" "&amp;O750</f>
        <v>61100 2 1151</v>
      </c>
      <c r="Y750" s="0" t="n">
        <v>134</v>
      </c>
      <c r="Z750" s="0" t="n">
        <v>2015</v>
      </c>
      <c r="AA750" s="0" t="n">
        <v>68100</v>
      </c>
      <c r="AB750" s="0" t="n">
        <v>9</v>
      </c>
      <c r="AC750" s="346" t="n">
        <v>0</v>
      </c>
      <c r="AD750" s="346" t="n">
        <v>0</v>
      </c>
    </row>
    <row r="751" customFormat="false" ht="11.25" hidden="false" customHeight="true" outlineLevel="0" collapsed="false">
      <c r="K751" s="0" t="n">
        <v>2015</v>
      </c>
      <c r="L751" s="0" t="n">
        <v>15</v>
      </c>
      <c r="M751" s="0" t="n">
        <v>2</v>
      </c>
      <c r="N751" s="0" t="n">
        <v>61100</v>
      </c>
      <c r="O751" s="0" t="n">
        <v>1520</v>
      </c>
      <c r="P751" s="346" t="n">
        <v>18</v>
      </c>
      <c r="Q751" s="346" t="str">
        <f aca="false">N751&amp;" "&amp;O751</f>
        <v>61100 1520</v>
      </c>
      <c r="R751" s="346" t="str">
        <f aca="false">N751&amp;" "&amp;M751&amp;" "&amp;O751</f>
        <v>61100 2 1520</v>
      </c>
      <c r="Y751" s="0" t="n">
        <v>134</v>
      </c>
      <c r="Z751" s="0" t="n">
        <v>2015</v>
      </c>
      <c r="AA751" s="0" t="n">
        <v>68200</v>
      </c>
      <c r="AB751" s="0" t="n">
        <v>2</v>
      </c>
      <c r="AC751" s="346" t="n">
        <v>0</v>
      </c>
      <c r="AD751" s="346" t="n">
        <v>0</v>
      </c>
    </row>
    <row r="752" customFormat="false" ht="11.25" hidden="false" customHeight="true" outlineLevel="0" collapsed="false">
      <c r="K752" s="0" t="n">
        <v>2015</v>
      </c>
      <c r="L752" s="0" t="n">
        <v>15</v>
      </c>
      <c r="M752" s="0" t="n">
        <v>2</v>
      </c>
      <c r="N752" s="0" t="n">
        <v>61210</v>
      </c>
      <c r="O752" s="0" t="n">
        <v>1120</v>
      </c>
      <c r="P752" s="346" t="n">
        <v>3</v>
      </c>
      <c r="Q752" s="346" t="str">
        <f aca="false">N752&amp;" "&amp;O752</f>
        <v>61210 1120</v>
      </c>
      <c r="R752" s="346" t="str">
        <f aca="false">N752&amp;" "&amp;M752&amp;" "&amp;O752</f>
        <v>61210 2 1120</v>
      </c>
      <c r="Y752" s="0" t="n">
        <v>135</v>
      </c>
      <c r="Z752" s="0" t="n">
        <v>2015</v>
      </c>
      <c r="AA752" s="0" t="n">
        <v>68100</v>
      </c>
      <c r="AB752" s="0" t="n">
        <v>2</v>
      </c>
      <c r="AC752" s="346" t="n">
        <v>0</v>
      </c>
      <c r="AD752" s="346" t="n">
        <v>0</v>
      </c>
    </row>
    <row r="753" customFormat="false" ht="11.25" hidden="false" customHeight="true" outlineLevel="0" collapsed="false">
      <c r="K753" s="0" t="n">
        <v>2015</v>
      </c>
      <c r="L753" s="0" t="n">
        <v>15</v>
      </c>
      <c r="M753" s="0" t="n">
        <v>2</v>
      </c>
      <c r="N753" s="0" t="n">
        <v>61210</v>
      </c>
      <c r="O753" s="0" t="n">
        <v>1150</v>
      </c>
      <c r="P753" s="346" t="n">
        <v>1.75</v>
      </c>
      <c r="Q753" s="346" t="str">
        <f aca="false">N753&amp;" "&amp;O753</f>
        <v>61210 1150</v>
      </c>
      <c r="R753" s="346" t="str">
        <f aca="false">N753&amp;" "&amp;M753&amp;" "&amp;O753</f>
        <v>61210 2 1150</v>
      </c>
      <c r="Y753" s="0" t="n">
        <v>135</v>
      </c>
      <c r="Z753" s="0" t="n">
        <v>2015</v>
      </c>
      <c r="AA753" s="0" t="n">
        <v>68200</v>
      </c>
      <c r="AB753" s="0" t="n">
        <v>3</v>
      </c>
      <c r="AC753" s="346" t="n">
        <v>0</v>
      </c>
      <c r="AD753" s="346" t="n">
        <v>0</v>
      </c>
    </row>
    <row r="754" customFormat="false" ht="11.25" hidden="false" customHeight="true" outlineLevel="0" collapsed="false">
      <c r="K754" s="0" t="n">
        <v>2015</v>
      </c>
      <c r="L754" s="0" t="n">
        <v>15</v>
      </c>
      <c r="M754" s="0" t="n">
        <v>2</v>
      </c>
      <c r="N754" s="0" t="n">
        <v>61210</v>
      </c>
      <c r="O754" s="0" t="n">
        <v>1520</v>
      </c>
      <c r="P754" s="346" t="n">
        <v>0.04</v>
      </c>
      <c r="Q754" s="346" t="str">
        <f aca="false">N754&amp;" "&amp;O754</f>
        <v>61210 1520</v>
      </c>
      <c r="R754" s="346" t="str">
        <f aca="false">N754&amp;" "&amp;M754&amp;" "&amp;O754</f>
        <v>61210 2 1520</v>
      </c>
      <c r="Y754" s="0" t="n">
        <v>135</v>
      </c>
      <c r="Z754" s="0" t="n">
        <v>2015</v>
      </c>
      <c r="AA754" s="0" t="n">
        <v>68200</v>
      </c>
      <c r="AB754" s="0" t="n">
        <v>2</v>
      </c>
      <c r="AC754" s="346" t="n">
        <v>0</v>
      </c>
      <c r="AD754" s="346" t="n">
        <v>0</v>
      </c>
    </row>
    <row r="755" customFormat="false" ht="11.25" hidden="false" customHeight="true" outlineLevel="0" collapsed="false">
      <c r="K755" s="0" t="n">
        <v>2015</v>
      </c>
      <c r="L755" s="0" t="n">
        <v>15</v>
      </c>
      <c r="M755" s="0" t="n">
        <v>2</v>
      </c>
      <c r="N755" s="0" t="n">
        <v>61230</v>
      </c>
      <c r="O755" s="0" t="n">
        <v>1120</v>
      </c>
      <c r="P755" s="346" t="n">
        <v>0.1</v>
      </c>
      <c r="Q755" s="346" t="str">
        <f aca="false">N755&amp;" "&amp;O755</f>
        <v>61230 1120</v>
      </c>
      <c r="R755" s="346" t="str">
        <f aca="false">N755&amp;" "&amp;M755&amp;" "&amp;O755</f>
        <v>61230 2 1120</v>
      </c>
      <c r="Y755" s="0" t="n">
        <v>135</v>
      </c>
      <c r="Z755" s="0" t="n">
        <v>2015</v>
      </c>
      <c r="AA755" s="0" t="n">
        <v>68100</v>
      </c>
      <c r="AB755" s="0" t="n">
        <v>9</v>
      </c>
      <c r="AC755" s="346" t="n">
        <v>0</v>
      </c>
      <c r="AD755" s="346" t="n">
        <v>0</v>
      </c>
    </row>
    <row r="756" customFormat="false" ht="11.25" hidden="false" customHeight="true" outlineLevel="0" collapsed="false">
      <c r="K756" s="0" t="n">
        <v>2015</v>
      </c>
      <c r="L756" s="0" t="n">
        <v>15</v>
      </c>
      <c r="M756" s="0" t="n">
        <v>2</v>
      </c>
      <c r="N756" s="0" t="n">
        <v>61310</v>
      </c>
      <c r="O756" s="0" t="n">
        <v>1110</v>
      </c>
      <c r="P756" s="346" t="n">
        <v>1.4</v>
      </c>
      <c r="Q756" s="346" t="str">
        <f aca="false">N756&amp;" "&amp;O756</f>
        <v>61310 1110</v>
      </c>
      <c r="R756" s="346" t="str">
        <f aca="false">N756&amp;" "&amp;M756&amp;" "&amp;O756</f>
        <v>61310 2 1110</v>
      </c>
      <c r="Y756" s="0" t="n">
        <v>135</v>
      </c>
      <c r="Z756" s="0" t="n">
        <v>2015</v>
      </c>
      <c r="AA756" s="0" t="n">
        <v>68100</v>
      </c>
      <c r="AB756" s="0" t="n">
        <v>3</v>
      </c>
      <c r="AC756" s="346" t="n">
        <v>27860</v>
      </c>
      <c r="AD756" s="346" t="n">
        <v>0.5</v>
      </c>
    </row>
    <row r="757" customFormat="false" ht="11.25" hidden="false" customHeight="true" outlineLevel="0" collapsed="false">
      <c r="K757" s="0" t="n">
        <v>2015</v>
      </c>
      <c r="L757" s="0" t="n">
        <v>15</v>
      </c>
      <c r="M757" s="0" t="n">
        <v>2</v>
      </c>
      <c r="N757" s="0" t="n">
        <v>61310</v>
      </c>
      <c r="O757" s="0" t="n">
        <v>1150</v>
      </c>
      <c r="P757" s="346" t="n">
        <v>2</v>
      </c>
      <c r="Q757" s="346" t="str">
        <f aca="false">N757&amp;" "&amp;O757</f>
        <v>61310 1150</v>
      </c>
      <c r="R757" s="346" t="str">
        <f aca="false">N757&amp;" "&amp;M757&amp;" "&amp;O757</f>
        <v>61310 2 1150</v>
      </c>
      <c r="Y757" s="0" t="n">
        <v>135</v>
      </c>
      <c r="Z757" s="0" t="n">
        <v>2015</v>
      </c>
      <c r="AA757" s="0" t="n">
        <v>68200</v>
      </c>
      <c r="AB757" s="0" t="n">
        <v>9</v>
      </c>
      <c r="AC757" s="346" t="n">
        <v>102055.89</v>
      </c>
      <c r="AD757" s="346" t="n">
        <v>2</v>
      </c>
    </row>
    <row r="758" customFormat="false" ht="11.25" hidden="false" customHeight="true" outlineLevel="0" collapsed="false">
      <c r="K758" s="0" t="n">
        <v>2015</v>
      </c>
      <c r="L758" s="0" t="n">
        <v>15</v>
      </c>
      <c r="M758" s="0" t="n">
        <v>2</v>
      </c>
      <c r="N758" s="0" t="n">
        <v>61320</v>
      </c>
      <c r="O758" s="0" t="n">
        <v>1122</v>
      </c>
      <c r="P758" s="346" t="n">
        <v>3</v>
      </c>
      <c r="Q758" s="346" t="str">
        <f aca="false">N758&amp;" "&amp;O758</f>
        <v>61320 1122</v>
      </c>
      <c r="R758" s="346" t="str">
        <f aca="false">N758&amp;" "&amp;M758&amp;" "&amp;O758</f>
        <v>61320 2 1122</v>
      </c>
      <c r="Y758" s="0" t="n">
        <v>136</v>
      </c>
      <c r="Z758" s="0" t="n">
        <v>2015</v>
      </c>
      <c r="AA758" s="0" t="n">
        <v>68200</v>
      </c>
      <c r="AB758" s="0" t="n">
        <v>9</v>
      </c>
      <c r="AC758" s="346" t="n">
        <v>0</v>
      </c>
      <c r="AD758" s="346" t="n">
        <v>0</v>
      </c>
    </row>
    <row r="759" customFormat="false" ht="11.25" hidden="false" customHeight="true" outlineLevel="0" collapsed="false">
      <c r="K759" s="0" t="n">
        <v>2015</v>
      </c>
      <c r="L759" s="0" t="n">
        <v>15</v>
      </c>
      <c r="M759" s="0" t="n">
        <v>2</v>
      </c>
      <c r="N759" s="0" t="n">
        <v>61410</v>
      </c>
      <c r="O759" s="0" t="n">
        <v>1126</v>
      </c>
      <c r="P759" s="346" t="n">
        <v>3</v>
      </c>
      <c r="Q759" s="346" t="str">
        <f aca="false">N759&amp;" "&amp;O759</f>
        <v>61410 1126</v>
      </c>
      <c r="R759" s="346" t="str">
        <f aca="false">N759&amp;" "&amp;M759&amp;" "&amp;O759</f>
        <v>61410 2 1126</v>
      </c>
      <c r="Y759" s="0" t="n">
        <v>136</v>
      </c>
      <c r="Z759" s="0" t="n">
        <v>2015</v>
      </c>
      <c r="AA759" s="0" t="n">
        <v>68100</v>
      </c>
      <c r="AB759" s="0" t="n">
        <v>2</v>
      </c>
      <c r="AC759" s="346" t="n">
        <v>1634865.79</v>
      </c>
      <c r="AD759" s="346" t="n">
        <v>29.37</v>
      </c>
    </row>
    <row r="760" customFormat="false" ht="11.25" hidden="false" customHeight="true" outlineLevel="0" collapsed="false">
      <c r="K760" s="0" t="n">
        <v>2015</v>
      </c>
      <c r="L760" s="0" t="n">
        <v>15</v>
      </c>
      <c r="M760" s="0" t="n">
        <v>2</v>
      </c>
      <c r="N760" s="0" t="n">
        <v>61410</v>
      </c>
      <c r="O760" s="0" t="n">
        <v>1127</v>
      </c>
      <c r="P760" s="346" t="n">
        <v>3</v>
      </c>
      <c r="Q760" s="346" t="str">
        <f aca="false">N760&amp;" "&amp;O760</f>
        <v>61410 1127</v>
      </c>
      <c r="R760" s="346" t="str">
        <f aca="false">N760&amp;" "&amp;M760&amp;" "&amp;O760</f>
        <v>61410 2 1127</v>
      </c>
      <c r="Y760" s="0" t="n">
        <v>136</v>
      </c>
      <c r="Z760" s="0" t="n">
        <v>2015</v>
      </c>
      <c r="AA760" s="0" t="n">
        <v>68100</v>
      </c>
      <c r="AB760" s="0" t="n">
        <v>3</v>
      </c>
      <c r="AC760" s="346" t="n">
        <v>647377.91</v>
      </c>
      <c r="AD760" s="346" t="n">
        <v>11.63</v>
      </c>
    </row>
    <row r="761" customFormat="false" ht="11.25" hidden="false" customHeight="true" outlineLevel="0" collapsed="false">
      <c r="K761" s="0" t="n">
        <v>2015</v>
      </c>
      <c r="L761" s="0" t="n">
        <v>15</v>
      </c>
      <c r="M761" s="0" t="n">
        <v>2</v>
      </c>
      <c r="N761" s="0" t="n">
        <v>61410</v>
      </c>
      <c r="O761" s="0" t="n">
        <v>1150</v>
      </c>
      <c r="P761" s="346" t="n">
        <v>6</v>
      </c>
      <c r="Q761" s="346" t="str">
        <f aca="false">N761&amp;" "&amp;O761</f>
        <v>61410 1150</v>
      </c>
      <c r="R761" s="346" t="str">
        <f aca="false">N761&amp;" "&amp;M761&amp;" "&amp;O761</f>
        <v>61410 2 1150</v>
      </c>
      <c r="Y761" s="0" t="n">
        <v>136</v>
      </c>
      <c r="Z761" s="0" t="n">
        <v>2015</v>
      </c>
      <c r="AA761" s="0" t="n">
        <v>68100</v>
      </c>
      <c r="AB761" s="0" t="n">
        <v>9</v>
      </c>
      <c r="AC761" s="346" t="n">
        <v>0</v>
      </c>
      <c r="AD761" s="346" t="n">
        <v>0</v>
      </c>
    </row>
    <row r="762" customFormat="false" ht="11.25" hidden="false" customHeight="true" outlineLevel="0" collapsed="false">
      <c r="K762" s="0" t="n">
        <v>2015</v>
      </c>
      <c r="L762" s="0" t="n">
        <v>15</v>
      </c>
      <c r="M762" s="0" t="n">
        <v>3</v>
      </c>
      <c r="N762" s="0" t="n">
        <v>61100</v>
      </c>
      <c r="O762" s="0" t="n">
        <v>1120</v>
      </c>
      <c r="P762" s="346" t="n">
        <v>68</v>
      </c>
      <c r="Q762" s="346" t="str">
        <f aca="false">N762&amp;" "&amp;O762</f>
        <v>61100 1120</v>
      </c>
      <c r="R762" s="346" t="str">
        <f aca="false">N762&amp;" "&amp;M762&amp;" "&amp;O762</f>
        <v>61100 3 1120</v>
      </c>
      <c r="Y762" s="0" t="n">
        <v>136</v>
      </c>
      <c r="Z762" s="0" t="n">
        <v>2015</v>
      </c>
      <c r="AA762" s="0" t="n">
        <v>68200</v>
      </c>
      <c r="AB762" s="0" t="n">
        <v>2</v>
      </c>
      <c r="AC762" s="346" t="n">
        <v>0</v>
      </c>
      <c r="AD762" s="346" t="n">
        <v>0</v>
      </c>
    </row>
    <row r="763" customFormat="false" ht="11.25" hidden="false" customHeight="true" outlineLevel="0" collapsed="false">
      <c r="K763" s="0" t="n">
        <v>2015</v>
      </c>
      <c r="L763" s="0" t="n">
        <v>15</v>
      </c>
      <c r="M763" s="0" t="n">
        <v>3</v>
      </c>
      <c r="N763" s="0" t="n">
        <v>61100</v>
      </c>
      <c r="O763" s="0" t="n">
        <v>1151</v>
      </c>
      <c r="P763" s="346" t="n">
        <v>16</v>
      </c>
      <c r="Q763" s="346" t="str">
        <f aca="false">N763&amp;" "&amp;O763</f>
        <v>61100 1151</v>
      </c>
      <c r="R763" s="346" t="str">
        <f aca="false">N763&amp;" "&amp;M763&amp;" "&amp;O763</f>
        <v>61100 3 1151</v>
      </c>
      <c r="Y763" s="0" t="n">
        <v>136</v>
      </c>
      <c r="Z763" s="0" t="n">
        <v>2015</v>
      </c>
      <c r="AA763" s="0" t="n">
        <v>68200</v>
      </c>
      <c r="AB763" s="0" t="n">
        <v>3</v>
      </c>
      <c r="AC763" s="346" t="n">
        <v>0</v>
      </c>
      <c r="AD763" s="346" t="n">
        <v>0</v>
      </c>
    </row>
    <row r="764" customFormat="false" ht="11.25" hidden="false" customHeight="true" outlineLevel="0" collapsed="false">
      <c r="K764" s="0" t="n">
        <v>2015</v>
      </c>
      <c r="L764" s="0" t="n">
        <v>15</v>
      </c>
      <c r="M764" s="0" t="n">
        <v>3</v>
      </c>
      <c r="N764" s="0" t="n">
        <v>61100</v>
      </c>
      <c r="O764" s="0" t="n">
        <v>1520</v>
      </c>
      <c r="P764" s="346" t="n">
        <v>8</v>
      </c>
      <c r="Q764" s="346" t="str">
        <f aca="false">N764&amp;" "&amp;O764</f>
        <v>61100 1520</v>
      </c>
      <c r="R764" s="346" t="str">
        <f aca="false">N764&amp;" "&amp;M764&amp;" "&amp;O764</f>
        <v>61100 3 1520</v>
      </c>
      <c r="Y764" s="0" t="n">
        <v>137</v>
      </c>
      <c r="Z764" s="0" t="n">
        <v>2015</v>
      </c>
      <c r="AA764" s="0" t="n">
        <v>68100</v>
      </c>
      <c r="AB764" s="0" t="n">
        <v>2</v>
      </c>
      <c r="AC764" s="346" t="n">
        <v>0</v>
      </c>
      <c r="AD764" s="346" t="n">
        <v>0</v>
      </c>
    </row>
    <row r="765" customFormat="false" ht="11.25" hidden="false" customHeight="true" outlineLevel="0" collapsed="false">
      <c r="K765" s="0" t="n">
        <v>2015</v>
      </c>
      <c r="L765" s="0" t="n">
        <v>15</v>
      </c>
      <c r="M765" s="0" t="n">
        <v>3</v>
      </c>
      <c r="N765" s="0" t="n">
        <v>61210</v>
      </c>
      <c r="O765" s="0" t="n">
        <v>1120</v>
      </c>
      <c r="P765" s="346" t="n">
        <v>2</v>
      </c>
      <c r="Q765" s="346" t="str">
        <f aca="false">N765&amp;" "&amp;O765</f>
        <v>61210 1120</v>
      </c>
      <c r="R765" s="346" t="str">
        <f aca="false">N765&amp;" "&amp;M765&amp;" "&amp;O765</f>
        <v>61210 3 1120</v>
      </c>
      <c r="Y765" s="0" t="n">
        <v>137</v>
      </c>
      <c r="Z765" s="0" t="n">
        <v>2015</v>
      </c>
      <c r="AA765" s="0" t="n">
        <v>68200</v>
      </c>
      <c r="AB765" s="0" t="n">
        <v>9</v>
      </c>
      <c r="AC765" s="346" t="n">
        <v>0</v>
      </c>
      <c r="AD765" s="346" t="n">
        <v>0</v>
      </c>
    </row>
    <row r="766" customFormat="false" ht="11.25" hidden="false" customHeight="true" outlineLevel="0" collapsed="false">
      <c r="K766" s="0" t="n">
        <v>2015</v>
      </c>
      <c r="L766" s="0" t="n">
        <v>15</v>
      </c>
      <c r="M766" s="0" t="n">
        <v>3</v>
      </c>
      <c r="N766" s="0" t="n">
        <v>61210</v>
      </c>
      <c r="O766" s="0" t="n">
        <v>1150</v>
      </c>
      <c r="P766" s="346" t="n">
        <v>1</v>
      </c>
      <c r="Q766" s="346" t="str">
        <f aca="false">N766&amp;" "&amp;O766</f>
        <v>61210 1150</v>
      </c>
      <c r="R766" s="346" t="str">
        <f aca="false">N766&amp;" "&amp;M766&amp;" "&amp;O766</f>
        <v>61210 3 1150</v>
      </c>
      <c r="Y766" s="0" t="n">
        <v>137</v>
      </c>
      <c r="Z766" s="0" t="n">
        <v>2015</v>
      </c>
      <c r="AA766" s="0" t="n">
        <v>68200</v>
      </c>
      <c r="AB766" s="0" t="n">
        <v>3</v>
      </c>
      <c r="AC766" s="346" t="n">
        <v>0</v>
      </c>
      <c r="AD766" s="346" t="n">
        <v>0</v>
      </c>
    </row>
    <row r="767" customFormat="false" ht="11.25" hidden="false" customHeight="true" outlineLevel="0" collapsed="false">
      <c r="K767" s="0" t="n">
        <v>2015</v>
      </c>
      <c r="L767" s="0" t="n">
        <v>15</v>
      </c>
      <c r="M767" s="0" t="n">
        <v>3</v>
      </c>
      <c r="N767" s="0" t="n">
        <v>61230</v>
      </c>
      <c r="O767" s="0" t="n">
        <v>1120</v>
      </c>
      <c r="P767" s="346" t="n">
        <v>0.5</v>
      </c>
      <c r="Q767" s="346" t="str">
        <f aca="false">N767&amp;" "&amp;O767</f>
        <v>61230 1120</v>
      </c>
      <c r="R767" s="346" t="str">
        <f aca="false">N767&amp;" "&amp;M767&amp;" "&amp;O767</f>
        <v>61230 3 1120</v>
      </c>
      <c r="Y767" s="0" t="n">
        <v>137</v>
      </c>
      <c r="Z767" s="0" t="n">
        <v>2015</v>
      </c>
      <c r="AA767" s="0" t="n">
        <v>68200</v>
      </c>
      <c r="AB767" s="0" t="n">
        <v>2</v>
      </c>
      <c r="AC767" s="346" t="n">
        <v>72470.68</v>
      </c>
      <c r="AD767" s="346" t="n">
        <v>1</v>
      </c>
    </row>
    <row r="768" customFormat="false" ht="11.25" hidden="false" customHeight="true" outlineLevel="0" collapsed="false">
      <c r="K768" s="0" t="n">
        <v>2015</v>
      </c>
      <c r="L768" s="0" t="n">
        <v>15</v>
      </c>
      <c r="M768" s="0" t="n">
        <v>3</v>
      </c>
      <c r="N768" s="0" t="n">
        <v>61310</v>
      </c>
      <c r="O768" s="0" t="n">
        <v>1110</v>
      </c>
      <c r="P768" s="346" t="n">
        <v>1</v>
      </c>
      <c r="Q768" s="346" t="str">
        <f aca="false">N768&amp;" "&amp;O768</f>
        <v>61310 1110</v>
      </c>
      <c r="R768" s="346" t="str">
        <f aca="false">N768&amp;" "&amp;M768&amp;" "&amp;O768</f>
        <v>61310 3 1110</v>
      </c>
      <c r="Y768" s="0" t="n">
        <v>137</v>
      </c>
      <c r="Z768" s="0" t="n">
        <v>2015</v>
      </c>
      <c r="AA768" s="0" t="n">
        <v>68100</v>
      </c>
      <c r="AB768" s="0" t="n">
        <v>9</v>
      </c>
      <c r="AC768" s="346" t="n">
        <v>0</v>
      </c>
      <c r="AD768" s="346" t="n">
        <v>0</v>
      </c>
    </row>
    <row r="769" customFormat="false" ht="11.25" hidden="false" customHeight="true" outlineLevel="0" collapsed="false">
      <c r="K769" s="0" t="n">
        <v>2015</v>
      </c>
      <c r="L769" s="0" t="n">
        <v>15</v>
      </c>
      <c r="M769" s="0" t="n">
        <v>3</v>
      </c>
      <c r="N769" s="0" t="n">
        <v>61310</v>
      </c>
      <c r="O769" s="0" t="n">
        <v>1150</v>
      </c>
      <c r="P769" s="346" t="n">
        <v>1</v>
      </c>
      <c r="Q769" s="346" t="str">
        <f aca="false">N769&amp;" "&amp;O769</f>
        <v>61310 1150</v>
      </c>
      <c r="R769" s="346" t="str">
        <f aca="false">N769&amp;" "&amp;M769&amp;" "&amp;O769</f>
        <v>61310 3 1150</v>
      </c>
      <c r="Y769" s="0" t="n">
        <v>137</v>
      </c>
      <c r="Z769" s="0" t="n">
        <v>2015</v>
      </c>
      <c r="AA769" s="0" t="n">
        <v>68100</v>
      </c>
      <c r="AB769" s="0" t="n">
        <v>3</v>
      </c>
      <c r="AC769" s="346" t="n">
        <v>0</v>
      </c>
      <c r="AD769" s="346" t="n">
        <v>0</v>
      </c>
    </row>
    <row r="770" customFormat="false" ht="11.25" hidden="false" customHeight="true" outlineLevel="0" collapsed="false">
      <c r="K770" s="0" t="n">
        <v>2015</v>
      </c>
      <c r="L770" s="0" t="n">
        <v>15</v>
      </c>
      <c r="M770" s="0" t="n">
        <v>3</v>
      </c>
      <c r="N770" s="0" t="n">
        <v>61320</v>
      </c>
      <c r="O770" s="0" t="n">
        <v>1122</v>
      </c>
      <c r="P770" s="346" t="n">
        <v>1</v>
      </c>
      <c r="Q770" s="346" t="str">
        <f aca="false">N770&amp;" "&amp;O770</f>
        <v>61320 1122</v>
      </c>
      <c r="R770" s="346" t="str">
        <f aca="false">N770&amp;" "&amp;M770&amp;" "&amp;O770</f>
        <v>61320 3 1122</v>
      </c>
      <c r="Y770" s="0" t="n">
        <v>138</v>
      </c>
      <c r="Z770" s="0" t="n">
        <v>2015</v>
      </c>
      <c r="AA770" s="0" t="n">
        <v>68100</v>
      </c>
      <c r="AB770" s="0" t="n">
        <v>2</v>
      </c>
      <c r="AC770" s="346" t="n">
        <v>0</v>
      </c>
      <c r="AD770" s="346" t="n">
        <v>0</v>
      </c>
    </row>
    <row r="771" customFormat="false" ht="11.25" hidden="false" customHeight="true" outlineLevel="0" collapsed="false">
      <c r="K771" s="0" t="n">
        <v>2015</v>
      </c>
      <c r="L771" s="0" t="n">
        <v>15</v>
      </c>
      <c r="M771" s="0" t="n">
        <v>3</v>
      </c>
      <c r="N771" s="0" t="n">
        <v>61410</v>
      </c>
      <c r="O771" s="0" t="n">
        <v>1126</v>
      </c>
      <c r="P771" s="346" t="n">
        <v>2</v>
      </c>
      <c r="Q771" s="346" t="str">
        <f aca="false">N771&amp;" "&amp;O771</f>
        <v>61410 1126</v>
      </c>
      <c r="R771" s="346" t="str">
        <f aca="false">N771&amp;" "&amp;M771&amp;" "&amp;O771</f>
        <v>61410 3 1126</v>
      </c>
      <c r="Y771" s="0" t="n">
        <v>138</v>
      </c>
      <c r="Z771" s="0" t="n">
        <v>2015</v>
      </c>
      <c r="AA771" s="0" t="n">
        <v>68100</v>
      </c>
      <c r="AB771" s="0" t="n">
        <v>3</v>
      </c>
      <c r="AC771" s="346" t="n">
        <v>0</v>
      </c>
      <c r="AD771" s="346" t="n">
        <v>0</v>
      </c>
    </row>
    <row r="772" customFormat="false" ht="11.25" hidden="false" customHeight="true" outlineLevel="0" collapsed="false">
      <c r="K772" s="0" t="n">
        <v>2015</v>
      </c>
      <c r="L772" s="0" t="n">
        <v>15</v>
      </c>
      <c r="M772" s="0" t="n">
        <v>3</v>
      </c>
      <c r="N772" s="0" t="n">
        <v>61410</v>
      </c>
      <c r="O772" s="0" t="n">
        <v>1127</v>
      </c>
      <c r="P772" s="346" t="n">
        <v>2</v>
      </c>
      <c r="Q772" s="346" t="str">
        <f aca="false">N772&amp;" "&amp;O772</f>
        <v>61410 1127</v>
      </c>
      <c r="R772" s="346" t="str">
        <f aca="false">N772&amp;" "&amp;M772&amp;" "&amp;O772</f>
        <v>61410 3 1127</v>
      </c>
      <c r="Y772" s="0" t="n">
        <v>138</v>
      </c>
      <c r="Z772" s="0" t="n">
        <v>2015</v>
      </c>
      <c r="AA772" s="0" t="n">
        <v>68100</v>
      </c>
      <c r="AB772" s="0" t="n">
        <v>9</v>
      </c>
      <c r="AC772" s="346" t="n">
        <v>0</v>
      </c>
      <c r="AD772" s="346" t="n">
        <v>0</v>
      </c>
    </row>
    <row r="773" customFormat="false" ht="11.25" hidden="false" customHeight="true" outlineLevel="0" collapsed="false">
      <c r="K773" s="0" t="n">
        <v>2015</v>
      </c>
      <c r="L773" s="0" t="n">
        <v>15</v>
      </c>
      <c r="M773" s="0" t="n">
        <v>3</v>
      </c>
      <c r="N773" s="0" t="n">
        <v>61410</v>
      </c>
      <c r="O773" s="0" t="n">
        <v>1150</v>
      </c>
      <c r="P773" s="346" t="n">
        <v>3</v>
      </c>
      <c r="Q773" s="346" t="str">
        <f aca="false">N773&amp;" "&amp;O773</f>
        <v>61410 1150</v>
      </c>
      <c r="R773" s="346" t="str">
        <f aca="false">N773&amp;" "&amp;M773&amp;" "&amp;O773</f>
        <v>61410 3 1150</v>
      </c>
      <c r="Y773" s="0" t="n">
        <v>138</v>
      </c>
      <c r="Z773" s="0" t="n">
        <v>2015</v>
      </c>
      <c r="AA773" s="0" t="n">
        <v>68200</v>
      </c>
      <c r="AB773" s="0" t="n">
        <v>2</v>
      </c>
      <c r="AC773" s="346" t="n">
        <v>0</v>
      </c>
      <c r="AD773" s="346" t="n">
        <v>0</v>
      </c>
    </row>
    <row r="774" customFormat="false" ht="11.25" hidden="false" customHeight="true" outlineLevel="0" collapsed="false">
      <c r="K774" s="0" t="n">
        <v>2015</v>
      </c>
      <c r="L774" s="0" t="n">
        <v>15</v>
      </c>
      <c r="M774" s="0" t="n">
        <v>9</v>
      </c>
      <c r="N774" s="0" t="n">
        <v>61100</v>
      </c>
      <c r="O774" s="0" t="n">
        <v>1120</v>
      </c>
      <c r="P774" s="346" t="n">
        <v>7.75</v>
      </c>
      <c r="Q774" s="346" t="str">
        <f aca="false">N774&amp;" "&amp;O774</f>
        <v>61100 1120</v>
      </c>
      <c r="R774" s="346" t="str">
        <f aca="false">N774&amp;" "&amp;M774&amp;" "&amp;O774</f>
        <v>61100 9 1120</v>
      </c>
      <c r="Y774" s="0" t="n">
        <v>138</v>
      </c>
      <c r="Z774" s="0" t="n">
        <v>2015</v>
      </c>
      <c r="AA774" s="0" t="n">
        <v>68200</v>
      </c>
      <c r="AB774" s="0" t="n">
        <v>9</v>
      </c>
      <c r="AC774" s="346" t="n">
        <v>0</v>
      </c>
      <c r="AD774" s="346" t="n">
        <v>0</v>
      </c>
    </row>
    <row r="775" customFormat="false" ht="11.25" hidden="false" customHeight="true" outlineLevel="0" collapsed="false">
      <c r="K775" s="0" t="n">
        <v>2015</v>
      </c>
      <c r="L775" s="0" t="n">
        <v>15</v>
      </c>
      <c r="M775" s="0" t="n">
        <v>9</v>
      </c>
      <c r="N775" s="0" t="n">
        <v>61100</v>
      </c>
      <c r="O775" s="0" t="n">
        <v>1150</v>
      </c>
      <c r="P775" s="346" t="n">
        <v>0.2</v>
      </c>
      <c r="Q775" s="346" t="str">
        <f aca="false">N775&amp;" "&amp;O775</f>
        <v>61100 1150</v>
      </c>
      <c r="R775" s="346" t="str">
        <f aca="false">N775&amp;" "&amp;M775&amp;" "&amp;O775</f>
        <v>61100 9 1150</v>
      </c>
      <c r="Y775" s="0" t="n">
        <v>138</v>
      </c>
      <c r="Z775" s="0" t="n">
        <v>2015</v>
      </c>
      <c r="AA775" s="0" t="n">
        <v>68200</v>
      </c>
      <c r="AB775" s="0" t="n">
        <v>3</v>
      </c>
      <c r="AC775" s="346" t="n">
        <v>0</v>
      </c>
      <c r="AD775" s="346" t="n">
        <v>0</v>
      </c>
    </row>
    <row r="776" customFormat="false" ht="11.25" hidden="false" customHeight="true" outlineLevel="0" collapsed="false">
      <c r="K776" s="0" t="n">
        <v>2015</v>
      </c>
      <c r="L776" s="0" t="n">
        <v>15</v>
      </c>
      <c r="M776" s="0" t="n">
        <v>9</v>
      </c>
      <c r="N776" s="0" t="n">
        <v>61100</v>
      </c>
      <c r="O776" s="0" t="n">
        <v>1151</v>
      </c>
      <c r="P776" s="346" t="n">
        <v>12</v>
      </c>
      <c r="Q776" s="346" t="str">
        <f aca="false">N776&amp;" "&amp;O776</f>
        <v>61100 1151</v>
      </c>
      <c r="R776" s="346" t="str">
        <f aca="false">N776&amp;" "&amp;M776&amp;" "&amp;O776</f>
        <v>61100 9 1151</v>
      </c>
      <c r="Y776" s="0" t="n">
        <v>139</v>
      </c>
      <c r="Z776" s="0" t="n">
        <v>2015</v>
      </c>
      <c r="AA776" s="0" t="n">
        <v>68100</v>
      </c>
      <c r="AB776" s="0" t="n">
        <v>2</v>
      </c>
      <c r="AC776" s="346" t="n">
        <v>76359.28</v>
      </c>
      <c r="AD776" s="346" t="n">
        <v>1.33</v>
      </c>
    </row>
    <row r="777" customFormat="false" ht="11.25" hidden="false" customHeight="true" outlineLevel="0" collapsed="false">
      <c r="K777" s="0" t="n">
        <v>2015</v>
      </c>
      <c r="L777" s="0" t="n">
        <v>15</v>
      </c>
      <c r="M777" s="0" t="n">
        <v>9</v>
      </c>
      <c r="N777" s="0" t="n">
        <v>61100</v>
      </c>
      <c r="O777" s="0" t="n">
        <v>1520</v>
      </c>
      <c r="P777" s="346" t="n">
        <v>1.7</v>
      </c>
      <c r="Q777" s="346" t="str">
        <f aca="false">N777&amp;" "&amp;O777</f>
        <v>61100 1520</v>
      </c>
      <c r="R777" s="346" t="str">
        <f aca="false">N777&amp;" "&amp;M777&amp;" "&amp;O777</f>
        <v>61100 9 1520</v>
      </c>
      <c r="Y777" s="0" t="n">
        <v>139</v>
      </c>
      <c r="Z777" s="0" t="n">
        <v>2015</v>
      </c>
      <c r="AA777" s="0" t="n">
        <v>68100</v>
      </c>
      <c r="AB777" s="0" t="n">
        <v>3</v>
      </c>
      <c r="AC777" s="346" t="n">
        <v>40586.72</v>
      </c>
      <c r="AD777" s="346" t="n">
        <v>0.67</v>
      </c>
    </row>
    <row r="778" customFormat="false" ht="11.25" hidden="false" customHeight="true" outlineLevel="0" collapsed="false">
      <c r="K778" s="0" t="n">
        <v>2015</v>
      </c>
      <c r="L778" s="0" t="n">
        <v>15</v>
      </c>
      <c r="M778" s="0" t="n">
        <v>9</v>
      </c>
      <c r="N778" s="0" t="n">
        <v>62100</v>
      </c>
      <c r="O778" s="0" t="n">
        <v>1110</v>
      </c>
      <c r="P778" s="346" t="n">
        <v>2</v>
      </c>
      <c r="Q778" s="346" t="str">
        <f aca="false">N778&amp;" "&amp;O778</f>
        <v>62100 1110</v>
      </c>
      <c r="R778" s="346" t="str">
        <f aca="false">N778&amp;" "&amp;M778&amp;" "&amp;O778</f>
        <v>62100 9 1110</v>
      </c>
      <c r="Y778" s="0" t="n">
        <v>139</v>
      </c>
      <c r="Z778" s="0" t="n">
        <v>2015</v>
      </c>
      <c r="AA778" s="0" t="n">
        <v>68100</v>
      </c>
      <c r="AB778" s="0" t="n">
        <v>9</v>
      </c>
      <c r="AC778" s="346" t="n">
        <v>0</v>
      </c>
      <c r="AD778" s="346" t="n">
        <v>0</v>
      </c>
    </row>
    <row r="779" customFormat="false" ht="11.25" hidden="false" customHeight="true" outlineLevel="0" collapsed="false">
      <c r="K779" s="0" t="n">
        <v>2015</v>
      </c>
      <c r="L779" s="0" t="n">
        <v>15</v>
      </c>
      <c r="M779" s="0" t="n">
        <v>9</v>
      </c>
      <c r="N779" s="0" t="n">
        <v>62100</v>
      </c>
      <c r="O779" s="0" t="n">
        <v>1111</v>
      </c>
      <c r="P779" s="346" t="n">
        <v>7</v>
      </c>
      <c r="Q779" s="346" t="str">
        <f aca="false">N779&amp;" "&amp;O779</f>
        <v>62100 1111</v>
      </c>
      <c r="R779" s="346" t="str">
        <f aca="false">N779&amp;" "&amp;M779&amp;" "&amp;O779</f>
        <v>62100 9 1111</v>
      </c>
      <c r="Y779" s="0" t="n">
        <v>139</v>
      </c>
      <c r="Z779" s="0" t="n">
        <v>2015</v>
      </c>
      <c r="AA779" s="0" t="n">
        <v>68200</v>
      </c>
      <c r="AB779" s="0" t="n">
        <v>2</v>
      </c>
      <c r="AC779" s="346" t="n">
        <v>0</v>
      </c>
      <c r="AD779" s="346" t="n">
        <v>0</v>
      </c>
    </row>
    <row r="780" customFormat="false" ht="11.25" hidden="false" customHeight="true" outlineLevel="0" collapsed="false">
      <c r="K780" s="0" t="n">
        <v>2015</v>
      </c>
      <c r="L780" s="0" t="n">
        <v>15</v>
      </c>
      <c r="M780" s="0" t="n">
        <v>9</v>
      </c>
      <c r="N780" s="0" t="n">
        <v>62100</v>
      </c>
      <c r="O780" s="0" t="n">
        <v>1112</v>
      </c>
      <c r="P780" s="346" t="n">
        <v>1</v>
      </c>
      <c r="Q780" s="346" t="str">
        <f aca="false">N780&amp;" "&amp;O780</f>
        <v>62100 1112</v>
      </c>
      <c r="R780" s="346" t="str">
        <f aca="false">N780&amp;" "&amp;M780&amp;" "&amp;O780</f>
        <v>62100 9 1112</v>
      </c>
      <c r="Y780" s="0" t="n">
        <v>139</v>
      </c>
      <c r="Z780" s="0" t="n">
        <v>2015</v>
      </c>
      <c r="AA780" s="0" t="n">
        <v>68200</v>
      </c>
      <c r="AB780" s="0" t="n">
        <v>3</v>
      </c>
      <c r="AC780" s="346" t="n">
        <v>0</v>
      </c>
      <c r="AD780" s="346" t="n">
        <v>0</v>
      </c>
    </row>
    <row r="781" customFormat="false" ht="11.25" hidden="false" customHeight="true" outlineLevel="0" collapsed="false">
      <c r="K781" s="0" t="n">
        <v>2015</v>
      </c>
      <c r="L781" s="0" t="n">
        <v>15</v>
      </c>
      <c r="M781" s="0" t="n">
        <v>9</v>
      </c>
      <c r="N781" s="0" t="n">
        <v>62100</v>
      </c>
      <c r="O781" s="0" t="n">
        <v>1130</v>
      </c>
      <c r="P781" s="346" t="n">
        <v>0.25</v>
      </c>
      <c r="Q781" s="346" t="str">
        <f aca="false">N781&amp;" "&amp;O781</f>
        <v>62100 1130</v>
      </c>
      <c r="R781" s="346" t="str">
        <f aca="false">N781&amp;" "&amp;M781&amp;" "&amp;O781</f>
        <v>62100 9 1130</v>
      </c>
      <c r="Y781" s="0" t="n">
        <v>139</v>
      </c>
      <c r="Z781" s="0" t="n">
        <v>2015</v>
      </c>
      <c r="AA781" s="0" t="n">
        <v>68200</v>
      </c>
      <c r="AB781" s="0" t="n">
        <v>9</v>
      </c>
      <c r="AC781" s="346" t="n">
        <v>0</v>
      </c>
      <c r="AD781" s="346" t="n">
        <v>0</v>
      </c>
    </row>
    <row r="782" customFormat="false" ht="11.25" hidden="false" customHeight="true" outlineLevel="0" collapsed="false">
      <c r="K782" s="0" t="n">
        <v>2015</v>
      </c>
      <c r="L782" s="0" t="n">
        <v>15</v>
      </c>
      <c r="M782" s="0" t="n">
        <v>9</v>
      </c>
      <c r="N782" s="0" t="n">
        <v>62100</v>
      </c>
      <c r="O782" s="0" t="n">
        <v>1150</v>
      </c>
      <c r="P782" s="346" t="n">
        <v>5</v>
      </c>
      <c r="Q782" s="346" t="str">
        <f aca="false">N782&amp;" "&amp;O782</f>
        <v>62100 1150</v>
      </c>
      <c r="R782" s="346" t="str">
        <f aca="false">N782&amp;" "&amp;M782&amp;" "&amp;O782</f>
        <v>62100 9 1150</v>
      </c>
      <c r="Y782" s="0" t="n">
        <v>142</v>
      </c>
      <c r="Z782" s="0" t="n">
        <v>2015</v>
      </c>
      <c r="AA782" s="0" t="n">
        <v>68200</v>
      </c>
      <c r="AB782" s="0" t="n">
        <v>9</v>
      </c>
      <c r="AC782" s="346" t="n">
        <v>0</v>
      </c>
      <c r="AD782" s="346" t="n">
        <v>0</v>
      </c>
    </row>
    <row r="783" customFormat="false" ht="11.25" hidden="false" customHeight="true" outlineLevel="0" collapsed="false">
      <c r="K783" s="0" t="n">
        <v>2015</v>
      </c>
      <c r="L783" s="0" t="n">
        <v>15</v>
      </c>
      <c r="M783" s="0" t="n">
        <v>9</v>
      </c>
      <c r="N783" s="0" t="n">
        <v>62200</v>
      </c>
      <c r="O783" s="0" t="n">
        <v>1132</v>
      </c>
      <c r="P783" s="346" t="n">
        <v>1</v>
      </c>
      <c r="Q783" s="346" t="str">
        <f aca="false">N783&amp;" "&amp;O783</f>
        <v>62200 1132</v>
      </c>
      <c r="R783" s="346" t="str">
        <f aca="false">N783&amp;" "&amp;M783&amp;" "&amp;O783</f>
        <v>62200 9 1132</v>
      </c>
      <c r="Y783" s="0" t="n">
        <v>142</v>
      </c>
      <c r="Z783" s="0" t="n">
        <v>2015</v>
      </c>
      <c r="AA783" s="0" t="n">
        <v>68200</v>
      </c>
      <c r="AB783" s="0" t="n">
        <v>3</v>
      </c>
      <c r="AC783" s="346" t="n">
        <v>0</v>
      </c>
      <c r="AD783" s="346" t="n">
        <v>0</v>
      </c>
    </row>
    <row r="784" customFormat="false" ht="11.25" hidden="false" customHeight="true" outlineLevel="0" collapsed="false">
      <c r="K784" s="0" t="n">
        <v>2015</v>
      </c>
      <c r="L784" s="0" t="n">
        <v>15</v>
      </c>
      <c r="M784" s="0" t="n">
        <v>9</v>
      </c>
      <c r="N784" s="0" t="n">
        <v>63000</v>
      </c>
      <c r="O784" s="0" t="n">
        <v>1140</v>
      </c>
      <c r="P784" s="346" t="n">
        <v>4</v>
      </c>
      <c r="Q784" s="346" t="str">
        <f aca="false">N784&amp;" "&amp;O784</f>
        <v>63000 1140</v>
      </c>
      <c r="R784" s="346" t="str">
        <f aca="false">N784&amp;" "&amp;M784&amp;" "&amp;O784</f>
        <v>63000 9 1140</v>
      </c>
      <c r="Y784" s="0" t="n">
        <v>142</v>
      </c>
      <c r="Z784" s="0" t="n">
        <v>2015</v>
      </c>
      <c r="AA784" s="0" t="n">
        <v>68200</v>
      </c>
      <c r="AB784" s="0" t="n">
        <v>2</v>
      </c>
      <c r="AC784" s="346" t="n">
        <v>0</v>
      </c>
      <c r="AD784" s="346" t="n">
        <v>0</v>
      </c>
    </row>
    <row r="785" customFormat="false" ht="11.25" hidden="false" customHeight="true" outlineLevel="0" collapsed="false">
      <c r="K785" s="0" t="n">
        <v>2015</v>
      </c>
      <c r="L785" s="0" t="n">
        <v>15</v>
      </c>
      <c r="M785" s="0" t="n">
        <v>9</v>
      </c>
      <c r="N785" s="0" t="n">
        <v>63000</v>
      </c>
      <c r="O785" s="0" t="n">
        <v>1150</v>
      </c>
      <c r="P785" s="346" t="n">
        <v>0.55</v>
      </c>
      <c r="Q785" s="346" t="str">
        <f aca="false">N785&amp;" "&amp;O785</f>
        <v>63000 1150</v>
      </c>
      <c r="R785" s="346" t="str">
        <f aca="false">N785&amp;" "&amp;M785&amp;" "&amp;O785</f>
        <v>63000 9 1150</v>
      </c>
      <c r="Y785" s="0" t="n">
        <v>142</v>
      </c>
      <c r="Z785" s="0" t="n">
        <v>2015</v>
      </c>
      <c r="AA785" s="0" t="n">
        <v>68100</v>
      </c>
      <c r="AB785" s="0" t="n">
        <v>9</v>
      </c>
      <c r="AC785" s="346" t="n">
        <v>0</v>
      </c>
      <c r="AD785" s="346" t="n">
        <v>0</v>
      </c>
    </row>
    <row r="786" customFormat="false" ht="11.25" hidden="false" customHeight="true" outlineLevel="0" collapsed="false">
      <c r="K786" s="0" t="n">
        <v>2015</v>
      </c>
      <c r="L786" s="0" t="n">
        <v>15</v>
      </c>
      <c r="M786" s="0" t="n">
        <v>9</v>
      </c>
      <c r="N786" s="0" t="n">
        <v>63000</v>
      </c>
      <c r="O786" s="0" t="n">
        <v>1170</v>
      </c>
      <c r="P786" s="346" t="n">
        <v>61</v>
      </c>
      <c r="Q786" s="346" t="str">
        <f aca="false">N786&amp;" "&amp;O786</f>
        <v>63000 1170</v>
      </c>
      <c r="R786" s="346" t="str">
        <f aca="false">N786&amp;" "&amp;M786&amp;" "&amp;O786</f>
        <v>63000 9 1170</v>
      </c>
      <c r="Y786" s="0" t="n">
        <v>142</v>
      </c>
      <c r="Z786" s="0" t="n">
        <v>2015</v>
      </c>
      <c r="AA786" s="0" t="n">
        <v>68100</v>
      </c>
      <c r="AB786" s="0" t="n">
        <v>2</v>
      </c>
      <c r="AC786" s="346" t="n">
        <v>104504.53</v>
      </c>
      <c r="AD786" s="346" t="n">
        <v>1.83</v>
      </c>
    </row>
    <row r="787" customFormat="false" ht="11.25" hidden="false" customHeight="true" outlineLevel="0" collapsed="false">
      <c r="K787" s="0" t="n">
        <v>2015</v>
      </c>
      <c r="L787" s="0" t="n">
        <v>15</v>
      </c>
      <c r="M787" s="0" t="n">
        <v>9</v>
      </c>
      <c r="N787" s="0" t="n">
        <v>64000</v>
      </c>
      <c r="O787" s="0" t="n">
        <v>1130</v>
      </c>
      <c r="P787" s="346" t="n">
        <v>1</v>
      </c>
      <c r="Q787" s="346" t="str">
        <f aca="false">N787&amp;" "&amp;O787</f>
        <v>64000 1130</v>
      </c>
      <c r="R787" s="346" t="str">
        <f aca="false">N787&amp;" "&amp;M787&amp;" "&amp;O787</f>
        <v>64000 9 1130</v>
      </c>
      <c r="Y787" s="0" t="n">
        <v>142</v>
      </c>
      <c r="Z787" s="0" t="n">
        <v>2015</v>
      </c>
      <c r="AA787" s="0" t="n">
        <v>68100</v>
      </c>
      <c r="AB787" s="0" t="n">
        <v>3</v>
      </c>
      <c r="AC787" s="346" t="n">
        <v>53778.99</v>
      </c>
      <c r="AD787" s="346" t="n">
        <v>1.17</v>
      </c>
    </row>
    <row r="788" customFormat="false" ht="11.25" hidden="false" customHeight="true" outlineLevel="0" collapsed="false">
      <c r="K788" s="0" t="n">
        <v>2015</v>
      </c>
      <c r="L788" s="0" t="n">
        <v>15</v>
      </c>
      <c r="M788" s="0" t="n">
        <v>9</v>
      </c>
      <c r="N788" s="0" t="n">
        <v>64000</v>
      </c>
      <c r="O788" s="0" t="n">
        <v>1150</v>
      </c>
      <c r="P788" s="346" t="n">
        <v>0.5</v>
      </c>
      <c r="Q788" s="346" t="str">
        <f aca="false">N788&amp;" "&amp;O788</f>
        <v>64000 1150</v>
      </c>
      <c r="R788" s="346" t="str">
        <f aca="false">N788&amp;" "&amp;M788&amp;" "&amp;O788</f>
        <v>64000 9 1150</v>
      </c>
      <c r="Y788" s="0" t="n">
        <v>143</v>
      </c>
      <c r="Z788" s="0" t="n">
        <v>2015</v>
      </c>
      <c r="AA788" s="0" t="n">
        <v>68200</v>
      </c>
      <c r="AB788" s="0" t="n">
        <v>9</v>
      </c>
      <c r="AC788" s="346" t="n">
        <v>0</v>
      </c>
      <c r="AD788" s="346" t="n">
        <v>0</v>
      </c>
    </row>
    <row r="789" customFormat="false" ht="11.25" hidden="false" customHeight="true" outlineLevel="0" collapsed="false">
      <c r="K789" s="0" t="n">
        <v>2015</v>
      </c>
      <c r="L789" s="0" t="n">
        <v>15</v>
      </c>
      <c r="M789" s="0" t="n">
        <v>9</v>
      </c>
      <c r="N789" s="0" t="n">
        <v>64000</v>
      </c>
      <c r="O789" s="0" t="n">
        <v>1180</v>
      </c>
      <c r="P789" s="346" t="n">
        <v>3</v>
      </c>
      <c r="Q789" s="346" t="str">
        <f aca="false">N789&amp;" "&amp;O789</f>
        <v>64000 1180</v>
      </c>
      <c r="R789" s="346" t="str">
        <f aca="false">N789&amp;" "&amp;M789&amp;" "&amp;O789</f>
        <v>64000 9 1180</v>
      </c>
      <c r="Y789" s="0" t="n">
        <v>143</v>
      </c>
      <c r="Z789" s="0" t="n">
        <v>2015</v>
      </c>
      <c r="AA789" s="0" t="n">
        <v>68200</v>
      </c>
      <c r="AB789" s="0" t="n">
        <v>3</v>
      </c>
      <c r="AC789" s="346" t="n">
        <v>236115.05</v>
      </c>
      <c r="AD789" s="346" t="n">
        <v>3.04</v>
      </c>
    </row>
    <row r="790" customFormat="false" ht="11.25" hidden="false" customHeight="true" outlineLevel="0" collapsed="false">
      <c r="K790" s="0" t="n">
        <v>2015</v>
      </c>
      <c r="L790" s="0" t="n">
        <v>15</v>
      </c>
      <c r="M790" s="0" t="n">
        <v>9</v>
      </c>
      <c r="N790" s="0" t="n">
        <v>65000</v>
      </c>
      <c r="O790" s="0" t="n">
        <v>1170</v>
      </c>
      <c r="P790" s="346" t="n">
        <v>28</v>
      </c>
      <c r="Q790" s="346" t="str">
        <f aca="false">N790&amp;" "&amp;O790</f>
        <v>65000 1170</v>
      </c>
      <c r="R790" s="346" t="str">
        <f aca="false">N790&amp;" "&amp;M790&amp;" "&amp;O790</f>
        <v>65000 9 1170</v>
      </c>
      <c r="Y790" s="0" t="n">
        <v>143</v>
      </c>
      <c r="Z790" s="0" t="n">
        <v>2015</v>
      </c>
      <c r="AA790" s="0" t="n">
        <v>68200</v>
      </c>
      <c r="AB790" s="0" t="n">
        <v>2</v>
      </c>
      <c r="AC790" s="346" t="n">
        <v>508431.26</v>
      </c>
      <c r="AD790" s="346" t="n">
        <v>7</v>
      </c>
    </row>
    <row r="791" customFormat="false" ht="11.25" hidden="false" customHeight="true" outlineLevel="0" collapsed="false">
      <c r="K791" s="0" t="n">
        <v>2015</v>
      </c>
      <c r="L791" s="0" t="n">
        <v>15</v>
      </c>
      <c r="M791" s="0" t="n">
        <v>9</v>
      </c>
      <c r="N791" s="0" t="n">
        <v>65000</v>
      </c>
      <c r="O791" s="0" t="n">
        <v>1180</v>
      </c>
      <c r="P791" s="346" t="n">
        <v>2.5</v>
      </c>
      <c r="Q791" s="346" t="str">
        <f aca="false">N791&amp;" "&amp;O791</f>
        <v>65000 1180</v>
      </c>
      <c r="R791" s="346" t="str">
        <f aca="false">N791&amp;" "&amp;M791&amp;" "&amp;O791</f>
        <v>65000 9 1180</v>
      </c>
      <c r="Y791" s="0" t="n">
        <v>143</v>
      </c>
      <c r="Z791" s="0" t="n">
        <v>2015</v>
      </c>
      <c r="AA791" s="0" t="n">
        <v>68100</v>
      </c>
      <c r="AB791" s="0" t="n">
        <v>9</v>
      </c>
      <c r="AC791" s="346" t="n">
        <v>0</v>
      </c>
      <c r="AD791" s="346" t="n">
        <v>0</v>
      </c>
    </row>
    <row r="792" customFormat="false" ht="11.25" hidden="false" customHeight="true" outlineLevel="0" collapsed="false">
      <c r="K792" s="0" t="n">
        <v>2015</v>
      </c>
      <c r="L792" s="0" t="n">
        <v>15</v>
      </c>
      <c r="M792" s="0" t="n">
        <v>9</v>
      </c>
      <c r="N792" s="0" t="n">
        <v>68000</v>
      </c>
      <c r="O792" s="0" t="n">
        <v>1110</v>
      </c>
      <c r="P792" s="346" t="n">
        <v>1</v>
      </c>
      <c r="Q792" s="346" t="str">
        <f aca="false">N792&amp;" "&amp;O792</f>
        <v>68000 1110</v>
      </c>
      <c r="R792" s="346" t="str">
        <f aca="false">N792&amp;" "&amp;M792&amp;" "&amp;O792</f>
        <v>68000 9 1110</v>
      </c>
      <c r="Y792" s="0" t="n">
        <v>143</v>
      </c>
      <c r="Z792" s="0" t="n">
        <v>2015</v>
      </c>
      <c r="AA792" s="0" t="n">
        <v>68100</v>
      </c>
      <c r="AB792" s="0" t="n">
        <v>3</v>
      </c>
      <c r="AC792" s="346" t="n">
        <v>0</v>
      </c>
      <c r="AD792" s="346" t="n">
        <v>0</v>
      </c>
    </row>
    <row r="793" customFormat="false" ht="11.25" hidden="false" customHeight="true" outlineLevel="0" collapsed="false">
      <c r="K793" s="0" t="n">
        <v>2015</v>
      </c>
      <c r="L793" s="0" t="n">
        <v>15</v>
      </c>
      <c r="M793" s="0" t="n">
        <v>9</v>
      </c>
      <c r="N793" s="0" t="n">
        <v>68000</v>
      </c>
      <c r="O793" s="0" t="n">
        <v>1141</v>
      </c>
      <c r="P793" s="346" t="n">
        <v>6</v>
      </c>
      <c r="Q793" s="346" t="str">
        <f aca="false">N793&amp;" "&amp;O793</f>
        <v>68000 1141</v>
      </c>
      <c r="R793" s="346" t="str">
        <f aca="false">N793&amp;" "&amp;M793&amp;" "&amp;O793</f>
        <v>68000 9 1141</v>
      </c>
      <c r="Y793" s="0" t="n">
        <v>143</v>
      </c>
      <c r="Z793" s="0" t="n">
        <v>2015</v>
      </c>
      <c r="AA793" s="0" t="n">
        <v>68100</v>
      </c>
      <c r="AB793" s="0" t="n">
        <v>2</v>
      </c>
      <c r="AC793" s="346" t="n">
        <v>0</v>
      </c>
      <c r="AD793" s="346" t="n">
        <v>0</v>
      </c>
    </row>
    <row r="794" customFormat="false" ht="11.25" hidden="false" customHeight="true" outlineLevel="0" collapsed="false">
      <c r="K794" s="0" t="n">
        <v>2015</v>
      </c>
      <c r="L794" s="0" t="n">
        <v>16</v>
      </c>
      <c r="M794" s="0" t="n">
        <v>2</v>
      </c>
      <c r="N794" s="0" t="n">
        <v>61100</v>
      </c>
      <c r="O794" s="0" t="n">
        <v>1120</v>
      </c>
      <c r="P794" s="346" t="n">
        <v>314.8</v>
      </c>
      <c r="Q794" s="346" t="str">
        <f aca="false">N794&amp;" "&amp;O794</f>
        <v>61100 1120</v>
      </c>
      <c r="R794" s="346" t="str">
        <f aca="false">N794&amp;" "&amp;M794&amp;" "&amp;O794</f>
        <v>61100 2 1120</v>
      </c>
      <c r="Y794" s="0" t="n">
        <v>144</v>
      </c>
      <c r="Z794" s="0" t="n">
        <v>2015</v>
      </c>
      <c r="AA794" s="0" t="n">
        <v>68200</v>
      </c>
      <c r="AB794" s="0" t="n">
        <v>9</v>
      </c>
      <c r="AC794" s="346" t="n">
        <v>0</v>
      </c>
      <c r="AD794" s="346" t="n">
        <v>0</v>
      </c>
    </row>
    <row r="795" customFormat="false" ht="11.25" hidden="false" customHeight="true" outlineLevel="0" collapsed="false">
      <c r="K795" s="0" t="n">
        <v>2015</v>
      </c>
      <c r="L795" s="0" t="n">
        <v>16</v>
      </c>
      <c r="M795" s="0" t="n">
        <v>2</v>
      </c>
      <c r="N795" s="0" t="n">
        <v>61100</v>
      </c>
      <c r="O795" s="0" t="n">
        <v>1151</v>
      </c>
      <c r="P795" s="346" t="n">
        <v>116</v>
      </c>
      <c r="Q795" s="346" t="str">
        <f aca="false">N795&amp;" "&amp;O795</f>
        <v>61100 1151</v>
      </c>
      <c r="R795" s="346" t="str">
        <f aca="false">N795&amp;" "&amp;M795&amp;" "&amp;O795</f>
        <v>61100 2 1151</v>
      </c>
      <c r="Y795" s="0" t="n">
        <v>144</v>
      </c>
      <c r="Z795" s="0" t="n">
        <v>2015</v>
      </c>
      <c r="AA795" s="0" t="n">
        <v>68100</v>
      </c>
      <c r="AB795" s="0" t="n">
        <v>2</v>
      </c>
      <c r="AC795" s="346" t="n">
        <v>277742.73</v>
      </c>
      <c r="AD795" s="346" t="n">
        <v>8.26</v>
      </c>
    </row>
    <row r="796" customFormat="false" ht="11.25" hidden="false" customHeight="true" outlineLevel="0" collapsed="false">
      <c r="K796" s="0" t="n">
        <v>2015</v>
      </c>
      <c r="L796" s="0" t="n">
        <v>16</v>
      </c>
      <c r="M796" s="0" t="n">
        <v>2</v>
      </c>
      <c r="N796" s="0" t="n">
        <v>61100</v>
      </c>
      <c r="O796" s="0" t="n">
        <v>1520</v>
      </c>
      <c r="P796" s="346" t="n">
        <v>29.47</v>
      </c>
      <c r="Q796" s="346" t="str">
        <f aca="false">N796&amp;" "&amp;O796</f>
        <v>61100 1520</v>
      </c>
      <c r="R796" s="346" t="str">
        <f aca="false">N796&amp;" "&amp;M796&amp;" "&amp;O796</f>
        <v>61100 2 1520</v>
      </c>
      <c r="Y796" s="0" t="n">
        <v>144</v>
      </c>
      <c r="Z796" s="0" t="n">
        <v>2015</v>
      </c>
      <c r="AA796" s="0" t="n">
        <v>68100</v>
      </c>
      <c r="AB796" s="0" t="n">
        <v>3</v>
      </c>
      <c r="AC796" s="346" t="n">
        <v>11709.81</v>
      </c>
      <c r="AD796" s="346" t="n">
        <v>0.35</v>
      </c>
    </row>
    <row r="797" customFormat="false" ht="11.25" hidden="false" customHeight="true" outlineLevel="0" collapsed="false">
      <c r="K797" s="0" t="n">
        <v>2015</v>
      </c>
      <c r="L797" s="0" t="n">
        <v>16</v>
      </c>
      <c r="M797" s="0" t="n">
        <v>2</v>
      </c>
      <c r="N797" s="0" t="n">
        <v>61210</v>
      </c>
      <c r="O797" s="0" t="n">
        <v>1120</v>
      </c>
      <c r="P797" s="346" t="n">
        <v>7</v>
      </c>
      <c r="Q797" s="346" t="str">
        <f aca="false">N797&amp;" "&amp;O797</f>
        <v>61210 1120</v>
      </c>
      <c r="R797" s="346" t="str">
        <f aca="false">N797&amp;" "&amp;M797&amp;" "&amp;O797</f>
        <v>61210 2 1120</v>
      </c>
      <c r="Y797" s="0" t="n">
        <v>144</v>
      </c>
      <c r="Z797" s="0" t="n">
        <v>2015</v>
      </c>
      <c r="AA797" s="0" t="n">
        <v>68100</v>
      </c>
      <c r="AB797" s="0" t="n">
        <v>9</v>
      </c>
      <c r="AC797" s="346" t="n">
        <v>0</v>
      </c>
      <c r="AD797" s="346" t="n">
        <v>0</v>
      </c>
    </row>
    <row r="798" customFormat="false" ht="11.25" hidden="false" customHeight="true" outlineLevel="0" collapsed="false">
      <c r="K798" s="0" t="n">
        <v>2015</v>
      </c>
      <c r="L798" s="0" t="n">
        <v>16</v>
      </c>
      <c r="M798" s="0" t="n">
        <v>2</v>
      </c>
      <c r="N798" s="0" t="n">
        <v>61230</v>
      </c>
      <c r="O798" s="0" t="n">
        <v>1120</v>
      </c>
      <c r="P798" s="346" t="n">
        <v>1</v>
      </c>
      <c r="Q798" s="346" t="str">
        <f aca="false">N798&amp;" "&amp;O798</f>
        <v>61230 1120</v>
      </c>
      <c r="R798" s="346" t="str">
        <f aca="false">N798&amp;" "&amp;M798&amp;" "&amp;O798</f>
        <v>61230 2 1120</v>
      </c>
      <c r="Y798" s="0" t="n">
        <v>144</v>
      </c>
      <c r="Z798" s="0" t="n">
        <v>2015</v>
      </c>
      <c r="AA798" s="0" t="n">
        <v>68200</v>
      </c>
      <c r="AB798" s="0" t="n">
        <v>2</v>
      </c>
      <c r="AC798" s="346" t="n">
        <v>97920</v>
      </c>
      <c r="AD798" s="346" t="n">
        <v>1</v>
      </c>
    </row>
    <row r="799" customFormat="false" ht="11.25" hidden="false" customHeight="true" outlineLevel="0" collapsed="false">
      <c r="K799" s="0" t="n">
        <v>2015</v>
      </c>
      <c r="L799" s="0" t="n">
        <v>16</v>
      </c>
      <c r="M799" s="0" t="n">
        <v>2</v>
      </c>
      <c r="N799" s="0" t="n">
        <v>61310</v>
      </c>
      <c r="O799" s="0" t="n">
        <v>1110</v>
      </c>
      <c r="P799" s="346" t="n">
        <v>3</v>
      </c>
      <c r="Q799" s="346" t="str">
        <f aca="false">N799&amp;" "&amp;O799</f>
        <v>61310 1110</v>
      </c>
      <c r="R799" s="346" t="str">
        <f aca="false">N799&amp;" "&amp;M799&amp;" "&amp;O799</f>
        <v>61310 2 1110</v>
      </c>
      <c r="Y799" s="0" t="n">
        <v>144</v>
      </c>
      <c r="Z799" s="0" t="n">
        <v>2015</v>
      </c>
      <c r="AA799" s="0" t="n">
        <v>68200</v>
      </c>
      <c r="AB799" s="0" t="n">
        <v>3</v>
      </c>
      <c r="AC799" s="346" t="n">
        <v>140995.74</v>
      </c>
      <c r="AD799" s="346" t="n">
        <v>1.9</v>
      </c>
    </row>
    <row r="800" customFormat="false" ht="11.25" hidden="false" customHeight="true" outlineLevel="0" collapsed="false">
      <c r="K800" s="0" t="n">
        <v>2015</v>
      </c>
      <c r="L800" s="0" t="n">
        <v>16</v>
      </c>
      <c r="M800" s="0" t="n">
        <v>2</v>
      </c>
      <c r="N800" s="0" t="n">
        <v>61310</v>
      </c>
      <c r="O800" s="0" t="n">
        <v>1120</v>
      </c>
      <c r="P800" s="346" t="n">
        <v>3</v>
      </c>
      <c r="Q800" s="346" t="str">
        <f aca="false">N800&amp;" "&amp;O800</f>
        <v>61310 1120</v>
      </c>
      <c r="R800" s="346" t="str">
        <f aca="false">N800&amp;" "&amp;M800&amp;" "&amp;O800</f>
        <v>61310 2 1120</v>
      </c>
      <c r="Y800" s="0" t="n">
        <v>202</v>
      </c>
      <c r="Z800" s="0" t="n">
        <v>2015</v>
      </c>
      <c r="AA800" s="0" t="n">
        <v>68100</v>
      </c>
      <c r="AB800" s="0" t="n">
        <v>2</v>
      </c>
      <c r="AC800" s="346" t="n">
        <v>37495.5</v>
      </c>
      <c r="AD800" s="346" t="n">
        <v>0.5</v>
      </c>
    </row>
    <row r="801" customFormat="false" ht="11.25" hidden="false" customHeight="true" outlineLevel="0" collapsed="false">
      <c r="K801" s="0" t="n">
        <v>2015</v>
      </c>
      <c r="L801" s="0" t="n">
        <v>16</v>
      </c>
      <c r="M801" s="0" t="n">
        <v>2</v>
      </c>
      <c r="N801" s="0" t="n">
        <v>61310</v>
      </c>
      <c r="O801" s="0" t="n">
        <v>1150</v>
      </c>
      <c r="P801" s="346" t="n">
        <v>4</v>
      </c>
      <c r="Q801" s="346" t="str">
        <f aca="false">N801&amp;" "&amp;O801</f>
        <v>61310 1150</v>
      </c>
      <c r="R801" s="346" t="str">
        <f aca="false">N801&amp;" "&amp;M801&amp;" "&amp;O801</f>
        <v>61310 2 1150</v>
      </c>
      <c r="Y801" s="0" t="n">
        <v>202</v>
      </c>
      <c r="Z801" s="0" t="n">
        <v>2015</v>
      </c>
      <c r="AA801" s="0" t="n">
        <v>68100</v>
      </c>
      <c r="AB801" s="0" t="n">
        <v>3</v>
      </c>
      <c r="AC801" s="346" t="n">
        <v>37495.5</v>
      </c>
      <c r="AD801" s="346" t="n">
        <v>0.5</v>
      </c>
    </row>
    <row r="802" customFormat="false" ht="11.25" hidden="false" customHeight="true" outlineLevel="0" collapsed="false">
      <c r="K802" s="0" t="n">
        <v>2015</v>
      </c>
      <c r="L802" s="0" t="n">
        <v>16</v>
      </c>
      <c r="M802" s="0" t="n">
        <v>2</v>
      </c>
      <c r="N802" s="0" t="n">
        <v>61320</v>
      </c>
      <c r="O802" s="0" t="n">
        <v>1122</v>
      </c>
      <c r="P802" s="346" t="n">
        <v>7</v>
      </c>
      <c r="Q802" s="346" t="str">
        <f aca="false">N802&amp;" "&amp;O802</f>
        <v>61320 1122</v>
      </c>
      <c r="R802" s="346" t="str">
        <f aca="false">N802&amp;" "&amp;M802&amp;" "&amp;O802</f>
        <v>61320 2 1122</v>
      </c>
      <c r="Y802" s="0" t="n">
        <v>202</v>
      </c>
      <c r="Z802" s="0" t="n">
        <v>2015</v>
      </c>
      <c r="AA802" s="0" t="n">
        <v>68200</v>
      </c>
      <c r="AB802" s="0" t="n">
        <v>9</v>
      </c>
      <c r="AC802" s="346" t="n">
        <v>0</v>
      </c>
      <c r="AD802" s="346" t="n">
        <v>0</v>
      </c>
    </row>
    <row r="803" customFormat="false" ht="11.25" hidden="false" customHeight="true" outlineLevel="0" collapsed="false">
      <c r="K803" s="0" t="n">
        <v>2015</v>
      </c>
      <c r="L803" s="0" t="n">
        <v>16</v>
      </c>
      <c r="M803" s="0" t="n">
        <v>2</v>
      </c>
      <c r="N803" s="0" t="n">
        <v>61320</v>
      </c>
      <c r="O803" s="0" t="n">
        <v>1150</v>
      </c>
      <c r="P803" s="346" t="n">
        <v>7</v>
      </c>
      <c r="Q803" s="346" t="str">
        <f aca="false">N803&amp;" "&amp;O803</f>
        <v>61320 1150</v>
      </c>
      <c r="R803" s="346" t="str">
        <f aca="false">N803&amp;" "&amp;M803&amp;" "&amp;O803</f>
        <v>61320 2 1150</v>
      </c>
      <c r="Y803" s="0" t="n">
        <v>202</v>
      </c>
      <c r="Z803" s="0" t="n">
        <v>2015</v>
      </c>
      <c r="AA803" s="0" t="n">
        <v>68200</v>
      </c>
      <c r="AB803" s="0" t="n">
        <v>2</v>
      </c>
      <c r="AC803" s="346" t="n">
        <v>0</v>
      </c>
      <c r="AD803" s="346" t="n">
        <v>0</v>
      </c>
    </row>
    <row r="804" customFormat="false" ht="11.25" hidden="false" customHeight="true" outlineLevel="0" collapsed="false">
      <c r="K804" s="0" t="n">
        <v>2015</v>
      </c>
      <c r="L804" s="0" t="n">
        <v>16</v>
      </c>
      <c r="M804" s="0" t="n">
        <v>2</v>
      </c>
      <c r="N804" s="0" t="n">
        <v>61410</v>
      </c>
      <c r="O804" s="0" t="n">
        <v>1126</v>
      </c>
      <c r="P804" s="346" t="n">
        <v>7</v>
      </c>
      <c r="Q804" s="346" t="str">
        <f aca="false">N804&amp;" "&amp;O804</f>
        <v>61410 1126</v>
      </c>
      <c r="R804" s="346" t="str">
        <f aca="false">N804&amp;" "&amp;M804&amp;" "&amp;O804</f>
        <v>61410 2 1126</v>
      </c>
      <c r="Y804" s="0" t="n">
        <v>202</v>
      </c>
      <c r="Z804" s="0" t="n">
        <v>2015</v>
      </c>
      <c r="AA804" s="0" t="n">
        <v>68200</v>
      </c>
      <c r="AB804" s="0" t="n">
        <v>3</v>
      </c>
      <c r="AC804" s="346" t="n">
        <v>0</v>
      </c>
      <c r="AD804" s="346" t="n">
        <v>0</v>
      </c>
    </row>
    <row r="805" customFormat="false" ht="11.25" hidden="false" customHeight="true" outlineLevel="0" collapsed="false">
      <c r="K805" s="0" t="n">
        <v>2015</v>
      </c>
      <c r="L805" s="0" t="n">
        <v>16</v>
      </c>
      <c r="M805" s="0" t="n">
        <v>2</v>
      </c>
      <c r="N805" s="0" t="n">
        <v>61410</v>
      </c>
      <c r="O805" s="0" t="n">
        <v>1127</v>
      </c>
      <c r="P805" s="346" t="n">
        <v>7</v>
      </c>
      <c r="Q805" s="346" t="str">
        <f aca="false">N805&amp;" "&amp;O805</f>
        <v>61410 1127</v>
      </c>
      <c r="R805" s="346" t="str">
        <f aca="false">N805&amp;" "&amp;M805&amp;" "&amp;O805</f>
        <v>61410 2 1127</v>
      </c>
      <c r="Y805" s="0" t="n">
        <v>202</v>
      </c>
      <c r="Z805" s="0" t="n">
        <v>2015</v>
      </c>
      <c r="AA805" s="0" t="n">
        <v>68100</v>
      </c>
      <c r="AB805" s="0" t="n">
        <v>9</v>
      </c>
      <c r="AC805" s="346" t="n">
        <v>0</v>
      </c>
      <c r="AD805" s="346" t="n">
        <v>0</v>
      </c>
    </row>
    <row r="806" customFormat="false" ht="11.25" hidden="false" customHeight="true" outlineLevel="0" collapsed="false">
      <c r="K806" s="0" t="n">
        <v>2015</v>
      </c>
      <c r="L806" s="0" t="n">
        <v>16</v>
      </c>
      <c r="M806" s="0" t="n">
        <v>2</v>
      </c>
      <c r="N806" s="0" t="n">
        <v>61410</v>
      </c>
      <c r="O806" s="0" t="n">
        <v>1150</v>
      </c>
      <c r="P806" s="346" t="n">
        <v>7.25</v>
      </c>
      <c r="Q806" s="346" t="str">
        <f aca="false">N806&amp;" "&amp;O806</f>
        <v>61410 1150</v>
      </c>
      <c r="R806" s="346" t="str">
        <f aca="false">N806&amp;" "&amp;M806&amp;" "&amp;O806</f>
        <v>61410 2 1150</v>
      </c>
      <c r="Y806" s="0" t="n">
        <v>207</v>
      </c>
      <c r="Z806" s="0" t="n">
        <v>2015</v>
      </c>
      <c r="AA806" s="0" t="n">
        <v>68100</v>
      </c>
      <c r="AB806" s="0" t="n">
        <v>2</v>
      </c>
      <c r="AC806" s="346" t="n">
        <v>0</v>
      </c>
      <c r="AD806" s="346" t="n">
        <v>0</v>
      </c>
    </row>
    <row r="807" customFormat="false" ht="11.25" hidden="false" customHeight="true" outlineLevel="0" collapsed="false">
      <c r="K807" s="0" t="n">
        <v>2015</v>
      </c>
      <c r="L807" s="0" t="n">
        <v>16</v>
      </c>
      <c r="M807" s="0" t="n">
        <v>3</v>
      </c>
      <c r="N807" s="0" t="n">
        <v>61100</v>
      </c>
      <c r="O807" s="0" t="n">
        <v>1120</v>
      </c>
      <c r="P807" s="346" t="n">
        <v>238</v>
      </c>
      <c r="Q807" s="346" t="str">
        <f aca="false">N807&amp;" "&amp;O807</f>
        <v>61100 1120</v>
      </c>
      <c r="R807" s="346" t="str">
        <f aca="false">N807&amp;" "&amp;M807&amp;" "&amp;O807</f>
        <v>61100 3 1120</v>
      </c>
      <c r="Y807" s="0" t="n">
        <v>207</v>
      </c>
      <c r="Z807" s="0" t="n">
        <v>2015</v>
      </c>
      <c r="AA807" s="0" t="n">
        <v>68100</v>
      </c>
      <c r="AB807" s="0" t="n">
        <v>3</v>
      </c>
      <c r="AC807" s="346" t="n">
        <v>0</v>
      </c>
      <c r="AD807" s="346" t="n">
        <v>0</v>
      </c>
    </row>
    <row r="808" customFormat="false" ht="11.25" hidden="false" customHeight="true" outlineLevel="0" collapsed="false">
      <c r="K808" s="0" t="n">
        <v>2015</v>
      </c>
      <c r="L808" s="0" t="n">
        <v>16</v>
      </c>
      <c r="M808" s="0" t="n">
        <v>3</v>
      </c>
      <c r="N808" s="0" t="n">
        <v>61100</v>
      </c>
      <c r="O808" s="0" t="n">
        <v>1151</v>
      </c>
      <c r="P808" s="346" t="n">
        <v>5</v>
      </c>
      <c r="Q808" s="346" t="str">
        <f aca="false">N808&amp;" "&amp;O808</f>
        <v>61100 1151</v>
      </c>
      <c r="R808" s="346" t="str">
        <f aca="false">N808&amp;" "&amp;M808&amp;" "&amp;O808</f>
        <v>61100 3 1151</v>
      </c>
      <c r="Y808" s="0" t="n">
        <v>207</v>
      </c>
      <c r="Z808" s="0" t="n">
        <v>2015</v>
      </c>
      <c r="AA808" s="0" t="n">
        <v>68200</v>
      </c>
      <c r="AB808" s="0" t="n">
        <v>9</v>
      </c>
      <c r="AC808" s="346" t="n">
        <v>0</v>
      </c>
      <c r="AD808" s="346" t="n">
        <v>0</v>
      </c>
    </row>
    <row r="809" customFormat="false" ht="11.25" hidden="false" customHeight="true" outlineLevel="0" collapsed="false">
      <c r="K809" s="0" t="n">
        <v>2015</v>
      </c>
      <c r="L809" s="0" t="n">
        <v>16</v>
      </c>
      <c r="M809" s="0" t="n">
        <v>3</v>
      </c>
      <c r="N809" s="0" t="n">
        <v>61100</v>
      </c>
      <c r="O809" s="0" t="n">
        <v>1520</v>
      </c>
      <c r="P809" s="346" t="n">
        <v>43.59</v>
      </c>
      <c r="Q809" s="346" t="str">
        <f aca="false">N809&amp;" "&amp;O809</f>
        <v>61100 1520</v>
      </c>
      <c r="R809" s="346" t="str">
        <f aca="false">N809&amp;" "&amp;M809&amp;" "&amp;O809</f>
        <v>61100 3 1520</v>
      </c>
      <c r="Y809" s="0" t="n">
        <v>207</v>
      </c>
      <c r="Z809" s="0" t="n">
        <v>2015</v>
      </c>
      <c r="AA809" s="0" t="n">
        <v>68200</v>
      </c>
      <c r="AB809" s="0" t="n">
        <v>2</v>
      </c>
      <c r="AC809" s="346" t="n">
        <v>0</v>
      </c>
      <c r="AD809" s="346" t="n">
        <v>0</v>
      </c>
    </row>
    <row r="810" customFormat="false" ht="11.25" hidden="false" customHeight="true" outlineLevel="0" collapsed="false">
      <c r="K810" s="0" t="n">
        <v>2015</v>
      </c>
      <c r="L810" s="0" t="n">
        <v>16</v>
      </c>
      <c r="M810" s="0" t="n">
        <v>3</v>
      </c>
      <c r="N810" s="0" t="n">
        <v>61210</v>
      </c>
      <c r="O810" s="0" t="n">
        <v>1110</v>
      </c>
      <c r="P810" s="346" t="n">
        <v>6</v>
      </c>
      <c r="Q810" s="346" t="str">
        <f aca="false">N810&amp;" "&amp;O810</f>
        <v>61210 1110</v>
      </c>
      <c r="R810" s="346" t="str">
        <f aca="false">N810&amp;" "&amp;M810&amp;" "&amp;O810</f>
        <v>61210 3 1110</v>
      </c>
      <c r="Y810" s="0" t="n">
        <v>207</v>
      </c>
      <c r="Z810" s="0" t="n">
        <v>2015</v>
      </c>
      <c r="AA810" s="0" t="n">
        <v>68200</v>
      </c>
      <c r="AB810" s="0" t="n">
        <v>3</v>
      </c>
      <c r="AC810" s="346" t="n">
        <v>0</v>
      </c>
      <c r="AD810" s="346" t="n">
        <v>0</v>
      </c>
    </row>
    <row r="811" customFormat="false" ht="11.25" hidden="false" customHeight="true" outlineLevel="0" collapsed="false">
      <c r="K811" s="0" t="n">
        <v>2015</v>
      </c>
      <c r="L811" s="0" t="n">
        <v>16</v>
      </c>
      <c r="M811" s="0" t="n">
        <v>3</v>
      </c>
      <c r="N811" s="0" t="n">
        <v>61210</v>
      </c>
      <c r="O811" s="0" t="n">
        <v>1120</v>
      </c>
      <c r="P811" s="346" t="n">
        <v>14</v>
      </c>
      <c r="Q811" s="346" t="str">
        <f aca="false">N811&amp;" "&amp;O811</f>
        <v>61210 1120</v>
      </c>
      <c r="R811" s="346" t="str">
        <f aca="false">N811&amp;" "&amp;M811&amp;" "&amp;O811</f>
        <v>61210 3 1120</v>
      </c>
      <c r="Y811" s="0" t="n">
        <v>207</v>
      </c>
      <c r="Z811" s="0" t="n">
        <v>2015</v>
      </c>
      <c r="AA811" s="0" t="n">
        <v>68100</v>
      </c>
      <c r="AB811" s="0" t="n">
        <v>9</v>
      </c>
      <c r="AC811" s="346" t="n">
        <v>0</v>
      </c>
      <c r="AD811" s="346" t="n">
        <v>0</v>
      </c>
    </row>
    <row r="812" customFormat="false" ht="11.25" hidden="false" customHeight="true" outlineLevel="0" collapsed="false">
      <c r="K812" s="0" t="n">
        <v>2015</v>
      </c>
      <c r="L812" s="0" t="n">
        <v>16</v>
      </c>
      <c r="M812" s="0" t="n">
        <v>3</v>
      </c>
      <c r="N812" s="0" t="n">
        <v>61210</v>
      </c>
      <c r="O812" s="0" t="n">
        <v>1140</v>
      </c>
      <c r="P812" s="346" t="n">
        <v>1</v>
      </c>
      <c r="Q812" s="346" t="str">
        <f aca="false">N812&amp;" "&amp;O812</f>
        <v>61210 1140</v>
      </c>
      <c r="R812" s="346" t="str">
        <f aca="false">N812&amp;" "&amp;M812&amp;" "&amp;O812</f>
        <v>61210 3 1140</v>
      </c>
      <c r="Y812" s="0" t="n">
        <v>260</v>
      </c>
      <c r="Z812" s="0" t="n">
        <v>2015</v>
      </c>
      <c r="AA812" s="0" t="n">
        <v>68100</v>
      </c>
      <c r="AB812" s="0" t="n">
        <v>2</v>
      </c>
      <c r="AC812" s="346" t="n">
        <v>0</v>
      </c>
      <c r="AD812" s="346" t="n">
        <v>0</v>
      </c>
    </row>
    <row r="813" customFormat="false" ht="11.25" hidden="false" customHeight="true" outlineLevel="0" collapsed="false">
      <c r="K813" s="0" t="n">
        <v>2015</v>
      </c>
      <c r="L813" s="0" t="n">
        <v>16</v>
      </c>
      <c r="M813" s="0" t="n">
        <v>3</v>
      </c>
      <c r="N813" s="0" t="n">
        <v>61220</v>
      </c>
      <c r="O813" s="0" t="n">
        <v>1130</v>
      </c>
      <c r="P813" s="346" t="n">
        <v>1</v>
      </c>
      <c r="Q813" s="346" t="str">
        <f aca="false">N813&amp;" "&amp;O813</f>
        <v>61220 1130</v>
      </c>
      <c r="R813" s="346" t="str">
        <f aca="false">N813&amp;" "&amp;M813&amp;" "&amp;O813</f>
        <v>61220 3 1130</v>
      </c>
      <c r="Y813" s="0" t="n">
        <v>260</v>
      </c>
      <c r="Z813" s="0" t="n">
        <v>2015</v>
      </c>
      <c r="AA813" s="0" t="n">
        <v>68100</v>
      </c>
      <c r="AB813" s="0" t="n">
        <v>3</v>
      </c>
      <c r="AC813" s="346" t="n">
        <v>0</v>
      </c>
      <c r="AD813" s="346" t="n">
        <v>0</v>
      </c>
    </row>
    <row r="814" customFormat="false" ht="11.25" hidden="false" customHeight="true" outlineLevel="0" collapsed="false">
      <c r="K814" s="0" t="n">
        <v>2015</v>
      </c>
      <c r="L814" s="0" t="n">
        <v>16</v>
      </c>
      <c r="M814" s="0" t="n">
        <v>3</v>
      </c>
      <c r="N814" s="0" t="n">
        <v>61230</v>
      </c>
      <c r="O814" s="0" t="n">
        <v>1120</v>
      </c>
      <c r="P814" s="346" t="n">
        <v>6.5</v>
      </c>
      <c r="Q814" s="346" t="str">
        <f aca="false">N814&amp;" "&amp;O814</f>
        <v>61230 1120</v>
      </c>
      <c r="R814" s="346" t="str">
        <f aca="false">N814&amp;" "&amp;M814&amp;" "&amp;O814</f>
        <v>61230 3 1120</v>
      </c>
      <c r="Y814" s="0" t="n">
        <v>260</v>
      </c>
      <c r="Z814" s="0" t="n">
        <v>2015</v>
      </c>
      <c r="AA814" s="0" t="n">
        <v>68200</v>
      </c>
      <c r="AB814" s="0" t="n">
        <v>9</v>
      </c>
      <c r="AC814" s="346" t="n">
        <v>0</v>
      </c>
      <c r="AD814" s="346" t="n">
        <v>0</v>
      </c>
    </row>
    <row r="815" customFormat="false" ht="11.25" hidden="false" customHeight="true" outlineLevel="0" collapsed="false">
      <c r="K815" s="0" t="n">
        <v>2015</v>
      </c>
      <c r="L815" s="0" t="n">
        <v>16</v>
      </c>
      <c r="M815" s="0" t="n">
        <v>3</v>
      </c>
      <c r="N815" s="0" t="n">
        <v>61310</v>
      </c>
      <c r="O815" s="0" t="n">
        <v>1110</v>
      </c>
      <c r="P815" s="346" t="n">
        <v>3</v>
      </c>
      <c r="Q815" s="346" t="str">
        <f aca="false">N815&amp;" "&amp;O815</f>
        <v>61310 1110</v>
      </c>
      <c r="R815" s="346" t="str">
        <f aca="false">N815&amp;" "&amp;M815&amp;" "&amp;O815</f>
        <v>61310 3 1110</v>
      </c>
      <c r="Y815" s="0" t="n">
        <v>260</v>
      </c>
      <c r="Z815" s="0" t="n">
        <v>2015</v>
      </c>
      <c r="AA815" s="0" t="n">
        <v>68200</v>
      </c>
      <c r="AB815" s="0" t="n">
        <v>2</v>
      </c>
      <c r="AC815" s="346" t="n">
        <v>0</v>
      </c>
      <c r="AD815" s="346" t="n">
        <v>0</v>
      </c>
    </row>
    <row r="816" customFormat="false" ht="11.25" hidden="false" customHeight="true" outlineLevel="0" collapsed="false">
      <c r="K816" s="0" t="n">
        <v>2015</v>
      </c>
      <c r="L816" s="0" t="n">
        <v>16</v>
      </c>
      <c r="M816" s="0" t="n">
        <v>3</v>
      </c>
      <c r="N816" s="0" t="n">
        <v>61310</v>
      </c>
      <c r="O816" s="0" t="n">
        <v>1120</v>
      </c>
      <c r="P816" s="346" t="n">
        <v>3</v>
      </c>
      <c r="Q816" s="346" t="str">
        <f aca="false">N816&amp;" "&amp;O816</f>
        <v>61310 1120</v>
      </c>
      <c r="R816" s="346" t="str">
        <f aca="false">N816&amp;" "&amp;M816&amp;" "&amp;O816</f>
        <v>61310 3 1120</v>
      </c>
      <c r="Y816" s="0" t="n">
        <v>260</v>
      </c>
      <c r="Z816" s="0" t="n">
        <v>2015</v>
      </c>
      <c r="AA816" s="0" t="n">
        <v>68200</v>
      </c>
      <c r="AB816" s="0" t="n">
        <v>3</v>
      </c>
      <c r="AC816" s="346" t="n">
        <v>0</v>
      </c>
      <c r="AD816" s="346" t="n">
        <v>0</v>
      </c>
    </row>
    <row r="817" customFormat="false" ht="11.25" hidden="false" customHeight="true" outlineLevel="0" collapsed="false">
      <c r="K817" s="0" t="n">
        <v>2015</v>
      </c>
      <c r="L817" s="0" t="n">
        <v>16</v>
      </c>
      <c r="M817" s="0" t="n">
        <v>3</v>
      </c>
      <c r="N817" s="0" t="n">
        <v>61310</v>
      </c>
      <c r="O817" s="0" t="n">
        <v>1150</v>
      </c>
      <c r="P817" s="346" t="n">
        <v>4</v>
      </c>
      <c r="Q817" s="346" t="str">
        <f aca="false">N817&amp;" "&amp;O817</f>
        <v>61310 1150</v>
      </c>
      <c r="R817" s="346" t="str">
        <f aca="false">N817&amp;" "&amp;M817&amp;" "&amp;O817</f>
        <v>61310 3 1150</v>
      </c>
      <c r="Y817" s="0" t="n">
        <v>260</v>
      </c>
      <c r="Z817" s="0" t="n">
        <v>2015</v>
      </c>
      <c r="AA817" s="0" t="n">
        <v>68100</v>
      </c>
      <c r="AB817" s="0" t="n">
        <v>9</v>
      </c>
      <c r="AC817" s="346" t="n">
        <v>0</v>
      </c>
      <c r="AD817" s="346" t="n">
        <v>0</v>
      </c>
    </row>
    <row r="818" customFormat="false" ht="11.25" hidden="false" customHeight="true" outlineLevel="0" collapsed="false">
      <c r="K818" s="0" t="n">
        <v>2015</v>
      </c>
      <c r="L818" s="0" t="n">
        <v>16</v>
      </c>
      <c r="M818" s="0" t="n">
        <v>3</v>
      </c>
      <c r="N818" s="0" t="n">
        <v>61320</v>
      </c>
      <c r="O818" s="0" t="n">
        <v>1122</v>
      </c>
      <c r="P818" s="346" t="n">
        <v>6</v>
      </c>
      <c r="Q818" s="346" t="str">
        <f aca="false">N818&amp;" "&amp;O818</f>
        <v>61320 1122</v>
      </c>
      <c r="R818" s="346" t="str">
        <f aca="false">N818&amp;" "&amp;M818&amp;" "&amp;O818</f>
        <v>61320 3 1122</v>
      </c>
      <c r="Y818" s="0" t="n">
        <v>261</v>
      </c>
      <c r="Z818" s="0" t="n">
        <v>2015</v>
      </c>
      <c r="AA818" s="0" t="n">
        <v>68100</v>
      </c>
      <c r="AB818" s="0" t="n">
        <v>2</v>
      </c>
      <c r="AC818" s="346" t="n">
        <v>0</v>
      </c>
      <c r="AD818" s="346" t="n">
        <v>0</v>
      </c>
    </row>
    <row r="819" customFormat="false" ht="11.25" hidden="false" customHeight="true" outlineLevel="0" collapsed="false">
      <c r="K819" s="0" t="n">
        <v>2015</v>
      </c>
      <c r="L819" s="0" t="n">
        <v>16</v>
      </c>
      <c r="M819" s="0" t="n">
        <v>3</v>
      </c>
      <c r="N819" s="0" t="n">
        <v>61320</v>
      </c>
      <c r="O819" s="0" t="n">
        <v>1150</v>
      </c>
      <c r="P819" s="346" t="n">
        <v>3</v>
      </c>
      <c r="Q819" s="346" t="str">
        <f aca="false">N819&amp;" "&amp;O819</f>
        <v>61320 1150</v>
      </c>
      <c r="R819" s="346" t="str">
        <f aca="false">N819&amp;" "&amp;M819&amp;" "&amp;O819</f>
        <v>61320 3 1150</v>
      </c>
      <c r="Y819" s="0" t="n">
        <v>261</v>
      </c>
      <c r="Z819" s="0" t="n">
        <v>2015</v>
      </c>
      <c r="AA819" s="0" t="n">
        <v>68100</v>
      </c>
      <c r="AB819" s="0" t="n">
        <v>3</v>
      </c>
      <c r="AC819" s="346" t="n">
        <v>0</v>
      </c>
      <c r="AD819" s="346" t="n">
        <v>0</v>
      </c>
    </row>
    <row r="820" customFormat="false" ht="11.25" hidden="false" customHeight="true" outlineLevel="0" collapsed="false">
      <c r="K820" s="0" t="n">
        <v>2015</v>
      </c>
      <c r="L820" s="0" t="n">
        <v>16</v>
      </c>
      <c r="M820" s="0" t="n">
        <v>3</v>
      </c>
      <c r="N820" s="0" t="n">
        <v>61410</v>
      </c>
      <c r="O820" s="0" t="n">
        <v>1126</v>
      </c>
      <c r="P820" s="346" t="n">
        <v>7</v>
      </c>
      <c r="Q820" s="346" t="str">
        <f aca="false">N820&amp;" "&amp;O820</f>
        <v>61410 1126</v>
      </c>
      <c r="R820" s="346" t="str">
        <f aca="false">N820&amp;" "&amp;M820&amp;" "&amp;O820</f>
        <v>61410 3 1126</v>
      </c>
      <c r="Y820" s="0" t="n">
        <v>261</v>
      </c>
      <c r="Z820" s="0" t="n">
        <v>2015</v>
      </c>
      <c r="AA820" s="0" t="n">
        <v>68200</v>
      </c>
      <c r="AB820" s="0" t="n">
        <v>9</v>
      </c>
      <c r="AC820" s="346" t="n">
        <v>0</v>
      </c>
      <c r="AD820" s="346" t="n">
        <v>0</v>
      </c>
    </row>
    <row r="821" customFormat="false" ht="11.25" hidden="false" customHeight="true" outlineLevel="0" collapsed="false">
      <c r="K821" s="0" t="n">
        <v>2015</v>
      </c>
      <c r="L821" s="0" t="n">
        <v>16</v>
      </c>
      <c r="M821" s="0" t="n">
        <v>3</v>
      </c>
      <c r="N821" s="0" t="n">
        <v>61410</v>
      </c>
      <c r="O821" s="0" t="n">
        <v>1127</v>
      </c>
      <c r="P821" s="346" t="n">
        <v>12</v>
      </c>
      <c r="Q821" s="346" t="str">
        <f aca="false">N821&amp;" "&amp;O821</f>
        <v>61410 1127</v>
      </c>
      <c r="R821" s="346" t="str">
        <f aca="false">N821&amp;" "&amp;M821&amp;" "&amp;O821</f>
        <v>61410 3 1127</v>
      </c>
      <c r="Y821" s="0" t="n">
        <v>261</v>
      </c>
      <c r="Z821" s="0" t="n">
        <v>2015</v>
      </c>
      <c r="AA821" s="0" t="n">
        <v>68200</v>
      </c>
      <c r="AB821" s="0" t="n">
        <v>2</v>
      </c>
      <c r="AC821" s="346" t="n">
        <v>0</v>
      </c>
      <c r="AD821" s="346" t="n">
        <v>0</v>
      </c>
    </row>
    <row r="822" customFormat="false" ht="11.25" hidden="false" customHeight="true" outlineLevel="0" collapsed="false">
      <c r="K822" s="0" t="n">
        <v>2015</v>
      </c>
      <c r="L822" s="0" t="n">
        <v>16</v>
      </c>
      <c r="M822" s="0" t="n">
        <v>3</v>
      </c>
      <c r="N822" s="0" t="n">
        <v>61410</v>
      </c>
      <c r="O822" s="0" t="n">
        <v>1150</v>
      </c>
      <c r="P822" s="346" t="n">
        <v>26.8</v>
      </c>
      <c r="Q822" s="346" t="str">
        <f aca="false">N822&amp;" "&amp;O822</f>
        <v>61410 1150</v>
      </c>
      <c r="R822" s="346" t="str">
        <f aca="false">N822&amp;" "&amp;M822&amp;" "&amp;O822</f>
        <v>61410 3 1150</v>
      </c>
      <c r="Y822" s="0" t="n">
        <v>261</v>
      </c>
      <c r="Z822" s="0" t="n">
        <v>2015</v>
      </c>
      <c r="AA822" s="0" t="n">
        <v>68200</v>
      </c>
      <c r="AB822" s="0" t="n">
        <v>3</v>
      </c>
      <c r="AC822" s="346" t="n">
        <v>0</v>
      </c>
      <c r="AD822" s="346" t="n">
        <v>0</v>
      </c>
    </row>
    <row r="823" customFormat="false" ht="11.25" hidden="false" customHeight="true" outlineLevel="0" collapsed="false">
      <c r="K823" s="0" t="n">
        <v>2015</v>
      </c>
      <c r="L823" s="0" t="n">
        <v>16</v>
      </c>
      <c r="M823" s="0" t="n">
        <v>9</v>
      </c>
      <c r="N823" s="0" t="n">
        <v>61100</v>
      </c>
      <c r="O823" s="0" t="n">
        <v>1120</v>
      </c>
      <c r="P823" s="346" t="n">
        <v>24</v>
      </c>
      <c r="Q823" s="346" t="str">
        <f aca="false">N823&amp;" "&amp;O823</f>
        <v>61100 1120</v>
      </c>
      <c r="R823" s="346" t="str">
        <f aca="false">N823&amp;" "&amp;M823&amp;" "&amp;O823</f>
        <v>61100 9 1120</v>
      </c>
      <c r="Y823" s="0" t="n">
        <v>261</v>
      </c>
      <c r="Z823" s="0" t="n">
        <v>2015</v>
      </c>
      <c r="AA823" s="0" t="n">
        <v>68100</v>
      </c>
      <c r="AB823" s="0" t="n">
        <v>9</v>
      </c>
      <c r="AC823" s="346" t="n">
        <v>0</v>
      </c>
      <c r="AD823" s="346" t="n">
        <v>0</v>
      </c>
    </row>
    <row r="824" customFormat="false" ht="11.25" hidden="false" customHeight="true" outlineLevel="0" collapsed="false">
      <c r="K824" s="0" t="n">
        <v>2015</v>
      </c>
      <c r="L824" s="0" t="n">
        <v>16</v>
      </c>
      <c r="M824" s="0" t="n">
        <v>9</v>
      </c>
      <c r="N824" s="0" t="n">
        <v>61100</v>
      </c>
      <c r="O824" s="0" t="n">
        <v>1151</v>
      </c>
      <c r="P824" s="346" t="n">
        <v>13.2</v>
      </c>
      <c r="Q824" s="346" t="str">
        <f aca="false">N824&amp;" "&amp;O824</f>
        <v>61100 1151</v>
      </c>
      <c r="R824" s="346" t="str">
        <f aca="false">N824&amp;" "&amp;M824&amp;" "&amp;O824</f>
        <v>61100 9 1151</v>
      </c>
      <c r="Y824" s="0" t="n">
        <v>262</v>
      </c>
      <c r="Z824" s="0" t="n">
        <v>2015</v>
      </c>
      <c r="AA824" s="0" t="n">
        <v>68100</v>
      </c>
      <c r="AB824" s="0" t="n">
        <v>2</v>
      </c>
      <c r="AC824" s="346" t="n">
        <v>0</v>
      </c>
      <c r="AD824" s="346" t="n">
        <v>0</v>
      </c>
    </row>
    <row r="825" customFormat="false" ht="11.25" hidden="false" customHeight="true" outlineLevel="0" collapsed="false">
      <c r="K825" s="0" t="n">
        <v>2015</v>
      </c>
      <c r="L825" s="0" t="n">
        <v>16</v>
      </c>
      <c r="M825" s="0" t="n">
        <v>9</v>
      </c>
      <c r="N825" s="0" t="n">
        <v>61100</v>
      </c>
      <c r="O825" s="0" t="n">
        <v>1520</v>
      </c>
      <c r="P825" s="346" t="n">
        <v>2.33</v>
      </c>
      <c r="Q825" s="346" t="str">
        <f aca="false">N825&amp;" "&amp;O825</f>
        <v>61100 1520</v>
      </c>
      <c r="R825" s="346" t="str">
        <f aca="false">N825&amp;" "&amp;M825&amp;" "&amp;O825</f>
        <v>61100 9 1520</v>
      </c>
      <c r="Y825" s="0" t="n">
        <v>262</v>
      </c>
      <c r="Z825" s="0" t="n">
        <v>2015</v>
      </c>
      <c r="AA825" s="0" t="n">
        <v>68100</v>
      </c>
      <c r="AB825" s="0" t="n">
        <v>3</v>
      </c>
      <c r="AC825" s="346" t="n">
        <v>0</v>
      </c>
      <c r="AD825" s="346" t="n">
        <v>0</v>
      </c>
    </row>
    <row r="826" customFormat="false" ht="11.25" hidden="false" customHeight="true" outlineLevel="0" collapsed="false">
      <c r="K826" s="0" t="n">
        <v>2015</v>
      </c>
      <c r="L826" s="0" t="n">
        <v>16</v>
      </c>
      <c r="M826" s="0" t="n">
        <v>9</v>
      </c>
      <c r="N826" s="0" t="n">
        <v>62100</v>
      </c>
      <c r="O826" s="0" t="n">
        <v>1110</v>
      </c>
      <c r="P826" s="346" t="n">
        <v>1</v>
      </c>
      <c r="Q826" s="346" t="str">
        <f aca="false">N826&amp;" "&amp;O826</f>
        <v>62100 1110</v>
      </c>
      <c r="R826" s="346" t="str">
        <f aca="false">N826&amp;" "&amp;M826&amp;" "&amp;O826</f>
        <v>62100 9 1110</v>
      </c>
      <c r="Y826" s="0" t="n">
        <v>262</v>
      </c>
      <c r="Z826" s="0" t="n">
        <v>2015</v>
      </c>
      <c r="AA826" s="0" t="n">
        <v>68200</v>
      </c>
      <c r="AB826" s="0" t="n">
        <v>9</v>
      </c>
      <c r="AC826" s="346" t="n">
        <v>0</v>
      </c>
      <c r="AD826" s="346" t="n">
        <v>0</v>
      </c>
    </row>
    <row r="827" customFormat="false" ht="11.25" hidden="false" customHeight="true" outlineLevel="0" collapsed="false">
      <c r="K827" s="0" t="n">
        <v>2015</v>
      </c>
      <c r="L827" s="0" t="n">
        <v>16</v>
      </c>
      <c r="M827" s="0" t="n">
        <v>9</v>
      </c>
      <c r="N827" s="0" t="n">
        <v>62100</v>
      </c>
      <c r="O827" s="0" t="n">
        <v>1111</v>
      </c>
      <c r="P827" s="346" t="n">
        <v>7</v>
      </c>
      <c r="Q827" s="346" t="str">
        <f aca="false">N827&amp;" "&amp;O827</f>
        <v>62100 1111</v>
      </c>
      <c r="R827" s="346" t="str">
        <f aca="false">N827&amp;" "&amp;M827&amp;" "&amp;O827</f>
        <v>62100 9 1111</v>
      </c>
      <c r="Y827" s="0" t="n">
        <v>262</v>
      </c>
      <c r="Z827" s="0" t="n">
        <v>2015</v>
      </c>
      <c r="AA827" s="0" t="n">
        <v>68200</v>
      </c>
      <c r="AB827" s="0" t="n">
        <v>2</v>
      </c>
      <c r="AC827" s="346" t="n">
        <v>0</v>
      </c>
      <c r="AD827" s="346" t="n">
        <v>0</v>
      </c>
    </row>
    <row r="828" customFormat="false" ht="11.25" hidden="false" customHeight="true" outlineLevel="0" collapsed="false">
      <c r="K828" s="0" t="n">
        <v>2015</v>
      </c>
      <c r="L828" s="0" t="n">
        <v>16</v>
      </c>
      <c r="M828" s="0" t="n">
        <v>9</v>
      </c>
      <c r="N828" s="0" t="n">
        <v>62100</v>
      </c>
      <c r="O828" s="0" t="n">
        <v>1112</v>
      </c>
      <c r="P828" s="346" t="n">
        <v>1</v>
      </c>
      <c r="Q828" s="346" t="str">
        <f aca="false">N828&amp;" "&amp;O828</f>
        <v>62100 1112</v>
      </c>
      <c r="R828" s="346" t="str">
        <f aca="false">N828&amp;" "&amp;M828&amp;" "&amp;O828</f>
        <v>62100 9 1112</v>
      </c>
      <c r="Y828" s="0" t="n">
        <v>262</v>
      </c>
      <c r="Z828" s="0" t="n">
        <v>2015</v>
      </c>
      <c r="AA828" s="0" t="n">
        <v>68200</v>
      </c>
      <c r="AB828" s="0" t="n">
        <v>3</v>
      </c>
      <c r="AC828" s="346" t="n">
        <v>0</v>
      </c>
      <c r="AD828" s="346" t="n">
        <v>0</v>
      </c>
    </row>
    <row r="829" customFormat="false" ht="11.25" hidden="false" customHeight="true" outlineLevel="0" collapsed="false">
      <c r="K829" s="0" t="n">
        <v>2015</v>
      </c>
      <c r="L829" s="0" t="n">
        <v>16</v>
      </c>
      <c r="M829" s="0" t="n">
        <v>9</v>
      </c>
      <c r="N829" s="0" t="n">
        <v>62100</v>
      </c>
      <c r="O829" s="0" t="n">
        <v>1113</v>
      </c>
      <c r="P829" s="346" t="n">
        <v>1</v>
      </c>
      <c r="Q829" s="346" t="str">
        <f aca="false">N829&amp;" "&amp;O829</f>
        <v>62100 1113</v>
      </c>
      <c r="R829" s="346" t="str">
        <f aca="false">N829&amp;" "&amp;M829&amp;" "&amp;O829</f>
        <v>62100 9 1113</v>
      </c>
      <c r="Y829" s="0" t="n">
        <v>262</v>
      </c>
      <c r="Z829" s="0" t="n">
        <v>2015</v>
      </c>
      <c r="AA829" s="0" t="n">
        <v>68100</v>
      </c>
      <c r="AB829" s="0" t="n">
        <v>9</v>
      </c>
      <c r="AC829" s="346" t="n">
        <v>0</v>
      </c>
      <c r="AD829" s="346" t="n">
        <v>0</v>
      </c>
    </row>
    <row r="830" customFormat="false" ht="11.25" hidden="false" customHeight="true" outlineLevel="0" collapsed="false">
      <c r="K830" s="0" t="n">
        <v>2015</v>
      </c>
      <c r="L830" s="0" t="n">
        <v>16</v>
      </c>
      <c r="M830" s="0" t="n">
        <v>9</v>
      </c>
      <c r="N830" s="0" t="n">
        <v>62100</v>
      </c>
      <c r="O830" s="0" t="n">
        <v>1130</v>
      </c>
      <c r="P830" s="346" t="n">
        <v>1</v>
      </c>
      <c r="Q830" s="346" t="str">
        <f aca="false">N830&amp;" "&amp;O830</f>
        <v>62100 1130</v>
      </c>
      <c r="R830" s="346" t="str">
        <f aca="false">N830&amp;" "&amp;M830&amp;" "&amp;O830</f>
        <v>62100 9 1130</v>
      </c>
      <c r="Y830" s="0" t="n">
        <v>263</v>
      </c>
      <c r="Z830" s="0" t="n">
        <v>2015</v>
      </c>
      <c r="AA830" s="0" t="n">
        <v>68100</v>
      </c>
      <c r="AB830" s="0" t="n">
        <v>2</v>
      </c>
      <c r="AC830" s="346" t="n">
        <v>0</v>
      </c>
      <c r="AD830" s="346" t="n">
        <v>0</v>
      </c>
    </row>
    <row r="831" customFormat="false" ht="11.25" hidden="false" customHeight="true" outlineLevel="0" collapsed="false">
      <c r="K831" s="0" t="n">
        <v>2015</v>
      </c>
      <c r="L831" s="0" t="n">
        <v>16</v>
      </c>
      <c r="M831" s="0" t="n">
        <v>9</v>
      </c>
      <c r="N831" s="0" t="n">
        <v>62100</v>
      </c>
      <c r="O831" s="0" t="n">
        <v>1150</v>
      </c>
      <c r="P831" s="346" t="n">
        <v>12.4</v>
      </c>
      <c r="Q831" s="346" t="str">
        <f aca="false">N831&amp;" "&amp;O831</f>
        <v>62100 1150</v>
      </c>
      <c r="R831" s="346" t="str">
        <f aca="false">N831&amp;" "&amp;M831&amp;" "&amp;O831</f>
        <v>62100 9 1150</v>
      </c>
      <c r="Y831" s="0" t="n">
        <v>263</v>
      </c>
      <c r="Z831" s="0" t="n">
        <v>2015</v>
      </c>
      <c r="AA831" s="0" t="n">
        <v>68100</v>
      </c>
      <c r="AB831" s="0" t="n">
        <v>3</v>
      </c>
      <c r="AC831" s="346" t="n">
        <v>0</v>
      </c>
      <c r="AD831" s="346" t="n">
        <v>0</v>
      </c>
    </row>
    <row r="832" customFormat="false" ht="11.25" hidden="false" customHeight="true" outlineLevel="0" collapsed="false">
      <c r="K832" s="0" t="n">
        <v>2015</v>
      </c>
      <c r="L832" s="0" t="n">
        <v>16</v>
      </c>
      <c r="M832" s="0" t="n">
        <v>9</v>
      </c>
      <c r="N832" s="0" t="n">
        <v>62200</v>
      </c>
      <c r="O832" s="0" t="n">
        <v>1110</v>
      </c>
      <c r="P832" s="346" t="n">
        <v>2</v>
      </c>
      <c r="Q832" s="346" t="str">
        <f aca="false">N832&amp;" "&amp;O832</f>
        <v>62200 1110</v>
      </c>
      <c r="R832" s="346" t="str">
        <f aca="false">N832&amp;" "&amp;M832&amp;" "&amp;O832</f>
        <v>62200 9 1110</v>
      </c>
      <c r="Y832" s="0" t="n">
        <v>263</v>
      </c>
      <c r="Z832" s="0" t="n">
        <v>2015</v>
      </c>
      <c r="AA832" s="0" t="n">
        <v>68200</v>
      </c>
      <c r="AB832" s="0" t="n">
        <v>9</v>
      </c>
      <c r="AC832" s="346" t="n">
        <v>0</v>
      </c>
      <c r="AD832" s="346" t="n">
        <v>0</v>
      </c>
    </row>
    <row r="833" customFormat="false" ht="11.25" hidden="false" customHeight="true" outlineLevel="0" collapsed="false">
      <c r="K833" s="0" t="n">
        <v>2015</v>
      </c>
      <c r="L833" s="0" t="n">
        <v>16</v>
      </c>
      <c r="M833" s="0" t="n">
        <v>9</v>
      </c>
      <c r="N833" s="0" t="n">
        <v>62200</v>
      </c>
      <c r="O833" s="0" t="n">
        <v>1130</v>
      </c>
      <c r="P833" s="346" t="n">
        <v>8</v>
      </c>
      <c r="Q833" s="346" t="str">
        <f aca="false">N833&amp;" "&amp;O833</f>
        <v>62200 1130</v>
      </c>
      <c r="R833" s="346" t="str">
        <f aca="false">N833&amp;" "&amp;M833&amp;" "&amp;O833</f>
        <v>62200 9 1130</v>
      </c>
      <c r="Y833" s="0" t="n">
        <v>263</v>
      </c>
      <c r="Z833" s="0" t="n">
        <v>2015</v>
      </c>
      <c r="AA833" s="0" t="n">
        <v>68200</v>
      </c>
      <c r="AB833" s="0" t="n">
        <v>2</v>
      </c>
      <c r="AC833" s="346" t="n">
        <v>0</v>
      </c>
      <c r="AD833" s="346" t="n">
        <v>0</v>
      </c>
    </row>
    <row r="834" customFormat="false" ht="11.25" hidden="false" customHeight="true" outlineLevel="0" collapsed="false">
      <c r="K834" s="0" t="n">
        <v>2015</v>
      </c>
      <c r="L834" s="0" t="n">
        <v>16</v>
      </c>
      <c r="M834" s="0" t="n">
        <v>9</v>
      </c>
      <c r="N834" s="0" t="n">
        <v>62200</v>
      </c>
      <c r="O834" s="0" t="n">
        <v>1131</v>
      </c>
      <c r="P834" s="346" t="n">
        <v>14</v>
      </c>
      <c r="Q834" s="346" t="str">
        <f aca="false">N834&amp;" "&amp;O834</f>
        <v>62200 1131</v>
      </c>
      <c r="R834" s="346" t="str">
        <f aca="false">N834&amp;" "&amp;M834&amp;" "&amp;O834</f>
        <v>62200 9 1131</v>
      </c>
      <c r="Y834" s="0" t="n">
        <v>263</v>
      </c>
      <c r="Z834" s="0" t="n">
        <v>2015</v>
      </c>
      <c r="AA834" s="0" t="n">
        <v>68200</v>
      </c>
      <c r="AB834" s="0" t="n">
        <v>3</v>
      </c>
      <c r="AC834" s="346" t="n">
        <v>0</v>
      </c>
      <c r="AD834" s="346" t="n">
        <v>0</v>
      </c>
    </row>
    <row r="835" customFormat="false" ht="11.25" hidden="false" customHeight="true" outlineLevel="0" collapsed="false">
      <c r="K835" s="0" t="n">
        <v>2015</v>
      </c>
      <c r="L835" s="0" t="n">
        <v>16</v>
      </c>
      <c r="M835" s="0" t="n">
        <v>9</v>
      </c>
      <c r="N835" s="0" t="n">
        <v>62200</v>
      </c>
      <c r="O835" s="0" t="n">
        <v>1132</v>
      </c>
      <c r="P835" s="346" t="n">
        <v>4</v>
      </c>
      <c r="Q835" s="346" t="str">
        <f aca="false">N835&amp;" "&amp;O835</f>
        <v>62200 1132</v>
      </c>
      <c r="R835" s="346" t="str">
        <f aca="false">N835&amp;" "&amp;M835&amp;" "&amp;O835</f>
        <v>62200 9 1132</v>
      </c>
      <c r="Y835" s="0" t="n">
        <v>263</v>
      </c>
      <c r="Z835" s="0" t="n">
        <v>2015</v>
      </c>
      <c r="AA835" s="0" t="n">
        <v>68100</v>
      </c>
      <c r="AB835" s="0" t="n">
        <v>9</v>
      </c>
      <c r="AC835" s="346" t="n">
        <v>0</v>
      </c>
      <c r="AD835" s="346" t="n">
        <v>0</v>
      </c>
    </row>
    <row r="836" customFormat="false" ht="11.25" hidden="false" customHeight="true" outlineLevel="0" collapsed="false">
      <c r="K836" s="0" t="n">
        <v>2015</v>
      </c>
      <c r="L836" s="0" t="n">
        <v>16</v>
      </c>
      <c r="M836" s="0" t="n">
        <v>9</v>
      </c>
      <c r="N836" s="0" t="n">
        <v>63000</v>
      </c>
      <c r="O836" s="0" t="n">
        <v>1110</v>
      </c>
      <c r="P836" s="346" t="n">
        <v>1</v>
      </c>
      <c r="Q836" s="346" t="str">
        <f aca="false">N836&amp;" "&amp;O836</f>
        <v>63000 1110</v>
      </c>
      <c r="R836" s="346" t="str">
        <f aca="false">N836&amp;" "&amp;M836&amp;" "&amp;O836</f>
        <v>63000 9 1110</v>
      </c>
      <c r="Y836" s="0" t="n">
        <v>264</v>
      </c>
      <c r="Z836" s="0" t="n">
        <v>2015</v>
      </c>
      <c r="AA836" s="0" t="n">
        <v>68100</v>
      </c>
      <c r="AB836" s="0" t="n">
        <v>2</v>
      </c>
      <c r="AC836" s="346" t="n">
        <v>0</v>
      </c>
      <c r="AD836" s="346" t="n">
        <v>0</v>
      </c>
    </row>
    <row r="837" customFormat="false" ht="11.25" hidden="false" customHeight="true" outlineLevel="0" collapsed="false">
      <c r="K837" s="0" t="n">
        <v>2015</v>
      </c>
      <c r="L837" s="0" t="n">
        <v>16</v>
      </c>
      <c r="M837" s="0" t="n">
        <v>9</v>
      </c>
      <c r="N837" s="0" t="n">
        <v>63000</v>
      </c>
      <c r="O837" s="0" t="n">
        <v>1150</v>
      </c>
      <c r="P837" s="346" t="n">
        <v>2</v>
      </c>
      <c r="Q837" s="346" t="str">
        <f aca="false">N837&amp;" "&amp;O837</f>
        <v>63000 1150</v>
      </c>
      <c r="R837" s="346" t="str">
        <f aca="false">N837&amp;" "&amp;M837&amp;" "&amp;O837</f>
        <v>63000 9 1150</v>
      </c>
      <c r="Y837" s="0" t="n">
        <v>264</v>
      </c>
      <c r="Z837" s="0" t="n">
        <v>2015</v>
      </c>
      <c r="AA837" s="0" t="n">
        <v>68100</v>
      </c>
      <c r="AB837" s="0" t="n">
        <v>3</v>
      </c>
      <c r="AC837" s="346" t="n">
        <v>0</v>
      </c>
      <c r="AD837" s="346" t="n">
        <v>0</v>
      </c>
    </row>
    <row r="838" customFormat="false" ht="11.25" hidden="false" customHeight="true" outlineLevel="0" collapsed="false">
      <c r="K838" s="0" t="n">
        <v>2015</v>
      </c>
      <c r="L838" s="0" t="n">
        <v>16</v>
      </c>
      <c r="M838" s="0" t="n">
        <v>9</v>
      </c>
      <c r="N838" s="0" t="n">
        <v>63000</v>
      </c>
      <c r="O838" s="0" t="n">
        <v>1160</v>
      </c>
      <c r="P838" s="346" t="n">
        <v>7</v>
      </c>
      <c r="Q838" s="346" t="str">
        <f aca="false">N838&amp;" "&amp;O838</f>
        <v>63000 1160</v>
      </c>
      <c r="R838" s="346" t="str">
        <f aca="false">N838&amp;" "&amp;M838&amp;" "&amp;O838</f>
        <v>63000 9 1160</v>
      </c>
      <c r="Y838" s="0" t="n">
        <v>264</v>
      </c>
      <c r="Z838" s="0" t="n">
        <v>2015</v>
      </c>
      <c r="AA838" s="0" t="n">
        <v>68200</v>
      </c>
      <c r="AB838" s="0" t="n">
        <v>9</v>
      </c>
      <c r="AC838" s="346" t="n">
        <v>0</v>
      </c>
      <c r="AD838" s="346" t="n">
        <v>0</v>
      </c>
    </row>
    <row r="839" customFormat="false" ht="11.25" hidden="false" customHeight="true" outlineLevel="0" collapsed="false">
      <c r="K839" s="0" t="n">
        <v>2015</v>
      </c>
      <c r="L839" s="0" t="n">
        <v>16</v>
      </c>
      <c r="M839" s="0" t="n">
        <v>9</v>
      </c>
      <c r="N839" s="0" t="n">
        <v>63000</v>
      </c>
      <c r="O839" s="0" t="n">
        <v>1170</v>
      </c>
      <c r="P839" s="346" t="n">
        <v>95.8</v>
      </c>
      <c r="Q839" s="346" t="str">
        <f aca="false">N839&amp;" "&amp;O839</f>
        <v>63000 1170</v>
      </c>
      <c r="R839" s="346" t="str">
        <f aca="false">N839&amp;" "&amp;M839&amp;" "&amp;O839</f>
        <v>63000 9 1170</v>
      </c>
      <c r="Y839" s="0" t="n">
        <v>264</v>
      </c>
      <c r="Z839" s="0" t="n">
        <v>2015</v>
      </c>
      <c r="AA839" s="0" t="n">
        <v>68200</v>
      </c>
      <c r="AB839" s="0" t="n">
        <v>2</v>
      </c>
      <c r="AC839" s="346" t="n">
        <v>0</v>
      </c>
      <c r="AD839" s="346" t="n">
        <v>0</v>
      </c>
    </row>
    <row r="840" customFormat="false" ht="11.25" hidden="false" customHeight="true" outlineLevel="0" collapsed="false">
      <c r="K840" s="0" t="n">
        <v>2015</v>
      </c>
      <c r="L840" s="0" t="n">
        <v>16</v>
      </c>
      <c r="M840" s="0" t="n">
        <v>9</v>
      </c>
      <c r="N840" s="0" t="n">
        <v>63000</v>
      </c>
      <c r="O840" s="0" t="n">
        <v>1190</v>
      </c>
      <c r="P840" s="346" t="n">
        <v>23.99</v>
      </c>
      <c r="Q840" s="346" t="str">
        <f aca="false">N840&amp;" "&amp;O840</f>
        <v>63000 1190</v>
      </c>
      <c r="R840" s="346" t="str">
        <f aca="false">N840&amp;" "&amp;M840&amp;" "&amp;O840</f>
        <v>63000 9 1190</v>
      </c>
      <c r="Y840" s="0" t="n">
        <v>264</v>
      </c>
      <c r="Z840" s="0" t="n">
        <v>2015</v>
      </c>
      <c r="AA840" s="0" t="n">
        <v>68200</v>
      </c>
      <c r="AB840" s="0" t="n">
        <v>3</v>
      </c>
      <c r="AC840" s="346" t="n">
        <v>0</v>
      </c>
      <c r="AD840" s="346" t="n">
        <v>0</v>
      </c>
    </row>
    <row r="841" customFormat="false" ht="11.25" hidden="false" customHeight="true" outlineLevel="0" collapsed="false">
      <c r="K841" s="0" t="n">
        <v>2015</v>
      </c>
      <c r="L841" s="0" t="n">
        <v>16</v>
      </c>
      <c r="M841" s="0" t="n">
        <v>9</v>
      </c>
      <c r="N841" s="0" t="n">
        <v>64000</v>
      </c>
      <c r="O841" s="0" t="n">
        <v>1110</v>
      </c>
      <c r="P841" s="346" t="n">
        <v>2</v>
      </c>
      <c r="Q841" s="346" t="str">
        <f aca="false">N841&amp;" "&amp;O841</f>
        <v>64000 1110</v>
      </c>
      <c r="R841" s="346" t="str">
        <f aca="false">N841&amp;" "&amp;M841&amp;" "&amp;O841</f>
        <v>64000 9 1110</v>
      </c>
      <c r="Y841" s="0" t="n">
        <v>264</v>
      </c>
      <c r="Z841" s="0" t="n">
        <v>2015</v>
      </c>
      <c r="AA841" s="0" t="n">
        <v>68100</v>
      </c>
      <c r="AB841" s="0" t="n">
        <v>9</v>
      </c>
      <c r="AC841" s="346" t="n">
        <v>0</v>
      </c>
      <c r="AD841" s="346" t="n">
        <v>0</v>
      </c>
    </row>
    <row r="842" customFormat="false" ht="11.25" hidden="false" customHeight="true" outlineLevel="0" collapsed="false">
      <c r="K842" s="0" t="n">
        <v>2015</v>
      </c>
      <c r="L842" s="0" t="n">
        <v>16</v>
      </c>
      <c r="M842" s="0" t="n">
        <v>9</v>
      </c>
      <c r="N842" s="0" t="n">
        <v>64000</v>
      </c>
      <c r="O842" s="0" t="n">
        <v>1150</v>
      </c>
      <c r="P842" s="346" t="n">
        <v>1</v>
      </c>
      <c r="Q842" s="346" t="str">
        <f aca="false">N842&amp;" "&amp;O842</f>
        <v>64000 1150</v>
      </c>
      <c r="R842" s="346" t="str">
        <f aca="false">N842&amp;" "&amp;M842&amp;" "&amp;O842</f>
        <v>64000 9 1150</v>
      </c>
      <c r="Y842" s="0" t="n">
        <v>265</v>
      </c>
      <c r="Z842" s="0" t="n">
        <v>2015</v>
      </c>
      <c r="AA842" s="0" t="n">
        <v>68100</v>
      </c>
      <c r="AB842" s="0" t="n">
        <v>2</v>
      </c>
      <c r="AC842" s="346" t="n">
        <v>0</v>
      </c>
      <c r="AD842" s="346" t="n">
        <v>0</v>
      </c>
    </row>
    <row r="843" customFormat="false" ht="11.25" hidden="false" customHeight="true" outlineLevel="0" collapsed="false">
      <c r="K843" s="0" t="n">
        <v>2015</v>
      </c>
      <c r="L843" s="0" t="n">
        <v>16</v>
      </c>
      <c r="M843" s="0" t="n">
        <v>9</v>
      </c>
      <c r="N843" s="0" t="n">
        <v>64000</v>
      </c>
      <c r="O843" s="0" t="n">
        <v>1160</v>
      </c>
      <c r="P843" s="346" t="n">
        <v>7</v>
      </c>
      <c r="Q843" s="346" t="str">
        <f aca="false">N843&amp;" "&amp;O843</f>
        <v>64000 1160</v>
      </c>
      <c r="R843" s="346" t="str">
        <f aca="false">N843&amp;" "&amp;M843&amp;" "&amp;O843</f>
        <v>64000 9 1160</v>
      </c>
      <c r="Y843" s="0" t="n">
        <v>265</v>
      </c>
      <c r="Z843" s="0" t="n">
        <v>2015</v>
      </c>
      <c r="AA843" s="0" t="n">
        <v>68100</v>
      </c>
      <c r="AB843" s="0" t="n">
        <v>3</v>
      </c>
      <c r="AC843" s="346" t="n">
        <v>0</v>
      </c>
      <c r="AD843" s="346" t="n">
        <v>0</v>
      </c>
    </row>
    <row r="844" customFormat="false" ht="11.25" hidden="false" customHeight="true" outlineLevel="0" collapsed="false">
      <c r="K844" s="0" t="n">
        <v>2015</v>
      </c>
      <c r="L844" s="0" t="n">
        <v>16</v>
      </c>
      <c r="M844" s="0" t="n">
        <v>9</v>
      </c>
      <c r="N844" s="0" t="n">
        <v>64000</v>
      </c>
      <c r="O844" s="0" t="n">
        <v>1190</v>
      </c>
      <c r="P844" s="346" t="n">
        <v>81.15</v>
      </c>
      <c r="Q844" s="346" t="str">
        <f aca="false">N844&amp;" "&amp;O844</f>
        <v>64000 1190</v>
      </c>
      <c r="R844" s="346" t="str">
        <f aca="false">N844&amp;" "&amp;M844&amp;" "&amp;O844</f>
        <v>64000 9 1190</v>
      </c>
      <c r="Y844" s="0" t="n">
        <v>265</v>
      </c>
      <c r="Z844" s="0" t="n">
        <v>2015</v>
      </c>
      <c r="AA844" s="0" t="n">
        <v>68200</v>
      </c>
      <c r="AB844" s="0" t="n">
        <v>9</v>
      </c>
      <c r="AC844" s="346" t="n">
        <v>0</v>
      </c>
      <c r="AD844" s="346" t="n">
        <v>0</v>
      </c>
    </row>
    <row r="845" customFormat="false" ht="11.25" hidden="false" customHeight="true" outlineLevel="0" collapsed="false">
      <c r="K845" s="0" t="n">
        <v>2015</v>
      </c>
      <c r="L845" s="0" t="n">
        <v>16</v>
      </c>
      <c r="M845" s="0" t="n">
        <v>9</v>
      </c>
      <c r="N845" s="0" t="n">
        <v>65000</v>
      </c>
      <c r="O845" s="0" t="n">
        <v>1130</v>
      </c>
      <c r="P845" s="346" t="n">
        <v>1</v>
      </c>
      <c r="Q845" s="346" t="str">
        <f aca="false">N845&amp;" "&amp;O845</f>
        <v>65000 1130</v>
      </c>
      <c r="R845" s="346" t="str">
        <f aca="false">N845&amp;" "&amp;M845&amp;" "&amp;O845</f>
        <v>65000 9 1130</v>
      </c>
      <c r="Y845" s="0" t="n">
        <v>265</v>
      </c>
      <c r="Z845" s="0" t="n">
        <v>2015</v>
      </c>
      <c r="AA845" s="0" t="n">
        <v>68200</v>
      </c>
      <c r="AB845" s="0" t="n">
        <v>2</v>
      </c>
      <c r="AC845" s="346" t="n">
        <v>0</v>
      </c>
      <c r="AD845" s="346" t="n">
        <v>0</v>
      </c>
    </row>
    <row r="846" customFormat="false" ht="11.25" hidden="false" customHeight="true" outlineLevel="0" collapsed="false">
      <c r="K846" s="0" t="n">
        <v>2015</v>
      </c>
      <c r="L846" s="0" t="n">
        <v>16</v>
      </c>
      <c r="M846" s="0" t="n">
        <v>9</v>
      </c>
      <c r="N846" s="0" t="n">
        <v>65000</v>
      </c>
      <c r="O846" s="0" t="n">
        <v>1150</v>
      </c>
      <c r="P846" s="346" t="n">
        <v>2</v>
      </c>
      <c r="Q846" s="346" t="str">
        <f aca="false">N846&amp;" "&amp;O846</f>
        <v>65000 1150</v>
      </c>
      <c r="R846" s="346" t="str">
        <f aca="false">N846&amp;" "&amp;M846&amp;" "&amp;O846</f>
        <v>65000 9 1150</v>
      </c>
      <c r="Y846" s="0" t="n">
        <v>265</v>
      </c>
      <c r="Z846" s="0" t="n">
        <v>2015</v>
      </c>
      <c r="AA846" s="0" t="n">
        <v>68200</v>
      </c>
      <c r="AB846" s="0" t="n">
        <v>3</v>
      </c>
      <c r="AC846" s="346" t="n">
        <v>0</v>
      </c>
      <c r="AD846" s="346" t="n">
        <v>0</v>
      </c>
    </row>
    <row r="847" customFormat="false" ht="11.25" hidden="false" customHeight="true" outlineLevel="0" collapsed="false">
      <c r="K847" s="0" t="n">
        <v>2015</v>
      </c>
      <c r="L847" s="0" t="n">
        <v>16</v>
      </c>
      <c r="M847" s="0" t="n">
        <v>9</v>
      </c>
      <c r="N847" s="0" t="n">
        <v>65000</v>
      </c>
      <c r="O847" s="0" t="n">
        <v>1170</v>
      </c>
      <c r="P847" s="346" t="n">
        <v>84.14</v>
      </c>
      <c r="Q847" s="346" t="str">
        <f aca="false">N847&amp;" "&amp;O847</f>
        <v>65000 1170</v>
      </c>
      <c r="R847" s="346" t="str">
        <f aca="false">N847&amp;" "&amp;M847&amp;" "&amp;O847</f>
        <v>65000 9 1170</v>
      </c>
      <c r="Y847" s="0" t="n">
        <v>265</v>
      </c>
      <c r="Z847" s="0" t="n">
        <v>2015</v>
      </c>
      <c r="AA847" s="0" t="n">
        <v>68100</v>
      </c>
      <c r="AB847" s="0" t="n">
        <v>9</v>
      </c>
      <c r="AC847" s="346" t="n">
        <v>0</v>
      </c>
      <c r="AD847" s="346" t="n">
        <v>0</v>
      </c>
    </row>
    <row r="848" customFormat="false" ht="11.25" hidden="false" customHeight="true" outlineLevel="0" collapsed="false">
      <c r="K848" s="0" t="n">
        <v>2015</v>
      </c>
      <c r="L848" s="0" t="n">
        <v>16</v>
      </c>
      <c r="M848" s="0" t="n">
        <v>9</v>
      </c>
      <c r="N848" s="0" t="n">
        <v>68000</v>
      </c>
      <c r="O848" s="0" t="n">
        <v>1110</v>
      </c>
      <c r="P848" s="346" t="n">
        <v>1.1</v>
      </c>
      <c r="Q848" s="346" t="str">
        <f aca="false">N848&amp;" "&amp;O848</f>
        <v>68000 1110</v>
      </c>
      <c r="R848" s="346" t="str">
        <f aca="false">N848&amp;" "&amp;M848&amp;" "&amp;O848</f>
        <v>68000 9 1110</v>
      </c>
      <c r="Y848" s="0" t="n">
        <v>266</v>
      </c>
      <c r="Z848" s="0" t="n">
        <v>2015</v>
      </c>
      <c r="AA848" s="0" t="n">
        <v>68100</v>
      </c>
      <c r="AB848" s="0" t="n">
        <v>2</v>
      </c>
      <c r="AC848" s="346" t="n">
        <v>0</v>
      </c>
      <c r="AD848" s="346" t="n">
        <v>0</v>
      </c>
    </row>
    <row r="849" customFormat="false" ht="11.25" hidden="false" customHeight="true" outlineLevel="0" collapsed="false">
      <c r="K849" s="0" t="n">
        <v>2015</v>
      </c>
      <c r="L849" s="0" t="n">
        <v>16</v>
      </c>
      <c r="M849" s="0" t="n">
        <v>9</v>
      </c>
      <c r="N849" s="0" t="n">
        <v>68000</v>
      </c>
      <c r="O849" s="0" t="n">
        <v>1120</v>
      </c>
      <c r="P849" s="346" t="n">
        <v>8</v>
      </c>
      <c r="Q849" s="346" t="str">
        <f aca="false">N849&amp;" "&amp;O849</f>
        <v>68000 1120</v>
      </c>
      <c r="R849" s="346" t="str">
        <f aca="false">N849&amp;" "&amp;M849&amp;" "&amp;O849</f>
        <v>68000 9 1120</v>
      </c>
      <c r="Y849" s="0" t="n">
        <v>266</v>
      </c>
      <c r="Z849" s="0" t="n">
        <v>2015</v>
      </c>
      <c r="AA849" s="0" t="n">
        <v>68100</v>
      </c>
      <c r="AB849" s="0" t="n">
        <v>3</v>
      </c>
      <c r="AC849" s="346" t="n">
        <v>0</v>
      </c>
      <c r="AD849" s="346" t="n">
        <v>0</v>
      </c>
    </row>
    <row r="850" customFormat="false" ht="11.25" hidden="false" customHeight="true" outlineLevel="0" collapsed="false">
      <c r="K850" s="0" t="n">
        <v>2015</v>
      </c>
      <c r="L850" s="0" t="n">
        <v>16</v>
      </c>
      <c r="M850" s="0" t="n">
        <v>9</v>
      </c>
      <c r="N850" s="0" t="n">
        <v>68000</v>
      </c>
      <c r="O850" s="0" t="n">
        <v>1133</v>
      </c>
      <c r="P850" s="346" t="n">
        <v>4</v>
      </c>
      <c r="Q850" s="346" t="str">
        <f aca="false">N850&amp;" "&amp;O850</f>
        <v>68000 1133</v>
      </c>
      <c r="R850" s="346" t="str">
        <f aca="false">N850&amp;" "&amp;M850&amp;" "&amp;O850</f>
        <v>68000 9 1133</v>
      </c>
      <c r="Y850" s="0" t="n">
        <v>266</v>
      </c>
      <c r="Z850" s="0" t="n">
        <v>2015</v>
      </c>
      <c r="AA850" s="0" t="n">
        <v>68200</v>
      </c>
      <c r="AB850" s="0" t="n">
        <v>9</v>
      </c>
      <c r="AC850" s="346" t="n">
        <v>0</v>
      </c>
      <c r="AD850" s="346" t="n">
        <v>0</v>
      </c>
    </row>
    <row r="851" customFormat="false" ht="11.25" hidden="false" customHeight="true" outlineLevel="0" collapsed="false">
      <c r="K851" s="0" t="n">
        <v>2015</v>
      </c>
      <c r="L851" s="0" t="n">
        <v>16</v>
      </c>
      <c r="M851" s="0" t="n">
        <v>9</v>
      </c>
      <c r="N851" s="0" t="n">
        <v>68000</v>
      </c>
      <c r="O851" s="0" t="n">
        <v>1141</v>
      </c>
      <c r="P851" s="346" t="n">
        <v>9</v>
      </c>
      <c r="Q851" s="346" t="str">
        <f aca="false">N851&amp;" "&amp;O851</f>
        <v>68000 1141</v>
      </c>
      <c r="R851" s="346" t="str">
        <f aca="false">N851&amp;" "&amp;M851&amp;" "&amp;O851</f>
        <v>68000 9 1141</v>
      </c>
      <c r="Y851" s="0" t="n">
        <v>266</v>
      </c>
      <c r="Z851" s="0" t="n">
        <v>2015</v>
      </c>
      <c r="AA851" s="0" t="n">
        <v>68200</v>
      </c>
      <c r="AB851" s="0" t="n">
        <v>2</v>
      </c>
      <c r="AC851" s="346" t="n">
        <v>0</v>
      </c>
      <c r="AD851" s="346" t="n">
        <v>0</v>
      </c>
    </row>
    <row r="852" customFormat="false" ht="11.25" hidden="false" customHeight="true" outlineLevel="0" collapsed="false">
      <c r="K852" s="0" t="n">
        <v>2015</v>
      </c>
      <c r="L852" s="0" t="n">
        <v>16</v>
      </c>
      <c r="M852" s="0" t="n">
        <v>9</v>
      </c>
      <c r="N852" s="0" t="n">
        <v>68000</v>
      </c>
      <c r="O852" s="0" t="n">
        <v>1150</v>
      </c>
      <c r="P852" s="346" t="n">
        <v>2</v>
      </c>
      <c r="Q852" s="346" t="str">
        <f aca="false">N852&amp;" "&amp;O852</f>
        <v>68000 1150</v>
      </c>
      <c r="R852" s="346" t="str">
        <f aca="false">N852&amp;" "&amp;M852&amp;" "&amp;O852</f>
        <v>68000 9 1150</v>
      </c>
      <c r="Y852" s="0" t="n">
        <v>266</v>
      </c>
      <c r="Z852" s="0" t="n">
        <v>2015</v>
      </c>
      <c r="AA852" s="0" t="n">
        <v>68200</v>
      </c>
      <c r="AB852" s="0" t="n">
        <v>3</v>
      </c>
      <c r="AC852" s="346" t="n">
        <v>0</v>
      </c>
      <c r="AD852" s="346" t="n">
        <v>0</v>
      </c>
    </row>
    <row r="853" customFormat="false" ht="11.25" hidden="false" customHeight="true" outlineLevel="0" collapsed="false">
      <c r="K853" s="0" t="n">
        <v>2015</v>
      </c>
      <c r="L853" s="0" t="n">
        <v>17</v>
      </c>
      <c r="M853" s="0" t="n">
        <v>2</v>
      </c>
      <c r="N853" s="0" t="n">
        <v>61310</v>
      </c>
      <c r="O853" s="0" t="n">
        <v>1140</v>
      </c>
      <c r="P853" s="346" t="n">
        <v>0.25</v>
      </c>
      <c r="Q853" s="346" t="str">
        <f aca="false">N853&amp;" "&amp;O853</f>
        <v>61310 1140</v>
      </c>
      <c r="R853" s="346" t="str">
        <f aca="false">N853&amp;" "&amp;M853&amp;" "&amp;O853</f>
        <v>61310 2 1140</v>
      </c>
      <c r="Y853" s="0" t="n">
        <v>266</v>
      </c>
      <c r="Z853" s="0" t="n">
        <v>2015</v>
      </c>
      <c r="AA853" s="0" t="n">
        <v>68100</v>
      </c>
      <c r="AB853" s="0" t="n">
        <v>9</v>
      </c>
      <c r="AC853" s="346" t="n">
        <v>0</v>
      </c>
      <c r="AD853" s="346" t="n">
        <v>0</v>
      </c>
    </row>
    <row r="854" customFormat="false" ht="11.25" hidden="false" customHeight="true" outlineLevel="0" collapsed="false">
      <c r="K854" s="0" t="n">
        <v>2015</v>
      </c>
      <c r="L854" s="0" t="n">
        <v>17</v>
      </c>
      <c r="M854" s="0" t="n">
        <v>2</v>
      </c>
      <c r="N854" s="0" t="n">
        <v>61310</v>
      </c>
      <c r="O854" s="0" t="n">
        <v>1150</v>
      </c>
      <c r="P854" s="346" t="n">
        <v>3.45</v>
      </c>
      <c r="Q854" s="346" t="str">
        <f aca="false">N854&amp;" "&amp;O854</f>
        <v>61310 1150</v>
      </c>
      <c r="R854" s="346" t="str">
        <f aca="false">N854&amp;" "&amp;M854&amp;" "&amp;O854</f>
        <v>61310 2 1150</v>
      </c>
      <c r="Y854" s="0" t="n">
        <v>267</v>
      </c>
      <c r="Z854" s="0" t="n">
        <v>2015</v>
      </c>
      <c r="AA854" s="0" t="n">
        <v>68100</v>
      </c>
      <c r="AB854" s="0" t="n">
        <v>2</v>
      </c>
      <c r="AC854" s="346" t="n">
        <v>0</v>
      </c>
      <c r="AD854" s="346" t="n">
        <v>0</v>
      </c>
    </row>
    <row r="855" customFormat="false" ht="11.25" hidden="false" customHeight="true" outlineLevel="0" collapsed="false">
      <c r="K855" s="0" t="n">
        <v>2015</v>
      </c>
      <c r="L855" s="0" t="n">
        <v>17</v>
      </c>
      <c r="M855" s="0" t="n">
        <v>2</v>
      </c>
      <c r="N855" s="0" t="n">
        <v>61320</v>
      </c>
      <c r="O855" s="0" t="n">
        <v>1122</v>
      </c>
      <c r="P855" s="346" t="n">
        <v>4.25</v>
      </c>
      <c r="Q855" s="346" t="str">
        <f aca="false">N855&amp;" "&amp;O855</f>
        <v>61320 1122</v>
      </c>
      <c r="R855" s="346" t="str">
        <f aca="false">N855&amp;" "&amp;M855&amp;" "&amp;O855</f>
        <v>61320 2 1122</v>
      </c>
      <c r="Y855" s="0" t="n">
        <v>267</v>
      </c>
      <c r="Z855" s="0" t="n">
        <v>2015</v>
      </c>
      <c r="AA855" s="0" t="n">
        <v>68100</v>
      </c>
      <c r="AB855" s="0" t="n">
        <v>3</v>
      </c>
      <c r="AC855" s="346" t="n">
        <v>0</v>
      </c>
      <c r="AD855" s="346" t="n">
        <v>0</v>
      </c>
    </row>
    <row r="856" customFormat="false" ht="11.25" hidden="false" customHeight="true" outlineLevel="0" collapsed="false">
      <c r="K856" s="0" t="n">
        <v>2015</v>
      </c>
      <c r="L856" s="0" t="n">
        <v>17</v>
      </c>
      <c r="M856" s="0" t="n">
        <v>2</v>
      </c>
      <c r="N856" s="0" t="n">
        <v>61410</v>
      </c>
      <c r="O856" s="0" t="n">
        <v>1126</v>
      </c>
      <c r="P856" s="346" t="n">
        <v>3.5</v>
      </c>
      <c r="Q856" s="346" t="str">
        <f aca="false">N856&amp;" "&amp;O856</f>
        <v>61410 1126</v>
      </c>
      <c r="R856" s="346" t="str">
        <f aca="false">N856&amp;" "&amp;M856&amp;" "&amp;O856</f>
        <v>61410 2 1126</v>
      </c>
      <c r="Y856" s="0" t="n">
        <v>267</v>
      </c>
      <c r="Z856" s="0" t="n">
        <v>2015</v>
      </c>
      <c r="AA856" s="0" t="n">
        <v>68200</v>
      </c>
      <c r="AB856" s="0" t="n">
        <v>9</v>
      </c>
      <c r="AC856" s="346" t="n">
        <v>0</v>
      </c>
      <c r="AD856" s="346" t="n">
        <v>0</v>
      </c>
    </row>
    <row r="857" customFormat="false" ht="11.25" hidden="false" customHeight="true" outlineLevel="0" collapsed="false">
      <c r="K857" s="0" t="n">
        <v>2015</v>
      </c>
      <c r="L857" s="0" t="n">
        <v>17</v>
      </c>
      <c r="M857" s="0" t="n">
        <v>2</v>
      </c>
      <c r="N857" s="0" t="n">
        <v>61410</v>
      </c>
      <c r="O857" s="0" t="n">
        <v>1127</v>
      </c>
      <c r="P857" s="346" t="n">
        <v>4.25</v>
      </c>
      <c r="Q857" s="346" t="str">
        <f aca="false">N857&amp;" "&amp;O857</f>
        <v>61410 1127</v>
      </c>
      <c r="R857" s="346" t="str">
        <f aca="false">N857&amp;" "&amp;M857&amp;" "&amp;O857</f>
        <v>61410 2 1127</v>
      </c>
      <c r="Y857" s="0" t="n">
        <v>267</v>
      </c>
      <c r="Z857" s="0" t="n">
        <v>2015</v>
      </c>
      <c r="AA857" s="0" t="n">
        <v>68200</v>
      </c>
      <c r="AB857" s="0" t="n">
        <v>2</v>
      </c>
      <c r="AC857" s="346" t="n">
        <v>0</v>
      </c>
      <c r="AD857" s="346" t="n">
        <v>0</v>
      </c>
    </row>
    <row r="858" customFormat="false" ht="11.25" hidden="false" customHeight="true" outlineLevel="0" collapsed="false">
      <c r="K858" s="0" t="n">
        <v>2015</v>
      </c>
      <c r="L858" s="0" t="n">
        <v>17</v>
      </c>
      <c r="M858" s="0" t="n">
        <v>2</v>
      </c>
      <c r="N858" s="0" t="n">
        <v>61410</v>
      </c>
      <c r="O858" s="0" t="n">
        <v>1150</v>
      </c>
      <c r="P858" s="346" t="n">
        <v>9</v>
      </c>
      <c r="Q858" s="346" t="str">
        <f aca="false">N858&amp;" "&amp;O858</f>
        <v>61410 1150</v>
      </c>
      <c r="R858" s="346" t="str">
        <f aca="false">N858&amp;" "&amp;M858&amp;" "&amp;O858</f>
        <v>61410 2 1150</v>
      </c>
      <c r="Y858" s="0" t="n">
        <v>267</v>
      </c>
      <c r="Z858" s="0" t="n">
        <v>2015</v>
      </c>
      <c r="AA858" s="0" t="n">
        <v>68200</v>
      </c>
      <c r="AB858" s="0" t="n">
        <v>3</v>
      </c>
      <c r="AC858" s="346" t="n">
        <v>0</v>
      </c>
      <c r="AD858" s="346" t="n">
        <v>0</v>
      </c>
    </row>
    <row r="859" customFormat="false" ht="11.25" hidden="false" customHeight="true" outlineLevel="0" collapsed="false">
      <c r="K859" s="0" t="n">
        <v>2015</v>
      </c>
      <c r="L859" s="0" t="n">
        <v>17</v>
      </c>
      <c r="M859" s="0" t="n">
        <v>3</v>
      </c>
      <c r="N859" s="0" t="n">
        <v>61100</v>
      </c>
      <c r="O859" s="0" t="n">
        <v>1120</v>
      </c>
      <c r="P859" s="346" t="n">
        <v>107</v>
      </c>
      <c r="Q859" s="346" t="str">
        <f aca="false">N859&amp;" "&amp;O859</f>
        <v>61100 1120</v>
      </c>
      <c r="R859" s="346" t="str">
        <f aca="false">N859&amp;" "&amp;M859&amp;" "&amp;O859</f>
        <v>61100 3 1120</v>
      </c>
      <c r="Y859" s="0" t="n">
        <v>267</v>
      </c>
      <c r="Z859" s="0" t="n">
        <v>2015</v>
      </c>
      <c r="AA859" s="0" t="n">
        <v>68100</v>
      </c>
      <c r="AB859" s="0" t="n">
        <v>9</v>
      </c>
      <c r="AC859" s="346" t="n">
        <v>0</v>
      </c>
      <c r="AD859" s="346" t="n">
        <v>0</v>
      </c>
    </row>
    <row r="860" customFormat="false" ht="11.25" hidden="false" customHeight="true" outlineLevel="0" collapsed="false">
      <c r="K860" s="0" t="n">
        <v>2015</v>
      </c>
      <c r="L860" s="0" t="n">
        <v>17</v>
      </c>
      <c r="M860" s="0" t="n">
        <v>3</v>
      </c>
      <c r="N860" s="0" t="n">
        <v>61100</v>
      </c>
      <c r="O860" s="0" t="n">
        <v>1151</v>
      </c>
      <c r="P860" s="346" t="n">
        <v>17</v>
      </c>
      <c r="Q860" s="346" t="str">
        <f aca="false">N860&amp;" "&amp;O860</f>
        <v>61100 1151</v>
      </c>
      <c r="R860" s="346" t="str">
        <f aca="false">N860&amp;" "&amp;M860&amp;" "&amp;O860</f>
        <v>61100 3 1151</v>
      </c>
      <c r="Y860" s="0" t="n">
        <v>268</v>
      </c>
      <c r="Z860" s="0" t="n">
        <v>2015</v>
      </c>
      <c r="AA860" s="0" t="n">
        <v>68200</v>
      </c>
      <c r="AB860" s="0" t="n">
        <v>3</v>
      </c>
      <c r="AC860" s="346" t="n">
        <v>0</v>
      </c>
      <c r="AD860" s="346" t="n">
        <v>0</v>
      </c>
    </row>
    <row r="861" customFormat="false" ht="11.25" hidden="false" customHeight="true" outlineLevel="0" collapsed="false">
      <c r="K861" s="0" t="n">
        <v>2015</v>
      </c>
      <c r="L861" s="0" t="n">
        <v>17</v>
      </c>
      <c r="M861" s="0" t="n">
        <v>3</v>
      </c>
      <c r="N861" s="0" t="n">
        <v>61100</v>
      </c>
      <c r="O861" s="0" t="n">
        <v>1520</v>
      </c>
      <c r="P861" s="346" t="n">
        <v>17</v>
      </c>
      <c r="Q861" s="346" t="str">
        <f aca="false">N861&amp;" "&amp;O861</f>
        <v>61100 1520</v>
      </c>
      <c r="R861" s="346" t="str">
        <f aca="false">N861&amp;" "&amp;M861&amp;" "&amp;O861</f>
        <v>61100 3 1520</v>
      </c>
      <c r="Y861" s="0" t="n">
        <v>268</v>
      </c>
      <c r="Z861" s="0" t="n">
        <v>2015</v>
      </c>
      <c r="AA861" s="0" t="n">
        <v>68200</v>
      </c>
      <c r="AB861" s="0" t="n">
        <v>9</v>
      </c>
      <c r="AC861" s="346" t="n">
        <v>0</v>
      </c>
      <c r="AD861" s="346" t="n">
        <v>0</v>
      </c>
    </row>
    <row r="862" customFormat="false" ht="11.25" hidden="false" customHeight="true" outlineLevel="0" collapsed="false">
      <c r="K862" s="0" t="n">
        <v>2015</v>
      </c>
      <c r="L862" s="0" t="n">
        <v>17</v>
      </c>
      <c r="M862" s="0" t="n">
        <v>3</v>
      </c>
      <c r="N862" s="0" t="n">
        <v>61210</v>
      </c>
      <c r="O862" s="0" t="n">
        <v>1120</v>
      </c>
      <c r="P862" s="346" t="n">
        <v>6</v>
      </c>
      <c r="Q862" s="346" t="str">
        <f aca="false">N862&amp;" "&amp;O862</f>
        <v>61210 1120</v>
      </c>
      <c r="R862" s="346" t="str">
        <f aca="false">N862&amp;" "&amp;M862&amp;" "&amp;O862</f>
        <v>61210 3 1120</v>
      </c>
      <c r="Y862" s="0" t="n">
        <v>268</v>
      </c>
      <c r="Z862" s="0" t="n">
        <v>2015</v>
      </c>
      <c r="AA862" s="0" t="n">
        <v>68200</v>
      </c>
      <c r="AB862" s="0" t="n">
        <v>2</v>
      </c>
      <c r="AC862" s="346" t="n">
        <v>0</v>
      </c>
      <c r="AD862" s="346" t="n">
        <v>0</v>
      </c>
    </row>
    <row r="863" customFormat="false" ht="11.25" hidden="false" customHeight="true" outlineLevel="0" collapsed="false">
      <c r="K863" s="0" t="n">
        <v>2015</v>
      </c>
      <c r="L863" s="0" t="n">
        <v>17</v>
      </c>
      <c r="M863" s="0" t="n">
        <v>3</v>
      </c>
      <c r="N863" s="0" t="n">
        <v>61220</v>
      </c>
      <c r="O863" s="0" t="n">
        <v>1110</v>
      </c>
      <c r="P863" s="346" t="n">
        <v>1</v>
      </c>
      <c r="Q863" s="346" t="str">
        <f aca="false">N863&amp;" "&amp;O863</f>
        <v>61220 1110</v>
      </c>
      <c r="R863" s="346" t="str">
        <f aca="false">N863&amp;" "&amp;M863&amp;" "&amp;O863</f>
        <v>61220 3 1110</v>
      </c>
      <c r="Y863" s="0" t="n">
        <v>268</v>
      </c>
      <c r="Z863" s="0" t="n">
        <v>2015</v>
      </c>
      <c r="AA863" s="0" t="n">
        <v>68100</v>
      </c>
      <c r="AB863" s="0" t="n">
        <v>3</v>
      </c>
      <c r="AC863" s="346" t="n">
        <v>0</v>
      </c>
      <c r="AD863" s="346" t="n">
        <v>0</v>
      </c>
    </row>
    <row r="864" customFormat="false" ht="11.25" hidden="false" customHeight="true" outlineLevel="0" collapsed="false">
      <c r="K864" s="0" t="n">
        <v>2015</v>
      </c>
      <c r="L864" s="0" t="n">
        <v>17</v>
      </c>
      <c r="M864" s="0" t="n">
        <v>3</v>
      </c>
      <c r="N864" s="0" t="n">
        <v>61230</v>
      </c>
      <c r="O864" s="0" t="n">
        <v>1120</v>
      </c>
      <c r="P864" s="346" t="n">
        <v>1.25</v>
      </c>
      <c r="Q864" s="346" t="str">
        <f aca="false">N864&amp;" "&amp;O864</f>
        <v>61230 1120</v>
      </c>
      <c r="R864" s="346" t="str">
        <f aca="false">N864&amp;" "&amp;M864&amp;" "&amp;O864</f>
        <v>61230 3 1120</v>
      </c>
      <c r="Y864" s="0" t="n">
        <v>268</v>
      </c>
      <c r="Z864" s="0" t="n">
        <v>2015</v>
      </c>
      <c r="AA864" s="0" t="n">
        <v>68100</v>
      </c>
      <c r="AB864" s="0" t="n">
        <v>9</v>
      </c>
      <c r="AC864" s="346" t="n">
        <v>0</v>
      </c>
      <c r="AD864" s="346" t="n">
        <v>0</v>
      </c>
    </row>
    <row r="865" customFormat="false" ht="11.25" hidden="false" customHeight="true" outlineLevel="0" collapsed="false">
      <c r="K865" s="0" t="n">
        <v>2015</v>
      </c>
      <c r="L865" s="0" t="n">
        <v>17</v>
      </c>
      <c r="M865" s="0" t="n">
        <v>3</v>
      </c>
      <c r="N865" s="0" t="n">
        <v>61310</v>
      </c>
      <c r="O865" s="0" t="n">
        <v>1110</v>
      </c>
      <c r="P865" s="346" t="n">
        <v>3</v>
      </c>
      <c r="Q865" s="346" t="str">
        <f aca="false">N865&amp;" "&amp;O865</f>
        <v>61310 1110</v>
      </c>
      <c r="R865" s="346" t="str">
        <f aca="false">N865&amp;" "&amp;M865&amp;" "&amp;O865</f>
        <v>61310 3 1110</v>
      </c>
      <c r="Y865" s="0" t="n">
        <v>268</v>
      </c>
      <c r="Z865" s="0" t="n">
        <v>2015</v>
      </c>
      <c r="AA865" s="0" t="n">
        <v>68100</v>
      </c>
      <c r="AB865" s="0" t="n">
        <v>2</v>
      </c>
      <c r="AC865" s="346" t="n">
        <v>0</v>
      </c>
      <c r="AD865" s="346" t="n">
        <v>0</v>
      </c>
    </row>
    <row r="866" customFormat="false" ht="11.25" hidden="false" customHeight="true" outlineLevel="0" collapsed="false">
      <c r="K866" s="0" t="n">
        <v>2015</v>
      </c>
      <c r="L866" s="0" t="n">
        <v>17</v>
      </c>
      <c r="M866" s="0" t="n">
        <v>3</v>
      </c>
      <c r="N866" s="0" t="n">
        <v>61310</v>
      </c>
      <c r="O866" s="0" t="n">
        <v>1120</v>
      </c>
      <c r="P866" s="346" t="n">
        <v>7</v>
      </c>
      <c r="Q866" s="346" t="str">
        <f aca="false">N866&amp;" "&amp;O866</f>
        <v>61310 1120</v>
      </c>
      <c r="R866" s="346" t="str">
        <f aca="false">N866&amp;" "&amp;M866&amp;" "&amp;O866</f>
        <v>61310 3 1120</v>
      </c>
      <c r="Y866" s="0" t="n">
        <v>269</v>
      </c>
      <c r="Z866" s="0" t="n">
        <v>2015</v>
      </c>
      <c r="AA866" s="0" t="n">
        <v>68100</v>
      </c>
      <c r="AB866" s="0" t="n">
        <v>2</v>
      </c>
      <c r="AC866" s="346" t="n">
        <v>0</v>
      </c>
      <c r="AD866" s="346" t="n">
        <v>0</v>
      </c>
    </row>
    <row r="867" customFormat="false" ht="11.25" hidden="false" customHeight="true" outlineLevel="0" collapsed="false">
      <c r="K867" s="0" t="n">
        <v>2015</v>
      </c>
      <c r="L867" s="0" t="n">
        <v>17</v>
      </c>
      <c r="M867" s="0" t="n">
        <v>3</v>
      </c>
      <c r="N867" s="0" t="n">
        <v>61310</v>
      </c>
      <c r="O867" s="0" t="n">
        <v>1140</v>
      </c>
      <c r="P867" s="346" t="n">
        <v>0.5</v>
      </c>
      <c r="Q867" s="346" t="str">
        <f aca="false">N867&amp;" "&amp;O867</f>
        <v>61310 1140</v>
      </c>
      <c r="R867" s="346" t="str">
        <f aca="false">N867&amp;" "&amp;M867&amp;" "&amp;O867</f>
        <v>61310 3 1140</v>
      </c>
      <c r="Y867" s="0" t="n">
        <v>269</v>
      </c>
      <c r="Z867" s="0" t="n">
        <v>2015</v>
      </c>
      <c r="AA867" s="0" t="n">
        <v>68100</v>
      </c>
      <c r="AB867" s="0" t="n">
        <v>3</v>
      </c>
      <c r="AC867" s="346" t="n">
        <v>0</v>
      </c>
      <c r="AD867" s="346" t="n">
        <v>0</v>
      </c>
    </row>
    <row r="868" customFormat="false" ht="11.25" hidden="false" customHeight="true" outlineLevel="0" collapsed="false">
      <c r="K868" s="0" t="n">
        <v>2015</v>
      </c>
      <c r="L868" s="0" t="n">
        <v>17</v>
      </c>
      <c r="M868" s="0" t="n">
        <v>3</v>
      </c>
      <c r="N868" s="0" t="n">
        <v>61310</v>
      </c>
      <c r="O868" s="0" t="n">
        <v>1150</v>
      </c>
      <c r="P868" s="346" t="n">
        <v>5.5</v>
      </c>
      <c r="Q868" s="346" t="str">
        <f aca="false">N868&amp;" "&amp;O868</f>
        <v>61310 1150</v>
      </c>
      <c r="R868" s="346" t="str">
        <f aca="false">N868&amp;" "&amp;M868&amp;" "&amp;O868</f>
        <v>61310 3 1150</v>
      </c>
      <c r="Y868" s="0" t="n">
        <v>269</v>
      </c>
      <c r="Z868" s="0" t="n">
        <v>2015</v>
      </c>
      <c r="AA868" s="0" t="n">
        <v>68200</v>
      </c>
      <c r="AB868" s="0" t="n">
        <v>9</v>
      </c>
      <c r="AC868" s="346" t="n">
        <v>0</v>
      </c>
      <c r="AD868" s="346" t="n">
        <v>0</v>
      </c>
    </row>
    <row r="869" customFormat="false" ht="11.25" hidden="false" customHeight="true" outlineLevel="0" collapsed="false">
      <c r="K869" s="0" t="n">
        <v>2015</v>
      </c>
      <c r="L869" s="0" t="n">
        <v>17</v>
      </c>
      <c r="M869" s="0" t="n">
        <v>3</v>
      </c>
      <c r="N869" s="0" t="n">
        <v>61320</v>
      </c>
      <c r="O869" s="0" t="n">
        <v>1120</v>
      </c>
      <c r="P869" s="346" t="n">
        <v>1.5</v>
      </c>
      <c r="Q869" s="346" t="str">
        <f aca="false">N869&amp;" "&amp;O869</f>
        <v>61320 1120</v>
      </c>
      <c r="R869" s="346" t="str">
        <f aca="false">N869&amp;" "&amp;M869&amp;" "&amp;O869</f>
        <v>61320 3 1120</v>
      </c>
      <c r="Y869" s="0" t="n">
        <v>269</v>
      </c>
      <c r="Z869" s="0" t="n">
        <v>2015</v>
      </c>
      <c r="AA869" s="0" t="n">
        <v>68200</v>
      </c>
      <c r="AB869" s="0" t="n">
        <v>2</v>
      </c>
      <c r="AC869" s="346" t="n">
        <v>0</v>
      </c>
      <c r="AD869" s="346" t="n">
        <v>0</v>
      </c>
    </row>
    <row r="870" customFormat="false" ht="11.25" hidden="false" customHeight="true" outlineLevel="0" collapsed="false">
      <c r="K870" s="0" t="n">
        <v>2015</v>
      </c>
      <c r="L870" s="0" t="n">
        <v>17</v>
      </c>
      <c r="M870" s="0" t="n">
        <v>3</v>
      </c>
      <c r="N870" s="0" t="n">
        <v>61410</v>
      </c>
      <c r="O870" s="0" t="n">
        <v>1126</v>
      </c>
      <c r="P870" s="346" t="n">
        <v>1.75</v>
      </c>
      <c r="Q870" s="346" t="str">
        <f aca="false">N870&amp;" "&amp;O870</f>
        <v>61410 1126</v>
      </c>
      <c r="R870" s="346" t="str">
        <f aca="false">N870&amp;" "&amp;M870&amp;" "&amp;O870</f>
        <v>61410 3 1126</v>
      </c>
      <c r="Y870" s="0" t="n">
        <v>269</v>
      </c>
      <c r="Z870" s="0" t="n">
        <v>2015</v>
      </c>
      <c r="AA870" s="0" t="n">
        <v>68200</v>
      </c>
      <c r="AB870" s="0" t="n">
        <v>3</v>
      </c>
      <c r="AC870" s="346" t="n">
        <v>0</v>
      </c>
      <c r="AD870" s="346" t="n">
        <v>0</v>
      </c>
    </row>
    <row r="871" customFormat="false" ht="11.25" hidden="false" customHeight="true" outlineLevel="0" collapsed="false">
      <c r="K871" s="0" t="n">
        <v>2015</v>
      </c>
      <c r="L871" s="0" t="n">
        <v>17</v>
      </c>
      <c r="M871" s="0" t="n">
        <v>3</v>
      </c>
      <c r="N871" s="0" t="n">
        <v>61410</v>
      </c>
      <c r="O871" s="0" t="n">
        <v>1127</v>
      </c>
      <c r="P871" s="346" t="n">
        <v>4.85</v>
      </c>
      <c r="Q871" s="346" t="str">
        <f aca="false">N871&amp;" "&amp;O871</f>
        <v>61410 1127</v>
      </c>
      <c r="R871" s="346" t="str">
        <f aca="false">N871&amp;" "&amp;M871&amp;" "&amp;O871</f>
        <v>61410 3 1127</v>
      </c>
      <c r="Y871" s="0" t="n">
        <v>269</v>
      </c>
      <c r="Z871" s="0" t="n">
        <v>2015</v>
      </c>
      <c r="AA871" s="0" t="n">
        <v>68100</v>
      </c>
      <c r="AB871" s="0" t="n">
        <v>9</v>
      </c>
      <c r="AC871" s="346" t="n">
        <v>0</v>
      </c>
      <c r="AD871" s="346" t="n">
        <v>0</v>
      </c>
    </row>
    <row r="872" customFormat="false" ht="11.25" hidden="false" customHeight="true" outlineLevel="0" collapsed="false">
      <c r="K872" s="0" t="n">
        <v>2015</v>
      </c>
      <c r="L872" s="0" t="n">
        <v>17</v>
      </c>
      <c r="M872" s="0" t="n">
        <v>3</v>
      </c>
      <c r="N872" s="0" t="n">
        <v>61410</v>
      </c>
      <c r="O872" s="0" t="n">
        <v>1140</v>
      </c>
      <c r="P872" s="346" t="n">
        <v>6</v>
      </c>
      <c r="Q872" s="346" t="str">
        <f aca="false">N872&amp;" "&amp;O872</f>
        <v>61410 1140</v>
      </c>
      <c r="R872" s="346" t="str">
        <f aca="false">N872&amp;" "&amp;M872&amp;" "&amp;O872</f>
        <v>61410 3 1140</v>
      </c>
      <c r="Y872" s="0" t="n">
        <v>270</v>
      </c>
      <c r="Z872" s="0" t="n">
        <v>2015</v>
      </c>
      <c r="AA872" s="0" t="n">
        <v>68100</v>
      </c>
      <c r="AB872" s="0" t="n">
        <v>9</v>
      </c>
      <c r="AC872" s="346" t="n">
        <v>0</v>
      </c>
      <c r="AD872" s="346" t="n">
        <v>0</v>
      </c>
    </row>
    <row r="873" customFormat="false" ht="11.25" hidden="false" customHeight="true" outlineLevel="0" collapsed="false">
      <c r="K873" s="0" t="n">
        <v>2015</v>
      </c>
      <c r="L873" s="0" t="n">
        <v>17</v>
      </c>
      <c r="M873" s="0" t="n">
        <v>9</v>
      </c>
      <c r="N873" s="0" t="n">
        <v>61100</v>
      </c>
      <c r="O873" s="0" t="n">
        <v>1120</v>
      </c>
      <c r="P873" s="346" t="n">
        <v>7</v>
      </c>
      <c r="Q873" s="346" t="str">
        <f aca="false">N873&amp;" "&amp;O873</f>
        <v>61100 1120</v>
      </c>
      <c r="R873" s="346" t="str">
        <f aca="false">N873&amp;" "&amp;M873&amp;" "&amp;O873</f>
        <v>61100 9 1120</v>
      </c>
      <c r="Y873" s="0" t="n">
        <v>270</v>
      </c>
      <c r="Z873" s="0" t="n">
        <v>2015</v>
      </c>
      <c r="AA873" s="0" t="n">
        <v>68200</v>
      </c>
      <c r="AB873" s="0" t="n">
        <v>2</v>
      </c>
      <c r="AC873" s="346" t="n">
        <v>0</v>
      </c>
      <c r="AD873" s="346" t="n">
        <v>0</v>
      </c>
    </row>
    <row r="874" customFormat="false" ht="11.25" hidden="false" customHeight="true" outlineLevel="0" collapsed="false">
      <c r="K874" s="0" t="n">
        <v>2015</v>
      </c>
      <c r="L874" s="0" t="n">
        <v>17</v>
      </c>
      <c r="M874" s="0" t="n">
        <v>9</v>
      </c>
      <c r="N874" s="0" t="n">
        <v>61100</v>
      </c>
      <c r="O874" s="0" t="n">
        <v>1140</v>
      </c>
      <c r="P874" s="346" t="n">
        <v>3</v>
      </c>
      <c r="Q874" s="346" t="str">
        <f aca="false">N874&amp;" "&amp;O874</f>
        <v>61100 1140</v>
      </c>
      <c r="R874" s="346" t="str">
        <f aca="false">N874&amp;" "&amp;M874&amp;" "&amp;O874</f>
        <v>61100 9 1140</v>
      </c>
      <c r="Y874" s="0" t="n">
        <v>270</v>
      </c>
      <c r="Z874" s="0" t="n">
        <v>2015</v>
      </c>
      <c r="AA874" s="0" t="n">
        <v>68100</v>
      </c>
      <c r="AB874" s="0" t="n">
        <v>3</v>
      </c>
      <c r="AC874" s="346" t="n">
        <v>0</v>
      </c>
      <c r="AD874" s="346" t="n">
        <v>0</v>
      </c>
    </row>
    <row r="875" customFormat="false" ht="11.25" hidden="false" customHeight="true" outlineLevel="0" collapsed="false">
      <c r="K875" s="0" t="n">
        <v>2015</v>
      </c>
      <c r="L875" s="0" t="n">
        <v>17</v>
      </c>
      <c r="M875" s="0" t="n">
        <v>9</v>
      </c>
      <c r="N875" s="0" t="n">
        <v>61310</v>
      </c>
      <c r="O875" s="0" t="n">
        <v>1120</v>
      </c>
      <c r="P875" s="346" t="n">
        <v>1.75</v>
      </c>
      <c r="Q875" s="346" t="str">
        <f aca="false">N875&amp;" "&amp;O875</f>
        <v>61310 1120</v>
      </c>
      <c r="R875" s="346" t="str">
        <f aca="false">N875&amp;" "&amp;M875&amp;" "&amp;O875</f>
        <v>61310 9 1120</v>
      </c>
      <c r="Y875" s="0" t="n">
        <v>270</v>
      </c>
      <c r="Z875" s="0" t="n">
        <v>2015</v>
      </c>
      <c r="AA875" s="0" t="n">
        <v>68200</v>
      </c>
      <c r="AB875" s="0" t="n">
        <v>9</v>
      </c>
      <c r="AC875" s="346" t="n">
        <v>0</v>
      </c>
      <c r="AD875" s="346" t="n">
        <v>0</v>
      </c>
    </row>
    <row r="876" customFormat="false" ht="11.25" hidden="false" customHeight="true" outlineLevel="0" collapsed="false">
      <c r="K876" s="0" t="n">
        <v>2015</v>
      </c>
      <c r="L876" s="0" t="n">
        <v>17</v>
      </c>
      <c r="M876" s="0" t="n">
        <v>9</v>
      </c>
      <c r="N876" s="0" t="n">
        <v>62100</v>
      </c>
      <c r="O876" s="0" t="n">
        <v>1110</v>
      </c>
      <c r="P876" s="346" t="n">
        <v>3</v>
      </c>
      <c r="Q876" s="346" t="str">
        <f aca="false">N876&amp;" "&amp;O876</f>
        <v>62100 1110</v>
      </c>
      <c r="R876" s="346" t="str">
        <f aca="false">N876&amp;" "&amp;M876&amp;" "&amp;O876</f>
        <v>62100 9 1110</v>
      </c>
      <c r="Y876" s="0" t="n">
        <v>270</v>
      </c>
      <c r="Z876" s="0" t="n">
        <v>2015</v>
      </c>
      <c r="AA876" s="0" t="n">
        <v>68100</v>
      </c>
      <c r="AB876" s="0" t="n">
        <v>2</v>
      </c>
      <c r="AC876" s="346" t="n">
        <v>0</v>
      </c>
      <c r="AD876" s="346" t="n">
        <v>0</v>
      </c>
    </row>
    <row r="877" customFormat="false" ht="11.25" hidden="false" customHeight="true" outlineLevel="0" collapsed="false">
      <c r="K877" s="0" t="n">
        <v>2015</v>
      </c>
      <c r="L877" s="0" t="n">
        <v>17</v>
      </c>
      <c r="M877" s="0" t="n">
        <v>9</v>
      </c>
      <c r="N877" s="0" t="n">
        <v>62100</v>
      </c>
      <c r="O877" s="0" t="n">
        <v>1111</v>
      </c>
      <c r="P877" s="346" t="n">
        <v>6</v>
      </c>
      <c r="Q877" s="346" t="str">
        <f aca="false">N877&amp;" "&amp;O877</f>
        <v>62100 1111</v>
      </c>
      <c r="R877" s="346" t="str">
        <f aca="false">N877&amp;" "&amp;M877&amp;" "&amp;O877</f>
        <v>62100 9 1111</v>
      </c>
      <c r="Y877" s="0" t="n">
        <v>270</v>
      </c>
      <c r="Z877" s="0" t="n">
        <v>2015</v>
      </c>
      <c r="AA877" s="0" t="n">
        <v>68200</v>
      </c>
      <c r="AB877" s="0" t="n">
        <v>3</v>
      </c>
      <c r="AC877" s="346" t="n">
        <v>0</v>
      </c>
      <c r="AD877" s="346" t="n">
        <v>0</v>
      </c>
    </row>
    <row r="878" customFormat="false" ht="11.25" hidden="false" customHeight="true" outlineLevel="0" collapsed="false">
      <c r="K878" s="0" t="n">
        <v>2015</v>
      </c>
      <c r="L878" s="0" t="n">
        <v>17</v>
      </c>
      <c r="M878" s="0" t="n">
        <v>9</v>
      </c>
      <c r="N878" s="0" t="n">
        <v>62100</v>
      </c>
      <c r="O878" s="0" t="n">
        <v>1112</v>
      </c>
      <c r="P878" s="346" t="n">
        <v>1</v>
      </c>
      <c r="Q878" s="346" t="str">
        <f aca="false">N878&amp;" "&amp;O878</f>
        <v>62100 1112</v>
      </c>
      <c r="R878" s="346" t="str">
        <f aca="false">N878&amp;" "&amp;M878&amp;" "&amp;O878</f>
        <v>62100 9 1112</v>
      </c>
      <c r="Y878" s="0" t="n">
        <v>272</v>
      </c>
      <c r="Z878" s="0" t="n">
        <v>2015</v>
      </c>
      <c r="AA878" s="0" t="n">
        <v>68100</v>
      </c>
      <c r="AB878" s="0" t="n">
        <v>3</v>
      </c>
      <c r="AC878" s="346" t="n">
        <v>70348.33</v>
      </c>
      <c r="AD878" s="346" t="n">
        <v>1</v>
      </c>
    </row>
    <row r="879" customFormat="false" ht="11.25" hidden="false" customHeight="true" outlineLevel="0" collapsed="false">
      <c r="K879" s="0" t="n">
        <v>2015</v>
      </c>
      <c r="L879" s="0" t="n">
        <v>17</v>
      </c>
      <c r="M879" s="0" t="n">
        <v>9</v>
      </c>
      <c r="N879" s="0" t="n">
        <v>62100</v>
      </c>
      <c r="O879" s="0" t="n">
        <v>1140</v>
      </c>
      <c r="P879" s="346" t="n">
        <v>3</v>
      </c>
      <c r="Q879" s="346" t="str">
        <f aca="false">N879&amp;" "&amp;O879</f>
        <v>62100 1140</v>
      </c>
      <c r="R879" s="346" t="str">
        <f aca="false">N879&amp;" "&amp;M879&amp;" "&amp;O879</f>
        <v>62100 9 1140</v>
      </c>
      <c r="Y879" s="0" t="n">
        <v>272</v>
      </c>
      <c r="Z879" s="0" t="n">
        <v>2015</v>
      </c>
      <c r="AA879" s="0" t="n">
        <v>68100</v>
      </c>
      <c r="AB879" s="0" t="n">
        <v>9</v>
      </c>
      <c r="AC879" s="346" t="n">
        <v>0</v>
      </c>
      <c r="AD879" s="346" t="n">
        <v>0</v>
      </c>
    </row>
    <row r="880" customFormat="false" ht="11.25" hidden="false" customHeight="true" outlineLevel="0" collapsed="false">
      <c r="K880" s="0" t="n">
        <v>2015</v>
      </c>
      <c r="L880" s="0" t="n">
        <v>17</v>
      </c>
      <c r="M880" s="0" t="n">
        <v>9</v>
      </c>
      <c r="N880" s="0" t="n">
        <v>62100</v>
      </c>
      <c r="O880" s="0" t="n">
        <v>1150</v>
      </c>
      <c r="P880" s="346" t="n">
        <v>1.5</v>
      </c>
      <c r="Q880" s="346" t="str">
        <f aca="false">N880&amp;" "&amp;O880</f>
        <v>62100 1150</v>
      </c>
      <c r="R880" s="346" t="str">
        <f aca="false">N880&amp;" "&amp;M880&amp;" "&amp;O880</f>
        <v>62100 9 1150</v>
      </c>
      <c r="Y880" s="0" t="n">
        <v>272</v>
      </c>
      <c r="Z880" s="0" t="n">
        <v>2015</v>
      </c>
      <c r="AA880" s="0" t="n">
        <v>68100</v>
      </c>
      <c r="AB880" s="0" t="n">
        <v>2</v>
      </c>
      <c r="AC880" s="346" t="n">
        <v>0</v>
      </c>
      <c r="AD880" s="346" t="n">
        <v>0</v>
      </c>
    </row>
    <row r="881" customFormat="false" ht="11.25" hidden="false" customHeight="true" outlineLevel="0" collapsed="false">
      <c r="K881" s="0" t="n">
        <v>2015</v>
      </c>
      <c r="L881" s="0" t="n">
        <v>17</v>
      </c>
      <c r="M881" s="0" t="n">
        <v>9</v>
      </c>
      <c r="N881" s="0" t="n">
        <v>62200</v>
      </c>
      <c r="O881" s="0" t="n">
        <v>1131</v>
      </c>
      <c r="P881" s="346" t="n">
        <v>5</v>
      </c>
      <c r="Q881" s="346" t="str">
        <f aca="false">N881&amp;" "&amp;O881</f>
        <v>62200 1131</v>
      </c>
      <c r="R881" s="346" t="str">
        <f aca="false">N881&amp;" "&amp;M881&amp;" "&amp;O881</f>
        <v>62200 9 1131</v>
      </c>
      <c r="Y881" s="0" t="n">
        <v>272</v>
      </c>
      <c r="Z881" s="0" t="n">
        <v>2015</v>
      </c>
      <c r="AA881" s="0" t="n">
        <v>68200</v>
      </c>
      <c r="AB881" s="0" t="n">
        <v>3</v>
      </c>
      <c r="AC881" s="346" t="n">
        <v>0</v>
      </c>
      <c r="AD881" s="346" t="n">
        <v>0</v>
      </c>
    </row>
    <row r="882" customFormat="false" ht="11.25" hidden="false" customHeight="true" outlineLevel="0" collapsed="false">
      <c r="K882" s="0" t="n">
        <v>2015</v>
      </c>
      <c r="L882" s="0" t="n">
        <v>17</v>
      </c>
      <c r="M882" s="0" t="n">
        <v>9</v>
      </c>
      <c r="N882" s="0" t="n">
        <v>62200</v>
      </c>
      <c r="O882" s="0" t="n">
        <v>1132</v>
      </c>
      <c r="P882" s="346" t="n">
        <v>2</v>
      </c>
      <c r="Q882" s="346" t="str">
        <f aca="false">N882&amp;" "&amp;O882</f>
        <v>62200 1132</v>
      </c>
      <c r="R882" s="346" t="str">
        <f aca="false">N882&amp;" "&amp;M882&amp;" "&amp;O882</f>
        <v>62200 9 1132</v>
      </c>
      <c r="Y882" s="0" t="n">
        <v>272</v>
      </c>
      <c r="Z882" s="0" t="n">
        <v>2015</v>
      </c>
      <c r="AA882" s="0" t="n">
        <v>68200</v>
      </c>
      <c r="AB882" s="0" t="n">
        <v>9</v>
      </c>
      <c r="AC882" s="346" t="n">
        <v>0</v>
      </c>
      <c r="AD882" s="346" t="n">
        <v>0</v>
      </c>
    </row>
    <row r="883" customFormat="false" ht="11.25" hidden="false" customHeight="true" outlineLevel="0" collapsed="false">
      <c r="K883" s="0" t="n">
        <v>2015</v>
      </c>
      <c r="L883" s="0" t="n">
        <v>17</v>
      </c>
      <c r="M883" s="0" t="n">
        <v>9</v>
      </c>
      <c r="N883" s="0" t="n">
        <v>63000</v>
      </c>
      <c r="O883" s="0" t="n">
        <v>1110</v>
      </c>
      <c r="P883" s="346" t="n">
        <v>1</v>
      </c>
      <c r="Q883" s="346" t="str">
        <f aca="false">N883&amp;" "&amp;O883</f>
        <v>63000 1110</v>
      </c>
      <c r="R883" s="346" t="str">
        <f aca="false">N883&amp;" "&amp;M883&amp;" "&amp;O883</f>
        <v>63000 9 1110</v>
      </c>
      <c r="Y883" s="0" t="n">
        <v>272</v>
      </c>
      <c r="Z883" s="0" t="n">
        <v>2015</v>
      </c>
      <c r="AA883" s="0" t="n">
        <v>68200</v>
      </c>
      <c r="AB883" s="0" t="n">
        <v>2</v>
      </c>
      <c r="AC883" s="346" t="n">
        <v>0</v>
      </c>
      <c r="AD883" s="346" t="n">
        <v>0</v>
      </c>
    </row>
    <row r="884" customFormat="false" ht="11.25" hidden="false" customHeight="true" outlineLevel="0" collapsed="false">
      <c r="K884" s="0" t="n">
        <v>2015</v>
      </c>
      <c r="L884" s="0" t="n">
        <v>17</v>
      </c>
      <c r="M884" s="0" t="n">
        <v>9</v>
      </c>
      <c r="N884" s="0" t="n">
        <v>63000</v>
      </c>
      <c r="O884" s="0" t="n">
        <v>1150</v>
      </c>
      <c r="P884" s="346" t="n">
        <v>1.5</v>
      </c>
      <c r="Q884" s="346" t="str">
        <f aca="false">N884&amp;" "&amp;O884</f>
        <v>63000 1150</v>
      </c>
      <c r="R884" s="346" t="str">
        <f aca="false">N884&amp;" "&amp;M884&amp;" "&amp;O884</f>
        <v>63000 9 1150</v>
      </c>
      <c r="Y884" s="0" t="n">
        <v>273</v>
      </c>
      <c r="Z884" s="0" t="n">
        <v>2015</v>
      </c>
      <c r="AA884" s="0" t="n">
        <v>68100</v>
      </c>
      <c r="AB884" s="0" t="n">
        <v>2</v>
      </c>
      <c r="AC884" s="346" t="n">
        <v>0</v>
      </c>
      <c r="AD884" s="346" t="n">
        <v>0</v>
      </c>
    </row>
    <row r="885" customFormat="false" ht="11.25" hidden="false" customHeight="true" outlineLevel="0" collapsed="false">
      <c r="K885" s="0" t="n">
        <v>2015</v>
      </c>
      <c r="L885" s="0" t="n">
        <v>17</v>
      </c>
      <c r="M885" s="0" t="n">
        <v>9</v>
      </c>
      <c r="N885" s="0" t="n">
        <v>63000</v>
      </c>
      <c r="O885" s="0" t="n">
        <v>1160</v>
      </c>
      <c r="P885" s="346" t="n">
        <v>6</v>
      </c>
      <c r="Q885" s="346" t="str">
        <f aca="false">N885&amp;" "&amp;O885</f>
        <v>63000 1160</v>
      </c>
      <c r="R885" s="346" t="str">
        <f aca="false">N885&amp;" "&amp;M885&amp;" "&amp;O885</f>
        <v>63000 9 1160</v>
      </c>
      <c r="Y885" s="0" t="n">
        <v>273</v>
      </c>
      <c r="Z885" s="0" t="n">
        <v>2015</v>
      </c>
      <c r="AA885" s="0" t="n">
        <v>68100</v>
      </c>
      <c r="AB885" s="0" t="n">
        <v>3</v>
      </c>
      <c r="AC885" s="346" t="n">
        <v>0</v>
      </c>
      <c r="AD885" s="346" t="n">
        <v>0</v>
      </c>
    </row>
    <row r="886" customFormat="false" ht="11.25" hidden="false" customHeight="true" outlineLevel="0" collapsed="false">
      <c r="K886" s="0" t="n">
        <v>2015</v>
      </c>
      <c r="L886" s="0" t="n">
        <v>17</v>
      </c>
      <c r="M886" s="0" t="n">
        <v>9</v>
      </c>
      <c r="N886" s="0" t="n">
        <v>63000</v>
      </c>
      <c r="O886" s="0" t="n">
        <v>1170</v>
      </c>
      <c r="P886" s="346" t="n">
        <v>94</v>
      </c>
      <c r="Q886" s="346" t="str">
        <f aca="false">N886&amp;" "&amp;O886</f>
        <v>63000 1170</v>
      </c>
      <c r="R886" s="346" t="str">
        <f aca="false">N886&amp;" "&amp;M886&amp;" "&amp;O886</f>
        <v>63000 9 1170</v>
      </c>
      <c r="Y886" s="0" t="n">
        <v>273</v>
      </c>
      <c r="Z886" s="0" t="n">
        <v>2015</v>
      </c>
      <c r="AA886" s="0" t="n">
        <v>68200</v>
      </c>
      <c r="AB886" s="0" t="n">
        <v>9</v>
      </c>
      <c r="AC886" s="346" t="n">
        <v>0</v>
      </c>
      <c r="AD886" s="346" t="n">
        <v>0</v>
      </c>
    </row>
    <row r="887" customFormat="false" ht="11.25" hidden="false" customHeight="true" outlineLevel="0" collapsed="false">
      <c r="K887" s="0" t="n">
        <v>2015</v>
      </c>
      <c r="L887" s="0" t="n">
        <v>17</v>
      </c>
      <c r="M887" s="0" t="n">
        <v>9</v>
      </c>
      <c r="N887" s="0" t="n">
        <v>64000</v>
      </c>
      <c r="O887" s="0" t="n">
        <v>1110</v>
      </c>
      <c r="P887" s="346" t="n">
        <v>1</v>
      </c>
      <c r="Q887" s="346" t="str">
        <f aca="false">N887&amp;" "&amp;O887</f>
        <v>64000 1110</v>
      </c>
      <c r="R887" s="346" t="str">
        <f aca="false">N887&amp;" "&amp;M887&amp;" "&amp;O887</f>
        <v>64000 9 1110</v>
      </c>
      <c r="Y887" s="0" t="n">
        <v>273</v>
      </c>
      <c r="Z887" s="0" t="n">
        <v>2015</v>
      </c>
      <c r="AA887" s="0" t="n">
        <v>68200</v>
      </c>
      <c r="AB887" s="0" t="n">
        <v>2</v>
      </c>
      <c r="AC887" s="346" t="n">
        <v>0</v>
      </c>
      <c r="AD887" s="346" t="n">
        <v>0</v>
      </c>
    </row>
    <row r="888" customFormat="false" ht="11.25" hidden="false" customHeight="true" outlineLevel="0" collapsed="false">
      <c r="K888" s="0" t="n">
        <v>2015</v>
      </c>
      <c r="L888" s="0" t="n">
        <v>17</v>
      </c>
      <c r="M888" s="0" t="n">
        <v>9</v>
      </c>
      <c r="N888" s="0" t="n">
        <v>64000</v>
      </c>
      <c r="O888" s="0" t="n">
        <v>1150</v>
      </c>
      <c r="P888" s="346" t="n">
        <v>1.25</v>
      </c>
      <c r="Q888" s="346" t="str">
        <f aca="false">N888&amp;" "&amp;O888</f>
        <v>64000 1150</v>
      </c>
      <c r="R888" s="346" t="str">
        <f aca="false">N888&amp;" "&amp;M888&amp;" "&amp;O888</f>
        <v>64000 9 1150</v>
      </c>
      <c r="Y888" s="0" t="n">
        <v>273</v>
      </c>
      <c r="Z888" s="0" t="n">
        <v>2015</v>
      </c>
      <c r="AA888" s="0" t="n">
        <v>68200</v>
      </c>
      <c r="AB888" s="0" t="n">
        <v>3</v>
      </c>
      <c r="AC888" s="346" t="n">
        <v>0</v>
      </c>
      <c r="AD888" s="346" t="n">
        <v>0</v>
      </c>
    </row>
    <row r="889" customFormat="false" ht="11.25" hidden="false" customHeight="true" outlineLevel="0" collapsed="false">
      <c r="K889" s="0" t="n">
        <v>2015</v>
      </c>
      <c r="L889" s="0" t="n">
        <v>17</v>
      </c>
      <c r="M889" s="0" t="n">
        <v>9</v>
      </c>
      <c r="N889" s="0" t="n">
        <v>64000</v>
      </c>
      <c r="O889" s="0" t="n">
        <v>1160</v>
      </c>
      <c r="P889" s="346" t="n">
        <v>9.5</v>
      </c>
      <c r="Q889" s="346" t="str">
        <f aca="false">N889&amp;" "&amp;O889</f>
        <v>64000 1160</v>
      </c>
      <c r="R889" s="346" t="str">
        <f aca="false">N889&amp;" "&amp;M889&amp;" "&amp;O889</f>
        <v>64000 9 1160</v>
      </c>
      <c r="Y889" s="0" t="n">
        <v>273</v>
      </c>
      <c r="Z889" s="0" t="n">
        <v>2015</v>
      </c>
      <c r="AA889" s="0" t="n">
        <v>68100</v>
      </c>
      <c r="AB889" s="0" t="n">
        <v>9</v>
      </c>
      <c r="AC889" s="346" t="n">
        <v>0</v>
      </c>
      <c r="AD889" s="346" t="n">
        <v>0</v>
      </c>
    </row>
    <row r="890" customFormat="false" ht="11.25" hidden="false" customHeight="true" outlineLevel="0" collapsed="false">
      <c r="K890" s="0" t="n">
        <v>2015</v>
      </c>
      <c r="L890" s="0" t="n">
        <v>17</v>
      </c>
      <c r="M890" s="0" t="n">
        <v>9</v>
      </c>
      <c r="N890" s="0" t="n">
        <v>64000</v>
      </c>
      <c r="O890" s="0" t="n">
        <v>1190</v>
      </c>
      <c r="P890" s="346" t="n">
        <v>32.5</v>
      </c>
      <c r="Q890" s="346" t="str">
        <f aca="false">N890&amp;" "&amp;O890</f>
        <v>64000 1190</v>
      </c>
      <c r="R890" s="346" t="str">
        <f aca="false">N890&amp;" "&amp;M890&amp;" "&amp;O890</f>
        <v>64000 9 1190</v>
      </c>
      <c r="Y890" s="0" t="n">
        <v>274</v>
      </c>
      <c r="Z890" s="0" t="n">
        <v>2015</v>
      </c>
      <c r="AA890" s="0" t="n">
        <v>68100</v>
      </c>
      <c r="AB890" s="0" t="n">
        <v>2</v>
      </c>
      <c r="AC890" s="346" t="n">
        <v>0</v>
      </c>
      <c r="AD890" s="346" t="n">
        <v>0</v>
      </c>
    </row>
    <row r="891" customFormat="false" ht="11.25" hidden="false" customHeight="true" outlineLevel="0" collapsed="false">
      <c r="K891" s="0" t="n">
        <v>2015</v>
      </c>
      <c r="L891" s="0" t="n">
        <v>17</v>
      </c>
      <c r="M891" s="0" t="n">
        <v>9</v>
      </c>
      <c r="N891" s="0" t="n">
        <v>65000</v>
      </c>
      <c r="O891" s="0" t="n">
        <v>1110</v>
      </c>
      <c r="P891" s="346" t="n">
        <v>1</v>
      </c>
      <c r="Q891" s="346" t="str">
        <f aca="false">N891&amp;" "&amp;O891</f>
        <v>65000 1110</v>
      </c>
      <c r="R891" s="346" t="str">
        <f aca="false">N891&amp;" "&amp;M891&amp;" "&amp;O891</f>
        <v>65000 9 1110</v>
      </c>
      <c r="Y891" s="0" t="n">
        <v>274</v>
      </c>
      <c r="Z891" s="0" t="n">
        <v>2015</v>
      </c>
      <c r="AA891" s="0" t="n">
        <v>68100</v>
      </c>
      <c r="AB891" s="0" t="n">
        <v>3</v>
      </c>
      <c r="AC891" s="346" t="n">
        <v>0</v>
      </c>
      <c r="AD891" s="346" t="n">
        <v>0</v>
      </c>
    </row>
    <row r="892" customFormat="false" ht="11.25" hidden="false" customHeight="true" outlineLevel="0" collapsed="false">
      <c r="K892" s="0" t="n">
        <v>2015</v>
      </c>
      <c r="L892" s="0" t="n">
        <v>17</v>
      </c>
      <c r="M892" s="0" t="n">
        <v>9</v>
      </c>
      <c r="N892" s="0" t="n">
        <v>65000</v>
      </c>
      <c r="O892" s="0" t="n">
        <v>1150</v>
      </c>
      <c r="P892" s="346" t="n">
        <v>1</v>
      </c>
      <c r="Q892" s="346" t="str">
        <f aca="false">N892&amp;" "&amp;O892</f>
        <v>65000 1150</v>
      </c>
      <c r="R892" s="346" t="str">
        <f aca="false">N892&amp;" "&amp;M892&amp;" "&amp;O892</f>
        <v>65000 9 1150</v>
      </c>
      <c r="Y892" s="0" t="n">
        <v>274</v>
      </c>
      <c r="Z892" s="0" t="n">
        <v>2015</v>
      </c>
      <c r="AA892" s="0" t="n">
        <v>68200</v>
      </c>
      <c r="AB892" s="0" t="n">
        <v>9</v>
      </c>
      <c r="AC892" s="346" t="n">
        <v>0</v>
      </c>
      <c r="AD892" s="346" t="n">
        <v>0</v>
      </c>
    </row>
    <row r="893" customFormat="false" ht="11.25" hidden="false" customHeight="true" outlineLevel="0" collapsed="false">
      <c r="K893" s="0" t="n">
        <v>2015</v>
      </c>
      <c r="L893" s="0" t="n">
        <v>17</v>
      </c>
      <c r="M893" s="0" t="n">
        <v>9</v>
      </c>
      <c r="N893" s="0" t="n">
        <v>65000</v>
      </c>
      <c r="O893" s="0" t="n">
        <v>1180</v>
      </c>
      <c r="P893" s="346" t="n">
        <v>35</v>
      </c>
      <c r="Q893" s="346" t="str">
        <f aca="false">N893&amp;" "&amp;O893</f>
        <v>65000 1180</v>
      </c>
      <c r="R893" s="346" t="str">
        <f aca="false">N893&amp;" "&amp;M893&amp;" "&amp;O893</f>
        <v>65000 9 1180</v>
      </c>
      <c r="Y893" s="0" t="n">
        <v>274</v>
      </c>
      <c r="Z893" s="0" t="n">
        <v>2015</v>
      </c>
      <c r="AA893" s="0" t="n">
        <v>68200</v>
      </c>
      <c r="AB893" s="0" t="n">
        <v>2</v>
      </c>
      <c r="AC893" s="346" t="n">
        <v>0</v>
      </c>
      <c r="AD893" s="346" t="n">
        <v>0</v>
      </c>
    </row>
    <row r="894" customFormat="false" ht="11.25" hidden="false" customHeight="true" outlineLevel="0" collapsed="false">
      <c r="K894" s="0" t="n">
        <v>2015</v>
      </c>
      <c r="L894" s="0" t="n">
        <v>17</v>
      </c>
      <c r="M894" s="0" t="n">
        <v>9</v>
      </c>
      <c r="N894" s="0" t="n">
        <v>68000</v>
      </c>
      <c r="O894" s="0" t="n">
        <v>1141</v>
      </c>
      <c r="P894" s="346" t="n">
        <v>10</v>
      </c>
      <c r="Q894" s="346" t="str">
        <f aca="false">N894&amp;" "&amp;O894</f>
        <v>68000 1141</v>
      </c>
      <c r="R894" s="346" t="str">
        <f aca="false">N894&amp;" "&amp;M894&amp;" "&amp;O894</f>
        <v>68000 9 1141</v>
      </c>
      <c r="Y894" s="0" t="n">
        <v>274</v>
      </c>
      <c r="Z894" s="0" t="n">
        <v>2015</v>
      </c>
      <c r="AA894" s="0" t="n">
        <v>68200</v>
      </c>
      <c r="AB894" s="0" t="n">
        <v>3</v>
      </c>
      <c r="AC894" s="346" t="n">
        <v>0</v>
      </c>
      <c r="AD894" s="346" t="n">
        <v>0</v>
      </c>
    </row>
    <row r="895" customFormat="false" ht="11.25" hidden="false" customHeight="true" outlineLevel="0" collapsed="false">
      <c r="K895" s="0" t="n">
        <v>2015</v>
      </c>
      <c r="L895" s="0" t="n">
        <v>17</v>
      </c>
      <c r="M895" s="0" t="n">
        <v>2</v>
      </c>
      <c r="N895" s="0" t="n">
        <v>61100</v>
      </c>
      <c r="O895" s="0" t="n">
        <v>1120</v>
      </c>
      <c r="P895" s="346" t="n">
        <v>164</v>
      </c>
      <c r="Q895" s="346" t="str">
        <f aca="false">N895&amp;" "&amp;O895</f>
        <v>61100 1120</v>
      </c>
      <c r="R895" s="346" t="str">
        <f aca="false">N895&amp;" "&amp;M895&amp;" "&amp;O895</f>
        <v>61100 2 1120</v>
      </c>
      <c r="Y895" s="0" t="n">
        <v>274</v>
      </c>
      <c r="Z895" s="0" t="n">
        <v>2015</v>
      </c>
      <c r="AA895" s="0" t="n">
        <v>68100</v>
      </c>
      <c r="AB895" s="0" t="n">
        <v>9</v>
      </c>
      <c r="AC895" s="346" t="n">
        <v>0</v>
      </c>
      <c r="AD895" s="346" t="n">
        <v>0</v>
      </c>
    </row>
    <row r="896" customFormat="false" ht="11.25" hidden="false" customHeight="true" outlineLevel="0" collapsed="false">
      <c r="K896" s="0" t="n">
        <v>2015</v>
      </c>
      <c r="L896" s="0" t="n">
        <v>17</v>
      </c>
      <c r="M896" s="0" t="n">
        <v>2</v>
      </c>
      <c r="N896" s="0" t="n">
        <v>61100</v>
      </c>
      <c r="O896" s="0" t="n">
        <v>1151</v>
      </c>
      <c r="P896" s="346" t="n">
        <v>53</v>
      </c>
      <c r="Q896" s="346" t="str">
        <f aca="false">N896&amp;" "&amp;O896</f>
        <v>61100 1151</v>
      </c>
      <c r="R896" s="346" t="str">
        <f aca="false">N896&amp;" "&amp;M896&amp;" "&amp;O896</f>
        <v>61100 2 1151</v>
      </c>
      <c r="Y896" s="0" t="n">
        <v>275</v>
      </c>
      <c r="Z896" s="0" t="n">
        <v>2015</v>
      </c>
      <c r="AA896" s="0" t="n">
        <v>68100</v>
      </c>
      <c r="AB896" s="0" t="n">
        <v>2</v>
      </c>
      <c r="AC896" s="346" t="n">
        <v>0</v>
      </c>
      <c r="AD896" s="346" t="n">
        <v>0</v>
      </c>
    </row>
    <row r="897" customFormat="false" ht="11.25" hidden="false" customHeight="true" outlineLevel="0" collapsed="false">
      <c r="K897" s="0" t="n">
        <v>2015</v>
      </c>
      <c r="L897" s="0" t="n">
        <v>17</v>
      </c>
      <c r="M897" s="0" t="n">
        <v>2</v>
      </c>
      <c r="N897" s="0" t="n">
        <v>61100</v>
      </c>
      <c r="O897" s="0" t="n">
        <v>1520</v>
      </c>
      <c r="P897" s="346" t="n">
        <v>10</v>
      </c>
      <c r="Q897" s="346" t="str">
        <f aca="false">N897&amp;" "&amp;O897</f>
        <v>61100 1520</v>
      </c>
      <c r="R897" s="346" t="str">
        <f aca="false">N897&amp;" "&amp;M897&amp;" "&amp;O897</f>
        <v>61100 2 1520</v>
      </c>
      <c r="Y897" s="0" t="n">
        <v>275</v>
      </c>
      <c r="Z897" s="0" t="n">
        <v>2015</v>
      </c>
      <c r="AA897" s="0" t="n">
        <v>68100</v>
      </c>
      <c r="AB897" s="0" t="n">
        <v>3</v>
      </c>
      <c r="AC897" s="346" t="n">
        <v>0</v>
      </c>
      <c r="AD897" s="346" t="n">
        <v>0</v>
      </c>
    </row>
    <row r="898" customFormat="false" ht="11.25" hidden="false" customHeight="true" outlineLevel="0" collapsed="false">
      <c r="K898" s="0" t="n">
        <v>2015</v>
      </c>
      <c r="L898" s="0" t="n">
        <v>17</v>
      </c>
      <c r="M898" s="0" t="n">
        <v>2</v>
      </c>
      <c r="N898" s="0" t="n">
        <v>61210</v>
      </c>
      <c r="O898" s="0" t="n">
        <v>1120</v>
      </c>
      <c r="P898" s="346" t="n">
        <v>6</v>
      </c>
      <c r="Q898" s="346" t="str">
        <f aca="false">N898&amp;" "&amp;O898</f>
        <v>61210 1120</v>
      </c>
      <c r="R898" s="346" t="str">
        <f aca="false">N898&amp;" "&amp;M898&amp;" "&amp;O898</f>
        <v>61210 2 1120</v>
      </c>
      <c r="Y898" s="0" t="n">
        <v>275</v>
      </c>
      <c r="Z898" s="0" t="n">
        <v>2015</v>
      </c>
      <c r="AA898" s="0" t="n">
        <v>68200</v>
      </c>
      <c r="AB898" s="0" t="n">
        <v>9</v>
      </c>
      <c r="AC898" s="346" t="n">
        <v>0</v>
      </c>
      <c r="AD898" s="346" t="n">
        <v>0</v>
      </c>
    </row>
    <row r="899" customFormat="false" ht="11.25" hidden="false" customHeight="true" outlineLevel="0" collapsed="false">
      <c r="K899" s="0" t="n">
        <v>2015</v>
      </c>
      <c r="L899" s="0" t="n">
        <v>17</v>
      </c>
      <c r="M899" s="0" t="n">
        <v>2</v>
      </c>
      <c r="N899" s="0" t="n">
        <v>61220</v>
      </c>
      <c r="O899" s="0" t="n">
        <v>1110</v>
      </c>
      <c r="P899" s="346" t="n">
        <v>0.95</v>
      </c>
      <c r="Q899" s="346" t="str">
        <f aca="false">N899&amp;" "&amp;O899</f>
        <v>61220 1110</v>
      </c>
      <c r="R899" s="346" t="str">
        <f aca="false">N899&amp;" "&amp;M899&amp;" "&amp;O899</f>
        <v>61220 2 1110</v>
      </c>
      <c r="Y899" s="0" t="n">
        <v>275</v>
      </c>
      <c r="Z899" s="0" t="n">
        <v>2015</v>
      </c>
      <c r="AA899" s="0" t="n">
        <v>68200</v>
      </c>
      <c r="AB899" s="0" t="n">
        <v>2</v>
      </c>
      <c r="AC899" s="346" t="n">
        <v>0</v>
      </c>
      <c r="AD899" s="346" t="n">
        <v>0</v>
      </c>
    </row>
    <row r="900" customFormat="false" ht="11.25" hidden="false" customHeight="true" outlineLevel="0" collapsed="false">
      <c r="K900" s="0" t="n">
        <v>2015</v>
      </c>
      <c r="L900" s="0" t="n">
        <v>17</v>
      </c>
      <c r="M900" s="0" t="n">
        <v>2</v>
      </c>
      <c r="N900" s="0" t="n">
        <v>61310</v>
      </c>
      <c r="O900" s="0" t="n">
        <v>1110</v>
      </c>
      <c r="P900" s="346" t="n">
        <v>4.25</v>
      </c>
      <c r="Q900" s="346" t="str">
        <f aca="false">N900&amp;" "&amp;O900</f>
        <v>61310 1110</v>
      </c>
      <c r="R900" s="346" t="str">
        <f aca="false">N900&amp;" "&amp;M900&amp;" "&amp;O900</f>
        <v>61310 2 1110</v>
      </c>
      <c r="Y900" s="0" t="n">
        <v>275</v>
      </c>
      <c r="Z900" s="0" t="n">
        <v>2015</v>
      </c>
      <c r="AA900" s="0" t="n">
        <v>68200</v>
      </c>
      <c r="AB900" s="0" t="n">
        <v>3</v>
      </c>
      <c r="AC900" s="346" t="n">
        <v>0</v>
      </c>
      <c r="AD900" s="346" t="n">
        <v>0</v>
      </c>
    </row>
    <row r="901" customFormat="false" ht="11.25" hidden="false" customHeight="true" outlineLevel="0" collapsed="false">
      <c r="K901" s="0" t="n">
        <v>2015</v>
      </c>
      <c r="L901" s="0" t="n">
        <v>17</v>
      </c>
      <c r="M901" s="0" t="n">
        <v>2</v>
      </c>
      <c r="N901" s="0" t="n">
        <v>61310</v>
      </c>
      <c r="O901" s="0" t="n">
        <v>1120</v>
      </c>
      <c r="P901" s="346" t="n">
        <v>6.25</v>
      </c>
      <c r="Q901" s="346" t="str">
        <f aca="false">N901&amp;" "&amp;O901</f>
        <v>61310 1120</v>
      </c>
      <c r="R901" s="346" t="str">
        <f aca="false">N901&amp;" "&amp;M901&amp;" "&amp;O901</f>
        <v>61310 2 1120</v>
      </c>
      <c r="Y901" s="0" t="n">
        <v>275</v>
      </c>
      <c r="Z901" s="0" t="n">
        <v>2015</v>
      </c>
      <c r="AA901" s="0" t="n">
        <v>68100</v>
      </c>
      <c r="AB901" s="0" t="n">
        <v>9</v>
      </c>
      <c r="AC901" s="346" t="n">
        <v>0</v>
      </c>
      <c r="AD901" s="346" t="n">
        <v>0</v>
      </c>
    </row>
    <row r="902" customFormat="false" ht="11.25" hidden="false" customHeight="true" outlineLevel="0" collapsed="false">
      <c r="K902" s="0" t="n">
        <v>2015</v>
      </c>
      <c r="L902" s="0" t="n">
        <v>18</v>
      </c>
      <c r="M902" s="0" t="n">
        <v>2</v>
      </c>
      <c r="N902" s="0" t="n">
        <v>61100</v>
      </c>
      <c r="O902" s="0" t="n">
        <v>1120</v>
      </c>
      <c r="P902" s="346" t="n">
        <v>150.74</v>
      </c>
      <c r="Q902" s="346" t="str">
        <f aca="false">N902&amp;" "&amp;O902</f>
        <v>61100 1120</v>
      </c>
      <c r="R902" s="346" t="str">
        <f aca="false">N902&amp;" "&amp;M902&amp;" "&amp;O902</f>
        <v>61100 2 1120</v>
      </c>
      <c r="Y902" s="0" t="n">
        <v>276</v>
      </c>
      <c r="Z902" s="0" t="n">
        <v>2015</v>
      </c>
      <c r="AA902" s="0" t="n">
        <v>68100</v>
      </c>
      <c r="AB902" s="0" t="n">
        <v>2</v>
      </c>
      <c r="AC902" s="346" t="n">
        <v>0</v>
      </c>
      <c r="AD902" s="346" t="n">
        <v>0</v>
      </c>
    </row>
    <row r="903" customFormat="false" ht="11.25" hidden="false" customHeight="true" outlineLevel="0" collapsed="false">
      <c r="K903" s="0" t="n">
        <v>2015</v>
      </c>
      <c r="L903" s="0" t="n">
        <v>18</v>
      </c>
      <c r="M903" s="0" t="n">
        <v>2</v>
      </c>
      <c r="N903" s="0" t="n">
        <v>61100</v>
      </c>
      <c r="O903" s="0" t="n">
        <v>1151</v>
      </c>
      <c r="P903" s="346" t="n">
        <v>34.58</v>
      </c>
      <c r="Q903" s="346" t="str">
        <f aca="false">N903&amp;" "&amp;O903</f>
        <v>61100 1151</v>
      </c>
      <c r="R903" s="346" t="str">
        <f aca="false">N903&amp;" "&amp;M903&amp;" "&amp;O903</f>
        <v>61100 2 1151</v>
      </c>
      <c r="Y903" s="0" t="n">
        <v>276</v>
      </c>
      <c r="Z903" s="0" t="n">
        <v>2015</v>
      </c>
      <c r="AA903" s="0" t="n">
        <v>68100</v>
      </c>
      <c r="AB903" s="0" t="n">
        <v>3</v>
      </c>
      <c r="AC903" s="346" t="n">
        <v>0</v>
      </c>
      <c r="AD903" s="346" t="n">
        <v>0</v>
      </c>
    </row>
    <row r="904" customFormat="false" ht="11.25" hidden="false" customHeight="true" outlineLevel="0" collapsed="false">
      <c r="K904" s="0" t="n">
        <v>2015</v>
      </c>
      <c r="L904" s="0" t="n">
        <v>18</v>
      </c>
      <c r="M904" s="0" t="n">
        <v>2</v>
      </c>
      <c r="N904" s="0" t="n">
        <v>61100</v>
      </c>
      <c r="O904" s="0" t="n">
        <v>1520</v>
      </c>
      <c r="P904" s="346" t="n">
        <v>12</v>
      </c>
      <c r="Q904" s="346" t="str">
        <f aca="false">N904&amp;" "&amp;O904</f>
        <v>61100 1520</v>
      </c>
      <c r="R904" s="346" t="str">
        <f aca="false">N904&amp;" "&amp;M904&amp;" "&amp;O904</f>
        <v>61100 2 1520</v>
      </c>
      <c r="Y904" s="0" t="n">
        <v>276</v>
      </c>
      <c r="Z904" s="0" t="n">
        <v>2015</v>
      </c>
      <c r="AA904" s="0" t="n">
        <v>68200</v>
      </c>
      <c r="AB904" s="0" t="n">
        <v>9</v>
      </c>
      <c r="AC904" s="346" t="n">
        <v>0</v>
      </c>
      <c r="AD904" s="346" t="n">
        <v>0</v>
      </c>
    </row>
    <row r="905" customFormat="false" ht="11.25" hidden="false" customHeight="true" outlineLevel="0" collapsed="false">
      <c r="K905" s="0" t="n">
        <v>2015</v>
      </c>
      <c r="L905" s="0" t="n">
        <v>18</v>
      </c>
      <c r="M905" s="0" t="n">
        <v>2</v>
      </c>
      <c r="N905" s="0" t="n">
        <v>61210</v>
      </c>
      <c r="O905" s="0" t="n">
        <v>1120</v>
      </c>
      <c r="P905" s="346" t="n">
        <v>4.5</v>
      </c>
      <c r="Q905" s="346" t="str">
        <f aca="false">N905&amp;" "&amp;O905</f>
        <v>61210 1120</v>
      </c>
      <c r="R905" s="346" t="str">
        <f aca="false">N905&amp;" "&amp;M905&amp;" "&amp;O905</f>
        <v>61210 2 1120</v>
      </c>
      <c r="Y905" s="0" t="n">
        <v>276</v>
      </c>
      <c r="Z905" s="0" t="n">
        <v>2015</v>
      </c>
      <c r="AA905" s="0" t="n">
        <v>68200</v>
      </c>
      <c r="AB905" s="0" t="n">
        <v>2</v>
      </c>
      <c r="AC905" s="346" t="n">
        <v>0</v>
      </c>
      <c r="AD905" s="346" t="n">
        <v>0</v>
      </c>
    </row>
    <row r="906" customFormat="false" ht="11.25" hidden="false" customHeight="true" outlineLevel="0" collapsed="false">
      <c r="K906" s="0" t="n">
        <v>2015</v>
      </c>
      <c r="L906" s="0" t="n">
        <v>18</v>
      </c>
      <c r="M906" s="0" t="n">
        <v>2</v>
      </c>
      <c r="N906" s="0" t="n">
        <v>61210</v>
      </c>
      <c r="O906" s="0" t="n">
        <v>1150</v>
      </c>
      <c r="P906" s="346" t="n">
        <v>0.03</v>
      </c>
      <c r="Q906" s="346" t="str">
        <f aca="false">N906&amp;" "&amp;O906</f>
        <v>61210 1150</v>
      </c>
      <c r="R906" s="346" t="str">
        <f aca="false">N906&amp;" "&amp;M906&amp;" "&amp;O906</f>
        <v>61210 2 1150</v>
      </c>
      <c r="Y906" s="0" t="n">
        <v>276</v>
      </c>
      <c r="Z906" s="0" t="n">
        <v>2015</v>
      </c>
      <c r="AA906" s="0" t="n">
        <v>68200</v>
      </c>
      <c r="AB906" s="0" t="n">
        <v>3</v>
      </c>
      <c r="AC906" s="346" t="n">
        <v>0</v>
      </c>
      <c r="AD906" s="346" t="n">
        <v>0</v>
      </c>
    </row>
    <row r="907" customFormat="false" ht="11.25" hidden="false" customHeight="true" outlineLevel="0" collapsed="false">
      <c r="K907" s="0" t="n">
        <v>2015</v>
      </c>
      <c r="L907" s="0" t="n">
        <v>18</v>
      </c>
      <c r="M907" s="0" t="n">
        <v>2</v>
      </c>
      <c r="N907" s="0" t="n">
        <v>61220</v>
      </c>
      <c r="O907" s="0" t="n">
        <v>1130</v>
      </c>
      <c r="P907" s="346" t="n">
        <v>0.5</v>
      </c>
      <c r="Q907" s="346" t="str">
        <f aca="false">N907&amp;" "&amp;O907</f>
        <v>61220 1130</v>
      </c>
      <c r="R907" s="346" t="str">
        <f aca="false">N907&amp;" "&amp;M907&amp;" "&amp;O907</f>
        <v>61220 2 1130</v>
      </c>
      <c r="Y907" s="0" t="n">
        <v>276</v>
      </c>
      <c r="Z907" s="0" t="n">
        <v>2015</v>
      </c>
      <c r="AA907" s="0" t="n">
        <v>68100</v>
      </c>
      <c r="AB907" s="0" t="n">
        <v>9</v>
      </c>
      <c r="AC907" s="346" t="n">
        <v>0</v>
      </c>
      <c r="AD907" s="346" t="n">
        <v>0</v>
      </c>
    </row>
    <row r="908" customFormat="false" ht="11.25" hidden="false" customHeight="true" outlineLevel="0" collapsed="false">
      <c r="K908" s="0" t="n">
        <v>2015</v>
      </c>
      <c r="L908" s="0" t="n">
        <v>18</v>
      </c>
      <c r="M908" s="0" t="n">
        <v>2</v>
      </c>
      <c r="N908" s="0" t="n">
        <v>61230</v>
      </c>
      <c r="O908" s="0" t="n">
        <v>1120</v>
      </c>
      <c r="P908" s="346" t="n">
        <v>0.58</v>
      </c>
      <c r="Q908" s="346" t="str">
        <f aca="false">N908&amp;" "&amp;O908</f>
        <v>61230 1120</v>
      </c>
      <c r="R908" s="346" t="str">
        <f aca="false">N908&amp;" "&amp;M908&amp;" "&amp;O908</f>
        <v>61230 2 1120</v>
      </c>
      <c r="Y908" s="0" t="n">
        <v>277</v>
      </c>
      <c r="Z908" s="0" t="n">
        <v>2015</v>
      </c>
      <c r="AA908" s="0" t="n">
        <v>68100</v>
      </c>
      <c r="AB908" s="0" t="n">
        <v>2</v>
      </c>
      <c r="AC908" s="346" t="n">
        <v>0</v>
      </c>
      <c r="AD908" s="346" t="n">
        <v>0</v>
      </c>
    </row>
    <row r="909" customFormat="false" ht="11.25" hidden="false" customHeight="true" outlineLevel="0" collapsed="false">
      <c r="K909" s="0" t="n">
        <v>2015</v>
      </c>
      <c r="L909" s="0" t="n">
        <v>18</v>
      </c>
      <c r="M909" s="0" t="n">
        <v>2</v>
      </c>
      <c r="N909" s="0" t="n">
        <v>61310</v>
      </c>
      <c r="O909" s="0" t="n">
        <v>1110</v>
      </c>
      <c r="P909" s="346" t="n">
        <v>0.22</v>
      </c>
      <c r="Q909" s="346" t="str">
        <f aca="false">N909&amp;" "&amp;O909</f>
        <v>61310 1110</v>
      </c>
      <c r="R909" s="346" t="str">
        <f aca="false">N909&amp;" "&amp;M909&amp;" "&amp;O909</f>
        <v>61310 2 1110</v>
      </c>
      <c r="Y909" s="0" t="n">
        <v>277</v>
      </c>
      <c r="Z909" s="0" t="n">
        <v>2015</v>
      </c>
      <c r="AA909" s="0" t="n">
        <v>68100</v>
      </c>
      <c r="AB909" s="0" t="n">
        <v>3</v>
      </c>
      <c r="AC909" s="346" t="n">
        <v>0</v>
      </c>
      <c r="AD909" s="346" t="n">
        <v>0</v>
      </c>
    </row>
    <row r="910" customFormat="false" ht="11.25" hidden="false" customHeight="true" outlineLevel="0" collapsed="false">
      <c r="K910" s="0" t="n">
        <v>2015</v>
      </c>
      <c r="L910" s="0" t="n">
        <v>18</v>
      </c>
      <c r="M910" s="0" t="n">
        <v>2</v>
      </c>
      <c r="N910" s="0" t="n">
        <v>61310</v>
      </c>
      <c r="O910" s="0" t="n">
        <v>1120</v>
      </c>
      <c r="P910" s="346" t="n">
        <v>4.67</v>
      </c>
      <c r="Q910" s="346" t="str">
        <f aca="false">N910&amp;" "&amp;O910</f>
        <v>61310 1120</v>
      </c>
      <c r="R910" s="346" t="str">
        <f aca="false">N910&amp;" "&amp;M910&amp;" "&amp;O910</f>
        <v>61310 2 1120</v>
      </c>
      <c r="Y910" s="0" t="n">
        <v>277</v>
      </c>
      <c r="Z910" s="0" t="n">
        <v>2015</v>
      </c>
      <c r="AA910" s="0" t="n">
        <v>68200</v>
      </c>
      <c r="AB910" s="0" t="n">
        <v>9</v>
      </c>
      <c r="AC910" s="346" t="n">
        <v>0</v>
      </c>
      <c r="AD910" s="346" t="n">
        <v>0</v>
      </c>
    </row>
    <row r="911" customFormat="false" ht="11.25" hidden="false" customHeight="true" outlineLevel="0" collapsed="false">
      <c r="K911" s="0" t="n">
        <v>2015</v>
      </c>
      <c r="L911" s="0" t="n">
        <v>18</v>
      </c>
      <c r="M911" s="0" t="n">
        <v>2</v>
      </c>
      <c r="N911" s="0" t="n">
        <v>61310</v>
      </c>
      <c r="O911" s="0" t="n">
        <v>1140</v>
      </c>
      <c r="P911" s="346" t="n">
        <v>16</v>
      </c>
      <c r="Q911" s="346" t="str">
        <f aca="false">N911&amp;" "&amp;O911</f>
        <v>61310 1140</v>
      </c>
      <c r="R911" s="346" t="str">
        <f aca="false">N911&amp;" "&amp;M911&amp;" "&amp;O911</f>
        <v>61310 2 1140</v>
      </c>
      <c r="Y911" s="0" t="n">
        <v>277</v>
      </c>
      <c r="Z911" s="0" t="n">
        <v>2015</v>
      </c>
      <c r="AA911" s="0" t="n">
        <v>68200</v>
      </c>
      <c r="AB911" s="0" t="n">
        <v>2</v>
      </c>
      <c r="AC911" s="346" t="n">
        <v>0</v>
      </c>
      <c r="AD911" s="346" t="n">
        <v>0</v>
      </c>
    </row>
    <row r="912" customFormat="false" ht="11.25" hidden="false" customHeight="true" outlineLevel="0" collapsed="false">
      <c r="K912" s="0" t="n">
        <v>2015</v>
      </c>
      <c r="L912" s="0" t="n">
        <v>18</v>
      </c>
      <c r="M912" s="0" t="n">
        <v>2</v>
      </c>
      <c r="N912" s="0" t="n">
        <v>61310</v>
      </c>
      <c r="O912" s="0" t="n">
        <v>1150</v>
      </c>
      <c r="P912" s="346" t="n">
        <v>4.35</v>
      </c>
      <c r="Q912" s="346" t="str">
        <f aca="false">N912&amp;" "&amp;O912</f>
        <v>61310 1150</v>
      </c>
      <c r="R912" s="346" t="str">
        <f aca="false">N912&amp;" "&amp;M912&amp;" "&amp;O912</f>
        <v>61310 2 1150</v>
      </c>
      <c r="Y912" s="0" t="n">
        <v>277</v>
      </c>
      <c r="Z912" s="0" t="n">
        <v>2015</v>
      </c>
      <c r="AA912" s="0" t="n">
        <v>68200</v>
      </c>
      <c r="AB912" s="0" t="n">
        <v>3</v>
      </c>
      <c r="AC912" s="346" t="n">
        <v>0</v>
      </c>
      <c r="AD912" s="346" t="n">
        <v>0</v>
      </c>
    </row>
    <row r="913" customFormat="false" ht="11.25" hidden="false" customHeight="true" outlineLevel="0" collapsed="false">
      <c r="K913" s="0" t="n">
        <v>2015</v>
      </c>
      <c r="L913" s="0" t="n">
        <v>18</v>
      </c>
      <c r="M913" s="0" t="n">
        <v>2</v>
      </c>
      <c r="N913" s="0" t="n">
        <v>61320</v>
      </c>
      <c r="O913" s="0" t="n">
        <v>1122</v>
      </c>
      <c r="P913" s="346" t="n">
        <v>6</v>
      </c>
      <c r="Q913" s="346" t="str">
        <f aca="false">N913&amp;" "&amp;O913</f>
        <v>61320 1122</v>
      </c>
      <c r="R913" s="346" t="str">
        <f aca="false">N913&amp;" "&amp;M913&amp;" "&amp;O913</f>
        <v>61320 2 1122</v>
      </c>
      <c r="Y913" s="0" t="n">
        <v>277</v>
      </c>
      <c r="Z913" s="0" t="n">
        <v>2015</v>
      </c>
      <c r="AA913" s="0" t="n">
        <v>68100</v>
      </c>
      <c r="AB913" s="0" t="n">
        <v>9</v>
      </c>
      <c r="AC913" s="346" t="n">
        <v>0</v>
      </c>
      <c r="AD913" s="346" t="n">
        <v>0</v>
      </c>
    </row>
    <row r="914" customFormat="false" ht="11.25" hidden="false" customHeight="true" outlineLevel="0" collapsed="false">
      <c r="K914" s="0" t="n">
        <v>2015</v>
      </c>
      <c r="L914" s="0" t="n">
        <v>18</v>
      </c>
      <c r="M914" s="0" t="n">
        <v>2</v>
      </c>
      <c r="N914" s="0" t="n">
        <v>61320</v>
      </c>
      <c r="O914" s="0" t="n">
        <v>1150</v>
      </c>
      <c r="P914" s="346" t="n">
        <v>1</v>
      </c>
      <c r="Q914" s="346" t="str">
        <f aca="false">N914&amp;" "&amp;O914</f>
        <v>61320 1150</v>
      </c>
      <c r="R914" s="346" t="str">
        <f aca="false">N914&amp;" "&amp;M914&amp;" "&amp;O914</f>
        <v>61320 2 1150</v>
      </c>
      <c r="Y914" s="0" t="n">
        <v>278</v>
      </c>
      <c r="Z914" s="0" t="n">
        <v>2015</v>
      </c>
      <c r="AA914" s="0" t="n">
        <v>68100</v>
      </c>
      <c r="AB914" s="0" t="n">
        <v>2</v>
      </c>
      <c r="AC914" s="346" t="n">
        <v>0</v>
      </c>
      <c r="AD914" s="346" t="n">
        <v>0</v>
      </c>
    </row>
    <row r="915" customFormat="false" ht="11.25" hidden="false" customHeight="true" outlineLevel="0" collapsed="false">
      <c r="K915" s="0" t="n">
        <v>2015</v>
      </c>
      <c r="L915" s="0" t="n">
        <v>18</v>
      </c>
      <c r="M915" s="0" t="n">
        <v>2</v>
      </c>
      <c r="N915" s="0" t="n">
        <v>61410</v>
      </c>
      <c r="O915" s="0" t="n">
        <v>1126</v>
      </c>
      <c r="P915" s="346" t="n">
        <v>7</v>
      </c>
      <c r="Q915" s="346" t="str">
        <f aca="false">N915&amp;" "&amp;O915</f>
        <v>61410 1126</v>
      </c>
      <c r="R915" s="346" t="str">
        <f aca="false">N915&amp;" "&amp;M915&amp;" "&amp;O915</f>
        <v>61410 2 1126</v>
      </c>
      <c r="Y915" s="0" t="n">
        <v>278</v>
      </c>
      <c r="Z915" s="0" t="n">
        <v>2015</v>
      </c>
      <c r="AA915" s="0" t="n">
        <v>68100</v>
      </c>
      <c r="AB915" s="0" t="n">
        <v>3</v>
      </c>
      <c r="AC915" s="346" t="n">
        <v>0</v>
      </c>
      <c r="AD915" s="346" t="n">
        <v>0</v>
      </c>
    </row>
    <row r="916" customFormat="false" ht="11.25" hidden="false" customHeight="true" outlineLevel="0" collapsed="false">
      <c r="K916" s="0" t="n">
        <v>2015</v>
      </c>
      <c r="L916" s="0" t="n">
        <v>18</v>
      </c>
      <c r="M916" s="0" t="n">
        <v>2</v>
      </c>
      <c r="N916" s="0" t="n">
        <v>61410</v>
      </c>
      <c r="O916" s="0" t="n">
        <v>1127</v>
      </c>
      <c r="P916" s="346" t="n">
        <v>1</v>
      </c>
      <c r="Q916" s="346" t="str">
        <f aca="false">N916&amp;" "&amp;O916</f>
        <v>61410 1127</v>
      </c>
      <c r="R916" s="346" t="str">
        <f aca="false">N916&amp;" "&amp;M916&amp;" "&amp;O916</f>
        <v>61410 2 1127</v>
      </c>
      <c r="Y916" s="0" t="n">
        <v>278</v>
      </c>
      <c r="Z916" s="0" t="n">
        <v>2015</v>
      </c>
      <c r="AA916" s="0" t="n">
        <v>68200</v>
      </c>
      <c r="AB916" s="0" t="n">
        <v>9</v>
      </c>
      <c r="AC916" s="346" t="n">
        <v>0</v>
      </c>
      <c r="AD916" s="346" t="n">
        <v>0</v>
      </c>
    </row>
    <row r="917" customFormat="false" ht="11.25" hidden="false" customHeight="true" outlineLevel="0" collapsed="false">
      <c r="K917" s="0" t="n">
        <v>2015</v>
      </c>
      <c r="L917" s="0" t="n">
        <v>18</v>
      </c>
      <c r="M917" s="0" t="n">
        <v>2</v>
      </c>
      <c r="N917" s="0" t="n">
        <v>61410</v>
      </c>
      <c r="O917" s="0" t="n">
        <v>1150</v>
      </c>
      <c r="P917" s="346" t="n">
        <v>10</v>
      </c>
      <c r="Q917" s="346" t="str">
        <f aca="false">N917&amp;" "&amp;O917</f>
        <v>61410 1150</v>
      </c>
      <c r="R917" s="346" t="str">
        <f aca="false">N917&amp;" "&amp;M917&amp;" "&amp;O917</f>
        <v>61410 2 1150</v>
      </c>
      <c r="Y917" s="0" t="n">
        <v>278</v>
      </c>
      <c r="Z917" s="0" t="n">
        <v>2015</v>
      </c>
      <c r="AA917" s="0" t="n">
        <v>68200</v>
      </c>
      <c r="AB917" s="0" t="n">
        <v>2</v>
      </c>
      <c r="AC917" s="346" t="n">
        <v>0</v>
      </c>
      <c r="AD917" s="346" t="n">
        <v>0</v>
      </c>
    </row>
    <row r="918" customFormat="false" ht="11.25" hidden="false" customHeight="true" outlineLevel="0" collapsed="false">
      <c r="K918" s="0" t="n">
        <v>2015</v>
      </c>
      <c r="L918" s="0" t="n">
        <v>18</v>
      </c>
      <c r="M918" s="0" t="n">
        <v>3</v>
      </c>
      <c r="N918" s="0" t="n">
        <v>61100</v>
      </c>
      <c r="O918" s="0" t="n">
        <v>1120</v>
      </c>
      <c r="P918" s="346" t="n">
        <v>167.88</v>
      </c>
      <c r="Q918" s="346" t="str">
        <f aca="false">N918&amp;" "&amp;O918</f>
        <v>61100 1120</v>
      </c>
      <c r="R918" s="346" t="str">
        <f aca="false">N918&amp;" "&amp;M918&amp;" "&amp;O918</f>
        <v>61100 3 1120</v>
      </c>
      <c r="Y918" s="0" t="n">
        <v>278</v>
      </c>
      <c r="Z918" s="0" t="n">
        <v>2015</v>
      </c>
      <c r="AA918" s="0" t="n">
        <v>68200</v>
      </c>
      <c r="AB918" s="0" t="n">
        <v>3</v>
      </c>
      <c r="AC918" s="346" t="n">
        <v>0</v>
      </c>
      <c r="AD918" s="346" t="n">
        <v>0</v>
      </c>
    </row>
    <row r="919" customFormat="false" ht="11.25" hidden="false" customHeight="true" outlineLevel="0" collapsed="false">
      <c r="K919" s="0" t="n">
        <v>2015</v>
      </c>
      <c r="L919" s="0" t="n">
        <v>18</v>
      </c>
      <c r="M919" s="0" t="n">
        <v>3</v>
      </c>
      <c r="N919" s="0" t="n">
        <v>61100</v>
      </c>
      <c r="O919" s="0" t="n">
        <v>1151</v>
      </c>
      <c r="P919" s="346" t="n">
        <v>14.48</v>
      </c>
      <c r="Q919" s="346" t="str">
        <f aca="false">N919&amp;" "&amp;O919</f>
        <v>61100 1151</v>
      </c>
      <c r="R919" s="346" t="str">
        <f aca="false">N919&amp;" "&amp;M919&amp;" "&amp;O919</f>
        <v>61100 3 1151</v>
      </c>
      <c r="Y919" s="0" t="n">
        <v>278</v>
      </c>
      <c r="Z919" s="0" t="n">
        <v>2015</v>
      </c>
      <c r="AA919" s="0" t="n">
        <v>68100</v>
      </c>
      <c r="AB919" s="0" t="n">
        <v>9</v>
      </c>
      <c r="AC919" s="346" t="n">
        <v>0</v>
      </c>
      <c r="AD919" s="346" t="n">
        <v>0</v>
      </c>
    </row>
    <row r="920" customFormat="false" ht="11.25" hidden="false" customHeight="true" outlineLevel="0" collapsed="false">
      <c r="K920" s="0" t="n">
        <v>2015</v>
      </c>
      <c r="L920" s="0" t="n">
        <v>18</v>
      </c>
      <c r="M920" s="0" t="n">
        <v>3</v>
      </c>
      <c r="N920" s="0" t="n">
        <v>61100</v>
      </c>
      <c r="O920" s="0" t="n">
        <v>1520</v>
      </c>
      <c r="P920" s="346" t="n">
        <v>16.88</v>
      </c>
      <c r="Q920" s="346" t="str">
        <f aca="false">N920&amp;" "&amp;O920</f>
        <v>61100 1520</v>
      </c>
      <c r="R920" s="346" t="str">
        <f aca="false">N920&amp;" "&amp;M920&amp;" "&amp;O920</f>
        <v>61100 3 1520</v>
      </c>
      <c r="Y920" s="0" t="n">
        <v>280</v>
      </c>
      <c r="Z920" s="0" t="n">
        <v>2015</v>
      </c>
      <c r="AA920" s="0" t="n">
        <v>68100</v>
      </c>
      <c r="AB920" s="0" t="n">
        <v>2</v>
      </c>
      <c r="AC920" s="346" t="n">
        <v>0</v>
      </c>
      <c r="AD920" s="346" t="n">
        <v>0</v>
      </c>
    </row>
    <row r="921" customFormat="false" ht="11.25" hidden="false" customHeight="true" outlineLevel="0" collapsed="false">
      <c r="K921" s="0" t="n">
        <v>2015</v>
      </c>
      <c r="L921" s="0" t="n">
        <v>18</v>
      </c>
      <c r="M921" s="0" t="n">
        <v>3</v>
      </c>
      <c r="N921" s="0" t="n">
        <v>61210</v>
      </c>
      <c r="O921" s="0" t="n">
        <v>1120</v>
      </c>
      <c r="P921" s="346" t="n">
        <v>8</v>
      </c>
      <c r="Q921" s="346" t="str">
        <f aca="false">N921&amp;" "&amp;O921</f>
        <v>61210 1120</v>
      </c>
      <c r="R921" s="346" t="str">
        <f aca="false">N921&amp;" "&amp;M921&amp;" "&amp;O921</f>
        <v>61210 3 1120</v>
      </c>
      <c r="Y921" s="0" t="n">
        <v>280</v>
      </c>
      <c r="Z921" s="0" t="n">
        <v>2015</v>
      </c>
      <c r="AA921" s="0" t="n">
        <v>68100</v>
      </c>
      <c r="AB921" s="0" t="n">
        <v>3</v>
      </c>
      <c r="AC921" s="346" t="n">
        <v>0</v>
      </c>
      <c r="AD921" s="346" t="n">
        <v>0</v>
      </c>
    </row>
    <row r="922" customFormat="false" ht="11.25" hidden="false" customHeight="true" outlineLevel="0" collapsed="false">
      <c r="K922" s="0" t="n">
        <v>2015</v>
      </c>
      <c r="L922" s="0" t="n">
        <v>18</v>
      </c>
      <c r="M922" s="0" t="n">
        <v>3</v>
      </c>
      <c r="N922" s="0" t="n">
        <v>61210</v>
      </c>
      <c r="O922" s="0" t="n">
        <v>1150</v>
      </c>
      <c r="P922" s="346" t="n">
        <v>2</v>
      </c>
      <c r="Q922" s="346" t="str">
        <f aca="false">N922&amp;" "&amp;O922</f>
        <v>61210 1150</v>
      </c>
      <c r="R922" s="346" t="str">
        <f aca="false">N922&amp;" "&amp;M922&amp;" "&amp;O922</f>
        <v>61210 3 1150</v>
      </c>
      <c r="Y922" s="0" t="n">
        <v>280</v>
      </c>
      <c r="Z922" s="0" t="n">
        <v>2015</v>
      </c>
      <c r="AA922" s="0" t="n">
        <v>68200</v>
      </c>
      <c r="AB922" s="0" t="n">
        <v>9</v>
      </c>
      <c r="AC922" s="346" t="n">
        <v>0</v>
      </c>
      <c r="AD922" s="346" t="n">
        <v>0</v>
      </c>
    </row>
    <row r="923" customFormat="false" ht="11.25" hidden="false" customHeight="true" outlineLevel="0" collapsed="false">
      <c r="K923" s="0" t="n">
        <v>2015</v>
      </c>
      <c r="L923" s="0" t="n">
        <v>18</v>
      </c>
      <c r="M923" s="0" t="n">
        <v>3</v>
      </c>
      <c r="N923" s="0" t="n">
        <v>61220</v>
      </c>
      <c r="O923" s="0" t="n">
        <v>1130</v>
      </c>
      <c r="P923" s="346" t="n">
        <v>0.5</v>
      </c>
      <c r="Q923" s="346" t="str">
        <f aca="false">N923&amp;" "&amp;O923</f>
        <v>61220 1130</v>
      </c>
      <c r="R923" s="346" t="str">
        <f aca="false">N923&amp;" "&amp;M923&amp;" "&amp;O923</f>
        <v>61220 3 1130</v>
      </c>
      <c r="Y923" s="0" t="n">
        <v>280</v>
      </c>
      <c r="Z923" s="0" t="n">
        <v>2015</v>
      </c>
      <c r="AA923" s="0" t="n">
        <v>68200</v>
      </c>
      <c r="AB923" s="0" t="n">
        <v>2</v>
      </c>
      <c r="AC923" s="346" t="n">
        <v>0</v>
      </c>
      <c r="AD923" s="346" t="n">
        <v>0</v>
      </c>
    </row>
    <row r="924" customFormat="false" ht="11.25" hidden="false" customHeight="true" outlineLevel="0" collapsed="false">
      <c r="K924" s="0" t="n">
        <v>2015</v>
      </c>
      <c r="L924" s="0" t="n">
        <v>18</v>
      </c>
      <c r="M924" s="0" t="n">
        <v>3</v>
      </c>
      <c r="N924" s="0" t="n">
        <v>61230</v>
      </c>
      <c r="O924" s="0" t="n">
        <v>1120</v>
      </c>
      <c r="P924" s="346" t="n">
        <v>1.4</v>
      </c>
      <c r="Q924" s="346" t="str">
        <f aca="false">N924&amp;" "&amp;O924</f>
        <v>61230 1120</v>
      </c>
      <c r="R924" s="346" t="str">
        <f aca="false">N924&amp;" "&amp;M924&amp;" "&amp;O924</f>
        <v>61230 3 1120</v>
      </c>
      <c r="Y924" s="0" t="n">
        <v>280</v>
      </c>
      <c r="Z924" s="0" t="n">
        <v>2015</v>
      </c>
      <c r="AA924" s="0" t="n">
        <v>68200</v>
      </c>
      <c r="AB924" s="0" t="n">
        <v>3</v>
      </c>
      <c r="AC924" s="346" t="n">
        <v>0</v>
      </c>
      <c r="AD924" s="346" t="n">
        <v>0</v>
      </c>
    </row>
    <row r="925" customFormat="false" ht="11.25" hidden="false" customHeight="true" outlineLevel="0" collapsed="false">
      <c r="K925" s="0" t="n">
        <v>2015</v>
      </c>
      <c r="L925" s="0" t="n">
        <v>18</v>
      </c>
      <c r="M925" s="0" t="n">
        <v>3</v>
      </c>
      <c r="N925" s="0" t="n">
        <v>61310</v>
      </c>
      <c r="O925" s="0" t="n">
        <v>1120</v>
      </c>
      <c r="P925" s="346" t="n">
        <v>3.1</v>
      </c>
      <c r="Q925" s="346" t="str">
        <f aca="false">N925&amp;" "&amp;O925</f>
        <v>61310 1120</v>
      </c>
      <c r="R925" s="346" t="str">
        <f aca="false">N925&amp;" "&amp;M925&amp;" "&amp;O925</f>
        <v>61310 3 1120</v>
      </c>
      <c r="Y925" s="0" t="n">
        <v>280</v>
      </c>
      <c r="Z925" s="0" t="n">
        <v>2015</v>
      </c>
      <c r="AA925" s="0" t="n">
        <v>68100</v>
      </c>
      <c r="AB925" s="0" t="n">
        <v>9</v>
      </c>
      <c r="AC925" s="346" t="n">
        <v>0</v>
      </c>
      <c r="AD925" s="346" t="n">
        <v>0</v>
      </c>
    </row>
    <row r="926" customFormat="false" ht="11.25" hidden="false" customHeight="true" outlineLevel="0" collapsed="false">
      <c r="K926" s="0" t="n">
        <v>2015</v>
      </c>
      <c r="L926" s="0" t="n">
        <v>18</v>
      </c>
      <c r="M926" s="0" t="n">
        <v>3</v>
      </c>
      <c r="N926" s="0" t="n">
        <v>61310</v>
      </c>
      <c r="O926" s="0" t="n">
        <v>1150</v>
      </c>
      <c r="P926" s="346" t="n">
        <v>2.4</v>
      </c>
      <c r="Q926" s="346" t="str">
        <f aca="false">N926&amp;" "&amp;O926</f>
        <v>61310 1150</v>
      </c>
      <c r="R926" s="346" t="str">
        <f aca="false">N926&amp;" "&amp;M926&amp;" "&amp;O926</f>
        <v>61310 3 1150</v>
      </c>
      <c r="Y926" s="0" t="n">
        <v>281</v>
      </c>
      <c r="Z926" s="0" t="n">
        <v>2015</v>
      </c>
      <c r="AA926" s="0" t="n">
        <v>68100</v>
      </c>
      <c r="AB926" s="0" t="n">
        <v>2</v>
      </c>
      <c r="AC926" s="346" t="n">
        <v>0</v>
      </c>
      <c r="AD926" s="346" t="n">
        <v>0</v>
      </c>
    </row>
    <row r="927" customFormat="false" ht="11.25" hidden="false" customHeight="true" outlineLevel="0" collapsed="false">
      <c r="K927" s="0" t="n">
        <v>2015</v>
      </c>
      <c r="L927" s="0" t="n">
        <v>18</v>
      </c>
      <c r="M927" s="0" t="n">
        <v>3</v>
      </c>
      <c r="N927" s="0" t="n">
        <v>61320</v>
      </c>
      <c r="O927" s="0" t="n">
        <v>1122</v>
      </c>
      <c r="P927" s="346" t="n">
        <v>2</v>
      </c>
      <c r="Q927" s="346" t="str">
        <f aca="false">N927&amp;" "&amp;O927</f>
        <v>61320 1122</v>
      </c>
      <c r="R927" s="346" t="str">
        <f aca="false">N927&amp;" "&amp;M927&amp;" "&amp;O927</f>
        <v>61320 3 1122</v>
      </c>
      <c r="Y927" s="0" t="n">
        <v>281</v>
      </c>
      <c r="Z927" s="0" t="n">
        <v>2015</v>
      </c>
      <c r="AA927" s="0" t="n">
        <v>68100</v>
      </c>
      <c r="AB927" s="0" t="n">
        <v>3</v>
      </c>
      <c r="AC927" s="346" t="n">
        <v>0</v>
      </c>
      <c r="AD927" s="346" t="n">
        <v>0</v>
      </c>
    </row>
    <row r="928" customFormat="false" ht="11.25" hidden="false" customHeight="true" outlineLevel="0" collapsed="false">
      <c r="K928" s="0" t="n">
        <v>2015</v>
      </c>
      <c r="L928" s="0" t="n">
        <v>18</v>
      </c>
      <c r="M928" s="0" t="n">
        <v>3</v>
      </c>
      <c r="N928" s="0" t="n">
        <v>61320</v>
      </c>
      <c r="O928" s="0" t="n">
        <v>1150</v>
      </c>
      <c r="P928" s="346" t="n">
        <v>2</v>
      </c>
      <c r="Q928" s="346" t="str">
        <f aca="false">N928&amp;" "&amp;O928</f>
        <v>61320 1150</v>
      </c>
      <c r="R928" s="346" t="str">
        <f aca="false">N928&amp;" "&amp;M928&amp;" "&amp;O928</f>
        <v>61320 3 1150</v>
      </c>
      <c r="Y928" s="0" t="n">
        <v>281</v>
      </c>
      <c r="Z928" s="0" t="n">
        <v>2015</v>
      </c>
      <c r="AA928" s="0" t="n">
        <v>68100</v>
      </c>
      <c r="AB928" s="0" t="n">
        <v>9</v>
      </c>
      <c r="AC928" s="346" t="n">
        <v>0</v>
      </c>
      <c r="AD928" s="346" t="n">
        <v>0</v>
      </c>
    </row>
    <row r="929" customFormat="false" ht="11.25" hidden="false" customHeight="true" outlineLevel="0" collapsed="false">
      <c r="K929" s="0" t="n">
        <v>2015</v>
      </c>
      <c r="L929" s="0" t="n">
        <v>18</v>
      </c>
      <c r="M929" s="0" t="n">
        <v>3</v>
      </c>
      <c r="N929" s="0" t="n">
        <v>61410</v>
      </c>
      <c r="O929" s="0" t="n">
        <v>1126</v>
      </c>
      <c r="P929" s="346" t="n">
        <v>2</v>
      </c>
      <c r="Q929" s="346" t="str">
        <f aca="false">N929&amp;" "&amp;O929</f>
        <v>61410 1126</v>
      </c>
      <c r="R929" s="346" t="str">
        <f aca="false">N929&amp;" "&amp;M929&amp;" "&amp;O929</f>
        <v>61410 3 1126</v>
      </c>
      <c r="Y929" s="0" t="n">
        <v>281</v>
      </c>
      <c r="Z929" s="0" t="n">
        <v>2015</v>
      </c>
      <c r="AA929" s="0" t="n">
        <v>68200</v>
      </c>
      <c r="AB929" s="0" t="n">
        <v>2</v>
      </c>
      <c r="AC929" s="346" t="n">
        <v>0</v>
      </c>
      <c r="AD929" s="346" t="n">
        <v>0</v>
      </c>
    </row>
    <row r="930" customFormat="false" ht="11.25" hidden="false" customHeight="true" outlineLevel="0" collapsed="false">
      <c r="K930" s="0" t="n">
        <v>2015</v>
      </c>
      <c r="L930" s="0" t="n">
        <v>18</v>
      </c>
      <c r="M930" s="0" t="n">
        <v>3</v>
      </c>
      <c r="N930" s="0" t="n">
        <v>61410</v>
      </c>
      <c r="O930" s="0" t="n">
        <v>1127</v>
      </c>
      <c r="P930" s="346" t="n">
        <v>5</v>
      </c>
      <c r="Q930" s="346" t="str">
        <f aca="false">N930&amp;" "&amp;O930</f>
        <v>61410 1127</v>
      </c>
      <c r="R930" s="346" t="str">
        <f aca="false">N930&amp;" "&amp;M930&amp;" "&amp;O930</f>
        <v>61410 3 1127</v>
      </c>
      <c r="Y930" s="0" t="n">
        <v>281</v>
      </c>
      <c r="Z930" s="0" t="n">
        <v>2015</v>
      </c>
      <c r="AA930" s="0" t="n">
        <v>68200</v>
      </c>
      <c r="AB930" s="0" t="n">
        <v>3</v>
      </c>
      <c r="AC930" s="346" t="n">
        <v>0</v>
      </c>
      <c r="AD930" s="346" t="n">
        <v>0</v>
      </c>
    </row>
    <row r="931" customFormat="false" ht="11.25" hidden="false" customHeight="true" outlineLevel="0" collapsed="false">
      <c r="K931" s="0" t="n">
        <v>2015</v>
      </c>
      <c r="L931" s="0" t="n">
        <v>18</v>
      </c>
      <c r="M931" s="0" t="n">
        <v>3</v>
      </c>
      <c r="N931" s="0" t="n">
        <v>61410</v>
      </c>
      <c r="O931" s="0" t="n">
        <v>1150</v>
      </c>
      <c r="P931" s="346" t="n">
        <v>5.5</v>
      </c>
      <c r="Q931" s="346" t="str">
        <f aca="false">N931&amp;" "&amp;O931</f>
        <v>61410 1150</v>
      </c>
      <c r="R931" s="346" t="str">
        <f aca="false">N931&amp;" "&amp;M931&amp;" "&amp;O931</f>
        <v>61410 3 1150</v>
      </c>
      <c r="Y931" s="0" t="n">
        <v>281</v>
      </c>
      <c r="Z931" s="0" t="n">
        <v>2015</v>
      </c>
      <c r="AA931" s="0" t="n">
        <v>68200</v>
      </c>
      <c r="AB931" s="0" t="n">
        <v>9</v>
      </c>
      <c r="AC931" s="346" t="n">
        <v>0</v>
      </c>
      <c r="AD931" s="346" t="n">
        <v>0</v>
      </c>
    </row>
    <row r="932" customFormat="false" ht="11.25" hidden="false" customHeight="true" outlineLevel="0" collapsed="false">
      <c r="K932" s="0" t="n">
        <v>2015</v>
      </c>
      <c r="L932" s="0" t="n">
        <v>18</v>
      </c>
      <c r="M932" s="0" t="n">
        <v>9</v>
      </c>
      <c r="N932" s="0" t="n">
        <v>61100</v>
      </c>
      <c r="O932" s="0" t="n">
        <v>1120</v>
      </c>
      <c r="P932" s="346" t="n">
        <v>10.7</v>
      </c>
      <c r="Q932" s="346" t="str">
        <f aca="false">N932&amp;" "&amp;O932</f>
        <v>61100 1120</v>
      </c>
      <c r="R932" s="346" t="str">
        <f aca="false">N932&amp;" "&amp;M932&amp;" "&amp;O932</f>
        <v>61100 9 1120</v>
      </c>
      <c r="Y932" s="0" t="n">
        <v>282</v>
      </c>
      <c r="Z932" s="0" t="n">
        <v>2015</v>
      </c>
      <c r="AA932" s="0" t="n">
        <v>68200</v>
      </c>
      <c r="AB932" s="0" t="n">
        <v>3</v>
      </c>
      <c r="AC932" s="346" t="n">
        <v>0</v>
      </c>
      <c r="AD932" s="346" t="n">
        <v>0</v>
      </c>
    </row>
    <row r="933" customFormat="false" ht="11.25" hidden="false" customHeight="true" outlineLevel="0" collapsed="false">
      <c r="K933" s="0" t="n">
        <v>2015</v>
      </c>
      <c r="L933" s="0" t="n">
        <v>18</v>
      </c>
      <c r="M933" s="0" t="n">
        <v>9</v>
      </c>
      <c r="N933" s="0" t="n">
        <v>61100</v>
      </c>
      <c r="O933" s="0" t="n">
        <v>1140</v>
      </c>
      <c r="P933" s="346" t="n">
        <v>3.55</v>
      </c>
      <c r="Q933" s="346" t="str">
        <f aca="false">N933&amp;" "&amp;O933</f>
        <v>61100 1140</v>
      </c>
      <c r="R933" s="346" t="str">
        <f aca="false">N933&amp;" "&amp;M933&amp;" "&amp;O933</f>
        <v>61100 9 1140</v>
      </c>
      <c r="Y933" s="0" t="n">
        <v>282</v>
      </c>
      <c r="Z933" s="0" t="n">
        <v>2015</v>
      </c>
      <c r="AA933" s="0" t="n">
        <v>68200</v>
      </c>
      <c r="AB933" s="0" t="n">
        <v>2</v>
      </c>
      <c r="AC933" s="346" t="n">
        <v>0</v>
      </c>
      <c r="AD933" s="346" t="n">
        <v>0</v>
      </c>
    </row>
    <row r="934" customFormat="false" ht="11.25" hidden="false" customHeight="true" outlineLevel="0" collapsed="false">
      <c r="K934" s="0" t="n">
        <v>2015</v>
      </c>
      <c r="L934" s="0" t="n">
        <v>18</v>
      </c>
      <c r="M934" s="0" t="n">
        <v>9</v>
      </c>
      <c r="N934" s="0" t="n">
        <v>61100</v>
      </c>
      <c r="O934" s="0" t="n">
        <v>1150</v>
      </c>
      <c r="P934" s="346" t="n">
        <v>0.24</v>
      </c>
      <c r="Q934" s="346" t="str">
        <f aca="false">N934&amp;" "&amp;O934</f>
        <v>61100 1150</v>
      </c>
      <c r="R934" s="346" t="str">
        <f aca="false">N934&amp;" "&amp;M934&amp;" "&amp;O934</f>
        <v>61100 9 1150</v>
      </c>
      <c r="Y934" s="0" t="n">
        <v>282</v>
      </c>
      <c r="Z934" s="0" t="n">
        <v>2015</v>
      </c>
      <c r="AA934" s="0" t="n">
        <v>68100</v>
      </c>
      <c r="AB934" s="0" t="n">
        <v>9</v>
      </c>
      <c r="AC934" s="346" t="n">
        <v>0</v>
      </c>
      <c r="AD934" s="346" t="n">
        <v>0</v>
      </c>
    </row>
    <row r="935" customFormat="false" ht="11.25" hidden="false" customHeight="true" outlineLevel="0" collapsed="false">
      <c r="K935" s="0" t="n">
        <v>2015</v>
      </c>
      <c r="L935" s="0" t="n">
        <v>18</v>
      </c>
      <c r="M935" s="0" t="n">
        <v>9</v>
      </c>
      <c r="N935" s="0" t="n">
        <v>62100</v>
      </c>
      <c r="O935" s="0" t="n">
        <v>1111</v>
      </c>
      <c r="P935" s="346" t="n">
        <v>5</v>
      </c>
      <c r="Q935" s="346" t="str">
        <f aca="false">N935&amp;" "&amp;O935</f>
        <v>62100 1111</v>
      </c>
      <c r="R935" s="346" t="str">
        <f aca="false">N935&amp;" "&amp;M935&amp;" "&amp;O935</f>
        <v>62100 9 1111</v>
      </c>
      <c r="Y935" s="0" t="n">
        <v>282</v>
      </c>
      <c r="Z935" s="0" t="n">
        <v>2015</v>
      </c>
      <c r="AA935" s="0" t="n">
        <v>68100</v>
      </c>
      <c r="AB935" s="0" t="n">
        <v>3</v>
      </c>
      <c r="AC935" s="346" t="n">
        <v>0</v>
      </c>
      <c r="AD935" s="346" t="n">
        <v>0</v>
      </c>
    </row>
    <row r="936" customFormat="false" ht="11.25" hidden="false" customHeight="true" outlineLevel="0" collapsed="false">
      <c r="K936" s="0" t="n">
        <v>2015</v>
      </c>
      <c r="L936" s="0" t="n">
        <v>18</v>
      </c>
      <c r="M936" s="0" t="n">
        <v>9</v>
      </c>
      <c r="N936" s="0" t="n">
        <v>62100</v>
      </c>
      <c r="O936" s="0" t="n">
        <v>1112</v>
      </c>
      <c r="P936" s="346" t="n">
        <v>1</v>
      </c>
      <c r="Q936" s="346" t="str">
        <f aca="false">N936&amp;" "&amp;O936</f>
        <v>62100 1112</v>
      </c>
      <c r="R936" s="346" t="str">
        <f aca="false">N936&amp;" "&amp;M936&amp;" "&amp;O936</f>
        <v>62100 9 1112</v>
      </c>
      <c r="Y936" s="0" t="n">
        <v>282</v>
      </c>
      <c r="Z936" s="0" t="n">
        <v>2015</v>
      </c>
      <c r="AA936" s="0" t="n">
        <v>68100</v>
      </c>
      <c r="AB936" s="0" t="n">
        <v>2</v>
      </c>
      <c r="AC936" s="346" t="n">
        <v>0</v>
      </c>
      <c r="AD936" s="346" t="n">
        <v>0</v>
      </c>
    </row>
    <row r="937" customFormat="false" ht="11.25" hidden="false" customHeight="true" outlineLevel="0" collapsed="false">
      <c r="K937" s="0" t="n">
        <v>2015</v>
      </c>
      <c r="L937" s="0" t="n">
        <v>18</v>
      </c>
      <c r="M937" s="0" t="n">
        <v>9</v>
      </c>
      <c r="N937" s="0" t="n">
        <v>62100</v>
      </c>
      <c r="O937" s="0" t="n">
        <v>1130</v>
      </c>
      <c r="P937" s="346" t="n">
        <v>1</v>
      </c>
      <c r="Q937" s="346" t="str">
        <f aca="false">N937&amp;" "&amp;O937</f>
        <v>62100 1130</v>
      </c>
      <c r="R937" s="346" t="str">
        <f aca="false">N937&amp;" "&amp;M937&amp;" "&amp;O937</f>
        <v>62100 9 1130</v>
      </c>
      <c r="Y937" s="0" t="n">
        <v>282</v>
      </c>
      <c r="Z937" s="0" t="n">
        <v>2015</v>
      </c>
      <c r="AA937" s="0" t="n">
        <v>68200</v>
      </c>
      <c r="AB937" s="0" t="n">
        <v>9</v>
      </c>
      <c r="AC937" s="346" t="n">
        <v>0</v>
      </c>
      <c r="AD937" s="346" t="n">
        <v>0</v>
      </c>
    </row>
    <row r="938" customFormat="false" ht="11.25" hidden="false" customHeight="true" outlineLevel="0" collapsed="false">
      <c r="K938" s="0" t="n">
        <v>2015</v>
      </c>
      <c r="L938" s="0" t="n">
        <v>18</v>
      </c>
      <c r="M938" s="0" t="n">
        <v>9</v>
      </c>
      <c r="N938" s="0" t="n">
        <v>62100</v>
      </c>
      <c r="O938" s="0" t="n">
        <v>1150</v>
      </c>
      <c r="P938" s="346" t="n">
        <v>5</v>
      </c>
      <c r="Q938" s="346" t="str">
        <f aca="false">N938&amp;" "&amp;O938</f>
        <v>62100 1150</v>
      </c>
      <c r="R938" s="346" t="str">
        <f aca="false">N938&amp;" "&amp;M938&amp;" "&amp;O938</f>
        <v>62100 9 1150</v>
      </c>
      <c r="Y938" s="0" t="n">
        <v>283</v>
      </c>
      <c r="Z938" s="0" t="n">
        <v>2015</v>
      </c>
      <c r="AA938" s="0" t="n">
        <v>68200</v>
      </c>
      <c r="AB938" s="0" t="n">
        <v>9</v>
      </c>
      <c r="AC938" s="346" t="n">
        <v>0</v>
      </c>
      <c r="AD938" s="346" t="n">
        <v>0</v>
      </c>
    </row>
    <row r="939" customFormat="false" ht="11.25" hidden="false" customHeight="true" outlineLevel="0" collapsed="false">
      <c r="K939" s="0" t="n">
        <v>2015</v>
      </c>
      <c r="L939" s="0" t="n">
        <v>18</v>
      </c>
      <c r="M939" s="0" t="n">
        <v>9</v>
      </c>
      <c r="N939" s="0" t="n">
        <v>62200</v>
      </c>
      <c r="O939" s="0" t="n">
        <v>1131</v>
      </c>
      <c r="P939" s="346" t="n">
        <v>8</v>
      </c>
      <c r="Q939" s="346" t="str">
        <f aca="false">N939&amp;" "&amp;O939</f>
        <v>62200 1131</v>
      </c>
      <c r="R939" s="346" t="str">
        <f aca="false">N939&amp;" "&amp;M939&amp;" "&amp;O939</f>
        <v>62200 9 1131</v>
      </c>
      <c r="Y939" s="0" t="n">
        <v>283</v>
      </c>
      <c r="Z939" s="0" t="n">
        <v>2015</v>
      </c>
      <c r="AA939" s="0" t="n">
        <v>68200</v>
      </c>
      <c r="AB939" s="0" t="n">
        <v>3</v>
      </c>
      <c r="AC939" s="346" t="n">
        <v>0</v>
      </c>
      <c r="AD939" s="346" t="n">
        <v>0</v>
      </c>
    </row>
    <row r="940" customFormat="false" ht="11.25" hidden="false" customHeight="true" outlineLevel="0" collapsed="false">
      <c r="K940" s="0" t="n">
        <v>2015</v>
      </c>
      <c r="L940" s="0" t="n">
        <v>18</v>
      </c>
      <c r="M940" s="0" t="n">
        <v>9</v>
      </c>
      <c r="N940" s="0" t="n">
        <v>62200</v>
      </c>
      <c r="O940" s="0" t="n">
        <v>1132</v>
      </c>
      <c r="P940" s="346" t="n">
        <v>2.5</v>
      </c>
      <c r="Q940" s="346" t="str">
        <f aca="false">N940&amp;" "&amp;O940</f>
        <v>62200 1132</v>
      </c>
      <c r="R940" s="346" t="str">
        <f aca="false">N940&amp;" "&amp;M940&amp;" "&amp;O940</f>
        <v>62200 9 1132</v>
      </c>
      <c r="Y940" s="0" t="n">
        <v>283</v>
      </c>
      <c r="Z940" s="0" t="n">
        <v>2015</v>
      </c>
      <c r="AA940" s="0" t="n">
        <v>68200</v>
      </c>
      <c r="AB940" s="0" t="n">
        <v>2</v>
      </c>
      <c r="AC940" s="346" t="n">
        <v>0</v>
      </c>
      <c r="AD940" s="346" t="n">
        <v>0</v>
      </c>
    </row>
    <row r="941" customFormat="false" ht="11.25" hidden="false" customHeight="true" outlineLevel="0" collapsed="false">
      <c r="K941" s="0" t="n">
        <v>2015</v>
      </c>
      <c r="L941" s="0" t="n">
        <v>18</v>
      </c>
      <c r="M941" s="0" t="n">
        <v>9</v>
      </c>
      <c r="N941" s="0" t="n">
        <v>62200</v>
      </c>
      <c r="O941" s="0" t="n">
        <v>1140</v>
      </c>
      <c r="P941" s="346" t="n">
        <v>2.7</v>
      </c>
      <c r="Q941" s="346" t="str">
        <f aca="false">N941&amp;" "&amp;O941</f>
        <v>62200 1140</v>
      </c>
      <c r="R941" s="346" t="str">
        <f aca="false">N941&amp;" "&amp;M941&amp;" "&amp;O941</f>
        <v>62200 9 1140</v>
      </c>
      <c r="Y941" s="0" t="n">
        <v>283</v>
      </c>
      <c r="Z941" s="0" t="n">
        <v>2015</v>
      </c>
      <c r="AA941" s="0" t="n">
        <v>68100</v>
      </c>
      <c r="AB941" s="0" t="n">
        <v>9</v>
      </c>
      <c r="AC941" s="346" t="n">
        <v>0</v>
      </c>
      <c r="AD941" s="346" t="n">
        <v>0</v>
      </c>
    </row>
    <row r="942" customFormat="false" ht="11.25" hidden="false" customHeight="true" outlineLevel="0" collapsed="false">
      <c r="K942" s="0" t="n">
        <v>2015</v>
      </c>
      <c r="L942" s="0" t="n">
        <v>18</v>
      </c>
      <c r="M942" s="0" t="n">
        <v>9</v>
      </c>
      <c r="N942" s="0" t="n">
        <v>62200</v>
      </c>
      <c r="O942" s="0" t="n">
        <v>1150</v>
      </c>
      <c r="P942" s="346" t="n">
        <v>0.5</v>
      </c>
      <c r="Q942" s="346" t="str">
        <f aca="false">N942&amp;" "&amp;O942</f>
        <v>62200 1150</v>
      </c>
      <c r="R942" s="346" t="str">
        <f aca="false">N942&amp;" "&amp;M942&amp;" "&amp;O942</f>
        <v>62200 9 1150</v>
      </c>
      <c r="Y942" s="0" t="n">
        <v>283</v>
      </c>
      <c r="Z942" s="0" t="n">
        <v>2015</v>
      </c>
      <c r="AA942" s="0" t="n">
        <v>68100</v>
      </c>
      <c r="AB942" s="0" t="n">
        <v>3</v>
      </c>
      <c r="AC942" s="346" t="n">
        <v>0</v>
      </c>
      <c r="AD942" s="346" t="n">
        <v>0</v>
      </c>
    </row>
    <row r="943" customFormat="false" ht="11.25" hidden="false" customHeight="true" outlineLevel="0" collapsed="false">
      <c r="K943" s="0" t="n">
        <v>2015</v>
      </c>
      <c r="L943" s="0" t="n">
        <v>18</v>
      </c>
      <c r="M943" s="0" t="n">
        <v>9</v>
      </c>
      <c r="N943" s="0" t="n">
        <v>63000</v>
      </c>
      <c r="O943" s="0" t="n">
        <v>1110</v>
      </c>
      <c r="P943" s="346" t="n">
        <v>0.6</v>
      </c>
      <c r="Q943" s="346" t="str">
        <f aca="false">N943&amp;" "&amp;O943</f>
        <v>63000 1110</v>
      </c>
      <c r="R943" s="346" t="str">
        <f aca="false">N943&amp;" "&amp;M943&amp;" "&amp;O943</f>
        <v>63000 9 1110</v>
      </c>
      <c r="Y943" s="0" t="n">
        <v>283</v>
      </c>
      <c r="Z943" s="0" t="n">
        <v>2015</v>
      </c>
      <c r="AA943" s="0" t="n">
        <v>68100</v>
      </c>
      <c r="AB943" s="0" t="n">
        <v>2</v>
      </c>
      <c r="AC943" s="346" t="n">
        <v>0</v>
      </c>
      <c r="AD943" s="346" t="n">
        <v>0</v>
      </c>
    </row>
    <row r="944" customFormat="false" ht="11.25" hidden="false" customHeight="true" outlineLevel="0" collapsed="false">
      <c r="K944" s="0" t="n">
        <v>2015</v>
      </c>
      <c r="L944" s="0" t="n">
        <v>18</v>
      </c>
      <c r="M944" s="0" t="n">
        <v>9</v>
      </c>
      <c r="N944" s="0" t="n">
        <v>63000</v>
      </c>
      <c r="O944" s="0" t="n">
        <v>1150</v>
      </c>
      <c r="P944" s="346" t="n">
        <v>1.02</v>
      </c>
      <c r="Q944" s="346" t="str">
        <f aca="false">N944&amp;" "&amp;O944</f>
        <v>63000 1150</v>
      </c>
      <c r="R944" s="346" t="str">
        <f aca="false">N944&amp;" "&amp;M944&amp;" "&amp;O944</f>
        <v>63000 9 1150</v>
      </c>
      <c r="Y944" s="0" t="n">
        <v>284</v>
      </c>
      <c r="Z944" s="0" t="n">
        <v>2015</v>
      </c>
      <c r="AA944" s="0" t="n">
        <v>68200</v>
      </c>
      <c r="AB944" s="0" t="n">
        <v>3</v>
      </c>
      <c r="AC944" s="346" t="n">
        <v>2607.88</v>
      </c>
      <c r="AD944" s="346" t="n">
        <v>0.05</v>
      </c>
    </row>
    <row r="945" customFormat="false" ht="11.25" hidden="false" customHeight="true" outlineLevel="0" collapsed="false">
      <c r="K945" s="0" t="n">
        <v>2015</v>
      </c>
      <c r="L945" s="0" t="n">
        <v>18</v>
      </c>
      <c r="M945" s="0" t="n">
        <v>9</v>
      </c>
      <c r="N945" s="0" t="n">
        <v>63000</v>
      </c>
      <c r="O945" s="0" t="n">
        <v>1160</v>
      </c>
      <c r="P945" s="346" t="n">
        <v>3.5</v>
      </c>
      <c r="Q945" s="346" t="str">
        <f aca="false">N945&amp;" "&amp;O945</f>
        <v>63000 1160</v>
      </c>
      <c r="R945" s="346" t="str">
        <f aca="false">N945&amp;" "&amp;M945&amp;" "&amp;O945</f>
        <v>63000 9 1160</v>
      </c>
      <c r="Y945" s="0" t="n">
        <v>284</v>
      </c>
      <c r="Z945" s="0" t="n">
        <v>2015</v>
      </c>
      <c r="AA945" s="0" t="n">
        <v>68200</v>
      </c>
      <c r="AB945" s="0" t="n">
        <v>2</v>
      </c>
      <c r="AC945" s="346" t="n">
        <v>16019.84</v>
      </c>
      <c r="AD945" s="346" t="n">
        <v>0.3</v>
      </c>
    </row>
    <row r="946" customFormat="false" ht="11.25" hidden="false" customHeight="true" outlineLevel="0" collapsed="false">
      <c r="K946" s="0" t="n">
        <v>2015</v>
      </c>
      <c r="L946" s="0" t="n">
        <v>18</v>
      </c>
      <c r="M946" s="0" t="n">
        <v>9</v>
      </c>
      <c r="N946" s="0" t="n">
        <v>63000</v>
      </c>
      <c r="O946" s="0" t="n">
        <v>1170</v>
      </c>
      <c r="P946" s="346" t="n">
        <v>90.1</v>
      </c>
      <c r="Q946" s="346" t="str">
        <f aca="false">N946&amp;" "&amp;O946</f>
        <v>63000 1170</v>
      </c>
      <c r="R946" s="346" t="str">
        <f aca="false">N946&amp;" "&amp;M946&amp;" "&amp;O946</f>
        <v>63000 9 1170</v>
      </c>
      <c r="Y946" s="0" t="n">
        <v>284</v>
      </c>
      <c r="Z946" s="0" t="n">
        <v>2015</v>
      </c>
      <c r="AA946" s="0" t="n">
        <v>68100</v>
      </c>
      <c r="AB946" s="0" t="n">
        <v>9</v>
      </c>
      <c r="AC946" s="346" t="n">
        <v>0</v>
      </c>
      <c r="AD946" s="346" t="n">
        <v>0</v>
      </c>
    </row>
    <row r="947" customFormat="false" ht="11.25" hidden="false" customHeight="true" outlineLevel="0" collapsed="false">
      <c r="K947" s="0" t="n">
        <v>2015</v>
      </c>
      <c r="L947" s="0" t="n">
        <v>18</v>
      </c>
      <c r="M947" s="0" t="n">
        <v>9</v>
      </c>
      <c r="N947" s="0" t="n">
        <v>63000</v>
      </c>
      <c r="O947" s="0" t="n">
        <v>1190</v>
      </c>
      <c r="P947" s="346" t="n">
        <v>10.3</v>
      </c>
      <c r="Q947" s="346" t="str">
        <f aca="false">N947&amp;" "&amp;O947</f>
        <v>63000 1190</v>
      </c>
      <c r="R947" s="346" t="str">
        <f aca="false">N947&amp;" "&amp;M947&amp;" "&amp;O947</f>
        <v>63000 9 1190</v>
      </c>
      <c r="Y947" s="0" t="n">
        <v>284</v>
      </c>
      <c r="Z947" s="0" t="n">
        <v>2015</v>
      </c>
      <c r="AA947" s="0" t="n">
        <v>68100</v>
      </c>
      <c r="AB947" s="0" t="n">
        <v>3</v>
      </c>
      <c r="AC947" s="346" t="n">
        <v>0</v>
      </c>
      <c r="AD947" s="346" t="n">
        <v>0</v>
      </c>
    </row>
    <row r="948" customFormat="false" ht="11.25" hidden="false" customHeight="true" outlineLevel="0" collapsed="false">
      <c r="K948" s="0" t="n">
        <v>2015</v>
      </c>
      <c r="L948" s="0" t="n">
        <v>18</v>
      </c>
      <c r="M948" s="0" t="n">
        <v>9</v>
      </c>
      <c r="N948" s="0" t="n">
        <v>64000</v>
      </c>
      <c r="O948" s="0" t="n">
        <v>1110</v>
      </c>
      <c r="P948" s="346" t="n">
        <v>1</v>
      </c>
      <c r="Q948" s="346" t="str">
        <f aca="false">N948&amp;" "&amp;O948</f>
        <v>64000 1110</v>
      </c>
      <c r="R948" s="346" t="str">
        <f aca="false">N948&amp;" "&amp;M948&amp;" "&amp;O948</f>
        <v>64000 9 1110</v>
      </c>
      <c r="Y948" s="0" t="n">
        <v>284</v>
      </c>
      <c r="Z948" s="0" t="n">
        <v>2015</v>
      </c>
      <c r="AA948" s="0" t="n">
        <v>68100</v>
      </c>
      <c r="AB948" s="0" t="n">
        <v>2</v>
      </c>
      <c r="AC948" s="346" t="n">
        <v>0</v>
      </c>
      <c r="AD948" s="346" t="n">
        <v>0</v>
      </c>
    </row>
    <row r="949" customFormat="false" ht="11.25" hidden="false" customHeight="true" outlineLevel="0" collapsed="false">
      <c r="K949" s="0" t="n">
        <v>2015</v>
      </c>
      <c r="L949" s="0" t="n">
        <v>18</v>
      </c>
      <c r="M949" s="0" t="n">
        <v>9</v>
      </c>
      <c r="N949" s="0" t="n">
        <v>64000</v>
      </c>
      <c r="O949" s="0" t="n">
        <v>1150</v>
      </c>
      <c r="P949" s="346" t="n">
        <v>1</v>
      </c>
      <c r="Q949" s="346" t="str">
        <f aca="false">N949&amp;" "&amp;O949</f>
        <v>64000 1150</v>
      </c>
      <c r="R949" s="346" t="str">
        <f aca="false">N949&amp;" "&amp;M949&amp;" "&amp;O949</f>
        <v>64000 9 1150</v>
      </c>
      <c r="Y949" s="0" t="n">
        <v>284</v>
      </c>
      <c r="Z949" s="0" t="n">
        <v>2015</v>
      </c>
      <c r="AA949" s="0" t="n">
        <v>68200</v>
      </c>
      <c r="AB949" s="0" t="n">
        <v>9</v>
      </c>
      <c r="AC949" s="346" t="n">
        <v>0</v>
      </c>
      <c r="AD949" s="346" t="n">
        <v>0</v>
      </c>
    </row>
    <row r="950" customFormat="false" ht="11.25" hidden="false" customHeight="true" outlineLevel="0" collapsed="false">
      <c r="K950" s="0" t="n">
        <v>2015</v>
      </c>
      <c r="L950" s="0" t="n">
        <v>18</v>
      </c>
      <c r="M950" s="0" t="n">
        <v>9</v>
      </c>
      <c r="N950" s="0" t="n">
        <v>64000</v>
      </c>
      <c r="O950" s="0" t="n">
        <v>1160</v>
      </c>
      <c r="P950" s="346" t="n">
        <v>1</v>
      </c>
      <c r="Q950" s="346" t="str">
        <f aca="false">N950&amp;" "&amp;O950</f>
        <v>64000 1160</v>
      </c>
      <c r="R950" s="346" t="str">
        <f aca="false">N950&amp;" "&amp;M950&amp;" "&amp;O950</f>
        <v>64000 9 1160</v>
      </c>
      <c r="Y950" s="0" t="n">
        <v>285</v>
      </c>
      <c r="Z950" s="0" t="n">
        <v>2015</v>
      </c>
      <c r="AA950" s="0" t="n">
        <v>68200</v>
      </c>
      <c r="AB950" s="0" t="n">
        <v>9</v>
      </c>
      <c r="AC950" s="346" t="n">
        <v>0</v>
      </c>
      <c r="AD950" s="346" t="n">
        <v>0</v>
      </c>
    </row>
    <row r="951" customFormat="false" ht="11.25" hidden="false" customHeight="true" outlineLevel="0" collapsed="false">
      <c r="K951" s="0" t="n">
        <v>2015</v>
      </c>
      <c r="L951" s="0" t="n">
        <v>18</v>
      </c>
      <c r="M951" s="0" t="n">
        <v>9</v>
      </c>
      <c r="N951" s="0" t="n">
        <v>64000</v>
      </c>
      <c r="O951" s="0" t="n">
        <v>1180</v>
      </c>
      <c r="P951" s="346" t="n">
        <v>7.25</v>
      </c>
      <c r="Q951" s="346" t="str">
        <f aca="false">N951&amp;" "&amp;O951</f>
        <v>64000 1180</v>
      </c>
      <c r="R951" s="346" t="str">
        <f aca="false">N951&amp;" "&amp;M951&amp;" "&amp;O951</f>
        <v>64000 9 1180</v>
      </c>
      <c r="Y951" s="0" t="n">
        <v>285</v>
      </c>
      <c r="Z951" s="0" t="n">
        <v>2015</v>
      </c>
      <c r="AA951" s="0" t="n">
        <v>68100</v>
      </c>
      <c r="AB951" s="0" t="n">
        <v>2</v>
      </c>
      <c r="AC951" s="346" t="n">
        <v>0</v>
      </c>
      <c r="AD951" s="346" t="n">
        <v>0</v>
      </c>
    </row>
    <row r="952" customFormat="false" ht="11.25" hidden="false" customHeight="true" outlineLevel="0" collapsed="false">
      <c r="K952" s="0" t="n">
        <v>2015</v>
      </c>
      <c r="L952" s="0" t="n">
        <v>18</v>
      </c>
      <c r="M952" s="0" t="n">
        <v>9</v>
      </c>
      <c r="N952" s="0" t="n">
        <v>64000</v>
      </c>
      <c r="O952" s="0" t="n">
        <v>1190</v>
      </c>
      <c r="P952" s="346" t="n">
        <v>39.17</v>
      </c>
      <c r="Q952" s="346" t="str">
        <f aca="false">N952&amp;" "&amp;O952</f>
        <v>64000 1190</v>
      </c>
      <c r="R952" s="346" t="str">
        <f aca="false">N952&amp;" "&amp;M952&amp;" "&amp;O952</f>
        <v>64000 9 1190</v>
      </c>
      <c r="Y952" s="0" t="n">
        <v>285</v>
      </c>
      <c r="Z952" s="0" t="n">
        <v>2015</v>
      </c>
      <c r="AA952" s="0" t="n">
        <v>68100</v>
      </c>
      <c r="AB952" s="0" t="n">
        <v>3</v>
      </c>
      <c r="AC952" s="346" t="n">
        <v>0</v>
      </c>
      <c r="AD952" s="346" t="n">
        <v>0</v>
      </c>
    </row>
    <row r="953" customFormat="false" ht="11.25" hidden="false" customHeight="true" outlineLevel="0" collapsed="false">
      <c r="K953" s="0" t="n">
        <v>2015</v>
      </c>
      <c r="L953" s="0" t="n">
        <v>18</v>
      </c>
      <c r="M953" s="0" t="n">
        <v>9</v>
      </c>
      <c r="N953" s="0" t="n">
        <v>65000</v>
      </c>
      <c r="O953" s="0" t="n">
        <v>1150</v>
      </c>
      <c r="P953" s="346" t="n">
        <v>1</v>
      </c>
      <c r="Q953" s="346" t="str">
        <f aca="false">N953&amp;" "&amp;O953</f>
        <v>65000 1150</v>
      </c>
      <c r="R953" s="346" t="str">
        <f aca="false">N953&amp;" "&amp;M953&amp;" "&amp;O953</f>
        <v>65000 9 1150</v>
      </c>
      <c r="Y953" s="0" t="n">
        <v>285</v>
      </c>
      <c r="Z953" s="0" t="n">
        <v>2015</v>
      </c>
      <c r="AA953" s="0" t="n">
        <v>68100</v>
      </c>
      <c r="AB953" s="0" t="n">
        <v>9</v>
      </c>
      <c r="AC953" s="346" t="n">
        <v>0</v>
      </c>
      <c r="AD953" s="346" t="n">
        <v>0</v>
      </c>
    </row>
    <row r="954" customFormat="false" ht="11.25" hidden="false" customHeight="true" outlineLevel="0" collapsed="false">
      <c r="K954" s="0" t="n">
        <v>2015</v>
      </c>
      <c r="L954" s="0" t="n">
        <v>18</v>
      </c>
      <c r="M954" s="0" t="n">
        <v>9</v>
      </c>
      <c r="N954" s="0" t="n">
        <v>65000</v>
      </c>
      <c r="O954" s="0" t="n">
        <v>1180</v>
      </c>
      <c r="P954" s="346" t="n">
        <v>43.28</v>
      </c>
      <c r="Q954" s="346" t="str">
        <f aca="false">N954&amp;" "&amp;O954</f>
        <v>65000 1180</v>
      </c>
      <c r="R954" s="346" t="str">
        <f aca="false">N954&amp;" "&amp;M954&amp;" "&amp;O954</f>
        <v>65000 9 1180</v>
      </c>
      <c r="Y954" s="0" t="n">
        <v>285</v>
      </c>
      <c r="Z954" s="0" t="n">
        <v>2015</v>
      </c>
      <c r="AA954" s="0" t="n">
        <v>68200</v>
      </c>
      <c r="AB954" s="0" t="n">
        <v>3</v>
      </c>
      <c r="AC954" s="346" t="n">
        <v>0</v>
      </c>
      <c r="AD954" s="346" t="n">
        <v>0</v>
      </c>
    </row>
    <row r="955" customFormat="false" ht="11.25" hidden="false" customHeight="true" outlineLevel="0" collapsed="false">
      <c r="K955" s="0" t="n">
        <v>2015</v>
      </c>
      <c r="L955" s="0" t="n">
        <v>18</v>
      </c>
      <c r="M955" s="0" t="n">
        <v>9</v>
      </c>
      <c r="N955" s="0" t="n">
        <v>65000</v>
      </c>
      <c r="O955" s="0" t="n">
        <v>1190</v>
      </c>
      <c r="P955" s="346" t="n">
        <v>2</v>
      </c>
      <c r="Q955" s="346" t="str">
        <f aca="false">N955&amp;" "&amp;O955</f>
        <v>65000 1190</v>
      </c>
      <c r="R955" s="346" t="str">
        <f aca="false">N955&amp;" "&amp;M955&amp;" "&amp;O955</f>
        <v>65000 9 1190</v>
      </c>
      <c r="Y955" s="0" t="n">
        <v>285</v>
      </c>
      <c r="Z955" s="0" t="n">
        <v>2015</v>
      </c>
      <c r="AA955" s="0" t="n">
        <v>68200</v>
      </c>
      <c r="AB955" s="0" t="n">
        <v>2</v>
      </c>
      <c r="AC955" s="346" t="n">
        <v>0</v>
      </c>
      <c r="AD955" s="346" t="n">
        <v>0</v>
      </c>
    </row>
    <row r="956" customFormat="false" ht="11.25" hidden="false" customHeight="true" outlineLevel="0" collapsed="false">
      <c r="K956" s="0" t="n">
        <v>2015</v>
      </c>
      <c r="L956" s="0" t="n">
        <v>18</v>
      </c>
      <c r="M956" s="0" t="n">
        <v>9</v>
      </c>
      <c r="N956" s="0" t="n">
        <v>68000</v>
      </c>
      <c r="O956" s="0" t="n">
        <v>1120</v>
      </c>
      <c r="P956" s="346" t="n">
        <v>4.08</v>
      </c>
      <c r="Q956" s="346" t="str">
        <f aca="false">N956&amp;" "&amp;O956</f>
        <v>68000 1120</v>
      </c>
      <c r="R956" s="346" t="str">
        <f aca="false">N956&amp;" "&amp;M956&amp;" "&amp;O956</f>
        <v>68000 9 1120</v>
      </c>
      <c r="Y956" s="0" t="n">
        <v>286</v>
      </c>
      <c r="Z956" s="0" t="n">
        <v>2015</v>
      </c>
      <c r="AA956" s="0" t="n">
        <v>68200</v>
      </c>
      <c r="AB956" s="0" t="n">
        <v>9</v>
      </c>
      <c r="AC956" s="346" t="n">
        <v>0</v>
      </c>
      <c r="AD956" s="346" t="n">
        <v>0</v>
      </c>
    </row>
    <row r="957" customFormat="false" ht="11.25" hidden="false" customHeight="true" outlineLevel="0" collapsed="false">
      <c r="K957" s="0" t="n">
        <v>2015</v>
      </c>
      <c r="L957" s="0" t="n">
        <v>18</v>
      </c>
      <c r="M957" s="0" t="n">
        <v>9</v>
      </c>
      <c r="N957" s="0" t="n">
        <v>68000</v>
      </c>
      <c r="O957" s="0" t="n">
        <v>1133</v>
      </c>
      <c r="P957" s="346" t="n">
        <v>1</v>
      </c>
      <c r="Q957" s="346" t="str">
        <f aca="false">N957&amp;" "&amp;O957</f>
        <v>68000 1133</v>
      </c>
      <c r="R957" s="346" t="str">
        <f aca="false">N957&amp;" "&amp;M957&amp;" "&amp;O957</f>
        <v>68000 9 1133</v>
      </c>
      <c r="Y957" s="0" t="n">
        <v>286</v>
      </c>
      <c r="Z957" s="0" t="n">
        <v>2015</v>
      </c>
      <c r="AA957" s="0" t="n">
        <v>68200</v>
      </c>
      <c r="AB957" s="0" t="n">
        <v>3</v>
      </c>
      <c r="AC957" s="346" t="n">
        <v>0</v>
      </c>
      <c r="AD957" s="346" t="n">
        <v>0</v>
      </c>
    </row>
    <row r="958" customFormat="false" ht="11.25" hidden="false" customHeight="true" outlineLevel="0" collapsed="false">
      <c r="K958" s="0" t="n">
        <v>2015</v>
      </c>
      <c r="L958" s="0" t="n">
        <v>18</v>
      </c>
      <c r="M958" s="0" t="n">
        <v>9</v>
      </c>
      <c r="N958" s="0" t="n">
        <v>68000</v>
      </c>
      <c r="O958" s="0" t="n">
        <v>1141</v>
      </c>
      <c r="P958" s="346" t="n">
        <v>4.2</v>
      </c>
      <c r="Q958" s="346" t="str">
        <f aca="false">N958&amp;" "&amp;O958</f>
        <v>68000 1141</v>
      </c>
      <c r="R958" s="346" t="str">
        <f aca="false">N958&amp;" "&amp;M958&amp;" "&amp;O958</f>
        <v>68000 9 1141</v>
      </c>
      <c r="Y958" s="0" t="n">
        <v>286</v>
      </c>
      <c r="Z958" s="0" t="n">
        <v>2015</v>
      </c>
      <c r="AA958" s="0" t="n">
        <v>68200</v>
      </c>
      <c r="AB958" s="0" t="n">
        <v>2</v>
      </c>
      <c r="AC958" s="346" t="n">
        <v>0</v>
      </c>
      <c r="AD958" s="346" t="n">
        <v>0</v>
      </c>
    </row>
    <row r="959" customFormat="false" ht="11.25" hidden="false" customHeight="true" outlineLevel="0" collapsed="false">
      <c r="K959" s="0" t="n">
        <v>2015</v>
      </c>
      <c r="L959" s="0" t="n">
        <v>19</v>
      </c>
      <c r="M959" s="0" t="n">
        <v>2</v>
      </c>
      <c r="N959" s="0" t="n">
        <v>61100</v>
      </c>
      <c r="O959" s="0" t="n">
        <v>1120</v>
      </c>
      <c r="P959" s="346" t="n">
        <v>34.18</v>
      </c>
      <c r="Q959" s="346" t="str">
        <f aca="false">N959&amp;" "&amp;O959</f>
        <v>61100 1120</v>
      </c>
      <c r="R959" s="346" t="str">
        <f aca="false">N959&amp;" "&amp;M959&amp;" "&amp;O959</f>
        <v>61100 2 1120</v>
      </c>
      <c r="Y959" s="0" t="n">
        <v>286</v>
      </c>
      <c r="Z959" s="0" t="n">
        <v>2015</v>
      </c>
      <c r="AA959" s="0" t="n">
        <v>68100</v>
      </c>
      <c r="AB959" s="0" t="n">
        <v>9</v>
      </c>
      <c r="AC959" s="346" t="n">
        <v>0</v>
      </c>
      <c r="AD959" s="346" t="n">
        <v>0</v>
      </c>
    </row>
    <row r="960" customFormat="false" ht="11.25" hidden="false" customHeight="true" outlineLevel="0" collapsed="false">
      <c r="K960" s="0" t="n">
        <v>2015</v>
      </c>
      <c r="L960" s="0" t="n">
        <v>19</v>
      </c>
      <c r="M960" s="0" t="n">
        <v>2</v>
      </c>
      <c r="N960" s="0" t="n">
        <v>61100</v>
      </c>
      <c r="O960" s="0" t="n">
        <v>1151</v>
      </c>
      <c r="P960" s="346" t="n">
        <v>8</v>
      </c>
      <c r="Q960" s="346" t="str">
        <f aca="false">N960&amp;" "&amp;O960</f>
        <v>61100 1151</v>
      </c>
      <c r="R960" s="346" t="str">
        <f aca="false">N960&amp;" "&amp;M960&amp;" "&amp;O960</f>
        <v>61100 2 1151</v>
      </c>
      <c r="Y960" s="0" t="n">
        <v>286</v>
      </c>
      <c r="Z960" s="0" t="n">
        <v>2015</v>
      </c>
      <c r="AA960" s="0" t="n">
        <v>68100</v>
      </c>
      <c r="AB960" s="0" t="n">
        <v>3</v>
      </c>
      <c r="AC960" s="346" t="n">
        <v>0</v>
      </c>
      <c r="AD960" s="346" t="n">
        <v>0</v>
      </c>
    </row>
    <row r="961" customFormat="false" ht="11.25" hidden="false" customHeight="true" outlineLevel="0" collapsed="false">
      <c r="K961" s="0" t="n">
        <v>2015</v>
      </c>
      <c r="L961" s="0" t="n">
        <v>19</v>
      </c>
      <c r="M961" s="0" t="n">
        <v>2</v>
      </c>
      <c r="N961" s="0" t="n">
        <v>61210</v>
      </c>
      <c r="O961" s="0" t="n">
        <v>1120</v>
      </c>
      <c r="P961" s="346" t="n">
        <v>1.01</v>
      </c>
      <c r="Q961" s="346" t="str">
        <f aca="false">N961&amp;" "&amp;O961</f>
        <v>61210 1120</v>
      </c>
      <c r="R961" s="346" t="str">
        <f aca="false">N961&amp;" "&amp;M961&amp;" "&amp;O961</f>
        <v>61210 2 1120</v>
      </c>
      <c r="Y961" s="0" t="n">
        <v>286</v>
      </c>
      <c r="Z961" s="0" t="n">
        <v>2015</v>
      </c>
      <c r="AA961" s="0" t="n">
        <v>68100</v>
      </c>
      <c r="AB961" s="0" t="n">
        <v>2</v>
      </c>
      <c r="AC961" s="346" t="n">
        <v>0</v>
      </c>
      <c r="AD961" s="346" t="n">
        <v>0</v>
      </c>
    </row>
    <row r="962" customFormat="false" ht="11.25" hidden="false" customHeight="true" outlineLevel="0" collapsed="false">
      <c r="K962" s="0" t="n">
        <v>2015</v>
      </c>
      <c r="L962" s="0" t="n">
        <v>19</v>
      </c>
      <c r="M962" s="0" t="n">
        <v>2</v>
      </c>
      <c r="N962" s="0" t="n">
        <v>61310</v>
      </c>
      <c r="O962" s="0" t="n">
        <v>1110</v>
      </c>
      <c r="P962" s="346" t="n">
        <v>0.92</v>
      </c>
      <c r="Q962" s="346" t="str">
        <f aca="false">N962&amp;" "&amp;O962</f>
        <v>61310 1110</v>
      </c>
      <c r="R962" s="346" t="str">
        <f aca="false">N962&amp;" "&amp;M962&amp;" "&amp;O962</f>
        <v>61310 2 1110</v>
      </c>
      <c r="Y962" s="0" t="n">
        <v>287</v>
      </c>
      <c r="Z962" s="0" t="n">
        <v>2015</v>
      </c>
      <c r="AA962" s="0" t="n">
        <v>68200</v>
      </c>
      <c r="AB962" s="0" t="n">
        <v>9</v>
      </c>
      <c r="AC962" s="346" t="n">
        <v>0</v>
      </c>
      <c r="AD962" s="346" t="n">
        <v>0</v>
      </c>
    </row>
    <row r="963" customFormat="false" ht="11.25" hidden="false" customHeight="true" outlineLevel="0" collapsed="false">
      <c r="K963" s="0" t="n">
        <v>2015</v>
      </c>
      <c r="L963" s="0" t="n">
        <v>19</v>
      </c>
      <c r="M963" s="0" t="n">
        <v>2</v>
      </c>
      <c r="N963" s="0" t="n">
        <v>61310</v>
      </c>
      <c r="O963" s="0" t="n">
        <v>1150</v>
      </c>
      <c r="P963" s="346" t="n">
        <v>0.53</v>
      </c>
      <c r="Q963" s="346" t="str">
        <f aca="false">N963&amp;" "&amp;O963</f>
        <v>61310 1150</v>
      </c>
      <c r="R963" s="346" t="str">
        <f aca="false">N963&amp;" "&amp;M963&amp;" "&amp;O963</f>
        <v>61310 2 1150</v>
      </c>
      <c r="Y963" s="0" t="n">
        <v>287</v>
      </c>
      <c r="Z963" s="0" t="n">
        <v>2015</v>
      </c>
      <c r="AA963" s="0" t="n">
        <v>68200</v>
      </c>
      <c r="AB963" s="0" t="n">
        <v>3</v>
      </c>
      <c r="AC963" s="346" t="n">
        <v>0</v>
      </c>
      <c r="AD963" s="346" t="n">
        <v>0</v>
      </c>
    </row>
    <row r="964" customFormat="false" ht="11.25" hidden="false" customHeight="true" outlineLevel="0" collapsed="false">
      <c r="K964" s="0" t="n">
        <v>2015</v>
      </c>
      <c r="L964" s="0" t="n">
        <v>19</v>
      </c>
      <c r="M964" s="0" t="n">
        <v>2</v>
      </c>
      <c r="N964" s="0" t="n">
        <v>61320</v>
      </c>
      <c r="O964" s="0" t="n">
        <v>1122</v>
      </c>
      <c r="P964" s="346" t="n">
        <v>1</v>
      </c>
      <c r="Q964" s="346" t="str">
        <f aca="false">N964&amp;" "&amp;O964</f>
        <v>61320 1122</v>
      </c>
      <c r="R964" s="346" t="str">
        <f aca="false">N964&amp;" "&amp;M964&amp;" "&amp;O964</f>
        <v>61320 2 1122</v>
      </c>
      <c r="Y964" s="0" t="n">
        <v>287</v>
      </c>
      <c r="Z964" s="0" t="n">
        <v>2015</v>
      </c>
      <c r="AA964" s="0" t="n">
        <v>68200</v>
      </c>
      <c r="AB964" s="0" t="n">
        <v>2</v>
      </c>
      <c r="AC964" s="346" t="n">
        <v>0</v>
      </c>
      <c r="AD964" s="346" t="n">
        <v>0</v>
      </c>
    </row>
    <row r="965" customFormat="false" ht="11.25" hidden="false" customHeight="true" outlineLevel="0" collapsed="false">
      <c r="K965" s="0" t="n">
        <v>2015</v>
      </c>
      <c r="L965" s="0" t="n">
        <v>19</v>
      </c>
      <c r="M965" s="0" t="n">
        <v>2</v>
      </c>
      <c r="N965" s="0" t="n">
        <v>61410</v>
      </c>
      <c r="O965" s="0" t="n">
        <v>1126</v>
      </c>
      <c r="P965" s="346" t="n">
        <v>1.16</v>
      </c>
      <c r="Q965" s="346" t="str">
        <f aca="false">N965&amp;" "&amp;O965</f>
        <v>61410 1126</v>
      </c>
      <c r="R965" s="346" t="str">
        <f aca="false">N965&amp;" "&amp;M965&amp;" "&amp;O965</f>
        <v>61410 2 1126</v>
      </c>
      <c r="Y965" s="0" t="n">
        <v>287</v>
      </c>
      <c r="Z965" s="0" t="n">
        <v>2015</v>
      </c>
      <c r="AA965" s="0" t="n">
        <v>68100</v>
      </c>
      <c r="AB965" s="0" t="n">
        <v>9</v>
      </c>
      <c r="AC965" s="346" t="n">
        <v>0</v>
      </c>
      <c r="AD965" s="346" t="n">
        <v>0</v>
      </c>
    </row>
    <row r="966" customFormat="false" ht="11.25" hidden="false" customHeight="true" outlineLevel="0" collapsed="false">
      <c r="K966" s="0" t="n">
        <v>2015</v>
      </c>
      <c r="L966" s="0" t="n">
        <v>19</v>
      </c>
      <c r="M966" s="0" t="n">
        <v>2</v>
      </c>
      <c r="N966" s="0" t="n">
        <v>61410</v>
      </c>
      <c r="O966" s="0" t="n">
        <v>1127</v>
      </c>
      <c r="P966" s="346" t="n">
        <v>1</v>
      </c>
      <c r="Q966" s="346" t="str">
        <f aca="false">N966&amp;" "&amp;O966</f>
        <v>61410 1127</v>
      </c>
      <c r="R966" s="346" t="str">
        <f aca="false">N966&amp;" "&amp;M966&amp;" "&amp;O966</f>
        <v>61410 2 1127</v>
      </c>
      <c r="Y966" s="0" t="n">
        <v>287</v>
      </c>
      <c r="Z966" s="0" t="n">
        <v>2015</v>
      </c>
      <c r="AA966" s="0" t="n">
        <v>68100</v>
      </c>
      <c r="AB966" s="0" t="n">
        <v>3</v>
      </c>
      <c r="AC966" s="346" t="n">
        <v>0</v>
      </c>
      <c r="AD966" s="346" t="n">
        <v>0</v>
      </c>
    </row>
    <row r="967" customFormat="false" ht="11.25" hidden="false" customHeight="true" outlineLevel="0" collapsed="false">
      <c r="K967" s="0" t="n">
        <v>2015</v>
      </c>
      <c r="L967" s="0" t="n">
        <v>19</v>
      </c>
      <c r="M967" s="0" t="n">
        <v>2</v>
      </c>
      <c r="N967" s="0" t="n">
        <v>61410</v>
      </c>
      <c r="O967" s="0" t="n">
        <v>1150</v>
      </c>
      <c r="P967" s="346" t="n">
        <v>2</v>
      </c>
      <c r="Q967" s="346" t="str">
        <f aca="false">N967&amp;" "&amp;O967</f>
        <v>61410 1150</v>
      </c>
      <c r="R967" s="346" t="str">
        <f aca="false">N967&amp;" "&amp;M967&amp;" "&amp;O967</f>
        <v>61410 2 1150</v>
      </c>
      <c r="Y967" s="0" t="n">
        <v>287</v>
      </c>
      <c r="Z967" s="0" t="n">
        <v>2015</v>
      </c>
      <c r="AA967" s="0" t="n">
        <v>68100</v>
      </c>
      <c r="AB967" s="0" t="n">
        <v>2</v>
      </c>
      <c r="AC967" s="346" t="n">
        <v>0</v>
      </c>
      <c r="AD967" s="346" t="n">
        <v>0</v>
      </c>
    </row>
    <row r="968" customFormat="false" ht="11.25" hidden="false" customHeight="true" outlineLevel="0" collapsed="false">
      <c r="K968" s="0" t="n">
        <v>2015</v>
      </c>
      <c r="L968" s="0" t="n">
        <v>19</v>
      </c>
      <c r="M968" s="0" t="n">
        <v>3</v>
      </c>
      <c r="N968" s="0" t="n">
        <v>61100</v>
      </c>
      <c r="O968" s="0" t="n">
        <v>1120</v>
      </c>
      <c r="P968" s="346" t="n">
        <v>37.2</v>
      </c>
      <c r="Q968" s="346" t="str">
        <f aca="false">N968&amp;" "&amp;O968</f>
        <v>61100 1120</v>
      </c>
      <c r="R968" s="346" t="str">
        <f aca="false">N968&amp;" "&amp;M968&amp;" "&amp;O968</f>
        <v>61100 3 1120</v>
      </c>
      <c r="Y968" s="0" t="n">
        <v>288</v>
      </c>
      <c r="Z968" s="0" t="n">
        <v>2015</v>
      </c>
      <c r="AA968" s="0" t="n">
        <v>68200</v>
      </c>
      <c r="AB968" s="0" t="n">
        <v>9</v>
      </c>
      <c r="AC968" s="346" t="n">
        <v>0</v>
      </c>
      <c r="AD968" s="346" t="n">
        <v>0</v>
      </c>
    </row>
    <row r="969" customFormat="false" ht="11.25" hidden="false" customHeight="true" outlineLevel="0" collapsed="false">
      <c r="K969" s="0" t="n">
        <v>2015</v>
      </c>
      <c r="L969" s="0" t="n">
        <v>19</v>
      </c>
      <c r="M969" s="0" t="n">
        <v>3</v>
      </c>
      <c r="N969" s="0" t="n">
        <v>61100</v>
      </c>
      <c r="O969" s="0" t="n">
        <v>1151</v>
      </c>
      <c r="P969" s="346" t="n">
        <v>3</v>
      </c>
      <c r="Q969" s="346" t="str">
        <f aca="false">N969&amp;" "&amp;O969</f>
        <v>61100 1151</v>
      </c>
      <c r="R969" s="346" t="str">
        <f aca="false">N969&amp;" "&amp;M969&amp;" "&amp;O969</f>
        <v>61100 3 1151</v>
      </c>
      <c r="Y969" s="0" t="n">
        <v>288</v>
      </c>
      <c r="Z969" s="0" t="n">
        <v>2015</v>
      </c>
      <c r="AA969" s="0" t="n">
        <v>68100</v>
      </c>
      <c r="AB969" s="0" t="n">
        <v>2</v>
      </c>
      <c r="AC969" s="346" t="n">
        <v>0</v>
      </c>
      <c r="AD969" s="346" t="n">
        <v>0</v>
      </c>
    </row>
    <row r="970" customFormat="false" ht="11.25" hidden="false" customHeight="true" outlineLevel="0" collapsed="false">
      <c r="K970" s="0" t="n">
        <v>2015</v>
      </c>
      <c r="L970" s="0" t="n">
        <v>19</v>
      </c>
      <c r="M970" s="0" t="n">
        <v>3</v>
      </c>
      <c r="N970" s="0" t="n">
        <v>61210</v>
      </c>
      <c r="O970" s="0" t="n">
        <v>1120</v>
      </c>
      <c r="P970" s="346" t="n">
        <v>1</v>
      </c>
      <c r="Q970" s="346" t="str">
        <f aca="false">N970&amp;" "&amp;O970</f>
        <v>61210 1120</v>
      </c>
      <c r="R970" s="346" t="str">
        <f aca="false">N970&amp;" "&amp;M970&amp;" "&amp;O970</f>
        <v>61210 3 1120</v>
      </c>
      <c r="Y970" s="0" t="n">
        <v>288</v>
      </c>
      <c r="Z970" s="0" t="n">
        <v>2015</v>
      </c>
      <c r="AA970" s="0" t="n">
        <v>68200</v>
      </c>
      <c r="AB970" s="0" t="n">
        <v>3</v>
      </c>
      <c r="AC970" s="346" t="n">
        <v>0</v>
      </c>
      <c r="AD970" s="346" t="n">
        <v>0</v>
      </c>
    </row>
    <row r="971" customFormat="false" ht="11.25" hidden="false" customHeight="true" outlineLevel="0" collapsed="false">
      <c r="K971" s="0" t="n">
        <v>2015</v>
      </c>
      <c r="L971" s="0" t="n">
        <v>19</v>
      </c>
      <c r="M971" s="0" t="n">
        <v>3</v>
      </c>
      <c r="N971" s="0" t="n">
        <v>61210</v>
      </c>
      <c r="O971" s="0" t="n">
        <v>1150</v>
      </c>
      <c r="P971" s="346" t="n">
        <v>1.01</v>
      </c>
      <c r="Q971" s="346" t="str">
        <f aca="false">N971&amp;" "&amp;O971</f>
        <v>61210 1150</v>
      </c>
      <c r="R971" s="346" t="str">
        <f aca="false">N971&amp;" "&amp;M971&amp;" "&amp;O971</f>
        <v>61210 3 1150</v>
      </c>
      <c r="Y971" s="0" t="n">
        <v>288</v>
      </c>
      <c r="Z971" s="0" t="n">
        <v>2015</v>
      </c>
      <c r="AA971" s="0" t="n">
        <v>68200</v>
      </c>
      <c r="AB971" s="0" t="n">
        <v>2</v>
      </c>
      <c r="AC971" s="346" t="n">
        <v>0</v>
      </c>
      <c r="AD971" s="346" t="n">
        <v>0</v>
      </c>
    </row>
    <row r="972" customFormat="false" ht="11.25" hidden="false" customHeight="true" outlineLevel="0" collapsed="false">
      <c r="K972" s="0" t="n">
        <v>2015</v>
      </c>
      <c r="L972" s="0" t="n">
        <v>19</v>
      </c>
      <c r="M972" s="0" t="n">
        <v>3</v>
      </c>
      <c r="N972" s="0" t="n">
        <v>61220</v>
      </c>
      <c r="O972" s="0" t="n">
        <v>1130</v>
      </c>
      <c r="P972" s="346" t="n">
        <v>1</v>
      </c>
      <c r="Q972" s="346" t="str">
        <f aca="false">N972&amp;" "&amp;O972</f>
        <v>61220 1130</v>
      </c>
      <c r="R972" s="346" t="str">
        <f aca="false">N972&amp;" "&amp;M972&amp;" "&amp;O972</f>
        <v>61220 3 1130</v>
      </c>
      <c r="Y972" s="0" t="n">
        <v>288</v>
      </c>
      <c r="Z972" s="0" t="n">
        <v>2015</v>
      </c>
      <c r="AA972" s="0" t="n">
        <v>68100</v>
      </c>
      <c r="AB972" s="0" t="n">
        <v>9</v>
      </c>
      <c r="AC972" s="346" t="n">
        <v>0</v>
      </c>
      <c r="AD972" s="346" t="n">
        <v>0</v>
      </c>
    </row>
    <row r="973" customFormat="false" ht="11.25" hidden="false" customHeight="true" outlineLevel="0" collapsed="false">
      <c r="K973" s="0" t="n">
        <v>2015</v>
      </c>
      <c r="L973" s="0" t="n">
        <v>19</v>
      </c>
      <c r="M973" s="0" t="n">
        <v>3</v>
      </c>
      <c r="N973" s="0" t="n">
        <v>61310</v>
      </c>
      <c r="O973" s="0" t="n">
        <v>1110</v>
      </c>
      <c r="P973" s="346" t="n">
        <v>0.82</v>
      </c>
      <c r="Q973" s="346" t="str">
        <f aca="false">N973&amp;" "&amp;O973</f>
        <v>61310 1110</v>
      </c>
      <c r="R973" s="346" t="str">
        <f aca="false">N973&amp;" "&amp;M973&amp;" "&amp;O973</f>
        <v>61310 3 1110</v>
      </c>
      <c r="Y973" s="0" t="n">
        <v>288</v>
      </c>
      <c r="Z973" s="0" t="n">
        <v>2015</v>
      </c>
      <c r="AA973" s="0" t="n">
        <v>68100</v>
      </c>
      <c r="AB973" s="0" t="n">
        <v>3</v>
      </c>
      <c r="AC973" s="346" t="n">
        <v>0</v>
      </c>
      <c r="AD973" s="346" t="n">
        <v>0</v>
      </c>
    </row>
    <row r="974" customFormat="false" ht="11.25" hidden="false" customHeight="true" outlineLevel="0" collapsed="false">
      <c r="K974" s="0" t="n">
        <v>2015</v>
      </c>
      <c r="L974" s="0" t="n">
        <v>19</v>
      </c>
      <c r="M974" s="0" t="n">
        <v>3</v>
      </c>
      <c r="N974" s="0" t="n">
        <v>61310</v>
      </c>
      <c r="O974" s="0" t="n">
        <v>1150</v>
      </c>
      <c r="P974" s="346" t="n">
        <v>0.47</v>
      </c>
      <c r="Q974" s="346" t="str">
        <f aca="false">N974&amp;" "&amp;O974</f>
        <v>61310 1150</v>
      </c>
      <c r="R974" s="346" t="str">
        <f aca="false">N974&amp;" "&amp;M974&amp;" "&amp;O974</f>
        <v>61310 3 1150</v>
      </c>
      <c r="Y974" s="0" t="n">
        <v>290</v>
      </c>
      <c r="Z974" s="0" t="n">
        <v>2015</v>
      </c>
      <c r="AA974" s="0" t="n">
        <v>68100</v>
      </c>
      <c r="AB974" s="0" t="n">
        <v>9</v>
      </c>
      <c r="AC974" s="346" t="n">
        <v>0</v>
      </c>
      <c r="AD974" s="346" t="n">
        <v>0</v>
      </c>
    </row>
    <row r="975" customFormat="false" ht="11.25" hidden="false" customHeight="true" outlineLevel="0" collapsed="false">
      <c r="K975" s="0" t="n">
        <v>2015</v>
      </c>
      <c r="L975" s="0" t="n">
        <v>19</v>
      </c>
      <c r="M975" s="0" t="n">
        <v>3</v>
      </c>
      <c r="N975" s="0" t="n">
        <v>61320</v>
      </c>
      <c r="O975" s="0" t="n">
        <v>1122</v>
      </c>
      <c r="P975" s="346" t="n">
        <v>1</v>
      </c>
      <c r="Q975" s="346" t="str">
        <f aca="false">N975&amp;" "&amp;O975</f>
        <v>61320 1122</v>
      </c>
      <c r="R975" s="346" t="str">
        <f aca="false">N975&amp;" "&amp;M975&amp;" "&amp;O975</f>
        <v>61320 3 1122</v>
      </c>
      <c r="Y975" s="0" t="n">
        <v>290</v>
      </c>
      <c r="Z975" s="0" t="n">
        <v>2015</v>
      </c>
      <c r="AA975" s="0" t="n">
        <v>68100</v>
      </c>
      <c r="AB975" s="0" t="n">
        <v>3</v>
      </c>
      <c r="AC975" s="346" t="n">
        <v>0</v>
      </c>
      <c r="AD975" s="346" t="n">
        <v>0</v>
      </c>
    </row>
    <row r="976" customFormat="false" ht="11.25" hidden="false" customHeight="true" outlineLevel="0" collapsed="false">
      <c r="K976" s="0" t="n">
        <v>2015</v>
      </c>
      <c r="L976" s="0" t="n">
        <v>19</v>
      </c>
      <c r="M976" s="0" t="n">
        <v>3</v>
      </c>
      <c r="N976" s="0" t="n">
        <v>61410</v>
      </c>
      <c r="O976" s="0" t="n">
        <v>1126</v>
      </c>
      <c r="P976" s="346" t="n">
        <v>1</v>
      </c>
      <c r="Q976" s="346" t="str">
        <f aca="false">N976&amp;" "&amp;O976</f>
        <v>61410 1126</v>
      </c>
      <c r="R976" s="346" t="str">
        <f aca="false">N976&amp;" "&amp;M976&amp;" "&amp;O976</f>
        <v>61410 3 1126</v>
      </c>
      <c r="Y976" s="0" t="n">
        <v>290</v>
      </c>
      <c r="Z976" s="0" t="n">
        <v>2015</v>
      </c>
      <c r="AA976" s="0" t="n">
        <v>68200</v>
      </c>
      <c r="AB976" s="0" t="n">
        <v>2</v>
      </c>
      <c r="AC976" s="346" t="n">
        <v>0</v>
      </c>
      <c r="AD976" s="346" t="n">
        <v>0</v>
      </c>
    </row>
    <row r="977" customFormat="false" ht="11.25" hidden="false" customHeight="true" outlineLevel="0" collapsed="false">
      <c r="K977" s="0" t="n">
        <v>2015</v>
      </c>
      <c r="L977" s="0" t="n">
        <v>19</v>
      </c>
      <c r="M977" s="0" t="n">
        <v>3</v>
      </c>
      <c r="N977" s="0" t="n">
        <v>61410</v>
      </c>
      <c r="O977" s="0" t="n">
        <v>1127</v>
      </c>
      <c r="P977" s="346" t="n">
        <v>1</v>
      </c>
      <c r="Q977" s="346" t="str">
        <f aca="false">N977&amp;" "&amp;O977</f>
        <v>61410 1127</v>
      </c>
      <c r="R977" s="346" t="str">
        <f aca="false">N977&amp;" "&amp;M977&amp;" "&amp;O977</f>
        <v>61410 3 1127</v>
      </c>
      <c r="Y977" s="0" t="n">
        <v>290</v>
      </c>
      <c r="Z977" s="0" t="n">
        <v>2015</v>
      </c>
      <c r="AA977" s="0" t="n">
        <v>68200</v>
      </c>
      <c r="AB977" s="0" t="n">
        <v>3</v>
      </c>
      <c r="AC977" s="346" t="n">
        <v>0</v>
      </c>
      <c r="AD977" s="346" t="n">
        <v>0</v>
      </c>
    </row>
    <row r="978" customFormat="false" ht="11.25" hidden="false" customHeight="true" outlineLevel="0" collapsed="false">
      <c r="K978" s="0" t="n">
        <v>2015</v>
      </c>
      <c r="L978" s="0" t="n">
        <v>19</v>
      </c>
      <c r="M978" s="0" t="n">
        <v>3</v>
      </c>
      <c r="N978" s="0" t="n">
        <v>61410</v>
      </c>
      <c r="O978" s="0" t="n">
        <v>1150</v>
      </c>
      <c r="P978" s="346" t="n">
        <v>2.16</v>
      </c>
      <c r="Q978" s="346" t="str">
        <f aca="false">N978&amp;" "&amp;O978</f>
        <v>61410 1150</v>
      </c>
      <c r="R978" s="346" t="str">
        <f aca="false">N978&amp;" "&amp;M978&amp;" "&amp;O978</f>
        <v>61410 3 1150</v>
      </c>
      <c r="Y978" s="0" t="n">
        <v>290</v>
      </c>
      <c r="Z978" s="0" t="n">
        <v>2015</v>
      </c>
      <c r="AA978" s="0" t="n">
        <v>68200</v>
      </c>
      <c r="AB978" s="0" t="n">
        <v>9</v>
      </c>
      <c r="AC978" s="346" t="n">
        <v>0</v>
      </c>
      <c r="AD978" s="346" t="n">
        <v>0</v>
      </c>
    </row>
    <row r="979" customFormat="false" ht="11.25" hidden="false" customHeight="true" outlineLevel="0" collapsed="false">
      <c r="K979" s="0" t="n">
        <v>2015</v>
      </c>
      <c r="L979" s="0" t="n">
        <v>19</v>
      </c>
      <c r="M979" s="0" t="n">
        <v>9</v>
      </c>
      <c r="N979" s="0" t="n">
        <v>61100</v>
      </c>
      <c r="O979" s="0" t="n">
        <v>1120</v>
      </c>
      <c r="P979" s="346" t="n">
        <v>2.05</v>
      </c>
      <c r="Q979" s="346" t="str">
        <f aca="false">N979&amp;" "&amp;O979</f>
        <v>61100 1120</v>
      </c>
      <c r="R979" s="346" t="str">
        <f aca="false">N979&amp;" "&amp;M979&amp;" "&amp;O979</f>
        <v>61100 9 1120</v>
      </c>
      <c r="Y979" s="0" t="n">
        <v>290</v>
      </c>
      <c r="Z979" s="0" t="n">
        <v>2015</v>
      </c>
      <c r="AA979" s="0" t="n">
        <v>68100</v>
      </c>
      <c r="AB979" s="0" t="n">
        <v>2</v>
      </c>
      <c r="AC979" s="346" t="n">
        <v>0</v>
      </c>
      <c r="AD979" s="346" t="n">
        <v>0</v>
      </c>
    </row>
    <row r="980" customFormat="false" ht="11.25" hidden="false" customHeight="true" outlineLevel="0" collapsed="false">
      <c r="K980" s="0" t="n">
        <v>2015</v>
      </c>
      <c r="L980" s="0" t="n">
        <v>19</v>
      </c>
      <c r="M980" s="0" t="n">
        <v>9</v>
      </c>
      <c r="N980" s="0" t="n">
        <v>61100</v>
      </c>
      <c r="O980" s="0" t="n">
        <v>1151</v>
      </c>
      <c r="P980" s="346" t="n">
        <v>2</v>
      </c>
      <c r="Q980" s="346" t="str">
        <f aca="false">N980&amp;" "&amp;O980</f>
        <v>61100 1151</v>
      </c>
      <c r="R980" s="346" t="str">
        <f aca="false">N980&amp;" "&amp;M980&amp;" "&amp;O980</f>
        <v>61100 9 1151</v>
      </c>
      <c r="Y980" s="0" t="n">
        <v>292</v>
      </c>
      <c r="Z980" s="0" t="n">
        <v>2015</v>
      </c>
      <c r="AA980" s="0" t="n">
        <v>68200</v>
      </c>
      <c r="AB980" s="0" t="n">
        <v>3</v>
      </c>
      <c r="AC980" s="346" t="n">
        <v>0</v>
      </c>
      <c r="AD980" s="346" t="n">
        <v>0</v>
      </c>
    </row>
    <row r="981" customFormat="false" ht="11.25" hidden="false" customHeight="true" outlineLevel="0" collapsed="false">
      <c r="K981" s="0" t="n">
        <v>2015</v>
      </c>
      <c r="L981" s="0" t="n">
        <v>19</v>
      </c>
      <c r="M981" s="0" t="n">
        <v>9</v>
      </c>
      <c r="N981" s="0" t="n">
        <v>62100</v>
      </c>
      <c r="O981" s="0" t="n">
        <v>1111</v>
      </c>
      <c r="P981" s="346" t="n">
        <v>5</v>
      </c>
      <c r="Q981" s="346" t="str">
        <f aca="false">N981&amp;" "&amp;O981</f>
        <v>62100 1111</v>
      </c>
      <c r="R981" s="346" t="str">
        <f aca="false">N981&amp;" "&amp;M981&amp;" "&amp;O981</f>
        <v>62100 9 1111</v>
      </c>
      <c r="Y981" s="0" t="n">
        <v>292</v>
      </c>
      <c r="Z981" s="0" t="n">
        <v>2015</v>
      </c>
      <c r="AA981" s="0" t="n">
        <v>68200</v>
      </c>
      <c r="AB981" s="0" t="n">
        <v>9</v>
      </c>
      <c r="AC981" s="346" t="n">
        <v>0</v>
      </c>
      <c r="AD981" s="346" t="n">
        <v>0</v>
      </c>
    </row>
    <row r="982" customFormat="false" ht="11.25" hidden="false" customHeight="true" outlineLevel="0" collapsed="false">
      <c r="K982" s="0" t="n">
        <v>2015</v>
      </c>
      <c r="L982" s="0" t="n">
        <v>19</v>
      </c>
      <c r="M982" s="0" t="n">
        <v>9</v>
      </c>
      <c r="N982" s="0" t="n">
        <v>62100</v>
      </c>
      <c r="O982" s="0" t="n">
        <v>1112</v>
      </c>
      <c r="P982" s="346" t="n">
        <v>1</v>
      </c>
      <c r="Q982" s="346" t="str">
        <f aca="false">N982&amp;" "&amp;O982</f>
        <v>62100 1112</v>
      </c>
      <c r="R982" s="346" t="str">
        <f aca="false">N982&amp;" "&amp;M982&amp;" "&amp;O982</f>
        <v>62100 9 1112</v>
      </c>
      <c r="Y982" s="0" t="n">
        <v>292</v>
      </c>
      <c r="Z982" s="0" t="n">
        <v>2015</v>
      </c>
      <c r="AA982" s="0" t="n">
        <v>68200</v>
      </c>
      <c r="AB982" s="0" t="n">
        <v>2</v>
      </c>
      <c r="AC982" s="346" t="n">
        <v>0</v>
      </c>
      <c r="AD982" s="346" t="n">
        <v>0</v>
      </c>
    </row>
    <row r="983" customFormat="false" ht="11.25" hidden="false" customHeight="true" outlineLevel="0" collapsed="false">
      <c r="K983" s="0" t="n">
        <v>2015</v>
      </c>
      <c r="L983" s="0" t="n">
        <v>19</v>
      </c>
      <c r="M983" s="0" t="n">
        <v>9</v>
      </c>
      <c r="N983" s="0" t="n">
        <v>62100</v>
      </c>
      <c r="O983" s="0" t="n">
        <v>1130</v>
      </c>
      <c r="P983" s="346" t="n">
        <v>2</v>
      </c>
      <c r="Q983" s="346" t="str">
        <f aca="false">N983&amp;" "&amp;O983</f>
        <v>62100 1130</v>
      </c>
      <c r="R983" s="346" t="str">
        <f aca="false">N983&amp;" "&amp;M983&amp;" "&amp;O983</f>
        <v>62100 9 1130</v>
      </c>
      <c r="Y983" s="0" t="n">
        <v>292</v>
      </c>
      <c r="Z983" s="0" t="n">
        <v>2015</v>
      </c>
      <c r="AA983" s="0" t="n">
        <v>68100</v>
      </c>
      <c r="AB983" s="0" t="n">
        <v>2</v>
      </c>
      <c r="AC983" s="346" t="n">
        <v>0</v>
      </c>
      <c r="AD983" s="346" t="n">
        <v>0</v>
      </c>
    </row>
    <row r="984" customFormat="false" ht="11.25" hidden="false" customHeight="true" outlineLevel="0" collapsed="false">
      <c r="K984" s="0" t="n">
        <v>2015</v>
      </c>
      <c r="L984" s="0" t="n">
        <v>19</v>
      </c>
      <c r="M984" s="0" t="n">
        <v>9</v>
      </c>
      <c r="N984" s="0" t="n">
        <v>62100</v>
      </c>
      <c r="O984" s="0" t="n">
        <v>1150</v>
      </c>
      <c r="P984" s="346" t="n">
        <v>3</v>
      </c>
      <c r="Q984" s="346" t="str">
        <f aca="false">N984&amp;" "&amp;O984</f>
        <v>62100 1150</v>
      </c>
      <c r="R984" s="346" t="str">
        <f aca="false">N984&amp;" "&amp;M984&amp;" "&amp;O984</f>
        <v>62100 9 1150</v>
      </c>
      <c r="Y984" s="0" t="n">
        <v>292</v>
      </c>
      <c r="Z984" s="0" t="n">
        <v>2015</v>
      </c>
      <c r="AA984" s="0" t="n">
        <v>68100</v>
      </c>
      <c r="AB984" s="0" t="n">
        <v>3</v>
      </c>
      <c r="AC984" s="346" t="n">
        <v>0</v>
      </c>
      <c r="AD984" s="346" t="n">
        <v>0</v>
      </c>
    </row>
    <row r="985" customFormat="false" ht="11.25" hidden="false" customHeight="true" outlineLevel="0" collapsed="false">
      <c r="K985" s="0" t="n">
        <v>2015</v>
      </c>
      <c r="L985" s="0" t="n">
        <v>19</v>
      </c>
      <c r="M985" s="0" t="n">
        <v>9</v>
      </c>
      <c r="N985" s="0" t="n">
        <v>62200</v>
      </c>
      <c r="O985" s="0" t="n">
        <v>1131</v>
      </c>
      <c r="P985" s="346" t="n">
        <v>2.07</v>
      </c>
      <c r="Q985" s="346" t="str">
        <f aca="false">N985&amp;" "&amp;O985</f>
        <v>62200 1131</v>
      </c>
      <c r="R985" s="346" t="str">
        <f aca="false">N985&amp;" "&amp;M985&amp;" "&amp;O985</f>
        <v>62200 9 1131</v>
      </c>
      <c r="Y985" s="0" t="n">
        <v>292</v>
      </c>
      <c r="Z985" s="0" t="n">
        <v>2015</v>
      </c>
      <c r="AA985" s="0" t="n">
        <v>68100</v>
      </c>
      <c r="AB985" s="0" t="n">
        <v>9</v>
      </c>
      <c r="AC985" s="346" t="n">
        <v>0</v>
      </c>
      <c r="AD985" s="346" t="n">
        <v>0</v>
      </c>
    </row>
    <row r="986" customFormat="false" ht="11.25" hidden="false" customHeight="true" outlineLevel="0" collapsed="false">
      <c r="K986" s="0" t="n">
        <v>2015</v>
      </c>
      <c r="L986" s="0" t="n">
        <v>19</v>
      </c>
      <c r="M986" s="0" t="n">
        <v>9</v>
      </c>
      <c r="N986" s="0" t="n">
        <v>62200</v>
      </c>
      <c r="O986" s="0" t="n">
        <v>1132</v>
      </c>
      <c r="P986" s="346" t="n">
        <v>1</v>
      </c>
      <c r="Q986" s="346" t="str">
        <f aca="false">N986&amp;" "&amp;O986</f>
        <v>62200 1132</v>
      </c>
      <c r="R986" s="346" t="str">
        <f aca="false">N986&amp;" "&amp;M986&amp;" "&amp;O986</f>
        <v>62200 9 1132</v>
      </c>
      <c r="Y986" s="0" t="n">
        <v>299</v>
      </c>
      <c r="Z986" s="0" t="n">
        <v>2015</v>
      </c>
      <c r="AA986" s="0" t="n">
        <v>68200</v>
      </c>
      <c r="AB986" s="0" t="n">
        <v>3</v>
      </c>
      <c r="AC986" s="346" t="n">
        <v>0</v>
      </c>
      <c r="AD986" s="346" t="n">
        <v>0</v>
      </c>
    </row>
    <row r="987" customFormat="false" ht="11.25" hidden="false" customHeight="true" outlineLevel="0" collapsed="false">
      <c r="K987" s="0" t="n">
        <v>2015</v>
      </c>
      <c r="L987" s="0" t="n">
        <v>19</v>
      </c>
      <c r="M987" s="0" t="n">
        <v>9</v>
      </c>
      <c r="N987" s="0" t="n">
        <v>63000</v>
      </c>
      <c r="O987" s="0" t="n">
        <v>1130</v>
      </c>
      <c r="P987" s="346" t="n">
        <v>0.97</v>
      </c>
      <c r="Q987" s="346" t="str">
        <f aca="false">N987&amp;" "&amp;O987</f>
        <v>63000 1130</v>
      </c>
      <c r="R987" s="346" t="str">
        <f aca="false">N987&amp;" "&amp;M987&amp;" "&amp;O987</f>
        <v>63000 9 1130</v>
      </c>
      <c r="Y987" s="0" t="n">
        <v>299</v>
      </c>
      <c r="Z987" s="0" t="n">
        <v>2015</v>
      </c>
      <c r="AA987" s="0" t="n">
        <v>68200</v>
      </c>
      <c r="AB987" s="0" t="n">
        <v>2</v>
      </c>
      <c r="AC987" s="346" t="n">
        <v>0</v>
      </c>
      <c r="AD987" s="346" t="n">
        <v>0</v>
      </c>
    </row>
    <row r="988" customFormat="false" ht="11.25" hidden="false" customHeight="true" outlineLevel="0" collapsed="false">
      <c r="K988" s="0" t="n">
        <v>2015</v>
      </c>
      <c r="L988" s="0" t="n">
        <v>19</v>
      </c>
      <c r="M988" s="0" t="n">
        <v>9</v>
      </c>
      <c r="N988" s="0" t="n">
        <v>63000</v>
      </c>
      <c r="O988" s="0" t="n">
        <v>1160</v>
      </c>
      <c r="P988" s="346" t="n">
        <v>2.14</v>
      </c>
      <c r="Q988" s="346" t="str">
        <f aca="false">N988&amp;" "&amp;O988</f>
        <v>63000 1160</v>
      </c>
      <c r="R988" s="346" t="str">
        <f aca="false">N988&amp;" "&amp;M988&amp;" "&amp;O988</f>
        <v>63000 9 1160</v>
      </c>
      <c r="Y988" s="0" t="n">
        <v>299</v>
      </c>
      <c r="Z988" s="0" t="n">
        <v>2015</v>
      </c>
      <c r="AA988" s="0" t="n">
        <v>68100</v>
      </c>
      <c r="AB988" s="0" t="n">
        <v>2</v>
      </c>
      <c r="AC988" s="346" t="n">
        <v>0</v>
      </c>
      <c r="AD988" s="346" t="n">
        <v>0</v>
      </c>
    </row>
    <row r="989" customFormat="false" ht="11.25" hidden="false" customHeight="true" outlineLevel="0" collapsed="false">
      <c r="K989" s="0" t="n">
        <v>2015</v>
      </c>
      <c r="L989" s="0" t="n">
        <v>19</v>
      </c>
      <c r="M989" s="0" t="n">
        <v>9</v>
      </c>
      <c r="N989" s="0" t="n">
        <v>63000</v>
      </c>
      <c r="O989" s="0" t="n">
        <v>1170</v>
      </c>
      <c r="P989" s="346" t="n">
        <v>14.65</v>
      </c>
      <c r="Q989" s="346" t="str">
        <f aca="false">N989&amp;" "&amp;O989</f>
        <v>63000 1170</v>
      </c>
      <c r="R989" s="346" t="str">
        <f aca="false">N989&amp;" "&amp;M989&amp;" "&amp;O989</f>
        <v>63000 9 1170</v>
      </c>
      <c r="Y989" s="0" t="n">
        <v>299</v>
      </c>
      <c r="Z989" s="0" t="n">
        <v>2015</v>
      </c>
      <c r="AA989" s="0" t="n">
        <v>68100</v>
      </c>
      <c r="AB989" s="0" t="n">
        <v>3</v>
      </c>
      <c r="AC989" s="346" t="n">
        <v>0</v>
      </c>
      <c r="AD989" s="346" t="n">
        <v>0</v>
      </c>
    </row>
    <row r="990" customFormat="false" ht="11.25" hidden="false" customHeight="true" outlineLevel="0" collapsed="false">
      <c r="K990" s="0" t="n">
        <v>2015</v>
      </c>
      <c r="L990" s="0" t="n">
        <v>19</v>
      </c>
      <c r="M990" s="0" t="n">
        <v>9</v>
      </c>
      <c r="N990" s="0" t="n">
        <v>63000</v>
      </c>
      <c r="O990" s="0" t="n">
        <v>1190</v>
      </c>
      <c r="P990" s="346" t="n">
        <v>1.6</v>
      </c>
      <c r="Q990" s="346" t="str">
        <f aca="false">N990&amp;" "&amp;O990</f>
        <v>63000 1190</v>
      </c>
      <c r="R990" s="346" t="str">
        <f aca="false">N990&amp;" "&amp;M990&amp;" "&amp;O990</f>
        <v>63000 9 1190</v>
      </c>
      <c r="Y990" s="0" t="n">
        <v>299</v>
      </c>
      <c r="Z990" s="0" t="n">
        <v>2015</v>
      </c>
      <c r="AA990" s="0" t="n">
        <v>68100</v>
      </c>
      <c r="AB990" s="0" t="n">
        <v>9</v>
      </c>
      <c r="AC990" s="346" t="n">
        <v>0</v>
      </c>
      <c r="AD990" s="346" t="n">
        <v>0</v>
      </c>
    </row>
    <row r="991" customFormat="false" ht="11.25" hidden="false" customHeight="true" outlineLevel="0" collapsed="false">
      <c r="K991" s="0" t="n">
        <v>2015</v>
      </c>
      <c r="L991" s="0" t="n">
        <v>19</v>
      </c>
      <c r="M991" s="0" t="n">
        <v>9</v>
      </c>
      <c r="N991" s="0" t="n">
        <v>64000</v>
      </c>
      <c r="O991" s="0" t="n">
        <v>1130</v>
      </c>
      <c r="P991" s="346" t="n">
        <v>0.5</v>
      </c>
      <c r="Q991" s="346" t="str">
        <f aca="false">N991&amp;" "&amp;O991</f>
        <v>64000 1130</v>
      </c>
      <c r="R991" s="346" t="str">
        <f aca="false">N991&amp;" "&amp;M991&amp;" "&amp;O991</f>
        <v>64000 9 1130</v>
      </c>
      <c r="Y991" s="0" t="n">
        <v>299</v>
      </c>
      <c r="Z991" s="0" t="n">
        <v>2015</v>
      </c>
      <c r="AA991" s="0" t="n">
        <v>68200</v>
      </c>
      <c r="AB991" s="0" t="n">
        <v>9</v>
      </c>
      <c r="AC991" s="346" t="n">
        <v>0</v>
      </c>
      <c r="AD991" s="346" t="n">
        <v>0</v>
      </c>
    </row>
    <row r="992" customFormat="false" ht="11.25" hidden="false" customHeight="true" outlineLevel="0" collapsed="false">
      <c r="K992" s="0" t="n">
        <v>2015</v>
      </c>
      <c r="L992" s="0" t="n">
        <v>19</v>
      </c>
      <c r="M992" s="0" t="n">
        <v>9</v>
      </c>
      <c r="N992" s="0" t="n">
        <v>64000</v>
      </c>
      <c r="O992" s="0" t="n">
        <v>1142</v>
      </c>
      <c r="P992" s="346" t="n">
        <v>0.3</v>
      </c>
      <c r="Q992" s="346" t="str">
        <f aca="false">N992&amp;" "&amp;O992</f>
        <v>64000 1142</v>
      </c>
      <c r="R992" s="346" t="str">
        <f aca="false">N992&amp;" "&amp;M992&amp;" "&amp;O992</f>
        <v>64000 9 1142</v>
      </c>
      <c r="Y992" s="0" t="n">
        <v>301</v>
      </c>
      <c r="Z992" s="0" t="n">
        <v>2015</v>
      </c>
      <c r="AA992" s="0" t="n">
        <v>68200</v>
      </c>
      <c r="AB992" s="0" t="n">
        <v>9</v>
      </c>
      <c r="AC992" s="346" t="n">
        <v>0</v>
      </c>
      <c r="AD992" s="346" t="n">
        <v>0</v>
      </c>
    </row>
    <row r="993" customFormat="false" ht="11.25" hidden="false" customHeight="true" outlineLevel="0" collapsed="false">
      <c r="K993" s="0" t="n">
        <v>2015</v>
      </c>
      <c r="L993" s="0" t="n">
        <v>19</v>
      </c>
      <c r="M993" s="0" t="n">
        <v>9</v>
      </c>
      <c r="N993" s="0" t="n">
        <v>64000</v>
      </c>
      <c r="O993" s="0" t="n">
        <v>1160</v>
      </c>
      <c r="P993" s="346" t="n">
        <v>2.25</v>
      </c>
      <c r="Q993" s="346" t="str">
        <f aca="false">N993&amp;" "&amp;O993</f>
        <v>64000 1160</v>
      </c>
      <c r="R993" s="346" t="str">
        <f aca="false">N993&amp;" "&amp;M993&amp;" "&amp;O993</f>
        <v>64000 9 1160</v>
      </c>
      <c r="Y993" s="0" t="n">
        <v>301</v>
      </c>
      <c r="Z993" s="0" t="n">
        <v>2015</v>
      </c>
      <c r="AA993" s="0" t="n">
        <v>68100</v>
      </c>
      <c r="AB993" s="0" t="n">
        <v>2</v>
      </c>
      <c r="AC993" s="346" t="n">
        <v>0</v>
      </c>
      <c r="AD993" s="346" t="n">
        <v>0</v>
      </c>
    </row>
    <row r="994" customFormat="false" ht="11.25" hidden="false" customHeight="true" outlineLevel="0" collapsed="false">
      <c r="K994" s="0" t="n">
        <v>2015</v>
      </c>
      <c r="L994" s="0" t="n">
        <v>19</v>
      </c>
      <c r="M994" s="0" t="n">
        <v>9</v>
      </c>
      <c r="N994" s="0" t="n">
        <v>65000</v>
      </c>
      <c r="O994" s="0" t="n">
        <v>1130</v>
      </c>
      <c r="P994" s="346" t="n">
        <v>1.87</v>
      </c>
      <c r="Q994" s="346" t="str">
        <f aca="false">N994&amp;" "&amp;O994</f>
        <v>65000 1130</v>
      </c>
      <c r="R994" s="346" t="str">
        <f aca="false">N994&amp;" "&amp;M994&amp;" "&amp;O994</f>
        <v>65000 9 1130</v>
      </c>
      <c r="Y994" s="0" t="n">
        <v>301</v>
      </c>
      <c r="Z994" s="0" t="n">
        <v>2015</v>
      </c>
      <c r="AA994" s="0" t="n">
        <v>68100</v>
      </c>
      <c r="AB994" s="0" t="n">
        <v>3</v>
      </c>
      <c r="AC994" s="346" t="n">
        <v>0</v>
      </c>
      <c r="AD994" s="346" t="n">
        <v>0</v>
      </c>
    </row>
    <row r="995" customFormat="false" ht="11.25" hidden="false" customHeight="true" outlineLevel="0" collapsed="false">
      <c r="K995" s="0" t="n">
        <v>2015</v>
      </c>
      <c r="L995" s="0" t="n">
        <v>19</v>
      </c>
      <c r="M995" s="0" t="n">
        <v>9</v>
      </c>
      <c r="N995" s="0" t="n">
        <v>65000</v>
      </c>
      <c r="O995" s="0" t="n">
        <v>1180</v>
      </c>
      <c r="P995" s="346" t="n">
        <v>5.49</v>
      </c>
      <c r="Q995" s="346" t="str">
        <f aca="false">N995&amp;" "&amp;O995</f>
        <v>65000 1180</v>
      </c>
      <c r="R995" s="346" t="str">
        <f aca="false">N995&amp;" "&amp;M995&amp;" "&amp;O995</f>
        <v>65000 9 1180</v>
      </c>
      <c r="Y995" s="0" t="n">
        <v>301</v>
      </c>
      <c r="Z995" s="0" t="n">
        <v>2015</v>
      </c>
      <c r="AA995" s="0" t="n">
        <v>68100</v>
      </c>
      <c r="AB995" s="0" t="n">
        <v>9</v>
      </c>
      <c r="AC995" s="346" t="n">
        <v>0</v>
      </c>
      <c r="AD995" s="346" t="n">
        <v>0</v>
      </c>
    </row>
    <row r="996" customFormat="false" ht="11.25" hidden="false" customHeight="true" outlineLevel="0" collapsed="false">
      <c r="K996" s="0" t="n">
        <v>2015</v>
      </c>
      <c r="L996" s="0" t="n">
        <v>19</v>
      </c>
      <c r="M996" s="0" t="n">
        <v>9</v>
      </c>
      <c r="N996" s="0" t="n">
        <v>68000</v>
      </c>
      <c r="O996" s="0" t="n">
        <v>1120</v>
      </c>
      <c r="P996" s="346" t="n">
        <v>1</v>
      </c>
      <c r="Q996" s="346" t="str">
        <f aca="false">N996&amp;" "&amp;O996</f>
        <v>68000 1120</v>
      </c>
      <c r="R996" s="346" t="str">
        <f aca="false">N996&amp;" "&amp;M996&amp;" "&amp;O996</f>
        <v>68000 9 1120</v>
      </c>
      <c r="Y996" s="0" t="n">
        <v>301</v>
      </c>
      <c r="Z996" s="0" t="n">
        <v>2015</v>
      </c>
      <c r="AA996" s="0" t="n">
        <v>68200</v>
      </c>
      <c r="AB996" s="0" t="n">
        <v>2</v>
      </c>
      <c r="AC996" s="346" t="n">
        <v>0</v>
      </c>
      <c r="AD996" s="346" t="n">
        <v>0</v>
      </c>
    </row>
    <row r="997" customFormat="false" ht="11.25" hidden="false" customHeight="true" outlineLevel="0" collapsed="false">
      <c r="K997" s="0" t="n">
        <v>2015</v>
      </c>
      <c r="L997" s="0" t="n">
        <v>20</v>
      </c>
      <c r="M997" s="0" t="n">
        <v>2</v>
      </c>
      <c r="N997" s="0" t="n">
        <v>61100</v>
      </c>
      <c r="O997" s="0" t="n">
        <v>1120</v>
      </c>
      <c r="P997" s="346" t="n">
        <v>83.5</v>
      </c>
      <c r="Q997" s="346" t="str">
        <f aca="false">N997&amp;" "&amp;O997</f>
        <v>61100 1120</v>
      </c>
      <c r="R997" s="346" t="str">
        <f aca="false">N997&amp;" "&amp;M997&amp;" "&amp;O997</f>
        <v>61100 2 1120</v>
      </c>
      <c r="Y997" s="0" t="n">
        <v>301</v>
      </c>
      <c r="Z997" s="0" t="n">
        <v>2015</v>
      </c>
      <c r="AA997" s="0" t="n">
        <v>68200</v>
      </c>
      <c r="AB997" s="0" t="n">
        <v>3</v>
      </c>
      <c r="AC997" s="346" t="n">
        <v>0</v>
      </c>
      <c r="AD997" s="346" t="n">
        <v>0</v>
      </c>
    </row>
    <row r="998" customFormat="false" ht="11.25" hidden="false" customHeight="true" outlineLevel="0" collapsed="false">
      <c r="K998" s="0" t="n">
        <v>2015</v>
      </c>
      <c r="L998" s="0" t="n">
        <v>20</v>
      </c>
      <c r="M998" s="0" t="n">
        <v>2</v>
      </c>
      <c r="N998" s="0" t="n">
        <v>61100</v>
      </c>
      <c r="O998" s="0" t="n">
        <v>1151</v>
      </c>
      <c r="P998" s="346" t="n">
        <v>23</v>
      </c>
      <c r="Q998" s="346" t="str">
        <f aca="false">N998&amp;" "&amp;O998</f>
        <v>61100 1151</v>
      </c>
      <c r="R998" s="346" t="str">
        <f aca="false">N998&amp;" "&amp;M998&amp;" "&amp;O998</f>
        <v>61100 2 1151</v>
      </c>
      <c r="Y998" s="0" t="n">
        <v>302</v>
      </c>
      <c r="Z998" s="0" t="n">
        <v>2015</v>
      </c>
      <c r="AA998" s="0" t="n">
        <v>68200</v>
      </c>
      <c r="AB998" s="0" t="n">
        <v>9</v>
      </c>
      <c r="AC998" s="346" t="n">
        <v>0</v>
      </c>
      <c r="AD998" s="346" t="n">
        <v>0</v>
      </c>
    </row>
    <row r="999" customFormat="false" ht="11.25" hidden="false" customHeight="true" outlineLevel="0" collapsed="false">
      <c r="K999" s="0" t="n">
        <v>2015</v>
      </c>
      <c r="L999" s="0" t="n">
        <v>20</v>
      </c>
      <c r="M999" s="0" t="n">
        <v>2</v>
      </c>
      <c r="N999" s="0" t="n">
        <v>61100</v>
      </c>
      <c r="O999" s="0" t="n">
        <v>1520</v>
      </c>
      <c r="P999" s="346" t="n">
        <v>2.5</v>
      </c>
      <c r="Q999" s="346" t="str">
        <f aca="false">N999&amp;" "&amp;O999</f>
        <v>61100 1520</v>
      </c>
      <c r="R999" s="346" t="str">
        <f aca="false">N999&amp;" "&amp;M999&amp;" "&amp;O999</f>
        <v>61100 2 1520</v>
      </c>
      <c r="Y999" s="0" t="n">
        <v>302</v>
      </c>
      <c r="Z999" s="0" t="n">
        <v>2015</v>
      </c>
      <c r="AA999" s="0" t="n">
        <v>68200</v>
      </c>
      <c r="AB999" s="0" t="n">
        <v>3</v>
      </c>
      <c r="AC999" s="346" t="n">
        <v>0</v>
      </c>
      <c r="AD999" s="346" t="n">
        <v>0</v>
      </c>
    </row>
    <row r="1000" customFormat="false" ht="11.25" hidden="false" customHeight="true" outlineLevel="0" collapsed="false">
      <c r="K1000" s="0" t="n">
        <v>2015</v>
      </c>
      <c r="L1000" s="0" t="n">
        <v>20</v>
      </c>
      <c r="M1000" s="0" t="n">
        <v>2</v>
      </c>
      <c r="N1000" s="0" t="n">
        <v>61210</v>
      </c>
      <c r="O1000" s="0" t="n">
        <v>1120</v>
      </c>
      <c r="P1000" s="346" t="n">
        <v>1</v>
      </c>
      <c r="Q1000" s="346" t="str">
        <f aca="false">N1000&amp;" "&amp;O1000</f>
        <v>61210 1120</v>
      </c>
      <c r="R1000" s="346" t="str">
        <f aca="false">N1000&amp;" "&amp;M1000&amp;" "&amp;O1000</f>
        <v>61210 2 1120</v>
      </c>
      <c r="Y1000" s="0" t="n">
        <v>302</v>
      </c>
      <c r="Z1000" s="0" t="n">
        <v>2015</v>
      </c>
      <c r="AA1000" s="0" t="n">
        <v>68200</v>
      </c>
      <c r="AB1000" s="0" t="n">
        <v>2</v>
      </c>
      <c r="AC1000" s="346" t="n">
        <v>0</v>
      </c>
      <c r="AD1000" s="346" t="n">
        <v>0</v>
      </c>
    </row>
    <row r="1001" customFormat="false" ht="11.25" hidden="false" customHeight="true" outlineLevel="0" collapsed="false">
      <c r="K1001" s="0" t="n">
        <v>2015</v>
      </c>
      <c r="L1001" s="0" t="n">
        <v>20</v>
      </c>
      <c r="M1001" s="0" t="n">
        <v>2</v>
      </c>
      <c r="N1001" s="0" t="n">
        <v>61230</v>
      </c>
      <c r="O1001" s="0" t="n">
        <v>1120</v>
      </c>
      <c r="P1001" s="346" t="n">
        <v>0.5</v>
      </c>
      <c r="Q1001" s="346" t="str">
        <f aca="false">N1001&amp;" "&amp;O1001</f>
        <v>61230 1120</v>
      </c>
      <c r="R1001" s="346" t="str">
        <f aca="false">N1001&amp;" "&amp;M1001&amp;" "&amp;O1001</f>
        <v>61230 2 1120</v>
      </c>
      <c r="Y1001" s="0" t="n">
        <v>302</v>
      </c>
      <c r="Z1001" s="0" t="n">
        <v>2015</v>
      </c>
      <c r="AA1001" s="0" t="n">
        <v>68100</v>
      </c>
      <c r="AB1001" s="0" t="n">
        <v>9</v>
      </c>
      <c r="AC1001" s="346" t="n">
        <v>0</v>
      </c>
      <c r="AD1001" s="346" t="n">
        <v>0</v>
      </c>
    </row>
    <row r="1002" customFormat="false" ht="11.25" hidden="false" customHeight="true" outlineLevel="0" collapsed="false">
      <c r="K1002" s="0" t="n">
        <v>2015</v>
      </c>
      <c r="L1002" s="0" t="n">
        <v>20</v>
      </c>
      <c r="M1002" s="0" t="n">
        <v>2</v>
      </c>
      <c r="N1002" s="0" t="n">
        <v>61310</v>
      </c>
      <c r="O1002" s="0" t="n">
        <v>1110</v>
      </c>
      <c r="P1002" s="346" t="n">
        <v>2</v>
      </c>
      <c r="Q1002" s="346" t="str">
        <f aca="false">N1002&amp;" "&amp;O1002</f>
        <v>61310 1110</v>
      </c>
      <c r="R1002" s="346" t="str">
        <f aca="false">N1002&amp;" "&amp;M1002&amp;" "&amp;O1002</f>
        <v>61310 2 1110</v>
      </c>
      <c r="Y1002" s="0" t="n">
        <v>302</v>
      </c>
      <c r="Z1002" s="0" t="n">
        <v>2015</v>
      </c>
      <c r="AA1002" s="0" t="n">
        <v>68100</v>
      </c>
      <c r="AB1002" s="0" t="n">
        <v>3</v>
      </c>
      <c r="AC1002" s="346" t="n">
        <v>0</v>
      </c>
      <c r="AD1002" s="346" t="n">
        <v>0</v>
      </c>
    </row>
    <row r="1003" customFormat="false" ht="11.25" hidden="false" customHeight="true" outlineLevel="0" collapsed="false">
      <c r="K1003" s="0" t="n">
        <v>2015</v>
      </c>
      <c r="L1003" s="0" t="n">
        <v>20</v>
      </c>
      <c r="M1003" s="0" t="n">
        <v>2</v>
      </c>
      <c r="N1003" s="0" t="n">
        <v>61320</v>
      </c>
      <c r="O1003" s="0" t="n">
        <v>1122</v>
      </c>
      <c r="P1003" s="346" t="n">
        <v>3</v>
      </c>
      <c r="Q1003" s="346" t="str">
        <f aca="false">N1003&amp;" "&amp;O1003</f>
        <v>61320 1122</v>
      </c>
      <c r="R1003" s="346" t="str">
        <f aca="false">N1003&amp;" "&amp;M1003&amp;" "&amp;O1003</f>
        <v>61320 2 1122</v>
      </c>
      <c r="Y1003" s="0" t="n">
        <v>302</v>
      </c>
      <c r="Z1003" s="0" t="n">
        <v>2015</v>
      </c>
      <c r="AA1003" s="0" t="n">
        <v>68100</v>
      </c>
      <c r="AB1003" s="0" t="n">
        <v>2</v>
      </c>
      <c r="AC1003" s="346" t="n">
        <v>0</v>
      </c>
      <c r="AD1003" s="346" t="n">
        <v>0</v>
      </c>
    </row>
    <row r="1004" customFormat="false" ht="11.25" hidden="false" customHeight="true" outlineLevel="0" collapsed="false">
      <c r="K1004" s="0" t="n">
        <v>2015</v>
      </c>
      <c r="L1004" s="0" t="n">
        <v>20</v>
      </c>
      <c r="M1004" s="0" t="n">
        <v>2</v>
      </c>
      <c r="N1004" s="0" t="n">
        <v>61320</v>
      </c>
      <c r="O1004" s="0" t="n">
        <v>1140</v>
      </c>
      <c r="P1004" s="346" t="n">
        <v>1</v>
      </c>
      <c r="Q1004" s="346" t="str">
        <f aca="false">N1004&amp;" "&amp;O1004</f>
        <v>61320 1140</v>
      </c>
      <c r="R1004" s="346" t="str">
        <f aca="false">N1004&amp;" "&amp;M1004&amp;" "&amp;O1004</f>
        <v>61320 2 1140</v>
      </c>
      <c r="Y1004" s="0" t="n">
        <v>304</v>
      </c>
      <c r="Z1004" s="0" t="n">
        <v>2015</v>
      </c>
      <c r="AA1004" s="0" t="n">
        <v>68200</v>
      </c>
      <c r="AB1004" s="0" t="n">
        <v>9</v>
      </c>
      <c r="AC1004" s="346" t="n">
        <v>0</v>
      </c>
      <c r="AD1004" s="346" t="n">
        <v>0</v>
      </c>
    </row>
    <row r="1005" customFormat="false" ht="11.25" hidden="false" customHeight="true" outlineLevel="0" collapsed="false">
      <c r="K1005" s="0" t="n">
        <v>2015</v>
      </c>
      <c r="L1005" s="0" t="n">
        <v>20</v>
      </c>
      <c r="M1005" s="0" t="n">
        <v>2</v>
      </c>
      <c r="N1005" s="0" t="n">
        <v>61410</v>
      </c>
      <c r="O1005" s="0" t="n">
        <v>1126</v>
      </c>
      <c r="P1005" s="346" t="n">
        <v>3</v>
      </c>
      <c r="Q1005" s="346" t="str">
        <f aca="false">N1005&amp;" "&amp;O1005</f>
        <v>61410 1126</v>
      </c>
      <c r="R1005" s="346" t="str">
        <f aca="false">N1005&amp;" "&amp;M1005&amp;" "&amp;O1005</f>
        <v>61410 2 1126</v>
      </c>
      <c r="Y1005" s="0" t="n">
        <v>304</v>
      </c>
      <c r="Z1005" s="0" t="n">
        <v>2015</v>
      </c>
      <c r="AA1005" s="0" t="n">
        <v>68200</v>
      </c>
      <c r="AB1005" s="0" t="n">
        <v>3</v>
      </c>
      <c r="AC1005" s="346" t="n">
        <v>0</v>
      </c>
      <c r="AD1005" s="346" t="n">
        <v>0</v>
      </c>
    </row>
    <row r="1006" customFormat="false" ht="11.25" hidden="false" customHeight="true" outlineLevel="0" collapsed="false">
      <c r="K1006" s="0" t="n">
        <v>2015</v>
      </c>
      <c r="L1006" s="0" t="n">
        <v>20</v>
      </c>
      <c r="M1006" s="0" t="n">
        <v>2</v>
      </c>
      <c r="N1006" s="0" t="n">
        <v>61410</v>
      </c>
      <c r="O1006" s="0" t="n">
        <v>1127</v>
      </c>
      <c r="P1006" s="346" t="n">
        <v>1</v>
      </c>
      <c r="Q1006" s="346" t="str">
        <f aca="false">N1006&amp;" "&amp;O1006</f>
        <v>61410 1127</v>
      </c>
      <c r="R1006" s="346" t="str">
        <f aca="false">N1006&amp;" "&amp;M1006&amp;" "&amp;O1006</f>
        <v>61410 2 1127</v>
      </c>
      <c r="Y1006" s="0" t="n">
        <v>304</v>
      </c>
      <c r="Z1006" s="0" t="n">
        <v>2015</v>
      </c>
      <c r="AA1006" s="0" t="n">
        <v>68200</v>
      </c>
      <c r="AB1006" s="0" t="n">
        <v>2</v>
      </c>
      <c r="AC1006" s="346" t="n">
        <v>0</v>
      </c>
      <c r="AD1006" s="346" t="n">
        <v>0</v>
      </c>
    </row>
    <row r="1007" customFormat="false" ht="11.25" hidden="false" customHeight="true" outlineLevel="0" collapsed="false">
      <c r="K1007" s="0" t="n">
        <v>2015</v>
      </c>
      <c r="L1007" s="0" t="n">
        <v>20</v>
      </c>
      <c r="M1007" s="0" t="n">
        <v>2</v>
      </c>
      <c r="N1007" s="0" t="n">
        <v>61410</v>
      </c>
      <c r="O1007" s="0" t="n">
        <v>1150</v>
      </c>
      <c r="P1007" s="346" t="n">
        <v>5</v>
      </c>
      <c r="Q1007" s="346" t="str">
        <f aca="false">N1007&amp;" "&amp;O1007</f>
        <v>61410 1150</v>
      </c>
      <c r="R1007" s="346" t="str">
        <f aca="false">N1007&amp;" "&amp;M1007&amp;" "&amp;O1007</f>
        <v>61410 2 1150</v>
      </c>
      <c r="Y1007" s="0" t="n">
        <v>304</v>
      </c>
      <c r="Z1007" s="0" t="n">
        <v>2015</v>
      </c>
      <c r="AA1007" s="0" t="n">
        <v>68100</v>
      </c>
      <c r="AB1007" s="0" t="n">
        <v>9</v>
      </c>
      <c r="AC1007" s="346" t="n">
        <v>0</v>
      </c>
      <c r="AD1007" s="346" t="n">
        <v>0</v>
      </c>
    </row>
    <row r="1008" customFormat="false" ht="11.25" hidden="false" customHeight="true" outlineLevel="0" collapsed="false">
      <c r="K1008" s="0" t="n">
        <v>2015</v>
      </c>
      <c r="L1008" s="0" t="n">
        <v>20</v>
      </c>
      <c r="M1008" s="0" t="n">
        <v>3</v>
      </c>
      <c r="N1008" s="0" t="n">
        <v>61100</v>
      </c>
      <c r="O1008" s="0" t="n">
        <v>1120</v>
      </c>
      <c r="P1008" s="346" t="n">
        <v>57.25</v>
      </c>
      <c r="Q1008" s="346" t="str">
        <f aca="false">N1008&amp;" "&amp;O1008</f>
        <v>61100 1120</v>
      </c>
      <c r="R1008" s="346" t="str">
        <f aca="false">N1008&amp;" "&amp;M1008&amp;" "&amp;O1008</f>
        <v>61100 3 1120</v>
      </c>
      <c r="Y1008" s="0" t="n">
        <v>304</v>
      </c>
      <c r="Z1008" s="0" t="n">
        <v>2015</v>
      </c>
      <c r="AA1008" s="0" t="n">
        <v>68100</v>
      </c>
      <c r="AB1008" s="0" t="n">
        <v>2</v>
      </c>
      <c r="AC1008" s="346" t="n">
        <v>0</v>
      </c>
      <c r="AD1008" s="346" t="n">
        <v>0</v>
      </c>
    </row>
    <row r="1009" customFormat="false" ht="11.25" hidden="false" customHeight="true" outlineLevel="0" collapsed="false">
      <c r="K1009" s="0" t="n">
        <v>2015</v>
      </c>
      <c r="L1009" s="0" t="n">
        <v>20</v>
      </c>
      <c r="M1009" s="0" t="n">
        <v>3</v>
      </c>
      <c r="N1009" s="0" t="n">
        <v>61100</v>
      </c>
      <c r="O1009" s="0" t="n">
        <v>1151</v>
      </c>
      <c r="P1009" s="346" t="n">
        <v>10</v>
      </c>
      <c r="Q1009" s="346" t="str">
        <f aca="false">N1009&amp;" "&amp;O1009</f>
        <v>61100 1151</v>
      </c>
      <c r="R1009" s="346" t="str">
        <f aca="false">N1009&amp;" "&amp;M1009&amp;" "&amp;O1009</f>
        <v>61100 3 1151</v>
      </c>
      <c r="Y1009" s="0" t="n">
        <v>304</v>
      </c>
      <c r="Z1009" s="0" t="n">
        <v>2015</v>
      </c>
      <c r="AA1009" s="0" t="n">
        <v>68100</v>
      </c>
      <c r="AB1009" s="0" t="n">
        <v>3</v>
      </c>
      <c r="AC1009" s="346" t="n">
        <v>0</v>
      </c>
      <c r="AD1009" s="346" t="n">
        <v>0</v>
      </c>
    </row>
    <row r="1010" customFormat="false" ht="11.25" hidden="false" customHeight="true" outlineLevel="0" collapsed="false">
      <c r="K1010" s="0" t="n">
        <v>2015</v>
      </c>
      <c r="L1010" s="0" t="n">
        <v>20</v>
      </c>
      <c r="M1010" s="0" t="n">
        <v>3</v>
      </c>
      <c r="N1010" s="0" t="n">
        <v>61100</v>
      </c>
      <c r="O1010" s="0" t="n">
        <v>1520</v>
      </c>
      <c r="P1010" s="346" t="n">
        <v>4.5</v>
      </c>
      <c r="Q1010" s="346" t="str">
        <f aca="false">N1010&amp;" "&amp;O1010</f>
        <v>61100 1520</v>
      </c>
      <c r="R1010" s="346" t="str">
        <f aca="false">N1010&amp;" "&amp;M1010&amp;" "&amp;O1010</f>
        <v>61100 3 1520</v>
      </c>
      <c r="Y1010" s="0" t="n">
        <v>306</v>
      </c>
      <c r="Z1010" s="0" t="n">
        <v>2015</v>
      </c>
      <c r="AA1010" s="0" t="n">
        <v>68100</v>
      </c>
      <c r="AB1010" s="0" t="n">
        <v>2</v>
      </c>
      <c r="AC1010" s="346" t="n">
        <v>0</v>
      </c>
      <c r="AD1010" s="346" t="n">
        <v>0</v>
      </c>
    </row>
    <row r="1011" customFormat="false" ht="11.25" hidden="false" customHeight="true" outlineLevel="0" collapsed="false">
      <c r="K1011" s="0" t="n">
        <v>2015</v>
      </c>
      <c r="L1011" s="0" t="n">
        <v>20</v>
      </c>
      <c r="M1011" s="0" t="n">
        <v>3</v>
      </c>
      <c r="N1011" s="0" t="n">
        <v>61210</v>
      </c>
      <c r="O1011" s="0" t="n">
        <v>1120</v>
      </c>
      <c r="P1011" s="346" t="n">
        <v>2.25</v>
      </c>
      <c r="Q1011" s="346" t="str">
        <f aca="false">N1011&amp;" "&amp;O1011</f>
        <v>61210 1120</v>
      </c>
      <c r="R1011" s="346" t="str">
        <f aca="false">N1011&amp;" "&amp;M1011&amp;" "&amp;O1011</f>
        <v>61210 3 1120</v>
      </c>
      <c r="Y1011" s="0" t="n">
        <v>306</v>
      </c>
      <c r="Z1011" s="0" t="n">
        <v>2015</v>
      </c>
      <c r="AA1011" s="0" t="n">
        <v>68100</v>
      </c>
      <c r="AB1011" s="0" t="n">
        <v>3</v>
      </c>
      <c r="AC1011" s="346" t="n">
        <v>0</v>
      </c>
      <c r="AD1011" s="346" t="n">
        <v>0</v>
      </c>
    </row>
    <row r="1012" customFormat="false" ht="11.25" hidden="false" customHeight="true" outlineLevel="0" collapsed="false">
      <c r="K1012" s="0" t="n">
        <v>2015</v>
      </c>
      <c r="L1012" s="0" t="n">
        <v>20</v>
      </c>
      <c r="M1012" s="0" t="n">
        <v>3</v>
      </c>
      <c r="N1012" s="0" t="n">
        <v>61210</v>
      </c>
      <c r="O1012" s="0" t="n">
        <v>1150</v>
      </c>
      <c r="P1012" s="346" t="n">
        <v>1</v>
      </c>
      <c r="Q1012" s="346" t="str">
        <f aca="false">N1012&amp;" "&amp;O1012</f>
        <v>61210 1150</v>
      </c>
      <c r="R1012" s="346" t="str">
        <f aca="false">N1012&amp;" "&amp;M1012&amp;" "&amp;O1012</f>
        <v>61210 3 1150</v>
      </c>
      <c r="Y1012" s="0" t="n">
        <v>306</v>
      </c>
      <c r="Z1012" s="0" t="n">
        <v>2015</v>
      </c>
      <c r="AA1012" s="0" t="n">
        <v>68100</v>
      </c>
      <c r="AB1012" s="0" t="n">
        <v>9</v>
      </c>
      <c r="AC1012" s="346" t="n">
        <v>0</v>
      </c>
      <c r="AD1012" s="346" t="n">
        <v>0</v>
      </c>
    </row>
    <row r="1013" customFormat="false" ht="11.25" hidden="false" customHeight="true" outlineLevel="0" collapsed="false">
      <c r="K1013" s="0" t="n">
        <v>2015</v>
      </c>
      <c r="L1013" s="0" t="n">
        <v>20</v>
      </c>
      <c r="M1013" s="0" t="n">
        <v>3</v>
      </c>
      <c r="N1013" s="0" t="n">
        <v>61220</v>
      </c>
      <c r="O1013" s="0" t="n">
        <v>1110</v>
      </c>
      <c r="P1013" s="346" t="n">
        <v>0.95</v>
      </c>
      <c r="Q1013" s="346" t="str">
        <f aca="false">N1013&amp;" "&amp;O1013</f>
        <v>61220 1110</v>
      </c>
      <c r="R1013" s="346" t="str">
        <f aca="false">N1013&amp;" "&amp;M1013&amp;" "&amp;O1013</f>
        <v>61220 3 1110</v>
      </c>
      <c r="Y1013" s="0" t="n">
        <v>306</v>
      </c>
      <c r="Z1013" s="0" t="n">
        <v>2015</v>
      </c>
      <c r="AA1013" s="0" t="n">
        <v>68200</v>
      </c>
      <c r="AB1013" s="0" t="n">
        <v>3</v>
      </c>
      <c r="AC1013" s="346" t="n">
        <v>0</v>
      </c>
      <c r="AD1013" s="346" t="n">
        <v>0</v>
      </c>
    </row>
    <row r="1014" customFormat="false" ht="11.25" hidden="false" customHeight="true" outlineLevel="0" collapsed="false">
      <c r="K1014" s="0" t="n">
        <v>2015</v>
      </c>
      <c r="L1014" s="0" t="n">
        <v>20</v>
      </c>
      <c r="M1014" s="0" t="n">
        <v>3</v>
      </c>
      <c r="N1014" s="0" t="n">
        <v>61230</v>
      </c>
      <c r="O1014" s="0" t="n">
        <v>1120</v>
      </c>
      <c r="P1014" s="346" t="n">
        <v>1.84</v>
      </c>
      <c r="Q1014" s="346" t="str">
        <f aca="false">N1014&amp;" "&amp;O1014</f>
        <v>61230 1120</v>
      </c>
      <c r="R1014" s="346" t="str">
        <f aca="false">N1014&amp;" "&amp;M1014&amp;" "&amp;O1014</f>
        <v>61230 3 1120</v>
      </c>
      <c r="Y1014" s="0" t="n">
        <v>306</v>
      </c>
      <c r="Z1014" s="0" t="n">
        <v>2015</v>
      </c>
      <c r="AA1014" s="0" t="n">
        <v>68200</v>
      </c>
      <c r="AB1014" s="0" t="n">
        <v>2</v>
      </c>
      <c r="AC1014" s="346" t="n">
        <v>0</v>
      </c>
      <c r="AD1014" s="346" t="n">
        <v>0</v>
      </c>
    </row>
    <row r="1015" customFormat="false" ht="11.25" hidden="false" customHeight="true" outlineLevel="0" collapsed="false">
      <c r="K1015" s="0" t="n">
        <v>2015</v>
      </c>
      <c r="L1015" s="0" t="n">
        <v>20</v>
      </c>
      <c r="M1015" s="0" t="n">
        <v>3</v>
      </c>
      <c r="N1015" s="0" t="n">
        <v>61310</v>
      </c>
      <c r="O1015" s="0" t="n">
        <v>1110</v>
      </c>
      <c r="P1015" s="346" t="n">
        <v>0.75</v>
      </c>
      <c r="Q1015" s="346" t="str">
        <f aca="false">N1015&amp;" "&amp;O1015</f>
        <v>61310 1110</v>
      </c>
      <c r="R1015" s="346" t="str">
        <f aca="false">N1015&amp;" "&amp;M1015&amp;" "&amp;O1015</f>
        <v>61310 3 1110</v>
      </c>
      <c r="Y1015" s="0" t="n">
        <v>306</v>
      </c>
      <c r="Z1015" s="0" t="n">
        <v>2015</v>
      </c>
      <c r="AA1015" s="0" t="n">
        <v>68200</v>
      </c>
      <c r="AB1015" s="0" t="n">
        <v>9</v>
      </c>
      <c r="AC1015" s="346" t="n">
        <v>0</v>
      </c>
      <c r="AD1015" s="346" t="n">
        <v>0</v>
      </c>
    </row>
    <row r="1016" customFormat="false" ht="11.25" hidden="false" customHeight="true" outlineLevel="0" collapsed="false">
      <c r="K1016" s="0" t="n">
        <v>2015</v>
      </c>
      <c r="L1016" s="0" t="n">
        <v>20</v>
      </c>
      <c r="M1016" s="0" t="n">
        <v>3</v>
      </c>
      <c r="N1016" s="0" t="n">
        <v>61310</v>
      </c>
      <c r="O1016" s="0" t="n">
        <v>1120</v>
      </c>
      <c r="P1016" s="346" t="n">
        <v>1</v>
      </c>
      <c r="Q1016" s="346" t="str">
        <f aca="false">N1016&amp;" "&amp;O1016</f>
        <v>61310 1120</v>
      </c>
      <c r="R1016" s="346" t="str">
        <f aca="false">N1016&amp;" "&amp;M1016&amp;" "&amp;O1016</f>
        <v>61310 3 1120</v>
      </c>
      <c r="Y1016" s="0" t="n">
        <v>307</v>
      </c>
      <c r="Z1016" s="0" t="n">
        <v>2015</v>
      </c>
      <c r="AA1016" s="0" t="n">
        <v>68100</v>
      </c>
      <c r="AB1016" s="0" t="n">
        <v>2</v>
      </c>
      <c r="AC1016" s="346" t="n">
        <v>0</v>
      </c>
      <c r="AD1016" s="346" t="n">
        <v>0</v>
      </c>
    </row>
    <row r="1017" customFormat="false" ht="11.25" hidden="false" customHeight="true" outlineLevel="0" collapsed="false">
      <c r="K1017" s="0" t="n">
        <v>2015</v>
      </c>
      <c r="L1017" s="0" t="n">
        <v>20</v>
      </c>
      <c r="M1017" s="0" t="n">
        <v>3</v>
      </c>
      <c r="N1017" s="0" t="n">
        <v>61320</v>
      </c>
      <c r="O1017" s="0" t="n">
        <v>1122</v>
      </c>
      <c r="P1017" s="346" t="n">
        <v>1.25</v>
      </c>
      <c r="Q1017" s="346" t="str">
        <f aca="false">N1017&amp;" "&amp;O1017</f>
        <v>61320 1122</v>
      </c>
      <c r="R1017" s="346" t="str">
        <f aca="false">N1017&amp;" "&amp;M1017&amp;" "&amp;O1017</f>
        <v>61320 3 1122</v>
      </c>
      <c r="Y1017" s="0" t="n">
        <v>307</v>
      </c>
      <c r="Z1017" s="0" t="n">
        <v>2015</v>
      </c>
      <c r="AA1017" s="0" t="n">
        <v>68100</v>
      </c>
      <c r="AB1017" s="0" t="n">
        <v>3</v>
      </c>
      <c r="AC1017" s="346" t="n">
        <v>0</v>
      </c>
      <c r="AD1017" s="346" t="n">
        <v>0</v>
      </c>
    </row>
    <row r="1018" customFormat="false" ht="11.25" hidden="false" customHeight="true" outlineLevel="0" collapsed="false">
      <c r="K1018" s="0" t="n">
        <v>2015</v>
      </c>
      <c r="L1018" s="0" t="n">
        <v>20</v>
      </c>
      <c r="M1018" s="0" t="n">
        <v>3</v>
      </c>
      <c r="N1018" s="0" t="n">
        <v>61320</v>
      </c>
      <c r="O1018" s="0" t="n">
        <v>1140</v>
      </c>
      <c r="P1018" s="346" t="n">
        <v>1</v>
      </c>
      <c r="Q1018" s="346" t="str">
        <f aca="false">N1018&amp;" "&amp;O1018</f>
        <v>61320 1140</v>
      </c>
      <c r="R1018" s="346" t="str">
        <f aca="false">N1018&amp;" "&amp;M1018&amp;" "&amp;O1018</f>
        <v>61320 3 1140</v>
      </c>
      <c r="Y1018" s="0" t="n">
        <v>307</v>
      </c>
      <c r="Z1018" s="0" t="n">
        <v>2015</v>
      </c>
      <c r="AA1018" s="0" t="n">
        <v>68200</v>
      </c>
      <c r="AB1018" s="0" t="n">
        <v>9</v>
      </c>
      <c r="AC1018" s="346" t="n">
        <v>0</v>
      </c>
      <c r="AD1018" s="346" t="n">
        <v>0</v>
      </c>
    </row>
    <row r="1019" customFormat="false" ht="11.25" hidden="false" customHeight="true" outlineLevel="0" collapsed="false">
      <c r="K1019" s="0" t="n">
        <v>2015</v>
      </c>
      <c r="L1019" s="0" t="n">
        <v>20</v>
      </c>
      <c r="M1019" s="0" t="n">
        <v>3</v>
      </c>
      <c r="N1019" s="0" t="n">
        <v>61410</v>
      </c>
      <c r="O1019" s="0" t="n">
        <v>1126</v>
      </c>
      <c r="P1019" s="346" t="n">
        <v>1.5</v>
      </c>
      <c r="Q1019" s="346" t="str">
        <f aca="false">N1019&amp;" "&amp;O1019</f>
        <v>61410 1126</v>
      </c>
      <c r="R1019" s="346" t="str">
        <f aca="false">N1019&amp;" "&amp;M1019&amp;" "&amp;O1019</f>
        <v>61410 3 1126</v>
      </c>
      <c r="Y1019" s="0" t="n">
        <v>307</v>
      </c>
      <c r="Z1019" s="0" t="n">
        <v>2015</v>
      </c>
      <c r="AA1019" s="0" t="n">
        <v>68200</v>
      </c>
      <c r="AB1019" s="0" t="n">
        <v>2</v>
      </c>
      <c r="AC1019" s="346" t="n">
        <v>0</v>
      </c>
      <c r="AD1019" s="346" t="n">
        <v>0</v>
      </c>
    </row>
    <row r="1020" customFormat="false" ht="11.25" hidden="false" customHeight="true" outlineLevel="0" collapsed="false">
      <c r="K1020" s="0" t="n">
        <v>2015</v>
      </c>
      <c r="L1020" s="0" t="n">
        <v>20</v>
      </c>
      <c r="M1020" s="0" t="n">
        <v>3</v>
      </c>
      <c r="N1020" s="0" t="n">
        <v>61410</v>
      </c>
      <c r="O1020" s="0" t="n">
        <v>1127</v>
      </c>
      <c r="P1020" s="346" t="n">
        <v>2</v>
      </c>
      <c r="Q1020" s="346" t="str">
        <f aca="false">N1020&amp;" "&amp;O1020</f>
        <v>61410 1127</v>
      </c>
      <c r="R1020" s="346" t="str">
        <f aca="false">N1020&amp;" "&amp;M1020&amp;" "&amp;O1020</f>
        <v>61410 3 1127</v>
      </c>
      <c r="Y1020" s="0" t="n">
        <v>307</v>
      </c>
      <c r="Z1020" s="0" t="n">
        <v>2015</v>
      </c>
      <c r="AA1020" s="0" t="n">
        <v>68200</v>
      </c>
      <c r="AB1020" s="0" t="n">
        <v>3</v>
      </c>
      <c r="AC1020" s="346" t="n">
        <v>0</v>
      </c>
      <c r="AD1020" s="346" t="n">
        <v>0</v>
      </c>
    </row>
    <row r="1021" customFormat="false" ht="11.25" hidden="false" customHeight="true" outlineLevel="0" collapsed="false">
      <c r="K1021" s="0" t="n">
        <v>2015</v>
      </c>
      <c r="L1021" s="0" t="n">
        <v>20</v>
      </c>
      <c r="M1021" s="0" t="n">
        <v>3</v>
      </c>
      <c r="N1021" s="0" t="n">
        <v>61410</v>
      </c>
      <c r="O1021" s="0" t="n">
        <v>1150</v>
      </c>
      <c r="P1021" s="346" t="n">
        <v>4</v>
      </c>
      <c r="Q1021" s="346" t="str">
        <f aca="false">N1021&amp;" "&amp;O1021</f>
        <v>61410 1150</v>
      </c>
      <c r="R1021" s="346" t="str">
        <f aca="false">N1021&amp;" "&amp;M1021&amp;" "&amp;O1021</f>
        <v>61410 3 1150</v>
      </c>
      <c r="Y1021" s="0" t="n">
        <v>307</v>
      </c>
      <c r="Z1021" s="0" t="n">
        <v>2015</v>
      </c>
      <c r="AA1021" s="0" t="n">
        <v>68100</v>
      </c>
      <c r="AB1021" s="0" t="n">
        <v>9</v>
      </c>
      <c r="AC1021" s="346" t="n">
        <v>0</v>
      </c>
      <c r="AD1021" s="346" t="n">
        <v>0</v>
      </c>
    </row>
    <row r="1022" customFormat="false" ht="11.25" hidden="false" customHeight="true" outlineLevel="0" collapsed="false">
      <c r="K1022" s="0" t="n">
        <v>2015</v>
      </c>
      <c r="L1022" s="0" t="n">
        <v>20</v>
      </c>
      <c r="M1022" s="0" t="n">
        <v>9</v>
      </c>
      <c r="N1022" s="0" t="n">
        <v>61100</v>
      </c>
      <c r="O1022" s="0" t="n">
        <v>1110</v>
      </c>
      <c r="P1022" s="346" t="n">
        <v>0.12</v>
      </c>
      <c r="Q1022" s="346" t="str">
        <f aca="false">N1022&amp;" "&amp;O1022</f>
        <v>61100 1110</v>
      </c>
      <c r="R1022" s="346" t="str">
        <f aca="false">N1022&amp;" "&amp;M1022&amp;" "&amp;O1022</f>
        <v>61100 9 1110</v>
      </c>
      <c r="Y1022" s="0" t="n">
        <v>308</v>
      </c>
      <c r="Z1022" s="0" t="n">
        <v>2015</v>
      </c>
      <c r="AA1022" s="0" t="n">
        <v>68100</v>
      </c>
      <c r="AB1022" s="0" t="n">
        <v>2</v>
      </c>
      <c r="AC1022" s="346" t="n">
        <v>0</v>
      </c>
      <c r="AD1022" s="346" t="n">
        <v>0</v>
      </c>
    </row>
    <row r="1023" customFormat="false" ht="11.25" hidden="false" customHeight="true" outlineLevel="0" collapsed="false">
      <c r="K1023" s="0" t="n">
        <v>2015</v>
      </c>
      <c r="L1023" s="0" t="n">
        <v>20</v>
      </c>
      <c r="M1023" s="0" t="n">
        <v>9</v>
      </c>
      <c r="N1023" s="0" t="n">
        <v>61100</v>
      </c>
      <c r="O1023" s="0" t="n">
        <v>1120</v>
      </c>
      <c r="P1023" s="346" t="n">
        <v>6</v>
      </c>
      <c r="Q1023" s="346" t="str">
        <f aca="false">N1023&amp;" "&amp;O1023</f>
        <v>61100 1120</v>
      </c>
      <c r="R1023" s="346" t="str">
        <f aca="false">N1023&amp;" "&amp;M1023&amp;" "&amp;O1023</f>
        <v>61100 9 1120</v>
      </c>
      <c r="Y1023" s="0" t="n">
        <v>308</v>
      </c>
      <c r="Z1023" s="0" t="n">
        <v>2015</v>
      </c>
      <c r="AA1023" s="0" t="n">
        <v>68100</v>
      </c>
      <c r="AB1023" s="0" t="n">
        <v>3</v>
      </c>
      <c r="AC1023" s="346" t="n">
        <v>0</v>
      </c>
      <c r="AD1023" s="346" t="n">
        <v>0</v>
      </c>
    </row>
    <row r="1024" customFormat="false" ht="11.25" hidden="false" customHeight="true" outlineLevel="0" collapsed="false">
      <c r="K1024" s="0" t="n">
        <v>2015</v>
      </c>
      <c r="L1024" s="0" t="n">
        <v>20</v>
      </c>
      <c r="M1024" s="0" t="n">
        <v>9</v>
      </c>
      <c r="N1024" s="0" t="n">
        <v>61100</v>
      </c>
      <c r="O1024" s="0" t="n">
        <v>1140</v>
      </c>
      <c r="P1024" s="346" t="n">
        <v>3.5</v>
      </c>
      <c r="Q1024" s="346" t="str">
        <f aca="false">N1024&amp;" "&amp;O1024</f>
        <v>61100 1140</v>
      </c>
      <c r="R1024" s="346" t="str">
        <f aca="false">N1024&amp;" "&amp;M1024&amp;" "&amp;O1024</f>
        <v>61100 9 1140</v>
      </c>
      <c r="Y1024" s="0" t="n">
        <v>308</v>
      </c>
      <c r="Z1024" s="0" t="n">
        <v>2015</v>
      </c>
      <c r="AA1024" s="0" t="n">
        <v>68100</v>
      </c>
      <c r="AB1024" s="0" t="n">
        <v>9</v>
      </c>
      <c r="AC1024" s="346" t="n">
        <v>0</v>
      </c>
      <c r="AD1024" s="346" t="n">
        <v>0</v>
      </c>
    </row>
    <row r="1025" customFormat="false" ht="11.25" hidden="false" customHeight="true" outlineLevel="0" collapsed="false">
      <c r="K1025" s="0" t="n">
        <v>2015</v>
      </c>
      <c r="L1025" s="0" t="n">
        <v>20</v>
      </c>
      <c r="M1025" s="0" t="n">
        <v>9</v>
      </c>
      <c r="N1025" s="0" t="n">
        <v>61100</v>
      </c>
      <c r="O1025" s="0" t="n">
        <v>1150</v>
      </c>
      <c r="P1025" s="346" t="n">
        <v>0.19</v>
      </c>
      <c r="Q1025" s="346" t="str">
        <f aca="false">N1025&amp;" "&amp;O1025</f>
        <v>61100 1150</v>
      </c>
      <c r="R1025" s="346" t="str">
        <f aca="false">N1025&amp;" "&amp;M1025&amp;" "&amp;O1025</f>
        <v>61100 9 1150</v>
      </c>
      <c r="Y1025" s="0" t="n">
        <v>308</v>
      </c>
      <c r="Z1025" s="0" t="n">
        <v>2015</v>
      </c>
      <c r="AA1025" s="0" t="n">
        <v>68200</v>
      </c>
      <c r="AB1025" s="0" t="n">
        <v>2</v>
      </c>
      <c r="AC1025" s="346" t="n">
        <v>0</v>
      </c>
      <c r="AD1025" s="346" t="n">
        <v>0</v>
      </c>
    </row>
    <row r="1026" customFormat="false" ht="11.25" hidden="false" customHeight="true" outlineLevel="0" collapsed="false">
      <c r="K1026" s="0" t="n">
        <v>2015</v>
      </c>
      <c r="L1026" s="0" t="n">
        <v>20</v>
      </c>
      <c r="M1026" s="0" t="n">
        <v>9</v>
      </c>
      <c r="N1026" s="0" t="n">
        <v>61100</v>
      </c>
      <c r="O1026" s="0" t="n">
        <v>1520</v>
      </c>
      <c r="P1026" s="346" t="n">
        <v>0.3</v>
      </c>
      <c r="Q1026" s="346" t="str">
        <f aca="false">N1026&amp;" "&amp;O1026</f>
        <v>61100 1520</v>
      </c>
      <c r="R1026" s="346" t="str">
        <f aca="false">N1026&amp;" "&amp;M1026&amp;" "&amp;O1026</f>
        <v>61100 9 1520</v>
      </c>
      <c r="Y1026" s="0" t="n">
        <v>308</v>
      </c>
      <c r="Z1026" s="0" t="n">
        <v>2015</v>
      </c>
      <c r="AA1026" s="0" t="n">
        <v>68200</v>
      </c>
      <c r="AB1026" s="0" t="n">
        <v>3</v>
      </c>
      <c r="AC1026" s="346" t="n">
        <v>0</v>
      </c>
      <c r="AD1026" s="346" t="n">
        <v>0</v>
      </c>
    </row>
    <row r="1027" customFormat="false" ht="11.25" hidden="false" customHeight="true" outlineLevel="0" collapsed="false">
      <c r="K1027" s="0" t="n">
        <v>2015</v>
      </c>
      <c r="L1027" s="0" t="n">
        <v>20</v>
      </c>
      <c r="M1027" s="0" t="n">
        <v>9</v>
      </c>
      <c r="N1027" s="0" t="n">
        <v>61310</v>
      </c>
      <c r="O1027" s="0" t="n">
        <v>1120</v>
      </c>
      <c r="P1027" s="346" t="n">
        <v>2</v>
      </c>
      <c r="Q1027" s="346" t="str">
        <f aca="false">N1027&amp;" "&amp;O1027</f>
        <v>61310 1120</v>
      </c>
      <c r="R1027" s="346" t="str">
        <f aca="false">N1027&amp;" "&amp;M1027&amp;" "&amp;O1027</f>
        <v>61310 9 1120</v>
      </c>
      <c r="Y1027" s="0" t="n">
        <v>308</v>
      </c>
      <c r="Z1027" s="0" t="n">
        <v>2015</v>
      </c>
      <c r="AA1027" s="0" t="n">
        <v>68200</v>
      </c>
      <c r="AB1027" s="0" t="n">
        <v>9</v>
      </c>
      <c r="AC1027" s="346" t="n">
        <v>0</v>
      </c>
      <c r="AD1027" s="346" t="n">
        <v>0</v>
      </c>
    </row>
    <row r="1028" customFormat="false" ht="11.25" hidden="false" customHeight="true" outlineLevel="0" collapsed="false">
      <c r="K1028" s="0" t="n">
        <v>2015</v>
      </c>
      <c r="L1028" s="0" t="n">
        <v>20</v>
      </c>
      <c r="M1028" s="0" t="n">
        <v>9</v>
      </c>
      <c r="N1028" s="0" t="n">
        <v>61310</v>
      </c>
      <c r="O1028" s="0" t="n">
        <v>1140</v>
      </c>
      <c r="P1028" s="346" t="n">
        <v>1.25</v>
      </c>
      <c r="Q1028" s="346" t="str">
        <f aca="false">N1028&amp;" "&amp;O1028</f>
        <v>61310 1140</v>
      </c>
      <c r="R1028" s="346" t="str">
        <f aca="false">N1028&amp;" "&amp;M1028&amp;" "&amp;O1028</f>
        <v>61310 9 1140</v>
      </c>
      <c r="Y1028" s="0" t="n">
        <v>309</v>
      </c>
      <c r="Z1028" s="0" t="n">
        <v>2015</v>
      </c>
      <c r="AA1028" s="0" t="n">
        <v>68100</v>
      </c>
      <c r="AB1028" s="0" t="n">
        <v>3</v>
      </c>
      <c r="AC1028" s="346" t="n">
        <v>0</v>
      </c>
      <c r="AD1028" s="346" t="n">
        <v>0</v>
      </c>
    </row>
    <row r="1029" customFormat="false" ht="11.25" hidden="false" customHeight="true" outlineLevel="0" collapsed="false">
      <c r="K1029" s="0" t="n">
        <v>2015</v>
      </c>
      <c r="L1029" s="0" t="n">
        <v>20</v>
      </c>
      <c r="M1029" s="0" t="n">
        <v>9</v>
      </c>
      <c r="N1029" s="0" t="n">
        <v>62100</v>
      </c>
      <c r="O1029" s="0" t="n">
        <v>1111</v>
      </c>
      <c r="P1029" s="346" t="n">
        <v>7</v>
      </c>
      <c r="Q1029" s="346" t="str">
        <f aca="false">N1029&amp;" "&amp;O1029</f>
        <v>62100 1111</v>
      </c>
      <c r="R1029" s="346" t="str">
        <f aca="false">N1029&amp;" "&amp;M1029&amp;" "&amp;O1029</f>
        <v>62100 9 1111</v>
      </c>
      <c r="Y1029" s="0" t="n">
        <v>309</v>
      </c>
      <c r="Z1029" s="0" t="n">
        <v>2015</v>
      </c>
      <c r="AA1029" s="0" t="n">
        <v>68100</v>
      </c>
      <c r="AB1029" s="0" t="n">
        <v>2</v>
      </c>
      <c r="AC1029" s="346" t="n">
        <v>0</v>
      </c>
      <c r="AD1029" s="346" t="n">
        <v>0</v>
      </c>
    </row>
    <row r="1030" customFormat="false" ht="11.25" hidden="false" customHeight="true" outlineLevel="0" collapsed="false">
      <c r="K1030" s="0" t="n">
        <v>2015</v>
      </c>
      <c r="L1030" s="0" t="n">
        <v>20</v>
      </c>
      <c r="M1030" s="0" t="n">
        <v>9</v>
      </c>
      <c r="N1030" s="0" t="n">
        <v>62100</v>
      </c>
      <c r="O1030" s="0" t="n">
        <v>1112</v>
      </c>
      <c r="P1030" s="346" t="n">
        <v>1</v>
      </c>
      <c r="Q1030" s="346" t="str">
        <f aca="false">N1030&amp;" "&amp;O1030</f>
        <v>62100 1112</v>
      </c>
      <c r="R1030" s="346" t="str">
        <f aca="false">N1030&amp;" "&amp;M1030&amp;" "&amp;O1030</f>
        <v>62100 9 1112</v>
      </c>
      <c r="Y1030" s="0" t="n">
        <v>309</v>
      </c>
      <c r="Z1030" s="0" t="n">
        <v>2015</v>
      </c>
      <c r="AA1030" s="0" t="n">
        <v>68100</v>
      </c>
      <c r="AB1030" s="0" t="n">
        <v>9</v>
      </c>
      <c r="AC1030" s="346" t="n">
        <v>0</v>
      </c>
      <c r="AD1030" s="346" t="n">
        <v>0</v>
      </c>
    </row>
    <row r="1031" customFormat="false" ht="11.25" hidden="false" customHeight="true" outlineLevel="0" collapsed="false">
      <c r="K1031" s="0" t="n">
        <v>2015</v>
      </c>
      <c r="L1031" s="0" t="n">
        <v>20</v>
      </c>
      <c r="M1031" s="0" t="n">
        <v>9</v>
      </c>
      <c r="N1031" s="0" t="n">
        <v>62100</v>
      </c>
      <c r="O1031" s="0" t="n">
        <v>1150</v>
      </c>
      <c r="P1031" s="346" t="n">
        <v>2.5</v>
      </c>
      <c r="Q1031" s="346" t="str">
        <f aca="false">N1031&amp;" "&amp;O1031</f>
        <v>62100 1150</v>
      </c>
      <c r="R1031" s="346" t="str">
        <f aca="false">N1031&amp;" "&amp;M1031&amp;" "&amp;O1031</f>
        <v>62100 9 1150</v>
      </c>
      <c r="Y1031" s="0" t="n">
        <v>309</v>
      </c>
      <c r="Z1031" s="0" t="n">
        <v>2015</v>
      </c>
      <c r="AA1031" s="0" t="n">
        <v>68200</v>
      </c>
      <c r="AB1031" s="0" t="n">
        <v>9</v>
      </c>
      <c r="AC1031" s="346" t="n">
        <v>0</v>
      </c>
      <c r="AD1031" s="346" t="n">
        <v>0</v>
      </c>
    </row>
    <row r="1032" customFormat="false" ht="11.25" hidden="false" customHeight="true" outlineLevel="0" collapsed="false">
      <c r="K1032" s="0" t="n">
        <v>2015</v>
      </c>
      <c r="L1032" s="0" t="n">
        <v>20</v>
      </c>
      <c r="M1032" s="0" t="n">
        <v>9</v>
      </c>
      <c r="N1032" s="0" t="n">
        <v>62200</v>
      </c>
      <c r="O1032" s="0" t="n">
        <v>1131</v>
      </c>
      <c r="P1032" s="346" t="n">
        <v>4.75</v>
      </c>
      <c r="Q1032" s="346" t="str">
        <f aca="false">N1032&amp;" "&amp;O1032</f>
        <v>62200 1131</v>
      </c>
      <c r="R1032" s="346" t="str">
        <f aca="false">N1032&amp;" "&amp;M1032&amp;" "&amp;O1032</f>
        <v>62200 9 1131</v>
      </c>
      <c r="Y1032" s="0" t="n">
        <v>309</v>
      </c>
      <c r="Z1032" s="0" t="n">
        <v>2015</v>
      </c>
      <c r="AA1032" s="0" t="n">
        <v>68200</v>
      </c>
      <c r="AB1032" s="0" t="n">
        <v>3</v>
      </c>
      <c r="AC1032" s="346" t="n">
        <v>0</v>
      </c>
      <c r="AD1032" s="346" t="n">
        <v>0</v>
      </c>
    </row>
    <row r="1033" customFormat="false" ht="11.25" hidden="false" customHeight="true" outlineLevel="0" collapsed="false">
      <c r="K1033" s="0" t="n">
        <v>2015</v>
      </c>
      <c r="L1033" s="0" t="n">
        <v>20</v>
      </c>
      <c r="M1033" s="0" t="n">
        <v>9</v>
      </c>
      <c r="N1033" s="0" t="n">
        <v>63000</v>
      </c>
      <c r="O1033" s="0" t="n">
        <v>1150</v>
      </c>
      <c r="P1033" s="346" t="n">
        <v>0.75</v>
      </c>
      <c r="Q1033" s="346" t="str">
        <f aca="false">N1033&amp;" "&amp;O1033</f>
        <v>63000 1150</v>
      </c>
      <c r="R1033" s="346" t="str">
        <f aca="false">N1033&amp;" "&amp;M1033&amp;" "&amp;O1033</f>
        <v>63000 9 1150</v>
      </c>
      <c r="Y1033" s="0" t="n">
        <v>309</v>
      </c>
      <c r="Z1033" s="0" t="n">
        <v>2015</v>
      </c>
      <c r="AA1033" s="0" t="n">
        <v>68200</v>
      </c>
      <c r="AB1033" s="0" t="n">
        <v>2</v>
      </c>
      <c r="AC1033" s="346" t="n">
        <v>0</v>
      </c>
      <c r="AD1033" s="346" t="n">
        <v>0</v>
      </c>
    </row>
    <row r="1034" customFormat="false" ht="11.25" hidden="false" customHeight="true" outlineLevel="0" collapsed="false">
      <c r="K1034" s="0" t="n">
        <v>2015</v>
      </c>
      <c r="L1034" s="0" t="n">
        <v>20</v>
      </c>
      <c r="M1034" s="0" t="n">
        <v>9</v>
      </c>
      <c r="N1034" s="0" t="n">
        <v>63000</v>
      </c>
      <c r="O1034" s="0" t="n">
        <v>1160</v>
      </c>
      <c r="P1034" s="346" t="n">
        <v>2.25</v>
      </c>
      <c r="Q1034" s="346" t="str">
        <f aca="false">N1034&amp;" "&amp;O1034</f>
        <v>63000 1160</v>
      </c>
      <c r="R1034" s="346" t="str">
        <f aca="false">N1034&amp;" "&amp;M1034&amp;" "&amp;O1034</f>
        <v>63000 9 1160</v>
      </c>
      <c r="Y1034" s="0" t="n">
        <v>310</v>
      </c>
      <c r="Z1034" s="0" t="n">
        <v>2015</v>
      </c>
      <c r="AA1034" s="0" t="n">
        <v>68200</v>
      </c>
      <c r="AB1034" s="0" t="n">
        <v>3</v>
      </c>
      <c r="AC1034" s="346" t="n">
        <v>0</v>
      </c>
      <c r="AD1034" s="346" t="n">
        <v>0</v>
      </c>
    </row>
    <row r="1035" customFormat="false" ht="11.25" hidden="false" customHeight="true" outlineLevel="0" collapsed="false">
      <c r="K1035" s="0" t="n">
        <v>2015</v>
      </c>
      <c r="L1035" s="0" t="n">
        <v>20</v>
      </c>
      <c r="M1035" s="0" t="n">
        <v>9</v>
      </c>
      <c r="N1035" s="0" t="n">
        <v>63000</v>
      </c>
      <c r="O1035" s="0" t="n">
        <v>1170</v>
      </c>
      <c r="P1035" s="346" t="n">
        <v>50.25</v>
      </c>
      <c r="Q1035" s="346" t="str">
        <f aca="false">N1035&amp;" "&amp;O1035</f>
        <v>63000 1170</v>
      </c>
      <c r="R1035" s="346" t="str">
        <f aca="false">N1035&amp;" "&amp;M1035&amp;" "&amp;O1035</f>
        <v>63000 9 1170</v>
      </c>
      <c r="Y1035" s="0" t="n">
        <v>310</v>
      </c>
      <c r="Z1035" s="0" t="n">
        <v>2015</v>
      </c>
      <c r="AA1035" s="0" t="n">
        <v>68200</v>
      </c>
      <c r="AB1035" s="0" t="n">
        <v>2</v>
      </c>
      <c r="AC1035" s="346" t="n">
        <v>0</v>
      </c>
      <c r="AD1035" s="346" t="n">
        <v>0</v>
      </c>
    </row>
    <row r="1036" customFormat="false" ht="11.25" hidden="false" customHeight="true" outlineLevel="0" collapsed="false">
      <c r="K1036" s="0" t="n">
        <v>2015</v>
      </c>
      <c r="L1036" s="0" t="n">
        <v>20</v>
      </c>
      <c r="M1036" s="0" t="n">
        <v>9</v>
      </c>
      <c r="N1036" s="0" t="n">
        <v>64000</v>
      </c>
      <c r="O1036" s="0" t="n">
        <v>1110</v>
      </c>
      <c r="P1036" s="346" t="n">
        <v>1</v>
      </c>
      <c r="Q1036" s="346" t="str">
        <f aca="false">N1036&amp;" "&amp;O1036</f>
        <v>64000 1110</v>
      </c>
      <c r="R1036" s="346" t="str">
        <f aca="false">N1036&amp;" "&amp;M1036&amp;" "&amp;O1036</f>
        <v>64000 9 1110</v>
      </c>
      <c r="Y1036" s="0" t="n">
        <v>310</v>
      </c>
      <c r="Z1036" s="0" t="n">
        <v>2015</v>
      </c>
      <c r="AA1036" s="0" t="n">
        <v>68100</v>
      </c>
      <c r="AB1036" s="0" t="n">
        <v>9</v>
      </c>
      <c r="AC1036" s="346" t="n">
        <v>0</v>
      </c>
      <c r="AD1036" s="346" t="n">
        <v>0</v>
      </c>
    </row>
    <row r="1037" customFormat="false" ht="11.25" hidden="false" customHeight="true" outlineLevel="0" collapsed="false">
      <c r="K1037" s="0" t="n">
        <v>2015</v>
      </c>
      <c r="L1037" s="0" t="n">
        <v>20</v>
      </c>
      <c r="M1037" s="0" t="n">
        <v>9</v>
      </c>
      <c r="N1037" s="0" t="n">
        <v>64000</v>
      </c>
      <c r="O1037" s="0" t="n">
        <v>1160</v>
      </c>
      <c r="P1037" s="346" t="n">
        <v>5.25</v>
      </c>
      <c r="Q1037" s="346" t="str">
        <f aca="false">N1037&amp;" "&amp;O1037</f>
        <v>64000 1160</v>
      </c>
      <c r="R1037" s="346" t="str">
        <f aca="false">N1037&amp;" "&amp;M1037&amp;" "&amp;O1037</f>
        <v>64000 9 1160</v>
      </c>
      <c r="Y1037" s="0" t="n">
        <v>310</v>
      </c>
      <c r="Z1037" s="0" t="n">
        <v>2015</v>
      </c>
      <c r="AA1037" s="0" t="n">
        <v>68100</v>
      </c>
      <c r="AB1037" s="0" t="n">
        <v>3</v>
      </c>
      <c r="AC1037" s="346" t="n">
        <v>0</v>
      </c>
      <c r="AD1037" s="346" t="n">
        <v>0</v>
      </c>
    </row>
    <row r="1038" customFormat="false" ht="11.25" hidden="false" customHeight="true" outlineLevel="0" collapsed="false">
      <c r="K1038" s="0" t="n">
        <v>2015</v>
      </c>
      <c r="L1038" s="0" t="n">
        <v>20</v>
      </c>
      <c r="M1038" s="0" t="n">
        <v>9</v>
      </c>
      <c r="N1038" s="0" t="n">
        <v>65000</v>
      </c>
      <c r="O1038" s="0" t="n">
        <v>1110</v>
      </c>
      <c r="P1038" s="346" t="n">
        <v>0.7</v>
      </c>
      <c r="Q1038" s="346" t="str">
        <f aca="false">N1038&amp;" "&amp;O1038</f>
        <v>65000 1110</v>
      </c>
      <c r="R1038" s="346" t="str">
        <f aca="false">N1038&amp;" "&amp;M1038&amp;" "&amp;O1038</f>
        <v>65000 9 1110</v>
      </c>
      <c r="Y1038" s="0" t="n">
        <v>310</v>
      </c>
      <c r="Z1038" s="0" t="n">
        <v>2015</v>
      </c>
      <c r="AA1038" s="0" t="n">
        <v>68100</v>
      </c>
      <c r="AB1038" s="0" t="n">
        <v>2</v>
      </c>
      <c r="AC1038" s="346" t="n">
        <v>0</v>
      </c>
      <c r="AD1038" s="346" t="n">
        <v>0</v>
      </c>
    </row>
    <row r="1039" customFormat="false" ht="11.25" hidden="false" customHeight="true" outlineLevel="0" collapsed="false">
      <c r="K1039" s="0" t="n">
        <v>2015</v>
      </c>
      <c r="L1039" s="0" t="n">
        <v>20</v>
      </c>
      <c r="M1039" s="0" t="n">
        <v>9</v>
      </c>
      <c r="N1039" s="0" t="n">
        <v>65000</v>
      </c>
      <c r="O1039" s="0" t="n">
        <v>1150</v>
      </c>
      <c r="P1039" s="346" t="n">
        <v>1</v>
      </c>
      <c r="Q1039" s="346" t="str">
        <f aca="false">N1039&amp;" "&amp;O1039</f>
        <v>65000 1150</v>
      </c>
      <c r="R1039" s="346" t="str">
        <f aca="false">N1039&amp;" "&amp;M1039&amp;" "&amp;O1039</f>
        <v>65000 9 1150</v>
      </c>
      <c r="Y1039" s="0" t="n">
        <v>310</v>
      </c>
      <c r="Z1039" s="0" t="n">
        <v>2015</v>
      </c>
      <c r="AA1039" s="0" t="n">
        <v>68200</v>
      </c>
      <c r="AB1039" s="0" t="n">
        <v>9</v>
      </c>
      <c r="AC1039" s="346" t="n">
        <v>0</v>
      </c>
      <c r="AD1039" s="346" t="n">
        <v>0</v>
      </c>
    </row>
    <row r="1040" customFormat="false" ht="11.25" hidden="false" customHeight="true" outlineLevel="0" collapsed="false">
      <c r="K1040" s="0" t="n">
        <v>2015</v>
      </c>
      <c r="L1040" s="0" t="n">
        <v>20</v>
      </c>
      <c r="M1040" s="0" t="n">
        <v>9</v>
      </c>
      <c r="N1040" s="0" t="n">
        <v>65000</v>
      </c>
      <c r="O1040" s="0" t="n">
        <v>1190</v>
      </c>
      <c r="P1040" s="346" t="n">
        <v>20</v>
      </c>
      <c r="Q1040" s="346" t="str">
        <f aca="false">N1040&amp;" "&amp;O1040</f>
        <v>65000 1190</v>
      </c>
      <c r="R1040" s="346" t="str">
        <f aca="false">N1040&amp;" "&amp;M1040&amp;" "&amp;O1040</f>
        <v>65000 9 1190</v>
      </c>
      <c r="Y1040" s="0" t="n">
        <v>311</v>
      </c>
      <c r="Z1040" s="0" t="n">
        <v>2015</v>
      </c>
      <c r="AA1040" s="0" t="n">
        <v>68100</v>
      </c>
      <c r="AB1040" s="0" t="n">
        <v>2</v>
      </c>
      <c r="AC1040" s="346" t="n">
        <v>0</v>
      </c>
      <c r="AD1040" s="346" t="n">
        <v>0</v>
      </c>
    </row>
    <row r="1041" customFormat="false" ht="11.25" hidden="false" customHeight="true" outlineLevel="0" collapsed="false">
      <c r="K1041" s="0" t="n">
        <v>2015</v>
      </c>
      <c r="L1041" s="0" t="n">
        <v>20</v>
      </c>
      <c r="M1041" s="0" t="n">
        <v>9</v>
      </c>
      <c r="N1041" s="0" t="n">
        <v>68000</v>
      </c>
      <c r="O1041" s="0" t="n">
        <v>1110</v>
      </c>
      <c r="P1041" s="346" t="n">
        <v>0.85</v>
      </c>
      <c r="Q1041" s="346" t="str">
        <f aca="false">N1041&amp;" "&amp;O1041</f>
        <v>68000 1110</v>
      </c>
      <c r="R1041" s="346" t="str">
        <f aca="false">N1041&amp;" "&amp;M1041&amp;" "&amp;O1041</f>
        <v>68000 9 1110</v>
      </c>
      <c r="Y1041" s="0" t="n">
        <v>311</v>
      </c>
      <c r="Z1041" s="0" t="n">
        <v>2015</v>
      </c>
      <c r="AA1041" s="0" t="n">
        <v>68100</v>
      </c>
      <c r="AB1041" s="0" t="n">
        <v>3</v>
      </c>
      <c r="AC1041" s="346" t="n">
        <v>0</v>
      </c>
      <c r="AD1041" s="346" t="n">
        <v>0</v>
      </c>
    </row>
    <row r="1042" customFormat="false" ht="11.25" hidden="false" customHeight="true" outlineLevel="0" collapsed="false">
      <c r="K1042" s="0" t="n">
        <v>2015</v>
      </c>
      <c r="L1042" s="0" t="n">
        <v>20</v>
      </c>
      <c r="M1042" s="0" t="n">
        <v>9</v>
      </c>
      <c r="N1042" s="0" t="n">
        <v>68000</v>
      </c>
      <c r="O1042" s="0" t="n">
        <v>1120</v>
      </c>
      <c r="P1042" s="346" t="n">
        <v>1.5</v>
      </c>
      <c r="Q1042" s="346" t="str">
        <f aca="false">N1042&amp;" "&amp;O1042</f>
        <v>68000 1120</v>
      </c>
      <c r="R1042" s="346" t="str">
        <f aca="false">N1042&amp;" "&amp;M1042&amp;" "&amp;O1042</f>
        <v>68000 9 1120</v>
      </c>
      <c r="Y1042" s="0" t="n">
        <v>311</v>
      </c>
      <c r="Z1042" s="0" t="n">
        <v>2015</v>
      </c>
      <c r="AA1042" s="0" t="n">
        <v>68200</v>
      </c>
      <c r="AB1042" s="0" t="n">
        <v>9</v>
      </c>
      <c r="AC1042" s="346" t="n">
        <v>0</v>
      </c>
      <c r="AD1042" s="346" t="n">
        <v>0</v>
      </c>
    </row>
    <row r="1043" customFormat="false" ht="11.25" hidden="false" customHeight="true" outlineLevel="0" collapsed="false">
      <c r="K1043" s="0" t="n">
        <v>2015</v>
      </c>
      <c r="L1043" s="0" t="n">
        <v>20</v>
      </c>
      <c r="M1043" s="0" t="n">
        <v>9</v>
      </c>
      <c r="N1043" s="0" t="n">
        <v>68000</v>
      </c>
      <c r="O1043" s="0" t="n">
        <v>1141</v>
      </c>
      <c r="P1043" s="346" t="n">
        <v>6</v>
      </c>
      <c r="Q1043" s="346" t="str">
        <f aca="false">N1043&amp;" "&amp;O1043</f>
        <v>68000 1141</v>
      </c>
      <c r="R1043" s="346" t="str">
        <f aca="false">N1043&amp;" "&amp;M1043&amp;" "&amp;O1043</f>
        <v>68000 9 1141</v>
      </c>
      <c r="Y1043" s="0" t="n">
        <v>311</v>
      </c>
      <c r="Z1043" s="0" t="n">
        <v>2015</v>
      </c>
      <c r="AA1043" s="0" t="n">
        <v>68200</v>
      </c>
      <c r="AB1043" s="0" t="n">
        <v>2</v>
      </c>
      <c r="AC1043" s="346" t="n">
        <v>0</v>
      </c>
      <c r="AD1043" s="346" t="n">
        <v>0</v>
      </c>
    </row>
    <row r="1044" customFormat="false" ht="11.25" hidden="false" customHeight="true" outlineLevel="0" collapsed="false">
      <c r="K1044" s="0" t="n">
        <v>2015</v>
      </c>
      <c r="L1044" s="0" t="n">
        <v>21</v>
      </c>
      <c r="M1044" s="0" t="n">
        <v>9</v>
      </c>
      <c r="N1044" s="0" t="n">
        <v>63000</v>
      </c>
      <c r="O1044" s="0" t="n">
        <v>1110</v>
      </c>
      <c r="P1044" s="346" t="n">
        <v>7</v>
      </c>
      <c r="Q1044" s="346" t="str">
        <f aca="false">N1044&amp;" "&amp;O1044</f>
        <v>63000 1110</v>
      </c>
      <c r="R1044" s="346" t="str">
        <f aca="false">N1044&amp;" "&amp;M1044&amp;" "&amp;O1044</f>
        <v>63000 9 1110</v>
      </c>
      <c r="Y1044" s="0" t="n">
        <v>311</v>
      </c>
      <c r="Z1044" s="0" t="n">
        <v>2015</v>
      </c>
      <c r="AA1044" s="0" t="n">
        <v>68200</v>
      </c>
      <c r="AB1044" s="0" t="n">
        <v>3</v>
      </c>
      <c r="AC1044" s="346" t="n">
        <v>0</v>
      </c>
      <c r="AD1044" s="346" t="n">
        <v>0</v>
      </c>
    </row>
    <row r="1045" customFormat="false" ht="11.25" hidden="false" customHeight="true" outlineLevel="0" collapsed="false">
      <c r="K1045" s="0" t="n">
        <v>2015</v>
      </c>
      <c r="L1045" s="0" t="n">
        <v>21</v>
      </c>
      <c r="M1045" s="0" t="n">
        <v>9</v>
      </c>
      <c r="N1045" s="0" t="n">
        <v>63000</v>
      </c>
      <c r="O1045" s="0" t="n">
        <v>1140</v>
      </c>
      <c r="P1045" s="346" t="n">
        <v>21.69</v>
      </c>
      <c r="Q1045" s="346" t="str">
        <f aca="false">N1045&amp;" "&amp;O1045</f>
        <v>63000 1140</v>
      </c>
      <c r="R1045" s="346" t="str">
        <f aca="false">N1045&amp;" "&amp;M1045&amp;" "&amp;O1045</f>
        <v>63000 9 1140</v>
      </c>
      <c r="Y1045" s="0" t="n">
        <v>311</v>
      </c>
      <c r="Z1045" s="0" t="n">
        <v>2015</v>
      </c>
      <c r="AA1045" s="0" t="n">
        <v>68100</v>
      </c>
      <c r="AB1045" s="0" t="n">
        <v>9</v>
      </c>
      <c r="AC1045" s="346" t="n">
        <v>0</v>
      </c>
      <c r="AD1045" s="346" t="n">
        <v>0</v>
      </c>
    </row>
    <row r="1046" customFormat="false" ht="11.25" hidden="false" customHeight="true" outlineLevel="0" collapsed="false">
      <c r="K1046" s="0" t="n">
        <v>2015</v>
      </c>
      <c r="L1046" s="0" t="n">
        <v>21</v>
      </c>
      <c r="M1046" s="0" t="n">
        <v>9</v>
      </c>
      <c r="N1046" s="0" t="n">
        <v>63000</v>
      </c>
      <c r="O1046" s="0" t="n">
        <v>1150</v>
      </c>
      <c r="P1046" s="346" t="n">
        <v>6.3</v>
      </c>
      <c r="Q1046" s="346" t="str">
        <f aca="false">N1046&amp;" "&amp;O1046</f>
        <v>63000 1150</v>
      </c>
      <c r="R1046" s="346" t="str">
        <f aca="false">N1046&amp;" "&amp;M1046&amp;" "&amp;O1046</f>
        <v>63000 9 1150</v>
      </c>
      <c r="Y1046" s="0" t="n">
        <v>313</v>
      </c>
      <c r="Z1046" s="0" t="n">
        <v>2015</v>
      </c>
      <c r="AA1046" s="0" t="n">
        <v>68200</v>
      </c>
      <c r="AB1046" s="0" t="n">
        <v>3</v>
      </c>
      <c r="AC1046" s="346" t="n">
        <v>0</v>
      </c>
      <c r="AD1046" s="346" t="n">
        <v>0</v>
      </c>
    </row>
    <row r="1047" customFormat="false" ht="11.25" hidden="false" customHeight="true" outlineLevel="0" collapsed="false">
      <c r="K1047" s="0" t="n">
        <v>2015</v>
      </c>
      <c r="L1047" s="0" t="n">
        <v>21</v>
      </c>
      <c r="M1047" s="0" t="n">
        <v>9</v>
      </c>
      <c r="N1047" s="0" t="n">
        <v>63000</v>
      </c>
      <c r="O1047" s="0" t="n">
        <v>1170</v>
      </c>
      <c r="P1047" s="346" t="n">
        <v>613.73</v>
      </c>
      <c r="Q1047" s="346" t="str">
        <f aca="false">N1047&amp;" "&amp;O1047</f>
        <v>63000 1170</v>
      </c>
      <c r="R1047" s="346" t="str">
        <f aca="false">N1047&amp;" "&amp;M1047&amp;" "&amp;O1047</f>
        <v>63000 9 1170</v>
      </c>
      <c r="Y1047" s="0" t="n">
        <v>313</v>
      </c>
      <c r="Z1047" s="0" t="n">
        <v>2015</v>
      </c>
      <c r="AA1047" s="0" t="n">
        <v>68200</v>
      </c>
      <c r="AB1047" s="0" t="n">
        <v>2</v>
      </c>
      <c r="AC1047" s="346" t="n">
        <v>0</v>
      </c>
      <c r="AD1047" s="346" t="n">
        <v>0</v>
      </c>
    </row>
    <row r="1048" customFormat="false" ht="11.25" hidden="false" customHeight="true" outlineLevel="0" collapsed="false">
      <c r="K1048" s="0" t="n">
        <v>2015</v>
      </c>
      <c r="L1048" s="0" t="n">
        <v>21</v>
      </c>
      <c r="M1048" s="0" t="n">
        <v>9</v>
      </c>
      <c r="N1048" s="0" t="n">
        <v>64000</v>
      </c>
      <c r="O1048" s="0" t="n">
        <v>1110</v>
      </c>
      <c r="P1048" s="346" t="n">
        <v>16.9</v>
      </c>
      <c r="Q1048" s="346" t="str">
        <f aca="false">N1048&amp;" "&amp;O1048</f>
        <v>64000 1110</v>
      </c>
      <c r="R1048" s="346" t="str">
        <f aca="false">N1048&amp;" "&amp;M1048&amp;" "&amp;O1048</f>
        <v>64000 9 1110</v>
      </c>
      <c r="Y1048" s="0" t="n">
        <v>313</v>
      </c>
      <c r="Z1048" s="0" t="n">
        <v>2015</v>
      </c>
      <c r="AA1048" s="0" t="n">
        <v>68100</v>
      </c>
      <c r="AB1048" s="0" t="n">
        <v>2</v>
      </c>
      <c r="AC1048" s="346" t="n">
        <v>0</v>
      </c>
      <c r="AD1048" s="346" t="n">
        <v>0</v>
      </c>
    </row>
    <row r="1049" customFormat="false" ht="11.25" hidden="false" customHeight="true" outlineLevel="0" collapsed="false">
      <c r="K1049" s="0" t="n">
        <v>2015</v>
      </c>
      <c r="L1049" s="0" t="n">
        <v>21</v>
      </c>
      <c r="M1049" s="0" t="n">
        <v>9</v>
      </c>
      <c r="N1049" s="0" t="n">
        <v>64000</v>
      </c>
      <c r="O1049" s="0" t="n">
        <v>1130</v>
      </c>
      <c r="P1049" s="346" t="n">
        <v>1.7</v>
      </c>
      <c r="Q1049" s="346" t="str">
        <f aca="false">N1049&amp;" "&amp;O1049</f>
        <v>64000 1130</v>
      </c>
      <c r="R1049" s="346" t="str">
        <f aca="false">N1049&amp;" "&amp;M1049&amp;" "&amp;O1049</f>
        <v>64000 9 1130</v>
      </c>
      <c r="Y1049" s="0" t="n">
        <v>313</v>
      </c>
      <c r="Z1049" s="0" t="n">
        <v>2015</v>
      </c>
      <c r="AA1049" s="0" t="n">
        <v>68100</v>
      </c>
      <c r="AB1049" s="0" t="n">
        <v>3</v>
      </c>
      <c r="AC1049" s="346" t="n">
        <v>0</v>
      </c>
      <c r="AD1049" s="346" t="n">
        <v>0</v>
      </c>
    </row>
    <row r="1050" customFormat="false" ht="11.25" hidden="false" customHeight="true" outlineLevel="0" collapsed="false">
      <c r="K1050" s="0" t="n">
        <v>2015</v>
      </c>
      <c r="L1050" s="0" t="n">
        <v>21</v>
      </c>
      <c r="M1050" s="0" t="n">
        <v>9</v>
      </c>
      <c r="N1050" s="0" t="n">
        <v>64000</v>
      </c>
      <c r="O1050" s="0" t="n">
        <v>1142</v>
      </c>
      <c r="P1050" s="346" t="n">
        <v>16</v>
      </c>
      <c r="Q1050" s="346" t="str">
        <f aca="false">N1050&amp;" "&amp;O1050</f>
        <v>64000 1142</v>
      </c>
      <c r="R1050" s="346" t="str">
        <f aca="false">N1050&amp;" "&amp;M1050&amp;" "&amp;O1050</f>
        <v>64000 9 1142</v>
      </c>
      <c r="Y1050" s="0" t="n">
        <v>313</v>
      </c>
      <c r="Z1050" s="0" t="n">
        <v>2015</v>
      </c>
      <c r="AA1050" s="0" t="n">
        <v>68100</v>
      </c>
      <c r="AB1050" s="0" t="n">
        <v>9</v>
      </c>
      <c r="AC1050" s="346" t="n">
        <v>0</v>
      </c>
      <c r="AD1050" s="346" t="n">
        <v>0</v>
      </c>
    </row>
    <row r="1051" customFormat="false" ht="11.25" hidden="false" customHeight="true" outlineLevel="0" collapsed="false">
      <c r="K1051" s="0" t="n">
        <v>2015</v>
      </c>
      <c r="L1051" s="0" t="n">
        <v>21</v>
      </c>
      <c r="M1051" s="0" t="n">
        <v>9</v>
      </c>
      <c r="N1051" s="0" t="n">
        <v>64000</v>
      </c>
      <c r="O1051" s="0" t="n">
        <v>1150</v>
      </c>
      <c r="P1051" s="346" t="n">
        <v>12</v>
      </c>
      <c r="Q1051" s="346" t="str">
        <f aca="false">N1051&amp;" "&amp;O1051</f>
        <v>64000 1150</v>
      </c>
      <c r="R1051" s="346" t="str">
        <f aca="false">N1051&amp;" "&amp;M1051&amp;" "&amp;O1051</f>
        <v>64000 9 1150</v>
      </c>
      <c r="Y1051" s="0" t="n">
        <v>313</v>
      </c>
      <c r="Z1051" s="0" t="n">
        <v>2015</v>
      </c>
      <c r="AA1051" s="0" t="n">
        <v>68200</v>
      </c>
      <c r="AB1051" s="0" t="n">
        <v>9</v>
      </c>
      <c r="AC1051" s="346" t="n">
        <v>0</v>
      </c>
      <c r="AD1051" s="346" t="n">
        <v>0</v>
      </c>
    </row>
    <row r="1052" customFormat="false" ht="11.25" hidden="false" customHeight="true" outlineLevel="0" collapsed="false">
      <c r="K1052" s="0" t="n">
        <v>2015</v>
      </c>
      <c r="L1052" s="0" t="n">
        <v>21</v>
      </c>
      <c r="M1052" s="0" t="n">
        <v>9</v>
      </c>
      <c r="N1052" s="0" t="n">
        <v>64000</v>
      </c>
      <c r="O1052" s="0" t="n">
        <v>1160</v>
      </c>
      <c r="P1052" s="346" t="n">
        <v>142.56</v>
      </c>
      <c r="Q1052" s="346" t="str">
        <f aca="false">N1052&amp;" "&amp;O1052</f>
        <v>64000 1160</v>
      </c>
      <c r="R1052" s="346" t="str">
        <f aca="false">N1052&amp;" "&amp;M1052&amp;" "&amp;O1052</f>
        <v>64000 9 1160</v>
      </c>
      <c r="Y1052" s="0" t="n">
        <v>401</v>
      </c>
      <c r="Z1052" s="0" t="n">
        <v>2015</v>
      </c>
      <c r="AA1052" s="0" t="n">
        <v>68100</v>
      </c>
      <c r="AB1052" s="0" t="n">
        <v>2</v>
      </c>
      <c r="AC1052" s="346" t="n">
        <v>0</v>
      </c>
      <c r="AD1052" s="346" t="n">
        <v>0</v>
      </c>
    </row>
    <row r="1053" customFormat="false" ht="11.25" hidden="false" customHeight="true" outlineLevel="0" collapsed="false">
      <c r="K1053" s="0" t="n">
        <v>2015</v>
      </c>
      <c r="L1053" s="0" t="n">
        <v>21</v>
      </c>
      <c r="M1053" s="0" t="n">
        <v>9</v>
      </c>
      <c r="N1053" s="0" t="n">
        <v>64000</v>
      </c>
      <c r="O1053" s="0" t="n">
        <v>1180</v>
      </c>
      <c r="P1053" s="346" t="n">
        <v>9.74</v>
      </c>
      <c r="Q1053" s="346" t="str">
        <f aca="false">N1053&amp;" "&amp;O1053</f>
        <v>64000 1180</v>
      </c>
      <c r="R1053" s="346" t="str">
        <f aca="false">N1053&amp;" "&amp;M1053&amp;" "&amp;O1053</f>
        <v>64000 9 1180</v>
      </c>
      <c r="Y1053" s="0" t="n">
        <v>401</v>
      </c>
      <c r="Z1053" s="0" t="n">
        <v>2015</v>
      </c>
      <c r="AA1053" s="0" t="n">
        <v>68100</v>
      </c>
      <c r="AB1053" s="0" t="n">
        <v>3</v>
      </c>
      <c r="AC1053" s="346" t="n">
        <v>0</v>
      </c>
      <c r="AD1053" s="346" t="n">
        <v>0</v>
      </c>
    </row>
    <row r="1054" customFormat="false" ht="11.25" hidden="false" customHeight="true" outlineLevel="0" collapsed="false">
      <c r="K1054" s="0" t="n">
        <v>2015</v>
      </c>
      <c r="L1054" s="0" t="n">
        <v>21</v>
      </c>
      <c r="M1054" s="0" t="n">
        <v>9</v>
      </c>
      <c r="N1054" s="0" t="n">
        <v>64000</v>
      </c>
      <c r="O1054" s="0" t="n">
        <v>1190</v>
      </c>
      <c r="P1054" s="346" t="n">
        <v>174.28</v>
      </c>
      <c r="Q1054" s="346" t="str">
        <f aca="false">N1054&amp;" "&amp;O1054</f>
        <v>64000 1190</v>
      </c>
      <c r="R1054" s="346" t="str">
        <f aca="false">N1054&amp;" "&amp;M1054&amp;" "&amp;O1054</f>
        <v>64000 9 1190</v>
      </c>
      <c r="Y1054" s="0" t="n">
        <v>401</v>
      </c>
      <c r="Z1054" s="0" t="n">
        <v>2015</v>
      </c>
      <c r="AA1054" s="0" t="n">
        <v>68200</v>
      </c>
      <c r="AB1054" s="0" t="n">
        <v>9</v>
      </c>
      <c r="AC1054" s="346" t="n">
        <v>0</v>
      </c>
      <c r="AD1054" s="346" t="n">
        <v>0</v>
      </c>
    </row>
    <row r="1055" customFormat="false" ht="11.25" hidden="false" customHeight="true" outlineLevel="0" collapsed="false">
      <c r="K1055" s="0" t="n">
        <v>2015</v>
      </c>
      <c r="L1055" s="0" t="n">
        <v>21</v>
      </c>
      <c r="M1055" s="0" t="n">
        <v>9</v>
      </c>
      <c r="N1055" s="0" t="n">
        <v>65000</v>
      </c>
      <c r="O1055" s="0" t="n">
        <v>1110</v>
      </c>
      <c r="P1055" s="346" t="n">
        <v>8.6</v>
      </c>
      <c r="Q1055" s="346" t="str">
        <f aca="false">N1055&amp;" "&amp;O1055</f>
        <v>65000 1110</v>
      </c>
      <c r="R1055" s="346" t="str">
        <f aca="false">N1055&amp;" "&amp;M1055&amp;" "&amp;O1055</f>
        <v>65000 9 1110</v>
      </c>
      <c r="Y1055" s="0" t="n">
        <v>401</v>
      </c>
      <c r="Z1055" s="0" t="n">
        <v>2015</v>
      </c>
      <c r="AA1055" s="0" t="n">
        <v>68200</v>
      </c>
      <c r="AB1055" s="0" t="n">
        <v>2</v>
      </c>
      <c r="AC1055" s="346" t="n">
        <v>0</v>
      </c>
      <c r="AD1055" s="346" t="n">
        <v>0</v>
      </c>
    </row>
    <row r="1056" customFormat="false" ht="11.25" hidden="false" customHeight="true" outlineLevel="0" collapsed="false">
      <c r="K1056" s="0" t="n">
        <v>2015</v>
      </c>
      <c r="L1056" s="0" t="n">
        <v>21</v>
      </c>
      <c r="M1056" s="0" t="n">
        <v>9</v>
      </c>
      <c r="N1056" s="0" t="n">
        <v>65000</v>
      </c>
      <c r="O1056" s="0" t="n">
        <v>1130</v>
      </c>
      <c r="P1056" s="346" t="n">
        <v>4</v>
      </c>
      <c r="Q1056" s="346" t="str">
        <f aca="false">N1056&amp;" "&amp;O1056</f>
        <v>65000 1130</v>
      </c>
      <c r="R1056" s="346" t="str">
        <f aca="false">N1056&amp;" "&amp;M1056&amp;" "&amp;O1056</f>
        <v>65000 9 1130</v>
      </c>
      <c r="Y1056" s="0" t="n">
        <v>401</v>
      </c>
      <c r="Z1056" s="0" t="n">
        <v>2015</v>
      </c>
      <c r="AA1056" s="0" t="n">
        <v>68200</v>
      </c>
      <c r="AB1056" s="0" t="n">
        <v>3</v>
      </c>
      <c r="AC1056" s="346" t="n">
        <v>0</v>
      </c>
      <c r="AD1056" s="346" t="n">
        <v>0</v>
      </c>
    </row>
    <row r="1057" customFormat="false" ht="11.25" hidden="false" customHeight="true" outlineLevel="0" collapsed="false">
      <c r="K1057" s="0" t="n">
        <v>2015</v>
      </c>
      <c r="L1057" s="0" t="n">
        <v>21</v>
      </c>
      <c r="M1057" s="0" t="n">
        <v>2</v>
      </c>
      <c r="N1057" s="0" t="n">
        <v>61100</v>
      </c>
      <c r="O1057" s="0" t="n">
        <v>1120</v>
      </c>
      <c r="P1057" s="346" t="n">
        <v>2416.84</v>
      </c>
      <c r="Q1057" s="346" t="str">
        <f aca="false">N1057&amp;" "&amp;O1057</f>
        <v>61100 1120</v>
      </c>
      <c r="R1057" s="346" t="str">
        <f aca="false">N1057&amp;" "&amp;M1057&amp;" "&amp;O1057</f>
        <v>61100 2 1120</v>
      </c>
      <c r="Y1057" s="0" t="n">
        <v>401</v>
      </c>
      <c r="Z1057" s="0" t="n">
        <v>2015</v>
      </c>
      <c r="AA1057" s="0" t="n">
        <v>68100</v>
      </c>
      <c r="AB1057" s="0" t="n">
        <v>9</v>
      </c>
      <c r="AC1057" s="346" t="n">
        <v>0</v>
      </c>
      <c r="AD1057" s="346" t="n">
        <v>0</v>
      </c>
    </row>
    <row r="1058" customFormat="false" ht="11.25" hidden="false" customHeight="true" outlineLevel="0" collapsed="false">
      <c r="K1058" s="0" t="n">
        <v>2015</v>
      </c>
      <c r="L1058" s="0" t="n">
        <v>21</v>
      </c>
      <c r="M1058" s="0" t="n">
        <v>2</v>
      </c>
      <c r="N1058" s="0" t="n">
        <v>61100</v>
      </c>
      <c r="O1058" s="0" t="n">
        <v>1151</v>
      </c>
      <c r="P1058" s="346" t="n">
        <v>546.47</v>
      </c>
      <c r="Q1058" s="346" t="str">
        <f aca="false">N1058&amp;" "&amp;O1058</f>
        <v>61100 1151</v>
      </c>
      <c r="R1058" s="346" t="str">
        <f aca="false">N1058&amp;" "&amp;M1058&amp;" "&amp;O1058</f>
        <v>61100 2 1151</v>
      </c>
      <c r="Y1058" s="0" t="n">
        <v>402</v>
      </c>
      <c r="Z1058" s="0" t="n">
        <v>2015</v>
      </c>
      <c r="AA1058" s="0" t="n">
        <v>68100</v>
      </c>
      <c r="AB1058" s="0" t="n">
        <v>2</v>
      </c>
      <c r="AC1058" s="346" t="n">
        <v>0</v>
      </c>
      <c r="AD1058" s="346" t="n">
        <v>0</v>
      </c>
    </row>
    <row r="1059" customFormat="false" ht="11.25" hidden="false" customHeight="true" outlineLevel="0" collapsed="false">
      <c r="K1059" s="0" t="n">
        <v>2015</v>
      </c>
      <c r="L1059" s="0" t="n">
        <v>21</v>
      </c>
      <c r="M1059" s="0" t="n">
        <v>2</v>
      </c>
      <c r="N1059" s="0" t="n">
        <v>61100</v>
      </c>
      <c r="O1059" s="0" t="n">
        <v>1520</v>
      </c>
      <c r="P1059" s="346" t="n">
        <v>179.12</v>
      </c>
      <c r="Q1059" s="346" t="str">
        <f aca="false">N1059&amp;" "&amp;O1059</f>
        <v>61100 1520</v>
      </c>
      <c r="R1059" s="346" t="str">
        <f aca="false">N1059&amp;" "&amp;M1059&amp;" "&amp;O1059</f>
        <v>61100 2 1520</v>
      </c>
      <c r="Y1059" s="0" t="n">
        <v>402</v>
      </c>
      <c r="Z1059" s="0" t="n">
        <v>2015</v>
      </c>
      <c r="AA1059" s="0" t="n">
        <v>68100</v>
      </c>
      <c r="AB1059" s="0" t="n">
        <v>3</v>
      </c>
      <c r="AC1059" s="346" t="n">
        <v>0</v>
      </c>
      <c r="AD1059" s="346" t="n">
        <v>0</v>
      </c>
    </row>
    <row r="1060" customFormat="false" ht="11.25" hidden="false" customHeight="true" outlineLevel="0" collapsed="false">
      <c r="K1060" s="0" t="n">
        <v>2015</v>
      </c>
      <c r="L1060" s="0" t="n">
        <v>21</v>
      </c>
      <c r="M1060" s="0" t="n">
        <v>2</v>
      </c>
      <c r="N1060" s="0" t="n">
        <v>61210</v>
      </c>
      <c r="O1060" s="0" t="n">
        <v>1110</v>
      </c>
      <c r="P1060" s="346" t="n">
        <v>1.55</v>
      </c>
      <c r="Q1060" s="346" t="str">
        <f aca="false">N1060&amp;" "&amp;O1060</f>
        <v>61210 1110</v>
      </c>
      <c r="R1060" s="346" t="str">
        <f aca="false">N1060&amp;" "&amp;M1060&amp;" "&amp;O1060</f>
        <v>61210 2 1110</v>
      </c>
      <c r="Y1060" s="0" t="n">
        <v>402</v>
      </c>
      <c r="Z1060" s="0" t="n">
        <v>2015</v>
      </c>
      <c r="AA1060" s="0" t="n">
        <v>68200</v>
      </c>
      <c r="AB1060" s="0" t="n">
        <v>9</v>
      </c>
      <c r="AC1060" s="346" t="n">
        <v>0</v>
      </c>
      <c r="AD1060" s="346" t="n">
        <v>0</v>
      </c>
    </row>
    <row r="1061" customFormat="false" ht="11.25" hidden="false" customHeight="true" outlineLevel="0" collapsed="false">
      <c r="K1061" s="0" t="n">
        <v>2015</v>
      </c>
      <c r="L1061" s="0" t="n">
        <v>21</v>
      </c>
      <c r="M1061" s="0" t="n">
        <v>2</v>
      </c>
      <c r="N1061" s="0" t="n">
        <v>61210</v>
      </c>
      <c r="O1061" s="0" t="n">
        <v>1120</v>
      </c>
      <c r="P1061" s="346" t="n">
        <v>78.46</v>
      </c>
      <c r="Q1061" s="346" t="str">
        <f aca="false">N1061&amp;" "&amp;O1061</f>
        <v>61210 1120</v>
      </c>
      <c r="R1061" s="346" t="str">
        <f aca="false">N1061&amp;" "&amp;M1061&amp;" "&amp;O1061</f>
        <v>61210 2 1120</v>
      </c>
      <c r="Y1061" s="0" t="n">
        <v>402</v>
      </c>
      <c r="Z1061" s="0" t="n">
        <v>2015</v>
      </c>
      <c r="AA1061" s="0" t="n">
        <v>68200</v>
      </c>
      <c r="AB1061" s="0" t="n">
        <v>2</v>
      </c>
      <c r="AC1061" s="346" t="n">
        <v>0</v>
      </c>
      <c r="AD1061" s="346" t="n">
        <v>0</v>
      </c>
    </row>
    <row r="1062" customFormat="false" ht="11.25" hidden="false" customHeight="true" outlineLevel="0" collapsed="false">
      <c r="K1062" s="0" t="n">
        <v>2015</v>
      </c>
      <c r="L1062" s="0" t="n">
        <v>21</v>
      </c>
      <c r="M1062" s="0" t="n">
        <v>2</v>
      </c>
      <c r="N1062" s="0" t="n">
        <v>61210</v>
      </c>
      <c r="O1062" s="0" t="n">
        <v>1150</v>
      </c>
      <c r="P1062" s="346" t="n">
        <v>10.67</v>
      </c>
      <c r="Q1062" s="346" t="str">
        <f aca="false">N1062&amp;" "&amp;O1062</f>
        <v>61210 1150</v>
      </c>
      <c r="R1062" s="346" t="str">
        <f aca="false">N1062&amp;" "&amp;M1062&amp;" "&amp;O1062</f>
        <v>61210 2 1150</v>
      </c>
      <c r="Y1062" s="0" t="n">
        <v>402</v>
      </c>
      <c r="Z1062" s="0" t="n">
        <v>2015</v>
      </c>
      <c r="AA1062" s="0" t="n">
        <v>68200</v>
      </c>
      <c r="AB1062" s="0" t="n">
        <v>3</v>
      </c>
      <c r="AC1062" s="346" t="n">
        <v>0</v>
      </c>
      <c r="AD1062" s="346" t="n">
        <v>0</v>
      </c>
    </row>
    <row r="1063" customFormat="false" ht="11.25" hidden="false" customHeight="true" outlineLevel="0" collapsed="false">
      <c r="K1063" s="0" t="n">
        <v>2015</v>
      </c>
      <c r="L1063" s="0" t="n">
        <v>21</v>
      </c>
      <c r="M1063" s="0" t="n">
        <v>2</v>
      </c>
      <c r="N1063" s="0" t="n">
        <v>61220</v>
      </c>
      <c r="O1063" s="0" t="n">
        <v>1120</v>
      </c>
      <c r="P1063" s="346" t="n">
        <v>12.01</v>
      </c>
      <c r="Q1063" s="346" t="str">
        <f aca="false">N1063&amp;" "&amp;O1063</f>
        <v>61220 1120</v>
      </c>
      <c r="R1063" s="346" t="str">
        <f aca="false">N1063&amp;" "&amp;M1063&amp;" "&amp;O1063</f>
        <v>61220 2 1120</v>
      </c>
      <c r="Y1063" s="0" t="n">
        <v>402</v>
      </c>
      <c r="Z1063" s="0" t="n">
        <v>2015</v>
      </c>
      <c r="AA1063" s="0" t="n">
        <v>68100</v>
      </c>
      <c r="AB1063" s="0" t="n">
        <v>9</v>
      </c>
      <c r="AC1063" s="346" t="n">
        <v>0</v>
      </c>
      <c r="AD1063" s="346" t="n">
        <v>0</v>
      </c>
    </row>
    <row r="1064" customFormat="false" ht="11.25" hidden="false" customHeight="true" outlineLevel="0" collapsed="false">
      <c r="K1064" s="0" t="n">
        <v>2015</v>
      </c>
      <c r="L1064" s="0" t="n">
        <v>21</v>
      </c>
      <c r="M1064" s="0" t="n">
        <v>2</v>
      </c>
      <c r="N1064" s="0" t="n">
        <v>61220</v>
      </c>
      <c r="O1064" s="0" t="n">
        <v>1150</v>
      </c>
      <c r="P1064" s="346" t="n">
        <v>1</v>
      </c>
      <c r="Q1064" s="346" t="str">
        <f aca="false">N1064&amp;" "&amp;O1064</f>
        <v>61220 1150</v>
      </c>
      <c r="R1064" s="346" t="str">
        <f aca="false">N1064&amp;" "&amp;M1064&amp;" "&amp;O1064</f>
        <v>61220 2 1150</v>
      </c>
      <c r="Y1064" s="0" t="n">
        <v>403</v>
      </c>
      <c r="Z1064" s="0" t="n">
        <v>2015</v>
      </c>
      <c r="AA1064" s="0" t="n">
        <v>68100</v>
      </c>
      <c r="AB1064" s="0" t="n">
        <v>2</v>
      </c>
      <c r="AC1064" s="346" t="n">
        <v>0</v>
      </c>
      <c r="AD1064" s="346" t="n">
        <v>0</v>
      </c>
    </row>
    <row r="1065" customFormat="false" ht="11.25" hidden="false" customHeight="true" outlineLevel="0" collapsed="false">
      <c r="K1065" s="0" t="n">
        <v>2015</v>
      </c>
      <c r="L1065" s="0" t="n">
        <v>21</v>
      </c>
      <c r="M1065" s="0" t="n">
        <v>2</v>
      </c>
      <c r="N1065" s="0" t="n">
        <v>61230</v>
      </c>
      <c r="O1065" s="0" t="n">
        <v>1120</v>
      </c>
      <c r="P1065" s="346" t="n">
        <v>9.78</v>
      </c>
      <c r="Q1065" s="346" t="str">
        <f aca="false">N1065&amp;" "&amp;O1065</f>
        <v>61230 1120</v>
      </c>
      <c r="R1065" s="346" t="str">
        <f aca="false">N1065&amp;" "&amp;M1065&amp;" "&amp;O1065</f>
        <v>61230 2 1120</v>
      </c>
      <c r="Y1065" s="0" t="n">
        <v>403</v>
      </c>
      <c r="Z1065" s="0" t="n">
        <v>2015</v>
      </c>
      <c r="AA1065" s="0" t="n">
        <v>68100</v>
      </c>
      <c r="AB1065" s="0" t="n">
        <v>3</v>
      </c>
      <c r="AC1065" s="346" t="n">
        <v>0</v>
      </c>
      <c r="AD1065" s="346" t="n">
        <v>0</v>
      </c>
    </row>
    <row r="1066" customFormat="false" ht="11.25" hidden="false" customHeight="true" outlineLevel="0" collapsed="false">
      <c r="K1066" s="0" t="n">
        <v>2015</v>
      </c>
      <c r="L1066" s="0" t="n">
        <v>21</v>
      </c>
      <c r="M1066" s="0" t="n">
        <v>2</v>
      </c>
      <c r="N1066" s="0" t="n">
        <v>61310</v>
      </c>
      <c r="O1066" s="0" t="n">
        <v>1110</v>
      </c>
      <c r="P1066" s="346" t="n">
        <v>9</v>
      </c>
      <c r="Q1066" s="346" t="str">
        <f aca="false">N1066&amp;" "&amp;O1066</f>
        <v>61310 1110</v>
      </c>
      <c r="R1066" s="346" t="str">
        <f aca="false">N1066&amp;" "&amp;M1066&amp;" "&amp;O1066</f>
        <v>61310 2 1110</v>
      </c>
      <c r="Y1066" s="0" t="n">
        <v>403</v>
      </c>
      <c r="Z1066" s="0" t="n">
        <v>2015</v>
      </c>
      <c r="AA1066" s="0" t="n">
        <v>68200</v>
      </c>
      <c r="AB1066" s="0" t="n">
        <v>9</v>
      </c>
      <c r="AC1066" s="346" t="n">
        <v>0</v>
      </c>
      <c r="AD1066" s="346" t="n">
        <v>0</v>
      </c>
    </row>
    <row r="1067" customFormat="false" ht="11.25" hidden="false" customHeight="true" outlineLevel="0" collapsed="false">
      <c r="K1067" s="0" t="n">
        <v>2015</v>
      </c>
      <c r="L1067" s="0" t="n">
        <v>21</v>
      </c>
      <c r="M1067" s="0" t="n">
        <v>2</v>
      </c>
      <c r="N1067" s="0" t="n">
        <v>61310</v>
      </c>
      <c r="O1067" s="0" t="n">
        <v>1120</v>
      </c>
      <c r="P1067" s="346" t="n">
        <v>22.07</v>
      </c>
      <c r="Q1067" s="346" t="str">
        <f aca="false">N1067&amp;" "&amp;O1067</f>
        <v>61310 1120</v>
      </c>
      <c r="R1067" s="346" t="str">
        <f aca="false">N1067&amp;" "&amp;M1067&amp;" "&amp;O1067</f>
        <v>61310 2 1120</v>
      </c>
      <c r="Y1067" s="0" t="n">
        <v>403</v>
      </c>
      <c r="Z1067" s="0" t="n">
        <v>2015</v>
      </c>
      <c r="AA1067" s="0" t="n">
        <v>68200</v>
      </c>
      <c r="AB1067" s="0" t="n">
        <v>2</v>
      </c>
      <c r="AC1067" s="346" t="n">
        <v>0</v>
      </c>
      <c r="AD1067" s="346" t="n">
        <v>0</v>
      </c>
    </row>
    <row r="1068" customFormat="false" ht="11.25" hidden="false" customHeight="true" outlineLevel="0" collapsed="false">
      <c r="K1068" s="0" t="n">
        <v>2015</v>
      </c>
      <c r="L1068" s="0" t="n">
        <v>21</v>
      </c>
      <c r="M1068" s="0" t="n">
        <v>2</v>
      </c>
      <c r="N1068" s="0" t="n">
        <v>61310</v>
      </c>
      <c r="O1068" s="0" t="n">
        <v>1140</v>
      </c>
      <c r="P1068" s="346" t="n">
        <v>4</v>
      </c>
      <c r="Q1068" s="346" t="str">
        <f aca="false">N1068&amp;" "&amp;O1068</f>
        <v>61310 1140</v>
      </c>
      <c r="R1068" s="346" t="str">
        <f aca="false">N1068&amp;" "&amp;M1068&amp;" "&amp;O1068</f>
        <v>61310 2 1140</v>
      </c>
      <c r="Y1068" s="0" t="n">
        <v>403</v>
      </c>
      <c r="Z1068" s="0" t="n">
        <v>2015</v>
      </c>
      <c r="AA1068" s="0" t="n">
        <v>68200</v>
      </c>
      <c r="AB1068" s="0" t="n">
        <v>3</v>
      </c>
      <c r="AC1068" s="346" t="n">
        <v>0</v>
      </c>
      <c r="AD1068" s="346" t="n">
        <v>0</v>
      </c>
    </row>
    <row r="1069" customFormat="false" ht="11.25" hidden="false" customHeight="true" outlineLevel="0" collapsed="false">
      <c r="K1069" s="0" t="n">
        <v>2015</v>
      </c>
      <c r="L1069" s="0" t="n">
        <v>21</v>
      </c>
      <c r="M1069" s="0" t="n">
        <v>2</v>
      </c>
      <c r="N1069" s="0" t="n">
        <v>61310</v>
      </c>
      <c r="O1069" s="0" t="n">
        <v>1150</v>
      </c>
      <c r="P1069" s="346" t="n">
        <v>12.89</v>
      </c>
      <c r="Q1069" s="346" t="str">
        <f aca="false">N1069&amp;" "&amp;O1069</f>
        <v>61310 1150</v>
      </c>
      <c r="R1069" s="346" t="str">
        <f aca="false">N1069&amp;" "&amp;M1069&amp;" "&amp;O1069</f>
        <v>61310 2 1150</v>
      </c>
      <c r="Y1069" s="0" t="n">
        <v>403</v>
      </c>
      <c r="Z1069" s="0" t="n">
        <v>2015</v>
      </c>
      <c r="AA1069" s="0" t="n">
        <v>68100</v>
      </c>
      <c r="AB1069" s="0" t="n">
        <v>9</v>
      </c>
      <c r="AC1069" s="346" t="n">
        <v>25893</v>
      </c>
      <c r="AD1069" s="346" t="n">
        <v>0.5</v>
      </c>
    </row>
    <row r="1070" customFormat="false" ht="11.25" hidden="false" customHeight="true" outlineLevel="0" collapsed="false">
      <c r="K1070" s="0" t="n">
        <v>2015</v>
      </c>
      <c r="L1070" s="0" t="n">
        <v>21</v>
      </c>
      <c r="M1070" s="0" t="n">
        <v>2</v>
      </c>
      <c r="N1070" s="0" t="n">
        <v>61320</v>
      </c>
      <c r="O1070" s="0" t="n">
        <v>1120</v>
      </c>
      <c r="P1070" s="346" t="n">
        <v>0.67</v>
      </c>
      <c r="Q1070" s="346" t="str">
        <f aca="false">N1070&amp;" "&amp;O1070</f>
        <v>61320 1120</v>
      </c>
      <c r="R1070" s="346" t="str">
        <f aca="false">N1070&amp;" "&amp;M1070&amp;" "&amp;O1070</f>
        <v>61320 2 1120</v>
      </c>
      <c r="Y1070" s="0" t="n">
        <v>404</v>
      </c>
      <c r="Z1070" s="0" t="n">
        <v>2015</v>
      </c>
      <c r="AA1070" s="0" t="n">
        <v>68100</v>
      </c>
      <c r="AB1070" s="0" t="n">
        <v>2</v>
      </c>
      <c r="AC1070" s="346" t="n">
        <v>0</v>
      </c>
      <c r="AD1070" s="346" t="n">
        <v>0</v>
      </c>
    </row>
    <row r="1071" customFormat="false" ht="11.25" hidden="false" customHeight="true" outlineLevel="0" collapsed="false">
      <c r="K1071" s="0" t="n">
        <v>2015</v>
      </c>
      <c r="L1071" s="0" t="n">
        <v>21</v>
      </c>
      <c r="M1071" s="0" t="n">
        <v>2</v>
      </c>
      <c r="N1071" s="0" t="n">
        <v>61320</v>
      </c>
      <c r="O1071" s="0" t="n">
        <v>1122</v>
      </c>
      <c r="P1071" s="346" t="n">
        <v>57.1</v>
      </c>
      <c r="Q1071" s="346" t="str">
        <f aca="false">N1071&amp;" "&amp;O1071</f>
        <v>61320 1122</v>
      </c>
      <c r="R1071" s="346" t="str">
        <f aca="false">N1071&amp;" "&amp;M1071&amp;" "&amp;O1071</f>
        <v>61320 2 1122</v>
      </c>
      <c r="Y1071" s="0" t="n">
        <v>404</v>
      </c>
      <c r="Z1071" s="0" t="n">
        <v>2015</v>
      </c>
      <c r="AA1071" s="0" t="n">
        <v>68100</v>
      </c>
      <c r="AB1071" s="0" t="n">
        <v>3</v>
      </c>
      <c r="AC1071" s="346" t="n">
        <v>0</v>
      </c>
      <c r="AD1071" s="346" t="n">
        <v>0</v>
      </c>
    </row>
    <row r="1072" customFormat="false" ht="11.25" hidden="false" customHeight="true" outlineLevel="0" collapsed="false">
      <c r="K1072" s="0" t="n">
        <v>2015</v>
      </c>
      <c r="L1072" s="0" t="n">
        <v>21</v>
      </c>
      <c r="M1072" s="0" t="n">
        <v>2</v>
      </c>
      <c r="N1072" s="0" t="n">
        <v>61320</v>
      </c>
      <c r="O1072" s="0" t="n">
        <v>1140</v>
      </c>
      <c r="P1072" s="346" t="n">
        <v>29</v>
      </c>
      <c r="Q1072" s="346" t="str">
        <f aca="false">N1072&amp;" "&amp;O1072</f>
        <v>61320 1140</v>
      </c>
      <c r="R1072" s="346" t="str">
        <f aca="false">N1072&amp;" "&amp;M1072&amp;" "&amp;O1072</f>
        <v>61320 2 1140</v>
      </c>
      <c r="Y1072" s="0" t="n">
        <v>404</v>
      </c>
      <c r="Z1072" s="0" t="n">
        <v>2015</v>
      </c>
      <c r="AA1072" s="0" t="n">
        <v>68200</v>
      </c>
      <c r="AB1072" s="0" t="n">
        <v>9</v>
      </c>
      <c r="AC1072" s="346" t="n">
        <v>0</v>
      </c>
      <c r="AD1072" s="346" t="n">
        <v>0</v>
      </c>
    </row>
    <row r="1073" customFormat="false" ht="11.25" hidden="false" customHeight="true" outlineLevel="0" collapsed="false">
      <c r="K1073" s="0" t="n">
        <v>2015</v>
      </c>
      <c r="L1073" s="0" t="n">
        <v>21</v>
      </c>
      <c r="M1073" s="0" t="n">
        <v>2</v>
      </c>
      <c r="N1073" s="0" t="n">
        <v>61320</v>
      </c>
      <c r="O1073" s="0" t="n">
        <v>1150</v>
      </c>
      <c r="P1073" s="346" t="n">
        <v>10.67</v>
      </c>
      <c r="Q1073" s="346" t="str">
        <f aca="false">N1073&amp;" "&amp;O1073</f>
        <v>61320 1150</v>
      </c>
      <c r="R1073" s="346" t="str">
        <f aca="false">N1073&amp;" "&amp;M1073&amp;" "&amp;O1073</f>
        <v>61320 2 1150</v>
      </c>
      <c r="Y1073" s="0" t="n">
        <v>404</v>
      </c>
      <c r="Z1073" s="0" t="n">
        <v>2015</v>
      </c>
      <c r="AA1073" s="0" t="n">
        <v>68200</v>
      </c>
      <c r="AB1073" s="0" t="n">
        <v>2</v>
      </c>
      <c r="AC1073" s="346" t="n">
        <v>0</v>
      </c>
      <c r="AD1073" s="346" t="n">
        <v>0</v>
      </c>
    </row>
    <row r="1074" customFormat="false" ht="11.25" hidden="false" customHeight="true" outlineLevel="0" collapsed="false">
      <c r="K1074" s="0" t="n">
        <v>2015</v>
      </c>
      <c r="L1074" s="0" t="n">
        <v>21</v>
      </c>
      <c r="M1074" s="0" t="n">
        <v>2</v>
      </c>
      <c r="N1074" s="0" t="n">
        <v>61410</v>
      </c>
      <c r="O1074" s="0" t="n">
        <v>1126</v>
      </c>
      <c r="P1074" s="346" t="n">
        <v>40.53</v>
      </c>
      <c r="Q1074" s="346" t="str">
        <f aca="false">N1074&amp;" "&amp;O1074</f>
        <v>61410 1126</v>
      </c>
      <c r="R1074" s="346" t="str">
        <f aca="false">N1074&amp;" "&amp;M1074&amp;" "&amp;O1074</f>
        <v>61410 2 1126</v>
      </c>
      <c r="Y1074" s="0" t="n">
        <v>404</v>
      </c>
      <c r="Z1074" s="0" t="n">
        <v>2015</v>
      </c>
      <c r="AA1074" s="0" t="n">
        <v>68200</v>
      </c>
      <c r="AB1074" s="0" t="n">
        <v>3</v>
      </c>
      <c r="AC1074" s="346" t="n">
        <v>0</v>
      </c>
      <c r="AD1074" s="346" t="n">
        <v>0</v>
      </c>
    </row>
    <row r="1075" customFormat="false" ht="11.25" hidden="false" customHeight="true" outlineLevel="0" collapsed="false">
      <c r="K1075" s="0" t="n">
        <v>2015</v>
      </c>
      <c r="L1075" s="0" t="n">
        <v>21</v>
      </c>
      <c r="M1075" s="0" t="n">
        <v>2</v>
      </c>
      <c r="N1075" s="0" t="n">
        <v>61410</v>
      </c>
      <c r="O1075" s="0" t="n">
        <v>1127</v>
      </c>
      <c r="P1075" s="346" t="n">
        <v>66.36</v>
      </c>
      <c r="Q1075" s="346" t="str">
        <f aca="false">N1075&amp;" "&amp;O1075</f>
        <v>61410 1127</v>
      </c>
      <c r="R1075" s="346" t="str">
        <f aca="false">N1075&amp;" "&amp;M1075&amp;" "&amp;O1075</f>
        <v>61410 2 1127</v>
      </c>
      <c r="Y1075" s="0" t="n">
        <v>404</v>
      </c>
      <c r="Z1075" s="0" t="n">
        <v>2015</v>
      </c>
      <c r="AA1075" s="0" t="n">
        <v>68100</v>
      </c>
      <c r="AB1075" s="0" t="n">
        <v>9</v>
      </c>
      <c r="AC1075" s="346" t="n">
        <v>0</v>
      </c>
      <c r="AD1075" s="346" t="n">
        <v>0</v>
      </c>
    </row>
    <row r="1076" customFormat="false" ht="11.25" hidden="false" customHeight="true" outlineLevel="0" collapsed="false">
      <c r="K1076" s="0" t="n">
        <v>2015</v>
      </c>
      <c r="L1076" s="0" t="n">
        <v>21</v>
      </c>
      <c r="M1076" s="0" t="n">
        <v>2</v>
      </c>
      <c r="N1076" s="0" t="n">
        <v>61410</v>
      </c>
      <c r="O1076" s="0" t="n">
        <v>1140</v>
      </c>
      <c r="P1076" s="346" t="n">
        <v>19.93</v>
      </c>
      <c r="Q1076" s="346" t="str">
        <f aca="false">N1076&amp;" "&amp;O1076</f>
        <v>61410 1140</v>
      </c>
      <c r="R1076" s="346" t="str">
        <f aca="false">N1076&amp;" "&amp;M1076&amp;" "&amp;O1076</f>
        <v>61410 2 1140</v>
      </c>
      <c r="Y1076" s="0" t="n">
        <v>405</v>
      </c>
      <c r="Z1076" s="0" t="n">
        <v>2015</v>
      </c>
      <c r="AA1076" s="0" t="n">
        <v>68100</v>
      </c>
      <c r="AB1076" s="0" t="n">
        <v>2</v>
      </c>
      <c r="AC1076" s="346" t="n">
        <v>0</v>
      </c>
      <c r="AD1076" s="346" t="n">
        <v>0</v>
      </c>
    </row>
    <row r="1077" customFormat="false" ht="11.25" hidden="false" customHeight="true" outlineLevel="0" collapsed="false">
      <c r="K1077" s="0" t="n">
        <v>2015</v>
      </c>
      <c r="L1077" s="0" t="n">
        <v>21</v>
      </c>
      <c r="M1077" s="0" t="n">
        <v>2</v>
      </c>
      <c r="N1077" s="0" t="n">
        <v>61410</v>
      </c>
      <c r="O1077" s="0" t="n">
        <v>1150</v>
      </c>
      <c r="P1077" s="346" t="n">
        <v>132.5</v>
      </c>
      <c r="Q1077" s="346" t="str">
        <f aca="false">N1077&amp;" "&amp;O1077</f>
        <v>61410 1150</v>
      </c>
      <c r="R1077" s="346" t="str">
        <f aca="false">N1077&amp;" "&amp;M1077&amp;" "&amp;O1077</f>
        <v>61410 2 1150</v>
      </c>
      <c r="Y1077" s="0" t="n">
        <v>405</v>
      </c>
      <c r="Z1077" s="0" t="n">
        <v>2015</v>
      </c>
      <c r="AA1077" s="0" t="n">
        <v>68100</v>
      </c>
      <c r="AB1077" s="0" t="n">
        <v>3</v>
      </c>
      <c r="AC1077" s="346" t="n">
        <v>0</v>
      </c>
      <c r="AD1077" s="346" t="n">
        <v>0</v>
      </c>
    </row>
    <row r="1078" customFormat="false" ht="11.25" hidden="false" customHeight="true" outlineLevel="0" collapsed="false">
      <c r="K1078" s="0" t="n">
        <v>2015</v>
      </c>
      <c r="L1078" s="0" t="n">
        <v>21</v>
      </c>
      <c r="M1078" s="0" t="n">
        <v>3</v>
      </c>
      <c r="N1078" s="0" t="n">
        <v>61100</v>
      </c>
      <c r="O1078" s="0" t="n">
        <v>1120</v>
      </c>
      <c r="P1078" s="346" t="n">
        <v>1640.87</v>
      </c>
      <c r="Q1078" s="346" t="str">
        <f aca="false">N1078&amp;" "&amp;O1078</f>
        <v>61100 1120</v>
      </c>
      <c r="R1078" s="346" t="str">
        <f aca="false">N1078&amp;" "&amp;M1078&amp;" "&amp;O1078</f>
        <v>61100 3 1120</v>
      </c>
      <c r="Y1078" s="0" t="n">
        <v>405</v>
      </c>
      <c r="Z1078" s="0" t="n">
        <v>2015</v>
      </c>
      <c r="AA1078" s="0" t="n">
        <v>68200</v>
      </c>
      <c r="AB1078" s="0" t="n">
        <v>9</v>
      </c>
      <c r="AC1078" s="346" t="n">
        <v>0</v>
      </c>
      <c r="AD1078" s="346" t="n">
        <v>0</v>
      </c>
    </row>
    <row r="1079" customFormat="false" ht="11.25" hidden="false" customHeight="true" outlineLevel="0" collapsed="false">
      <c r="K1079" s="0" t="n">
        <v>2015</v>
      </c>
      <c r="L1079" s="0" t="n">
        <v>21</v>
      </c>
      <c r="M1079" s="0" t="n">
        <v>3</v>
      </c>
      <c r="N1079" s="0" t="n">
        <v>61100</v>
      </c>
      <c r="O1079" s="0" t="n">
        <v>1151</v>
      </c>
      <c r="P1079" s="346" t="n">
        <v>220.8</v>
      </c>
      <c r="Q1079" s="346" t="str">
        <f aca="false">N1079&amp;" "&amp;O1079</f>
        <v>61100 1151</v>
      </c>
      <c r="R1079" s="346" t="str">
        <f aca="false">N1079&amp;" "&amp;M1079&amp;" "&amp;O1079</f>
        <v>61100 3 1151</v>
      </c>
      <c r="Y1079" s="0" t="n">
        <v>405</v>
      </c>
      <c r="Z1079" s="0" t="n">
        <v>2015</v>
      </c>
      <c r="AA1079" s="0" t="n">
        <v>68200</v>
      </c>
      <c r="AB1079" s="0" t="n">
        <v>2</v>
      </c>
      <c r="AC1079" s="346" t="n">
        <v>0</v>
      </c>
      <c r="AD1079" s="346" t="n">
        <v>0</v>
      </c>
    </row>
    <row r="1080" customFormat="false" ht="11.25" hidden="false" customHeight="true" outlineLevel="0" collapsed="false">
      <c r="K1080" s="0" t="n">
        <v>2015</v>
      </c>
      <c r="L1080" s="0" t="n">
        <v>21</v>
      </c>
      <c r="M1080" s="0" t="n">
        <v>9</v>
      </c>
      <c r="N1080" s="0" t="n">
        <v>65000</v>
      </c>
      <c r="O1080" s="0" t="n">
        <v>1150</v>
      </c>
      <c r="P1080" s="346" t="n">
        <v>5.1</v>
      </c>
      <c r="Q1080" s="346" t="str">
        <f aca="false">N1080&amp;" "&amp;O1080</f>
        <v>65000 1150</v>
      </c>
      <c r="R1080" s="346" t="str">
        <f aca="false">N1080&amp;" "&amp;M1080&amp;" "&amp;O1080</f>
        <v>65000 9 1150</v>
      </c>
      <c r="Y1080" s="0" t="n">
        <v>405</v>
      </c>
      <c r="Z1080" s="0" t="n">
        <v>2015</v>
      </c>
      <c r="AA1080" s="0" t="n">
        <v>68200</v>
      </c>
      <c r="AB1080" s="0" t="n">
        <v>3</v>
      </c>
      <c r="AC1080" s="346" t="n">
        <v>0</v>
      </c>
      <c r="AD1080" s="346" t="n">
        <v>0</v>
      </c>
    </row>
    <row r="1081" customFormat="false" ht="11.25" hidden="false" customHeight="true" outlineLevel="0" collapsed="false">
      <c r="K1081" s="0" t="n">
        <v>2015</v>
      </c>
      <c r="L1081" s="0" t="n">
        <v>21</v>
      </c>
      <c r="M1081" s="0" t="n">
        <v>9</v>
      </c>
      <c r="N1081" s="0" t="n">
        <v>65000</v>
      </c>
      <c r="O1081" s="0" t="n">
        <v>1190</v>
      </c>
      <c r="P1081" s="346" t="n">
        <v>229.41</v>
      </c>
      <c r="Q1081" s="346" t="str">
        <f aca="false">N1081&amp;" "&amp;O1081</f>
        <v>65000 1190</v>
      </c>
      <c r="R1081" s="346" t="str">
        <f aca="false">N1081&amp;" "&amp;M1081&amp;" "&amp;O1081</f>
        <v>65000 9 1190</v>
      </c>
      <c r="Y1081" s="0" t="n">
        <v>405</v>
      </c>
      <c r="Z1081" s="0" t="n">
        <v>2015</v>
      </c>
      <c r="AA1081" s="0" t="n">
        <v>68100</v>
      </c>
      <c r="AB1081" s="0" t="n">
        <v>9</v>
      </c>
      <c r="AC1081" s="346" t="n">
        <v>0</v>
      </c>
      <c r="AD1081" s="346" t="n">
        <v>0</v>
      </c>
    </row>
    <row r="1082" customFormat="false" ht="11.25" hidden="false" customHeight="true" outlineLevel="0" collapsed="false">
      <c r="K1082" s="0" t="n">
        <v>2015</v>
      </c>
      <c r="L1082" s="0" t="n">
        <v>21</v>
      </c>
      <c r="M1082" s="0" t="n">
        <v>9</v>
      </c>
      <c r="N1082" s="0" t="n">
        <v>68000</v>
      </c>
      <c r="O1082" s="0" t="n">
        <v>1110</v>
      </c>
      <c r="P1082" s="346" t="n">
        <v>4</v>
      </c>
      <c r="Q1082" s="346" t="str">
        <f aca="false">N1082&amp;" "&amp;O1082</f>
        <v>68000 1110</v>
      </c>
      <c r="R1082" s="346" t="str">
        <f aca="false">N1082&amp;" "&amp;M1082&amp;" "&amp;O1082</f>
        <v>68000 9 1110</v>
      </c>
      <c r="Y1082" s="0" t="n">
        <v>406</v>
      </c>
      <c r="Z1082" s="0" t="n">
        <v>2015</v>
      </c>
      <c r="AA1082" s="0" t="n">
        <v>68200</v>
      </c>
      <c r="AB1082" s="0" t="n">
        <v>3</v>
      </c>
      <c r="AC1082" s="346" t="n">
        <v>0</v>
      </c>
      <c r="AD1082" s="346" t="n">
        <v>0</v>
      </c>
    </row>
    <row r="1083" customFormat="false" ht="11.25" hidden="false" customHeight="true" outlineLevel="0" collapsed="false">
      <c r="K1083" s="0" t="n">
        <v>2015</v>
      </c>
      <c r="L1083" s="0" t="n">
        <v>21</v>
      </c>
      <c r="M1083" s="0" t="n">
        <v>9</v>
      </c>
      <c r="N1083" s="0" t="n">
        <v>68000</v>
      </c>
      <c r="O1083" s="0" t="n">
        <v>1120</v>
      </c>
      <c r="P1083" s="346" t="n">
        <v>61.4</v>
      </c>
      <c r="Q1083" s="346" t="str">
        <f aca="false">N1083&amp;" "&amp;O1083</f>
        <v>68000 1120</v>
      </c>
      <c r="R1083" s="346" t="str">
        <f aca="false">N1083&amp;" "&amp;M1083&amp;" "&amp;O1083</f>
        <v>68000 9 1120</v>
      </c>
      <c r="Y1083" s="0" t="n">
        <v>406</v>
      </c>
      <c r="Z1083" s="0" t="n">
        <v>2015</v>
      </c>
      <c r="AA1083" s="0" t="n">
        <v>68200</v>
      </c>
      <c r="AB1083" s="0" t="n">
        <v>9</v>
      </c>
      <c r="AC1083" s="346" t="n">
        <v>0</v>
      </c>
      <c r="AD1083" s="346" t="n">
        <v>0</v>
      </c>
    </row>
    <row r="1084" customFormat="false" ht="11.25" hidden="false" customHeight="true" outlineLevel="0" collapsed="false">
      <c r="K1084" s="0" t="n">
        <v>2015</v>
      </c>
      <c r="L1084" s="0" t="n">
        <v>21</v>
      </c>
      <c r="M1084" s="0" t="n">
        <v>9</v>
      </c>
      <c r="N1084" s="0" t="n">
        <v>68000</v>
      </c>
      <c r="O1084" s="0" t="n">
        <v>1133</v>
      </c>
      <c r="P1084" s="346" t="n">
        <v>57.6</v>
      </c>
      <c r="Q1084" s="346" t="str">
        <f aca="false">N1084&amp;" "&amp;O1084</f>
        <v>68000 1133</v>
      </c>
      <c r="R1084" s="346" t="str">
        <f aca="false">N1084&amp;" "&amp;M1084&amp;" "&amp;O1084</f>
        <v>68000 9 1133</v>
      </c>
      <c r="Y1084" s="0" t="n">
        <v>406</v>
      </c>
      <c r="Z1084" s="0" t="n">
        <v>2015</v>
      </c>
      <c r="AA1084" s="0" t="n">
        <v>68200</v>
      </c>
      <c r="AB1084" s="0" t="n">
        <v>2</v>
      </c>
      <c r="AC1084" s="346" t="n">
        <v>0</v>
      </c>
      <c r="AD1084" s="346" t="n">
        <v>0</v>
      </c>
    </row>
    <row r="1085" customFormat="false" ht="11.25" hidden="false" customHeight="true" outlineLevel="0" collapsed="false">
      <c r="K1085" s="0" t="n">
        <v>2015</v>
      </c>
      <c r="L1085" s="0" t="n">
        <v>21</v>
      </c>
      <c r="M1085" s="0" t="n">
        <v>9</v>
      </c>
      <c r="N1085" s="0" t="n">
        <v>68000</v>
      </c>
      <c r="O1085" s="0" t="n">
        <v>1141</v>
      </c>
      <c r="P1085" s="346" t="n">
        <v>27.7</v>
      </c>
      <c r="Q1085" s="346" t="str">
        <f aca="false">N1085&amp;" "&amp;O1085</f>
        <v>68000 1141</v>
      </c>
      <c r="R1085" s="346" t="str">
        <f aca="false">N1085&amp;" "&amp;M1085&amp;" "&amp;O1085</f>
        <v>68000 9 1141</v>
      </c>
      <c r="Y1085" s="0" t="n">
        <v>406</v>
      </c>
      <c r="Z1085" s="0" t="n">
        <v>2015</v>
      </c>
      <c r="AA1085" s="0" t="n">
        <v>68100</v>
      </c>
      <c r="AB1085" s="0" t="n">
        <v>3</v>
      </c>
      <c r="AC1085" s="346" t="n">
        <v>0</v>
      </c>
      <c r="AD1085" s="346" t="n">
        <v>0</v>
      </c>
    </row>
    <row r="1086" customFormat="false" ht="11.25" hidden="false" customHeight="true" outlineLevel="0" collapsed="false">
      <c r="K1086" s="0" t="n">
        <v>2015</v>
      </c>
      <c r="L1086" s="0" t="n">
        <v>21</v>
      </c>
      <c r="M1086" s="0" t="n">
        <v>9</v>
      </c>
      <c r="N1086" s="0" t="n">
        <v>68000</v>
      </c>
      <c r="O1086" s="0" t="n">
        <v>1150</v>
      </c>
      <c r="P1086" s="346" t="n">
        <v>3.1</v>
      </c>
      <c r="Q1086" s="346" t="str">
        <f aca="false">N1086&amp;" "&amp;O1086</f>
        <v>68000 1150</v>
      </c>
      <c r="R1086" s="346" t="str">
        <f aca="false">N1086&amp;" "&amp;M1086&amp;" "&amp;O1086</f>
        <v>68000 9 1150</v>
      </c>
      <c r="Y1086" s="0" t="n">
        <v>406</v>
      </c>
      <c r="Z1086" s="0" t="n">
        <v>2015</v>
      </c>
      <c r="AA1086" s="0" t="n">
        <v>68100</v>
      </c>
      <c r="AB1086" s="0" t="n">
        <v>9</v>
      </c>
      <c r="AC1086" s="346" t="n">
        <v>0</v>
      </c>
      <c r="AD1086" s="346" t="n">
        <v>0</v>
      </c>
    </row>
    <row r="1087" customFormat="false" ht="11.25" hidden="false" customHeight="true" outlineLevel="0" collapsed="false">
      <c r="K1087" s="0" t="n">
        <v>2015</v>
      </c>
      <c r="L1087" s="0" t="n">
        <v>21</v>
      </c>
      <c r="M1087" s="0" t="n">
        <v>3</v>
      </c>
      <c r="N1087" s="0" t="n">
        <v>61100</v>
      </c>
      <c r="O1087" s="0" t="n">
        <v>1520</v>
      </c>
      <c r="P1087" s="346" t="n">
        <v>112.4</v>
      </c>
      <c r="Q1087" s="346" t="str">
        <f aca="false">N1087&amp;" "&amp;O1087</f>
        <v>61100 1520</v>
      </c>
      <c r="R1087" s="346" t="str">
        <f aca="false">N1087&amp;" "&amp;M1087&amp;" "&amp;O1087</f>
        <v>61100 3 1520</v>
      </c>
      <c r="Y1087" s="0" t="n">
        <v>406</v>
      </c>
      <c r="Z1087" s="0" t="n">
        <v>2015</v>
      </c>
      <c r="AA1087" s="0" t="n">
        <v>68100</v>
      </c>
      <c r="AB1087" s="0" t="n">
        <v>2</v>
      </c>
      <c r="AC1087" s="346" t="n">
        <v>0</v>
      </c>
      <c r="AD1087" s="346" t="n">
        <v>0</v>
      </c>
    </row>
    <row r="1088" customFormat="false" ht="11.25" hidden="false" customHeight="true" outlineLevel="0" collapsed="false">
      <c r="K1088" s="0" t="n">
        <v>2015</v>
      </c>
      <c r="L1088" s="0" t="n">
        <v>21</v>
      </c>
      <c r="M1088" s="0" t="n">
        <v>3</v>
      </c>
      <c r="N1088" s="0" t="n">
        <v>61210</v>
      </c>
      <c r="O1088" s="0" t="n">
        <v>1110</v>
      </c>
      <c r="P1088" s="346" t="n">
        <v>0.76</v>
      </c>
      <c r="Q1088" s="346" t="str">
        <f aca="false">N1088&amp;" "&amp;O1088</f>
        <v>61210 1110</v>
      </c>
      <c r="R1088" s="346" t="str">
        <f aca="false">N1088&amp;" "&amp;M1088&amp;" "&amp;O1088</f>
        <v>61210 3 1110</v>
      </c>
      <c r="Y1088" s="0" t="n">
        <v>407</v>
      </c>
      <c r="Z1088" s="0" t="n">
        <v>2015</v>
      </c>
      <c r="AA1088" s="0" t="n">
        <v>68100</v>
      </c>
      <c r="AB1088" s="0" t="n">
        <v>2</v>
      </c>
      <c r="AC1088" s="346" t="n">
        <v>0</v>
      </c>
      <c r="AD1088" s="346" t="n">
        <v>0</v>
      </c>
    </row>
    <row r="1089" customFormat="false" ht="11.25" hidden="false" customHeight="true" outlineLevel="0" collapsed="false">
      <c r="K1089" s="0" t="n">
        <v>2015</v>
      </c>
      <c r="L1089" s="0" t="n">
        <v>21</v>
      </c>
      <c r="M1089" s="0" t="n">
        <v>3</v>
      </c>
      <c r="N1089" s="0" t="n">
        <v>61210</v>
      </c>
      <c r="O1089" s="0" t="n">
        <v>1120</v>
      </c>
      <c r="P1089" s="346" t="n">
        <v>84.71</v>
      </c>
      <c r="Q1089" s="346" t="str">
        <f aca="false">N1089&amp;" "&amp;O1089</f>
        <v>61210 1120</v>
      </c>
      <c r="R1089" s="346" t="str">
        <f aca="false">N1089&amp;" "&amp;M1089&amp;" "&amp;O1089</f>
        <v>61210 3 1120</v>
      </c>
      <c r="Y1089" s="0" t="n">
        <v>407</v>
      </c>
      <c r="Z1089" s="0" t="n">
        <v>2015</v>
      </c>
      <c r="AA1089" s="0" t="n">
        <v>68100</v>
      </c>
      <c r="AB1089" s="0" t="n">
        <v>3</v>
      </c>
      <c r="AC1089" s="346" t="n">
        <v>0</v>
      </c>
      <c r="AD1089" s="346" t="n">
        <v>0</v>
      </c>
    </row>
    <row r="1090" customFormat="false" ht="11.25" hidden="false" customHeight="true" outlineLevel="0" collapsed="false">
      <c r="K1090" s="0" t="n">
        <v>2015</v>
      </c>
      <c r="L1090" s="0" t="n">
        <v>21</v>
      </c>
      <c r="M1090" s="0" t="n">
        <v>3</v>
      </c>
      <c r="N1090" s="0" t="n">
        <v>61210</v>
      </c>
      <c r="O1090" s="0" t="n">
        <v>1150</v>
      </c>
      <c r="P1090" s="346" t="n">
        <v>19.33</v>
      </c>
      <c r="Q1090" s="346" t="str">
        <f aca="false">N1090&amp;" "&amp;O1090</f>
        <v>61210 1150</v>
      </c>
      <c r="R1090" s="346" t="str">
        <f aca="false">N1090&amp;" "&amp;M1090&amp;" "&amp;O1090</f>
        <v>61210 3 1150</v>
      </c>
      <c r="Y1090" s="0" t="n">
        <v>407</v>
      </c>
      <c r="Z1090" s="0" t="n">
        <v>2015</v>
      </c>
      <c r="AA1090" s="0" t="n">
        <v>68200</v>
      </c>
      <c r="AB1090" s="0" t="n">
        <v>9</v>
      </c>
      <c r="AC1090" s="346" t="n">
        <v>0</v>
      </c>
      <c r="AD1090" s="346" t="n">
        <v>0</v>
      </c>
    </row>
    <row r="1091" customFormat="false" ht="11.25" hidden="false" customHeight="true" outlineLevel="0" collapsed="false">
      <c r="K1091" s="0" t="n">
        <v>2015</v>
      </c>
      <c r="L1091" s="0" t="n">
        <v>21</v>
      </c>
      <c r="M1091" s="0" t="n">
        <v>3</v>
      </c>
      <c r="N1091" s="0" t="n">
        <v>61220</v>
      </c>
      <c r="O1091" s="0" t="n">
        <v>1120</v>
      </c>
      <c r="P1091" s="346" t="n">
        <v>12.01</v>
      </c>
      <c r="Q1091" s="346" t="str">
        <f aca="false">N1091&amp;" "&amp;O1091</f>
        <v>61220 1120</v>
      </c>
      <c r="R1091" s="346" t="str">
        <f aca="false">N1091&amp;" "&amp;M1091&amp;" "&amp;O1091</f>
        <v>61220 3 1120</v>
      </c>
      <c r="Y1091" s="0" t="n">
        <v>407</v>
      </c>
      <c r="Z1091" s="0" t="n">
        <v>2015</v>
      </c>
      <c r="AA1091" s="0" t="n">
        <v>68200</v>
      </c>
      <c r="AB1091" s="0" t="n">
        <v>2</v>
      </c>
      <c r="AC1091" s="346" t="n">
        <v>0</v>
      </c>
      <c r="AD1091" s="346" t="n">
        <v>0</v>
      </c>
    </row>
    <row r="1092" customFormat="false" ht="11.25" hidden="false" customHeight="true" outlineLevel="0" collapsed="false">
      <c r="K1092" s="0" t="n">
        <v>2015</v>
      </c>
      <c r="L1092" s="0" t="n">
        <v>21</v>
      </c>
      <c r="M1092" s="0" t="n">
        <v>3</v>
      </c>
      <c r="N1092" s="0" t="n">
        <v>61220</v>
      </c>
      <c r="O1092" s="0" t="n">
        <v>1150</v>
      </c>
      <c r="P1092" s="346" t="n">
        <v>1</v>
      </c>
      <c r="Q1092" s="346" t="str">
        <f aca="false">N1092&amp;" "&amp;O1092</f>
        <v>61220 1150</v>
      </c>
      <c r="R1092" s="346" t="str">
        <f aca="false">N1092&amp;" "&amp;M1092&amp;" "&amp;O1092</f>
        <v>61220 3 1150</v>
      </c>
      <c r="Y1092" s="0" t="n">
        <v>407</v>
      </c>
      <c r="Z1092" s="0" t="n">
        <v>2015</v>
      </c>
      <c r="AA1092" s="0" t="n">
        <v>68200</v>
      </c>
      <c r="AB1092" s="0" t="n">
        <v>3</v>
      </c>
      <c r="AC1092" s="346" t="n">
        <v>0</v>
      </c>
      <c r="AD1092" s="346" t="n">
        <v>0</v>
      </c>
    </row>
    <row r="1093" customFormat="false" ht="11.25" hidden="false" customHeight="true" outlineLevel="0" collapsed="false">
      <c r="K1093" s="0" t="n">
        <v>2015</v>
      </c>
      <c r="L1093" s="0" t="n">
        <v>21</v>
      </c>
      <c r="M1093" s="0" t="n">
        <v>3</v>
      </c>
      <c r="N1093" s="0" t="n">
        <v>61230</v>
      </c>
      <c r="O1093" s="0" t="n">
        <v>1120</v>
      </c>
      <c r="P1093" s="346" t="n">
        <v>9.78</v>
      </c>
      <c r="Q1093" s="346" t="str">
        <f aca="false">N1093&amp;" "&amp;O1093</f>
        <v>61230 1120</v>
      </c>
      <c r="R1093" s="346" t="str">
        <f aca="false">N1093&amp;" "&amp;M1093&amp;" "&amp;O1093</f>
        <v>61230 3 1120</v>
      </c>
      <c r="Y1093" s="0" t="n">
        <v>407</v>
      </c>
      <c r="Z1093" s="0" t="n">
        <v>2015</v>
      </c>
      <c r="AA1093" s="0" t="n">
        <v>68100</v>
      </c>
      <c r="AB1093" s="0" t="n">
        <v>9</v>
      </c>
      <c r="AC1093" s="346" t="n">
        <v>0</v>
      </c>
      <c r="AD1093" s="346" t="n">
        <v>0</v>
      </c>
    </row>
    <row r="1094" customFormat="false" ht="11.25" hidden="false" customHeight="true" outlineLevel="0" collapsed="false">
      <c r="K1094" s="0" t="n">
        <v>2015</v>
      </c>
      <c r="L1094" s="0" t="n">
        <v>21</v>
      </c>
      <c r="M1094" s="0" t="n">
        <v>3</v>
      </c>
      <c r="N1094" s="0" t="n">
        <v>61310</v>
      </c>
      <c r="O1094" s="0" t="n">
        <v>1110</v>
      </c>
      <c r="P1094" s="346" t="n">
        <v>10.5</v>
      </c>
      <c r="Q1094" s="346" t="str">
        <f aca="false">N1094&amp;" "&amp;O1094</f>
        <v>61310 1110</v>
      </c>
      <c r="R1094" s="346" t="str">
        <f aca="false">N1094&amp;" "&amp;M1094&amp;" "&amp;O1094</f>
        <v>61310 3 1110</v>
      </c>
      <c r="Y1094" s="0" t="n">
        <v>408</v>
      </c>
      <c r="Z1094" s="0" t="n">
        <v>2015</v>
      </c>
      <c r="AA1094" s="0" t="n">
        <v>68100</v>
      </c>
      <c r="AB1094" s="0" t="n">
        <v>2</v>
      </c>
      <c r="AC1094" s="346" t="n">
        <v>0</v>
      </c>
      <c r="AD1094" s="346" t="n">
        <v>0</v>
      </c>
    </row>
    <row r="1095" customFormat="false" ht="11.25" hidden="false" customHeight="true" outlineLevel="0" collapsed="false">
      <c r="K1095" s="0" t="n">
        <v>2015</v>
      </c>
      <c r="L1095" s="0" t="n">
        <v>21</v>
      </c>
      <c r="M1095" s="0" t="n">
        <v>3</v>
      </c>
      <c r="N1095" s="0" t="n">
        <v>61310</v>
      </c>
      <c r="O1095" s="0" t="n">
        <v>1120</v>
      </c>
      <c r="P1095" s="346" t="n">
        <v>22.6</v>
      </c>
      <c r="Q1095" s="346" t="str">
        <f aca="false">N1095&amp;" "&amp;O1095</f>
        <v>61310 1120</v>
      </c>
      <c r="R1095" s="346" t="str">
        <f aca="false">N1095&amp;" "&amp;M1095&amp;" "&amp;O1095</f>
        <v>61310 3 1120</v>
      </c>
      <c r="Y1095" s="0" t="n">
        <v>408</v>
      </c>
      <c r="Z1095" s="0" t="n">
        <v>2015</v>
      </c>
      <c r="AA1095" s="0" t="n">
        <v>68100</v>
      </c>
      <c r="AB1095" s="0" t="n">
        <v>3</v>
      </c>
      <c r="AC1095" s="346" t="n">
        <v>0</v>
      </c>
      <c r="AD1095" s="346" t="n">
        <v>0</v>
      </c>
    </row>
    <row r="1096" customFormat="false" ht="11.25" hidden="false" customHeight="true" outlineLevel="0" collapsed="false">
      <c r="K1096" s="0" t="n">
        <v>2015</v>
      </c>
      <c r="L1096" s="0" t="n">
        <v>21</v>
      </c>
      <c r="M1096" s="0" t="n">
        <v>3</v>
      </c>
      <c r="N1096" s="0" t="n">
        <v>61310</v>
      </c>
      <c r="O1096" s="0" t="n">
        <v>1140</v>
      </c>
      <c r="P1096" s="346" t="n">
        <v>2</v>
      </c>
      <c r="Q1096" s="346" t="str">
        <f aca="false">N1096&amp;" "&amp;O1096</f>
        <v>61310 1140</v>
      </c>
      <c r="R1096" s="346" t="str">
        <f aca="false">N1096&amp;" "&amp;M1096&amp;" "&amp;O1096</f>
        <v>61310 3 1140</v>
      </c>
      <c r="Y1096" s="0" t="n">
        <v>408</v>
      </c>
      <c r="Z1096" s="0" t="n">
        <v>2015</v>
      </c>
      <c r="AA1096" s="0" t="n">
        <v>68200</v>
      </c>
      <c r="AB1096" s="0" t="n">
        <v>9</v>
      </c>
      <c r="AC1096" s="346" t="n">
        <v>0</v>
      </c>
      <c r="AD1096" s="346" t="n">
        <v>0</v>
      </c>
    </row>
    <row r="1097" customFormat="false" ht="11.25" hidden="false" customHeight="true" outlineLevel="0" collapsed="false">
      <c r="K1097" s="0" t="n">
        <v>2015</v>
      </c>
      <c r="L1097" s="0" t="n">
        <v>21</v>
      </c>
      <c r="M1097" s="0" t="n">
        <v>3</v>
      </c>
      <c r="N1097" s="0" t="n">
        <v>61310</v>
      </c>
      <c r="O1097" s="0" t="n">
        <v>1150</v>
      </c>
      <c r="P1097" s="346" t="n">
        <v>11.69</v>
      </c>
      <c r="Q1097" s="346" t="str">
        <f aca="false">N1097&amp;" "&amp;O1097</f>
        <v>61310 1150</v>
      </c>
      <c r="R1097" s="346" t="str">
        <f aca="false">N1097&amp;" "&amp;M1097&amp;" "&amp;O1097</f>
        <v>61310 3 1150</v>
      </c>
      <c r="Y1097" s="0" t="n">
        <v>408</v>
      </c>
      <c r="Z1097" s="0" t="n">
        <v>2015</v>
      </c>
      <c r="AA1097" s="0" t="n">
        <v>68200</v>
      </c>
      <c r="AB1097" s="0" t="n">
        <v>2</v>
      </c>
      <c r="AC1097" s="346" t="n">
        <v>0</v>
      </c>
      <c r="AD1097" s="346" t="n">
        <v>0</v>
      </c>
    </row>
    <row r="1098" customFormat="false" ht="11.25" hidden="false" customHeight="true" outlineLevel="0" collapsed="false">
      <c r="K1098" s="0" t="n">
        <v>2015</v>
      </c>
      <c r="L1098" s="0" t="n">
        <v>21</v>
      </c>
      <c r="M1098" s="0" t="n">
        <v>3</v>
      </c>
      <c r="N1098" s="0" t="n">
        <v>61320</v>
      </c>
      <c r="O1098" s="0" t="n">
        <v>1120</v>
      </c>
      <c r="P1098" s="346" t="n">
        <v>0.33</v>
      </c>
      <c r="Q1098" s="346" t="str">
        <f aca="false">N1098&amp;" "&amp;O1098</f>
        <v>61320 1120</v>
      </c>
      <c r="R1098" s="346" t="str">
        <f aca="false">N1098&amp;" "&amp;M1098&amp;" "&amp;O1098</f>
        <v>61320 3 1120</v>
      </c>
      <c r="Y1098" s="0" t="n">
        <v>408</v>
      </c>
      <c r="Z1098" s="0" t="n">
        <v>2015</v>
      </c>
      <c r="AA1098" s="0" t="n">
        <v>68200</v>
      </c>
      <c r="AB1098" s="0" t="n">
        <v>3</v>
      </c>
      <c r="AC1098" s="346" t="n">
        <v>0</v>
      </c>
      <c r="AD1098" s="346" t="n">
        <v>0</v>
      </c>
    </row>
    <row r="1099" customFormat="false" ht="11.25" hidden="false" customHeight="true" outlineLevel="0" collapsed="false">
      <c r="K1099" s="0" t="n">
        <v>2015</v>
      </c>
      <c r="L1099" s="0" t="n">
        <v>21</v>
      </c>
      <c r="M1099" s="0" t="n">
        <v>3</v>
      </c>
      <c r="N1099" s="0" t="n">
        <v>61320</v>
      </c>
      <c r="O1099" s="0" t="n">
        <v>1122</v>
      </c>
      <c r="P1099" s="346" t="n">
        <v>26.66</v>
      </c>
      <c r="Q1099" s="346" t="str">
        <f aca="false">N1099&amp;" "&amp;O1099</f>
        <v>61320 1122</v>
      </c>
      <c r="R1099" s="346" t="str">
        <f aca="false">N1099&amp;" "&amp;M1099&amp;" "&amp;O1099</f>
        <v>61320 3 1122</v>
      </c>
      <c r="Y1099" s="0" t="n">
        <v>408</v>
      </c>
      <c r="Z1099" s="0" t="n">
        <v>2015</v>
      </c>
      <c r="AA1099" s="0" t="n">
        <v>68100</v>
      </c>
      <c r="AB1099" s="0" t="n">
        <v>9</v>
      </c>
      <c r="AC1099" s="346" t="n">
        <v>0</v>
      </c>
      <c r="AD1099" s="346" t="n">
        <v>0</v>
      </c>
    </row>
    <row r="1100" customFormat="false" ht="11.25" hidden="false" customHeight="true" outlineLevel="0" collapsed="false">
      <c r="K1100" s="0" t="n">
        <v>2015</v>
      </c>
      <c r="L1100" s="0" t="n">
        <v>21</v>
      </c>
      <c r="M1100" s="0" t="n">
        <v>3</v>
      </c>
      <c r="N1100" s="0" t="n">
        <v>61320</v>
      </c>
      <c r="O1100" s="0" t="n">
        <v>1150</v>
      </c>
      <c r="P1100" s="346" t="n">
        <v>15.33</v>
      </c>
      <c r="Q1100" s="346" t="str">
        <f aca="false">N1100&amp;" "&amp;O1100</f>
        <v>61320 1150</v>
      </c>
      <c r="R1100" s="346" t="str">
        <f aca="false">N1100&amp;" "&amp;M1100&amp;" "&amp;O1100</f>
        <v>61320 3 1150</v>
      </c>
      <c r="Y1100" s="0" t="n">
        <v>409</v>
      </c>
      <c r="Z1100" s="0" t="n">
        <v>2015</v>
      </c>
      <c r="AA1100" s="0" t="n">
        <v>68100</v>
      </c>
      <c r="AB1100" s="0" t="n">
        <v>2</v>
      </c>
      <c r="AC1100" s="346" t="n">
        <v>0</v>
      </c>
      <c r="AD1100" s="346" t="n">
        <v>0</v>
      </c>
    </row>
    <row r="1101" customFormat="false" ht="11.25" hidden="false" customHeight="true" outlineLevel="0" collapsed="false">
      <c r="K1101" s="0" t="n">
        <v>2015</v>
      </c>
      <c r="L1101" s="0" t="n">
        <v>21</v>
      </c>
      <c r="M1101" s="0" t="n">
        <v>3</v>
      </c>
      <c r="N1101" s="0" t="n">
        <v>61410</v>
      </c>
      <c r="O1101" s="0" t="n">
        <v>1126</v>
      </c>
      <c r="P1101" s="346" t="n">
        <v>16.15</v>
      </c>
      <c r="Q1101" s="346" t="str">
        <f aca="false">N1101&amp;" "&amp;O1101</f>
        <v>61410 1126</v>
      </c>
      <c r="R1101" s="346" t="str">
        <f aca="false">N1101&amp;" "&amp;M1101&amp;" "&amp;O1101</f>
        <v>61410 3 1126</v>
      </c>
      <c r="Y1101" s="0" t="n">
        <v>409</v>
      </c>
      <c r="Z1101" s="0" t="n">
        <v>2015</v>
      </c>
      <c r="AA1101" s="0" t="n">
        <v>68100</v>
      </c>
      <c r="AB1101" s="0" t="n">
        <v>3</v>
      </c>
      <c r="AC1101" s="346" t="n">
        <v>0</v>
      </c>
      <c r="AD1101" s="346" t="n">
        <v>0</v>
      </c>
    </row>
    <row r="1102" customFormat="false" ht="11.25" hidden="false" customHeight="true" outlineLevel="0" collapsed="false">
      <c r="K1102" s="0" t="n">
        <v>2015</v>
      </c>
      <c r="L1102" s="0" t="n">
        <v>21</v>
      </c>
      <c r="M1102" s="0" t="n">
        <v>3</v>
      </c>
      <c r="N1102" s="0" t="n">
        <v>61410</v>
      </c>
      <c r="O1102" s="0" t="n">
        <v>1127</v>
      </c>
      <c r="P1102" s="346" t="n">
        <v>65.37</v>
      </c>
      <c r="Q1102" s="346" t="str">
        <f aca="false">N1102&amp;" "&amp;O1102</f>
        <v>61410 1127</v>
      </c>
      <c r="R1102" s="346" t="str">
        <f aca="false">N1102&amp;" "&amp;M1102&amp;" "&amp;O1102</f>
        <v>61410 3 1127</v>
      </c>
      <c r="Y1102" s="0" t="n">
        <v>409</v>
      </c>
      <c r="Z1102" s="0" t="n">
        <v>2015</v>
      </c>
      <c r="AA1102" s="0" t="n">
        <v>68200</v>
      </c>
      <c r="AB1102" s="0" t="n">
        <v>9</v>
      </c>
      <c r="AC1102" s="346" t="n">
        <v>0</v>
      </c>
      <c r="AD1102" s="346" t="n">
        <v>0</v>
      </c>
    </row>
    <row r="1103" customFormat="false" ht="11.25" hidden="false" customHeight="true" outlineLevel="0" collapsed="false">
      <c r="K1103" s="0" t="n">
        <v>2015</v>
      </c>
      <c r="L1103" s="0" t="n">
        <v>21</v>
      </c>
      <c r="M1103" s="0" t="n">
        <v>3</v>
      </c>
      <c r="N1103" s="0" t="n">
        <v>61410</v>
      </c>
      <c r="O1103" s="0" t="n">
        <v>1140</v>
      </c>
      <c r="P1103" s="346" t="n">
        <v>55.4</v>
      </c>
      <c r="Q1103" s="346" t="str">
        <f aca="false">N1103&amp;" "&amp;O1103</f>
        <v>61410 1140</v>
      </c>
      <c r="R1103" s="346" t="str">
        <f aca="false">N1103&amp;" "&amp;M1103&amp;" "&amp;O1103</f>
        <v>61410 3 1140</v>
      </c>
      <c r="Y1103" s="0" t="n">
        <v>409</v>
      </c>
      <c r="Z1103" s="0" t="n">
        <v>2015</v>
      </c>
      <c r="AA1103" s="0" t="n">
        <v>68200</v>
      </c>
      <c r="AB1103" s="0" t="n">
        <v>2</v>
      </c>
      <c r="AC1103" s="346" t="n">
        <v>0</v>
      </c>
      <c r="AD1103" s="346" t="n">
        <v>0</v>
      </c>
    </row>
    <row r="1104" customFormat="false" ht="11.25" hidden="false" customHeight="true" outlineLevel="0" collapsed="false">
      <c r="K1104" s="0" t="n">
        <v>2015</v>
      </c>
      <c r="L1104" s="0" t="n">
        <v>21</v>
      </c>
      <c r="M1104" s="0" t="n">
        <v>3</v>
      </c>
      <c r="N1104" s="0" t="n">
        <v>61410</v>
      </c>
      <c r="O1104" s="0" t="n">
        <v>1150</v>
      </c>
      <c r="P1104" s="346" t="n">
        <v>61.24</v>
      </c>
      <c r="Q1104" s="346" t="str">
        <f aca="false">N1104&amp;" "&amp;O1104</f>
        <v>61410 1150</v>
      </c>
      <c r="R1104" s="346" t="str">
        <f aca="false">N1104&amp;" "&amp;M1104&amp;" "&amp;O1104</f>
        <v>61410 3 1150</v>
      </c>
      <c r="Y1104" s="0" t="n">
        <v>409</v>
      </c>
      <c r="Z1104" s="0" t="n">
        <v>2015</v>
      </c>
      <c r="AA1104" s="0" t="n">
        <v>68200</v>
      </c>
      <c r="AB1104" s="0" t="n">
        <v>3</v>
      </c>
      <c r="AC1104" s="346" t="n">
        <v>0</v>
      </c>
      <c r="AD1104" s="346" t="n">
        <v>0</v>
      </c>
    </row>
    <row r="1105" customFormat="false" ht="11.25" hidden="false" customHeight="true" outlineLevel="0" collapsed="false">
      <c r="K1105" s="0" t="n">
        <v>2015</v>
      </c>
      <c r="L1105" s="0" t="n">
        <v>21</v>
      </c>
      <c r="M1105" s="0" t="n">
        <v>9</v>
      </c>
      <c r="N1105" s="0" t="n">
        <v>61100</v>
      </c>
      <c r="O1105" s="0" t="n">
        <v>1120</v>
      </c>
      <c r="P1105" s="346" t="n">
        <v>89.91</v>
      </c>
      <c r="Q1105" s="346" t="str">
        <f aca="false">N1105&amp;" "&amp;O1105</f>
        <v>61100 1120</v>
      </c>
      <c r="R1105" s="346" t="str">
        <f aca="false">N1105&amp;" "&amp;M1105&amp;" "&amp;O1105</f>
        <v>61100 9 1120</v>
      </c>
      <c r="Y1105" s="0" t="n">
        <v>409</v>
      </c>
      <c r="Z1105" s="0" t="n">
        <v>2015</v>
      </c>
      <c r="AA1105" s="0" t="n">
        <v>68100</v>
      </c>
      <c r="AB1105" s="0" t="n">
        <v>9</v>
      </c>
      <c r="AC1105" s="346" t="n">
        <v>0</v>
      </c>
      <c r="AD1105" s="346" t="n">
        <v>0</v>
      </c>
    </row>
    <row r="1106" customFormat="false" ht="11.25" hidden="false" customHeight="true" outlineLevel="0" collapsed="false">
      <c r="K1106" s="0" t="n">
        <v>2015</v>
      </c>
      <c r="L1106" s="0" t="n">
        <v>21</v>
      </c>
      <c r="M1106" s="0" t="n">
        <v>9</v>
      </c>
      <c r="N1106" s="0" t="n">
        <v>61100</v>
      </c>
      <c r="O1106" s="0" t="n">
        <v>1140</v>
      </c>
      <c r="P1106" s="346" t="n">
        <v>29.36</v>
      </c>
      <c r="Q1106" s="346" t="str">
        <f aca="false">N1106&amp;" "&amp;O1106</f>
        <v>61100 1140</v>
      </c>
      <c r="R1106" s="346" t="str">
        <f aca="false">N1106&amp;" "&amp;M1106&amp;" "&amp;O1106</f>
        <v>61100 9 1140</v>
      </c>
      <c r="Y1106" s="0" t="n">
        <v>410</v>
      </c>
      <c r="Z1106" s="0" t="n">
        <v>2015</v>
      </c>
      <c r="AA1106" s="0" t="n">
        <v>68100</v>
      </c>
      <c r="AB1106" s="0" t="n">
        <v>2</v>
      </c>
      <c r="AC1106" s="346" t="n">
        <v>0</v>
      </c>
      <c r="AD1106" s="346" t="n">
        <v>0</v>
      </c>
    </row>
    <row r="1107" customFormat="false" ht="11.25" hidden="false" customHeight="true" outlineLevel="0" collapsed="false">
      <c r="K1107" s="0" t="n">
        <v>2015</v>
      </c>
      <c r="L1107" s="0" t="n">
        <v>21</v>
      </c>
      <c r="M1107" s="0" t="n">
        <v>9</v>
      </c>
      <c r="N1107" s="0" t="n">
        <v>61100</v>
      </c>
      <c r="O1107" s="0" t="n">
        <v>1520</v>
      </c>
      <c r="P1107" s="346" t="n">
        <v>1.25</v>
      </c>
      <c r="Q1107" s="346" t="str">
        <f aca="false">N1107&amp;" "&amp;O1107</f>
        <v>61100 1520</v>
      </c>
      <c r="R1107" s="346" t="str">
        <f aca="false">N1107&amp;" "&amp;M1107&amp;" "&amp;O1107</f>
        <v>61100 9 1520</v>
      </c>
      <c r="Y1107" s="0" t="n">
        <v>410</v>
      </c>
      <c r="Z1107" s="0" t="n">
        <v>2015</v>
      </c>
      <c r="AA1107" s="0" t="n">
        <v>68100</v>
      </c>
      <c r="AB1107" s="0" t="n">
        <v>3</v>
      </c>
      <c r="AC1107" s="346" t="n">
        <v>0</v>
      </c>
      <c r="AD1107" s="346" t="n">
        <v>0</v>
      </c>
    </row>
    <row r="1108" customFormat="false" ht="11.25" hidden="false" customHeight="true" outlineLevel="0" collapsed="false">
      <c r="K1108" s="0" t="n">
        <v>2015</v>
      </c>
      <c r="L1108" s="0" t="n">
        <v>21</v>
      </c>
      <c r="M1108" s="0" t="n">
        <v>9</v>
      </c>
      <c r="N1108" s="0" t="n">
        <v>61310</v>
      </c>
      <c r="O1108" s="0" t="n">
        <v>1110</v>
      </c>
      <c r="P1108" s="346" t="n">
        <v>1.1</v>
      </c>
      <c r="Q1108" s="346" t="str">
        <f aca="false">N1108&amp;" "&amp;O1108</f>
        <v>61310 1110</v>
      </c>
      <c r="R1108" s="346" t="str">
        <f aca="false">N1108&amp;" "&amp;M1108&amp;" "&amp;O1108</f>
        <v>61310 9 1110</v>
      </c>
      <c r="Y1108" s="0" t="n">
        <v>410</v>
      </c>
      <c r="Z1108" s="0" t="n">
        <v>2015</v>
      </c>
      <c r="AA1108" s="0" t="n">
        <v>68200</v>
      </c>
      <c r="AB1108" s="0" t="n">
        <v>9</v>
      </c>
      <c r="AC1108" s="346" t="n">
        <v>0</v>
      </c>
      <c r="AD1108" s="346" t="n">
        <v>0</v>
      </c>
    </row>
    <row r="1109" customFormat="false" ht="11.25" hidden="false" customHeight="true" outlineLevel="0" collapsed="false">
      <c r="K1109" s="0" t="n">
        <v>2015</v>
      </c>
      <c r="L1109" s="0" t="n">
        <v>21</v>
      </c>
      <c r="M1109" s="0" t="n">
        <v>9</v>
      </c>
      <c r="N1109" s="0" t="n">
        <v>61310</v>
      </c>
      <c r="O1109" s="0" t="n">
        <v>1120</v>
      </c>
      <c r="P1109" s="346" t="n">
        <v>8.35</v>
      </c>
      <c r="Q1109" s="346" t="str">
        <f aca="false">N1109&amp;" "&amp;O1109</f>
        <v>61310 1120</v>
      </c>
      <c r="R1109" s="346" t="str">
        <f aca="false">N1109&amp;" "&amp;M1109&amp;" "&amp;O1109</f>
        <v>61310 9 1120</v>
      </c>
      <c r="Y1109" s="0" t="n">
        <v>410</v>
      </c>
      <c r="Z1109" s="0" t="n">
        <v>2015</v>
      </c>
      <c r="AA1109" s="0" t="n">
        <v>68200</v>
      </c>
      <c r="AB1109" s="0" t="n">
        <v>2</v>
      </c>
      <c r="AC1109" s="346" t="n">
        <v>0</v>
      </c>
      <c r="AD1109" s="346" t="n">
        <v>0</v>
      </c>
    </row>
    <row r="1110" customFormat="false" ht="11.25" hidden="false" customHeight="true" outlineLevel="0" collapsed="false">
      <c r="K1110" s="0" t="n">
        <v>2015</v>
      </c>
      <c r="L1110" s="0" t="n">
        <v>21</v>
      </c>
      <c r="M1110" s="0" t="n">
        <v>9</v>
      </c>
      <c r="N1110" s="0" t="n">
        <v>61310</v>
      </c>
      <c r="O1110" s="0" t="n">
        <v>1150</v>
      </c>
      <c r="P1110" s="346" t="n">
        <v>7.17</v>
      </c>
      <c r="Q1110" s="346" t="str">
        <f aca="false">N1110&amp;" "&amp;O1110</f>
        <v>61310 1150</v>
      </c>
      <c r="R1110" s="346" t="str">
        <f aca="false">N1110&amp;" "&amp;M1110&amp;" "&amp;O1110</f>
        <v>61310 9 1150</v>
      </c>
      <c r="Y1110" s="0" t="n">
        <v>410</v>
      </c>
      <c r="Z1110" s="0" t="n">
        <v>2015</v>
      </c>
      <c r="AA1110" s="0" t="n">
        <v>68200</v>
      </c>
      <c r="AB1110" s="0" t="n">
        <v>3</v>
      </c>
      <c r="AC1110" s="346" t="n">
        <v>0</v>
      </c>
      <c r="AD1110" s="346" t="n">
        <v>0</v>
      </c>
    </row>
    <row r="1111" customFormat="false" ht="11.25" hidden="false" customHeight="true" outlineLevel="0" collapsed="false">
      <c r="K1111" s="0" t="n">
        <v>2015</v>
      </c>
      <c r="L1111" s="0" t="n">
        <v>21</v>
      </c>
      <c r="M1111" s="0" t="n">
        <v>9</v>
      </c>
      <c r="N1111" s="0" t="n">
        <v>62100</v>
      </c>
      <c r="O1111" s="0" t="n">
        <v>1110</v>
      </c>
      <c r="P1111" s="346" t="n">
        <v>19</v>
      </c>
      <c r="Q1111" s="346" t="str">
        <f aca="false">N1111&amp;" "&amp;O1111</f>
        <v>62100 1110</v>
      </c>
      <c r="R1111" s="346" t="str">
        <f aca="false">N1111&amp;" "&amp;M1111&amp;" "&amp;O1111</f>
        <v>62100 9 1110</v>
      </c>
      <c r="Y1111" s="0" t="n">
        <v>410</v>
      </c>
      <c r="Z1111" s="0" t="n">
        <v>2015</v>
      </c>
      <c r="AA1111" s="0" t="n">
        <v>68100</v>
      </c>
      <c r="AB1111" s="0" t="n">
        <v>9</v>
      </c>
      <c r="AC1111" s="346" t="n">
        <v>0</v>
      </c>
      <c r="AD1111" s="346" t="n">
        <v>0</v>
      </c>
    </row>
    <row r="1112" customFormat="false" ht="11.25" hidden="false" customHeight="true" outlineLevel="0" collapsed="false">
      <c r="K1112" s="0" t="n">
        <v>2015</v>
      </c>
      <c r="L1112" s="0" t="n">
        <v>21</v>
      </c>
      <c r="M1112" s="0" t="n">
        <v>9</v>
      </c>
      <c r="N1112" s="0" t="n">
        <v>62100</v>
      </c>
      <c r="O1112" s="0" t="n">
        <v>1111</v>
      </c>
      <c r="P1112" s="346" t="n">
        <v>5</v>
      </c>
      <c r="Q1112" s="346" t="str">
        <f aca="false">N1112&amp;" "&amp;O1112</f>
        <v>62100 1111</v>
      </c>
      <c r="R1112" s="346" t="str">
        <f aca="false">N1112&amp;" "&amp;M1112&amp;" "&amp;O1112</f>
        <v>62100 9 1111</v>
      </c>
      <c r="Y1112" s="0" t="n">
        <v>411</v>
      </c>
      <c r="Z1112" s="0" t="n">
        <v>2015</v>
      </c>
      <c r="AA1112" s="0" t="n">
        <v>68100</v>
      </c>
      <c r="AB1112" s="0" t="n">
        <v>2</v>
      </c>
      <c r="AC1112" s="346" t="n">
        <v>0</v>
      </c>
      <c r="AD1112" s="346" t="n">
        <v>0</v>
      </c>
    </row>
    <row r="1113" customFormat="false" ht="11.25" hidden="false" customHeight="true" outlineLevel="0" collapsed="false">
      <c r="K1113" s="0" t="n">
        <v>2015</v>
      </c>
      <c r="L1113" s="0" t="n">
        <v>21</v>
      </c>
      <c r="M1113" s="0" t="n">
        <v>9</v>
      </c>
      <c r="N1113" s="0" t="n">
        <v>62100</v>
      </c>
      <c r="O1113" s="0" t="n">
        <v>1112</v>
      </c>
      <c r="P1113" s="346" t="n">
        <v>1</v>
      </c>
      <c r="Q1113" s="346" t="str">
        <f aca="false">N1113&amp;" "&amp;O1113</f>
        <v>62100 1112</v>
      </c>
      <c r="R1113" s="346" t="str">
        <f aca="false">N1113&amp;" "&amp;M1113&amp;" "&amp;O1113</f>
        <v>62100 9 1112</v>
      </c>
      <c r="Y1113" s="0" t="n">
        <v>411</v>
      </c>
      <c r="Z1113" s="0" t="n">
        <v>2015</v>
      </c>
      <c r="AA1113" s="0" t="n">
        <v>68100</v>
      </c>
      <c r="AB1113" s="0" t="n">
        <v>3</v>
      </c>
      <c r="AC1113" s="346" t="n">
        <v>0</v>
      </c>
      <c r="AD1113" s="346" t="n">
        <v>0</v>
      </c>
    </row>
    <row r="1114" customFormat="false" ht="11.25" hidden="false" customHeight="true" outlineLevel="0" collapsed="false">
      <c r="K1114" s="0" t="n">
        <v>2015</v>
      </c>
      <c r="L1114" s="0" t="n">
        <v>21</v>
      </c>
      <c r="M1114" s="0" t="n">
        <v>9</v>
      </c>
      <c r="N1114" s="0" t="n">
        <v>62100</v>
      </c>
      <c r="O1114" s="0" t="n">
        <v>1113</v>
      </c>
      <c r="P1114" s="346" t="n">
        <v>2.7</v>
      </c>
      <c r="Q1114" s="346" t="str">
        <f aca="false">N1114&amp;" "&amp;O1114</f>
        <v>62100 1113</v>
      </c>
      <c r="R1114" s="346" t="str">
        <f aca="false">N1114&amp;" "&amp;M1114&amp;" "&amp;O1114</f>
        <v>62100 9 1113</v>
      </c>
      <c r="Y1114" s="0" t="n">
        <v>411</v>
      </c>
      <c r="Z1114" s="0" t="n">
        <v>2015</v>
      </c>
      <c r="AA1114" s="0" t="n">
        <v>68200</v>
      </c>
      <c r="AB1114" s="0" t="n">
        <v>9</v>
      </c>
      <c r="AC1114" s="346" t="n">
        <v>0</v>
      </c>
      <c r="AD1114" s="346" t="n">
        <v>0</v>
      </c>
    </row>
    <row r="1115" customFormat="false" ht="11.25" hidden="false" customHeight="true" outlineLevel="0" collapsed="false">
      <c r="K1115" s="0" t="n">
        <v>2015</v>
      </c>
      <c r="L1115" s="0" t="n">
        <v>21</v>
      </c>
      <c r="M1115" s="0" t="n">
        <v>9</v>
      </c>
      <c r="N1115" s="0" t="n">
        <v>62100</v>
      </c>
      <c r="O1115" s="0" t="n">
        <v>1130</v>
      </c>
      <c r="P1115" s="346" t="n">
        <v>33.58</v>
      </c>
      <c r="Q1115" s="346" t="str">
        <f aca="false">N1115&amp;" "&amp;O1115</f>
        <v>62100 1130</v>
      </c>
      <c r="R1115" s="346" t="str">
        <f aca="false">N1115&amp;" "&amp;M1115&amp;" "&amp;O1115</f>
        <v>62100 9 1130</v>
      </c>
      <c r="Y1115" s="0" t="n">
        <v>411</v>
      </c>
      <c r="Z1115" s="0" t="n">
        <v>2015</v>
      </c>
      <c r="AA1115" s="0" t="n">
        <v>68200</v>
      </c>
      <c r="AB1115" s="0" t="n">
        <v>2</v>
      </c>
      <c r="AC1115" s="346" t="n">
        <v>0</v>
      </c>
      <c r="AD1115" s="346" t="n">
        <v>0</v>
      </c>
    </row>
    <row r="1116" customFormat="false" ht="11.25" hidden="false" customHeight="true" outlineLevel="0" collapsed="false">
      <c r="K1116" s="0" t="n">
        <v>2015</v>
      </c>
      <c r="L1116" s="0" t="n">
        <v>21</v>
      </c>
      <c r="M1116" s="0" t="n">
        <v>9</v>
      </c>
      <c r="N1116" s="0" t="n">
        <v>62100</v>
      </c>
      <c r="O1116" s="0" t="n">
        <v>1150</v>
      </c>
      <c r="P1116" s="346" t="n">
        <v>34.32</v>
      </c>
      <c r="Q1116" s="346" t="str">
        <f aca="false">N1116&amp;" "&amp;O1116</f>
        <v>62100 1150</v>
      </c>
      <c r="R1116" s="346" t="str">
        <f aca="false">N1116&amp;" "&amp;M1116&amp;" "&amp;O1116</f>
        <v>62100 9 1150</v>
      </c>
      <c r="Y1116" s="0" t="n">
        <v>411</v>
      </c>
      <c r="Z1116" s="0" t="n">
        <v>2015</v>
      </c>
      <c r="AA1116" s="0" t="n">
        <v>68200</v>
      </c>
      <c r="AB1116" s="0" t="n">
        <v>3</v>
      </c>
      <c r="AC1116" s="346" t="n">
        <v>0</v>
      </c>
      <c r="AD1116" s="346" t="n">
        <v>0</v>
      </c>
    </row>
    <row r="1117" customFormat="false" ht="11.25" hidden="false" customHeight="true" outlineLevel="0" collapsed="false">
      <c r="K1117" s="0" t="n">
        <v>2015</v>
      </c>
      <c r="L1117" s="0" t="n">
        <v>21</v>
      </c>
      <c r="M1117" s="0" t="n">
        <v>9</v>
      </c>
      <c r="N1117" s="0" t="n">
        <v>62200</v>
      </c>
      <c r="O1117" s="0" t="n">
        <v>1131</v>
      </c>
      <c r="P1117" s="346" t="n">
        <v>17.5</v>
      </c>
      <c r="Q1117" s="346" t="str">
        <f aca="false">N1117&amp;" "&amp;O1117</f>
        <v>62200 1131</v>
      </c>
      <c r="R1117" s="346" t="str">
        <f aca="false">N1117&amp;" "&amp;M1117&amp;" "&amp;O1117</f>
        <v>62200 9 1131</v>
      </c>
      <c r="Y1117" s="0" t="n">
        <v>411</v>
      </c>
      <c r="Z1117" s="0" t="n">
        <v>2015</v>
      </c>
      <c r="AA1117" s="0" t="n">
        <v>68100</v>
      </c>
      <c r="AB1117" s="0" t="n">
        <v>9</v>
      </c>
      <c r="AC1117" s="346" t="n">
        <v>0</v>
      </c>
      <c r="AD1117" s="346" t="n">
        <v>0</v>
      </c>
    </row>
    <row r="1118" customFormat="false" ht="11.25" hidden="false" customHeight="true" outlineLevel="0" collapsed="false">
      <c r="K1118" s="0" t="n">
        <v>2015</v>
      </c>
      <c r="L1118" s="0" t="n">
        <v>21</v>
      </c>
      <c r="M1118" s="0" t="n">
        <v>9</v>
      </c>
      <c r="N1118" s="0" t="n">
        <v>62200</v>
      </c>
      <c r="O1118" s="0" t="n">
        <v>1132</v>
      </c>
      <c r="P1118" s="346" t="n">
        <v>33</v>
      </c>
      <c r="Q1118" s="346" t="str">
        <f aca="false">N1118&amp;" "&amp;O1118</f>
        <v>62200 1132</v>
      </c>
      <c r="R1118" s="346" t="str">
        <f aca="false">N1118&amp;" "&amp;M1118&amp;" "&amp;O1118</f>
        <v>62200 9 1132</v>
      </c>
      <c r="Y1118" s="0" t="n">
        <v>412</v>
      </c>
      <c r="Z1118" s="0" t="n">
        <v>2015</v>
      </c>
      <c r="AA1118" s="0" t="n">
        <v>68100</v>
      </c>
      <c r="AB1118" s="0" t="n">
        <v>2</v>
      </c>
      <c r="AC1118" s="346" t="n">
        <v>0</v>
      </c>
      <c r="AD1118" s="346" t="n">
        <v>0</v>
      </c>
    </row>
    <row r="1119" customFormat="false" ht="11.25" hidden="false" customHeight="true" outlineLevel="0" collapsed="false">
      <c r="K1119" s="0" t="n">
        <v>2015</v>
      </c>
      <c r="L1119" s="0" t="n">
        <v>21</v>
      </c>
      <c r="M1119" s="0" t="n">
        <v>9</v>
      </c>
      <c r="N1119" s="0" t="n">
        <v>62200</v>
      </c>
      <c r="O1119" s="0" t="n">
        <v>1140</v>
      </c>
      <c r="P1119" s="346" t="n">
        <v>59.91</v>
      </c>
      <c r="Q1119" s="346" t="str">
        <f aca="false">N1119&amp;" "&amp;O1119</f>
        <v>62200 1140</v>
      </c>
      <c r="R1119" s="346" t="str">
        <f aca="false">N1119&amp;" "&amp;M1119&amp;" "&amp;O1119</f>
        <v>62200 9 1140</v>
      </c>
      <c r="Y1119" s="0" t="n">
        <v>412</v>
      </c>
      <c r="Z1119" s="0" t="n">
        <v>2015</v>
      </c>
      <c r="AA1119" s="0" t="n">
        <v>68100</v>
      </c>
      <c r="AB1119" s="0" t="n">
        <v>3</v>
      </c>
      <c r="AC1119" s="346" t="n">
        <v>0</v>
      </c>
      <c r="AD1119" s="346" t="n">
        <v>0</v>
      </c>
    </row>
    <row r="1120" customFormat="false" ht="11.25" hidden="false" customHeight="true" outlineLevel="0" collapsed="false">
      <c r="K1120" s="0" t="n">
        <v>2015</v>
      </c>
      <c r="L1120" s="0" t="n">
        <v>21</v>
      </c>
      <c r="M1120" s="0" t="n">
        <v>9</v>
      </c>
      <c r="N1120" s="0" t="n">
        <v>62200</v>
      </c>
      <c r="O1120" s="0" t="n">
        <v>1150</v>
      </c>
      <c r="P1120" s="346" t="n">
        <v>1</v>
      </c>
      <c r="Q1120" s="346" t="str">
        <f aca="false">N1120&amp;" "&amp;O1120</f>
        <v>62200 1150</v>
      </c>
      <c r="R1120" s="346" t="str">
        <f aca="false">N1120&amp;" "&amp;M1120&amp;" "&amp;O1120</f>
        <v>62200 9 1150</v>
      </c>
      <c r="Y1120" s="0" t="n">
        <v>412</v>
      </c>
      <c r="Z1120" s="0" t="n">
        <v>2015</v>
      </c>
      <c r="AA1120" s="0" t="n">
        <v>68100</v>
      </c>
      <c r="AB1120" s="0" t="n">
        <v>9</v>
      </c>
      <c r="AC1120" s="346" t="n">
        <v>0</v>
      </c>
      <c r="AD1120" s="346" t="n">
        <v>0</v>
      </c>
    </row>
    <row r="1121" customFormat="false" ht="11.25" hidden="false" customHeight="true" outlineLevel="0" collapsed="false">
      <c r="K1121" s="0" t="n">
        <v>2015</v>
      </c>
      <c r="L1121" s="0" t="n">
        <v>22</v>
      </c>
      <c r="M1121" s="0" t="n">
        <v>2</v>
      </c>
      <c r="N1121" s="0" t="n">
        <v>61100</v>
      </c>
      <c r="O1121" s="0" t="n">
        <v>1120</v>
      </c>
      <c r="P1121" s="346" t="n">
        <v>87.22</v>
      </c>
      <c r="Q1121" s="346" t="str">
        <f aca="false">N1121&amp;" "&amp;O1121</f>
        <v>61100 1120</v>
      </c>
      <c r="R1121" s="346" t="str">
        <f aca="false">N1121&amp;" "&amp;M1121&amp;" "&amp;O1121</f>
        <v>61100 2 1120</v>
      </c>
      <c r="Y1121" s="0" t="n">
        <v>412</v>
      </c>
      <c r="Z1121" s="0" t="n">
        <v>2015</v>
      </c>
      <c r="AA1121" s="0" t="n">
        <v>68200</v>
      </c>
      <c r="AB1121" s="0" t="n">
        <v>2</v>
      </c>
      <c r="AC1121" s="346" t="n">
        <v>0</v>
      </c>
      <c r="AD1121" s="346" t="n">
        <v>0</v>
      </c>
    </row>
    <row r="1122" customFormat="false" ht="11.25" hidden="false" customHeight="true" outlineLevel="0" collapsed="false">
      <c r="K1122" s="0" t="n">
        <v>2015</v>
      </c>
      <c r="L1122" s="0" t="n">
        <v>22</v>
      </c>
      <c r="M1122" s="0" t="n">
        <v>2</v>
      </c>
      <c r="N1122" s="0" t="n">
        <v>61100</v>
      </c>
      <c r="O1122" s="0" t="n">
        <v>1151</v>
      </c>
      <c r="P1122" s="346" t="n">
        <v>26.45</v>
      </c>
      <c r="Q1122" s="346" t="str">
        <f aca="false">N1122&amp;" "&amp;O1122</f>
        <v>61100 1151</v>
      </c>
      <c r="R1122" s="346" t="str">
        <f aca="false">N1122&amp;" "&amp;M1122&amp;" "&amp;O1122</f>
        <v>61100 2 1151</v>
      </c>
      <c r="Y1122" s="0" t="n">
        <v>412</v>
      </c>
      <c r="Z1122" s="0" t="n">
        <v>2015</v>
      </c>
      <c r="AA1122" s="0" t="n">
        <v>68200</v>
      </c>
      <c r="AB1122" s="0" t="n">
        <v>3</v>
      </c>
      <c r="AC1122" s="346" t="n">
        <v>0</v>
      </c>
      <c r="AD1122" s="346" t="n">
        <v>0</v>
      </c>
    </row>
    <row r="1123" customFormat="false" ht="11.25" hidden="false" customHeight="true" outlineLevel="0" collapsed="false">
      <c r="K1123" s="0" t="n">
        <v>2015</v>
      </c>
      <c r="L1123" s="0" t="n">
        <v>22</v>
      </c>
      <c r="M1123" s="0" t="n">
        <v>2</v>
      </c>
      <c r="N1123" s="0" t="n">
        <v>61100</v>
      </c>
      <c r="O1123" s="0" t="n">
        <v>1520</v>
      </c>
      <c r="P1123" s="346" t="n">
        <v>11.25</v>
      </c>
      <c r="Q1123" s="346" t="str">
        <f aca="false">N1123&amp;" "&amp;O1123</f>
        <v>61100 1520</v>
      </c>
      <c r="R1123" s="346" t="str">
        <f aca="false">N1123&amp;" "&amp;M1123&amp;" "&amp;O1123</f>
        <v>61100 2 1520</v>
      </c>
      <c r="Y1123" s="0" t="n">
        <v>412</v>
      </c>
      <c r="Z1123" s="0" t="n">
        <v>2015</v>
      </c>
      <c r="AA1123" s="0" t="n">
        <v>68200</v>
      </c>
      <c r="AB1123" s="0" t="n">
        <v>9</v>
      </c>
      <c r="AC1123" s="346" t="n">
        <v>0</v>
      </c>
      <c r="AD1123" s="346" t="n">
        <v>0</v>
      </c>
    </row>
    <row r="1124" customFormat="false" ht="11.25" hidden="false" customHeight="true" outlineLevel="0" collapsed="false">
      <c r="K1124" s="0" t="n">
        <v>2015</v>
      </c>
      <c r="L1124" s="0" t="n">
        <v>22</v>
      </c>
      <c r="M1124" s="0" t="n">
        <v>2</v>
      </c>
      <c r="N1124" s="0" t="n">
        <v>61210</v>
      </c>
      <c r="O1124" s="0" t="n">
        <v>1120</v>
      </c>
      <c r="P1124" s="346" t="n">
        <v>3.74</v>
      </c>
      <c r="Q1124" s="346" t="str">
        <f aca="false">N1124&amp;" "&amp;O1124</f>
        <v>61210 1120</v>
      </c>
      <c r="R1124" s="346" t="str">
        <f aca="false">N1124&amp;" "&amp;M1124&amp;" "&amp;O1124</f>
        <v>61210 2 1120</v>
      </c>
      <c r="Y1124" s="0" t="n">
        <v>413</v>
      </c>
      <c r="Z1124" s="0" t="n">
        <v>2015</v>
      </c>
      <c r="AA1124" s="0" t="n">
        <v>68100</v>
      </c>
      <c r="AB1124" s="0" t="n">
        <v>2</v>
      </c>
      <c r="AC1124" s="346" t="n">
        <v>0</v>
      </c>
      <c r="AD1124" s="346" t="n">
        <v>0</v>
      </c>
    </row>
    <row r="1125" customFormat="false" ht="11.25" hidden="false" customHeight="true" outlineLevel="0" collapsed="false">
      <c r="K1125" s="0" t="n">
        <v>2015</v>
      </c>
      <c r="L1125" s="0" t="n">
        <v>22</v>
      </c>
      <c r="M1125" s="0" t="n">
        <v>2</v>
      </c>
      <c r="N1125" s="0" t="n">
        <v>61210</v>
      </c>
      <c r="O1125" s="0" t="n">
        <v>1150</v>
      </c>
      <c r="P1125" s="346" t="n">
        <v>0.67</v>
      </c>
      <c r="Q1125" s="346" t="str">
        <f aca="false">N1125&amp;" "&amp;O1125</f>
        <v>61210 1150</v>
      </c>
      <c r="R1125" s="346" t="str">
        <f aca="false">N1125&amp;" "&amp;M1125&amp;" "&amp;O1125</f>
        <v>61210 2 1150</v>
      </c>
      <c r="Y1125" s="0" t="n">
        <v>413</v>
      </c>
      <c r="Z1125" s="0" t="n">
        <v>2015</v>
      </c>
      <c r="AA1125" s="0" t="n">
        <v>68100</v>
      </c>
      <c r="AB1125" s="0" t="n">
        <v>3</v>
      </c>
      <c r="AC1125" s="346" t="n">
        <v>0</v>
      </c>
      <c r="AD1125" s="346" t="n">
        <v>0</v>
      </c>
    </row>
    <row r="1126" customFormat="false" ht="11.25" hidden="false" customHeight="true" outlineLevel="0" collapsed="false">
      <c r="K1126" s="0" t="n">
        <v>2015</v>
      </c>
      <c r="L1126" s="0" t="n">
        <v>22</v>
      </c>
      <c r="M1126" s="0" t="n">
        <v>2</v>
      </c>
      <c r="N1126" s="0" t="n">
        <v>61220</v>
      </c>
      <c r="O1126" s="0" t="n">
        <v>1130</v>
      </c>
      <c r="P1126" s="346" t="n">
        <v>1</v>
      </c>
      <c r="Q1126" s="346" t="str">
        <f aca="false">N1126&amp;" "&amp;O1126</f>
        <v>61220 1130</v>
      </c>
      <c r="R1126" s="346" t="str">
        <f aca="false">N1126&amp;" "&amp;M1126&amp;" "&amp;O1126</f>
        <v>61220 2 1130</v>
      </c>
      <c r="Y1126" s="0" t="n">
        <v>413</v>
      </c>
      <c r="Z1126" s="0" t="n">
        <v>2015</v>
      </c>
      <c r="AA1126" s="0" t="n">
        <v>68200</v>
      </c>
      <c r="AB1126" s="0" t="n">
        <v>9</v>
      </c>
      <c r="AC1126" s="346" t="n">
        <v>0</v>
      </c>
      <c r="AD1126" s="346" t="n">
        <v>0</v>
      </c>
    </row>
    <row r="1127" customFormat="false" ht="11.25" hidden="false" customHeight="true" outlineLevel="0" collapsed="false">
      <c r="K1127" s="0" t="n">
        <v>2015</v>
      </c>
      <c r="L1127" s="0" t="n">
        <v>22</v>
      </c>
      <c r="M1127" s="0" t="n">
        <v>2</v>
      </c>
      <c r="N1127" s="0" t="n">
        <v>61230</v>
      </c>
      <c r="O1127" s="0" t="n">
        <v>1120</v>
      </c>
      <c r="P1127" s="346" t="n">
        <v>0.05</v>
      </c>
      <c r="Q1127" s="346" t="str">
        <f aca="false">N1127&amp;" "&amp;O1127</f>
        <v>61230 1120</v>
      </c>
      <c r="R1127" s="346" t="str">
        <f aca="false">N1127&amp;" "&amp;M1127&amp;" "&amp;O1127</f>
        <v>61230 2 1120</v>
      </c>
      <c r="Y1127" s="0" t="n">
        <v>413</v>
      </c>
      <c r="Z1127" s="0" t="n">
        <v>2015</v>
      </c>
      <c r="AA1127" s="0" t="n">
        <v>68200</v>
      </c>
      <c r="AB1127" s="0" t="n">
        <v>2</v>
      </c>
      <c r="AC1127" s="346" t="n">
        <v>0</v>
      </c>
      <c r="AD1127" s="346" t="n">
        <v>0</v>
      </c>
    </row>
    <row r="1128" customFormat="false" ht="11.25" hidden="false" customHeight="true" outlineLevel="0" collapsed="false">
      <c r="K1128" s="0" t="n">
        <v>2015</v>
      </c>
      <c r="L1128" s="0" t="n">
        <v>22</v>
      </c>
      <c r="M1128" s="0" t="n">
        <v>2</v>
      </c>
      <c r="N1128" s="0" t="n">
        <v>61310</v>
      </c>
      <c r="O1128" s="0" t="n">
        <v>1110</v>
      </c>
      <c r="P1128" s="346" t="n">
        <v>1.06</v>
      </c>
      <c r="Q1128" s="346" t="str">
        <f aca="false">N1128&amp;" "&amp;O1128</f>
        <v>61310 1110</v>
      </c>
      <c r="R1128" s="346" t="str">
        <f aca="false">N1128&amp;" "&amp;M1128&amp;" "&amp;O1128</f>
        <v>61310 2 1110</v>
      </c>
      <c r="Y1128" s="0" t="n">
        <v>413</v>
      </c>
      <c r="Z1128" s="0" t="n">
        <v>2015</v>
      </c>
      <c r="AA1128" s="0" t="n">
        <v>68200</v>
      </c>
      <c r="AB1128" s="0" t="n">
        <v>3</v>
      </c>
      <c r="AC1128" s="346" t="n">
        <v>0</v>
      </c>
      <c r="AD1128" s="346" t="n">
        <v>0</v>
      </c>
    </row>
    <row r="1129" customFormat="false" ht="11.25" hidden="false" customHeight="true" outlineLevel="0" collapsed="false">
      <c r="K1129" s="0" t="n">
        <v>2015</v>
      </c>
      <c r="L1129" s="0" t="n">
        <v>22</v>
      </c>
      <c r="M1129" s="0" t="n">
        <v>2</v>
      </c>
      <c r="N1129" s="0" t="n">
        <v>61310</v>
      </c>
      <c r="O1129" s="0" t="n">
        <v>1120</v>
      </c>
      <c r="P1129" s="346" t="n">
        <v>0.15</v>
      </c>
      <c r="Q1129" s="346" t="str">
        <f aca="false">N1129&amp;" "&amp;O1129</f>
        <v>61310 1120</v>
      </c>
      <c r="R1129" s="346" t="str">
        <f aca="false">N1129&amp;" "&amp;M1129&amp;" "&amp;O1129</f>
        <v>61310 2 1120</v>
      </c>
      <c r="Y1129" s="0" t="n">
        <v>413</v>
      </c>
      <c r="Z1129" s="0" t="n">
        <v>2015</v>
      </c>
      <c r="AA1129" s="0" t="n">
        <v>68100</v>
      </c>
      <c r="AB1129" s="0" t="n">
        <v>9</v>
      </c>
      <c r="AC1129" s="346" t="n">
        <v>0</v>
      </c>
      <c r="AD1129" s="346" t="n">
        <v>0</v>
      </c>
    </row>
    <row r="1130" customFormat="false" ht="11.25" hidden="false" customHeight="true" outlineLevel="0" collapsed="false">
      <c r="K1130" s="0" t="n">
        <v>2015</v>
      </c>
      <c r="L1130" s="0" t="n">
        <v>22</v>
      </c>
      <c r="M1130" s="0" t="n">
        <v>2</v>
      </c>
      <c r="N1130" s="0" t="n">
        <v>61310</v>
      </c>
      <c r="O1130" s="0" t="n">
        <v>1150</v>
      </c>
      <c r="P1130" s="346" t="n">
        <v>0.62</v>
      </c>
      <c r="Q1130" s="346" t="str">
        <f aca="false">N1130&amp;" "&amp;O1130</f>
        <v>61310 1150</v>
      </c>
      <c r="R1130" s="346" t="str">
        <f aca="false">N1130&amp;" "&amp;M1130&amp;" "&amp;O1130</f>
        <v>61310 2 1150</v>
      </c>
      <c r="Y1130" s="0" t="n">
        <v>414</v>
      </c>
      <c r="Z1130" s="0" t="n">
        <v>2015</v>
      </c>
      <c r="AA1130" s="0" t="n">
        <v>68100</v>
      </c>
      <c r="AB1130" s="0" t="n">
        <v>2</v>
      </c>
      <c r="AC1130" s="346" t="n">
        <v>0</v>
      </c>
      <c r="AD1130" s="346" t="n">
        <v>0</v>
      </c>
    </row>
    <row r="1131" customFormat="false" ht="11.25" hidden="false" customHeight="true" outlineLevel="0" collapsed="false">
      <c r="K1131" s="0" t="n">
        <v>2015</v>
      </c>
      <c r="L1131" s="0" t="n">
        <v>22</v>
      </c>
      <c r="M1131" s="0" t="n">
        <v>2</v>
      </c>
      <c r="N1131" s="0" t="n">
        <v>61320</v>
      </c>
      <c r="O1131" s="0" t="n">
        <v>1122</v>
      </c>
      <c r="P1131" s="346" t="n">
        <v>2.16</v>
      </c>
      <c r="Q1131" s="346" t="str">
        <f aca="false">N1131&amp;" "&amp;O1131</f>
        <v>61320 1122</v>
      </c>
      <c r="R1131" s="346" t="str">
        <f aca="false">N1131&amp;" "&amp;M1131&amp;" "&amp;O1131</f>
        <v>61320 2 1122</v>
      </c>
      <c r="Y1131" s="0" t="n">
        <v>414</v>
      </c>
      <c r="Z1131" s="0" t="n">
        <v>2015</v>
      </c>
      <c r="AA1131" s="0" t="n">
        <v>68100</v>
      </c>
      <c r="AB1131" s="0" t="n">
        <v>3</v>
      </c>
      <c r="AC1131" s="346" t="n">
        <v>0</v>
      </c>
      <c r="AD1131" s="346" t="n">
        <v>0</v>
      </c>
    </row>
    <row r="1132" customFormat="false" ht="11.25" hidden="false" customHeight="true" outlineLevel="0" collapsed="false">
      <c r="K1132" s="0" t="n">
        <v>2015</v>
      </c>
      <c r="L1132" s="0" t="n">
        <v>22</v>
      </c>
      <c r="M1132" s="0" t="n">
        <v>2</v>
      </c>
      <c r="N1132" s="0" t="n">
        <v>61320</v>
      </c>
      <c r="O1132" s="0" t="n">
        <v>1140</v>
      </c>
      <c r="P1132" s="346" t="n">
        <v>0.73</v>
      </c>
      <c r="Q1132" s="346" t="str">
        <f aca="false">N1132&amp;" "&amp;O1132</f>
        <v>61320 1140</v>
      </c>
      <c r="R1132" s="346" t="str">
        <f aca="false">N1132&amp;" "&amp;M1132&amp;" "&amp;O1132</f>
        <v>61320 2 1140</v>
      </c>
      <c r="Y1132" s="0" t="n">
        <v>414</v>
      </c>
      <c r="Z1132" s="0" t="n">
        <v>2015</v>
      </c>
      <c r="AA1132" s="0" t="n">
        <v>68200</v>
      </c>
      <c r="AB1132" s="0" t="n">
        <v>9</v>
      </c>
      <c r="AC1132" s="346" t="n">
        <v>0</v>
      </c>
      <c r="AD1132" s="346" t="n">
        <v>0</v>
      </c>
    </row>
    <row r="1133" customFormat="false" ht="11.25" hidden="false" customHeight="true" outlineLevel="0" collapsed="false">
      <c r="K1133" s="0" t="n">
        <v>2015</v>
      </c>
      <c r="L1133" s="0" t="n">
        <v>22</v>
      </c>
      <c r="M1133" s="0" t="n">
        <v>2</v>
      </c>
      <c r="N1133" s="0" t="n">
        <v>61410</v>
      </c>
      <c r="O1133" s="0" t="n">
        <v>1126</v>
      </c>
      <c r="P1133" s="346" t="n">
        <v>2.67</v>
      </c>
      <c r="Q1133" s="346" t="str">
        <f aca="false">N1133&amp;" "&amp;O1133</f>
        <v>61410 1126</v>
      </c>
      <c r="R1133" s="346" t="str">
        <f aca="false">N1133&amp;" "&amp;M1133&amp;" "&amp;O1133</f>
        <v>61410 2 1126</v>
      </c>
      <c r="Y1133" s="0" t="n">
        <v>414</v>
      </c>
      <c r="Z1133" s="0" t="n">
        <v>2015</v>
      </c>
      <c r="AA1133" s="0" t="n">
        <v>68200</v>
      </c>
      <c r="AB1133" s="0" t="n">
        <v>2</v>
      </c>
      <c r="AC1133" s="346" t="n">
        <v>0</v>
      </c>
      <c r="AD1133" s="346" t="n">
        <v>0</v>
      </c>
    </row>
    <row r="1134" customFormat="false" ht="11.25" hidden="false" customHeight="true" outlineLevel="0" collapsed="false">
      <c r="K1134" s="0" t="n">
        <v>2015</v>
      </c>
      <c r="L1134" s="0" t="n">
        <v>22</v>
      </c>
      <c r="M1134" s="0" t="n">
        <v>2</v>
      </c>
      <c r="N1134" s="0" t="n">
        <v>61410</v>
      </c>
      <c r="O1134" s="0" t="n">
        <v>1127</v>
      </c>
      <c r="P1134" s="346" t="n">
        <v>2.61</v>
      </c>
      <c r="Q1134" s="346" t="str">
        <f aca="false">N1134&amp;" "&amp;O1134</f>
        <v>61410 1127</v>
      </c>
      <c r="R1134" s="346" t="str">
        <f aca="false">N1134&amp;" "&amp;M1134&amp;" "&amp;O1134</f>
        <v>61410 2 1127</v>
      </c>
      <c r="Y1134" s="0" t="n">
        <v>414</v>
      </c>
      <c r="Z1134" s="0" t="n">
        <v>2015</v>
      </c>
      <c r="AA1134" s="0" t="n">
        <v>68200</v>
      </c>
      <c r="AB1134" s="0" t="n">
        <v>3</v>
      </c>
      <c r="AC1134" s="346" t="n">
        <v>0</v>
      </c>
      <c r="AD1134" s="346" t="n">
        <v>0</v>
      </c>
    </row>
    <row r="1135" customFormat="false" ht="11.25" hidden="false" customHeight="true" outlineLevel="0" collapsed="false">
      <c r="K1135" s="0" t="n">
        <v>2015</v>
      </c>
      <c r="L1135" s="0" t="n">
        <v>22</v>
      </c>
      <c r="M1135" s="0" t="n">
        <v>2</v>
      </c>
      <c r="N1135" s="0" t="n">
        <v>61410</v>
      </c>
      <c r="O1135" s="0" t="n">
        <v>1150</v>
      </c>
      <c r="P1135" s="346" t="n">
        <v>5.29</v>
      </c>
      <c r="Q1135" s="346" t="str">
        <f aca="false">N1135&amp;" "&amp;O1135</f>
        <v>61410 1150</v>
      </c>
      <c r="R1135" s="346" t="str">
        <f aca="false">N1135&amp;" "&amp;M1135&amp;" "&amp;O1135</f>
        <v>61410 2 1150</v>
      </c>
      <c r="Y1135" s="0" t="n">
        <v>414</v>
      </c>
      <c r="Z1135" s="0" t="n">
        <v>2015</v>
      </c>
      <c r="AA1135" s="0" t="n">
        <v>68100</v>
      </c>
      <c r="AB1135" s="0" t="n">
        <v>9</v>
      </c>
      <c r="AC1135" s="346" t="n">
        <v>0</v>
      </c>
      <c r="AD1135" s="346" t="n">
        <v>0</v>
      </c>
    </row>
    <row r="1136" customFormat="false" ht="11.25" hidden="false" customHeight="true" outlineLevel="0" collapsed="false">
      <c r="K1136" s="0" t="n">
        <v>2015</v>
      </c>
      <c r="L1136" s="0" t="n">
        <v>22</v>
      </c>
      <c r="M1136" s="0" t="n">
        <v>3</v>
      </c>
      <c r="N1136" s="0" t="n">
        <v>61100</v>
      </c>
      <c r="O1136" s="0" t="n">
        <v>1120</v>
      </c>
      <c r="P1136" s="346" t="n">
        <v>65.68</v>
      </c>
      <c r="Q1136" s="346" t="str">
        <f aca="false">N1136&amp;" "&amp;O1136</f>
        <v>61100 1120</v>
      </c>
      <c r="R1136" s="346" t="str">
        <f aca="false">N1136&amp;" "&amp;M1136&amp;" "&amp;O1136</f>
        <v>61100 3 1120</v>
      </c>
      <c r="Y1136" s="0" t="n">
        <v>415</v>
      </c>
      <c r="Z1136" s="0" t="n">
        <v>2015</v>
      </c>
      <c r="AA1136" s="0" t="n">
        <v>68100</v>
      </c>
      <c r="AB1136" s="0" t="n">
        <v>2</v>
      </c>
      <c r="AC1136" s="346" t="n">
        <v>0</v>
      </c>
      <c r="AD1136" s="346" t="n">
        <v>0</v>
      </c>
    </row>
    <row r="1137" customFormat="false" ht="11.25" hidden="false" customHeight="true" outlineLevel="0" collapsed="false">
      <c r="K1137" s="0" t="n">
        <v>2015</v>
      </c>
      <c r="L1137" s="0" t="n">
        <v>22</v>
      </c>
      <c r="M1137" s="0" t="n">
        <v>3</v>
      </c>
      <c r="N1137" s="0" t="n">
        <v>61100</v>
      </c>
      <c r="O1137" s="0" t="n">
        <v>1151</v>
      </c>
      <c r="P1137" s="346" t="n">
        <v>10.22</v>
      </c>
      <c r="Q1137" s="346" t="str">
        <f aca="false">N1137&amp;" "&amp;O1137</f>
        <v>61100 1151</v>
      </c>
      <c r="R1137" s="346" t="str">
        <f aca="false">N1137&amp;" "&amp;M1137&amp;" "&amp;O1137</f>
        <v>61100 3 1151</v>
      </c>
      <c r="Y1137" s="0" t="n">
        <v>415</v>
      </c>
      <c r="Z1137" s="0" t="n">
        <v>2015</v>
      </c>
      <c r="AA1137" s="0" t="n">
        <v>68100</v>
      </c>
      <c r="AB1137" s="0" t="n">
        <v>3</v>
      </c>
      <c r="AC1137" s="346" t="n">
        <v>0</v>
      </c>
      <c r="AD1137" s="346" t="n">
        <v>0</v>
      </c>
    </row>
    <row r="1138" customFormat="false" ht="11.25" hidden="false" customHeight="true" outlineLevel="0" collapsed="false">
      <c r="K1138" s="0" t="n">
        <v>2015</v>
      </c>
      <c r="L1138" s="0" t="n">
        <v>22</v>
      </c>
      <c r="M1138" s="0" t="n">
        <v>3</v>
      </c>
      <c r="N1138" s="0" t="n">
        <v>61100</v>
      </c>
      <c r="O1138" s="0" t="n">
        <v>1520</v>
      </c>
      <c r="P1138" s="346" t="n">
        <v>3.57</v>
      </c>
      <c r="Q1138" s="346" t="str">
        <f aca="false">N1138&amp;" "&amp;O1138</f>
        <v>61100 1520</v>
      </c>
      <c r="R1138" s="346" t="str">
        <f aca="false">N1138&amp;" "&amp;M1138&amp;" "&amp;O1138</f>
        <v>61100 3 1520</v>
      </c>
      <c r="Y1138" s="0" t="n">
        <v>415</v>
      </c>
      <c r="Z1138" s="0" t="n">
        <v>2015</v>
      </c>
      <c r="AA1138" s="0" t="n">
        <v>68200</v>
      </c>
      <c r="AB1138" s="0" t="n">
        <v>9</v>
      </c>
      <c r="AC1138" s="346" t="n">
        <v>0</v>
      </c>
      <c r="AD1138" s="346" t="n">
        <v>0</v>
      </c>
    </row>
    <row r="1139" customFormat="false" ht="11.25" hidden="false" customHeight="true" outlineLevel="0" collapsed="false">
      <c r="K1139" s="0" t="n">
        <v>2015</v>
      </c>
      <c r="L1139" s="0" t="n">
        <v>22</v>
      </c>
      <c r="M1139" s="0" t="n">
        <v>3</v>
      </c>
      <c r="N1139" s="0" t="n">
        <v>61210</v>
      </c>
      <c r="O1139" s="0" t="n">
        <v>1120</v>
      </c>
      <c r="P1139" s="346" t="n">
        <v>2.56</v>
      </c>
      <c r="Q1139" s="346" t="str">
        <f aca="false">N1139&amp;" "&amp;O1139</f>
        <v>61210 1120</v>
      </c>
      <c r="R1139" s="346" t="str">
        <f aca="false">N1139&amp;" "&amp;M1139&amp;" "&amp;O1139</f>
        <v>61210 3 1120</v>
      </c>
      <c r="Y1139" s="0" t="n">
        <v>415</v>
      </c>
      <c r="Z1139" s="0" t="n">
        <v>2015</v>
      </c>
      <c r="AA1139" s="0" t="n">
        <v>68200</v>
      </c>
      <c r="AB1139" s="0" t="n">
        <v>2</v>
      </c>
      <c r="AC1139" s="346" t="n">
        <v>0</v>
      </c>
      <c r="AD1139" s="346" t="n">
        <v>0</v>
      </c>
    </row>
    <row r="1140" customFormat="false" ht="11.25" hidden="false" customHeight="true" outlineLevel="0" collapsed="false">
      <c r="K1140" s="0" t="n">
        <v>2015</v>
      </c>
      <c r="L1140" s="0" t="n">
        <v>22</v>
      </c>
      <c r="M1140" s="0" t="n">
        <v>3</v>
      </c>
      <c r="N1140" s="0" t="n">
        <v>61210</v>
      </c>
      <c r="O1140" s="0" t="n">
        <v>1150</v>
      </c>
      <c r="P1140" s="346" t="n">
        <v>1.33</v>
      </c>
      <c r="Q1140" s="346" t="str">
        <f aca="false">N1140&amp;" "&amp;O1140</f>
        <v>61210 1150</v>
      </c>
      <c r="R1140" s="346" t="str">
        <f aca="false">N1140&amp;" "&amp;M1140&amp;" "&amp;O1140</f>
        <v>61210 3 1150</v>
      </c>
      <c r="Y1140" s="0" t="n">
        <v>415</v>
      </c>
      <c r="Z1140" s="0" t="n">
        <v>2015</v>
      </c>
      <c r="AA1140" s="0" t="n">
        <v>68200</v>
      </c>
      <c r="AB1140" s="0" t="n">
        <v>3</v>
      </c>
      <c r="AC1140" s="346" t="n">
        <v>0</v>
      </c>
      <c r="AD1140" s="346" t="n">
        <v>0</v>
      </c>
    </row>
    <row r="1141" customFormat="false" ht="11.25" hidden="false" customHeight="true" outlineLevel="0" collapsed="false">
      <c r="K1141" s="0" t="n">
        <v>2015</v>
      </c>
      <c r="L1141" s="0" t="n">
        <v>22</v>
      </c>
      <c r="M1141" s="0" t="n">
        <v>3</v>
      </c>
      <c r="N1141" s="0" t="n">
        <v>61230</v>
      </c>
      <c r="O1141" s="0" t="n">
        <v>1120</v>
      </c>
      <c r="P1141" s="346" t="n">
        <v>0.21</v>
      </c>
      <c r="Q1141" s="346" t="str">
        <f aca="false">N1141&amp;" "&amp;O1141</f>
        <v>61230 1120</v>
      </c>
      <c r="R1141" s="346" t="str">
        <f aca="false">N1141&amp;" "&amp;M1141&amp;" "&amp;O1141</f>
        <v>61230 3 1120</v>
      </c>
      <c r="Y1141" s="0" t="n">
        <v>415</v>
      </c>
      <c r="Z1141" s="0" t="n">
        <v>2015</v>
      </c>
      <c r="AA1141" s="0" t="n">
        <v>68100</v>
      </c>
      <c r="AB1141" s="0" t="n">
        <v>9</v>
      </c>
      <c r="AC1141" s="346" t="n">
        <v>0</v>
      </c>
      <c r="AD1141" s="346" t="n">
        <v>0</v>
      </c>
    </row>
    <row r="1142" customFormat="false" ht="11.25" hidden="false" customHeight="true" outlineLevel="0" collapsed="false">
      <c r="K1142" s="0" t="n">
        <v>2015</v>
      </c>
      <c r="L1142" s="0" t="n">
        <v>22</v>
      </c>
      <c r="M1142" s="0" t="n">
        <v>3</v>
      </c>
      <c r="N1142" s="0" t="n">
        <v>61310</v>
      </c>
      <c r="O1142" s="0" t="n">
        <v>1150</v>
      </c>
      <c r="P1142" s="346" t="n">
        <v>0.54</v>
      </c>
      <c r="Q1142" s="346" t="str">
        <f aca="false">N1142&amp;" "&amp;O1142</f>
        <v>61310 1150</v>
      </c>
      <c r="R1142" s="346" t="str">
        <f aca="false">N1142&amp;" "&amp;M1142&amp;" "&amp;O1142</f>
        <v>61310 3 1150</v>
      </c>
      <c r="Y1142" s="0" t="n">
        <v>416</v>
      </c>
      <c r="Z1142" s="0" t="n">
        <v>2015</v>
      </c>
      <c r="AA1142" s="0" t="n">
        <v>68100</v>
      </c>
      <c r="AB1142" s="0" t="n">
        <v>2</v>
      </c>
      <c r="AC1142" s="346" t="n">
        <v>0</v>
      </c>
      <c r="AD1142" s="346" t="n">
        <v>0</v>
      </c>
    </row>
    <row r="1143" customFormat="false" ht="11.25" hidden="false" customHeight="true" outlineLevel="0" collapsed="false">
      <c r="K1143" s="0" t="n">
        <v>2015</v>
      </c>
      <c r="L1143" s="0" t="n">
        <v>22</v>
      </c>
      <c r="M1143" s="0" t="n">
        <v>3</v>
      </c>
      <c r="N1143" s="0" t="n">
        <v>61320</v>
      </c>
      <c r="O1143" s="0" t="n">
        <v>1122</v>
      </c>
      <c r="P1143" s="346" t="n">
        <v>1.11</v>
      </c>
      <c r="Q1143" s="346" t="str">
        <f aca="false">N1143&amp;" "&amp;O1143</f>
        <v>61320 1122</v>
      </c>
      <c r="R1143" s="346" t="str">
        <f aca="false">N1143&amp;" "&amp;M1143&amp;" "&amp;O1143</f>
        <v>61320 3 1122</v>
      </c>
      <c r="Y1143" s="0" t="n">
        <v>416</v>
      </c>
      <c r="Z1143" s="0" t="n">
        <v>2015</v>
      </c>
      <c r="AA1143" s="0" t="n">
        <v>68100</v>
      </c>
      <c r="AB1143" s="0" t="n">
        <v>3</v>
      </c>
      <c r="AC1143" s="346" t="n">
        <v>0</v>
      </c>
      <c r="AD1143" s="346" t="n">
        <v>0</v>
      </c>
    </row>
    <row r="1144" customFormat="false" ht="11.25" hidden="false" customHeight="true" outlineLevel="0" collapsed="false">
      <c r="K1144" s="0" t="n">
        <v>2015</v>
      </c>
      <c r="L1144" s="0" t="n">
        <v>22</v>
      </c>
      <c r="M1144" s="0" t="n">
        <v>3</v>
      </c>
      <c r="N1144" s="0" t="n">
        <v>61320</v>
      </c>
      <c r="O1144" s="0" t="n">
        <v>1140</v>
      </c>
      <c r="P1144" s="346" t="n">
        <v>0.33</v>
      </c>
      <c r="Q1144" s="346" t="str">
        <f aca="false">N1144&amp;" "&amp;O1144</f>
        <v>61320 1140</v>
      </c>
      <c r="R1144" s="346" t="str">
        <f aca="false">N1144&amp;" "&amp;M1144&amp;" "&amp;O1144</f>
        <v>61320 3 1140</v>
      </c>
      <c r="Y1144" s="0" t="n">
        <v>416</v>
      </c>
      <c r="Z1144" s="0" t="n">
        <v>2015</v>
      </c>
      <c r="AA1144" s="0" t="n">
        <v>68200</v>
      </c>
      <c r="AB1144" s="0" t="n">
        <v>9</v>
      </c>
      <c r="AC1144" s="346" t="n">
        <v>0</v>
      </c>
      <c r="AD1144" s="346" t="n">
        <v>0</v>
      </c>
    </row>
    <row r="1145" customFormat="false" ht="11.25" hidden="false" customHeight="true" outlineLevel="0" collapsed="false">
      <c r="K1145" s="0" t="n">
        <v>2015</v>
      </c>
      <c r="L1145" s="0" t="n">
        <v>22</v>
      </c>
      <c r="M1145" s="0" t="n">
        <v>3</v>
      </c>
      <c r="N1145" s="0" t="n">
        <v>61410</v>
      </c>
      <c r="O1145" s="0" t="n">
        <v>1126</v>
      </c>
      <c r="P1145" s="346" t="n">
        <v>1.33</v>
      </c>
      <c r="Q1145" s="346" t="str">
        <f aca="false">N1145&amp;" "&amp;O1145</f>
        <v>61410 1126</v>
      </c>
      <c r="R1145" s="346" t="str">
        <f aca="false">N1145&amp;" "&amp;M1145&amp;" "&amp;O1145</f>
        <v>61410 3 1126</v>
      </c>
      <c r="Y1145" s="0" t="n">
        <v>416</v>
      </c>
      <c r="Z1145" s="0" t="n">
        <v>2015</v>
      </c>
      <c r="AA1145" s="0" t="n">
        <v>68200</v>
      </c>
      <c r="AB1145" s="0" t="n">
        <v>2</v>
      </c>
      <c r="AC1145" s="346" t="n">
        <v>43549.32</v>
      </c>
      <c r="AD1145" s="346" t="n">
        <v>0.71</v>
      </c>
    </row>
    <row r="1146" customFormat="false" ht="11.25" hidden="false" customHeight="true" outlineLevel="0" collapsed="false">
      <c r="K1146" s="0" t="n">
        <v>2015</v>
      </c>
      <c r="L1146" s="0" t="n">
        <v>22</v>
      </c>
      <c r="M1146" s="0" t="n">
        <v>3</v>
      </c>
      <c r="N1146" s="0" t="n">
        <v>61410</v>
      </c>
      <c r="O1146" s="0" t="n">
        <v>1127</v>
      </c>
      <c r="P1146" s="346" t="n">
        <v>2.42</v>
      </c>
      <c r="Q1146" s="346" t="str">
        <f aca="false">N1146&amp;" "&amp;O1146</f>
        <v>61410 1127</v>
      </c>
      <c r="R1146" s="346" t="str">
        <f aca="false">N1146&amp;" "&amp;M1146&amp;" "&amp;O1146</f>
        <v>61410 3 1127</v>
      </c>
      <c r="Y1146" s="0" t="n">
        <v>416</v>
      </c>
      <c r="Z1146" s="0" t="n">
        <v>2015</v>
      </c>
      <c r="AA1146" s="0" t="n">
        <v>68200</v>
      </c>
      <c r="AB1146" s="0" t="n">
        <v>3</v>
      </c>
      <c r="AC1146" s="346" t="n">
        <v>21449.66</v>
      </c>
      <c r="AD1146" s="346" t="n">
        <v>0.36</v>
      </c>
    </row>
    <row r="1147" customFormat="false" ht="11.25" hidden="false" customHeight="true" outlineLevel="0" collapsed="false">
      <c r="K1147" s="0" t="n">
        <v>2015</v>
      </c>
      <c r="L1147" s="0" t="n">
        <v>22</v>
      </c>
      <c r="M1147" s="0" t="n">
        <v>3</v>
      </c>
      <c r="N1147" s="0" t="n">
        <v>61410</v>
      </c>
      <c r="O1147" s="0" t="n">
        <v>1150</v>
      </c>
      <c r="P1147" s="346" t="n">
        <v>3.66</v>
      </c>
      <c r="Q1147" s="346" t="str">
        <f aca="false">N1147&amp;" "&amp;O1147</f>
        <v>61410 1150</v>
      </c>
      <c r="R1147" s="346" t="str">
        <f aca="false">N1147&amp;" "&amp;M1147&amp;" "&amp;O1147</f>
        <v>61410 3 1150</v>
      </c>
      <c r="Y1147" s="0" t="n">
        <v>416</v>
      </c>
      <c r="Z1147" s="0" t="n">
        <v>2015</v>
      </c>
      <c r="AA1147" s="0" t="n">
        <v>68100</v>
      </c>
      <c r="AB1147" s="0" t="n">
        <v>9</v>
      </c>
      <c r="AC1147" s="346" t="n">
        <v>0</v>
      </c>
      <c r="AD1147" s="346" t="n">
        <v>0</v>
      </c>
    </row>
    <row r="1148" customFormat="false" ht="11.25" hidden="false" customHeight="true" outlineLevel="0" collapsed="false">
      <c r="K1148" s="0" t="n">
        <v>2015</v>
      </c>
      <c r="L1148" s="0" t="n">
        <v>22</v>
      </c>
      <c r="M1148" s="0" t="n">
        <v>9</v>
      </c>
      <c r="N1148" s="0" t="n">
        <v>61100</v>
      </c>
      <c r="O1148" s="0" t="n">
        <v>1120</v>
      </c>
      <c r="P1148" s="346" t="n">
        <v>1.54</v>
      </c>
      <c r="Q1148" s="346" t="str">
        <f aca="false">N1148&amp;" "&amp;O1148</f>
        <v>61100 1120</v>
      </c>
      <c r="R1148" s="346" t="str">
        <f aca="false">N1148&amp;" "&amp;M1148&amp;" "&amp;O1148</f>
        <v>61100 9 1120</v>
      </c>
      <c r="Y1148" s="0" t="n">
        <v>417</v>
      </c>
      <c r="Z1148" s="0" t="n">
        <v>2015</v>
      </c>
      <c r="AA1148" s="0" t="n">
        <v>68100</v>
      </c>
      <c r="AB1148" s="0" t="n">
        <v>2</v>
      </c>
      <c r="AC1148" s="346" t="n">
        <v>0</v>
      </c>
      <c r="AD1148" s="346" t="n">
        <v>0</v>
      </c>
    </row>
    <row r="1149" customFormat="false" ht="11.25" hidden="false" customHeight="true" outlineLevel="0" collapsed="false">
      <c r="K1149" s="0" t="n">
        <v>2015</v>
      </c>
      <c r="L1149" s="0" t="n">
        <v>22</v>
      </c>
      <c r="M1149" s="0" t="n">
        <v>9</v>
      </c>
      <c r="N1149" s="0" t="n">
        <v>61100</v>
      </c>
      <c r="O1149" s="0" t="n">
        <v>1151</v>
      </c>
      <c r="P1149" s="346" t="n">
        <v>2.79</v>
      </c>
      <c r="Q1149" s="346" t="str">
        <f aca="false">N1149&amp;" "&amp;O1149</f>
        <v>61100 1151</v>
      </c>
      <c r="R1149" s="346" t="str">
        <f aca="false">N1149&amp;" "&amp;M1149&amp;" "&amp;O1149</f>
        <v>61100 9 1151</v>
      </c>
      <c r="Y1149" s="0" t="n">
        <v>417</v>
      </c>
      <c r="Z1149" s="0" t="n">
        <v>2015</v>
      </c>
      <c r="AA1149" s="0" t="n">
        <v>68100</v>
      </c>
      <c r="AB1149" s="0" t="n">
        <v>3</v>
      </c>
      <c r="AC1149" s="346" t="n">
        <v>0</v>
      </c>
      <c r="AD1149" s="346" t="n">
        <v>0</v>
      </c>
    </row>
    <row r="1150" customFormat="false" ht="11.25" hidden="false" customHeight="true" outlineLevel="0" collapsed="false">
      <c r="K1150" s="0" t="n">
        <v>2015</v>
      </c>
      <c r="L1150" s="0" t="n">
        <v>22</v>
      </c>
      <c r="M1150" s="0" t="n">
        <v>9</v>
      </c>
      <c r="N1150" s="0" t="n">
        <v>61100</v>
      </c>
      <c r="O1150" s="0" t="n">
        <v>1520</v>
      </c>
      <c r="P1150" s="346" t="n">
        <v>0.17</v>
      </c>
      <c r="Q1150" s="346" t="str">
        <f aca="false">N1150&amp;" "&amp;O1150</f>
        <v>61100 1520</v>
      </c>
      <c r="R1150" s="346" t="str">
        <f aca="false">N1150&amp;" "&amp;M1150&amp;" "&amp;O1150</f>
        <v>61100 9 1520</v>
      </c>
      <c r="Y1150" s="0" t="n">
        <v>417</v>
      </c>
      <c r="Z1150" s="0" t="n">
        <v>2015</v>
      </c>
      <c r="AA1150" s="0" t="n">
        <v>68200</v>
      </c>
      <c r="AB1150" s="0" t="n">
        <v>9</v>
      </c>
      <c r="AC1150" s="346" t="n">
        <v>0</v>
      </c>
      <c r="AD1150" s="346" t="n">
        <v>0</v>
      </c>
    </row>
    <row r="1151" customFormat="false" ht="11.25" hidden="false" customHeight="true" outlineLevel="0" collapsed="false">
      <c r="K1151" s="0" t="n">
        <v>2015</v>
      </c>
      <c r="L1151" s="0" t="n">
        <v>22</v>
      </c>
      <c r="M1151" s="0" t="n">
        <v>9</v>
      </c>
      <c r="N1151" s="0" t="n">
        <v>62100</v>
      </c>
      <c r="O1151" s="0" t="n">
        <v>1110</v>
      </c>
      <c r="P1151" s="346" t="n">
        <v>1.5</v>
      </c>
      <c r="Q1151" s="346" t="str">
        <f aca="false">N1151&amp;" "&amp;O1151</f>
        <v>62100 1110</v>
      </c>
      <c r="R1151" s="346" t="str">
        <f aca="false">N1151&amp;" "&amp;M1151&amp;" "&amp;O1151</f>
        <v>62100 9 1110</v>
      </c>
      <c r="Y1151" s="0" t="n">
        <v>417</v>
      </c>
      <c r="Z1151" s="0" t="n">
        <v>2015</v>
      </c>
      <c r="AA1151" s="0" t="n">
        <v>68200</v>
      </c>
      <c r="AB1151" s="0" t="n">
        <v>2</v>
      </c>
      <c r="AC1151" s="346" t="n">
        <v>0</v>
      </c>
      <c r="AD1151" s="346" t="n">
        <v>0</v>
      </c>
    </row>
    <row r="1152" customFormat="false" ht="11.25" hidden="false" customHeight="true" outlineLevel="0" collapsed="false">
      <c r="K1152" s="0" t="n">
        <v>2015</v>
      </c>
      <c r="L1152" s="0" t="n">
        <v>22</v>
      </c>
      <c r="M1152" s="0" t="n">
        <v>9</v>
      </c>
      <c r="N1152" s="0" t="n">
        <v>62100</v>
      </c>
      <c r="O1152" s="0" t="n">
        <v>1111</v>
      </c>
      <c r="P1152" s="346" t="n">
        <v>5</v>
      </c>
      <c r="Q1152" s="346" t="str">
        <f aca="false">N1152&amp;" "&amp;O1152</f>
        <v>62100 1111</v>
      </c>
      <c r="R1152" s="346" t="str">
        <f aca="false">N1152&amp;" "&amp;M1152&amp;" "&amp;O1152</f>
        <v>62100 9 1111</v>
      </c>
      <c r="Y1152" s="0" t="n">
        <v>417</v>
      </c>
      <c r="Z1152" s="0" t="n">
        <v>2015</v>
      </c>
      <c r="AA1152" s="0" t="n">
        <v>68200</v>
      </c>
      <c r="AB1152" s="0" t="n">
        <v>3</v>
      </c>
      <c r="AC1152" s="346" t="n">
        <v>0</v>
      </c>
      <c r="AD1152" s="346" t="n">
        <v>0</v>
      </c>
    </row>
    <row r="1153" customFormat="false" ht="11.25" hidden="false" customHeight="true" outlineLevel="0" collapsed="false">
      <c r="K1153" s="0" t="n">
        <v>2015</v>
      </c>
      <c r="L1153" s="0" t="n">
        <v>22</v>
      </c>
      <c r="M1153" s="0" t="n">
        <v>9</v>
      </c>
      <c r="N1153" s="0" t="n">
        <v>62100</v>
      </c>
      <c r="O1153" s="0" t="n">
        <v>1112</v>
      </c>
      <c r="P1153" s="346" t="n">
        <v>1</v>
      </c>
      <c r="Q1153" s="346" t="str">
        <f aca="false">N1153&amp;" "&amp;O1153</f>
        <v>62100 1112</v>
      </c>
      <c r="R1153" s="346" t="str">
        <f aca="false">N1153&amp;" "&amp;M1153&amp;" "&amp;O1153</f>
        <v>62100 9 1112</v>
      </c>
      <c r="Y1153" s="0" t="n">
        <v>417</v>
      </c>
      <c r="Z1153" s="0" t="n">
        <v>2015</v>
      </c>
      <c r="AA1153" s="0" t="n">
        <v>68100</v>
      </c>
      <c r="AB1153" s="0" t="n">
        <v>9</v>
      </c>
      <c r="AC1153" s="346" t="n">
        <v>0</v>
      </c>
      <c r="AD1153" s="346" t="n">
        <v>0</v>
      </c>
    </row>
    <row r="1154" customFormat="false" ht="11.25" hidden="false" customHeight="true" outlineLevel="0" collapsed="false">
      <c r="K1154" s="0" t="n">
        <v>2015</v>
      </c>
      <c r="L1154" s="0" t="n">
        <v>22</v>
      </c>
      <c r="M1154" s="0" t="n">
        <v>9</v>
      </c>
      <c r="N1154" s="0" t="n">
        <v>62100</v>
      </c>
      <c r="O1154" s="0" t="n">
        <v>1130</v>
      </c>
      <c r="P1154" s="346" t="n">
        <v>0.04</v>
      </c>
      <c r="Q1154" s="346" t="str">
        <f aca="false">N1154&amp;" "&amp;O1154</f>
        <v>62100 1130</v>
      </c>
      <c r="R1154" s="346" t="str">
        <f aca="false">N1154&amp;" "&amp;M1154&amp;" "&amp;O1154</f>
        <v>62100 9 1130</v>
      </c>
      <c r="Y1154" s="0" t="n">
        <v>418</v>
      </c>
      <c r="Z1154" s="0" t="n">
        <v>2015</v>
      </c>
      <c r="AA1154" s="0" t="n">
        <v>68100</v>
      </c>
      <c r="AB1154" s="0" t="n">
        <v>2</v>
      </c>
      <c r="AC1154" s="346" t="n">
        <v>0</v>
      </c>
      <c r="AD1154" s="346" t="n">
        <v>0</v>
      </c>
    </row>
    <row r="1155" customFormat="false" ht="11.25" hidden="false" customHeight="true" outlineLevel="0" collapsed="false">
      <c r="K1155" s="0" t="n">
        <v>2015</v>
      </c>
      <c r="L1155" s="0" t="n">
        <v>22</v>
      </c>
      <c r="M1155" s="0" t="n">
        <v>9</v>
      </c>
      <c r="N1155" s="0" t="n">
        <v>62100</v>
      </c>
      <c r="O1155" s="0" t="n">
        <v>1150</v>
      </c>
      <c r="P1155" s="346" t="n">
        <v>2.75</v>
      </c>
      <c r="Q1155" s="346" t="str">
        <f aca="false">N1155&amp;" "&amp;O1155</f>
        <v>62100 1150</v>
      </c>
      <c r="R1155" s="346" t="str">
        <f aca="false">N1155&amp;" "&amp;M1155&amp;" "&amp;O1155</f>
        <v>62100 9 1150</v>
      </c>
      <c r="Y1155" s="0" t="n">
        <v>418</v>
      </c>
      <c r="Z1155" s="0" t="n">
        <v>2015</v>
      </c>
      <c r="AA1155" s="0" t="n">
        <v>68100</v>
      </c>
      <c r="AB1155" s="0" t="n">
        <v>3</v>
      </c>
      <c r="AC1155" s="346" t="n">
        <v>0</v>
      </c>
      <c r="AD1155" s="346" t="n">
        <v>0</v>
      </c>
    </row>
    <row r="1156" customFormat="false" ht="11.25" hidden="false" customHeight="true" outlineLevel="0" collapsed="false">
      <c r="K1156" s="0" t="n">
        <v>2015</v>
      </c>
      <c r="L1156" s="0" t="n">
        <v>22</v>
      </c>
      <c r="M1156" s="0" t="n">
        <v>9</v>
      </c>
      <c r="N1156" s="0" t="n">
        <v>62200</v>
      </c>
      <c r="O1156" s="0" t="n">
        <v>1110</v>
      </c>
      <c r="P1156" s="346" t="n">
        <v>0.08</v>
      </c>
      <c r="Q1156" s="346" t="str">
        <f aca="false">N1156&amp;" "&amp;O1156</f>
        <v>62200 1110</v>
      </c>
      <c r="R1156" s="346" t="str">
        <f aca="false">N1156&amp;" "&amp;M1156&amp;" "&amp;O1156</f>
        <v>62200 9 1110</v>
      </c>
      <c r="Y1156" s="0" t="n">
        <v>418</v>
      </c>
      <c r="Z1156" s="0" t="n">
        <v>2015</v>
      </c>
      <c r="AA1156" s="0" t="n">
        <v>68200</v>
      </c>
      <c r="AB1156" s="0" t="n">
        <v>9</v>
      </c>
      <c r="AC1156" s="346" t="n">
        <v>0</v>
      </c>
      <c r="AD1156" s="346" t="n">
        <v>0</v>
      </c>
    </row>
    <row r="1157" customFormat="false" ht="11.25" hidden="false" customHeight="true" outlineLevel="0" collapsed="false">
      <c r="K1157" s="0" t="n">
        <v>2015</v>
      </c>
      <c r="L1157" s="0" t="n">
        <v>22</v>
      </c>
      <c r="M1157" s="0" t="n">
        <v>9</v>
      </c>
      <c r="N1157" s="0" t="n">
        <v>62200</v>
      </c>
      <c r="O1157" s="0" t="n">
        <v>1131</v>
      </c>
      <c r="P1157" s="346" t="n">
        <v>3.06</v>
      </c>
      <c r="Q1157" s="346" t="str">
        <f aca="false">N1157&amp;" "&amp;O1157</f>
        <v>62200 1131</v>
      </c>
      <c r="R1157" s="346" t="str">
        <f aca="false">N1157&amp;" "&amp;M1157&amp;" "&amp;O1157</f>
        <v>62200 9 1131</v>
      </c>
      <c r="Y1157" s="0" t="n">
        <v>418</v>
      </c>
      <c r="Z1157" s="0" t="n">
        <v>2015</v>
      </c>
      <c r="AA1157" s="0" t="n">
        <v>68200</v>
      </c>
      <c r="AB1157" s="0" t="n">
        <v>2</v>
      </c>
      <c r="AC1157" s="346" t="n">
        <v>0</v>
      </c>
      <c r="AD1157" s="346" t="n">
        <v>0</v>
      </c>
    </row>
    <row r="1158" customFormat="false" ht="11.25" hidden="false" customHeight="true" outlineLevel="0" collapsed="false">
      <c r="K1158" s="0" t="n">
        <v>2015</v>
      </c>
      <c r="L1158" s="0" t="n">
        <v>22</v>
      </c>
      <c r="M1158" s="0" t="n">
        <v>9</v>
      </c>
      <c r="N1158" s="0" t="n">
        <v>62200</v>
      </c>
      <c r="O1158" s="0" t="n">
        <v>1132</v>
      </c>
      <c r="P1158" s="346" t="n">
        <v>1.12</v>
      </c>
      <c r="Q1158" s="346" t="str">
        <f aca="false">N1158&amp;" "&amp;O1158</f>
        <v>62200 1132</v>
      </c>
      <c r="R1158" s="346" t="str">
        <f aca="false">N1158&amp;" "&amp;M1158&amp;" "&amp;O1158</f>
        <v>62200 9 1132</v>
      </c>
      <c r="Y1158" s="0" t="n">
        <v>418</v>
      </c>
      <c r="Z1158" s="0" t="n">
        <v>2015</v>
      </c>
      <c r="AA1158" s="0" t="n">
        <v>68200</v>
      </c>
      <c r="AB1158" s="0" t="n">
        <v>3</v>
      </c>
      <c r="AC1158" s="346" t="n">
        <v>0</v>
      </c>
      <c r="AD1158" s="346" t="n">
        <v>0</v>
      </c>
    </row>
    <row r="1159" customFormat="false" ht="11.25" hidden="false" customHeight="true" outlineLevel="0" collapsed="false">
      <c r="K1159" s="0" t="n">
        <v>2015</v>
      </c>
      <c r="L1159" s="0" t="n">
        <v>22</v>
      </c>
      <c r="M1159" s="0" t="n">
        <v>9</v>
      </c>
      <c r="N1159" s="0" t="n">
        <v>63000</v>
      </c>
      <c r="O1159" s="0" t="n">
        <v>1110</v>
      </c>
      <c r="P1159" s="346" t="n">
        <v>0.5</v>
      </c>
      <c r="Q1159" s="346" t="str">
        <f aca="false">N1159&amp;" "&amp;O1159</f>
        <v>63000 1110</v>
      </c>
      <c r="R1159" s="346" t="str">
        <f aca="false">N1159&amp;" "&amp;M1159&amp;" "&amp;O1159</f>
        <v>63000 9 1110</v>
      </c>
      <c r="Y1159" s="0" t="n">
        <v>418</v>
      </c>
      <c r="Z1159" s="0" t="n">
        <v>2015</v>
      </c>
      <c r="AA1159" s="0" t="n">
        <v>68100</v>
      </c>
      <c r="AB1159" s="0" t="n">
        <v>9</v>
      </c>
      <c r="AC1159" s="346" t="n">
        <v>0</v>
      </c>
      <c r="AD1159" s="346" t="n">
        <v>0</v>
      </c>
    </row>
    <row r="1160" customFormat="false" ht="11.25" hidden="false" customHeight="true" outlineLevel="0" collapsed="false">
      <c r="K1160" s="0" t="n">
        <v>2015</v>
      </c>
      <c r="L1160" s="0" t="n">
        <v>22</v>
      </c>
      <c r="M1160" s="0" t="n">
        <v>9</v>
      </c>
      <c r="N1160" s="0" t="n">
        <v>63000</v>
      </c>
      <c r="O1160" s="0" t="n">
        <v>1140</v>
      </c>
      <c r="P1160" s="346" t="n">
        <v>1.1</v>
      </c>
      <c r="Q1160" s="346" t="str">
        <f aca="false">N1160&amp;" "&amp;O1160</f>
        <v>63000 1140</v>
      </c>
      <c r="R1160" s="346" t="str">
        <f aca="false">N1160&amp;" "&amp;M1160&amp;" "&amp;O1160</f>
        <v>63000 9 1140</v>
      </c>
      <c r="Y1160" s="0" t="n">
        <v>420</v>
      </c>
      <c r="Z1160" s="0" t="n">
        <v>2015</v>
      </c>
      <c r="AA1160" s="0" t="n">
        <v>68100</v>
      </c>
      <c r="AB1160" s="0" t="n">
        <v>2</v>
      </c>
      <c r="AC1160" s="346" t="n">
        <v>0</v>
      </c>
      <c r="AD1160" s="346" t="n">
        <v>0</v>
      </c>
    </row>
    <row r="1161" customFormat="false" ht="11.25" hidden="false" customHeight="true" outlineLevel="0" collapsed="false">
      <c r="K1161" s="0" t="n">
        <v>2015</v>
      </c>
      <c r="L1161" s="0" t="n">
        <v>22</v>
      </c>
      <c r="M1161" s="0" t="n">
        <v>9</v>
      </c>
      <c r="N1161" s="0" t="n">
        <v>63000</v>
      </c>
      <c r="O1161" s="0" t="n">
        <v>1150</v>
      </c>
      <c r="P1161" s="346" t="n">
        <v>1.14</v>
      </c>
      <c r="Q1161" s="346" t="str">
        <f aca="false">N1161&amp;" "&amp;O1161</f>
        <v>63000 1150</v>
      </c>
      <c r="R1161" s="346" t="str">
        <f aca="false">N1161&amp;" "&amp;M1161&amp;" "&amp;O1161</f>
        <v>63000 9 1150</v>
      </c>
      <c r="Y1161" s="0" t="n">
        <v>420</v>
      </c>
      <c r="Z1161" s="0" t="n">
        <v>2015</v>
      </c>
      <c r="AA1161" s="0" t="n">
        <v>68100</v>
      </c>
      <c r="AB1161" s="0" t="n">
        <v>3</v>
      </c>
      <c r="AC1161" s="346" t="n">
        <v>0</v>
      </c>
      <c r="AD1161" s="346" t="n">
        <v>0</v>
      </c>
    </row>
    <row r="1162" customFormat="false" ht="11.25" hidden="false" customHeight="true" outlineLevel="0" collapsed="false">
      <c r="K1162" s="0" t="n">
        <v>2015</v>
      </c>
      <c r="L1162" s="0" t="n">
        <v>22</v>
      </c>
      <c r="M1162" s="0" t="n">
        <v>9</v>
      </c>
      <c r="N1162" s="0" t="n">
        <v>63000</v>
      </c>
      <c r="O1162" s="0" t="n">
        <v>1170</v>
      </c>
      <c r="P1162" s="346" t="n">
        <v>27.69</v>
      </c>
      <c r="Q1162" s="346" t="str">
        <f aca="false">N1162&amp;" "&amp;O1162</f>
        <v>63000 1170</v>
      </c>
      <c r="R1162" s="346" t="str">
        <f aca="false">N1162&amp;" "&amp;M1162&amp;" "&amp;O1162</f>
        <v>63000 9 1170</v>
      </c>
      <c r="Y1162" s="0" t="n">
        <v>420</v>
      </c>
      <c r="Z1162" s="0" t="n">
        <v>2015</v>
      </c>
      <c r="AA1162" s="0" t="n">
        <v>68200</v>
      </c>
      <c r="AB1162" s="0" t="n">
        <v>9</v>
      </c>
      <c r="AC1162" s="346" t="n">
        <v>0</v>
      </c>
      <c r="AD1162" s="346" t="n">
        <v>0</v>
      </c>
    </row>
    <row r="1163" customFormat="false" ht="11.25" hidden="false" customHeight="true" outlineLevel="0" collapsed="false">
      <c r="K1163" s="0" t="n">
        <v>2015</v>
      </c>
      <c r="L1163" s="0" t="n">
        <v>22</v>
      </c>
      <c r="M1163" s="0" t="n">
        <v>9</v>
      </c>
      <c r="N1163" s="0" t="n">
        <v>63000</v>
      </c>
      <c r="O1163" s="0" t="n">
        <v>1190</v>
      </c>
      <c r="P1163" s="346" t="n">
        <v>1.1</v>
      </c>
      <c r="Q1163" s="346" t="str">
        <f aca="false">N1163&amp;" "&amp;O1163</f>
        <v>63000 1190</v>
      </c>
      <c r="R1163" s="346" t="str">
        <f aca="false">N1163&amp;" "&amp;M1163&amp;" "&amp;O1163</f>
        <v>63000 9 1190</v>
      </c>
      <c r="Y1163" s="0" t="n">
        <v>420</v>
      </c>
      <c r="Z1163" s="0" t="n">
        <v>2015</v>
      </c>
      <c r="AA1163" s="0" t="n">
        <v>68200</v>
      </c>
      <c r="AB1163" s="0" t="n">
        <v>2</v>
      </c>
      <c r="AC1163" s="346" t="n">
        <v>0</v>
      </c>
      <c r="AD1163" s="346" t="n">
        <v>0</v>
      </c>
    </row>
    <row r="1164" customFormat="false" ht="11.25" hidden="false" customHeight="true" outlineLevel="0" collapsed="false">
      <c r="K1164" s="0" t="n">
        <v>2015</v>
      </c>
      <c r="L1164" s="0" t="n">
        <v>22</v>
      </c>
      <c r="M1164" s="0" t="n">
        <v>9</v>
      </c>
      <c r="N1164" s="0" t="n">
        <v>64000</v>
      </c>
      <c r="O1164" s="0" t="n">
        <v>1110</v>
      </c>
      <c r="P1164" s="346" t="n">
        <v>0.55</v>
      </c>
      <c r="Q1164" s="346" t="str">
        <f aca="false">N1164&amp;" "&amp;O1164</f>
        <v>64000 1110</v>
      </c>
      <c r="R1164" s="346" t="str">
        <f aca="false">N1164&amp;" "&amp;M1164&amp;" "&amp;O1164</f>
        <v>64000 9 1110</v>
      </c>
      <c r="Y1164" s="0" t="n">
        <v>420</v>
      </c>
      <c r="Z1164" s="0" t="n">
        <v>2015</v>
      </c>
      <c r="AA1164" s="0" t="n">
        <v>68200</v>
      </c>
      <c r="AB1164" s="0" t="n">
        <v>3</v>
      </c>
      <c r="AC1164" s="346" t="n">
        <v>0</v>
      </c>
      <c r="AD1164" s="346" t="n">
        <v>0</v>
      </c>
    </row>
    <row r="1165" customFormat="false" ht="11.25" hidden="false" customHeight="true" outlineLevel="0" collapsed="false">
      <c r="K1165" s="0" t="n">
        <v>2015</v>
      </c>
      <c r="L1165" s="0" t="n">
        <v>22</v>
      </c>
      <c r="M1165" s="0" t="n">
        <v>9</v>
      </c>
      <c r="N1165" s="0" t="n">
        <v>64000</v>
      </c>
      <c r="O1165" s="0" t="n">
        <v>1140</v>
      </c>
      <c r="P1165" s="346" t="n">
        <v>3.07</v>
      </c>
      <c r="Q1165" s="346" t="str">
        <f aca="false">N1165&amp;" "&amp;O1165</f>
        <v>64000 1140</v>
      </c>
      <c r="R1165" s="346" t="str">
        <f aca="false">N1165&amp;" "&amp;M1165&amp;" "&amp;O1165</f>
        <v>64000 9 1140</v>
      </c>
      <c r="Y1165" s="0" t="n">
        <v>420</v>
      </c>
      <c r="Z1165" s="0" t="n">
        <v>2015</v>
      </c>
      <c r="AA1165" s="0" t="n">
        <v>68100</v>
      </c>
      <c r="AB1165" s="0" t="n">
        <v>9</v>
      </c>
      <c r="AC1165" s="346" t="n">
        <v>0</v>
      </c>
      <c r="AD1165" s="346" t="n">
        <v>0</v>
      </c>
    </row>
    <row r="1166" customFormat="false" ht="11.25" hidden="false" customHeight="true" outlineLevel="0" collapsed="false">
      <c r="K1166" s="0" t="n">
        <v>2015</v>
      </c>
      <c r="L1166" s="0" t="n">
        <v>22</v>
      </c>
      <c r="M1166" s="0" t="n">
        <v>9</v>
      </c>
      <c r="N1166" s="0" t="n">
        <v>64000</v>
      </c>
      <c r="O1166" s="0" t="n">
        <v>1142</v>
      </c>
      <c r="P1166" s="346" t="n">
        <v>2.32</v>
      </c>
      <c r="Q1166" s="346" t="str">
        <f aca="false">N1166&amp;" "&amp;O1166</f>
        <v>64000 1142</v>
      </c>
      <c r="R1166" s="346" t="str">
        <f aca="false">N1166&amp;" "&amp;M1166&amp;" "&amp;O1166</f>
        <v>64000 9 1142</v>
      </c>
      <c r="Y1166" s="0" t="n">
        <v>421</v>
      </c>
      <c r="Z1166" s="0" t="n">
        <v>2015</v>
      </c>
      <c r="AA1166" s="0" t="n">
        <v>68100</v>
      </c>
      <c r="AB1166" s="0" t="n">
        <v>2</v>
      </c>
      <c r="AC1166" s="346" t="n">
        <v>0</v>
      </c>
      <c r="AD1166" s="346" t="n">
        <v>0</v>
      </c>
    </row>
    <row r="1167" customFormat="false" ht="11.25" hidden="false" customHeight="true" outlineLevel="0" collapsed="false">
      <c r="K1167" s="0" t="n">
        <v>2015</v>
      </c>
      <c r="L1167" s="0" t="n">
        <v>22</v>
      </c>
      <c r="M1167" s="0" t="n">
        <v>9</v>
      </c>
      <c r="N1167" s="0" t="n">
        <v>64000</v>
      </c>
      <c r="O1167" s="0" t="n">
        <v>1150</v>
      </c>
      <c r="P1167" s="346" t="n">
        <v>0.61</v>
      </c>
      <c r="Q1167" s="346" t="str">
        <f aca="false">N1167&amp;" "&amp;O1167</f>
        <v>64000 1150</v>
      </c>
      <c r="R1167" s="346" t="str">
        <f aca="false">N1167&amp;" "&amp;M1167&amp;" "&amp;O1167</f>
        <v>64000 9 1150</v>
      </c>
      <c r="Y1167" s="0" t="n">
        <v>421</v>
      </c>
      <c r="Z1167" s="0" t="n">
        <v>2015</v>
      </c>
      <c r="AA1167" s="0" t="n">
        <v>68100</v>
      </c>
      <c r="AB1167" s="0" t="n">
        <v>3</v>
      </c>
      <c r="AC1167" s="346" t="n">
        <v>0</v>
      </c>
      <c r="AD1167" s="346" t="n">
        <v>0</v>
      </c>
    </row>
    <row r="1168" customFormat="false" ht="11.25" hidden="false" customHeight="true" outlineLevel="0" collapsed="false">
      <c r="K1168" s="0" t="n">
        <v>2015</v>
      </c>
      <c r="L1168" s="0" t="n">
        <v>22</v>
      </c>
      <c r="M1168" s="0" t="n">
        <v>9</v>
      </c>
      <c r="N1168" s="0" t="n">
        <v>65000</v>
      </c>
      <c r="O1168" s="0" t="n">
        <v>1190</v>
      </c>
      <c r="P1168" s="346" t="n">
        <v>13.33</v>
      </c>
      <c r="Q1168" s="346" t="str">
        <f aca="false">N1168&amp;" "&amp;O1168</f>
        <v>65000 1190</v>
      </c>
      <c r="R1168" s="346" t="str">
        <f aca="false">N1168&amp;" "&amp;M1168&amp;" "&amp;O1168</f>
        <v>65000 9 1190</v>
      </c>
      <c r="Y1168" s="0" t="n">
        <v>421</v>
      </c>
      <c r="Z1168" s="0" t="n">
        <v>2015</v>
      </c>
      <c r="AA1168" s="0" t="n">
        <v>68200</v>
      </c>
      <c r="AB1168" s="0" t="n">
        <v>9</v>
      </c>
      <c r="AC1168" s="346" t="n">
        <v>0</v>
      </c>
      <c r="AD1168" s="346" t="n">
        <v>0</v>
      </c>
    </row>
    <row r="1169" customFormat="false" ht="11.25" hidden="false" customHeight="true" outlineLevel="0" collapsed="false">
      <c r="K1169" s="0" t="n">
        <v>2015</v>
      </c>
      <c r="L1169" s="0" t="n">
        <v>22</v>
      </c>
      <c r="M1169" s="0" t="n">
        <v>9</v>
      </c>
      <c r="N1169" s="0" t="n">
        <v>68000</v>
      </c>
      <c r="O1169" s="0" t="n">
        <v>1110</v>
      </c>
      <c r="P1169" s="346" t="n">
        <v>1</v>
      </c>
      <c r="Q1169" s="346" t="str">
        <f aca="false">N1169&amp;" "&amp;O1169</f>
        <v>68000 1110</v>
      </c>
      <c r="R1169" s="346" t="str">
        <f aca="false">N1169&amp;" "&amp;M1169&amp;" "&amp;O1169</f>
        <v>68000 9 1110</v>
      </c>
      <c r="Y1169" s="0" t="n">
        <v>421</v>
      </c>
      <c r="Z1169" s="0" t="n">
        <v>2015</v>
      </c>
      <c r="AA1169" s="0" t="n">
        <v>68200</v>
      </c>
      <c r="AB1169" s="0" t="n">
        <v>2</v>
      </c>
      <c r="AC1169" s="346" t="n">
        <v>0</v>
      </c>
      <c r="AD1169" s="346" t="n">
        <v>0</v>
      </c>
    </row>
    <row r="1170" customFormat="false" ht="11.25" hidden="false" customHeight="true" outlineLevel="0" collapsed="false">
      <c r="K1170" s="0" t="n">
        <v>2015</v>
      </c>
      <c r="L1170" s="0" t="n">
        <v>22</v>
      </c>
      <c r="M1170" s="0" t="n">
        <v>9</v>
      </c>
      <c r="N1170" s="0" t="n">
        <v>68000</v>
      </c>
      <c r="O1170" s="0" t="n">
        <v>1120</v>
      </c>
      <c r="P1170" s="346" t="n">
        <v>2</v>
      </c>
      <c r="Q1170" s="346" t="str">
        <f aca="false">N1170&amp;" "&amp;O1170</f>
        <v>68000 1120</v>
      </c>
      <c r="R1170" s="346" t="str">
        <f aca="false">N1170&amp;" "&amp;M1170&amp;" "&amp;O1170</f>
        <v>68000 9 1120</v>
      </c>
      <c r="Y1170" s="0" t="n">
        <v>421</v>
      </c>
      <c r="Z1170" s="0" t="n">
        <v>2015</v>
      </c>
      <c r="AA1170" s="0" t="n">
        <v>68200</v>
      </c>
      <c r="AB1170" s="0" t="n">
        <v>3</v>
      </c>
      <c r="AC1170" s="346" t="n">
        <v>0</v>
      </c>
      <c r="AD1170" s="346" t="n">
        <v>0</v>
      </c>
    </row>
    <row r="1171" customFormat="false" ht="11.25" hidden="false" customHeight="true" outlineLevel="0" collapsed="false">
      <c r="K1171" s="0" t="n">
        <v>2015</v>
      </c>
      <c r="L1171" s="0" t="n">
        <v>22</v>
      </c>
      <c r="M1171" s="0" t="n">
        <v>9</v>
      </c>
      <c r="N1171" s="0" t="n">
        <v>68000</v>
      </c>
      <c r="O1171" s="0" t="n">
        <v>1141</v>
      </c>
      <c r="P1171" s="346" t="n">
        <v>8.97</v>
      </c>
      <c r="Q1171" s="346" t="str">
        <f aca="false">N1171&amp;" "&amp;O1171</f>
        <v>68000 1141</v>
      </c>
      <c r="R1171" s="346" t="str">
        <f aca="false">N1171&amp;" "&amp;M1171&amp;" "&amp;O1171</f>
        <v>68000 9 1141</v>
      </c>
      <c r="Y1171" s="0" t="n">
        <v>421</v>
      </c>
      <c r="Z1171" s="0" t="n">
        <v>2015</v>
      </c>
      <c r="AA1171" s="0" t="n">
        <v>68100</v>
      </c>
      <c r="AB1171" s="0" t="n">
        <v>9</v>
      </c>
      <c r="AC1171" s="346" t="n">
        <v>0</v>
      </c>
      <c r="AD1171" s="346" t="n">
        <v>0</v>
      </c>
    </row>
    <row r="1172" customFormat="false" ht="11.25" hidden="false" customHeight="true" outlineLevel="0" collapsed="false">
      <c r="K1172" s="0" t="n">
        <v>2015</v>
      </c>
      <c r="L1172" s="0" t="n">
        <v>22</v>
      </c>
      <c r="M1172" s="0" t="n">
        <v>3</v>
      </c>
      <c r="N1172" s="0" t="n">
        <v>61310</v>
      </c>
      <c r="O1172" s="0" t="n">
        <v>1110</v>
      </c>
      <c r="P1172" s="346" t="n">
        <v>0.7</v>
      </c>
      <c r="Q1172" s="346" t="str">
        <f aca="false">N1172&amp;" "&amp;O1172</f>
        <v>61310 1110</v>
      </c>
      <c r="R1172" s="346" t="str">
        <f aca="false">N1172&amp;" "&amp;M1172&amp;" "&amp;O1172</f>
        <v>61310 3 1110</v>
      </c>
      <c r="Y1172" s="0" t="n">
        <v>422</v>
      </c>
      <c r="Z1172" s="0" t="n">
        <v>2015</v>
      </c>
      <c r="AA1172" s="0" t="n">
        <v>68100</v>
      </c>
      <c r="AB1172" s="0" t="n">
        <v>2</v>
      </c>
      <c r="AC1172" s="346" t="n">
        <v>0</v>
      </c>
      <c r="AD1172" s="346" t="n">
        <v>0</v>
      </c>
    </row>
    <row r="1173" customFormat="false" ht="11.25" hidden="false" customHeight="true" outlineLevel="0" collapsed="false">
      <c r="K1173" s="0" t="n">
        <v>2015</v>
      </c>
      <c r="L1173" s="0" t="n">
        <v>22</v>
      </c>
      <c r="M1173" s="0" t="n">
        <v>3</v>
      </c>
      <c r="N1173" s="0" t="n">
        <v>61310</v>
      </c>
      <c r="O1173" s="0" t="n">
        <v>1120</v>
      </c>
      <c r="P1173" s="346" t="n">
        <v>0.12</v>
      </c>
      <c r="Q1173" s="346" t="str">
        <f aca="false">N1173&amp;" "&amp;O1173</f>
        <v>61310 1120</v>
      </c>
      <c r="R1173" s="346" t="str">
        <f aca="false">N1173&amp;" "&amp;M1173&amp;" "&amp;O1173</f>
        <v>61310 3 1120</v>
      </c>
      <c r="Y1173" s="0" t="n">
        <v>422</v>
      </c>
      <c r="Z1173" s="0" t="n">
        <v>2015</v>
      </c>
      <c r="AA1173" s="0" t="n">
        <v>68100</v>
      </c>
      <c r="AB1173" s="0" t="n">
        <v>3</v>
      </c>
      <c r="AC1173" s="346" t="n">
        <v>0</v>
      </c>
      <c r="AD1173" s="346" t="n">
        <v>0</v>
      </c>
    </row>
    <row r="1174" customFormat="false" ht="11.25" hidden="false" customHeight="true" outlineLevel="0" collapsed="false">
      <c r="K1174" s="0" t="n">
        <v>2015</v>
      </c>
      <c r="L1174" s="0" t="n">
        <v>23</v>
      </c>
      <c r="M1174" s="0" t="n">
        <v>2</v>
      </c>
      <c r="N1174" s="0" t="n">
        <v>61100</v>
      </c>
      <c r="O1174" s="0" t="n">
        <v>1520</v>
      </c>
      <c r="P1174" s="346" t="n">
        <v>4.69</v>
      </c>
      <c r="Q1174" s="346" t="str">
        <f aca="false">N1174&amp;" "&amp;O1174</f>
        <v>61100 1520</v>
      </c>
      <c r="R1174" s="346" t="str">
        <f aca="false">N1174&amp;" "&amp;M1174&amp;" "&amp;O1174</f>
        <v>61100 2 1520</v>
      </c>
      <c r="Y1174" s="0" t="n">
        <v>422</v>
      </c>
      <c r="Z1174" s="0" t="n">
        <v>2015</v>
      </c>
      <c r="AA1174" s="0" t="n">
        <v>68200</v>
      </c>
      <c r="AB1174" s="0" t="n">
        <v>9</v>
      </c>
      <c r="AC1174" s="346" t="n">
        <v>0</v>
      </c>
      <c r="AD1174" s="346" t="n">
        <v>0</v>
      </c>
    </row>
    <row r="1175" customFormat="false" ht="11.25" hidden="false" customHeight="true" outlineLevel="0" collapsed="false">
      <c r="K1175" s="0" t="n">
        <v>2015</v>
      </c>
      <c r="L1175" s="0" t="n">
        <v>23</v>
      </c>
      <c r="M1175" s="0" t="n">
        <v>2</v>
      </c>
      <c r="N1175" s="0" t="n">
        <v>61210</v>
      </c>
      <c r="O1175" s="0" t="n">
        <v>1120</v>
      </c>
      <c r="P1175" s="346" t="n">
        <v>1</v>
      </c>
      <c r="Q1175" s="346" t="str">
        <f aca="false">N1175&amp;" "&amp;O1175</f>
        <v>61210 1120</v>
      </c>
      <c r="R1175" s="346" t="str">
        <f aca="false">N1175&amp;" "&amp;M1175&amp;" "&amp;O1175</f>
        <v>61210 2 1120</v>
      </c>
      <c r="Y1175" s="0" t="n">
        <v>422</v>
      </c>
      <c r="Z1175" s="0" t="n">
        <v>2015</v>
      </c>
      <c r="AA1175" s="0" t="n">
        <v>68200</v>
      </c>
      <c r="AB1175" s="0" t="n">
        <v>2</v>
      </c>
      <c r="AC1175" s="346" t="n">
        <v>0</v>
      </c>
      <c r="AD1175" s="346" t="n">
        <v>0</v>
      </c>
    </row>
    <row r="1176" customFormat="false" ht="11.25" hidden="false" customHeight="true" outlineLevel="0" collapsed="false">
      <c r="K1176" s="0" t="n">
        <v>2015</v>
      </c>
      <c r="L1176" s="0" t="n">
        <v>23</v>
      </c>
      <c r="M1176" s="0" t="n">
        <v>2</v>
      </c>
      <c r="N1176" s="0" t="n">
        <v>61310</v>
      </c>
      <c r="O1176" s="0" t="n">
        <v>1110</v>
      </c>
      <c r="P1176" s="346" t="n">
        <v>1</v>
      </c>
      <c r="Q1176" s="346" t="str">
        <f aca="false">N1176&amp;" "&amp;O1176</f>
        <v>61310 1110</v>
      </c>
      <c r="R1176" s="346" t="str">
        <f aca="false">N1176&amp;" "&amp;M1176&amp;" "&amp;O1176</f>
        <v>61310 2 1110</v>
      </c>
      <c r="Y1176" s="0" t="n">
        <v>422</v>
      </c>
      <c r="Z1176" s="0" t="n">
        <v>2015</v>
      </c>
      <c r="AA1176" s="0" t="n">
        <v>68200</v>
      </c>
      <c r="AB1176" s="0" t="n">
        <v>3</v>
      </c>
      <c r="AC1176" s="346" t="n">
        <v>0</v>
      </c>
      <c r="AD1176" s="346" t="n">
        <v>0</v>
      </c>
    </row>
    <row r="1177" customFormat="false" ht="11.25" hidden="false" customHeight="true" outlineLevel="0" collapsed="false">
      <c r="K1177" s="0" t="n">
        <v>2015</v>
      </c>
      <c r="L1177" s="0" t="n">
        <v>23</v>
      </c>
      <c r="M1177" s="0" t="n">
        <v>2</v>
      </c>
      <c r="N1177" s="0" t="n">
        <v>61320</v>
      </c>
      <c r="O1177" s="0" t="n">
        <v>1122</v>
      </c>
      <c r="P1177" s="346" t="n">
        <v>1</v>
      </c>
      <c r="Q1177" s="346" t="str">
        <f aca="false">N1177&amp;" "&amp;O1177</f>
        <v>61320 1122</v>
      </c>
      <c r="R1177" s="346" t="str">
        <f aca="false">N1177&amp;" "&amp;M1177&amp;" "&amp;O1177</f>
        <v>61320 2 1122</v>
      </c>
      <c r="Y1177" s="0" t="n">
        <v>422</v>
      </c>
      <c r="Z1177" s="0" t="n">
        <v>2015</v>
      </c>
      <c r="AA1177" s="0" t="n">
        <v>68100</v>
      </c>
      <c r="AB1177" s="0" t="n">
        <v>9</v>
      </c>
      <c r="AC1177" s="346" t="n">
        <v>0</v>
      </c>
      <c r="AD1177" s="346" t="n">
        <v>0</v>
      </c>
    </row>
    <row r="1178" customFormat="false" ht="11.25" hidden="false" customHeight="true" outlineLevel="0" collapsed="false">
      <c r="K1178" s="0" t="n">
        <v>2015</v>
      </c>
      <c r="L1178" s="0" t="n">
        <v>23</v>
      </c>
      <c r="M1178" s="0" t="n">
        <v>2</v>
      </c>
      <c r="N1178" s="0" t="n">
        <v>61410</v>
      </c>
      <c r="O1178" s="0" t="n">
        <v>1126</v>
      </c>
      <c r="P1178" s="346" t="n">
        <v>1</v>
      </c>
      <c r="Q1178" s="346" t="str">
        <f aca="false">N1178&amp;" "&amp;O1178</f>
        <v>61410 1126</v>
      </c>
      <c r="R1178" s="346" t="str">
        <f aca="false">N1178&amp;" "&amp;M1178&amp;" "&amp;O1178</f>
        <v>61410 2 1126</v>
      </c>
      <c r="Y1178" s="0" t="n">
        <v>423</v>
      </c>
      <c r="Z1178" s="0" t="n">
        <v>2015</v>
      </c>
      <c r="AA1178" s="0" t="n">
        <v>68100</v>
      </c>
      <c r="AB1178" s="0" t="n">
        <v>2</v>
      </c>
      <c r="AC1178" s="346" t="n">
        <v>0</v>
      </c>
      <c r="AD1178" s="346" t="n">
        <v>0</v>
      </c>
    </row>
    <row r="1179" customFormat="false" ht="11.25" hidden="false" customHeight="true" outlineLevel="0" collapsed="false">
      <c r="K1179" s="0" t="n">
        <v>2015</v>
      </c>
      <c r="L1179" s="0" t="n">
        <v>23</v>
      </c>
      <c r="M1179" s="0" t="n">
        <v>2</v>
      </c>
      <c r="N1179" s="0" t="n">
        <v>61410</v>
      </c>
      <c r="O1179" s="0" t="n">
        <v>1127</v>
      </c>
      <c r="P1179" s="346" t="n">
        <v>0.67</v>
      </c>
      <c r="Q1179" s="346" t="str">
        <f aca="false">N1179&amp;" "&amp;O1179</f>
        <v>61410 1127</v>
      </c>
      <c r="R1179" s="346" t="str">
        <f aca="false">N1179&amp;" "&amp;M1179&amp;" "&amp;O1179</f>
        <v>61410 2 1127</v>
      </c>
      <c r="Y1179" s="0" t="n">
        <v>423</v>
      </c>
      <c r="Z1179" s="0" t="n">
        <v>2015</v>
      </c>
      <c r="AA1179" s="0" t="n">
        <v>68100</v>
      </c>
      <c r="AB1179" s="0" t="n">
        <v>3</v>
      </c>
      <c r="AC1179" s="346" t="n">
        <v>0</v>
      </c>
      <c r="AD1179" s="346" t="n">
        <v>0</v>
      </c>
    </row>
    <row r="1180" customFormat="false" ht="11.25" hidden="false" customHeight="true" outlineLevel="0" collapsed="false">
      <c r="K1180" s="0" t="n">
        <v>2015</v>
      </c>
      <c r="L1180" s="0" t="n">
        <v>23</v>
      </c>
      <c r="M1180" s="0" t="n">
        <v>2</v>
      </c>
      <c r="N1180" s="0" t="n">
        <v>61410</v>
      </c>
      <c r="O1180" s="0" t="n">
        <v>1150</v>
      </c>
      <c r="P1180" s="346" t="n">
        <v>1.5</v>
      </c>
      <c r="Q1180" s="346" t="str">
        <f aca="false">N1180&amp;" "&amp;O1180</f>
        <v>61410 1150</v>
      </c>
      <c r="R1180" s="346" t="str">
        <f aca="false">N1180&amp;" "&amp;M1180&amp;" "&amp;O1180</f>
        <v>61410 2 1150</v>
      </c>
      <c r="Y1180" s="0" t="n">
        <v>423</v>
      </c>
      <c r="Z1180" s="0" t="n">
        <v>2015</v>
      </c>
      <c r="AA1180" s="0" t="n">
        <v>68200</v>
      </c>
      <c r="AB1180" s="0" t="n">
        <v>9</v>
      </c>
      <c r="AC1180" s="346" t="n">
        <v>0</v>
      </c>
      <c r="AD1180" s="346" t="n">
        <v>0</v>
      </c>
    </row>
    <row r="1181" customFormat="false" ht="11.25" hidden="false" customHeight="true" outlineLevel="0" collapsed="false">
      <c r="K1181" s="0" t="n">
        <v>2015</v>
      </c>
      <c r="L1181" s="0" t="n">
        <v>23</v>
      </c>
      <c r="M1181" s="0" t="n">
        <v>3</v>
      </c>
      <c r="N1181" s="0" t="n">
        <v>61100</v>
      </c>
      <c r="O1181" s="0" t="n">
        <v>1120</v>
      </c>
      <c r="P1181" s="346" t="n">
        <v>22.55</v>
      </c>
      <c r="Q1181" s="346" t="str">
        <f aca="false">N1181&amp;" "&amp;O1181</f>
        <v>61100 1120</v>
      </c>
      <c r="R1181" s="346" t="str">
        <f aca="false">N1181&amp;" "&amp;M1181&amp;" "&amp;O1181</f>
        <v>61100 3 1120</v>
      </c>
      <c r="Y1181" s="0" t="n">
        <v>423</v>
      </c>
      <c r="Z1181" s="0" t="n">
        <v>2015</v>
      </c>
      <c r="AA1181" s="0" t="n">
        <v>68200</v>
      </c>
      <c r="AB1181" s="0" t="n">
        <v>2</v>
      </c>
      <c r="AC1181" s="346" t="n">
        <v>0</v>
      </c>
      <c r="AD1181" s="346" t="n">
        <v>0</v>
      </c>
    </row>
    <row r="1182" customFormat="false" ht="11.25" hidden="false" customHeight="true" outlineLevel="0" collapsed="false">
      <c r="K1182" s="0" t="n">
        <v>2015</v>
      </c>
      <c r="L1182" s="0" t="n">
        <v>23</v>
      </c>
      <c r="M1182" s="0" t="n">
        <v>3</v>
      </c>
      <c r="N1182" s="0" t="n">
        <v>61100</v>
      </c>
      <c r="O1182" s="0" t="n">
        <v>1151</v>
      </c>
      <c r="P1182" s="346" t="n">
        <v>7</v>
      </c>
      <c r="Q1182" s="346" t="str">
        <f aca="false">N1182&amp;" "&amp;O1182</f>
        <v>61100 1151</v>
      </c>
      <c r="R1182" s="346" t="str">
        <f aca="false">N1182&amp;" "&amp;M1182&amp;" "&amp;O1182</f>
        <v>61100 3 1151</v>
      </c>
      <c r="Y1182" s="0" t="n">
        <v>423</v>
      </c>
      <c r="Z1182" s="0" t="n">
        <v>2015</v>
      </c>
      <c r="AA1182" s="0" t="n">
        <v>68200</v>
      </c>
      <c r="AB1182" s="0" t="n">
        <v>3</v>
      </c>
      <c r="AC1182" s="346" t="n">
        <v>0</v>
      </c>
      <c r="AD1182" s="346" t="n">
        <v>0</v>
      </c>
    </row>
    <row r="1183" customFormat="false" ht="11.25" hidden="false" customHeight="true" outlineLevel="0" collapsed="false">
      <c r="K1183" s="0" t="n">
        <v>2015</v>
      </c>
      <c r="L1183" s="0" t="n">
        <v>23</v>
      </c>
      <c r="M1183" s="0" t="n">
        <v>3</v>
      </c>
      <c r="N1183" s="0" t="n">
        <v>61100</v>
      </c>
      <c r="O1183" s="0" t="n">
        <v>1520</v>
      </c>
      <c r="P1183" s="346" t="n">
        <v>3.35</v>
      </c>
      <c r="Q1183" s="346" t="str">
        <f aca="false">N1183&amp;" "&amp;O1183</f>
        <v>61100 1520</v>
      </c>
      <c r="R1183" s="346" t="str">
        <f aca="false">N1183&amp;" "&amp;M1183&amp;" "&amp;O1183</f>
        <v>61100 3 1520</v>
      </c>
      <c r="Y1183" s="0" t="n">
        <v>423</v>
      </c>
      <c r="Z1183" s="0" t="n">
        <v>2015</v>
      </c>
      <c r="AA1183" s="0" t="n">
        <v>68100</v>
      </c>
      <c r="AB1183" s="0" t="n">
        <v>9</v>
      </c>
      <c r="AC1183" s="346" t="n">
        <v>0</v>
      </c>
      <c r="AD1183" s="346" t="n">
        <v>0</v>
      </c>
    </row>
    <row r="1184" customFormat="false" ht="11.25" hidden="false" customHeight="true" outlineLevel="0" collapsed="false">
      <c r="K1184" s="0" t="n">
        <v>2015</v>
      </c>
      <c r="L1184" s="0" t="n">
        <v>23</v>
      </c>
      <c r="M1184" s="0" t="n">
        <v>3</v>
      </c>
      <c r="N1184" s="0" t="n">
        <v>61210</v>
      </c>
      <c r="O1184" s="0" t="n">
        <v>1120</v>
      </c>
      <c r="P1184" s="346" t="n">
        <v>1</v>
      </c>
      <c r="Q1184" s="346" t="str">
        <f aca="false">N1184&amp;" "&amp;O1184</f>
        <v>61210 1120</v>
      </c>
      <c r="R1184" s="346" t="str">
        <f aca="false">N1184&amp;" "&amp;M1184&amp;" "&amp;O1184</f>
        <v>61210 3 1120</v>
      </c>
      <c r="Y1184" s="0" t="n">
        <v>424</v>
      </c>
      <c r="Z1184" s="0" t="n">
        <v>2015</v>
      </c>
      <c r="AA1184" s="0" t="n">
        <v>68100</v>
      </c>
      <c r="AB1184" s="0" t="n">
        <v>2</v>
      </c>
      <c r="AC1184" s="346" t="n">
        <v>0</v>
      </c>
      <c r="AD1184" s="346" t="n">
        <v>0</v>
      </c>
    </row>
    <row r="1185" customFormat="false" ht="11.25" hidden="false" customHeight="true" outlineLevel="0" collapsed="false">
      <c r="K1185" s="0" t="n">
        <v>2015</v>
      </c>
      <c r="L1185" s="0" t="n">
        <v>23</v>
      </c>
      <c r="M1185" s="0" t="n">
        <v>3</v>
      </c>
      <c r="N1185" s="0" t="n">
        <v>61310</v>
      </c>
      <c r="O1185" s="0" t="n">
        <v>1110</v>
      </c>
      <c r="P1185" s="346" t="n">
        <v>1.25</v>
      </c>
      <c r="Q1185" s="346" t="str">
        <f aca="false">N1185&amp;" "&amp;O1185</f>
        <v>61310 1110</v>
      </c>
      <c r="R1185" s="346" t="str">
        <f aca="false">N1185&amp;" "&amp;M1185&amp;" "&amp;O1185</f>
        <v>61310 3 1110</v>
      </c>
      <c r="Y1185" s="0" t="n">
        <v>424</v>
      </c>
      <c r="Z1185" s="0" t="n">
        <v>2015</v>
      </c>
      <c r="AA1185" s="0" t="n">
        <v>68100</v>
      </c>
      <c r="AB1185" s="0" t="n">
        <v>3</v>
      </c>
      <c r="AC1185" s="346" t="n">
        <v>0</v>
      </c>
      <c r="AD1185" s="346" t="n">
        <v>0</v>
      </c>
    </row>
    <row r="1186" customFormat="false" ht="11.25" hidden="false" customHeight="true" outlineLevel="0" collapsed="false">
      <c r="K1186" s="0" t="n">
        <v>2015</v>
      </c>
      <c r="L1186" s="0" t="n">
        <v>23</v>
      </c>
      <c r="M1186" s="0" t="n">
        <v>3</v>
      </c>
      <c r="N1186" s="0" t="n">
        <v>61320</v>
      </c>
      <c r="O1186" s="0" t="n">
        <v>1122</v>
      </c>
      <c r="P1186" s="346" t="n">
        <v>1</v>
      </c>
      <c r="Q1186" s="346" t="str">
        <f aca="false">N1186&amp;" "&amp;O1186</f>
        <v>61320 1122</v>
      </c>
      <c r="R1186" s="346" t="str">
        <f aca="false">N1186&amp;" "&amp;M1186&amp;" "&amp;O1186</f>
        <v>61320 3 1122</v>
      </c>
      <c r="Y1186" s="0" t="n">
        <v>424</v>
      </c>
      <c r="Z1186" s="0" t="n">
        <v>2015</v>
      </c>
      <c r="AA1186" s="0" t="n">
        <v>68200</v>
      </c>
      <c r="AB1186" s="0" t="n">
        <v>9</v>
      </c>
      <c r="AC1186" s="346" t="n">
        <v>0</v>
      </c>
      <c r="AD1186" s="346" t="n">
        <v>0</v>
      </c>
    </row>
    <row r="1187" customFormat="false" ht="11.25" hidden="false" customHeight="true" outlineLevel="0" collapsed="false">
      <c r="K1187" s="0" t="n">
        <v>2015</v>
      </c>
      <c r="L1187" s="0" t="n">
        <v>23</v>
      </c>
      <c r="M1187" s="0" t="n">
        <v>3</v>
      </c>
      <c r="N1187" s="0" t="n">
        <v>61410</v>
      </c>
      <c r="O1187" s="0" t="n">
        <v>1126</v>
      </c>
      <c r="P1187" s="346" t="n">
        <v>1</v>
      </c>
      <c r="Q1187" s="346" t="str">
        <f aca="false">N1187&amp;" "&amp;O1187</f>
        <v>61410 1126</v>
      </c>
      <c r="R1187" s="346" t="str">
        <f aca="false">N1187&amp;" "&amp;M1187&amp;" "&amp;O1187</f>
        <v>61410 3 1126</v>
      </c>
      <c r="Y1187" s="0" t="n">
        <v>424</v>
      </c>
      <c r="Z1187" s="0" t="n">
        <v>2015</v>
      </c>
      <c r="AA1187" s="0" t="n">
        <v>68200</v>
      </c>
      <c r="AB1187" s="0" t="n">
        <v>2</v>
      </c>
      <c r="AC1187" s="346" t="n">
        <v>0</v>
      </c>
      <c r="AD1187" s="346" t="n">
        <v>0</v>
      </c>
    </row>
    <row r="1188" customFormat="false" ht="11.25" hidden="false" customHeight="true" outlineLevel="0" collapsed="false">
      <c r="K1188" s="0" t="n">
        <v>2015</v>
      </c>
      <c r="L1188" s="0" t="n">
        <v>23</v>
      </c>
      <c r="M1188" s="0" t="n">
        <v>3</v>
      </c>
      <c r="N1188" s="0" t="n">
        <v>61410</v>
      </c>
      <c r="O1188" s="0" t="n">
        <v>1127</v>
      </c>
      <c r="P1188" s="346" t="n">
        <v>0.33</v>
      </c>
      <c r="Q1188" s="346" t="str">
        <f aca="false">N1188&amp;" "&amp;O1188</f>
        <v>61410 1127</v>
      </c>
      <c r="R1188" s="346" t="str">
        <f aca="false">N1188&amp;" "&amp;M1188&amp;" "&amp;O1188</f>
        <v>61410 3 1127</v>
      </c>
      <c r="Y1188" s="0" t="n">
        <v>424</v>
      </c>
      <c r="Z1188" s="0" t="n">
        <v>2015</v>
      </c>
      <c r="AA1188" s="0" t="n">
        <v>68200</v>
      </c>
      <c r="AB1188" s="0" t="n">
        <v>3</v>
      </c>
      <c r="AC1188" s="346" t="n">
        <v>0</v>
      </c>
      <c r="AD1188" s="346" t="n">
        <v>0</v>
      </c>
    </row>
    <row r="1189" customFormat="false" ht="11.25" hidden="false" customHeight="true" outlineLevel="0" collapsed="false">
      <c r="K1189" s="0" t="n">
        <v>2015</v>
      </c>
      <c r="L1189" s="0" t="n">
        <v>23</v>
      </c>
      <c r="M1189" s="0" t="n">
        <v>3</v>
      </c>
      <c r="N1189" s="0" t="n">
        <v>61410</v>
      </c>
      <c r="O1189" s="0" t="n">
        <v>1150</v>
      </c>
      <c r="P1189" s="346" t="n">
        <v>1.5</v>
      </c>
      <c r="Q1189" s="346" t="str">
        <f aca="false">N1189&amp;" "&amp;O1189</f>
        <v>61410 1150</v>
      </c>
      <c r="R1189" s="346" t="str">
        <f aca="false">N1189&amp;" "&amp;M1189&amp;" "&amp;O1189</f>
        <v>61410 3 1150</v>
      </c>
      <c r="Y1189" s="0" t="n">
        <v>424</v>
      </c>
      <c r="Z1189" s="0" t="n">
        <v>2015</v>
      </c>
      <c r="AA1189" s="0" t="n">
        <v>68100</v>
      </c>
      <c r="AB1189" s="0" t="n">
        <v>9</v>
      </c>
      <c r="AC1189" s="346" t="n">
        <v>0</v>
      </c>
      <c r="AD1189" s="346" t="n">
        <v>0</v>
      </c>
    </row>
    <row r="1190" customFormat="false" ht="11.25" hidden="false" customHeight="true" outlineLevel="0" collapsed="false">
      <c r="K1190" s="0" t="n">
        <v>2015</v>
      </c>
      <c r="L1190" s="0" t="n">
        <v>23</v>
      </c>
      <c r="M1190" s="0" t="n">
        <v>9</v>
      </c>
      <c r="N1190" s="0" t="n">
        <v>61100</v>
      </c>
      <c r="O1190" s="0" t="n">
        <v>1120</v>
      </c>
      <c r="P1190" s="346" t="n">
        <v>1</v>
      </c>
      <c r="Q1190" s="346" t="str">
        <f aca="false">N1190&amp;" "&amp;O1190</f>
        <v>61100 1120</v>
      </c>
      <c r="R1190" s="346" t="str">
        <f aca="false">N1190&amp;" "&amp;M1190&amp;" "&amp;O1190</f>
        <v>61100 9 1120</v>
      </c>
      <c r="Y1190" s="0" t="n">
        <v>426</v>
      </c>
      <c r="Z1190" s="0" t="n">
        <v>2015</v>
      </c>
      <c r="AA1190" s="0" t="n">
        <v>68100</v>
      </c>
      <c r="AB1190" s="0" t="n">
        <v>2</v>
      </c>
      <c r="AC1190" s="346" t="n">
        <v>0</v>
      </c>
      <c r="AD1190" s="346" t="n">
        <v>0</v>
      </c>
    </row>
    <row r="1191" customFormat="false" ht="11.25" hidden="false" customHeight="true" outlineLevel="0" collapsed="false">
      <c r="K1191" s="0" t="n">
        <v>2015</v>
      </c>
      <c r="L1191" s="0" t="n">
        <v>23</v>
      </c>
      <c r="M1191" s="0" t="n">
        <v>9</v>
      </c>
      <c r="N1191" s="0" t="n">
        <v>61100</v>
      </c>
      <c r="O1191" s="0" t="n">
        <v>1151</v>
      </c>
      <c r="P1191" s="346" t="n">
        <v>0.16</v>
      </c>
      <c r="Q1191" s="346" t="str">
        <f aca="false">N1191&amp;" "&amp;O1191</f>
        <v>61100 1151</v>
      </c>
      <c r="R1191" s="346" t="str">
        <f aca="false">N1191&amp;" "&amp;M1191&amp;" "&amp;O1191</f>
        <v>61100 9 1151</v>
      </c>
      <c r="Y1191" s="0" t="n">
        <v>426</v>
      </c>
      <c r="Z1191" s="0" t="n">
        <v>2015</v>
      </c>
      <c r="AA1191" s="0" t="n">
        <v>68100</v>
      </c>
      <c r="AB1191" s="0" t="n">
        <v>3</v>
      </c>
      <c r="AC1191" s="346" t="n">
        <v>0</v>
      </c>
      <c r="AD1191" s="346" t="n">
        <v>0</v>
      </c>
    </row>
    <row r="1192" customFormat="false" ht="11.25" hidden="false" customHeight="true" outlineLevel="0" collapsed="false">
      <c r="K1192" s="0" t="n">
        <v>2015</v>
      </c>
      <c r="L1192" s="0" t="n">
        <v>23</v>
      </c>
      <c r="M1192" s="0" t="n">
        <v>9</v>
      </c>
      <c r="N1192" s="0" t="n">
        <v>62100</v>
      </c>
      <c r="O1192" s="0" t="n">
        <v>1111</v>
      </c>
      <c r="P1192" s="346" t="n">
        <v>5</v>
      </c>
      <c r="Q1192" s="346" t="str">
        <f aca="false">N1192&amp;" "&amp;O1192</f>
        <v>62100 1111</v>
      </c>
      <c r="R1192" s="346" t="str">
        <f aca="false">N1192&amp;" "&amp;M1192&amp;" "&amp;O1192</f>
        <v>62100 9 1111</v>
      </c>
      <c r="Y1192" s="0" t="n">
        <v>426</v>
      </c>
      <c r="Z1192" s="0" t="n">
        <v>2015</v>
      </c>
      <c r="AA1192" s="0" t="n">
        <v>68200</v>
      </c>
      <c r="AB1192" s="0" t="n">
        <v>9</v>
      </c>
      <c r="AC1192" s="346" t="n">
        <v>0</v>
      </c>
      <c r="AD1192" s="346" t="n">
        <v>0</v>
      </c>
    </row>
    <row r="1193" customFormat="false" ht="11.25" hidden="false" customHeight="true" outlineLevel="0" collapsed="false">
      <c r="K1193" s="0" t="n">
        <v>2015</v>
      </c>
      <c r="L1193" s="0" t="n">
        <v>23</v>
      </c>
      <c r="M1193" s="0" t="n">
        <v>9</v>
      </c>
      <c r="N1193" s="0" t="n">
        <v>62100</v>
      </c>
      <c r="O1193" s="0" t="n">
        <v>1112</v>
      </c>
      <c r="P1193" s="346" t="n">
        <v>1</v>
      </c>
      <c r="Q1193" s="346" t="str">
        <f aca="false">N1193&amp;" "&amp;O1193</f>
        <v>62100 1112</v>
      </c>
      <c r="R1193" s="346" t="str">
        <f aca="false">N1193&amp;" "&amp;M1193&amp;" "&amp;O1193</f>
        <v>62100 9 1112</v>
      </c>
      <c r="Y1193" s="0" t="n">
        <v>426</v>
      </c>
      <c r="Z1193" s="0" t="n">
        <v>2015</v>
      </c>
      <c r="AA1193" s="0" t="n">
        <v>68200</v>
      </c>
      <c r="AB1193" s="0" t="n">
        <v>2</v>
      </c>
      <c r="AC1193" s="346" t="n">
        <v>0</v>
      </c>
      <c r="AD1193" s="346" t="n">
        <v>0</v>
      </c>
    </row>
    <row r="1194" customFormat="false" ht="11.25" hidden="false" customHeight="true" outlineLevel="0" collapsed="false">
      <c r="K1194" s="0" t="n">
        <v>2015</v>
      </c>
      <c r="L1194" s="0" t="n">
        <v>23</v>
      </c>
      <c r="M1194" s="0" t="n">
        <v>9</v>
      </c>
      <c r="N1194" s="0" t="n">
        <v>62100</v>
      </c>
      <c r="O1194" s="0" t="n">
        <v>1150</v>
      </c>
      <c r="P1194" s="346" t="n">
        <v>3</v>
      </c>
      <c r="Q1194" s="346" t="str">
        <f aca="false">N1194&amp;" "&amp;O1194</f>
        <v>62100 1150</v>
      </c>
      <c r="R1194" s="346" t="str">
        <f aca="false">N1194&amp;" "&amp;M1194&amp;" "&amp;O1194</f>
        <v>62100 9 1150</v>
      </c>
      <c r="Y1194" s="0" t="n">
        <v>426</v>
      </c>
      <c r="Z1194" s="0" t="n">
        <v>2015</v>
      </c>
      <c r="AA1194" s="0" t="n">
        <v>68200</v>
      </c>
      <c r="AB1194" s="0" t="n">
        <v>3</v>
      </c>
      <c r="AC1194" s="346" t="n">
        <v>0</v>
      </c>
      <c r="AD1194" s="346" t="n">
        <v>0</v>
      </c>
    </row>
    <row r="1195" customFormat="false" ht="11.25" hidden="false" customHeight="true" outlineLevel="0" collapsed="false">
      <c r="K1195" s="0" t="n">
        <v>2015</v>
      </c>
      <c r="L1195" s="0" t="n">
        <v>23</v>
      </c>
      <c r="M1195" s="0" t="n">
        <v>9</v>
      </c>
      <c r="N1195" s="0" t="n">
        <v>62200</v>
      </c>
      <c r="O1195" s="0" t="n">
        <v>1131</v>
      </c>
      <c r="P1195" s="346" t="n">
        <v>1</v>
      </c>
      <c r="Q1195" s="346" t="str">
        <f aca="false">N1195&amp;" "&amp;O1195</f>
        <v>62200 1131</v>
      </c>
      <c r="R1195" s="346" t="str">
        <f aca="false">N1195&amp;" "&amp;M1195&amp;" "&amp;O1195</f>
        <v>62200 9 1131</v>
      </c>
      <c r="Y1195" s="0" t="n">
        <v>426</v>
      </c>
      <c r="Z1195" s="0" t="n">
        <v>2015</v>
      </c>
      <c r="AA1195" s="0" t="n">
        <v>68100</v>
      </c>
      <c r="AB1195" s="0" t="n">
        <v>9</v>
      </c>
      <c r="AC1195" s="346" t="n">
        <v>0</v>
      </c>
      <c r="AD1195" s="346" t="n">
        <v>0</v>
      </c>
    </row>
    <row r="1196" customFormat="false" ht="11.25" hidden="false" customHeight="true" outlineLevel="0" collapsed="false">
      <c r="K1196" s="0" t="n">
        <v>2015</v>
      </c>
      <c r="L1196" s="0" t="n">
        <v>23</v>
      </c>
      <c r="M1196" s="0" t="n">
        <v>9</v>
      </c>
      <c r="N1196" s="0" t="n">
        <v>62200</v>
      </c>
      <c r="O1196" s="0" t="n">
        <v>1132</v>
      </c>
      <c r="P1196" s="346" t="n">
        <v>1</v>
      </c>
      <c r="Q1196" s="346" t="str">
        <f aca="false">N1196&amp;" "&amp;O1196</f>
        <v>62200 1132</v>
      </c>
      <c r="R1196" s="346" t="str">
        <f aca="false">N1196&amp;" "&amp;M1196&amp;" "&amp;O1196</f>
        <v>62200 9 1132</v>
      </c>
      <c r="Y1196" s="0" t="n">
        <v>427</v>
      </c>
      <c r="Z1196" s="0" t="n">
        <v>2015</v>
      </c>
      <c r="AA1196" s="0" t="n">
        <v>68100</v>
      </c>
      <c r="AB1196" s="0" t="n">
        <v>2</v>
      </c>
      <c r="AC1196" s="346" t="n">
        <v>0</v>
      </c>
      <c r="AD1196" s="346" t="n">
        <v>0</v>
      </c>
    </row>
    <row r="1197" customFormat="false" ht="11.25" hidden="false" customHeight="true" outlineLevel="0" collapsed="false">
      <c r="K1197" s="0" t="n">
        <v>2015</v>
      </c>
      <c r="L1197" s="0" t="n">
        <v>23</v>
      </c>
      <c r="M1197" s="0" t="n">
        <v>9</v>
      </c>
      <c r="N1197" s="0" t="n">
        <v>63000</v>
      </c>
      <c r="O1197" s="0" t="n">
        <v>1110</v>
      </c>
      <c r="P1197" s="346" t="n">
        <v>0.63</v>
      </c>
      <c r="Q1197" s="346" t="str">
        <f aca="false">N1197&amp;" "&amp;O1197</f>
        <v>63000 1110</v>
      </c>
      <c r="R1197" s="346" t="str">
        <f aca="false">N1197&amp;" "&amp;M1197&amp;" "&amp;O1197</f>
        <v>63000 9 1110</v>
      </c>
      <c r="Y1197" s="0" t="n">
        <v>427</v>
      </c>
      <c r="Z1197" s="0" t="n">
        <v>2015</v>
      </c>
      <c r="AA1197" s="0" t="n">
        <v>68100</v>
      </c>
      <c r="AB1197" s="0" t="n">
        <v>3</v>
      </c>
      <c r="AC1197" s="346" t="n">
        <v>0</v>
      </c>
      <c r="AD1197" s="346" t="n">
        <v>0</v>
      </c>
    </row>
    <row r="1198" customFormat="false" ht="11.25" hidden="false" customHeight="true" outlineLevel="0" collapsed="false">
      <c r="K1198" s="0" t="n">
        <v>2015</v>
      </c>
      <c r="L1198" s="0" t="n">
        <v>23</v>
      </c>
      <c r="M1198" s="0" t="n">
        <v>9</v>
      </c>
      <c r="N1198" s="0" t="n">
        <v>63000</v>
      </c>
      <c r="O1198" s="0" t="n">
        <v>1170</v>
      </c>
      <c r="P1198" s="346" t="n">
        <v>11</v>
      </c>
      <c r="Q1198" s="346" t="str">
        <f aca="false">N1198&amp;" "&amp;O1198</f>
        <v>63000 1170</v>
      </c>
      <c r="R1198" s="346" t="str">
        <f aca="false">N1198&amp;" "&amp;M1198&amp;" "&amp;O1198</f>
        <v>63000 9 1170</v>
      </c>
      <c r="Y1198" s="0" t="n">
        <v>427</v>
      </c>
      <c r="Z1198" s="0" t="n">
        <v>2015</v>
      </c>
      <c r="AA1198" s="0" t="n">
        <v>68200</v>
      </c>
      <c r="AB1198" s="0" t="n">
        <v>9</v>
      </c>
      <c r="AC1198" s="346" t="n">
        <v>0</v>
      </c>
      <c r="AD1198" s="346" t="n">
        <v>0</v>
      </c>
    </row>
    <row r="1199" customFormat="false" ht="11.25" hidden="false" customHeight="true" outlineLevel="0" collapsed="false">
      <c r="K1199" s="0" t="n">
        <v>2015</v>
      </c>
      <c r="L1199" s="0" t="n">
        <v>23</v>
      </c>
      <c r="M1199" s="0" t="n">
        <v>9</v>
      </c>
      <c r="N1199" s="0" t="n">
        <v>64000</v>
      </c>
      <c r="O1199" s="0" t="n">
        <v>1110</v>
      </c>
      <c r="P1199" s="346" t="n">
        <v>0.37</v>
      </c>
      <c r="Q1199" s="346" t="str">
        <f aca="false">N1199&amp;" "&amp;O1199</f>
        <v>64000 1110</v>
      </c>
      <c r="R1199" s="346" t="str">
        <f aca="false">N1199&amp;" "&amp;M1199&amp;" "&amp;O1199</f>
        <v>64000 9 1110</v>
      </c>
      <c r="Y1199" s="0" t="n">
        <v>427</v>
      </c>
      <c r="Z1199" s="0" t="n">
        <v>2015</v>
      </c>
      <c r="AA1199" s="0" t="n">
        <v>68200</v>
      </c>
      <c r="AB1199" s="0" t="n">
        <v>2</v>
      </c>
      <c r="AC1199" s="346" t="n">
        <v>0</v>
      </c>
      <c r="AD1199" s="346" t="n">
        <v>0</v>
      </c>
    </row>
    <row r="1200" customFormat="false" ht="11.25" hidden="false" customHeight="true" outlineLevel="0" collapsed="false">
      <c r="K1200" s="0" t="n">
        <v>2015</v>
      </c>
      <c r="L1200" s="0" t="n">
        <v>23</v>
      </c>
      <c r="M1200" s="0" t="n">
        <v>9</v>
      </c>
      <c r="N1200" s="0" t="n">
        <v>64000</v>
      </c>
      <c r="O1200" s="0" t="n">
        <v>1142</v>
      </c>
      <c r="P1200" s="346" t="n">
        <v>1</v>
      </c>
      <c r="Q1200" s="346" t="str">
        <f aca="false">N1200&amp;" "&amp;O1200</f>
        <v>64000 1142</v>
      </c>
      <c r="R1200" s="346" t="str">
        <f aca="false">N1200&amp;" "&amp;M1200&amp;" "&amp;O1200</f>
        <v>64000 9 1142</v>
      </c>
      <c r="Y1200" s="0" t="n">
        <v>427</v>
      </c>
      <c r="Z1200" s="0" t="n">
        <v>2015</v>
      </c>
      <c r="AA1200" s="0" t="n">
        <v>68200</v>
      </c>
      <c r="AB1200" s="0" t="n">
        <v>3</v>
      </c>
      <c r="AC1200" s="346" t="n">
        <v>0</v>
      </c>
      <c r="AD1200" s="346" t="n">
        <v>0</v>
      </c>
    </row>
    <row r="1201" customFormat="false" ht="11.25" hidden="false" customHeight="true" outlineLevel="0" collapsed="false">
      <c r="K1201" s="0" t="n">
        <v>2015</v>
      </c>
      <c r="L1201" s="0" t="n">
        <v>23</v>
      </c>
      <c r="M1201" s="0" t="n">
        <v>9</v>
      </c>
      <c r="N1201" s="0" t="n">
        <v>64000</v>
      </c>
      <c r="O1201" s="0" t="n">
        <v>1180</v>
      </c>
      <c r="P1201" s="346" t="n">
        <v>5.7</v>
      </c>
      <c r="Q1201" s="346" t="str">
        <f aca="false">N1201&amp;" "&amp;O1201</f>
        <v>64000 1180</v>
      </c>
      <c r="R1201" s="346" t="str">
        <f aca="false">N1201&amp;" "&amp;M1201&amp;" "&amp;O1201</f>
        <v>64000 9 1180</v>
      </c>
      <c r="Y1201" s="0" t="n">
        <v>427</v>
      </c>
      <c r="Z1201" s="0" t="n">
        <v>2015</v>
      </c>
      <c r="AA1201" s="0" t="n">
        <v>68100</v>
      </c>
      <c r="AB1201" s="0" t="n">
        <v>9</v>
      </c>
      <c r="AC1201" s="346" t="n">
        <v>0</v>
      </c>
      <c r="AD1201" s="346" t="n">
        <v>0</v>
      </c>
    </row>
    <row r="1202" customFormat="false" ht="11.25" hidden="false" customHeight="true" outlineLevel="0" collapsed="false">
      <c r="K1202" s="0" t="n">
        <v>2015</v>
      </c>
      <c r="L1202" s="0" t="n">
        <v>23</v>
      </c>
      <c r="M1202" s="0" t="n">
        <v>9</v>
      </c>
      <c r="N1202" s="0" t="n">
        <v>65000</v>
      </c>
      <c r="O1202" s="0" t="n">
        <v>1110</v>
      </c>
      <c r="P1202" s="346" t="n">
        <v>1</v>
      </c>
      <c r="Q1202" s="346" t="str">
        <f aca="false">N1202&amp;" "&amp;O1202</f>
        <v>65000 1110</v>
      </c>
      <c r="R1202" s="346" t="str">
        <f aca="false">N1202&amp;" "&amp;M1202&amp;" "&amp;O1202</f>
        <v>65000 9 1110</v>
      </c>
      <c r="Y1202" s="0" t="n">
        <v>428</v>
      </c>
      <c r="Z1202" s="0" t="n">
        <v>2015</v>
      </c>
      <c r="AA1202" s="0" t="n">
        <v>68100</v>
      </c>
      <c r="AB1202" s="0" t="n">
        <v>2</v>
      </c>
      <c r="AC1202" s="346" t="n">
        <v>0</v>
      </c>
      <c r="AD1202" s="346" t="n">
        <v>0</v>
      </c>
    </row>
    <row r="1203" customFormat="false" ht="11.25" hidden="false" customHeight="true" outlineLevel="0" collapsed="false">
      <c r="K1203" s="0" t="n">
        <v>2015</v>
      </c>
      <c r="L1203" s="0" t="n">
        <v>23</v>
      </c>
      <c r="M1203" s="0" t="n">
        <v>9</v>
      </c>
      <c r="N1203" s="0" t="n">
        <v>65000</v>
      </c>
      <c r="O1203" s="0" t="n">
        <v>1190</v>
      </c>
      <c r="P1203" s="346" t="n">
        <v>7.6</v>
      </c>
      <c r="Q1203" s="346" t="str">
        <f aca="false">N1203&amp;" "&amp;O1203</f>
        <v>65000 1190</v>
      </c>
      <c r="R1203" s="346" t="str">
        <f aca="false">N1203&amp;" "&amp;M1203&amp;" "&amp;O1203</f>
        <v>65000 9 1190</v>
      </c>
      <c r="Y1203" s="0" t="n">
        <v>428</v>
      </c>
      <c r="Z1203" s="0" t="n">
        <v>2015</v>
      </c>
      <c r="AA1203" s="0" t="n">
        <v>68100</v>
      </c>
      <c r="AB1203" s="0" t="n">
        <v>3</v>
      </c>
      <c r="AC1203" s="346" t="n">
        <v>0</v>
      </c>
      <c r="AD1203" s="346" t="n">
        <v>0</v>
      </c>
    </row>
    <row r="1204" customFormat="false" ht="11.25" hidden="false" customHeight="true" outlineLevel="0" collapsed="false">
      <c r="K1204" s="0" t="n">
        <v>2015</v>
      </c>
      <c r="L1204" s="0" t="n">
        <v>23</v>
      </c>
      <c r="M1204" s="0" t="n">
        <v>9</v>
      </c>
      <c r="N1204" s="0" t="n">
        <v>68000</v>
      </c>
      <c r="O1204" s="0" t="n">
        <v>1120</v>
      </c>
      <c r="P1204" s="346" t="n">
        <v>1.5</v>
      </c>
      <c r="Q1204" s="346" t="str">
        <f aca="false">N1204&amp;" "&amp;O1204</f>
        <v>68000 1120</v>
      </c>
      <c r="R1204" s="346" t="str">
        <f aca="false">N1204&amp;" "&amp;M1204&amp;" "&amp;O1204</f>
        <v>68000 9 1120</v>
      </c>
      <c r="Y1204" s="0" t="n">
        <v>428</v>
      </c>
      <c r="Z1204" s="0" t="n">
        <v>2015</v>
      </c>
      <c r="AA1204" s="0" t="n">
        <v>68200</v>
      </c>
      <c r="AB1204" s="0" t="n">
        <v>9</v>
      </c>
      <c r="AC1204" s="346" t="n">
        <v>0</v>
      </c>
      <c r="AD1204" s="346" t="n">
        <v>0</v>
      </c>
    </row>
    <row r="1205" customFormat="false" ht="11.25" hidden="false" customHeight="true" outlineLevel="0" collapsed="false">
      <c r="K1205" s="0" t="n">
        <v>2015</v>
      </c>
      <c r="L1205" s="0" t="n">
        <v>23</v>
      </c>
      <c r="M1205" s="0" t="n">
        <v>9</v>
      </c>
      <c r="N1205" s="0" t="n">
        <v>68000</v>
      </c>
      <c r="O1205" s="0" t="n">
        <v>1141</v>
      </c>
      <c r="P1205" s="346" t="n">
        <v>1</v>
      </c>
      <c r="Q1205" s="346" t="str">
        <f aca="false">N1205&amp;" "&amp;O1205</f>
        <v>68000 1141</v>
      </c>
      <c r="R1205" s="346" t="str">
        <f aca="false">N1205&amp;" "&amp;M1205&amp;" "&amp;O1205</f>
        <v>68000 9 1141</v>
      </c>
      <c r="Y1205" s="0" t="n">
        <v>428</v>
      </c>
      <c r="Z1205" s="0" t="n">
        <v>2015</v>
      </c>
      <c r="AA1205" s="0" t="n">
        <v>68200</v>
      </c>
      <c r="AB1205" s="0" t="n">
        <v>2</v>
      </c>
      <c r="AC1205" s="346" t="n">
        <v>0</v>
      </c>
      <c r="AD1205" s="346" t="n">
        <v>0</v>
      </c>
    </row>
    <row r="1206" customFormat="false" ht="11.25" hidden="false" customHeight="true" outlineLevel="0" collapsed="false">
      <c r="K1206" s="0" t="n">
        <v>2015</v>
      </c>
      <c r="L1206" s="0" t="n">
        <v>23</v>
      </c>
      <c r="M1206" s="0" t="n">
        <v>2</v>
      </c>
      <c r="N1206" s="0" t="n">
        <v>61100</v>
      </c>
      <c r="O1206" s="0" t="n">
        <v>1120</v>
      </c>
      <c r="P1206" s="346" t="n">
        <v>31.73</v>
      </c>
      <c r="Q1206" s="346" t="str">
        <f aca="false">N1206&amp;" "&amp;O1206</f>
        <v>61100 1120</v>
      </c>
      <c r="R1206" s="346" t="str">
        <f aca="false">N1206&amp;" "&amp;M1206&amp;" "&amp;O1206</f>
        <v>61100 2 1120</v>
      </c>
      <c r="Y1206" s="0" t="n">
        <v>428</v>
      </c>
      <c r="Z1206" s="0" t="n">
        <v>2015</v>
      </c>
      <c r="AA1206" s="0" t="n">
        <v>68200</v>
      </c>
      <c r="AB1206" s="0" t="n">
        <v>3</v>
      </c>
      <c r="AC1206" s="346" t="n">
        <v>0</v>
      </c>
      <c r="AD1206" s="346" t="n">
        <v>0</v>
      </c>
    </row>
    <row r="1207" customFormat="false" ht="11.25" hidden="false" customHeight="true" outlineLevel="0" collapsed="false">
      <c r="K1207" s="0" t="n">
        <v>2015</v>
      </c>
      <c r="L1207" s="0" t="n">
        <v>23</v>
      </c>
      <c r="M1207" s="0" t="n">
        <v>2</v>
      </c>
      <c r="N1207" s="0" t="n">
        <v>61100</v>
      </c>
      <c r="O1207" s="0" t="n">
        <v>1151</v>
      </c>
      <c r="P1207" s="346" t="n">
        <v>5</v>
      </c>
      <c r="Q1207" s="346" t="str">
        <f aca="false">N1207&amp;" "&amp;O1207</f>
        <v>61100 1151</v>
      </c>
      <c r="R1207" s="346" t="str">
        <f aca="false">N1207&amp;" "&amp;M1207&amp;" "&amp;O1207</f>
        <v>61100 2 1151</v>
      </c>
      <c r="Y1207" s="0" t="n">
        <v>428</v>
      </c>
      <c r="Z1207" s="0" t="n">
        <v>2015</v>
      </c>
      <c r="AA1207" s="0" t="n">
        <v>68100</v>
      </c>
      <c r="AB1207" s="0" t="n">
        <v>9</v>
      </c>
      <c r="AC1207" s="346" t="n">
        <v>0</v>
      </c>
      <c r="AD1207" s="346" t="n">
        <v>0</v>
      </c>
    </row>
    <row r="1208" customFormat="false" ht="11.25" hidden="false" customHeight="true" outlineLevel="0" collapsed="false">
      <c r="K1208" s="0" t="n">
        <v>2015</v>
      </c>
      <c r="L1208" s="0" t="n">
        <v>24</v>
      </c>
      <c r="M1208" s="0" t="n">
        <v>9</v>
      </c>
      <c r="N1208" s="0" t="n">
        <v>64000</v>
      </c>
      <c r="O1208" s="0" t="n">
        <v>1150</v>
      </c>
      <c r="P1208" s="346" t="n">
        <v>1</v>
      </c>
      <c r="Q1208" s="346" t="str">
        <f aca="false">N1208&amp;" "&amp;O1208</f>
        <v>64000 1150</v>
      </c>
      <c r="R1208" s="346" t="str">
        <f aca="false">N1208&amp;" "&amp;M1208&amp;" "&amp;O1208</f>
        <v>64000 9 1150</v>
      </c>
      <c r="Y1208" s="0" t="n">
        <v>429</v>
      </c>
      <c r="Z1208" s="0" t="n">
        <v>2015</v>
      </c>
      <c r="AA1208" s="0" t="n">
        <v>68100</v>
      </c>
      <c r="AB1208" s="0" t="n">
        <v>2</v>
      </c>
      <c r="AC1208" s="346" t="n">
        <v>0</v>
      </c>
      <c r="AD1208" s="346" t="n">
        <v>0</v>
      </c>
    </row>
    <row r="1209" customFormat="false" ht="11.25" hidden="false" customHeight="true" outlineLevel="0" collapsed="false">
      <c r="K1209" s="0" t="n">
        <v>2015</v>
      </c>
      <c r="L1209" s="0" t="n">
        <v>24</v>
      </c>
      <c r="M1209" s="0" t="n">
        <v>9</v>
      </c>
      <c r="N1209" s="0" t="n">
        <v>64000</v>
      </c>
      <c r="O1209" s="0" t="n">
        <v>1160</v>
      </c>
      <c r="P1209" s="346" t="n">
        <v>13</v>
      </c>
      <c r="Q1209" s="346" t="str">
        <f aca="false">N1209&amp;" "&amp;O1209</f>
        <v>64000 1160</v>
      </c>
      <c r="R1209" s="346" t="str">
        <f aca="false">N1209&amp;" "&amp;M1209&amp;" "&amp;O1209</f>
        <v>64000 9 1160</v>
      </c>
      <c r="Y1209" s="0" t="n">
        <v>429</v>
      </c>
      <c r="Z1209" s="0" t="n">
        <v>2015</v>
      </c>
      <c r="AA1209" s="0" t="n">
        <v>68100</v>
      </c>
      <c r="AB1209" s="0" t="n">
        <v>3</v>
      </c>
      <c r="AC1209" s="346" t="n">
        <v>0</v>
      </c>
      <c r="AD1209" s="346" t="n">
        <v>0</v>
      </c>
    </row>
    <row r="1210" customFormat="false" ht="11.25" hidden="false" customHeight="true" outlineLevel="0" collapsed="false">
      <c r="K1210" s="0" t="n">
        <v>2015</v>
      </c>
      <c r="L1210" s="0" t="n">
        <v>24</v>
      </c>
      <c r="M1210" s="0" t="n">
        <v>9</v>
      </c>
      <c r="N1210" s="0" t="n">
        <v>64000</v>
      </c>
      <c r="O1210" s="0" t="n">
        <v>1180</v>
      </c>
      <c r="P1210" s="346" t="n">
        <v>9</v>
      </c>
      <c r="Q1210" s="346" t="str">
        <f aca="false">N1210&amp;" "&amp;O1210</f>
        <v>64000 1180</v>
      </c>
      <c r="R1210" s="346" t="str">
        <f aca="false">N1210&amp;" "&amp;M1210&amp;" "&amp;O1210</f>
        <v>64000 9 1180</v>
      </c>
      <c r="Y1210" s="0" t="n">
        <v>429</v>
      </c>
      <c r="Z1210" s="0" t="n">
        <v>2015</v>
      </c>
      <c r="AA1210" s="0" t="n">
        <v>68200</v>
      </c>
      <c r="AB1210" s="0" t="n">
        <v>9</v>
      </c>
      <c r="AC1210" s="346" t="n">
        <v>0</v>
      </c>
      <c r="AD1210" s="346" t="n">
        <v>0</v>
      </c>
    </row>
    <row r="1211" customFormat="false" ht="11.25" hidden="false" customHeight="true" outlineLevel="0" collapsed="false">
      <c r="K1211" s="0" t="n">
        <v>2015</v>
      </c>
      <c r="L1211" s="0" t="n">
        <v>24</v>
      </c>
      <c r="M1211" s="0" t="n">
        <v>9</v>
      </c>
      <c r="N1211" s="0" t="n">
        <v>64000</v>
      </c>
      <c r="O1211" s="0" t="n">
        <v>1190</v>
      </c>
      <c r="P1211" s="346" t="n">
        <v>61</v>
      </c>
      <c r="Q1211" s="346" t="str">
        <f aca="false">N1211&amp;" "&amp;O1211</f>
        <v>64000 1190</v>
      </c>
      <c r="R1211" s="346" t="str">
        <f aca="false">N1211&amp;" "&amp;M1211&amp;" "&amp;O1211</f>
        <v>64000 9 1190</v>
      </c>
      <c r="Y1211" s="0" t="n">
        <v>429</v>
      </c>
      <c r="Z1211" s="0" t="n">
        <v>2015</v>
      </c>
      <c r="AA1211" s="0" t="n">
        <v>68200</v>
      </c>
      <c r="AB1211" s="0" t="n">
        <v>2</v>
      </c>
      <c r="AC1211" s="346" t="n">
        <v>0</v>
      </c>
      <c r="AD1211" s="346" t="n">
        <v>0</v>
      </c>
    </row>
    <row r="1212" customFormat="false" ht="11.25" hidden="false" customHeight="true" outlineLevel="0" collapsed="false">
      <c r="K1212" s="0" t="n">
        <v>2015</v>
      </c>
      <c r="L1212" s="0" t="n">
        <v>24</v>
      </c>
      <c r="M1212" s="0" t="n">
        <v>9</v>
      </c>
      <c r="N1212" s="0" t="n">
        <v>65000</v>
      </c>
      <c r="O1212" s="0" t="n">
        <v>1110</v>
      </c>
      <c r="P1212" s="346" t="n">
        <v>1</v>
      </c>
      <c r="Q1212" s="346" t="str">
        <f aca="false">N1212&amp;" "&amp;O1212</f>
        <v>65000 1110</v>
      </c>
      <c r="R1212" s="346" t="str">
        <f aca="false">N1212&amp;" "&amp;M1212&amp;" "&amp;O1212</f>
        <v>65000 9 1110</v>
      </c>
      <c r="Y1212" s="0" t="n">
        <v>429</v>
      </c>
      <c r="Z1212" s="0" t="n">
        <v>2015</v>
      </c>
      <c r="AA1212" s="0" t="n">
        <v>68200</v>
      </c>
      <c r="AB1212" s="0" t="n">
        <v>3</v>
      </c>
      <c r="AC1212" s="346" t="n">
        <v>0</v>
      </c>
      <c r="AD1212" s="346" t="n">
        <v>0</v>
      </c>
    </row>
    <row r="1213" customFormat="false" ht="11.25" hidden="false" customHeight="true" outlineLevel="0" collapsed="false">
      <c r="K1213" s="0" t="n">
        <v>2015</v>
      </c>
      <c r="L1213" s="0" t="n">
        <v>24</v>
      </c>
      <c r="M1213" s="0" t="n">
        <v>9</v>
      </c>
      <c r="N1213" s="0" t="n">
        <v>65000</v>
      </c>
      <c r="O1213" s="0" t="n">
        <v>1150</v>
      </c>
      <c r="P1213" s="346" t="n">
        <v>2</v>
      </c>
      <c r="Q1213" s="346" t="str">
        <f aca="false">N1213&amp;" "&amp;O1213</f>
        <v>65000 1150</v>
      </c>
      <c r="R1213" s="346" t="str">
        <f aca="false">N1213&amp;" "&amp;M1213&amp;" "&amp;O1213</f>
        <v>65000 9 1150</v>
      </c>
      <c r="Y1213" s="0" t="n">
        <v>429</v>
      </c>
      <c r="Z1213" s="0" t="n">
        <v>2015</v>
      </c>
      <c r="AA1213" s="0" t="n">
        <v>68100</v>
      </c>
      <c r="AB1213" s="0" t="n">
        <v>9</v>
      </c>
      <c r="AC1213" s="346" t="n">
        <v>0</v>
      </c>
      <c r="AD1213" s="346" t="n">
        <v>0</v>
      </c>
    </row>
    <row r="1214" customFormat="false" ht="11.25" hidden="false" customHeight="true" outlineLevel="0" collapsed="false">
      <c r="K1214" s="0" t="n">
        <v>2015</v>
      </c>
      <c r="L1214" s="0" t="n">
        <v>24</v>
      </c>
      <c r="M1214" s="0" t="n">
        <v>9</v>
      </c>
      <c r="N1214" s="0" t="n">
        <v>65000</v>
      </c>
      <c r="O1214" s="0" t="n">
        <v>1170</v>
      </c>
      <c r="P1214" s="346" t="n">
        <v>52</v>
      </c>
      <c r="Q1214" s="346" t="str">
        <f aca="false">N1214&amp;" "&amp;O1214</f>
        <v>65000 1170</v>
      </c>
      <c r="R1214" s="346" t="str">
        <f aca="false">N1214&amp;" "&amp;M1214&amp;" "&amp;O1214</f>
        <v>65000 9 1170</v>
      </c>
      <c r="Y1214" s="0" t="n">
        <v>431</v>
      </c>
      <c r="Z1214" s="0" t="n">
        <v>2015</v>
      </c>
      <c r="AA1214" s="0" t="n">
        <v>68200</v>
      </c>
      <c r="AB1214" s="0" t="n">
        <v>2</v>
      </c>
      <c r="AC1214" s="346" t="n">
        <v>0</v>
      </c>
      <c r="AD1214" s="346" t="n">
        <v>0</v>
      </c>
    </row>
    <row r="1215" customFormat="false" ht="11.25" hidden="false" customHeight="true" outlineLevel="0" collapsed="false">
      <c r="K1215" s="0" t="n">
        <v>2015</v>
      </c>
      <c r="L1215" s="0" t="n">
        <v>24</v>
      </c>
      <c r="M1215" s="0" t="n">
        <v>9</v>
      </c>
      <c r="N1215" s="0" t="n">
        <v>66000</v>
      </c>
      <c r="O1215" s="0" t="n">
        <v>1130</v>
      </c>
      <c r="P1215" s="346" t="n">
        <v>0.35</v>
      </c>
      <c r="Q1215" s="346" t="str">
        <f aca="false">N1215&amp;" "&amp;O1215</f>
        <v>66000 1130</v>
      </c>
      <c r="R1215" s="346" t="str">
        <f aca="false">N1215&amp;" "&amp;M1215&amp;" "&amp;O1215</f>
        <v>66000 9 1130</v>
      </c>
      <c r="Y1215" s="0" t="n">
        <v>431</v>
      </c>
      <c r="Z1215" s="0" t="n">
        <v>2015</v>
      </c>
      <c r="AA1215" s="0" t="n">
        <v>68200</v>
      </c>
      <c r="AB1215" s="0" t="n">
        <v>3</v>
      </c>
      <c r="AC1215" s="346" t="n">
        <v>0</v>
      </c>
      <c r="AD1215" s="346" t="n">
        <v>0</v>
      </c>
    </row>
    <row r="1216" customFormat="false" ht="11.25" hidden="false" customHeight="true" outlineLevel="0" collapsed="false">
      <c r="K1216" s="0" t="n">
        <v>2015</v>
      </c>
      <c r="L1216" s="0" t="n">
        <v>24</v>
      </c>
      <c r="M1216" s="0" t="n">
        <v>9</v>
      </c>
      <c r="N1216" s="0" t="n">
        <v>68000</v>
      </c>
      <c r="O1216" s="0" t="n">
        <v>1110</v>
      </c>
      <c r="P1216" s="346" t="n">
        <v>1</v>
      </c>
      <c r="Q1216" s="346" t="str">
        <f aca="false">N1216&amp;" "&amp;O1216</f>
        <v>68000 1110</v>
      </c>
      <c r="R1216" s="346" t="str">
        <f aca="false">N1216&amp;" "&amp;M1216&amp;" "&amp;O1216</f>
        <v>68000 9 1110</v>
      </c>
      <c r="Y1216" s="0" t="n">
        <v>431</v>
      </c>
      <c r="Z1216" s="0" t="n">
        <v>2015</v>
      </c>
      <c r="AA1216" s="0" t="n">
        <v>68100</v>
      </c>
      <c r="AB1216" s="0" t="n">
        <v>9</v>
      </c>
      <c r="AC1216" s="346" t="n">
        <v>0</v>
      </c>
      <c r="AD1216" s="346" t="n">
        <v>0</v>
      </c>
    </row>
    <row r="1217" customFormat="false" ht="11.25" hidden="false" customHeight="true" outlineLevel="0" collapsed="false">
      <c r="K1217" s="0" t="n">
        <v>2015</v>
      </c>
      <c r="L1217" s="0" t="n">
        <v>24</v>
      </c>
      <c r="M1217" s="0" t="n">
        <v>9</v>
      </c>
      <c r="N1217" s="0" t="n">
        <v>68000</v>
      </c>
      <c r="O1217" s="0" t="n">
        <v>1120</v>
      </c>
      <c r="P1217" s="346" t="n">
        <v>10</v>
      </c>
      <c r="Q1217" s="346" t="str">
        <f aca="false">N1217&amp;" "&amp;O1217</f>
        <v>68000 1120</v>
      </c>
      <c r="R1217" s="346" t="str">
        <f aca="false">N1217&amp;" "&amp;M1217&amp;" "&amp;O1217</f>
        <v>68000 9 1120</v>
      </c>
      <c r="Y1217" s="0" t="n">
        <v>431</v>
      </c>
      <c r="Z1217" s="0" t="n">
        <v>2015</v>
      </c>
      <c r="AA1217" s="0" t="n">
        <v>68100</v>
      </c>
      <c r="AB1217" s="0" t="n">
        <v>2</v>
      </c>
      <c r="AC1217" s="346" t="n">
        <v>0</v>
      </c>
      <c r="AD1217" s="346" t="n">
        <v>0</v>
      </c>
    </row>
    <row r="1218" customFormat="false" ht="11.25" hidden="false" customHeight="true" outlineLevel="0" collapsed="false">
      <c r="K1218" s="0" t="n">
        <v>2015</v>
      </c>
      <c r="L1218" s="0" t="n">
        <v>24</v>
      </c>
      <c r="M1218" s="0" t="n">
        <v>9</v>
      </c>
      <c r="N1218" s="0" t="n">
        <v>68000</v>
      </c>
      <c r="O1218" s="0" t="n">
        <v>1133</v>
      </c>
      <c r="P1218" s="346" t="n">
        <v>10</v>
      </c>
      <c r="Q1218" s="346" t="str">
        <f aca="false">N1218&amp;" "&amp;O1218</f>
        <v>68000 1133</v>
      </c>
      <c r="R1218" s="346" t="str">
        <f aca="false">N1218&amp;" "&amp;M1218&amp;" "&amp;O1218</f>
        <v>68000 9 1133</v>
      </c>
      <c r="Y1218" s="0" t="n">
        <v>431</v>
      </c>
      <c r="Z1218" s="0" t="n">
        <v>2015</v>
      </c>
      <c r="AA1218" s="0" t="n">
        <v>68100</v>
      </c>
      <c r="AB1218" s="0" t="n">
        <v>3</v>
      </c>
      <c r="AC1218" s="346" t="n">
        <v>0</v>
      </c>
      <c r="AD1218" s="346" t="n">
        <v>0</v>
      </c>
    </row>
    <row r="1219" customFormat="false" ht="11.25" hidden="false" customHeight="true" outlineLevel="0" collapsed="false">
      <c r="K1219" s="0" t="n">
        <v>2015</v>
      </c>
      <c r="L1219" s="0" t="n">
        <v>24</v>
      </c>
      <c r="M1219" s="0" t="n">
        <v>2</v>
      </c>
      <c r="N1219" s="0" t="n">
        <v>61100</v>
      </c>
      <c r="O1219" s="0" t="n">
        <v>1120</v>
      </c>
      <c r="P1219" s="346" t="n">
        <v>399</v>
      </c>
      <c r="Q1219" s="346" t="str">
        <f aca="false">N1219&amp;" "&amp;O1219</f>
        <v>61100 1120</v>
      </c>
      <c r="R1219" s="346" t="str">
        <f aca="false">N1219&amp;" "&amp;M1219&amp;" "&amp;O1219</f>
        <v>61100 2 1120</v>
      </c>
      <c r="Y1219" s="0" t="n">
        <v>431</v>
      </c>
      <c r="Z1219" s="0" t="n">
        <v>2015</v>
      </c>
      <c r="AA1219" s="0" t="n">
        <v>68200</v>
      </c>
      <c r="AB1219" s="0" t="n">
        <v>9</v>
      </c>
      <c r="AC1219" s="346" t="n">
        <v>0</v>
      </c>
      <c r="AD1219" s="346" t="n">
        <v>0</v>
      </c>
    </row>
    <row r="1220" customFormat="false" ht="11.25" hidden="false" customHeight="true" outlineLevel="0" collapsed="false">
      <c r="K1220" s="0" t="n">
        <v>2015</v>
      </c>
      <c r="L1220" s="0" t="n">
        <v>24</v>
      </c>
      <c r="M1220" s="0" t="n">
        <v>2</v>
      </c>
      <c r="N1220" s="0" t="n">
        <v>61100</v>
      </c>
      <c r="O1220" s="0" t="n">
        <v>1151</v>
      </c>
      <c r="P1220" s="346" t="n">
        <v>137</v>
      </c>
      <c r="Q1220" s="346" t="str">
        <f aca="false">N1220&amp;" "&amp;O1220</f>
        <v>61100 1151</v>
      </c>
      <c r="R1220" s="346" t="str">
        <f aca="false">N1220&amp;" "&amp;M1220&amp;" "&amp;O1220</f>
        <v>61100 2 1151</v>
      </c>
    </row>
    <row r="1221" customFormat="false" ht="11.25" hidden="false" customHeight="true" outlineLevel="0" collapsed="false">
      <c r="K1221" s="0" t="n">
        <v>2015</v>
      </c>
      <c r="L1221" s="0" t="n">
        <v>24</v>
      </c>
      <c r="M1221" s="0" t="n">
        <v>2</v>
      </c>
      <c r="N1221" s="0" t="n">
        <v>61100</v>
      </c>
      <c r="O1221" s="0" t="n">
        <v>1520</v>
      </c>
      <c r="P1221" s="346" t="n">
        <v>31</v>
      </c>
      <c r="Q1221" s="346" t="str">
        <f aca="false">N1221&amp;" "&amp;O1221</f>
        <v>61100 1520</v>
      </c>
      <c r="R1221" s="346" t="str">
        <f aca="false">N1221&amp;" "&amp;M1221&amp;" "&amp;O1221</f>
        <v>61100 2 1520</v>
      </c>
    </row>
    <row r="1222" customFormat="false" ht="11.25" hidden="false" customHeight="true" outlineLevel="0" collapsed="false">
      <c r="K1222" s="0" t="n">
        <v>2015</v>
      </c>
      <c r="L1222" s="0" t="n">
        <v>24</v>
      </c>
      <c r="M1222" s="0" t="n">
        <v>2</v>
      </c>
      <c r="N1222" s="0" t="n">
        <v>61210</v>
      </c>
      <c r="O1222" s="0" t="n">
        <v>1120</v>
      </c>
      <c r="P1222" s="346" t="n">
        <v>12.5</v>
      </c>
      <c r="Q1222" s="346" t="str">
        <f aca="false">N1222&amp;" "&amp;O1222</f>
        <v>61210 1120</v>
      </c>
      <c r="R1222" s="346" t="str">
        <f aca="false">N1222&amp;" "&amp;M1222&amp;" "&amp;O1222</f>
        <v>61210 2 1120</v>
      </c>
    </row>
    <row r="1223" customFormat="false" ht="11.25" hidden="false" customHeight="true" outlineLevel="0" collapsed="false">
      <c r="K1223" s="0" t="n">
        <v>2015</v>
      </c>
      <c r="L1223" s="0" t="n">
        <v>24</v>
      </c>
      <c r="M1223" s="0" t="n">
        <v>2</v>
      </c>
      <c r="N1223" s="0" t="n">
        <v>61220</v>
      </c>
      <c r="O1223" s="0" t="n">
        <v>1120</v>
      </c>
      <c r="P1223" s="346" t="n">
        <v>3</v>
      </c>
      <c r="Q1223" s="346" t="str">
        <f aca="false">N1223&amp;" "&amp;O1223</f>
        <v>61220 1120</v>
      </c>
      <c r="R1223" s="346" t="str">
        <f aca="false">N1223&amp;" "&amp;M1223&amp;" "&amp;O1223</f>
        <v>61220 2 1120</v>
      </c>
    </row>
    <row r="1224" customFormat="false" ht="11.25" hidden="false" customHeight="true" outlineLevel="0" collapsed="false">
      <c r="K1224" s="0" t="n">
        <v>2015</v>
      </c>
      <c r="L1224" s="0" t="n">
        <v>24</v>
      </c>
      <c r="M1224" s="0" t="n">
        <v>2</v>
      </c>
      <c r="N1224" s="0" t="n">
        <v>61310</v>
      </c>
      <c r="O1224" s="0" t="n">
        <v>1120</v>
      </c>
      <c r="P1224" s="346" t="n">
        <v>10</v>
      </c>
      <c r="Q1224" s="346" t="str">
        <f aca="false">N1224&amp;" "&amp;O1224</f>
        <v>61310 1120</v>
      </c>
      <c r="R1224" s="346" t="str">
        <f aca="false">N1224&amp;" "&amp;M1224&amp;" "&amp;O1224</f>
        <v>61310 2 1120</v>
      </c>
    </row>
    <row r="1225" customFormat="false" ht="11.25" hidden="false" customHeight="true" outlineLevel="0" collapsed="false">
      <c r="K1225" s="0" t="n">
        <v>2015</v>
      </c>
      <c r="L1225" s="0" t="n">
        <v>24</v>
      </c>
      <c r="M1225" s="0" t="n">
        <v>2</v>
      </c>
      <c r="N1225" s="0" t="n">
        <v>61310</v>
      </c>
      <c r="O1225" s="0" t="n">
        <v>1150</v>
      </c>
      <c r="P1225" s="346" t="n">
        <v>1.4</v>
      </c>
      <c r="Q1225" s="346" t="str">
        <f aca="false">N1225&amp;" "&amp;O1225</f>
        <v>61310 1150</v>
      </c>
      <c r="R1225" s="346" t="str">
        <f aca="false">N1225&amp;" "&amp;M1225&amp;" "&amp;O1225</f>
        <v>61310 2 1150</v>
      </c>
    </row>
    <row r="1226" customFormat="false" ht="11.25" hidden="false" customHeight="true" outlineLevel="0" collapsed="false">
      <c r="K1226" s="0" t="n">
        <v>2015</v>
      </c>
      <c r="L1226" s="0" t="n">
        <v>24</v>
      </c>
      <c r="M1226" s="0" t="n">
        <v>2</v>
      </c>
      <c r="N1226" s="0" t="n">
        <v>61320</v>
      </c>
      <c r="O1226" s="0" t="n">
        <v>1122</v>
      </c>
      <c r="P1226" s="346" t="n">
        <v>8</v>
      </c>
      <c r="Q1226" s="346" t="str">
        <f aca="false">N1226&amp;" "&amp;O1226</f>
        <v>61320 1122</v>
      </c>
      <c r="R1226" s="346" t="str">
        <f aca="false">N1226&amp;" "&amp;M1226&amp;" "&amp;O1226</f>
        <v>61320 2 1122</v>
      </c>
    </row>
    <row r="1227" customFormat="false" ht="11.25" hidden="false" customHeight="true" outlineLevel="0" collapsed="false">
      <c r="K1227" s="0" t="n">
        <v>2015</v>
      </c>
      <c r="L1227" s="0" t="n">
        <v>24</v>
      </c>
      <c r="M1227" s="0" t="n">
        <v>2</v>
      </c>
      <c r="N1227" s="0" t="n">
        <v>61320</v>
      </c>
      <c r="O1227" s="0" t="n">
        <v>1140</v>
      </c>
      <c r="P1227" s="346" t="n">
        <v>6</v>
      </c>
      <c r="Q1227" s="346" t="str">
        <f aca="false">N1227&amp;" "&amp;O1227</f>
        <v>61320 1140</v>
      </c>
      <c r="R1227" s="346" t="str">
        <f aca="false">N1227&amp;" "&amp;M1227&amp;" "&amp;O1227</f>
        <v>61320 2 1140</v>
      </c>
    </row>
    <row r="1228" customFormat="false" ht="11.25" hidden="false" customHeight="true" outlineLevel="0" collapsed="false">
      <c r="K1228" s="0" t="n">
        <v>2015</v>
      </c>
      <c r="L1228" s="0" t="n">
        <v>24</v>
      </c>
      <c r="M1228" s="0" t="n">
        <v>2</v>
      </c>
      <c r="N1228" s="0" t="n">
        <v>61410</v>
      </c>
      <c r="O1228" s="0" t="n">
        <v>1126</v>
      </c>
      <c r="P1228" s="346" t="n">
        <v>8</v>
      </c>
      <c r="Q1228" s="346" t="str">
        <f aca="false">N1228&amp;" "&amp;O1228</f>
        <v>61410 1126</v>
      </c>
      <c r="R1228" s="346" t="str">
        <f aca="false">N1228&amp;" "&amp;M1228&amp;" "&amp;O1228</f>
        <v>61410 2 1126</v>
      </c>
    </row>
    <row r="1229" customFormat="false" ht="11.25" hidden="false" customHeight="true" outlineLevel="0" collapsed="false">
      <c r="K1229" s="0" t="n">
        <v>2015</v>
      </c>
      <c r="L1229" s="0" t="n">
        <v>24</v>
      </c>
      <c r="M1229" s="0" t="n">
        <v>2</v>
      </c>
      <c r="N1229" s="0" t="n">
        <v>61410</v>
      </c>
      <c r="O1229" s="0" t="n">
        <v>1127</v>
      </c>
      <c r="P1229" s="346" t="n">
        <v>10</v>
      </c>
      <c r="Q1229" s="346" t="str">
        <f aca="false">N1229&amp;" "&amp;O1229</f>
        <v>61410 1127</v>
      </c>
      <c r="R1229" s="346" t="str">
        <f aca="false">N1229&amp;" "&amp;M1229&amp;" "&amp;O1229</f>
        <v>61410 2 1127</v>
      </c>
    </row>
    <row r="1230" customFormat="false" ht="11.25" hidden="false" customHeight="true" outlineLevel="0" collapsed="false">
      <c r="K1230" s="0" t="n">
        <v>2015</v>
      </c>
      <c r="L1230" s="0" t="n">
        <v>24</v>
      </c>
      <c r="M1230" s="0" t="n">
        <v>2</v>
      </c>
      <c r="N1230" s="0" t="n">
        <v>61410</v>
      </c>
      <c r="O1230" s="0" t="n">
        <v>1150</v>
      </c>
      <c r="P1230" s="346" t="n">
        <v>20.5</v>
      </c>
      <c r="Q1230" s="346" t="str">
        <f aca="false">N1230&amp;" "&amp;O1230</f>
        <v>61410 1150</v>
      </c>
      <c r="R1230" s="346" t="str">
        <f aca="false">N1230&amp;" "&amp;M1230&amp;" "&amp;O1230</f>
        <v>61410 2 1150</v>
      </c>
    </row>
    <row r="1231" customFormat="false" ht="11.25" hidden="false" customHeight="true" outlineLevel="0" collapsed="false">
      <c r="K1231" s="0" t="n">
        <v>2015</v>
      </c>
      <c r="L1231" s="0" t="n">
        <v>24</v>
      </c>
      <c r="M1231" s="0" t="n">
        <v>3</v>
      </c>
      <c r="N1231" s="0" t="n">
        <v>61100</v>
      </c>
      <c r="O1231" s="0" t="n">
        <v>1120</v>
      </c>
      <c r="P1231" s="346" t="n">
        <v>207.7</v>
      </c>
      <c r="Q1231" s="346" t="str">
        <f aca="false">N1231&amp;" "&amp;O1231</f>
        <v>61100 1120</v>
      </c>
      <c r="R1231" s="346" t="str">
        <f aca="false">N1231&amp;" "&amp;M1231&amp;" "&amp;O1231</f>
        <v>61100 3 1120</v>
      </c>
    </row>
    <row r="1232" customFormat="false" ht="11.25" hidden="false" customHeight="true" outlineLevel="0" collapsed="false">
      <c r="K1232" s="0" t="n">
        <v>2015</v>
      </c>
      <c r="L1232" s="0" t="n">
        <v>24</v>
      </c>
      <c r="M1232" s="0" t="n">
        <v>3</v>
      </c>
      <c r="N1232" s="0" t="n">
        <v>61100</v>
      </c>
      <c r="O1232" s="0" t="n">
        <v>1151</v>
      </c>
      <c r="P1232" s="346" t="n">
        <v>23</v>
      </c>
      <c r="Q1232" s="346" t="str">
        <f aca="false">N1232&amp;" "&amp;O1232</f>
        <v>61100 1151</v>
      </c>
      <c r="R1232" s="346" t="str">
        <f aca="false">N1232&amp;" "&amp;M1232&amp;" "&amp;O1232</f>
        <v>61100 3 1151</v>
      </c>
    </row>
    <row r="1233" customFormat="false" ht="11.25" hidden="false" customHeight="true" outlineLevel="0" collapsed="false">
      <c r="K1233" s="0" t="n">
        <v>2015</v>
      </c>
      <c r="L1233" s="0" t="n">
        <v>24</v>
      </c>
      <c r="M1233" s="0" t="n">
        <v>3</v>
      </c>
      <c r="N1233" s="0" t="n">
        <v>61100</v>
      </c>
      <c r="O1233" s="0" t="n">
        <v>1520</v>
      </c>
      <c r="P1233" s="346" t="n">
        <v>20</v>
      </c>
      <c r="Q1233" s="346" t="str">
        <f aca="false">N1233&amp;" "&amp;O1233</f>
        <v>61100 1520</v>
      </c>
      <c r="R1233" s="346" t="str">
        <f aca="false">N1233&amp;" "&amp;M1233&amp;" "&amp;O1233</f>
        <v>61100 3 1520</v>
      </c>
    </row>
    <row r="1234" customFormat="false" ht="11.25" hidden="false" customHeight="true" outlineLevel="0" collapsed="false">
      <c r="K1234" s="0" t="n">
        <v>2015</v>
      </c>
      <c r="L1234" s="0" t="n">
        <v>24</v>
      </c>
      <c r="M1234" s="0" t="n">
        <v>3</v>
      </c>
      <c r="N1234" s="0" t="n">
        <v>61210</v>
      </c>
      <c r="O1234" s="0" t="n">
        <v>1120</v>
      </c>
      <c r="P1234" s="346" t="n">
        <v>10</v>
      </c>
      <c r="Q1234" s="346" t="str">
        <f aca="false">N1234&amp;" "&amp;O1234</f>
        <v>61210 1120</v>
      </c>
      <c r="R1234" s="346" t="str">
        <f aca="false">N1234&amp;" "&amp;M1234&amp;" "&amp;O1234</f>
        <v>61210 3 1120</v>
      </c>
    </row>
    <row r="1235" customFormat="false" ht="11.25" hidden="false" customHeight="true" outlineLevel="0" collapsed="false">
      <c r="K1235" s="0" t="n">
        <v>2015</v>
      </c>
      <c r="L1235" s="0" t="n">
        <v>24</v>
      </c>
      <c r="M1235" s="0" t="n">
        <v>3</v>
      </c>
      <c r="N1235" s="0" t="n">
        <v>61220</v>
      </c>
      <c r="O1235" s="0" t="n">
        <v>1120</v>
      </c>
      <c r="P1235" s="346" t="n">
        <v>2</v>
      </c>
      <c r="Q1235" s="346" t="str">
        <f aca="false">N1235&amp;" "&amp;O1235</f>
        <v>61220 1120</v>
      </c>
      <c r="R1235" s="346" t="str">
        <f aca="false">N1235&amp;" "&amp;M1235&amp;" "&amp;O1235</f>
        <v>61220 3 1120</v>
      </c>
    </row>
    <row r="1236" customFormat="false" ht="11.25" hidden="false" customHeight="true" outlineLevel="0" collapsed="false">
      <c r="K1236" s="0" t="n">
        <v>2015</v>
      </c>
      <c r="L1236" s="0" t="n">
        <v>24</v>
      </c>
      <c r="M1236" s="0" t="n">
        <v>3</v>
      </c>
      <c r="N1236" s="0" t="n">
        <v>61230</v>
      </c>
      <c r="O1236" s="0" t="n">
        <v>1120</v>
      </c>
      <c r="P1236" s="346" t="n">
        <v>2.5</v>
      </c>
      <c r="Q1236" s="346" t="str">
        <f aca="false">N1236&amp;" "&amp;O1236</f>
        <v>61230 1120</v>
      </c>
      <c r="R1236" s="346" t="str">
        <f aca="false">N1236&amp;" "&amp;M1236&amp;" "&amp;O1236</f>
        <v>61230 3 1120</v>
      </c>
    </row>
    <row r="1237" customFormat="false" ht="11.25" hidden="false" customHeight="true" outlineLevel="0" collapsed="false">
      <c r="K1237" s="0" t="n">
        <v>2015</v>
      </c>
      <c r="L1237" s="0" t="n">
        <v>24</v>
      </c>
      <c r="M1237" s="0" t="n">
        <v>3</v>
      </c>
      <c r="N1237" s="0" t="n">
        <v>61310</v>
      </c>
      <c r="O1237" s="0" t="n">
        <v>1120</v>
      </c>
      <c r="P1237" s="346" t="n">
        <v>4.5</v>
      </c>
      <c r="Q1237" s="346" t="str">
        <f aca="false">N1237&amp;" "&amp;O1237</f>
        <v>61310 1120</v>
      </c>
      <c r="R1237" s="346" t="str">
        <f aca="false">N1237&amp;" "&amp;M1237&amp;" "&amp;O1237</f>
        <v>61310 3 1120</v>
      </c>
    </row>
    <row r="1238" customFormat="false" ht="11.25" hidden="false" customHeight="true" outlineLevel="0" collapsed="false">
      <c r="K1238" s="0" t="n">
        <v>2015</v>
      </c>
      <c r="L1238" s="0" t="n">
        <v>24</v>
      </c>
      <c r="M1238" s="0" t="n">
        <v>3</v>
      </c>
      <c r="N1238" s="0" t="n">
        <v>61310</v>
      </c>
      <c r="O1238" s="0" t="n">
        <v>1140</v>
      </c>
      <c r="P1238" s="346" t="n">
        <v>0.5</v>
      </c>
      <c r="Q1238" s="346" t="str">
        <f aca="false">N1238&amp;" "&amp;O1238</f>
        <v>61310 1140</v>
      </c>
      <c r="R1238" s="346" t="str">
        <f aca="false">N1238&amp;" "&amp;M1238&amp;" "&amp;O1238</f>
        <v>61310 3 1140</v>
      </c>
    </row>
    <row r="1239" customFormat="false" ht="11.25" hidden="false" customHeight="true" outlineLevel="0" collapsed="false">
      <c r="K1239" s="0" t="n">
        <v>2015</v>
      </c>
      <c r="L1239" s="0" t="n">
        <v>24</v>
      </c>
      <c r="M1239" s="0" t="n">
        <v>3</v>
      </c>
      <c r="N1239" s="0" t="n">
        <v>61310</v>
      </c>
      <c r="O1239" s="0" t="n">
        <v>1150</v>
      </c>
      <c r="P1239" s="346" t="n">
        <v>4.75</v>
      </c>
      <c r="Q1239" s="346" t="str">
        <f aca="false">N1239&amp;" "&amp;O1239</f>
        <v>61310 1150</v>
      </c>
      <c r="R1239" s="346" t="str">
        <f aca="false">N1239&amp;" "&amp;M1239&amp;" "&amp;O1239</f>
        <v>61310 3 1150</v>
      </c>
    </row>
    <row r="1240" customFormat="false" ht="11.25" hidden="false" customHeight="true" outlineLevel="0" collapsed="false">
      <c r="K1240" s="0" t="n">
        <v>2015</v>
      </c>
      <c r="L1240" s="0" t="n">
        <v>24</v>
      </c>
      <c r="M1240" s="0" t="n">
        <v>3</v>
      </c>
      <c r="N1240" s="0" t="n">
        <v>61320</v>
      </c>
      <c r="O1240" s="0" t="n">
        <v>1122</v>
      </c>
      <c r="P1240" s="346" t="n">
        <v>2</v>
      </c>
      <c r="Q1240" s="346" t="str">
        <f aca="false">N1240&amp;" "&amp;O1240</f>
        <v>61320 1122</v>
      </c>
      <c r="R1240" s="346" t="str">
        <f aca="false">N1240&amp;" "&amp;M1240&amp;" "&amp;O1240</f>
        <v>61320 3 1122</v>
      </c>
    </row>
    <row r="1241" customFormat="false" ht="11.25" hidden="false" customHeight="true" outlineLevel="0" collapsed="false">
      <c r="K1241" s="0" t="n">
        <v>2015</v>
      </c>
      <c r="L1241" s="0" t="n">
        <v>24</v>
      </c>
      <c r="M1241" s="0" t="n">
        <v>3</v>
      </c>
      <c r="N1241" s="0" t="n">
        <v>61320</v>
      </c>
      <c r="O1241" s="0" t="n">
        <v>1140</v>
      </c>
      <c r="P1241" s="346" t="n">
        <v>2</v>
      </c>
      <c r="Q1241" s="346" t="str">
        <f aca="false">N1241&amp;" "&amp;O1241</f>
        <v>61320 1140</v>
      </c>
      <c r="R1241" s="346" t="str">
        <f aca="false">N1241&amp;" "&amp;M1241&amp;" "&amp;O1241</f>
        <v>61320 3 1140</v>
      </c>
    </row>
    <row r="1242" customFormat="false" ht="11.25" hidden="false" customHeight="true" outlineLevel="0" collapsed="false">
      <c r="K1242" s="0" t="n">
        <v>2015</v>
      </c>
      <c r="L1242" s="0" t="n">
        <v>24</v>
      </c>
      <c r="M1242" s="0" t="n">
        <v>3</v>
      </c>
      <c r="N1242" s="0" t="n">
        <v>61410</v>
      </c>
      <c r="O1242" s="0" t="n">
        <v>1126</v>
      </c>
      <c r="P1242" s="346" t="n">
        <v>2</v>
      </c>
      <c r="Q1242" s="346" t="str">
        <f aca="false">N1242&amp;" "&amp;O1242</f>
        <v>61410 1126</v>
      </c>
      <c r="R1242" s="346" t="str">
        <f aca="false">N1242&amp;" "&amp;M1242&amp;" "&amp;O1242</f>
        <v>61410 3 1126</v>
      </c>
    </row>
    <row r="1243" customFormat="false" ht="11.25" hidden="false" customHeight="true" outlineLevel="0" collapsed="false">
      <c r="K1243" s="0" t="n">
        <v>2015</v>
      </c>
      <c r="L1243" s="0" t="n">
        <v>24</v>
      </c>
      <c r="M1243" s="0" t="n">
        <v>3</v>
      </c>
      <c r="N1243" s="0" t="n">
        <v>61410</v>
      </c>
      <c r="O1243" s="0" t="n">
        <v>1127</v>
      </c>
      <c r="P1243" s="346" t="n">
        <v>6</v>
      </c>
      <c r="Q1243" s="346" t="str">
        <f aca="false">N1243&amp;" "&amp;O1243</f>
        <v>61410 1127</v>
      </c>
      <c r="R1243" s="346" t="str">
        <f aca="false">N1243&amp;" "&amp;M1243&amp;" "&amp;O1243</f>
        <v>61410 3 1127</v>
      </c>
    </row>
    <row r="1244" customFormat="false" ht="11.25" hidden="false" customHeight="true" outlineLevel="0" collapsed="false">
      <c r="K1244" s="0" t="n">
        <v>2015</v>
      </c>
      <c r="L1244" s="0" t="n">
        <v>24</v>
      </c>
      <c r="M1244" s="0" t="n">
        <v>3</v>
      </c>
      <c r="N1244" s="0" t="n">
        <v>61410</v>
      </c>
      <c r="O1244" s="0" t="n">
        <v>1150</v>
      </c>
      <c r="P1244" s="346" t="n">
        <v>11</v>
      </c>
      <c r="Q1244" s="346" t="str">
        <f aca="false">N1244&amp;" "&amp;O1244</f>
        <v>61410 1150</v>
      </c>
      <c r="R1244" s="346" t="str">
        <f aca="false">N1244&amp;" "&amp;M1244&amp;" "&amp;O1244</f>
        <v>61410 3 1150</v>
      </c>
    </row>
    <row r="1245" customFormat="false" ht="11.25" hidden="false" customHeight="true" outlineLevel="0" collapsed="false">
      <c r="K1245" s="0" t="n">
        <v>2015</v>
      </c>
      <c r="L1245" s="0" t="n">
        <v>24</v>
      </c>
      <c r="M1245" s="0" t="n">
        <v>9</v>
      </c>
      <c r="N1245" s="0" t="n">
        <v>61100</v>
      </c>
      <c r="O1245" s="0" t="n">
        <v>1120</v>
      </c>
      <c r="P1245" s="346" t="n">
        <v>9</v>
      </c>
      <c r="Q1245" s="346" t="str">
        <f aca="false">N1245&amp;" "&amp;O1245</f>
        <v>61100 1120</v>
      </c>
      <c r="R1245" s="346" t="str">
        <f aca="false">N1245&amp;" "&amp;M1245&amp;" "&amp;O1245</f>
        <v>61100 9 1120</v>
      </c>
    </row>
    <row r="1246" customFormat="false" ht="11.25" hidden="false" customHeight="true" outlineLevel="0" collapsed="false">
      <c r="K1246" s="0" t="n">
        <v>2015</v>
      </c>
      <c r="L1246" s="0" t="n">
        <v>24</v>
      </c>
      <c r="M1246" s="0" t="n">
        <v>9</v>
      </c>
      <c r="N1246" s="0" t="n">
        <v>61100</v>
      </c>
      <c r="O1246" s="0" t="n">
        <v>1151</v>
      </c>
      <c r="P1246" s="346" t="n">
        <v>6</v>
      </c>
      <c r="Q1246" s="346" t="str">
        <f aca="false">N1246&amp;" "&amp;O1246</f>
        <v>61100 1151</v>
      </c>
      <c r="R1246" s="346" t="str">
        <f aca="false">N1246&amp;" "&amp;M1246&amp;" "&amp;O1246</f>
        <v>61100 9 1151</v>
      </c>
    </row>
    <row r="1247" customFormat="false" ht="11.25" hidden="false" customHeight="true" outlineLevel="0" collapsed="false">
      <c r="K1247" s="0" t="n">
        <v>2015</v>
      </c>
      <c r="L1247" s="0" t="n">
        <v>24</v>
      </c>
      <c r="M1247" s="0" t="n">
        <v>9</v>
      </c>
      <c r="N1247" s="0" t="n">
        <v>61100</v>
      </c>
      <c r="O1247" s="0" t="n">
        <v>1520</v>
      </c>
      <c r="P1247" s="346" t="n">
        <v>1</v>
      </c>
      <c r="Q1247" s="346" t="str">
        <f aca="false">N1247&amp;" "&amp;O1247</f>
        <v>61100 1520</v>
      </c>
      <c r="R1247" s="346" t="str">
        <f aca="false">N1247&amp;" "&amp;M1247&amp;" "&amp;O1247</f>
        <v>61100 9 1520</v>
      </c>
    </row>
    <row r="1248" customFormat="false" ht="11.25" hidden="false" customHeight="true" outlineLevel="0" collapsed="false">
      <c r="K1248" s="0" t="n">
        <v>2015</v>
      </c>
      <c r="L1248" s="0" t="n">
        <v>24</v>
      </c>
      <c r="M1248" s="0" t="n">
        <v>9</v>
      </c>
      <c r="N1248" s="0" t="n">
        <v>62100</v>
      </c>
      <c r="O1248" s="0" t="n">
        <v>1111</v>
      </c>
      <c r="P1248" s="346" t="n">
        <v>7</v>
      </c>
      <c r="Q1248" s="346" t="str">
        <f aca="false">N1248&amp;" "&amp;O1248</f>
        <v>62100 1111</v>
      </c>
      <c r="R1248" s="346" t="str">
        <f aca="false">N1248&amp;" "&amp;M1248&amp;" "&amp;O1248</f>
        <v>62100 9 1111</v>
      </c>
    </row>
    <row r="1249" customFormat="false" ht="11.25" hidden="false" customHeight="true" outlineLevel="0" collapsed="false">
      <c r="K1249" s="0" t="n">
        <v>2015</v>
      </c>
      <c r="L1249" s="0" t="n">
        <v>24</v>
      </c>
      <c r="M1249" s="0" t="n">
        <v>9</v>
      </c>
      <c r="N1249" s="0" t="n">
        <v>62100</v>
      </c>
      <c r="O1249" s="0" t="n">
        <v>1112</v>
      </c>
      <c r="P1249" s="346" t="n">
        <v>1</v>
      </c>
      <c r="Q1249" s="346" t="str">
        <f aca="false">N1249&amp;" "&amp;O1249</f>
        <v>62100 1112</v>
      </c>
      <c r="R1249" s="346" t="str">
        <f aca="false">N1249&amp;" "&amp;M1249&amp;" "&amp;O1249</f>
        <v>62100 9 1112</v>
      </c>
    </row>
    <row r="1250" customFormat="false" ht="11.25" hidden="false" customHeight="true" outlineLevel="0" collapsed="false">
      <c r="K1250" s="0" t="n">
        <v>2015</v>
      </c>
      <c r="L1250" s="0" t="n">
        <v>24</v>
      </c>
      <c r="M1250" s="0" t="n">
        <v>9</v>
      </c>
      <c r="N1250" s="0" t="n">
        <v>62100</v>
      </c>
      <c r="O1250" s="0" t="n">
        <v>1113</v>
      </c>
      <c r="P1250" s="346" t="n">
        <v>3</v>
      </c>
      <c r="Q1250" s="346" t="str">
        <f aca="false">N1250&amp;" "&amp;O1250</f>
        <v>62100 1113</v>
      </c>
      <c r="R1250" s="346" t="str">
        <f aca="false">N1250&amp;" "&amp;M1250&amp;" "&amp;O1250</f>
        <v>62100 9 1113</v>
      </c>
    </row>
    <row r="1251" customFormat="false" ht="11.25" hidden="false" customHeight="true" outlineLevel="0" collapsed="false">
      <c r="K1251" s="0" t="n">
        <v>2015</v>
      </c>
      <c r="L1251" s="0" t="n">
        <v>24</v>
      </c>
      <c r="M1251" s="0" t="n">
        <v>9</v>
      </c>
      <c r="N1251" s="0" t="n">
        <v>62100</v>
      </c>
      <c r="O1251" s="0" t="n">
        <v>1130</v>
      </c>
      <c r="P1251" s="346" t="n">
        <v>1.5</v>
      </c>
      <c r="Q1251" s="346" t="str">
        <f aca="false">N1251&amp;" "&amp;O1251</f>
        <v>62100 1130</v>
      </c>
      <c r="R1251" s="346" t="str">
        <f aca="false">N1251&amp;" "&amp;M1251&amp;" "&amp;O1251</f>
        <v>62100 9 1130</v>
      </c>
    </row>
    <row r="1252" customFormat="false" ht="11.25" hidden="false" customHeight="true" outlineLevel="0" collapsed="false">
      <c r="K1252" s="0" t="n">
        <v>2015</v>
      </c>
      <c r="L1252" s="0" t="n">
        <v>24</v>
      </c>
      <c r="M1252" s="0" t="n">
        <v>9</v>
      </c>
      <c r="N1252" s="0" t="n">
        <v>62100</v>
      </c>
      <c r="O1252" s="0" t="n">
        <v>1140</v>
      </c>
      <c r="P1252" s="346" t="n">
        <v>0.4</v>
      </c>
      <c r="Q1252" s="346" t="str">
        <f aca="false">N1252&amp;" "&amp;O1252</f>
        <v>62100 1140</v>
      </c>
      <c r="R1252" s="346" t="str">
        <f aca="false">N1252&amp;" "&amp;M1252&amp;" "&amp;O1252</f>
        <v>62100 9 1140</v>
      </c>
    </row>
    <row r="1253" customFormat="false" ht="11.25" hidden="false" customHeight="true" outlineLevel="0" collapsed="false">
      <c r="K1253" s="0" t="n">
        <v>2015</v>
      </c>
      <c r="L1253" s="0" t="n">
        <v>24</v>
      </c>
      <c r="M1253" s="0" t="n">
        <v>9</v>
      </c>
      <c r="N1253" s="0" t="n">
        <v>62100</v>
      </c>
      <c r="O1253" s="0" t="n">
        <v>1150</v>
      </c>
      <c r="P1253" s="346" t="n">
        <v>8.5</v>
      </c>
      <c r="Q1253" s="346" t="str">
        <f aca="false">N1253&amp;" "&amp;O1253</f>
        <v>62100 1150</v>
      </c>
      <c r="R1253" s="346" t="str">
        <f aca="false">N1253&amp;" "&amp;M1253&amp;" "&amp;O1253</f>
        <v>62100 9 1150</v>
      </c>
    </row>
    <row r="1254" customFormat="false" ht="11.25" hidden="false" customHeight="true" outlineLevel="0" collapsed="false">
      <c r="K1254" s="0" t="n">
        <v>2015</v>
      </c>
      <c r="L1254" s="0" t="n">
        <v>24</v>
      </c>
      <c r="M1254" s="0" t="n">
        <v>9</v>
      </c>
      <c r="N1254" s="0" t="n">
        <v>62200</v>
      </c>
      <c r="O1254" s="0" t="n">
        <v>1131</v>
      </c>
      <c r="P1254" s="346" t="n">
        <v>10</v>
      </c>
      <c r="Q1254" s="346" t="str">
        <f aca="false">N1254&amp;" "&amp;O1254</f>
        <v>62200 1131</v>
      </c>
      <c r="R1254" s="346" t="str">
        <f aca="false">N1254&amp;" "&amp;M1254&amp;" "&amp;O1254</f>
        <v>62200 9 1131</v>
      </c>
    </row>
    <row r="1255" customFormat="false" ht="11.25" hidden="false" customHeight="true" outlineLevel="0" collapsed="false">
      <c r="K1255" s="0" t="n">
        <v>2015</v>
      </c>
      <c r="L1255" s="0" t="n">
        <v>24</v>
      </c>
      <c r="M1255" s="0" t="n">
        <v>9</v>
      </c>
      <c r="N1255" s="0" t="n">
        <v>62200</v>
      </c>
      <c r="O1255" s="0" t="n">
        <v>1132</v>
      </c>
      <c r="P1255" s="346" t="n">
        <v>5.5</v>
      </c>
      <c r="Q1255" s="346" t="str">
        <f aca="false">N1255&amp;" "&amp;O1255</f>
        <v>62200 1132</v>
      </c>
      <c r="R1255" s="346" t="str">
        <f aca="false">N1255&amp;" "&amp;M1255&amp;" "&amp;O1255</f>
        <v>62200 9 1132</v>
      </c>
    </row>
    <row r="1256" customFormat="false" ht="11.25" hidden="false" customHeight="true" outlineLevel="0" collapsed="false">
      <c r="K1256" s="0" t="n">
        <v>2015</v>
      </c>
      <c r="L1256" s="0" t="n">
        <v>24</v>
      </c>
      <c r="M1256" s="0" t="n">
        <v>9</v>
      </c>
      <c r="N1256" s="0" t="n">
        <v>62200</v>
      </c>
      <c r="O1256" s="0" t="n">
        <v>1140</v>
      </c>
      <c r="P1256" s="346" t="n">
        <v>6</v>
      </c>
      <c r="Q1256" s="346" t="str">
        <f aca="false">N1256&amp;" "&amp;O1256</f>
        <v>62200 1140</v>
      </c>
      <c r="R1256" s="346" t="str">
        <f aca="false">N1256&amp;" "&amp;M1256&amp;" "&amp;O1256</f>
        <v>62200 9 1140</v>
      </c>
    </row>
    <row r="1257" customFormat="false" ht="11.25" hidden="false" customHeight="true" outlineLevel="0" collapsed="false">
      <c r="K1257" s="0" t="n">
        <v>2015</v>
      </c>
      <c r="L1257" s="0" t="n">
        <v>24</v>
      </c>
      <c r="M1257" s="0" t="n">
        <v>9</v>
      </c>
      <c r="N1257" s="0" t="n">
        <v>62200</v>
      </c>
      <c r="O1257" s="0" t="n">
        <v>1150</v>
      </c>
      <c r="P1257" s="346" t="n">
        <v>2</v>
      </c>
      <c r="Q1257" s="346" t="str">
        <f aca="false">N1257&amp;" "&amp;O1257</f>
        <v>62200 1150</v>
      </c>
      <c r="R1257" s="346" t="str">
        <f aca="false">N1257&amp;" "&amp;M1257&amp;" "&amp;O1257</f>
        <v>62200 9 1150</v>
      </c>
    </row>
    <row r="1258" customFormat="false" ht="11.25" hidden="false" customHeight="true" outlineLevel="0" collapsed="false">
      <c r="K1258" s="0" t="n">
        <v>2015</v>
      </c>
      <c r="L1258" s="0" t="n">
        <v>24</v>
      </c>
      <c r="M1258" s="0" t="n">
        <v>9</v>
      </c>
      <c r="N1258" s="0" t="n">
        <v>63000</v>
      </c>
      <c r="O1258" s="0" t="n">
        <v>1110</v>
      </c>
      <c r="P1258" s="346" t="n">
        <v>1</v>
      </c>
      <c r="Q1258" s="346" t="str">
        <f aca="false">N1258&amp;" "&amp;O1258</f>
        <v>63000 1110</v>
      </c>
      <c r="R1258" s="346" t="str">
        <f aca="false">N1258&amp;" "&amp;M1258&amp;" "&amp;O1258</f>
        <v>63000 9 1110</v>
      </c>
    </row>
    <row r="1259" customFormat="false" ht="11.25" hidden="false" customHeight="true" outlineLevel="0" collapsed="false">
      <c r="K1259" s="0" t="n">
        <v>2015</v>
      </c>
      <c r="L1259" s="0" t="n">
        <v>24</v>
      </c>
      <c r="M1259" s="0" t="n">
        <v>9</v>
      </c>
      <c r="N1259" s="0" t="n">
        <v>63000</v>
      </c>
      <c r="O1259" s="0" t="n">
        <v>1130</v>
      </c>
      <c r="P1259" s="346" t="n">
        <v>1</v>
      </c>
      <c r="Q1259" s="346" t="str">
        <f aca="false">N1259&amp;" "&amp;O1259</f>
        <v>63000 1130</v>
      </c>
      <c r="R1259" s="346" t="str">
        <f aca="false">N1259&amp;" "&amp;M1259&amp;" "&amp;O1259</f>
        <v>63000 9 1130</v>
      </c>
    </row>
    <row r="1260" customFormat="false" ht="11.25" hidden="false" customHeight="true" outlineLevel="0" collapsed="false">
      <c r="K1260" s="0" t="n">
        <v>2015</v>
      </c>
      <c r="L1260" s="0" t="n">
        <v>24</v>
      </c>
      <c r="M1260" s="0" t="n">
        <v>9</v>
      </c>
      <c r="N1260" s="0" t="n">
        <v>63000</v>
      </c>
      <c r="O1260" s="0" t="n">
        <v>1150</v>
      </c>
      <c r="P1260" s="346" t="n">
        <v>1.5</v>
      </c>
      <c r="Q1260" s="346" t="str">
        <f aca="false">N1260&amp;" "&amp;O1260</f>
        <v>63000 1150</v>
      </c>
      <c r="R1260" s="346" t="str">
        <f aca="false">N1260&amp;" "&amp;M1260&amp;" "&amp;O1260</f>
        <v>63000 9 1150</v>
      </c>
    </row>
    <row r="1261" customFormat="false" ht="11.25" hidden="false" customHeight="true" outlineLevel="0" collapsed="false">
      <c r="K1261" s="0" t="n">
        <v>2015</v>
      </c>
      <c r="L1261" s="0" t="n">
        <v>24</v>
      </c>
      <c r="M1261" s="0" t="n">
        <v>9</v>
      </c>
      <c r="N1261" s="0" t="n">
        <v>63000</v>
      </c>
      <c r="O1261" s="0" t="n">
        <v>1160</v>
      </c>
      <c r="P1261" s="346" t="n">
        <v>4.5</v>
      </c>
      <c r="Q1261" s="346" t="str">
        <f aca="false">N1261&amp;" "&amp;O1261</f>
        <v>63000 1160</v>
      </c>
      <c r="R1261" s="346" t="str">
        <f aca="false">N1261&amp;" "&amp;M1261&amp;" "&amp;O1261</f>
        <v>63000 9 1160</v>
      </c>
    </row>
    <row r="1262" customFormat="false" ht="11.25" hidden="false" customHeight="true" outlineLevel="0" collapsed="false">
      <c r="K1262" s="0" t="n">
        <v>2015</v>
      </c>
      <c r="L1262" s="0" t="n">
        <v>24</v>
      </c>
      <c r="M1262" s="0" t="n">
        <v>9</v>
      </c>
      <c r="N1262" s="0" t="n">
        <v>63000</v>
      </c>
      <c r="O1262" s="0" t="n">
        <v>1170</v>
      </c>
      <c r="P1262" s="346" t="n">
        <v>122</v>
      </c>
      <c r="Q1262" s="346" t="str">
        <f aca="false">N1262&amp;" "&amp;O1262</f>
        <v>63000 1170</v>
      </c>
      <c r="R1262" s="346" t="str">
        <f aca="false">N1262&amp;" "&amp;M1262&amp;" "&amp;O1262</f>
        <v>63000 9 1170</v>
      </c>
    </row>
    <row r="1263" customFormat="false" ht="11.25" hidden="false" customHeight="true" outlineLevel="0" collapsed="false">
      <c r="K1263" s="0" t="n">
        <v>2015</v>
      </c>
      <c r="L1263" s="0" t="n">
        <v>24</v>
      </c>
      <c r="M1263" s="0" t="n">
        <v>9</v>
      </c>
      <c r="N1263" s="0" t="n">
        <v>64000</v>
      </c>
      <c r="O1263" s="0" t="n">
        <v>1110</v>
      </c>
      <c r="P1263" s="346" t="n">
        <v>1</v>
      </c>
      <c r="Q1263" s="346" t="str">
        <f aca="false">N1263&amp;" "&amp;O1263</f>
        <v>64000 1110</v>
      </c>
      <c r="R1263" s="346" t="str">
        <f aca="false">N1263&amp;" "&amp;M1263&amp;" "&amp;O1263</f>
        <v>64000 9 1110</v>
      </c>
    </row>
    <row r="1264" customFormat="false" ht="11.25" hidden="false" customHeight="true" outlineLevel="0" collapsed="false">
      <c r="K1264" s="0" t="n">
        <v>2015</v>
      </c>
      <c r="L1264" s="0" t="n">
        <v>24</v>
      </c>
      <c r="M1264" s="0" t="n">
        <v>9</v>
      </c>
      <c r="N1264" s="0" t="n">
        <v>64000</v>
      </c>
      <c r="O1264" s="0" t="n">
        <v>1130</v>
      </c>
      <c r="P1264" s="346" t="n">
        <v>1</v>
      </c>
      <c r="Q1264" s="346" t="str">
        <f aca="false">N1264&amp;" "&amp;O1264</f>
        <v>64000 1130</v>
      </c>
      <c r="R1264" s="346" t="str">
        <f aca="false">N1264&amp;" "&amp;M1264&amp;" "&amp;O1264</f>
        <v>64000 9 1130</v>
      </c>
    </row>
    <row r="1265" customFormat="false" ht="11.25" hidden="false" customHeight="true" outlineLevel="0" collapsed="false">
      <c r="K1265" s="0" t="n">
        <v>2015</v>
      </c>
      <c r="L1265" s="0" t="n">
        <v>24</v>
      </c>
      <c r="M1265" s="0" t="n">
        <v>9</v>
      </c>
      <c r="N1265" s="0" t="n">
        <v>64000</v>
      </c>
      <c r="O1265" s="0" t="n">
        <v>1142</v>
      </c>
      <c r="P1265" s="346" t="n">
        <v>4.5</v>
      </c>
      <c r="Q1265" s="346" t="str">
        <f aca="false">N1265&amp;" "&amp;O1265</f>
        <v>64000 1142</v>
      </c>
      <c r="R1265" s="346" t="str">
        <f aca="false">N1265&amp;" "&amp;M1265&amp;" "&amp;O1265</f>
        <v>64000 9 1142</v>
      </c>
    </row>
    <row r="1266" customFormat="false" ht="11.25" hidden="false" customHeight="true" outlineLevel="0" collapsed="false">
      <c r="K1266" s="0" t="n">
        <v>2015</v>
      </c>
      <c r="L1266" s="0" t="n">
        <v>25</v>
      </c>
      <c r="M1266" s="0" t="n">
        <v>2</v>
      </c>
      <c r="N1266" s="0" t="n">
        <v>61100</v>
      </c>
      <c r="O1266" s="0" t="n">
        <v>1120</v>
      </c>
      <c r="P1266" s="346" t="n">
        <v>64</v>
      </c>
      <c r="Q1266" s="346" t="str">
        <f aca="false">N1266&amp;" "&amp;O1266</f>
        <v>61100 1120</v>
      </c>
      <c r="R1266" s="346" t="str">
        <f aca="false">N1266&amp;" "&amp;M1266&amp;" "&amp;O1266</f>
        <v>61100 2 1120</v>
      </c>
    </row>
    <row r="1267" customFormat="false" ht="11.25" hidden="false" customHeight="true" outlineLevel="0" collapsed="false">
      <c r="K1267" s="0" t="n">
        <v>2015</v>
      </c>
      <c r="L1267" s="0" t="n">
        <v>25</v>
      </c>
      <c r="M1267" s="0" t="n">
        <v>2</v>
      </c>
      <c r="N1267" s="0" t="n">
        <v>61100</v>
      </c>
      <c r="O1267" s="0" t="n">
        <v>1151</v>
      </c>
      <c r="P1267" s="346" t="n">
        <v>19</v>
      </c>
      <c r="Q1267" s="346" t="str">
        <f aca="false">N1267&amp;" "&amp;O1267</f>
        <v>61100 1151</v>
      </c>
      <c r="R1267" s="346" t="str">
        <f aca="false">N1267&amp;" "&amp;M1267&amp;" "&amp;O1267</f>
        <v>61100 2 1151</v>
      </c>
    </row>
    <row r="1268" customFormat="false" ht="11.25" hidden="false" customHeight="true" outlineLevel="0" collapsed="false">
      <c r="K1268" s="0" t="n">
        <v>2015</v>
      </c>
      <c r="L1268" s="0" t="n">
        <v>25</v>
      </c>
      <c r="M1268" s="0" t="n">
        <v>2</v>
      </c>
      <c r="N1268" s="0" t="n">
        <v>61100</v>
      </c>
      <c r="O1268" s="0" t="n">
        <v>1520</v>
      </c>
      <c r="P1268" s="346" t="n">
        <v>20</v>
      </c>
      <c r="Q1268" s="346" t="str">
        <f aca="false">N1268&amp;" "&amp;O1268</f>
        <v>61100 1520</v>
      </c>
      <c r="R1268" s="346" t="str">
        <f aca="false">N1268&amp;" "&amp;M1268&amp;" "&amp;O1268</f>
        <v>61100 2 1520</v>
      </c>
    </row>
    <row r="1269" customFormat="false" ht="11.25" hidden="false" customHeight="true" outlineLevel="0" collapsed="false">
      <c r="K1269" s="0" t="n">
        <v>2015</v>
      </c>
      <c r="L1269" s="0" t="n">
        <v>25</v>
      </c>
      <c r="M1269" s="0" t="n">
        <v>2</v>
      </c>
      <c r="N1269" s="0" t="n">
        <v>61210</v>
      </c>
      <c r="O1269" s="0" t="n">
        <v>1120</v>
      </c>
      <c r="P1269" s="346" t="n">
        <v>1.25</v>
      </c>
      <c r="Q1269" s="346" t="str">
        <f aca="false">N1269&amp;" "&amp;O1269</f>
        <v>61210 1120</v>
      </c>
      <c r="R1269" s="346" t="str">
        <f aca="false">N1269&amp;" "&amp;M1269&amp;" "&amp;O1269</f>
        <v>61210 2 1120</v>
      </c>
    </row>
    <row r="1270" customFormat="false" ht="11.25" hidden="false" customHeight="true" outlineLevel="0" collapsed="false">
      <c r="K1270" s="0" t="n">
        <v>2015</v>
      </c>
      <c r="L1270" s="0" t="n">
        <v>25</v>
      </c>
      <c r="M1270" s="0" t="n">
        <v>2</v>
      </c>
      <c r="N1270" s="0" t="n">
        <v>61230</v>
      </c>
      <c r="O1270" s="0" t="n">
        <v>1120</v>
      </c>
      <c r="P1270" s="346" t="n">
        <v>0.5</v>
      </c>
      <c r="Q1270" s="346" t="str">
        <f aca="false">N1270&amp;" "&amp;O1270</f>
        <v>61230 1120</v>
      </c>
      <c r="R1270" s="346" t="str">
        <f aca="false">N1270&amp;" "&amp;M1270&amp;" "&amp;O1270</f>
        <v>61230 2 1120</v>
      </c>
    </row>
    <row r="1271" customFormat="false" ht="11.25" hidden="false" customHeight="true" outlineLevel="0" collapsed="false">
      <c r="K1271" s="0" t="n">
        <v>2015</v>
      </c>
      <c r="L1271" s="0" t="n">
        <v>25</v>
      </c>
      <c r="M1271" s="0" t="n">
        <v>2</v>
      </c>
      <c r="N1271" s="0" t="n">
        <v>61310</v>
      </c>
      <c r="O1271" s="0" t="n">
        <v>1120</v>
      </c>
      <c r="P1271" s="346" t="n">
        <v>2.05</v>
      </c>
      <c r="Q1271" s="346" t="str">
        <f aca="false">N1271&amp;" "&amp;O1271</f>
        <v>61310 1120</v>
      </c>
      <c r="R1271" s="346" t="str">
        <f aca="false">N1271&amp;" "&amp;M1271&amp;" "&amp;O1271</f>
        <v>61310 2 1120</v>
      </c>
    </row>
    <row r="1272" customFormat="false" ht="11.25" hidden="false" customHeight="true" outlineLevel="0" collapsed="false">
      <c r="K1272" s="0" t="n">
        <v>2015</v>
      </c>
      <c r="L1272" s="0" t="n">
        <v>25</v>
      </c>
      <c r="M1272" s="0" t="n">
        <v>2</v>
      </c>
      <c r="N1272" s="0" t="n">
        <v>61320</v>
      </c>
      <c r="O1272" s="0" t="n">
        <v>1122</v>
      </c>
      <c r="P1272" s="346" t="n">
        <v>1</v>
      </c>
      <c r="Q1272" s="346" t="str">
        <f aca="false">N1272&amp;" "&amp;O1272</f>
        <v>61320 1122</v>
      </c>
      <c r="R1272" s="346" t="str">
        <f aca="false">N1272&amp;" "&amp;M1272&amp;" "&amp;O1272</f>
        <v>61320 2 1122</v>
      </c>
    </row>
    <row r="1273" customFormat="false" ht="11.25" hidden="false" customHeight="true" outlineLevel="0" collapsed="false">
      <c r="K1273" s="0" t="n">
        <v>2015</v>
      </c>
      <c r="L1273" s="0" t="n">
        <v>25</v>
      </c>
      <c r="M1273" s="0" t="n">
        <v>2</v>
      </c>
      <c r="N1273" s="0" t="n">
        <v>61410</v>
      </c>
      <c r="O1273" s="0" t="n">
        <v>1126</v>
      </c>
      <c r="P1273" s="346" t="n">
        <v>2</v>
      </c>
      <c r="Q1273" s="346" t="str">
        <f aca="false">N1273&amp;" "&amp;O1273</f>
        <v>61410 1126</v>
      </c>
      <c r="R1273" s="346" t="str">
        <f aca="false">N1273&amp;" "&amp;M1273&amp;" "&amp;O1273</f>
        <v>61410 2 1126</v>
      </c>
    </row>
    <row r="1274" customFormat="false" ht="11.25" hidden="false" customHeight="true" outlineLevel="0" collapsed="false">
      <c r="K1274" s="0" t="n">
        <v>2015</v>
      </c>
      <c r="L1274" s="0" t="n">
        <v>25</v>
      </c>
      <c r="M1274" s="0" t="n">
        <v>2</v>
      </c>
      <c r="N1274" s="0" t="n">
        <v>61410</v>
      </c>
      <c r="O1274" s="0" t="n">
        <v>1127</v>
      </c>
      <c r="P1274" s="346" t="n">
        <v>1.15</v>
      </c>
      <c r="Q1274" s="346" t="str">
        <f aca="false">N1274&amp;" "&amp;O1274</f>
        <v>61410 1127</v>
      </c>
      <c r="R1274" s="346" t="str">
        <f aca="false">N1274&amp;" "&amp;M1274&amp;" "&amp;O1274</f>
        <v>61410 2 1127</v>
      </c>
    </row>
    <row r="1275" customFormat="false" ht="11.25" hidden="false" customHeight="true" outlineLevel="0" collapsed="false">
      <c r="K1275" s="0" t="n">
        <v>2015</v>
      </c>
      <c r="L1275" s="0" t="n">
        <v>25</v>
      </c>
      <c r="M1275" s="0" t="n">
        <v>2</v>
      </c>
      <c r="N1275" s="0" t="n">
        <v>61410</v>
      </c>
      <c r="O1275" s="0" t="n">
        <v>1150</v>
      </c>
      <c r="P1275" s="346" t="n">
        <v>2.5</v>
      </c>
      <c r="Q1275" s="346" t="str">
        <f aca="false">N1275&amp;" "&amp;O1275</f>
        <v>61410 1150</v>
      </c>
      <c r="R1275" s="346" t="str">
        <f aca="false">N1275&amp;" "&amp;M1275&amp;" "&amp;O1275</f>
        <v>61410 2 1150</v>
      </c>
    </row>
    <row r="1276" customFormat="false" ht="11.25" hidden="false" customHeight="true" outlineLevel="0" collapsed="false">
      <c r="K1276" s="0" t="n">
        <v>2015</v>
      </c>
      <c r="L1276" s="0" t="n">
        <v>25</v>
      </c>
      <c r="M1276" s="0" t="n">
        <v>3</v>
      </c>
      <c r="N1276" s="0" t="n">
        <v>61100</v>
      </c>
      <c r="O1276" s="0" t="n">
        <v>1120</v>
      </c>
      <c r="P1276" s="346" t="n">
        <v>43</v>
      </c>
      <c r="Q1276" s="346" t="str">
        <f aca="false">N1276&amp;" "&amp;O1276</f>
        <v>61100 1120</v>
      </c>
      <c r="R1276" s="346" t="str">
        <f aca="false">N1276&amp;" "&amp;M1276&amp;" "&amp;O1276</f>
        <v>61100 3 1120</v>
      </c>
    </row>
    <row r="1277" customFormat="false" ht="11.25" hidden="false" customHeight="true" outlineLevel="0" collapsed="false">
      <c r="K1277" s="0" t="n">
        <v>2015</v>
      </c>
      <c r="L1277" s="0" t="n">
        <v>25</v>
      </c>
      <c r="M1277" s="0" t="n">
        <v>3</v>
      </c>
      <c r="N1277" s="0" t="n">
        <v>61100</v>
      </c>
      <c r="O1277" s="0" t="n">
        <v>1151</v>
      </c>
      <c r="P1277" s="346" t="n">
        <v>1.5</v>
      </c>
      <c r="Q1277" s="346" t="str">
        <f aca="false">N1277&amp;" "&amp;O1277</f>
        <v>61100 1151</v>
      </c>
      <c r="R1277" s="346" t="str">
        <f aca="false">N1277&amp;" "&amp;M1277&amp;" "&amp;O1277</f>
        <v>61100 3 1151</v>
      </c>
    </row>
    <row r="1278" customFormat="false" ht="11.25" hidden="false" customHeight="true" outlineLevel="0" collapsed="false">
      <c r="K1278" s="0" t="n">
        <v>2015</v>
      </c>
      <c r="L1278" s="0" t="n">
        <v>25</v>
      </c>
      <c r="M1278" s="0" t="n">
        <v>3</v>
      </c>
      <c r="N1278" s="0" t="n">
        <v>61100</v>
      </c>
      <c r="O1278" s="0" t="n">
        <v>1520</v>
      </c>
      <c r="P1278" s="346" t="n">
        <v>15</v>
      </c>
      <c r="Q1278" s="346" t="str">
        <f aca="false">N1278&amp;" "&amp;O1278</f>
        <v>61100 1520</v>
      </c>
      <c r="R1278" s="346" t="str">
        <f aca="false">N1278&amp;" "&amp;M1278&amp;" "&amp;O1278</f>
        <v>61100 3 1520</v>
      </c>
    </row>
    <row r="1279" customFormat="false" ht="11.25" hidden="false" customHeight="true" outlineLevel="0" collapsed="false">
      <c r="K1279" s="0" t="n">
        <v>2015</v>
      </c>
      <c r="L1279" s="0" t="n">
        <v>25</v>
      </c>
      <c r="M1279" s="0" t="n">
        <v>3</v>
      </c>
      <c r="N1279" s="0" t="n">
        <v>61210</v>
      </c>
      <c r="O1279" s="0" t="n">
        <v>1120</v>
      </c>
      <c r="P1279" s="346" t="n">
        <v>2.25</v>
      </c>
      <c r="Q1279" s="346" t="str">
        <f aca="false">N1279&amp;" "&amp;O1279</f>
        <v>61210 1120</v>
      </c>
      <c r="R1279" s="346" t="str">
        <f aca="false">N1279&amp;" "&amp;M1279&amp;" "&amp;O1279</f>
        <v>61210 3 1120</v>
      </c>
    </row>
    <row r="1280" customFormat="false" ht="11.25" hidden="false" customHeight="true" outlineLevel="0" collapsed="false">
      <c r="K1280" s="0" t="n">
        <v>2015</v>
      </c>
      <c r="L1280" s="0" t="n">
        <v>25</v>
      </c>
      <c r="M1280" s="0" t="n">
        <v>3</v>
      </c>
      <c r="N1280" s="0" t="n">
        <v>61210</v>
      </c>
      <c r="O1280" s="0" t="n">
        <v>1150</v>
      </c>
      <c r="P1280" s="346" t="n">
        <v>1.15</v>
      </c>
      <c r="Q1280" s="346" t="str">
        <f aca="false">N1280&amp;" "&amp;O1280</f>
        <v>61210 1150</v>
      </c>
      <c r="R1280" s="346" t="str">
        <f aca="false">N1280&amp;" "&amp;M1280&amp;" "&amp;O1280</f>
        <v>61210 3 1150</v>
      </c>
    </row>
    <row r="1281" customFormat="false" ht="11.25" hidden="false" customHeight="true" outlineLevel="0" collapsed="false">
      <c r="K1281" s="0" t="n">
        <v>2015</v>
      </c>
      <c r="L1281" s="0" t="n">
        <v>25</v>
      </c>
      <c r="M1281" s="0" t="n">
        <v>3</v>
      </c>
      <c r="N1281" s="0" t="n">
        <v>61230</v>
      </c>
      <c r="O1281" s="0" t="n">
        <v>1120</v>
      </c>
      <c r="P1281" s="346" t="n">
        <v>2</v>
      </c>
      <c r="Q1281" s="346" t="str">
        <f aca="false">N1281&amp;" "&amp;O1281</f>
        <v>61230 1120</v>
      </c>
      <c r="R1281" s="346" t="str">
        <f aca="false">N1281&amp;" "&amp;M1281&amp;" "&amp;O1281</f>
        <v>61230 3 1120</v>
      </c>
    </row>
    <row r="1282" customFormat="false" ht="11.25" hidden="false" customHeight="true" outlineLevel="0" collapsed="false">
      <c r="K1282" s="0" t="n">
        <v>2015</v>
      </c>
      <c r="L1282" s="0" t="n">
        <v>25</v>
      </c>
      <c r="M1282" s="0" t="n">
        <v>3</v>
      </c>
      <c r="N1282" s="0" t="n">
        <v>61320</v>
      </c>
      <c r="O1282" s="0" t="n">
        <v>1122</v>
      </c>
      <c r="P1282" s="346" t="n">
        <v>1</v>
      </c>
      <c r="Q1282" s="346" t="str">
        <f aca="false">N1282&amp;" "&amp;O1282</f>
        <v>61320 1122</v>
      </c>
      <c r="R1282" s="346" t="str">
        <f aca="false">N1282&amp;" "&amp;M1282&amp;" "&amp;O1282</f>
        <v>61320 3 1122</v>
      </c>
    </row>
    <row r="1283" customFormat="false" ht="11.25" hidden="false" customHeight="true" outlineLevel="0" collapsed="false">
      <c r="K1283" s="0" t="n">
        <v>2015</v>
      </c>
      <c r="L1283" s="0" t="n">
        <v>25</v>
      </c>
      <c r="M1283" s="0" t="n">
        <v>3</v>
      </c>
      <c r="N1283" s="0" t="n">
        <v>61410</v>
      </c>
      <c r="O1283" s="0" t="n">
        <v>1126</v>
      </c>
      <c r="P1283" s="346" t="n">
        <v>1</v>
      </c>
      <c r="Q1283" s="346" t="str">
        <f aca="false">N1283&amp;" "&amp;O1283</f>
        <v>61410 1126</v>
      </c>
      <c r="R1283" s="346" t="str">
        <f aca="false">N1283&amp;" "&amp;M1283&amp;" "&amp;O1283</f>
        <v>61410 3 1126</v>
      </c>
    </row>
    <row r="1284" customFormat="false" ht="11.25" hidden="false" customHeight="true" outlineLevel="0" collapsed="false">
      <c r="K1284" s="0" t="n">
        <v>2015</v>
      </c>
      <c r="L1284" s="0" t="n">
        <v>25</v>
      </c>
      <c r="M1284" s="0" t="n">
        <v>3</v>
      </c>
      <c r="N1284" s="0" t="n">
        <v>61410</v>
      </c>
      <c r="O1284" s="0" t="n">
        <v>1127</v>
      </c>
      <c r="P1284" s="346" t="n">
        <v>1.25</v>
      </c>
      <c r="Q1284" s="346" t="str">
        <f aca="false">N1284&amp;" "&amp;O1284</f>
        <v>61410 1127</v>
      </c>
      <c r="R1284" s="346" t="str">
        <f aca="false">N1284&amp;" "&amp;M1284&amp;" "&amp;O1284</f>
        <v>61410 3 1127</v>
      </c>
    </row>
    <row r="1285" customFormat="false" ht="11.25" hidden="false" customHeight="true" outlineLevel="0" collapsed="false">
      <c r="K1285" s="0" t="n">
        <v>2015</v>
      </c>
      <c r="L1285" s="0" t="n">
        <v>25</v>
      </c>
      <c r="M1285" s="0" t="n">
        <v>3</v>
      </c>
      <c r="N1285" s="0" t="n">
        <v>61410</v>
      </c>
      <c r="O1285" s="0" t="n">
        <v>1150</v>
      </c>
      <c r="P1285" s="346" t="n">
        <v>2.65</v>
      </c>
      <c r="Q1285" s="346" t="str">
        <f aca="false">N1285&amp;" "&amp;O1285</f>
        <v>61410 1150</v>
      </c>
      <c r="R1285" s="346" t="str">
        <f aca="false">N1285&amp;" "&amp;M1285&amp;" "&amp;O1285</f>
        <v>61410 3 1150</v>
      </c>
    </row>
    <row r="1286" customFormat="false" ht="11.25" hidden="false" customHeight="true" outlineLevel="0" collapsed="false">
      <c r="K1286" s="0" t="n">
        <v>2015</v>
      </c>
      <c r="L1286" s="0" t="n">
        <v>25</v>
      </c>
      <c r="M1286" s="0" t="n">
        <v>9</v>
      </c>
      <c r="N1286" s="0" t="n">
        <v>61100</v>
      </c>
      <c r="O1286" s="0" t="n">
        <v>1120</v>
      </c>
      <c r="P1286" s="346" t="n">
        <v>14</v>
      </c>
      <c r="Q1286" s="346" t="str">
        <f aca="false">N1286&amp;" "&amp;O1286</f>
        <v>61100 1120</v>
      </c>
      <c r="R1286" s="346" t="str">
        <f aca="false">N1286&amp;" "&amp;M1286&amp;" "&amp;O1286</f>
        <v>61100 9 1120</v>
      </c>
    </row>
    <row r="1287" customFormat="false" ht="11.25" hidden="false" customHeight="true" outlineLevel="0" collapsed="false">
      <c r="K1287" s="0" t="n">
        <v>2015</v>
      </c>
      <c r="L1287" s="0" t="n">
        <v>25</v>
      </c>
      <c r="M1287" s="0" t="n">
        <v>9</v>
      </c>
      <c r="N1287" s="0" t="n">
        <v>61100</v>
      </c>
      <c r="O1287" s="0" t="n">
        <v>1151</v>
      </c>
      <c r="P1287" s="346" t="n">
        <v>2.75</v>
      </c>
      <c r="Q1287" s="346" t="str">
        <f aca="false">N1287&amp;" "&amp;O1287</f>
        <v>61100 1151</v>
      </c>
      <c r="R1287" s="346" t="str">
        <f aca="false">N1287&amp;" "&amp;M1287&amp;" "&amp;O1287</f>
        <v>61100 9 1151</v>
      </c>
    </row>
    <row r="1288" customFormat="false" ht="11.25" hidden="false" customHeight="true" outlineLevel="0" collapsed="false">
      <c r="K1288" s="0" t="n">
        <v>2015</v>
      </c>
      <c r="L1288" s="0" t="n">
        <v>25</v>
      </c>
      <c r="M1288" s="0" t="n">
        <v>9</v>
      </c>
      <c r="N1288" s="0" t="n">
        <v>61100</v>
      </c>
      <c r="O1288" s="0" t="n">
        <v>1520</v>
      </c>
      <c r="P1288" s="346" t="n">
        <v>0.05</v>
      </c>
      <c r="Q1288" s="346" t="str">
        <f aca="false">N1288&amp;" "&amp;O1288</f>
        <v>61100 1520</v>
      </c>
      <c r="R1288" s="346" t="str">
        <f aca="false">N1288&amp;" "&amp;M1288&amp;" "&amp;O1288</f>
        <v>61100 9 1520</v>
      </c>
    </row>
    <row r="1289" customFormat="false" ht="11.25" hidden="false" customHeight="true" outlineLevel="0" collapsed="false">
      <c r="K1289" s="0" t="n">
        <v>2015</v>
      </c>
      <c r="L1289" s="0" t="n">
        <v>25</v>
      </c>
      <c r="M1289" s="0" t="n">
        <v>9</v>
      </c>
      <c r="N1289" s="0" t="n">
        <v>61310</v>
      </c>
      <c r="O1289" s="0" t="n">
        <v>1110</v>
      </c>
      <c r="P1289" s="346" t="n">
        <v>0.7</v>
      </c>
      <c r="Q1289" s="346" t="str">
        <f aca="false">N1289&amp;" "&amp;O1289</f>
        <v>61310 1110</v>
      </c>
      <c r="R1289" s="346" t="str">
        <f aca="false">N1289&amp;" "&amp;M1289&amp;" "&amp;O1289</f>
        <v>61310 9 1110</v>
      </c>
    </row>
    <row r="1290" customFormat="false" ht="11.25" hidden="false" customHeight="true" outlineLevel="0" collapsed="false">
      <c r="K1290" s="0" t="n">
        <v>2015</v>
      </c>
      <c r="L1290" s="0" t="n">
        <v>25</v>
      </c>
      <c r="M1290" s="0" t="n">
        <v>9</v>
      </c>
      <c r="N1290" s="0" t="n">
        <v>61310</v>
      </c>
      <c r="O1290" s="0" t="n">
        <v>1150</v>
      </c>
      <c r="P1290" s="346" t="n">
        <v>0.1</v>
      </c>
      <c r="Q1290" s="346" t="str">
        <f aca="false">N1290&amp;" "&amp;O1290</f>
        <v>61310 1150</v>
      </c>
      <c r="R1290" s="346" t="str">
        <f aca="false">N1290&amp;" "&amp;M1290&amp;" "&amp;O1290</f>
        <v>61310 9 1150</v>
      </c>
    </row>
    <row r="1291" customFormat="false" ht="11.25" hidden="false" customHeight="true" outlineLevel="0" collapsed="false">
      <c r="K1291" s="0" t="n">
        <v>2015</v>
      </c>
      <c r="L1291" s="0" t="n">
        <v>25</v>
      </c>
      <c r="M1291" s="0" t="n">
        <v>9</v>
      </c>
      <c r="N1291" s="0" t="n">
        <v>62100</v>
      </c>
      <c r="O1291" s="0" t="n">
        <v>1110</v>
      </c>
      <c r="P1291" s="346" t="n">
        <v>6</v>
      </c>
      <c r="Q1291" s="346" t="str">
        <f aca="false">N1291&amp;" "&amp;O1291</f>
        <v>62100 1110</v>
      </c>
      <c r="R1291" s="346" t="str">
        <f aca="false">N1291&amp;" "&amp;M1291&amp;" "&amp;O1291</f>
        <v>62100 9 1110</v>
      </c>
    </row>
    <row r="1292" customFormat="false" ht="11.25" hidden="false" customHeight="true" outlineLevel="0" collapsed="false">
      <c r="K1292" s="0" t="n">
        <v>2015</v>
      </c>
      <c r="L1292" s="0" t="n">
        <v>25</v>
      </c>
      <c r="M1292" s="0" t="n">
        <v>9</v>
      </c>
      <c r="N1292" s="0" t="n">
        <v>62100</v>
      </c>
      <c r="O1292" s="0" t="n">
        <v>1111</v>
      </c>
      <c r="P1292" s="346" t="n">
        <v>5</v>
      </c>
      <c r="Q1292" s="346" t="str">
        <f aca="false">N1292&amp;" "&amp;O1292</f>
        <v>62100 1111</v>
      </c>
      <c r="R1292" s="346" t="str">
        <f aca="false">N1292&amp;" "&amp;M1292&amp;" "&amp;O1292</f>
        <v>62100 9 1111</v>
      </c>
    </row>
    <row r="1293" customFormat="false" ht="11.25" hidden="false" customHeight="true" outlineLevel="0" collapsed="false">
      <c r="K1293" s="0" t="n">
        <v>2015</v>
      </c>
      <c r="L1293" s="0" t="n">
        <v>25</v>
      </c>
      <c r="M1293" s="0" t="n">
        <v>9</v>
      </c>
      <c r="N1293" s="0" t="n">
        <v>62100</v>
      </c>
      <c r="O1293" s="0" t="n">
        <v>1112</v>
      </c>
      <c r="P1293" s="346" t="n">
        <v>1</v>
      </c>
      <c r="Q1293" s="346" t="str">
        <f aca="false">N1293&amp;" "&amp;O1293</f>
        <v>62100 1112</v>
      </c>
      <c r="R1293" s="346" t="str">
        <f aca="false">N1293&amp;" "&amp;M1293&amp;" "&amp;O1293</f>
        <v>62100 9 1112</v>
      </c>
    </row>
    <row r="1294" customFormat="false" ht="11.25" hidden="false" customHeight="true" outlineLevel="0" collapsed="false">
      <c r="K1294" s="0" t="n">
        <v>2015</v>
      </c>
      <c r="L1294" s="0" t="n">
        <v>25</v>
      </c>
      <c r="M1294" s="0" t="n">
        <v>9</v>
      </c>
      <c r="N1294" s="0" t="n">
        <v>62100</v>
      </c>
      <c r="O1294" s="0" t="n">
        <v>1113</v>
      </c>
      <c r="P1294" s="346" t="n">
        <v>1</v>
      </c>
      <c r="Q1294" s="346" t="str">
        <f aca="false">N1294&amp;" "&amp;O1294</f>
        <v>62100 1113</v>
      </c>
      <c r="R1294" s="346" t="str">
        <f aca="false">N1294&amp;" "&amp;M1294&amp;" "&amp;O1294</f>
        <v>62100 9 1113</v>
      </c>
    </row>
    <row r="1295" customFormat="false" ht="11.25" hidden="false" customHeight="true" outlineLevel="0" collapsed="false">
      <c r="K1295" s="0" t="n">
        <v>2015</v>
      </c>
      <c r="L1295" s="0" t="n">
        <v>25</v>
      </c>
      <c r="M1295" s="0" t="n">
        <v>9</v>
      </c>
      <c r="N1295" s="0" t="n">
        <v>62100</v>
      </c>
      <c r="O1295" s="0" t="n">
        <v>1150</v>
      </c>
      <c r="P1295" s="346" t="n">
        <v>4</v>
      </c>
      <c r="Q1295" s="346" t="str">
        <f aca="false">N1295&amp;" "&amp;O1295</f>
        <v>62100 1150</v>
      </c>
      <c r="R1295" s="346" t="str">
        <f aca="false">N1295&amp;" "&amp;M1295&amp;" "&amp;O1295</f>
        <v>62100 9 1150</v>
      </c>
    </row>
    <row r="1296" customFormat="false" ht="11.25" hidden="false" customHeight="true" outlineLevel="0" collapsed="false">
      <c r="K1296" s="0" t="n">
        <v>2015</v>
      </c>
      <c r="L1296" s="0" t="n">
        <v>25</v>
      </c>
      <c r="M1296" s="0" t="n">
        <v>9</v>
      </c>
      <c r="N1296" s="0" t="n">
        <v>62200</v>
      </c>
      <c r="O1296" s="0" t="n">
        <v>1131</v>
      </c>
      <c r="P1296" s="346" t="n">
        <v>1.6</v>
      </c>
      <c r="Q1296" s="346" t="str">
        <f aca="false">N1296&amp;" "&amp;O1296</f>
        <v>62200 1131</v>
      </c>
      <c r="R1296" s="346" t="str">
        <f aca="false">N1296&amp;" "&amp;M1296&amp;" "&amp;O1296</f>
        <v>62200 9 1131</v>
      </c>
    </row>
    <row r="1297" customFormat="false" ht="11.25" hidden="false" customHeight="true" outlineLevel="0" collapsed="false">
      <c r="K1297" s="0" t="n">
        <v>2015</v>
      </c>
      <c r="L1297" s="0" t="n">
        <v>25</v>
      </c>
      <c r="M1297" s="0" t="n">
        <v>9</v>
      </c>
      <c r="N1297" s="0" t="n">
        <v>62200</v>
      </c>
      <c r="O1297" s="0" t="n">
        <v>1132</v>
      </c>
      <c r="P1297" s="346" t="n">
        <v>1</v>
      </c>
      <c r="Q1297" s="346" t="str">
        <f aca="false">N1297&amp;" "&amp;O1297</f>
        <v>62200 1132</v>
      </c>
      <c r="R1297" s="346" t="str">
        <f aca="false">N1297&amp;" "&amp;M1297&amp;" "&amp;O1297</f>
        <v>62200 9 1132</v>
      </c>
    </row>
    <row r="1298" customFormat="false" ht="11.25" hidden="false" customHeight="true" outlineLevel="0" collapsed="false">
      <c r="K1298" s="0" t="n">
        <v>2015</v>
      </c>
      <c r="L1298" s="0" t="n">
        <v>25</v>
      </c>
      <c r="M1298" s="0" t="n">
        <v>9</v>
      </c>
      <c r="N1298" s="0" t="n">
        <v>62200</v>
      </c>
      <c r="O1298" s="0" t="n">
        <v>1134</v>
      </c>
      <c r="P1298" s="346" t="n">
        <v>1</v>
      </c>
      <c r="Q1298" s="346" t="str">
        <f aca="false">N1298&amp;" "&amp;O1298</f>
        <v>62200 1134</v>
      </c>
      <c r="R1298" s="346" t="str">
        <f aca="false">N1298&amp;" "&amp;M1298&amp;" "&amp;O1298</f>
        <v>62200 9 1134</v>
      </c>
    </row>
    <row r="1299" customFormat="false" ht="11.25" hidden="false" customHeight="true" outlineLevel="0" collapsed="false">
      <c r="K1299" s="0" t="n">
        <v>2015</v>
      </c>
      <c r="L1299" s="0" t="n">
        <v>25</v>
      </c>
      <c r="M1299" s="0" t="n">
        <v>9</v>
      </c>
      <c r="N1299" s="0" t="n">
        <v>63000</v>
      </c>
      <c r="O1299" s="0" t="n">
        <v>1110</v>
      </c>
      <c r="P1299" s="346" t="n">
        <v>1.25</v>
      </c>
      <c r="Q1299" s="346" t="str">
        <f aca="false">N1299&amp;" "&amp;O1299</f>
        <v>63000 1110</v>
      </c>
      <c r="R1299" s="346" t="str">
        <f aca="false">N1299&amp;" "&amp;M1299&amp;" "&amp;O1299</f>
        <v>63000 9 1110</v>
      </c>
    </row>
    <row r="1300" customFormat="false" ht="11.25" hidden="false" customHeight="true" outlineLevel="0" collapsed="false">
      <c r="K1300" s="0" t="n">
        <v>2015</v>
      </c>
      <c r="L1300" s="0" t="n">
        <v>25</v>
      </c>
      <c r="M1300" s="0" t="n">
        <v>9</v>
      </c>
      <c r="N1300" s="0" t="n">
        <v>63000</v>
      </c>
      <c r="O1300" s="0" t="n">
        <v>1140</v>
      </c>
      <c r="P1300" s="346" t="n">
        <v>0.75</v>
      </c>
      <c r="Q1300" s="346" t="str">
        <f aca="false">N1300&amp;" "&amp;O1300</f>
        <v>63000 1140</v>
      </c>
      <c r="R1300" s="346" t="str">
        <f aca="false">N1300&amp;" "&amp;M1300&amp;" "&amp;O1300</f>
        <v>63000 9 1140</v>
      </c>
    </row>
    <row r="1301" customFormat="false" ht="11.25" hidden="false" customHeight="true" outlineLevel="0" collapsed="false">
      <c r="K1301" s="0" t="n">
        <v>2015</v>
      </c>
      <c r="L1301" s="0" t="n">
        <v>25</v>
      </c>
      <c r="M1301" s="0" t="n">
        <v>9</v>
      </c>
      <c r="N1301" s="0" t="n">
        <v>63000</v>
      </c>
      <c r="O1301" s="0" t="n">
        <v>1160</v>
      </c>
      <c r="P1301" s="346" t="n">
        <v>4</v>
      </c>
      <c r="Q1301" s="346" t="str">
        <f aca="false">N1301&amp;" "&amp;O1301</f>
        <v>63000 1160</v>
      </c>
      <c r="R1301" s="346" t="str">
        <f aca="false">N1301&amp;" "&amp;M1301&amp;" "&amp;O1301</f>
        <v>63000 9 1160</v>
      </c>
    </row>
    <row r="1302" customFormat="false" ht="11.25" hidden="false" customHeight="true" outlineLevel="0" collapsed="false">
      <c r="K1302" s="0" t="n">
        <v>2015</v>
      </c>
      <c r="L1302" s="0" t="n">
        <v>25</v>
      </c>
      <c r="M1302" s="0" t="n">
        <v>9</v>
      </c>
      <c r="N1302" s="0" t="n">
        <v>63000</v>
      </c>
      <c r="O1302" s="0" t="n">
        <v>1170</v>
      </c>
      <c r="P1302" s="346" t="n">
        <v>33</v>
      </c>
      <c r="Q1302" s="346" t="str">
        <f aca="false">N1302&amp;" "&amp;O1302</f>
        <v>63000 1170</v>
      </c>
      <c r="R1302" s="346" t="str">
        <f aca="false">N1302&amp;" "&amp;M1302&amp;" "&amp;O1302</f>
        <v>63000 9 1170</v>
      </c>
    </row>
    <row r="1303" customFormat="false" ht="11.25" hidden="false" customHeight="true" outlineLevel="0" collapsed="false">
      <c r="K1303" s="0" t="n">
        <v>2015</v>
      </c>
      <c r="L1303" s="0" t="n">
        <v>25</v>
      </c>
      <c r="M1303" s="0" t="n">
        <v>9</v>
      </c>
      <c r="N1303" s="0" t="n">
        <v>64000</v>
      </c>
      <c r="O1303" s="0" t="n">
        <v>1190</v>
      </c>
      <c r="P1303" s="346" t="n">
        <v>14</v>
      </c>
      <c r="Q1303" s="346" t="str">
        <f aca="false">N1303&amp;" "&amp;O1303</f>
        <v>64000 1190</v>
      </c>
      <c r="R1303" s="346" t="str">
        <f aca="false">N1303&amp;" "&amp;M1303&amp;" "&amp;O1303</f>
        <v>64000 9 1190</v>
      </c>
    </row>
    <row r="1304" customFormat="false" ht="11.25" hidden="false" customHeight="true" outlineLevel="0" collapsed="false">
      <c r="K1304" s="0" t="n">
        <v>2015</v>
      </c>
      <c r="L1304" s="0" t="n">
        <v>25</v>
      </c>
      <c r="M1304" s="0" t="n">
        <v>9</v>
      </c>
      <c r="N1304" s="0" t="n">
        <v>65000</v>
      </c>
      <c r="O1304" s="0" t="n">
        <v>1110</v>
      </c>
      <c r="P1304" s="346" t="n">
        <v>1</v>
      </c>
      <c r="Q1304" s="346" t="str">
        <f aca="false">N1304&amp;" "&amp;O1304</f>
        <v>65000 1110</v>
      </c>
      <c r="R1304" s="346" t="str">
        <f aca="false">N1304&amp;" "&amp;M1304&amp;" "&amp;O1304</f>
        <v>65000 9 1110</v>
      </c>
    </row>
    <row r="1305" customFormat="false" ht="11.25" hidden="false" customHeight="true" outlineLevel="0" collapsed="false">
      <c r="K1305" s="0" t="n">
        <v>2015</v>
      </c>
      <c r="L1305" s="0" t="n">
        <v>25</v>
      </c>
      <c r="M1305" s="0" t="n">
        <v>9</v>
      </c>
      <c r="N1305" s="0" t="n">
        <v>65000</v>
      </c>
      <c r="O1305" s="0" t="n">
        <v>1190</v>
      </c>
      <c r="P1305" s="346" t="n">
        <v>20</v>
      </c>
      <c r="Q1305" s="346" t="str">
        <f aca="false">N1305&amp;" "&amp;O1305</f>
        <v>65000 1190</v>
      </c>
      <c r="R1305" s="346" t="str">
        <f aca="false">N1305&amp;" "&amp;M1305&amp;" "&amp;O1305</f>
        <v>65000 9 1190</v>
      </c>
    </row>
    <row r="1306" customFormat="false" ht="11.25" hidden="false" customHeight="true" outlineLevel="0" collapsed="false">
      <c r="K1306" s="0" t="n">
        <v>2015</v>
      </c>
      <c r="L1306" s="0" t="n">
        <v>25</v>
      </c>
      <c r="M1306" s="0" t="n">
        <v>9</v>
      </c>
      <c r="N1306" s="0" t="n">
        <v>68000</v>
      </c>
      <c r="O1306" s="0" t="n">
        <v>1110</v>
      </c>
      <c r="P1306" s="346" t="n">
        <v>2.7</v>
      </c>
      <c r="Q1306" s="346" t="str">
        <f aca="false">N1306&amp;" "&amp;O1306</f>
        <v>68000 1110</v>
      </c>
      <c r="R1306" s="346" t="str">
        <f aca="false">N1306&amp;" "&amp;M1306&amp;" "&amp;O1306</f>
        <v>68000 9 1110</v>
      </c>
    </row>
    <row r="1307" customFormat="false" ht="11.25" hidden="false" customHeight="true" outlineLevel="0" collapsed="false">
      <c r="K1307" s="0" t="n">
        <v>2015</v>
      </c>
      <c r="L1307" s="0" t="n">
        <v>26</v>
      </c>
      <c r="M1307" s="0" t="n">
        <v>2</v>
      </c>
      <c r="N1307" s="0" t="n">
        <v>61100</v>
      </c>
      <c r="O1307" s="0" t="n">
        <v>1120</v>
      </c>
      <c r="P1307" s="346" t="n">
        <v>123</v>
      </c>
      <c r="Q1307" s="346" t="str">
        <f aca="false">N1307&amp;" "&amp;O1307</f>
        <v>61100 1120</v>
      </c>
      <c r="R1307" s="346" t="str">
        <f aca="false">N1307&amp;" "&amp;M1307&amp;" "&amp;O1307</f>
        <v>61100 2 1120</v>
      </c>
    </row>
    <row r="1308" customFormat="false" ht="11.25" hidden="false" customHeight="true" outlineLevel="0" collapsed="false">
      <c r="K1308" s="0" t="n">
        <v>2015</v>
      </c>
      <c r="L1308" s="0" t="n">
        <v>26</v>
      </c>
      <c r="M1308" s="0" t="n">
        <v>2</v>
      </c>
      <c r="N1308" s="0" t="n">
        <v>61100</v>
      </c>
      <c r="O1308" s="0" t="n">
        <v>1151</v>
      </c>
      <c r="P1308" s="346" t="n">
        <v>7</v>
      </c>
      <c r="Q1308" s="346" t="str">
        <f aca="false">N1308&amp;" "&amp;O1308</f>
        <v>61100 1151</v>
      </c>
      <c r="R1308" s="346" t="str">
        <f aca="false">N1308&amp;" "&amp;M1308&amp;" "&amp;O1308</f>
        <v>61100 2 1151</v>
      </c>
    </row>
    <row r="1309" customFormat="false" ht="11.25" hidden="false" customHeight="true" outlineLevel="0" collapsed="false">
      <c r="K1309" s="0" t="n">
        <v>2015</v>
      </c>
      <c r="L1309" s="0" t="n">
        <v>26</v>
      </c>
      <c r="M1309" s="0" t="n">
        <v>2</v>
      </c>
      <c r="N1309" s="0" t="n">
        <v>61100</v>
      </c>
      <c r="O1309" s="0" t="n">
        <v>1520</v>
      </c>
      <c r="P1309" s="346" t="n">
        <v>61</v>
      </c>
      <c r="Q1309" s="346" t="str">
        <f aca="false">N1309&amp;" "&amp;O1309</f>
        <v>61100 1520</v>
      </c>
      <c r="R1309" s="346" t="str">
        <f aca="false">N1309&amp;" "&amp;M1309&amp;" "&amp;O1309</f>
        <v>61100 2 1520</v>
      </c>
    </row>
    <row r="1310" customFormat="false" ht="11.25" hidden="false" customHeight="true" outlineLevel="0" collapsed="false">
      <c r="K1310" s="0" t="n">
        <v>2015</v>
      </c>
      <c r="L1310" s="0" t="n">
        <v>26</v>
      </c>
      <c r="M1310" s="0" t="n">
        <v>2</v>
      </c>
      <c r="N1310" s="0" t="n">
        <v>61210</v>
      </c>
      <c r="O1310" s="0" t="n">
        <v>1120</v>
      </c>
      <c r="P1310" s="346" t="n">
        <v>4</v>
      </c>
      <c r="Q1310" s="346" t="str">
        <f aca="false">N1310&amp;" "&amp;O1310</f>
        <v>61210 1120</v>
      </c>
      <c r="R1310" s="346" t="str">
        <f aca="false">N1310&amp;" "&amp;M1310&amp;" "&amp;O1310</f>
        <v>61210 2 1120</v>
      </c>
    </row>
    <row r="1311" customFormat="false" ht="11.25" hidden="false" customHeight="true" outlineLevel="0" collapsed="false">
      <c r="K1311" s="0" t="n">
        <v>2015</v>
      </c>
      <c r="L1311" s="0" t="n">
        <v>26</v>
      </c>
      <c r="M1311" s="0" t="n">
        <v>2</v>
      </c>
      <c r="N1311" s="0" t="n">
        <v>61230</v>
      </c>
      <c r="O1311" s="0" t="n">
        <v>1120</v>
      </c>
      <c r="P1311" s="346" t="n">
        <v>0.3</v>
      </c>
      <c r="Q1311" s="346" t="str">
        <f aca="false">N1311&amp;" "&amp;O1311</f>
        <v>61230 1120</v>
      </c>
      <c r="R1311" s="346" t="str">
        <f aca="false">N1311&amp;" "&amp;M1311&amp;" "&amp;O1311</f>
        <v>61230 2 1120</v>
      </c>
    </row>
    <row r="1312" customFormat="false" ht="11.25" hidden="false" customHeight="true" outlineLevel="0" collapsed="false">
      <c r="K1312" s="0" t="n">
        <v>2015</v>
      </c>
      <c r="L1312" s="0" t="n">
        <v>26</v>
      </c>
      <c r="M1312" s="0" t="n">
        <v>2</v>
      </c>
      <c r="N1312" s="0" t="n">
        <v>61310</v>
      </c>
      <c r="O1312" s="0" t="n">
        <v>1120</v>
      </c>
      <c r="P1312" s="346" t="n">
        <v>2.5</v>
      </c>
      <c r="Q1312" s="346" t="str">
        <f aca="false">N1312&amp;" "&amp;O1312</f>
        <v>61310 1120</v>
      </c>
      <c r="R1312" s="346" t="str">
        <f aca="false">N1312&amp;" "&amp;M1312&amp;" "&amp;O1312</f>
        <v>61310 2 1120</v>
      </c>
    </row>
    <row r="1313" customFormat="false" ht="11.25" hidden="false" customHeight="true" outlineLevel="0" collapsed="false">
      <c r="K1313" s="0" t="n">
        <v>2015</v>
      </c>
      <c r="L1313" s="0" t="n">
        <v>26</v>
      </c>
      <c r="M1313" s="0" t="n">
        <v>2</v>
      </c>
      <c r="N1313" s="0" t="n">
        <v>61320</v>
      </c>
      <c r="O1313" s="0" t="n">
        <v>1122</v>
      </c>
      <c r="P1313" s="346" t="n">
        <v>4</v>
      </c>
      <c r="Q1313" s="346" t="str">
        <f aca="false">N1313&amp;" "&amp;O1313</f>
        <v>61320 1122</v>
      </c>
      <c r="R1313" s="346" t="str">
        <f aca="false">N1313&amp;" "&amp;M1313&amp;" "&amp;O1313</f>
        <v>61320 2 1122</v>
      </c>
    </row>
    <row r="1314" customFormat="false" ht="11.25" hidden="false" customHeight="true" outlineLevel="0" collapsed="false">
      <c r="K1314" s="0" t="n">
        <v>2015</v>
      </c>
      <c r="L1314" s="0" t="n">
        <v>26</v>
      </c>
      <c r="M1314" s="0" t="n">
        <v>2</v>
      </c>
      <c r="N1314" s="0" t="n">
        <v>61410</v>
      </c>
      <c r="O1314" s="0" t="n">
        <v>1126</v>
      </c>
      <c r="P1314" s="346" t="n">
        <v>4.5</v>
      </c>
      <c r="Q1314" s="346" t="str">
        <f aca="false">N1314&amp;" "&amp;O1314</f>
        <v>61410 1126</v>
      </c>
      <c r="R1314" s="346" t="str">
        <f aca="false">N1314&amp;" "&amp;M1314&amp;" "&amp;O1314</f>
        <v>61410 2 1126</v>
      </c>
    </row>
    <row r="1315" customFormat="false" ht="11.25" hidden="false" customHeight="true" outlineLevel="0" collapsed="false">
      <c r="K1315" s="0" t="n">
        <v>2015</v>
      </c>
      <c r="L1315" s="0" t="n">
        <v>26</v>
      </c>
      <c r="M1315" s="0" t="n">
        <v>2</v>
      </c>
      <c r="N1315" s="0" t="n">
        <v>61410</v>
      </c>
      <c r="O1315" s="0" t="n">
        <v>1127</v>
      </c>
      <c r="P1315" s="346" t="n">
        <v>4.5</v>
      </c>
      <c r="Q1315" s="346" t="str">
        <f aca="false">N1315&amp;" "&amp;O1315</f>
        <v>61410 1127</v>
      </c>
      <c r="R1315" s="346" t="str">
        <f aca="false">N1315&amp;" "&amp;M1315&amp;" "&amp;O1315</f>
        <v>61410 2 1127</v>
      </c>
    </row>
    <row r="1316" customFormat="false" ht="11.25" hidden="false" customHeight="true" outlineLevel="0" collapsed="false">
      <c r="K1316" s="0" t="n">
        <v>2015</v>
      </c>
      <c r="L1316" s="0" t="n">
        <v>26</v>
      </c>
      <c r="M1316" s="0" t="n">
        <v>2</v>
      </c>
      <c r="N1316" s="0" t="n">
        <v>61410</v>
      </c>
      <c r="O1316" s="0" t="n">
        <v>1150</v>
      </c>
      <c r="P1316" s="346" t="n">
        <v>5</v>
      </c>
      <c r="Q1316" s="346" t="str">
        <f aca="false">N1316&amp;" "&amp;O1316</f>
        <v>61410 1150</v>
      </c>
      <c r="R1316" s="346" t="str">
        <f aca="false">N1316&amp;" "&amp;M1316&amp;" "&amp;O1316</f>
        <v>61410 2 1150</v>
      </c>
    </row>
    <row r="1317" customFormat="false" ht="11.25" hidden="false" customHeight="true" outlineLevel="0" collapsed="false">
      <c r="K1317" s="0" t="n">
        <v>2015</v>
      </c>
      <c r="L1317" s="0" t="n">
        <v>26</v>
      </c>
      <c r="M1317" s="0" t="n">
        <v>3</v>
      </c>
      <c r="N1317" s="0" t="n">
        <v>61100</v>
      </c>
      <c r="O1317" s="0" t="n">
        <v>1120</v>
      </c>
      <c r="P1317" s="346" t="n">
        <v>59</v>
      </c>
      <c r="Q1317" s="346" t="str">
        <f aca="false">N1317&amp;" "&amp;O1317</f>
        <v>61100 1120</v>
      </c>
      <c r="R1317" s="346" t="str">
        <f aca="false">N1317&amp;" "&amp;M1317&amp;" "&amp;O1317</f>
        <v>61100 3 1120</v>
      </c>
    </row>
    <row r="1318" customFormat="false" ht="11.25" hidden="false" customHeight="true" outlineLevel="0" collapsed="false">
      <c r="K1318" s="0" t="n">
        <v>2015</v>
      </c>
      <c r="L1318" s="0" t="n">
        <v>26</v>
      </c>
      <c r="M1318" s="0" t="n">
        <v>3</v>
      </c>
      <c r="N1318" s="0" t="n">
        <v>61100</v>
      </c>
      <c r="O1318" s="0" t="n">
        <v>1151</v>
      </c>
      <c r="P1318" s="346" t="n">
        <v>6</v>
      </c>
      <c r="Q1318" s="346" t="str">
        <f aca="false">N1318&amp;" "&amp;O1318</f>
        <v>61100 1151</v>
      </c>
      <c r="R1318" s="346" t="str">
        <f aca="false">N1318&amp;" "&amp;M1318&amp;" "&amp;O1318</f>
        <v>61100 3 1151</v>
      </c>
    </row>
    <row r="1319" customFormat="false" ht="11.25" hidden="false" customHeight="true" outlineLevel="0" collapsed="false">
      <c r="K1319" s="0" t="n">
        <v>2015</v>
      </c>
      <c r="L1319" s="0" t="n">
        <v>26</v>
      </c>
      <c r="M1319" s="0" t="n">
        <v>3</v>
      </c>
      <c r="N1319" s="0" t="n">
        <v>61100</v>
      </c>
      <c r="O1319" s="0" t="n">
        <v>1520</v>
      </c>
      <c r="P1319" s="346" t="n">
        <v>15</v>
      </c>
      <c r="Q1319" s="346" t="str">
        <f aca="false">N1319&amp;" "&amp;O1319</f>
        <v>61100 1520</v>
      </c>
      <c r="R1319" s="346" t="str">
        <f aca="false">N1319&amp;" "&amp;M1319&amp;" "&amp;O1319</f>
        <v>61100 3 1520</v>
      </c>
    </row>
    <row r="1320" customFormat="false" ht="11.25" hidden="false" customHeight="true" outlineLevel="0" collapsed="false">
      <c r="K1320" s="0" t="n">
        <v>2015</v>
      </c>
      <c r="L1320" s="0" t="n">
        <v>26</v>
      </c>
      <c r="M1320" s="0" t="n">
        <v>3</v>
      </c>
      <c r="N1320" s="0" t="n">
        <v>61210</v>
      </c>
      <c r="O1320" s="0" t="n">
        <v>1120</v>
      </c>
      <c r="P1320" s="346" t="n">
        <v>2</v>
      </c>
      <c r="Q1320" s="346" t="str">
        <f aca="false">N1320&amp;" "&amp;O1320</f>
        <v>61210 1120</v>
      </c>
      <c r="R1320" s="346" t="str">
        <f aca="false">N1320&amp;" "&amp;M1320&amp;" "&amp;O1320</f>
        <v>61210 3 1120</v>
      </c>
    </row>
    <row r="1321" customFormat="false" ht="11.25" hidden="false" customHeight="true" outlineLevel="0" collapsed="false">
      <c r="K1321" s="0" t="n">
        <v>2015</v>
      </c>
      <c r="L1321" s="0" t="n">
        <v>26</v>
      </c>
      <c r="M1321" s="0" t="n">
        <v>3</v>
      </c>
      <c r="N1321" s="0" t="n">
        <v>61230</v>
      </c>
      <c r="O1321" s="0" t="n">
        <v>1120</v>
      </c>
      <c r="P1321" s="346" t="n">
        <v>0.5</v>
      </c>
      <c r="Q1321" s="346" t="str">
        <f aca="false">N1321&amp;" "&amp;O1321</f>
        <v>61230 1120</v>
      </c>
      <c r="R1321" s="346" t="str">
        <f aca="false">N1321&amp;" "&amp;M1321&amp;" "&amp;O1321</f>
        <v>61230 3 1120</v>
      </c>
    </row>
    <row r="1322" customFormat="false" ht="11.25" hidden="false" customHeight="true" outlineLevel="0" collapsed="false">
      <c r="K1322" s="0" t="n">
        <v>2015</v>
      </c>
      <c r="L1322" s="0" t="n">
        <v>26</v>
      </c>
      <c r="M1322" s="0" t="n">
        <v>3</v>
      </c>
      <c r="N1322" s="0" t="n">
        <v>61310</v>
      </c>
      <c r="O1322" s="0" t="n">
        <v>1120</v>
      </c>
      <c r="P1322" s="346" t="n">
        <v>2.5</v>
      </c>
      <c r="Q1322" s="346" t="str">
        <f aca="false">N1322&amp;" "&amp;O1322</f>
        <v>61310 1120</v>
      </c>
      <c r="R1322" s="346" t="str">
        <f aca="false">N1322&amp;" "&amp;M1322&amp;" "&amp;O1322</f>
        <v>61310 3 1120</v>
      </c>
    </row>
    <row r="1323" customFormat="false" ht="11.25" hidden="false" customHeight="true" outlineLevel="0" collapsed="false">
      <c r="K1323" s="0" t="n">
        <v>2015</v>
      </c>
      <c r="L1323" s="0" t="n">
        <v>26</v>
      </c>
      <c r="M1323" s="0" t="n">
        <v>3</v>
      </c>
      <c r="N1323" s="0" t="n">
        <v>61320</v>
      </c>
      <c r="O1323" s="0" t="n">
        <v>1120</v>
      </c>
      <c r="P1323" s="346" t="n">
        <v>2</v>
      </c>
      <c r="Q1323" s="346" t="str">
        <f aca="false">N1323&amp;" "&amp;O1323</f>
        <v>61320 1120</v>
      </c>
      <c r="R1323" s="346" t="str">
        <f aca="false">N1323&amp;" "&amp;M1323&amp;" "&amp;O1323</f>
        <v>61320 3 1120</v>
      </c>
    </row>
    <row r="1324" customFormat="false" ht="11.25" hidden="false" customHeight="true" outlineLevel="0" collapsed="false">
      <c r="K1324" s="0" t="n">
        <v>2015</v>
      </c>
      <c r="L1324" s="0" t="n">
        <v>26</v>
      </c>
      <c r="M1324" s="0" t="n">
        <v>3</v>
      </c>
      <c r="N1324" s="0" t="n">
        <v>61410</v>
      </c>
      <c r="O1324" s="0" t="n">
        <v>1126</v>
      </c>
      <c r="P1324" s="346" t="n">
        <v>1</v>
      </c>
      <c r="Q1324" s="346" t="str">
        <f aca="false">N1324&amp;" "&amp;O1324</f>
        <v>61410 1126</v>
      </c>
      <c r="R1324" s="346" t="str">
        <f aca="false">N1324&amp;" "&amp;M1324&amp;" "&amp;O1324</f>
        <v>61410 3 1126</v>
      </c>
    </row>
    <row r="1325" customFormat="false" ht="11.25" hidden="false" customHeight="true" outlineLevel="0" collapsed="false">
      <c r="K1325" s="0" t="n">
        <v>2015</v>
      </c>
      <c r="L1325" s="0" t="n">
        <v>26</v>
      </c>
      <c r="M1325" s="0" t="n">
        <v>3</v>
      </c>
      <c r="N1325" s="0" t="n">
        <v>61410</v>
      </c>
      <c r="O1325" s="0" t="n">
        <v>1127</v>
      </c>
      <c r="P1325" s="346" t="n">
        <v>3</v>
      </c>
      <c r="Q1325" s="346" t="str">
        <f aca="false">N1325&amp;" "&amp;O1325</f>
        <v>61410 1127</v>
      </c>
      <c r="R1325" s="346" t="str">
        <f aca="false">N1325&amp;" "&amp;M1325&amp;" "&amp;O1325</f>
        <v>61410 3 1127</v>
      </c>
    </row>
    <row r="1326" customFormat="false" ht="11.25" hidden="false" customHeight="true" outlineLevel="0" collapsed="false">
      <c r="K1326" s="0" t="n">
        <v>2015</v>
      </c>
      <c r="L1326" s="0" t="n">
        <v>26</v>
      </c>
      <c r="M1326" s="0" t="n">
        <v>3</v>
      </c>
      <c r="N1326" s="0" t="n">
        <v>61410</v>
      </c>
      <c r="O1326" s="0" t="n">
        <v>1150</v>
      </c>
      <c r="P1326" s="346" t="n">
        <v>3</v>
      </c>
      <c r="Q1326" s="346" t="str">
        <f aca="false">N1326&amp;" "&amp;O1326</f>
        <v>61410 1150</v>
      </c>
      <c r="R1326" s="346" t="str">
        <f aca="false">N1326&amp;" "&amp;M1326&amp;" "&amp;O1326</f>
        <v>61410 3 1150</v>
      </c>
    </row>
    <row r="1327" customFormat="false" ht="11.25" hidden="false" customHeight="true" outlineLevel="0" collapsed="false">
      <c r="K1327" s="0" t="n">
        <v>2015</v>
      </c>
      <c r="L1327" s="0" t="n">
        <v>26</v>
      </c>
      <c r="M1327" s="0" t="n">
        <v>9</v>
      </c>
      <c r="N1327" s="0" t="n">
        <v>61100</v>
      </c>
      <c r="O1327" s="0" t="n">
        <v>1120</v>
      </c>
      <c r="P1327" s="346" t="n">
        <v>6</v>
      </c>
      <c r="Q1327" s="346" t="str">
        <f aca="false">N1327&amp;" "&amp;O1327</f>
        <v>61100 1120</v>
      </c>
      <c r="R1327" s="346" t="str">
        <f aca="false">N1327&amp;" "&amp;M1327&amp;" "&amp;O1327</f>
        <v>61100 9 1120</v>
      </c>
    </row>
    <row r="1328" customFormat="false" ht="11.25" hidden="false" customHeight="true" outlineLevel="0" collapsed="false">
      <c r="K1328" s="0" t="n">
        <v>2015</v>
      </c>
      <c r="L1328" s="0" t="n">
        <v>26</v>
      </c>
      <c r="M1328" s="0" t="n">
        <v>9</v>
      </c>
      <c r="N1328" s="0" t="n">
        <v>61100</v>
      </c>
      <c r="O1328" s="0" t="n">
        <v>1151</v>
      </c>
      <c r="P1328" s="346" t="n">
        <v>2.5</v>
      </c>
      <c r="Q1328" s="346" t="str">
        <f aca="false">N1328&amp;" "&amp;O1328</f>
        <v>61100 1151</v>
      </c>
      <c r="R1328" s="346" t="str">
        <f aca="false">N1328&amp;" "&amp;M1328&amp;" "&amp;O1328</f>
        <v>61100 9 1151</v>
      </c>
    </row>
    <row r="1329" customFormat="false" ht="11.25" hidden="false" customHeight="true" outlineLevel="0" collapsed="false">
      <c r="K1329" s="0" t="n">
        <v>2015</v>
      </c>
      <c r="L1329" s="0" t="n">
        <v>26</v>
      </c>
      <c r="M1329" s="0" t="n">
        <v>9</v>
      </c>
      <c r="N1329" s="0" t="n">
        <v>61100</v>
      </c>
      <c r="O1329" s="0" t="n">
        <v>1520</v>
      </c>
      <c r="P1329" s="346" t="n">
        <v>6</v>
      </c>
      <c r="Q1329" s="346" t="str">
        <f aca="false">N1329&amp;" "&amp;O1329</f>
        <v>61100 1520</v>
      </c>
      <c r="R1329" s="346" t="str">
        <f aca="false">N1329&amp;" "&amp;M1329&amp;" "&amp;O1329</f>
        <v>61100 9 1520</v>
      </c>
    </row>
    <row r="1330" customFormat="false" ht="11.25" hidden="false" customHeight="true" outlineLevel="0" collapsed="false">
      <c r="K1330" s="0" t="n">
        <v>2015</v>
      </c>
      <c r="L1330" s="0" t="n">
        <v>26</v>
      </c>
      <c r="M1330" s="0" t="n">
        <v>9</v>
      </c>
      <c r="N1330" s="0" t="n">
        <v>62100</v>
      </c>
      <c r="O1330" s="0" t="n">
        <v>1111</v>
      </c>
      <c r="P1330" s="346" t="n">
        <v>5</v>
      </c>
      <c r="Q1330" s="346" t="str">
        <f aca="false">N1330&amp;" "&amp;O1330</f>
        <v>62100 1111</v>
      </c>
      <c r="R1330" s="346" t="str">
        <f aca="false">N1330&amp;" "&amp;M1330&amp;" "&amp;O1330</f>
        <v>62100 9 1111</v>
      </c>
    </row>
    <row r="1331" customFormat="false" ht="11.25" hidden="false" customHeight="true" outlineLevel="0" collapsed="false">
      <c r="K1331" s="0" t="n">
        <v>2015</v>
      </c>
      <c r="L1331" s="0" t="n">
        <v>26</v>
      </c>
      <c r="M1331" s="0" t="n">
        <v>9</v>
      </c>
      <c r="N1331" s="0" t="n">
        <v>62100</v>
      </c>
      <c r="O1331" s="0" t="n">
        <v>1112</v>
      </c>
      <c r="P1331" s="346" t="n">
        <v>1</v>
      </c>
      <c r="Q1331" s="346" t="str">
        <f aca="false">N1331&amp;" "&amp;O1331</f>
        <v>62100 1112</v>
      </c>
      <c r="R1331" s="346" t="str">
        <f aca="false">N1331&amp;" "&amp;M1331&amp;" "&amp;O1331</f>
        <v>62100 9 1112</v>
      </c>
    </row>
    <row r="1332" customFormat="false" ht="11.25" hidden="false" customHeight="true" outlineLevel="0" collapsed="false">
      <c r="K1332" s="0" t="n">
        <v>2015</v>
      </c>
      <c r="L1332" s="0" t="n">
        <v>26</v>
      </c>
      <c r="M1332" s="0" t="n">
        <v>9</v>
      </c>
      <c r="N1332" s="0" t="n">
        <v>62100</v>
      </c>
      <c r="O1332" s="0" t="n">
        <v>1130</v>
      </c>
      <c r="P1332" s="346" t="n">
        <v>2</v>
      </c>
      <c r="Q1332" s="346" t="str">
        <f aca="false">N1332&amp;" "&amp;O1332</f>
        <v>62100 1130</v>
      </c>
      <c r="R1332" s="346" t="str">
        <f aca="false">N1332&amp;" "&amp;M1332&amp;" "&amp;O1332</f>
        <v>62100 9 1130</v>
      </c>
    </row>
    <row r="1333" customFormat="false" ht="11.25" hidden="false" customHeight="true" outlineLevel="0" collapsed="false">
      <c r="K1333" s="0" t="n">
        <v>2015</v>
      </c>
      <c r="L1333" s="0" t="n">
        <v>26</v>
      </c>
      <c r="M1333" s="0" t="n">
        <v>9</v>
      </c>
      <c r="N1333" s="0" t="n">
        <v>62100</v>
      </c>
      <c r="O1333" s="0" t="n">
        <v>1150</v>
      </c>
      <c r="P1333" s="346" t="n">
        <v>5</v>
      </c>
      <c r="Q1333" s="346" t="str">
        <f aca="false">N1333&amp;" "&amp;O1333</f>
        <v>62100 1150</v>
      </c>
      <c r="R1333" s="346" t="str">
        <f aca="false">N1333&amp;" "&amp;M1333&amp;" "&amp;O1333</f>
        <v>62100 9 1150</v>
      </c>
    </row>
    <row r="1334" customFormat="false" ht="11.25" hidden="false" customHeight="true" outlineLevel="0" collapsed="false">
      <c r="K1334" s="0" t="n">
        <v>2015</v>
      </c>
      <c r="L1334" s="0" t="n">
        <v>26</v>
      </c>
      <c r="M1334" s="0" t="n">
        <v>9</v>
      </c>
      <c r="N1334" s="0" t="n">
        <v>62200</v>
      </c>
      <c r="O1334" s="0" t="n">
        <v>1130</v>
      </c>
      <c r="P1334" s="346" t="n">
        <v>3</v>
      </c>
      <c r="Q1334" s="346" t="str">
        <f aca="false">N1334&amp;" "&amp;O1334</f>
        <v>62200 1130</v>
      </c>
      <c r="R1334" s="346" t="str">
        <f aca="false">N1334&amp;" "&amp;M1334&amp;" "&amp;O1334</f>
        <v>62200 9 1130</v>
      </c>
    </row>
    <row r="1335" customFormat="false" ht="11.25" hidden="false" customHeight="true" outlineLevel="0" collapsed="false">
      <c r="K1335" s="0" t="n">
        <v>2015</v>
      </c>
      <c r="L1335" s="0" t="n">
        <v>26</v>
      </c>
      <c r="M1335" s="0" t="n">
        <v>9</v>
      </c>
      <c r="N1335" s="0" t="n">
        <v>62200</v>
      </c>
      <c r="O1335" s="0" t="n">
        <v>1131</v>
      </c>
      <c r="P1335" s="346" t="n">
        <v>6</v>
      </c>
      <c r="Q1335" s="346" t="str">
        <f aca="false">N1335&amp;" "&amp;O1335</f>
        <v>62200 1131</v>
      </c>
      <c r="R1335" s="346" t="str">
        <f aca="false">N1335&amp;" "&amp;M1335&amp;" "&amp;O1335</f>
        <v>62200 9 1131</v>
      </c>
    </row>
    <row r="1336" customFormat="false" ht="11.25" hidden="false" customHeight="true" outlineLevel="0" collapsed="false">
      <c r="K1336" s="0" t="n">
        <v>2015</v>
      </c>
      <c r="L1336" s="0" t="n">
        <v>26</v>
      </c>
      <c r="M1336" s="0" t="n">
        <v>9</v>
      </c>
      <c r="N1336" s="0" t="n">
        <v>63000</v>
      </c>
      <c r="O1336" s="0" t="n">
        <v>1130</v>
      </c>
      <c r="P1336" s="346" t="n">
        <v>0.5</v>
      </c>
      <c r="Q1336" s="346" t="str">
        <f aca="false">N1336&amp;" "&amp;O1336</f>
        <v>63000 1130</v>
      </c>
      <c r="R1336" s="346" t="str">
        <f aca="false">N1336&amp;" "&amp;M1336&amp;" "&amp;O1336</f>
        <v>63000 9 1130</v>
      </c>
    </row>
    <row r="1337" customFormat="false" ht="11.25" hidden="false" customHeight="true" outlineLevel="0" collapsed="false">
      <c r="K1337" s="0" t="n">
        <v>2015</v>
      </c>
      <c r="L1337" s="0" t="n">
        <v>26</v>
      </c>
      <c r="M1337" s="0" t="n">
        <v>9</v>
      </c>
      <c r="N1337" s="0" t="n">
        <v>63000</v>
      </c>
      <c r="O1337" s="0" t="n">
        <v>1150</v>
      </c>
      <c r="P1337" s="346" t="n">
        <v>0.5</v>
      </c>
      <c r="Q1337" s="346" t="str">
        <f aca="false">N1337&amp;" "&amp;O1337</f>
        <v>63000 1150</v>
      </c>
      <c r="R1337" s="346" t="str">
        <f aca="false">N1337&amp;" "&amp;M1337&amp;" "&amp;O1337</f>
        <v>63000 9 1150</v>
      </c>
    </row>
    <row r="1338" customFormat="false" ht="11.25" hidden="false" customHeight="true" outlineLevel="0" collapsed="false">
      <c r="K1338" s="0" t="n">
        <v>2015</v>
      </c>
      <c r="L1338" s="0" t="n">
        <v>26</v>
      </c>
      <c r="M1338" s="0" t="n">
        <v>9</v>
      </c>
      <c r="N1338" s="0" t="n">
        <v>63000</v>
      </c>
      <c r="O1338" s="0" t="n">
        <v>1160</v>
      </c>
      <c r="P1338" s="346" t="n">
        <v>3</v>
      </c>
      <c r="Q1338" s="346" t="str">
        <f aca="false">N1338&amp;" "&amp;O1338</f>
        <v>63000 1160</v>
      </c>
      <c r="R1338" s="346" t="str">
        <f aca="false">N1338&amp;" "&amp;M1338&amp;" "&amp;O1338</f>
        <v>63000 9 1160</v>
      </c>
    </row>
    <row r="1339" customFormat="false" ht="11.25" hidden="false" customHeight="true" outlineLevel="0" collapsed="false">
      <c r="K1339" s="0" t="n">
        <v>2015</v>
      </c>
      <c r="L1339" s="0" t="n">
        <v>26</v>
      </c>
      <c r="M1339" s="0" t="n">
        <v>9</v>
      </c>
      <c r="N1339" s="0" t="n">
        <v>63000</v>
      </c>
      <c r="O1339" s="0" t="n">
        <v>1170</v>
      </c>
      <c r="P1339" s="346" t="n">
        <v>46</v>
      </c>
      <c r="Q1339" s="346" t="str">
        <f aca="false">N1339&amp;" "&amp;O1339</f>
        <v>63000 1170</v>
      </c>
      <c r="R1339" s="346" t="str">
        <f aca="false">N1339&amp;" "&amp;M1339&amp;" "&amp;O1339</f>
        <v>63000 9 1170</v>
      </c>
    </row>
    <row r="1340" customFormat="false" ht="11.25" hidden="false" customHeight="true" outlineLevel="0" collapsed="false">
      <c r="K1340" s="0" t="n">
        <v>2015</v>
      </c>
      <c r="L1340" s="0" t="n">
        <v>26</v>
      </c>
      <c r="M1340" s="0" t="n">
        <v>9</v>
      </c>
      <c r="N1340" s="0" t="n">
        <v>64000</v>
      </c>
      <c r="O1340" s="0" t="n">
        <v>1130</v>
      </c>
      <c r="P1340" s="346" t="n">
        <v>0.5</v>
      </c>
      <c r="Q1340" s="346" t="str">
        <f aca="false">N1340&amp;" "&amp;O1340</f>
        <v>64000 1130</v>
      </c>
      <c r="R1340" s="346" t="str">
        <f aca="false">N1340&amp;" "&amp;M1340&amp;" "&amp;O1340</f>
        <v>64000 9 1130</v>
      </c>
    </row>
    <row r="1341" customFormat="false" ht="11.25" hidden="false" customHeight="true" outlineLevel="0" collapsed="false">
      <c r="K1341" s="0" t="n">
        <v>2015</v>
      </c>
      <c r="L1341" s="0" t="n">
        <v>26</v>
      </c>
      <c r="M1341" s="0" t="n">
        <v>9</v>
      </c>
      <c r="N1341" s="0" t="n">
        <v>64000</v>
      </c>
      <c r="O1341" s="0" t="n">
        <v>1150</v>
      </c>
      <c r="P1341" s="346" t="n">
        <v>0.5</v>
      </c>
      <c r="Q1341" s="346" t="str">
        <f aca="false">N1341&amp;" "&amp;O1341</f>
        <v>64000 1150</v>
      </c>
      <c r="R1341" s="346" t="str">
        <f aca="false">N1341&amp;" "&amp;M1341&amp;" "&amp;O1341</f>
        <v>64000 9 1150</v>
      </c>
    </row>
    <row r="1342" customFormat="false" ht="11.25" hidden="false" customHeight="true" outlineLevel="0" collapsed="false">
      <c r="K1342" s="0" t="n">
        <v>2015</v>
      </c>
      <c r="L1342" s="0" t="n">
        <v>26</v>
      </c>
      <c r="M1342" s="0" t="n">
        <v>9</v>
      </c>
      <c r="N1342" s="0" t="n">
        <v>64000</v>
      </c>
      <c r="O1342" s="0" t="n">
        <v>1180</v>
      </c>
      <c r="P1342" s="346" t="n">
        <v>6</v>
      </c>
      <c r="Q1342" s="346" t="str">
        <f aca="false">N1342&amp;" "&amp;O1342</f>
        <v>64000 1180</v>
      </c>
      <c r="R1342" s="346" t="str">
        <f aca="false">N1342&amp;" "&amp;M1342&amp;" "&amp;O1342</f>
        <v>64000 9 1180</v>
      </c>
    </row>
    <row r="1343" customFormat="false" ht="11.25" hidden="false" customHeight="true" outlineLevel="0" collapsed="false">
      <c r="K1343" s="0" t="n">
        <v>2015</v>
      </c>
      <c r="L1343" s="0" t="n">
        <v>26</v>
      </c>
      <c r="M1343" s="0" t="n">
        <v>9</v>
      </c>
      <c r="N1343" s="0" t="n">
        <v>64000</v>
      </c>
      <c r="O1343" s="0" t="n">
        <v>1190</v>
      </c>
      <c r="P1343" s="346" t="n">
        <v>27</v>
      </c>
      <c r="Q1343" s="346" t="str">
        <f aca="false">N1343&amp;" "&amp;O1343</f>
        <v>64000 1190</v>
      </c>
      <c r="R1343" s="346" t="str">
        <f aca="false">N1343&amp;" "&amp;M1343&amp;" "&amp;O1343</f>
        <v>64000 9 1190</v>
      </c>
    </row>
    <row r="1344" customFormat="false" ht="11.25" hidden="false" customHeight="true" outlineLevel="0" collapsed="false">
      <c r="K1344" s="0" t="n">
        <v>2015</v>
      </c>
      <c r="L1344" s="0" t="n">
        <v>26</v>
      </c>
      <c r="M1344" s="0" t="n">
        <v>9</v>
      </c>
      <c r="N1344" s="0" t="n">
        <v>65000</v>
      </c>
      <c r="O1344" s="0" t="n">
        <v>1130</v>
      </c>
      <c r="P1344" s="346" t="n">
        <v>0.75</v>
      </c>
      <c r="Q1344" s="346" t="str">
        <f aca="false">N1344&amp;" "&amp;O1344</f>
        <v>65000 1130</v>
      </c>
      <c r="R1344" s="346" t="str">
        <f aca="false">N1344&amp;" "&amp;M1344&amp;" "&amp;O1344</f>
        <v>65000 9 1130</v>
      </c>
    </row>
    <row r="1345" customFormat="false" ht="11.25" hidden="false" customHeight="true" outlineLevel="0" collapsed="false">
      <c r="K1345" s="0" t="n">
        <v>2015</v>
      </c>
      <c r="L1345" s="0" t="n">
        <v>26</v>
      </c>
      <c r="M1345" s="0" t="n">
        <v>9</v>
      </c>
      <c r="N1345" s="0" t="n">
        <v>65000</v>
      </c>
      <c r="O1345" s="0" t="n">
        <v>1150</v>
      </c>
      <c r="P1345" s="346" t="n">
        <v>5.5</v>
      </c>
      <c r="Q1345" s="346" t="str">
        <f aca="false">N1345&amp;" "&amp;O1345</f>
        <v>65000 1150</v>
      </c>
      <c r="R1345" s="346" t="str">
        <f aca="false">N1345&amp;" "&amp;M1345&amp;" "&amp;O1345</f>
        <v>65000 9 1150</v>
      </c>
    </row>
    <row r="1346" customFormat="false" ht="11.25" hidden="false" customHeight="true" outlineLevel="0" collapsed="false">
      <c r="K1346" s="0" t="n">
        <v>2015</v>
      </c>
      <c r="L1346" s="0" t="n">
        <v>26</v>
      </c>
      <c r="M1346" s="0" t="n">
        <v>9</v>
      </c>
      <c r="N1346" s="0" t="n">
        <v>65000</v>
      </c>
      <c r="O1346" s="0" t="n">
        <v>1190</v>
      </c>
      <c r="P1346" s="346" t="n">
        <v>19</v>
      </c>
      <c r="Q1346" s="346" t="str">
        <f aca="false">N1346&amp;" "&amp;O1346</f>
        <v>65000 1190</v>
      </c>
      <c r="R1346" s="346" t="str">
        <f aca="false">N1346&amp;" "&amp;M1346&amp;" "&amp;O1346</f>
        <v>65000 9 1190</v>
      </c>
    </row>
    <row r="1347" customFormat="false" ht="11.25" hidden="false" customHeight="true" outlineLevel="0" collapsed="false">
      <c r="K1347" s="0" t="n">
        <v>2015</v>
      </c>
      <c r="L1347" s="0" t="n">
        <v>26</v>
      </c>
      <c r="M1347" s="0" t="n">
        <v>9</v>
      </c>
      <c r="N1347" s="0" t="n">
        <v>68000</v>
      </c>
      <c r="O1347" s="0" t="n">
        <v>1141</v>
      </c>
      <c r="P1347" s="346" t="n">
        <v>3</v>
      </c>
      <c r="Q1347" s="346" t="str">
        <f aca="false">N1347&amp;" "&amp;O1347</f>
        <v>68000 1141</v>
      </c>
      <c r="R1347" s="346" t="str">
        <f aca="false">N1347&amp;" "&amp;M1347&amp;" "&amp;O1347</f>
        <v>68000 9 1141</v>
      </c>
    </row>
    <row r="1348" customFormat="false" ht="11.25" hidden="false" customHeight="true" outlineLevel="0" collapsed="false">
      <c r="K1348" s="0" t="n">
        <v>2015</v>
      </c>
      <c r="L1348" s="0" t="n">
        <v>27</v>
      </c>
      <c r="M1348" s="0" t="n">
        <v>2</v>
      </c>
      <c r="N1348" s="0" t="n">
        <v>61100</v>
      </c>
      <c r="O1348" s="0" t="n">
        <v>1120</v>
      </c>
      <c r="P1348" s="346" t="n">
        <v>183.5</v>
      </c>
      <c r="Q1348" s="346" t="str">
        <f aca="false">N1348&amp;" "&amp;O1348</f>
        <v>61100 1120</v>
      </c>
      <c r="R1348" s="346" t="str">
        <f aca="false">N1348&amp;" "&amp;M1348&amp;" "&amp;O1348</f>
        <v>61100 2 1120</v>
      </c>
    </row>
    <row r="1349" customFormat="false" ht="11.25" hidden="false" customHeight="true" outlineLevel="0" collapsed="false">
      <c r="K1349" s="0" t="n">
        <v>2015</v>
      </c>
      <c r="L1349" s="0" t="n">
        <v>27</v>
      </c>
      <c r="M1349" s="0" t="n">
        <v>2</v>
      </c>
      <c r="N1349" s="0" t="n">
        <v>61100</v>
      </c>
      <c r="O1349" s="0" t="n">
        <v>1151</v>
      </c>
      <c r="P1349" s="346" t="n">
        <v>44</v>
      </c>
      <c r="Q1349" s="346" t="str">
        <f aca="false">N1349&amp;" "&amp;O1349</f>
        <v>61100 1151</v>
      </c>
      <c r="R1349" s="346" t="str">
        <f aca="false">N1349&amp;" "&amp;M1349&amp;" "&amp;O1349</f>
        <v>61100 2 1151</v>
      </c>
    </row>
    <row r="1350" customFormat="false" ht="11.25" hidden="false" customHeight="true" outlineLevel="0" collapsed="false">
      <c r="K1350" s="0" t="n">
        <v>2015</v>
      </c>
      <c r="L1350" s="0" t="n">
        <v>27</v>
      </c>
      <c r="M1350" s="0" t="n">
        <v>2</v>
      </c>
      <c r="N1350" s="0" t="n">
        <v>61100</v>
      </c>
      <c r="O1350" s="0" t="n">
        <v>1520</v>
      </c>
      <c r="P1350" s="346" t="n">
        <v>18</v>
      </c>
      <c r="Q1350" s="346" t="str">
        <f aca="false">N1350&amp;" "&amp;O1350</f>
        <v>61100 1520</v>
      </c>
      <c r="R1350" s="346" t="str">
        <f aca="false">N1350&amp;" "&amp;M1350&amp;" "&amp;O1350</f>
        <v>61100 2 1520</v>
      </c>
    </row>
    <row r="1351" customFormat="false" ht="11.25" hidden="false" customHeight="true" outlineLevel="0" collapsed="false">
      <c r="K1351" s="0" t="n">
        <v>2015</v>
      </c>
      <c r="L1351" s="0" t="n">
        <v>27</v>
      </c>
      <c r="M1351" s="0" t="n">
        <v>2</v>
      </c>
      <c r="N1351" s="0" t="n">
        <v>61210</v>
      </c>
      <c r="O1351" s="0" t="n">
        <v>1120</v>
      </c>
      <c r="P1351" s="346" t="n">
        <v>7.5</v>
      </c>
      <c r="Q1351" s="346" t="str">
        <f aca="false">N1351&amp;" "&amp;O1351</f>
        <v>61210 1120</v>
      </c>
      <c r="R1351" s="346" t="str">
        <f aca="false">N1351&amp;" "&amp;M1351&amp;" "&amp;O1351</f>
        <v>61210 2 1120</v>
      </c>
    </row>
    <row r="1352" customFormat="false" ht="11.25" hidden="false" customHeight="true" outlineLevel="0" collapsed="false">
      <c r="K1352" s="0" t="n">
        <v>2015</v>
      </c>
      <c r="L1352" s="0" t="n">
        <v>27</v>
      </c>
      <c r="M1352" s="0" t="n">
        <v>2</v>
      </c>
      <c r="N1352" s="0" t="n">
        <v>61210</v>
      </c>
      <c r="O1352" s="0" t="n">
        <v>1150</v>
      </c>
      <c r="P1352" s="346" t="n">
        <v>0.66</v>
      </c>
      <c r="Q1352" s="346" t="str">
        <f aca="false">N1352&amp;" "&amp;O1352</f>
        <v>61210 1150</v>
      </c>
      <c r="R1352" s="346" t="str">
        <f aca="false">N1352&amp;" "&amp;M1352&amp;" "&amp;O1352</f>
        <v>61210 2 1150</v>
      </c>
    </row>
    <row r="1353" customFormat="false" ht="11.25" hidden="false" customHeight="true" outlineLevel="0" collapsed="false">
      <c r="K1353" s="0" t="n">
        <v>2015</v>
      </c>
      <c r="L1353" s="0" t="n">
        <v>27</v>
      </c>
      <c r="M1353" s="0" t="n">
        <v>2</v>
      </c>
      <c r="N1353" s="0" t="n">
        <v>61220</v>
      </c>
      <c r="O1353" s="0" t="n">
        <v>1130</v>
      </c>
      <c r="P1353" s="346" t="n">
        <v>1</v>
      </c>
      <c r="Q1353" s="346" t="str">
        <f aca="false">N1353&amp;" "&amp;O1353</f>
        <v>61220 1130</v>
      </c>
      <c r="R1353" s="346" t="str">
        <f aca="false">N1353&amp;" "&amp;M1353&amp;" "&amp;O1353</f>
        <v>61220 2 1130</v>
      </c>
    </row>
    <row r="1354" customFormat="false" ht="11.25" hidden="false" customHeight="true" outlineLevel="0" collapsed="false">
      <c r="K1354" s="0" t="n">
        <v>2015</v>
      </c>
      <c r="L1354" s="0" t="n">
        <v>27</v>
      </c>
      <c r="M1354" s="0" t="n">
        <v>2</v>
      </c>
      <c r="N1354" s="0" t="n">
        <v>61230</v>
      </c>
      <c r="O1354" s="0" t="n">
        <v>1120</v>
      </c>
      <c r="P1354" s="346" t="n">
        <v>0.5</v>
      </c>
      <c r="Q1354" s="346" t="str">
        <f aca="false">N1354&amp;" "&amp;O1354</f>
        <v>61230 1120</v>
      </c>
      <c r="R1354" s="346" t="str">
        <f aca="false">N1354&amp;" "&amp;M1354&amp;" "&amp;O1354</f>
        <v>61230 2 1120</v>
      </c>
    </row>
    <row r="1355" customFormat="false" ht="11.25" hidden="false" customHeight="true" outlineLevel="0" collapsed="false">
      <c r="K1355" s="0" t="n">
        <v>2015</v>
      </c>
      <c r="L1355" s="0" t="n">
        <v>27</v>
      </c>
      <c r="M1355" s="0" t="n">
        <v>2</v>
      </c>
      <c r="N1355" s="0" t="n">
        <v>61310</v>
      </c>
      <c r="O1355" s="0" t="n">
        <v>1110</v>
      </c>
      <c r="P1355" s="346" t="n">
        <v>3.5</v>
      </c>
      <c r="Q1355" s="346" t="str">
        <f aca="false">N1355&amp;" "&amp;O1355</f>
        <v>61310 1110</v>
      </c>
      <c r="R1355" s="346" t="str">
        <f aca="false">N1355&amp;" "&amp;M1355&amp;" "&amp;O1355</f>
        <v>61310 2 1110</v>
      </c>
    </row>
    <row r="1356" customFormat="false" ht="11.25" hidden="false" customHeight="true" outlineLevel="0" collapsed="false">
      <c r="K1356" s="0" t="n">
        <v>2015</v>
      </c>
      <c r="L1356" s="0" t="n">
        <v>27</v>
      </c>
      <c r="M1356" s="0" t="n">
        <v>2</v>
      </c>
      <c r="N1356" s="0" t="n">
        <v>61310</v>
      </c>
      <c r="O1356" s="0" t="n">
        <v>1150</v>
      </c>
      <c r="P1356" s="346" t="n">
        <v>2.5</v>
      </c>
      <c r="Q1356" s="346" t="str">
        <f aca="false">N1356&amp;" "&amp;O1356</f>
        <v>61310 1150</v>
      </c>
      <c r="R1356" s="346" t="str">
        <f aca="false">N1356&amp;" "&amp;M1356&amp;" "&amp;O1356</f>
        <v>61310 2 1150</v>
      </c>
    </row>
    <row r="1357" customFormat="false" ht="11.25" hidden="false" customHeight="true" outlineLevel="0" collapsed="false">
      <c r="K1357" s="0" t="n">
        <v>2015</v>
      </c>
      <c r="L1357" s="0" t="n">
        <v>27</v>
      </c>
      <c r="M1357" s="0" t="n">
        <v>2</v>
      </c>
      <c r="N1357" s="0" t="n">
        <v>61320</v>
      </c>
      <c r="O1357" s="0" t="n">
        <v>1122</v>
      </c>
      <c r="P1357" s="346" t="n">
        <v>6</v>
      </c>
      <c r="Q1357" s="346" t="str">
        <f aca="false">N1357&amp;" "&amp;O1357</f>
        <v>61320 1122</v>
      </c>
      <c r="R1357" s="346" t="str">
        <f aca="false">N1357&amp;" "&amp;M1357&amp;" "&amp;O1357</f>
        <v>61320 2 1122</v>
      </c>
    </row>
    <row r="1358" customFormat="false" ht="11.25" hidden="false" customHeight="true" outlineLevel="0" collapsed="false">
      <c r="K1358" s="0" t="n">
        <v>2015</v>
      </c>
      <c r="L1358" s="0" t="n">
        <v>27</v>
      </c>
      <c r="M1358" s="0" t="n">
        <v>2</v>
      </c>
      <c r="N1358" s="0" t="n">
        <v>61320</v>
      </c>
      <c r="O1358" s="0" t="n">
        <v>1150</v>
      </c>
      <c r="P1358" s="346" t="n">
        <v>0.75</v>
      </c>
      <c r="Q1358" s="346" t="str">
        <f aca="false">N1358&amp;" "&amp;O1358</f>
        <v>61320 1150</v>
      </c>
      <c r="R1358" s="346" t="str">
        <f aca="false">N1358&amp;" "&amp;M1358&amp;" "&amp;O1358</f>
        <v>61320 2 1150</v>
      </c>
    </row>
    <row r="1359" customFormat="false" ht="11.25" hidden="false" customHeight="true" outlineLevel="0" collapsed="false">
      <c r="K1359" s="0" t="n">
        <v>2015</v>
      </c>
      <c r="L1359" s="0" t="n">
        <v>27</v>
      </c>
      <c r="M1359" s="0" t="n">
        <v>2</v>
      </c>
      <c r="N1359" s="0" t="n">
        <v>61410</v>
      </c>
      <c r="O1359" s="0" t="n">
        <v>1126</v>
      </c>
      <c r="P1359" s="346" t="n">
        <v>5.7</v>
      </c>
      <c r="Q1359" s="346" t="str">
        <f aca="false">N1359&amp;" "&amp;O1359</f>
        <v>61410 1126</v>
      </c>
      <c r="R1359" s="346" t="str">
        <f aca="false">N1359&amp;" "&amp;M1359&amp;" "&amp;O1359</f>
        <v>61410 2 1126</v>
      </c>
    </row>
    <row r="1360" customFormat="false" ht="11.25" hidden="false" customHeight="true" outlineLevel="0" collapsed="false">
      <c r="K1360" s="0" t="n">
        <v>2015</v>
      </c>
      <c r="L1360" s="0" t="n">
        <v>27</v>
      </c>
      <c r="M1360" s="0" t="n">
        <v>2</v>
      </c>
      <c r="N1360" s="0" t="n">
        <v>61410</v>
      </c>
      <c r="O1360" s="0" t="n">
        <v>1127</v>
      </c>
      <c r="P1360" s="346" t="n">
        <v>3.5</v>
      </c>
      <c r="Q1360" s="346" t="str">
        <f aca="false">N1360&amp;" "&amp;O1360</f>
        <v>61410 1127</v>
      </c>
      <c r="R1360" s="346" t="str">
        <f aca="false">N1360&amp;" "&amp;M1360&amp;" "&amp;O1360</f>
        <v>61410 2 1127</v>
      </c>
    </row>
    <row r="1361" customFormat="false" ht="11.25" hidden="false" customHeight="true" outlineLevel="0" collapsed="false">
      <c r="K1361" s="0" t="n">
        <v>2015</v>
      </c>
      <c r="L1361" s="0" t="n">
        <v>27</v>
      </c>
      <c r="M1361" s="0" t="n">
        <v>2</v>
      </c>
      <c r="N1361" s="0" t="n">
        <v>61410</v>
      </c>
      <c r="O1361" s="0" t="n">
        <v>1150</v>
      </c>
      <c r="P1361" s="346" t="n">
        <v>12.68</v>
      </c>
      <c r="Q1361" s="346" t="str">
        <f aca="false">N1361&amp;" "&amp;O1361</f>
        <v>61410 1150</v>
      </c>
      <c r="R1361" s="346" t="str">
        <f aca="false">N1361&amp;" "&amp;M1361&amp;" "&amp;O1361</f>
        <v>61410 2 1150</v>
      </c>
    </row>
    <row r="1362" customFormat="false" ht="11.25" hidden="false" customHeight="true" outlineLevel="0" collapsed="false">
      <c r="K1362" s="0" t="n">
        <v>2015</v>
      </c>
      <c r="L1362" s="0" t="n">
        <v>27</v>
      </c>
      <c r="M1362" s="0" t="n">
        <v>3</v>
      </c>
      <c r="N1362" s="0" t="n">
        <v>61100</v>
      </c>
      <c r="O1362" s="0" t="n">
        <v>1120</v>
      </c>
      <c r="P1362" s="346" t="n">
        <v>132.5</v>
      </c>
      <c r="Q1362" s="346" t="str">
        <f aca="false">N1362&amp;" "&amp;O1362</f>
        <v>61100 1120</v>
      </c>
      <c r="R1362" s="346" t="str">
        <f aca="false">N1362&amp;" "&amp;M1362&amp;" "&amp;O1362</f>
        <v>61100 3 1120</v>
      </c>
    </row>
    <row r="1363" customFormat="false" ht="11.25" hidden="false" customHeight="true" outlineLevel="0" collapsed="false">
      <c r="K1363" s="0" t="n">
        <v>2015</v>
      </c>
      <c r="L1363" s="0" t="n">
        <v>27</v>
      </c>
      <c r="M1363" s="0" t="n">
        <v>3</v>
      </c>
      <c r="N1363" s="0" t="n">
        <v>61100</v>
      </c>
      <c r="O1363" s="0" t="n">
        <v>1151</v>
      </c>
      <c r="P1363" s="346" t="n">
        <v>14</v>
      </c>
      <c r="Q1363" s="346" t="str">
        <f aca="false">N1363&amp;" "&amp;O1363</f>
        <v>61100 1151</v>
      </c>
      <c r="R1363" s="346" t="str">
        <f aca="false">N1363&amp;" "&amp;M1363&amp;" "&amp;O1363</f>
        <v>61100 3 1151</v>
      </c>
    </row>
    <row r="1364" customFormat="false" ht="11.25" hidden="false" customHeight="true" outlineLevel="0" collapsed="false">
      <c r="K1364" s="0" t="n">
        <v>2015</v>
      </c>
      <c r="L1364" s="0" t="n">
        <v>27</v>
      </c>
      <c r="M1364" s="0" t="n">
        <v>3</v>
      </c>
      <c r="N1364" s="0" t="n">
        <v>61100</v>
      </c>
      <c r="O1364" s="0" t="n">
        <v>1520</v>
      </c>
      <c r="P1364" s="346" t="n">
        <v>14.5</v>
      </c>
      <c r="Q1364" s="346" t="str">
        <f aca="false">N1364&amp;" "&amp;O1364</f>
        <v>61100 1520</v>
      </c>
      <c r="R1364" s="346" t="str">
        <f aca="false">N1364&amp;" "&amp;M1364&amp;" "&amp;O1364</f>
        <v>61100 3 1520</v>
      </c>
    </row>
    <row r="1365" customFormat="false" ht="11.25" hidden="false" customHeight="true" outlineLevel="0" collapsed="false">
      <c r="K1365" s="0" t="n">
        <v>2015</v>
      </c>
      <c r="L1365" s="0" t="n">
        <v>27</v>
      </c>
      <c r="M1365" s="0" t="n">
        <v>3</v>
      </c>
      <c r="N1365" s="0" t="n">
        <v>61210</v>
      </c>
      <c r="O1365" s="0" t="n">
        <v>1120</v>
      </c>
      <c r="P1365" s="346" t="n">
        <v>6</v>
      </c>
      <c r="Q1365" s="346" t="str">
        <f aca="false">N1365&amp;" "&amp;O1365</f>
        <v>61210 1120</v>
      </c>
      <c r="R1365" s="346" t="str">
        <f aca="false">N1365&amp;" "&amp;M1365&amp;" "&amp;O1365</f>
        <v>61210 3 1120</v>
      </c>
    </row>
    <row r="1366" customFormat="false" ht="11.25" hidden="false" customHeight="true" outlineLevel="0" collapsed="false">
      <c r="K1366" s="0" t="n">
        <v>2015</v>
      </c>
      <c r="L1366" s="0" t="n">
        <v>27</v>
      </c>
      <c r="M1366" s="0" t="n">
        <v>3</v>
      </c>
      <c r="N1366" s="0" t="n">
        <v>61210</v>
      </c>
      <c r="O1366" s="0" t="n">
        <v>1150</v>
      </c>
      <c r="P1366" s="346" t="n">
        <v>1.34</v>
      </c>
      <c r="Q1366" s="346" t="str">
        <f aca="false">N1366&amp;" "&amp;O1366</f>
        <v>61210 1150</v>
      </c>
      <c r="R1366" s="346" t="str">
        <f aca="false">N1366&amp;" "&amp;M1366&amp;" "&amp;O1366</f>
        <v>61210 3 1150</v>
      </c>
    </row>
    <row r="1367" customFormat="false" ht="11.25" hidden="false" customHeight="true" outlineLevel="0" collapsed="false">
      <c r="K1367" s="0" t="n">
        <v>2015</v>
      </c>
      <c r="L1367" s="0" t="n">
        <v>27</v>
      </c>
      <c r="M1367" s="0" t="n">
        <v>3</v>
      </c>
      <c r="N1367" s="0" t="n">
        <v>61220</v>
      </c>
      <c r="O1367" s="0" t="n">
        <v>1130</v>
      </c>
      <c r="P1367" s="346" t="n">
        <v>1</v>
      </c>
      <c r="Q1367" s="346" t="str">
        <f aca="false">N1367&amp;" "&amp;O1367</f>
        <v>61220 1130</v>
      </c>
      <c r="R1367" s="346" t="str">
        <f aca="false">N1367&amp;" "&amp;M1367&amp;" "&amp;O1367</f>
        <v>61220 3 1130</v>
      </c>
    </row>
    <row r="1368" customFormat="false" ht="11.25" hidden="false" customHeight="true" outlineLevel="0" collapsed="false">
      <c r="K1368" s="0" t="n">
        <v>2015</v>
      </c>
      <c r="L1368" s="0" t="n">
        <v>27</v>
      </c>
      <c r="M1368" s="0" t="n">
        <v>3</v>
      </c>
      <c r="N1368" s="0" t="n">
        <v>61230</v>
      </c>
      <c r="O1368" s="0" t="n">
        <v>1120</v>
      </c>
      <c r="P1368" s="346" t="n">
        <v>2</v>
      </c>
      <c r="Q1368" s="346" t="str">
        <f aca="false">N1368&amp;" "&amp;O1368</f>
        <v>61230 1120</v>
      </c>
      <c r="R1368" s="346" t="str">
        <f aca="false">N1368&amp;" "&amp;M1368&amp;" "&amp;O1368</f>
        <v>61230 3 1120</v>
      </c>
    </row>
    <row r="1369" customFormat="false" ht="11.25" hidden="false" customHeight="true" outlineLevel="0" collapsed="false">
      <c r="K1369" s="0" t="n">
        <v>2015</v>
      </c>
      <c r="L1369" s="0" t="n">
        <v>27</v>
      </c>
      <c r="M1369" s="0" t="n">
        <v>3</v>
      </c>
      <c r="N1369" s="0" t="n">
        <v>61310</v>
      </c>
      <c r="O1369" s="0" t="n">
        <v>1110</v>
      </c>
      <c r="P1369" s="346" t="n">
        <v>3.5</v>
      </c>
      <c r="Q1369" s="346" t="str">
        <f aca="false">N1369&amp;" "&amp;O1369</f>
        <v>61310 1110</v>
      </c>
      <c r="R1369" s="346" t="str">
        <f aca="false">N1369&amp;" "&amp;M1369&amp;" "&amp;O1369</f>
        <v>61310 3 1110</v>
      </c>
    </row>
    <row r="1370" customFormat="false" ht="11.25" hidden="false" customHeight="true" outlineLevel="0" collapsed="false">
      <c r="K1370" s="0" t="n">
        <v>2015</v>
      </c>
      <c r="L1370" s="0" t="n">
        <v>27</v>
      </c>
      <c r="M1370" s="0" t="n">
        <v>3</v>
      </c>
      <c r="N1370" s="0" t="n">
        <v>61310</v>
      </c>
      <c r="O1370" s="0" t="n">
        <v>1120</v>
      </c>
      <c r="P1370" s="346" t="n">
        <v>1</v>
      </c>
      <c r="Q1370" s="346" t="str">
        <f aca="false">N1370&amp;" "&amp;O1370</f>
        <v>61310 1120</v>
      </c>
      <c r="R1370" s="346" t="str">
        <f aca="false">N1370&amp;" "&amp;M1370&amp;" "&amp;O1370</f>
        <v>61310 3 1120</v>
      </c>
    </row>
    <row r="1371" customFormat="false" ht="11.25" hidden="false" customHeight="true" outlineLevel="0" collapsed="false">
      <c r="K1371" s="0" t="n">
        <v>2015</v>
      </c>
      <c r="L1371" s="0" t="n">
        <v>27</v>
      </c>
      <c r="M1371" s="0" t="n">
        <v>3</v>
      </c>
      <c r="N1371" s="0" t="n">
        <v>61310</v>
      </c>
      <c r="O1371" s="0" t="n">
        <v>1150</v>
      </c>
      <c r="P1371" s="346" t="n">
        <v>2.5</v>
      </c>
      <c r="Q1371" s="346" t="str">
        <f aca="false">N1371&amp;" "&amp;O1371</f>
        <v>61310 1150</v>
      </c>
      <c r="R1371" s="346" t="str">
        <f aca="false">N1371&amp;" "&amp;M1371&amp;" "&amp;O1371</f>
        <v>61310 3 1150</v>
      </c>
    </row>
    <row r="1372" customFormat="false" ht="11.25" hidden="false" customHeight="true" outlineLevel="0" collapsed="false">
      <c r="K1372" s="0" t="n">
        <v>2015</v>
      </c>
      <c r="L1372" s="0" t="n">
        <v>27</v>
      </c>
      <c r="M1372" s="0" t="n">
        <v>3</v>
      </c>
      <c r="N1372" s="0" t="n">
        <v>61320</v>
      </c>
      <c r="O1372" s="0" t="n">
        <v>1122</v>
      </c>
      <c r="P1372" s="346" t="n">
        <v>3</v>
      </c>
      <c r="Q1372" s="346" t="str">
        <f aca="false">N1372&amp;" "&amp;O1372</f>
        <v>61320 1122</v>
      </c>
      <c r="R1372" s="346" t="str">
        <f aca="false">N1372&amp;" "&amp;M1372&amp;" "&amp;O1372</f>
        <v>61320 3 1122</v>
      </c>
    </row>
    <row r="1373" customFormat="false" ht="11.25" hidden="false" customHeight="true" outlineLevel="0" collapsed="false">
      <c r="K1373" s="0" t="n">
        <v>2015</v>
      </c>
      <c r="L1373" s="0" t="n">
        <v>27</v>
      </c>
      <c r="M1373" s="0" t="n">
        <v>3</v>
      </c>
      <c r="N1373" s="0" t="n">
        <v>61320</v>
      </c>
      <c r="O1373" s="0" t="n">
        <v>1150</v>
      </c>
      <c r="P1373" s="346" t="n">
        <v>1</v>
      </c>
      <c r="Q1373" s="346" t="str">
        <f aca="false">N1373&amp;" "&amp;O1373</f>
        <v>61320 1150</v>
      </c>
      <c r="R1373" s="346" t="str">
        <f aca="false">N1373&amp;" "&amp;M1373&amp;" "&amp;O1373</f>
        <v>61320 3 1150</v>
      </c>
    </row>
    <row r="1374" customFormat="false" ht="11.25" hidden="false" customHeight="true" outlineLevel="0" collapsed="false">
      <c r="K1374" s="0" t="n">
        <v>2015</v>
      </c>
      <c r="L1374" s="0" t="n">
        <v>27</v>
      </c>
      <c r="M1374" s="0" t="n">
        <v>3</v>
      </c>
      <c r="N1374" s="0" t="n">
        <v>61410</v>
      </c>
      <c r="O1374" s="0" t="n">
        <v>1126</v>
      </c>
      <c r="P1374" s="346" t="n">
        <v>1.3</v>
      </c>
      <c r="Q1374" s="346" t="str">
        <f aca="false">N1374&amp;" "&amp;O1374</f>
        <v>61410 1126</v>
      </c>
      <c r="R1374" s="346" t="str">
        <f aca="false">N1374&amp;" "&amp;M1374&amp;" "&amp;O1374</f>
        <v>61410 3 1126</v>
      </c>
    </row>
    <row r="1375" customFormat="false" ht="11.25" hidden="false" customHeight="true" outlineLevel="0" collapsed="false">
      <c r="K1375" s="0" t="n">
        <v>2015</v>
      </c>
      <c r="L1375" s="0" t="n">
        <v>27</v>
      </c>
      <c r="M1375" s="0" t="n">
        <v>3</v>
      </c>
      <c r="N1375" s="0" t="n">
        <v>61410</v>
      </c>
      <c r="O1375" s="0" t="n">
        <v>1127</v>
      </c>
      <c r="P1375" s="346" t="n">
        <v>4</v>
      </c>
      <c r="Q1375" s="346" t="str">
        <f aca="false">N1375&amp;" "&amp;O1375</f>
        <v>61410 1127</v>
      </c>
      <c r="R1375" s="346" t="str">
        <f aca="false">N1375&amp;" "&amp;M1375&amp;" "&amp;O1375</f>
        <v>61410 3 1127</v>
      </c>
    </row>
    <row r="1376" customFormat="false" ht="11.25" hidden="false" customHeight="true" outlineLevel="0" collapsed="false">
      <c r="K1376" s="0" t="n">
        <v>2015</v>
      </c>
      <c r="L1376" s="0" t="n">
        <v>27</v>
      </c>
      <c r="M1376" s="0" t="n">
        <v>3</v>
      </c>
      <c r="N1376" s="0" t="n">
        <v>61410</v>
      </c>
      <c r="O1376" s="0" t="n">
        <v>1150</v>
      </c>
      <c r="P1376" s="346" t="n">
        <v>6.32</v>
      </c>
      <c r="Q1376" s="346" t="str">
        <f aca="false">N1376&amp;" "&amp;O1376</f>
        <v>61410 1150</v>
      </c>
      <c r="R1376" s="346" t="str">
        <f aca="false">N1376&amp;" "&amp;M1376&amp;" "&amp;O1376</f>
        <v>61410 3 1150</v>
      </c>
    </row>
    <row r="1377" customFormat="false" ht="11.25" hidden="false" customHeight="true" outlineLevel="0" collapsed="false">
      <c r="K1377" s="0" t="n">
        <v>2015</v>
      </c>
      <c r="L1377" s="0" t="n">
        <v>27</v>
      </c>
      <c r="M1377" s="0" t="n">
        <v>9</v>
      </c>
      <c r="N1377" s="0" t="n">
        <v>61100</v>
      </c>
      <c r="O1377" s="0" t="n">
        <v>1120</v>
      </c>
      <c r="P1377" s="346" t="n">
        <v>3.25</v>
      </c>
      <c r="Q1377" s="346" t="str">
        <f aca="false">N1377&amp;" "&amp;O1377</f>
        <v>61100 1120</v>
      </c>
      <c r="R1377" s="346" t="str">
        <f aca="false">N1377&amp;" "&amp;M1377&amp;" "&amp;O1377</f>
        <v>61100 9 1120</v>
      </c>
    </row>
    <row r="1378" customFormat="false" ht="11.25" hidden="false" customHeight="true" outlineLevel="0" collapsed="false">
      <c r="K1378" s="0" t="n">
        <v>2015</v>
      </c>
      <c r="L1378" s="0" t="n">
        <v>27</v>
      </c>
      <c r="M1378" s="0" t="n">
        <v>9</v>
      </c>
      <c r="N1378" s="0" t="n">
        <v>61100</v>
      </c>
      <c r="O1378" s="0" t="n">
        <v>1151</v>
      </c>
      <c r="P1378" s="346" t="n">
        <v>2</v>
      </c>
      <c r="Q1378" s="346" t="str">
        <f aca="false">N1378&amp;" "&amp;O1378</f>
        <v>61100 1151</v>
      </c>
      <c r="R1378" s="346" t="str">
        <f aca="false">N1378&amp;" "&amp;M1378&amp;" "&amp;O1378</f>
        <v>61100 9 1151</v>
      </c>
    </row>
    <row r="1379" customFormat="false" ht="11.25" hidden="false" customHeight="true" outlineLevel="0" collapsed="false">
      <c r="K1379" s="0" t="n">
        <v>2015</v>
      </c>
      <c r="L1379" s="0" t="n">
        <v>27</v>
      </c>
      <c r="M1379" s="0" t="n">
        <v>9</v>
      </c>
      <c r="N1379" s="0" t="n">
        <v>62100</v>
      </c>
      <c r="O1379" s="0" t="n">
        <v>1110</v>
      </c>
      <c r="P1379" s="346" t="n">
        <v>2</v>
      </c>
      <c r="Q1379" s="346" t="str">
        <f aca="false">N1379&amp;" "&amp;O1379</f>
        <v>62100 1110</v>
      </c>
      <c r="R1379" s="346" t="str">
        <f aca="false">N1379&amp;" "&amp;M1379&amp;" "&amp;O1379</f>
        <v>62100 9 1110</v>
      </c>
    </row>
    <row r="1380" customFormat="false" ht="11.25" hidden="false" customHeight="true" outlineLevel="0" collapsed="false">
      <c r="K1380" s="0" t="n">
        <v>2015</v>
      </c>
      <c r="L1380" s="0" t="n">
        <v>27</v>
      </c>
      <c r="M1380" s="0" t="n">
        <v>9</v>
      </c>
      <c r="N1380" s="0" t="n">
        <v>62100</v>
      </c>
      <c r="O1380" s="0" t="n">
        <v>1111</v>
      </c>
      <c r="P1380" s="346" t="n">
        <v>5</v>
      </c>
      <c r="Q1380" s="346" t="str">
        <f aca="false">N1380&amp;" "&amp;O1380</f>
        <v>62100 1111</v>
      </c>
      <c r="R1380" s="346" t="str">
        <f aca="false">N1380&amp;" "&amp;M1380&amp;" "&amp;O1380</f>
        <v>62100 9 1111</v>
      </c>
    </row>
    <row r="1381" customFormat="false" ht="11.25" hidden="false" customHeight="true" outlineLevel="0" collapsed="false">
      <c r="K1381" s="0" t="n">
        <v>2015</v>
      </c>
      <c r="L1381" s="0" t="n">
        <v>27</v>
      </c>
      <c r="M1381" s="0" t="n">
        <v>9</v>
      </c>
      <c r="N1381" s="0" t="n">
        <v>62100</v>
      </c>
      <c r="O1381" s="0" t="n">
        <v>1112</v>
      </c>
      <c r="P1381" s="346" t="n">
        <v>1</v>
      </c>
      <c r="Q1381" s="346" t="str">
        <f aca="false">N1381&amp;" "&amp;O1381</f>
        <v>62100 1112</v>
      </c>
      <c r="R1381" s="346" t="str">
        <f aca="false">N1381&amp;" "&amp;M1381&amp;" "&amp;O1381</f>
        <v>62100 9 1112</v>
      </c>
    </row>
    <row r="1382" customFormat="false" ht="11.25" hidden="false" customHeight="true" outlineLevel="0" collapsed="false">
      <c r="K1382" s="0" t="n">
        <v>2015</v>
      </c>
      <c r="L1382" s="0" t="n">
        <v>27</v>
      </c>
      <c r="M1382" s="0" t="n">
        <v>9</v>
      </c>
      <c r="N1382" s="0" t="n">
        <v>62100</v>
      </c>
      <c r="O1382" s="0" t="n">
        <v>1130</v>
      </c>
      <c r="P1382" s="346" t="n">
        <v>2</v>
      </c>
      <c r="Q1382" s="346" t="str">
        <f aca="false">N1382&amp;" "&amp;O1382</f>
        <v>62100 1130</v>
      </c>
      <c r="R1382" s="346" t="str">
        <f aca="false">N1382&amp;" "&amp;M1382&amp;" "&amp;O1382</f>
        <v>62100 9 1130</v>
      </c>
    </row>
    <row r="1383" customFormat="false" ht="11.25" hidden="false" customHeight="true" outlineLevel="0" collapsed="false">
      <c r="K1383" s="0" t="n">
        <v>2015</v>
      </c>
      <c r="L1383" s="0" t="n">
        <v>27</v>
      </c>
      <c r="M1383" s="0" t="n">
        <v>9</v>
      </c>
      <c r="N1383" s="0" t="n">
        <v>62100</v>
      </c>
      <c r="O1383" s="0" t="n">
        <v>1150</v>
      </c>
      <c r="P1383" s="346" t="n">
        <v>5</v>
      </c>
      <c r="Q1383" s="346" t="str">
        <f aca="false">N1383&amp;" "&amp;O1383</f>
        <v>62100 1150</v>
      </c>
      <c r="R1383" s="346" t="str">
        <f aca="false">N1383&amp;" "&amp;M1383&amp;" "&amp;O1383</f>
        <v>62100 9 1150</v>
      </c>
    </row>
    <row r="1384" customFormat="false" ht="11.25" hidden="false" customHeight="true" outlineLevel="0" collapsed="false">
      <c r="K1384" s="0" t="n">
        <v>2015</v>
      </c>
      <c r="L1384" s="0" t="n">
        <v>27</v>
      </c>
      <c r="M1384" s="0" t="n">
        <v>9</v>
      </c>
      <c r="N1384" s="0" t="n">
        <v>62200</v>
      </c>
      <c r="O1384" s="0" t="n">
        <v>1130</v>
      </c>
      <c r="P1384" s="346" t="n">
        <v>2</v>
      </c>
      <c r="Q1384" s="346" t="str">
        <f aca="false">N1384&amp;" "&amp;O1384</f>
        <v>62200 1130</v>
      </c>
      <c r="R1384" s="346" t="str">
        <f aca="false">N1384&amp;" "&amp;M1384&amp;" "&amp;O1384</f>
        <v>62200 9 1130</v>
      </c>
    </row>
    <row r="1385" customFormat="false" ht="11.25" hidden="false" customHeight="true" outlineLevel="0" collapsed="false">
      <c r="K1385" s="0" t="n">
        <v>2015</v>
      </c>
      <c r="L1385" s="0" t="n">
        <v>27</v>
      </c>
      <c r="M1385" s="0" t="n">
        <v>9</v>
      </c>
      <c r="N1385" s="0" t="n">
        <v>62200</v>
      </c>
      <c r="O1385" s="0" t="n">
        <v>1131</v>
      </c>
      <c r="P1385" s="346" t="n">
        <v>7</v>
      </c>
      <c r="Q1385" s="346" t="str">
        <f aca="false">N1385&amp;" "&amp;O1385</f>
        <v>62200 1131</v>
      </c>
      <c r="R1385" s="346" t="str">
        <f aca="false">N1385&amp;" "&amp;M1385&amp;" "&amp;O1385</f>
        <v>62200 9 1131</v>
      </c>
    </row>
    <row r="1386" customFormat="false" ht="11.25" hidden="false" customHeight="true" outlineLevel="0" collapsed="false">
      <c r="K1386" s="0" t="n">
        <v>2015</v>
      </c>
      <c r="L1386" s="0" t="n">
        <v>27</v>
      </c>
      <c r="M1386" s="0" t="n">
        <v>9</v>
      </c>
      <c r="N1386" s="0" t="n">
        <v>62200</v>
      </c>
      <c r="O1386" s="0" t="n">
        <v>1132</v>
      </c>
      <c r="P1386" s="346" t="n">
        <v>3</v>
      </c>
      <c r="Q1386" s="346" t="str">
        <f aca="false">N1386&amp;" "&amp;O1386</f>
        <v>62200 1132</v>
      </c>
      <c r="R1386" s="346" t="str">
        <f aca="false">N1386&amp;" "&amp;M1386&amp;" "&amp;O1386</f>
        <v>62200 9 1132</v>
      </c>
    </row>
    <row r="1387" customFormat="false" ht="11.25" hidden="false" customHeight="true" outlineLevel="0" collapsed="false">
      <c r="K1387" s="0" t="n">
        <v>2015</v>
      </c>
      <c r="L1387" s="0" t="n">
        <v>27</v>
      </c>
      <c r="M1387" s="0" t="n">
        <v>9</v>
      </c>
      <c r="N1387" s="0" t="n">
        <v>63000</v>
      </c>
      <c r="O1387" s="0" t="n">
        <v>1110</v>
      </c>
      <c r="P1387" s="346" t="n">
        <v>2</v>
      </c>
      <c r="Q1387" s="346" t="str">
        <f aca="false">N1387&amp;" "&amp;O1387</f>
        <v>63000 1110</v>
      </c>
      <c r="R1387" s="346" t="str">
        <f aca="false">N1387&amp;" "&amp;M1387&amp;" "&amp;O1387</f>
        <v>63000 9 1110</v>
      </c>
    </row>
    <row r="1388" customFormat="false" ht="11.25" hidden="false" customHeight="true" outlineLevel="0" collapsed="false">
      <c r="K1388" s="0" t="n">
        <v>2015</v>
      </c>
      <c r="L1388" s="0" t="n">
        <v>27</v>
      </c>
      <c r="M1388" s="0" t="n">
        <v>9</v>
      </c>
      <c r="N1388" s="0" t="n">
        <v>63000</v>
      </c>
      <c r="O1388" s="0" t="n">
        <v>1150</v>
      </c>
      <c r="P1388" s="346" t="n">
        <v>2</v>
      </c>
      <c r="Q1388" s="346" t="str">
        <f aca="false">N1388&amp;" "&amp;O1388</f>
        <v>63000 1150</v>
      </c>
      <c r="R1388" s="346" t="str">
        <f aca="false">N1388&amp;" "&amp;M1388&amp;" "&amp;O1388</f>
        <v>63000 9 1150</v>
      </c>
    </row>
    <row r="1389" customFormat="false" ht="11.25" hidden="false" customHeight="true" outlineLevel="0" collapsed="false">
      <c r="K1389" s="0" t="n">
        <v>2015</v>
      </c>
      <c r="L1389" s="0" t="n">
        <v>27</v>
      </c>
      <c r="M1389" s="0" t="n">
        <v>9</v>
      </c>
      <c r="N1389" s="0" t="n">
        <v>63000</v>
      </c>
      <c r="O1389" s="0" t="n">
        <v>1160</v>
      </c>
      <c r="P1389" s="346" t="n">
        <v>6</v>
      </c>
      <c r="Q1389" s="346" t="str">
        <f aca="false">N1389&amp;" "&amp;O1389</f>
        <v>63000 1160</v>
      </c>
      <c r="R1389" s="346" t="str">
        <f aca="false">N1389&amp;" "&amp;M1389&amp;" "&amp;O1389</f>
        <v>63000 9 1160</v>
      </c>
    </row>
    <row r="1390" customFormat="false" ht="11.25" hidden="false" customHeight="true" outlineLevel="0" collapsed="false">
      <c r="K1390" s="0" t="n">
        <v>2015</v>
      </c>
      <c r="L1390" s="0" t="n">
        <v>27</v>
      </c>
      <c r="M1390" s="0" t="n">
        <v>9</v>
      </c>
      <c r="N1390" s="0" t="n">
        <v>63000</v>
      </c>
      <c r="O1390" s="0" t="n">
        <v>1170</v>
      </c>
      <c r="P1390" s="346" t="n">
        <v>75</v>
      </c>
      <c r="Q1390" s="346" t="str">
        <f aca="false">N1390&amp;" "&amp;O1390</f>
        <v>63000 1170</v>
      </c>
      <c r="R1390" s="346" t="str">
        <f aca="false">N1390&amp;" "&amp;M1390&amp;" "&amp;O1390</f>
        <v>63000 9 1170</v>
      </c>
    </row>
    <row r="1391" customFormat="false" ht="11.25" hidden="false" customHeight="true" outlineLevel="0" collapsed="false">
      <c r="K1391" s="0" t="n">
        <v>2015</v>
      </c>
      <c r="L1391" s="0" t="n">
        <v>27</v>
      </c>
      <c r="M1391" s="0" t="n">
        <v>9</v>
      </c>
      <c r="N1391" s="0" t="n">
        <v>64000</v>
      </c>
      <c r="O1391" s="0" t="n">
        <v>1110</v>
      </c>
      <c r="P1391" s="346" t="n">
        <v>1</v>
      </c>
      <c r="Q1391" s="346" t="str">
        <f aca="false">N1391&amp;" "&amp;O1391</f>
        <v>64000 1110</v>
      </c>
      <c r="R1391" s="346" t="str">
        <f aca="false">N1391&amp;" "&amp;M1391&amp;" "&amp;O1391</f>
        <v>64000 9 1110</v>
      </c>
    </row>
    <row r="1392" customFormat="false" ht="11.25" hidden="false" customHeight="true" outlineLevel="0" collapsed="false">
      <c r="K1392" s="0" t="n">
        <v>2015</v>
      </c>
      <c r="L1392" s="0" t="n">
        <v>27</v>
      </c>
      <c r="M1392" s="0" t="n">
        <v>9</v>
      </c>
      <c r="N1392" s="0" t="n">
        <v>64000</v>
      </c>
      <c r="O1392" s="0" t="n">
        <v>1150</v>
      </c>
      <c r="P1392" s="346" t="n">
        <v>1</v>
      </c>
      <c r="Q1392" s="346" t="str">
        <f aca="false">N1392&amp;" "&amp;O1392</f>
        <v>64000 1150</v>
      </c>
      <c r="R1392" s="346" t="str">
        <f aca="false">N1392&amp;" "&amp;M1392&amp;" "&amp;O1392</f>
        <v>64000 9 1150</v>
      </c>
    </row>
    <row r="1393" customFormat="false" ht="11.25" hidden="false" customHeight="true" outlineLevel="0" collapsed="false">
      <c r="K1393" s="0" t="n">
        <v>2015</v>
      </c>
      <c r="L1393" s="0" t="n">
        <v>27</v>
      </c>
      <c r="M1393" s="0" t="n">
        <v>9</v>
      </c>
      <c r="N1393" s="0" t="n">
        <v>64000</v>
      </c>
      <c r="O1393" s="0" t="n">
        <v>1160</v>
      </c>
      <c r="P1393" s="346" t="n">
        <v>11</v>
      </c>
      <c r="Q1393" s="346" t="str">
        <f aca="false">N1393&amp;" "&amp;O1393</f>
        <v>64000 1160</v>
      </c>
      <c r="R1393" s="346" t="str">
        <f aca="false">N1393&amp;" "&amp;M1393&amp;" "&amp;O1393</f>
        <v>64000 9 1160</v>
      </c>
    </row>
    <row r="1394" customFormat="false" ht="11.25" hidden="false" customHeight="true" outlineLevel="0" collapsed="false">
      <c r="K1394" s="0" t="n">
        <v>2015</v>
      </c>
      <c r="L1394" s="0" t="n">
        <v>27</v>
      </c>
      <c r="M1394" s="0" t="n">
        <v>9</v>
      </c>
      <c r="N1394" s="0" t="n">
        <v>64000</v>
      </c>
      <c r="O1394" s="0" t="n">
        <v>1190</v>
      </c>
      <c r="P1394" s="346" t="n">
        <v>13</v>
      </c>
      <c r="Q1394" s="346" t="str">
        <f aca="false">N1394&amp;" "&amp;O1394</f>
        <v>64000 1190</v>
      </c>
      <c r="R1394" s="346" t="str">
        <f aca="false">N1394&amp;" "&amp;M1394&amp;" "&amp;O1394</f>
        <v>64000 9 1190</v>
      </c>
    </row>
    <row r="1395" customFormat="false" ht="11.25" hidden="false" customHeight="true" outlineLevel="0" collapsed="false">
      <c r="K1395" s="0" t="n">
        <v>2015</v>
      </c>
      <c r="L1395" s="0" t="n">
        <v>27</v>
      </c>
      <c r="M1395" s="0" t="n">
        <v>9</v>
      </c>
      <c r="N1395" s="0" t="n">
        <v>65000</v>
      </c>
      <c r="O1395" s="0" t="n">
        <v>1110</v>
      </c>
      <c r="P1395" s="346" t="n">
        <v>1</v>
      </c>
      <c r="Q1395" s="346" t="str">
        <f aca="false">N1395&amp;" "&amp;O1395</f>
        <v>65000 1110</v>
      </c>
      <c r="R1395" s="346" t="str">
        <f aca="false">N1395&amp;" "&amp;M1395&amp;" "&amp;O1395</f>
        <v>65000 9 1110</v>
      </c>
    </row>
    <row r="1396" customFormat="false" ht="11.25" hidden="false" customHeight="true" outlineLevel="0" collapsed="false">
      <c r="K1396" s="0" t="n">
        <v>2015</v>
      </c>
      <c r="L1396" s="0" t="n">
        <v>27</v>
      </c>
      <c r="M1396" s="0" t="n">
        <v>9</v>
      </c>
      <c r="N1396" s="0" t="n">
        <v>65000</v>
      </c>
      <c r="O1396" s="0" t="n">
        <v>1130</v>
      </c>
      <c r="P1396" s="346" t="n">
        <v>8</v>
      </c>
      <c r="Q1396" s="346" t="str">
        <f aca="false">N1396&amp;" "&amp;O1396</f>
        <v>65000 1130</v>
      </c>
      <c r="R1396" s="346" t="str">
        <f aca="false">N1396&amp;" "&amp;M1396&amp;" "&amp;O1396</f>
        <v>65000 9 1130</v>
      </c>
    </row>
    <row r="1397" customFormat="false" ht="11.25" hidden="false" customHeight="true" outlineLevel="0" collapsed="false">
      <c r="K1397" s="0" t="n">
        <v>2015</v>
      </c>
      <c r="L1397" s="0" t="n">
        <v>27</v>
      </c>
      <c r="M1397" s="0" t="n">
        <v>9</v>
      </c>
      <c r="N1397" s="0" t="n">
        <v>65000</v>
      </c>
      <c r="O1397" s="0" t="n">
        <v>1190</v>
      </c>
      <c r="P1397" s="346" t="n">
        <v>40.79</v>
      </c>
      <c r="Q1397" s="346" t="str">
        <f aca="false">N1397&amp;" "&amp;O1397</f>
        <v>65000 1190</v>
      </c>
      <c r="R1397" s="346" t="str">
        <f aca="false">N1397&amp;" "&amp;M1397&amp;" "&amp;O1397</f>
        <v>65000 9 1190</v>
      </c>
    </row>
    <row r="1398" customFormat="false" ht="11.25" hidden="false" customHeight="true" outlineLevel="0" collapsed="false">
      <c r="K1398" s="0" t="n">
        <v>2015</v>
      </c>
      <c r="L1398" s="0" t="n">
        <v>27</v>
      </c>
      <c r="M1398" s="0" t="n">
        <v>9</v>
      </c>
      <c r="N1398" s="0" t="n">
        <v>68000</v>
      </c>
      <c r="O1398" s="0" t="n">
        <v>1110</v>
      </c>
      <c r="P1398" s="346" t="n">
        <v>2</v>
      </c>
      <c r="Q1398" s="346" t="str">
        <f aca="false">N1398&amp;" "&amp;O1398</f>
        <v>68000 1110</v>
      </c>
      <c r="R1398" s="346" t="str">
        <f aca="false">N1398&amp;" "&amp;M1398&amp;" "&amp;O1398</f>
        <v>68000 9 1110</v>
      </c>
    </row>
    <row r="1399" customFormat="false" ht="11.25" hidden="false" customHeight="true" outlineLevel="0" collapsed="false">
      <c r="K1399" s="0" t="n">
        <v>2015</v>
      </c>
      <c r="L1399" s="0" t="n">
        <v>27</v>
      </c>
      <c r="M1399" s="0" t="n">
        <v>9</v>
      </c>
      <c r="N1399" s="0" t="n">
        <v>68000</v>
      </c>
      <c r="O1399" s="0" t="n">
        <v>1120</v>
      </c>
      <c r="P1399" s="346" t="n">
        <v>5</v>
      </c>
      <c r="Q1399" s="346" t="str">
        <f aca="false">N1399&amp;" "&amp;O1399</f>
        <v>68000 1120</v>
      </c>
      <c r="R1399" s="346" t="str">
        <f aca="false">N1399&amp;" "&amp;M1399&amp;" "&amp;O1399</f>
        <v>68000 9 1120</v>
      </c>
    </row>
    <row r="1400" customFormat="false" ht="11.25" hidden="false" customHeight="true" outlineLevel="0" collapsed="false">
      <c r="K1400" s="0" t="n">
        <v>2015</v>
      </c>
      <c r="L1400" s="0" t="n">
        <v>27</v>
      </c>
      <c r="M1400" s="0" t="n">
        <v>9</v>
      </c>
      <c r="N1400" s="0" t="n">
        <v>68000</v>
      </c>
      <c r="O1400" s="0" t="n">
        <v>1141</v>
      </c>
      <c r="P1400" s="346" t="n">
        <v>7</v>
      </c>
      <c r="Q1400" s="346" t="str">
        <f aca="false">N1400&amp;" "&amp;O1400</f>
        <v>68000 1141</v>
      </c>
      <c r="R1400" s="346" t="str">
        <f aca="false">N1400&amp;" "&amp;M1400&amp;" "&amp;O1400</f>
        <v>68000 9 1141</v>
      </c>
    </row>
    <row r="1401" customFormat="false" ht="11.25" hidden="false" customHeight="true" outlineLevel="0" collapsed="false">
      <c r="K1401" s="0" t="n">
        <v>2015</v>
      </c>
      <c r="L1401" s="0" t="n">
        <v>28</v>
      </c>
      <c r="M1401" s="0" t="n">
        <v>2</v>
      </c>
      <c r="N1401" s="0" t="n">
        <v>61100</v>
      </c>
      <c r="O1401" s="0" t="n">
        <v>1120</v>
      </c>
      <c r="P1401" s="346" t="n">
        <v>82.25</v>
      </c>
      <c r="Q1401" s="346" t="str">
        <f aca="false">N1401&amp;" "&amp;O1401</f>
        <v>61100 1120</v>
      </c>
      <c r="R1401" s="346" t="str">
        <f aca="false">N1401&amp;" "&amp;M1401&amp;" "&amp;O1401</f>
        <v>61100 2 1120</v>
      </c>
    </row>
    <row r="1402" customFormat="false" ht="11.25" hidden="false" customHeight="true" outlineLevel="0" collapsed="false">
      <c r="K1402" s="0" t="n">
        <v>2015</v>
      </c>
      <c r="L1402" s="0" t="n">
        <v>28</v>
      </c>
      <c r="M1402" s="0" t="n">
        <v>2</v>
      </c>
      <c r="N1402" s="0" t="n">
        <v>61100</v>
      </c>
      <c r="O1402" s="0" t="n">
        <v>1151</v>
      </c>
      <c r="P1402" s="346" t="n">
        <v>21</v>
      </c>
      <c r="Q1402" s="346" t="str">
        <f aca="false">N1402&amp;" "&amp;O1402</f>
        <v>61100 1151</v>
      </c>
      <c r="R1402" s="346" t="str">
        <f aca="false">N1402&amp;" "&amp;M1402&amp;" "&amp;O1402</f>
        <v>61100 2 1151</v>
      </c>
    </row>
    <row r="1403" customFormat="false" ht="11.25" hidden="false" customHeight="true" outlineLevel="0" collapsed="false">
      <c r="K1403" s="0" t="n">
        <v>2015</v>
      </c>
      <c r="L1403" s="0" t="n">
        <v>28</v>
      </c>
      <c r="M1403" s="0" t="n">
        <v>2</v>
      </c>
      <c r="N1403" s="0" t="n">
        <v>61100</v>
      </c>
      <c r="O1403" s="0" t="n">
        <v>1520</v>
      </c>
      <c r="P1403" s="346" t="n">
        <v>6.42</v>
      </c>
      <c r="Q1403" s="346" t="str">
        <f aca="false">N1403&amp;" "&amp;O1403</f>
        <v>61100 1520</v>
      </c>
      <c r="R1403" s="346" t="str">
        <f aca="false">N1403&amp;" "&amp;M1403&amp;" "&amp;O1403</f>
        <v>61100 2 1520</v>
      </c>
    </row>
    <row r="1404" customFormat="false" ht="11.25" hidden="false" customHeight="true" outlineLevel="0" collapsed="false">
      <c r="K1404" s="0" t="n">
        <v>2015</v>
      </c>
      <c r="L1404" s="0" t="n">
        <v>28</v>
      </c>
      <c r="M1404" s="0" t="n">
        <v>2</v>
      </c>
      <c r="N1404" s="0" t="n">
        <v>61210</v>
      </c>
      <c r="O1404" s="0" t="n">
        <v>1120</v>
      </c>
      <c r="P1404" s="346" t="n">
        <v>2</v>
      </c>
      <c r="Q1404" s="346" t="str">
        <f aca="false">N1404&amp;" "&amp;O1404</f>
        <v>61210 1120</v>
      </c>
      <c r="R1404" s="346" t="str">
        <f aca="false">N1404&amp;" "&amp;M1404&amp;" "&amp;O1404</f>
        <v>61210 2 1120</v>
      </c>
    </row>
    <row r="1405" customFormat="false" ht="11.25" hidden="false" customHeight="true" outlineLevel="0" collapsed="false">
      <c r="K1405" s="0" t="n">
        <v>2015</v>
      </c>
      <c r="L1405" s="0" t="n">
        <v>28</v>
      </c>
      <c r="M1405" s="0" t="n">
        <v>2</v>
      </c>
      <c r="N1405" s="0" t="n">
        <v>61230</v>
      </c>
      <c r="O1405" s="0" t="n">
        <v>1120</v>
      </c>
      <c r="P1405" s="346" t="n">
        <v>0.11</v>
      </c>
      <c r="Q1405" s="346" t="str">
        <f aca="false">N1405&amp;" "&amp;O1405</f>
        <v>61230 1120</v>
      </c>
      <c r="R1405" s="346" t="str">
        <f aca="false">N1405&amp;" "&amp;M1405&amp;" "&amp;O1405</f>
        <v>61230 2 1120</v>
      </c>
    </row>
    <row r="1406" customFormat="false" ht="11.25" hidden="false" customHeight="true" outlineLevel="0" collapsed="false">
      <c r="K1406" s="0" t="n">
        <v>2015</v>
      </c>
      <c r="L1406" s="0" t="n">
        <v>28</v>
      </c>
      <c r="M1406" s="0" t="n">
        <v>2</v>
      </c>
      <c r="N1406" s="0" t="n">
        <v>61310</v>
      </c>
      <c r="O1406" s="0" t="n">
        <v>1110</v>
      </c>
      <c r="P1406" s="346" t="n">
        <v>1</v>
      </c>
      <c r="Q1406" s="346" t="str">
        <f aca="false">N1406&amp;" "&amp;O1406</f>
        <v>61310 1110</v>
      </c>
      <c r="R1406" s="346" t="str">
        <f aca="false">N1406&amp;" "&amp;M1406&amp;" "&amp;O1406</f>
        <v>61310 2 1110</v>
      </c>
    </row>
    <row r="1407" customFormat="false" ht="11.25" hidden="false" customHeight="true" outlineLevel="0" collapsed="false">
      <c r="K1407" s="0" t="n">
        <v>2015</v>
      </c>
      <c r="L1407" s="0" t="n">
        <v>28</v>
      </c>
      <c r="M1407" s="0" t="n">
        <v>2</v>
      </c>
      <c r="N1407" s="0" t="n">
        <v>61310</v>
      </c>
      <c r="O1407" s="0" t="n">
        <v>1120</v>
      </c>
      <c r="P1407" s="346" t="n">
        <v>0.45</v>
      </c>
      <c r="Q1407" s="346" t="str">
        <f aca="false">N1407&amp;" "&amp;O1407</f>
        <v>61310 1120</v>
      </c>
      <c r="R1407" s="346" t="str">
        <f aca="false">N1407&amp;" "&amp;M1407&amp;" "&amp;O1407</f>
        <v>61310 2 1120</v>
      </c>
    </row>
    <row r="1408" customFormat="false" ht="11.25" hidden="false" customHeight="true" outlineLevel="0" collapsed="false">
      <c r="K1408" s="0" t="n">
        <v>2015</v>
      </c>
      <c r="L1408" s="0" t="n">
        <v>28</v>
      </c>
      <c r="M1408" s="0" t="n">
        <v>2</v>
      </c>
      <c r="N1408" s="0" t="n">
        <v>61310</v>
      </c>
      <c r="O1408" s="0" t="n">
        <v>1150</v>
      </c>
      <c r="P1408" s="346" t="n">
        <v>1</v>
      </c>
      <c r="Q1408" s="346" t="str">
        <f aca="false">N1408&amp;" "&amp;O1408</f>
        <v>61310 1150</v>
      </c>
      <c r="R1408" s="346" t="str">
        <f aca="false">N1408&amp;" "&amp;M1408&amp;" "&amp;O1408</f>
        <v>61310 2 1150</v>
      </c>
    </row>
    <row r="1409" customFormat="false" ht="11.25" hidden="false" customHeight="true" outlineLevel="0" collapsed="false">
      <c r="K1409" s="0" t="n">
        <v>2015</v>
      </c>
      <c r="L1409" s="0" t="n">
        <v>28</v>
      </c>
      <c r="M1409" s="0" t="n">
        <v>2</v>
      </c>
      <c r="N1409" s="0" t="n">
        <v>61320</v>
      </c>
      <c r="O1409" s="0" t="n">
        <v>1122</v>
      </c>
      <c r="P1409" s="346" t="n">
        <v>2</v>
      </c>
      <c r="Q1409" s="346" t="str">
        <f aca="false">N1409&amp;" "&amp;O1409</f>
        <v>61320 1122</v>
      </c>
      <c r="R1409" s="346" t="str">
        <f aca="false">N1409&amp;" "&amp;M1409&amp;" "&amp;O1409</f>
        <v>61320 2 1122</v>
      </c>
    </row>
    <row r="1410" customFormat="false" ht="11.25" hidden="false" customHeight="true" outlineLevel="0" collapsed="false">
      <c r="K1410" s="0" t="n">
        <v>2015</v>
      </c>
      <c r="L1410" s="0" t="n">
        <v>28</v>
      </c>
      <c r="M1410" s="0" t="n">
        <v>2</v>
      </c>
      <c r="N1410" s="0" t="n">
        <v>61410</v>
      </c>
      <c r="O1410" s="0" t="n">
        <v>1126</v>
      </c>
      <c r="P1410" s="346" t="n">
        <v>2</v>
      </c>
      <c r="Q1410" s="346" t="str">
        <f aca="false">N1410&amp;" "&amp;O1410</f>
        <v>61410 1126</v>
      </c>
      <c r="R1410" s="346" t="str">
        <f aca="false">N1410&amp;" "&amp;M1410&amp;" "&amp;O1410</f>
        <v>61410 2 1126</v>
      </c>
    </row>
    <row r="1411" customFormat="false" ht="11.25" hidden="false" customHeight="true" outlineLevel="0" collapsed="false">
      <c r="K1411" s="0" t="n">
        <v>2015</v>
      </c>
      <c r="L1411" s="0" t="n">
        <v>28</v>
      </c>
      <c r="M1411" s="0" t="n">
        <v>2</v>
      </c>
      <c r="N1411" s="0" t="n">
        <v>61410</v>
      </c>
      <c r="O1411" s="0" t="n">
        <v>1127</v>
      </c>
      <c r="P1411" s="346" t="n">
        <v>2</v>
      </c>
      <c r="Q1411" s="346" t="str">
        <f aca="false">N1411&amp;" "&amp;O1411</f>
        <v>61410 1127</v>
      </c>
      <c r="R1411" s="346" t="str">
        <f aca="false">N1411&amp;" "&amp;M1411&amp;" "&amp;O1411</f>
        <v>61410 2 1127</v>
      </c>
    </row>
    <row r="1412" customFormat="false" ht="11.25" hidden="false" customHeight="true" outlineLevel="0" collapsed="false">
      <c r="K1412" s="0" t="n">
        <v>2015</v>
      </c>
      <c r="L1412" s="0" t="n">
        <v>28</v>
      </c>
      <c r="M1412" s="0" t="n">
        <v>2</v>
      </c>
      <c r="N1412" s="0" t="n">
        <v>61410</v>
      </c>
      <c r="O1412" s="0" t="n">
        <v>1150</v>
      </c>
      <c r="P1412" s="346" t="n">
        <v>4</v>
      </c>
      <c r="Q1412" s="346" t="str">
        <f aca="false">N1412&amp;" "&amp;O1412</f>
        <v>61410 1150</v>
      </c>
      <c r="R1412" s="346" t="str">
        <f aca="false">N1412&amp;" "&amp;M1412&amp;" "&amp;O1412</f>
        <v>61410 2 1150</v>
      </c>
    </row>
    <row r="1413" customFormat="false" ht="11.25" hidden="false" customHeight="true" outlineLevel="0" collapsed="false">
      <c r="K1413" s="0" t="n">
        <v>2015</v>
      </c>
      <c r="L1413" s="0" t="n">
        <v>28</v>
      </c>
      <c r="M1413" s="0" t="n">
        <v>3</v>
      </c>
      <c r="N1413" s="0" t="n">
        <v>61100</v>
      </c>
      <c r="O1413" s="0" t="n">
        <v>1120</v>
      </c>
      <c r="P1413" s="346" t="n">
        <v>36.25</v>
      </c>
      <c r="Q1413" s="346" t="str">
        <f aca="false">N1413&amp;" "&amp;O1413</f>
        <v>61100 1120</v>
      </c>
      <c r="R1413" s="346" t="str">
        <f aca="false">N1413&amp;" "&amp;M1413&amp;" "&amp;O1413</f>
        <v>61100 3 1120</v>
      </c>
    </row>
    <row r="1414" customFormat="false" ht="11.25" hidden="false" customHeight="true" outlineLevel="0" collapsed="false">
      <c r="K1414" s="0" t="n">
        <v>2015</v>
      </c>
      <c r="L1414" s="0" t="n">
        <v>28</v>
      </c>
      <c r="M1414" s="0" t="n">
        <v>3</v>
      </c>
      <c r="N1414" s="0" t="n">
        <v>61100</v>
      </c>
      <c r="O1414" s="0" t="n">
        <v>1151</v>
      </c>
      <c r="P1414" s="346" t="n">
        <v>4</v>
      </c>
      <c r="Q1414" s="346" t="str">
        <f aca="false">N1414&amp;" "&amp;O1414</f>
        <v>61100 1151</v>
      </c>
      <c r="R1414" s="346" t="str">
        <f aca="false">N1414&amp;" "&amp;M1414&amp;" "&amp;O1414</f>
        <v>61100 3 1151</v>
      </c>
    </row>
    <row r="1415" customFormat="false" ht="11.25" hidden="false" customHeight="true" outlineLevel="0" collapsed="false">
      <c r="K1415" s="0" t="n">
        <v>2015</v>
      </c>
      <c r="L1415" s="0" t="n">
        <v>28</v>
      </c>
      <c r="M1415" s="0" t="n">
        <v>3</v>
      </c>
      <c r="N1415" s="0" t="n">
        <v>61100</v>
      </c>
      <c r="O1415" s="0" t="n">
        <v>1520</v>
      </c>
      <c r="P1415" s="346" t="n">
        <v>3.22</v>
      </c>
      <c r="Q1415" s="346" t="str">
        <f aca="false">N1415&amp;" "&amp;O1415</f>
        <v>61100 1520</v>
      </c>
      <c r="R1415" s="346" t="str">
        <f aca="false">N1415&amp;" "&amp;M1415&amp;" "&amp;O1415</f>
        <v>61100 3 1520</v>
      </c>
    </row>
    <row r="1416" customFormat="false" ht="11.25" hidden="false" customHeight="true" outlineLevel="0" collapsed="false">
      <c r="K1416" s="0" t="n">
        <v>2015</v>
      </c>
      <c r="L1416" s="0" t="n">
        <v>28</v>
      </c>
      <c r="M1416" s="0" t="n">
        <v>3</v>
      </c>
      <c r="N1416" s="0" t="n">
        <v>61210</v>
      </c>
      <c r="O1416" s="0" t="n">
        <v>1120</v>
      </c>
      <c r="P1416" s="346" t="n">
        <v>2</v>
      </c>
      <c r="Q1416" s="346" t="str">
        <f aca="false">N1416&amp;" "&amp;O1416</f>
        <v>61210 1120</v>
      </c>
      <c r="R1416" s="346" t="str">
        <f aca="false">N1416&amp;" "&amp;M1416&amp;" "&amp;O1416</f>
        <v>61210 3 1120</v>
      </c>
    </row>
    <row r="1417" customFormat="false" ht="11.25" hidden="false" customHeight="true" outlineLevel="0" collapsed="false">
      <c r="K1417" s="0" t="n">
        <v>2015</v>
      </c>
      <c r="L1417" s="0" t="n">
        <v>28</v>
      </c>
      <c r="M1417" s="0" t="n">
        <v>3</v>
      </c>
      <c r="N1417" s="0" t="n">
        <v>61230</v>
      </c>
      <c r="O1417" s="0" t="n">
        <v>1120</v>
      </c>
      <c r="P1417" s="346" t="n">
        <v>0.41</v>
      </c>
      <c r="Q1417" s="346" t="str">
        <f aca="false">N1417&amp;" "&amp;O1417</f>
        <v>61230 1120</v>
      </c>
      <c r="R1417" s="346" t="str">
        <f aca="false">N1417&amp;" "&amp;M1417&amp;" "&amp;O1417</f>
        <v>61230 3 1120</v>
      </c>
    </row>
    <row r="1418" customFormat="false" ht="11.25" hidden="false" customHeight="true" outlineLevel="0" collapsed="false">
      <c r="K1418" s="0" t="n">
        <v>2015</v>
      </c>
      <c r="L1418" s="0" t="n">
        <v>28</v>
      </c>
      <c r="M1418" s="0" t="n">
        <v>3</v>
      </c>
      <c r="N1418" s="0" t="n">
        <v>61310</v>
      </c>
      <c r="O1418" s="0" t="n">
        <v>1110</v>
      </c>
      <c r="P1418" s="346" t="n">
        <v>1</v>
      </c>
      <c r="Q1418" s="346" t="str">
        <f aca="false">N1418&amp;" "&amp;O1418</f>
        <v>61310 1110</v>
      </c>
      <c r="R1418" s="346" t="str">
        <f aca="false">N1418&amp;" "&amp;M1418&amp;" "&amp;O1418</f>
        <v>61310 3 1110</v>
      </c>
    </row>
    <row r="1419" customFormat="false" ht="11.25" hidden="false" customHeight="true" outlineLevel="0" collapsed="false">
      <c r="K1419" s="0" t="n">
        <v>2015</v>
      </c>
      <c r="L1419" s="0" t="n">
        <v>28</v>
      </c>
      <c r="M1419" s="0" t="n">
        <v>3</v>
      </c>
      <c r="N1419" s="0" t="n">
        <v>61320</v>
      </c>
      <c r="O1419" s="0" t="n">
        <v>1122</v>
      </c>
      <c r="P1419" s="346" t="n">
        <v>1</v>
      </c>
      <c r="Q1419" s="346" t="str">
        <f aca="false">N1419&amp;" "&amp;O1419</f>
        <v>61320 1122</v>
      </c>
      <c r="R1419" s="346" t="str">
        <f aca="false">N1419&amp;" "&amp;M1419&amp;" "&amp;O1419</f>
        <v>61320 3 1122</v>
      </c>
    </row>
    <row r="1420" customFormat="false" ht="11.25" hidden="false" customHeight="true" outlineLevel="0" collapsed="false">
      <c r="K1420" s="0" t="n">
        <v>2015</v>
      </c>
      <c r="L1420" s="0" t="n">
        <v>28</v>
      </c>
      <c r="M1420" s="0" t="n">
        <v>3</v>
      </c>
      <c r="N1420" s="0" t="n">
        <v>61410</v>
      </c>
      <c r="O1420" s="0" t="n">
        <v>1126</v>
      </c>
      <c r="P1420" s="346" t="n">
        <v>1</v>
      </c>
      <c r="Q1420" s="346" t="str">
        <f aca="false">N1420&amp;" "&amp;O1420</f>
        <v>61410 1126</v>
      </c>
      <c r="R1420" s="346" t="str">
        <f aca="false">N1420&amp;" "&amp;M1420&amp;" "&amp;O1420</f>
        <v>61410 3 1126</v>
      </c>
    </row>
    <row r="1421" customFormat="false" ht="11.25" hidden="false" customHeight="true" outlineLevel="0" collapsed="false">
      <c r="K1421" s="0" t="n">
        <v>2015</v>
      </c>
      <c r="L1421" s="0" t="n">
        <v>28</v>
      </c>
      <c r="M1421" s="0" t="n">
        <v>3</v>
      </c>
      <c r="N1421" s="0" t="n">
        <v>61410</v>
      </c>
      <c r="O1421" s="0" t="n">
        <v>1127</v>
      </c>
      <c r="P1421" s="346" t="n">
        <v>1</v>
      </c>
      <c r="Q1421" s="346" t="str">
        <f aca="false">N1421&amp;" "&amp;O1421</f>
        <v>61410 1127</v>
      </c>
      <c r="R1421" s="346" t="str">
        <f aca="false">N1421&amp;" "&amp;M1421&amp;" "&amp;O1421</f>
        <v>61410 3 1127</v>
      </c>
    </row>
    <row r="1422" customFormat="false" ht="11.25" hidden="false" customHeight="true" outlineLevel="0" collapsed="false">
      <c r="K1422" s="0" t="n">
        <v>2015</v>
      </c>
      <c r="L1422" s="0" t="n">
        <v>28</v>
      </c>
      <c r="M1422" s="0" t="n">
        <v>3</v>
      </c>
      <c r="N1422" s="0" t="n">
        <v>61410</v>
      </c>
      <c r="O1422" s="0" t="n">
        <v>1150</v>
      </c>
      <c r="P1422" s="346" t="n">
        <v>3</v>
      </c>
      <c r="Q1422" s="346" t="str">
        <f aca="false">N1422&amp;" "&amp;O1422</f>
        <v>61410 1150</v>
      </c>
      <c r="R1422" s="346" t="str">
        <f aca="false">N1422&amp;" "&amp;M1422&amp;" "&amp;O1422</f>
        <v>61410 3 1150</v>
      </c>
    </row>
    <row r="1423" customFormat="false" ht="11.25" hidden="false" customHeight="true" outlineLevel="0" collapsed="false">
      <c r="K1423" s="0" t="n">
        <v>2015</v>
      </c>
      <c r="L1423" s="0" t="n">
        <v>28</v>
      </c>
      <c r="M1423" s="0" t="n">
        <v>9</v>
      </c>
      <c r="N1423" s="0" t="n">
        <v>61100</v>
      </c>
      <c r="O1423" s="0" t="n">
        <v>1120</v>
      </c>
      <c r="P1423" s="346" t="n">
        <v>3.77</v>
      </c>
      <c r="Q1423" s="346" t="str">
        <f aca="false">N1423&amp;" "&amp;O1423</f>
        <v>61100 1120</v>
      </c>
      <c r="R1423" s="346" t="str">
        <f aca="false">N1423&amp;" "&amp;M1423&amp;" "&amp;O1423</f>
        <v>61100 9 1120</v>
      </c>
    </row>
    <row r="1424" customFormat="false" ht="11.25" hidden="false" customHeight="true" outlineLevel="0" collapsed="false">
      <c r="K1424" s="0" t="n">
        <v>2015</v>
      </c>
      <c r="L1424" s="0" t="n">
        <v>28</v>
      </c>
      <c r="M1424" s="0" t="n">
        <v>9</v>
      </c>
      <c r="N1424" s="0" t="n">
        <v>61100</v>
      </c>
      <c r="O1424" s="0" t="n">
        <v>1150</v>
      </c>
      <c r="P1424" s="346" t="n">
        <v>0.15</v>
      </c>
      <c r="Q1424" s="346" t="str">
        <f aca="false">N1424&amp;" "&amp;O1424</f>
        <v>61100 1150</v>
      </c>
      <c r="R1424" s="346" t="str">
        <f aca="false">N1424&amp;" "&amp;M1424&amp;" "&amp;O1424</f>
        <v>61100 9 1150</v>
      </c>
    </row>
    <row r="1425" customFormat="false" ht="11.25" hidden="false" customHeight="true" outlineLevel="0" collapsed="false">
      <c r="K1425" s="0" t="n">
        <v>2015</v>
      </c>
      <c r="L1425" s="0" t="n">
        <v>28</v>
      </c>
      <c r="M1425" s="0" t="n">
        <v>9</v>
      </c>
      <c r="N1425" s="0" t="n">
        <v>61100</v>
      </c>
      <c r="O1425" s="0" t="n">
        <v>1151</v>
      </c>
      <c r="P1425" s="346" t="n">
        <v>2.25</v>
      </c>
      <c r="Q1425" s="346" t="str">
        <f aca="false">N1425&amp;" "&amp;O1425</f>
        <v>61100 1151</v>
      </c>
      <c r="R1425" s="346" t="str">
        <f aca="false">N1425&amp;" "&amp;M1425&amp;" "&amp;O1425</f>
        <v>61100 9 1151</v>
      </c>
    </row>
    <row r="1426" customFormat="false" ht="11.25" hidden="false" customHeight="true" outlineLevel="0" collapsed="false">
      <c r="K1426" s="0" t="n">
        <v>2015</v>
      </c>
      <c r="L1426" s="0" t="n">
        <v>28</v>
      </c>
      <c r="M1426" s="0" t="n">
        <v>9</v>
      </c>
      <c r="N1426" s="0" t="n">
        <v>61100</v>
      </c>
      <c r="O1426" s="0" t="n">
        <v>1520</v>
      </c>
      <c r="P1426" s="346" t="n">
        <v>0.5</v>
      </c>
      <c r="Q1426" s="346" t="str">
        <f aca="false">N1426&amp;" "&amp;O1426</f>
        <v>61100 1520</v>
      </c>
      <c r="R1426" s="346" t="str">
        <f aca="false">N1426&amp;" "&amp;M1426&amp;" "&amp;O1426</f>
        <v>61100 9 1520</v>
      </c>
    </row>
    <row r="1427" customFormat="false" ht="11.25" hidden="false" customHeight="true" outlineLevel="0" collapsed="false">
      <c r="K1427" s="0" t="n">
        <v>2015</v>
      </c>
      <c r="L1427" s="0" t="n">
        <v>28</v>
      </c>
      <c r="M1427" s="0" t="n">
        <v>9</v>
      </c>
      <c r="N1427" s="0" t="n">
        <v>62100</v>
      </c>
      <c r="O1427" s="0" t="n">
        <v>1110</v>
      </c>
      <c r="P1427" s="346" t="n">
        <v>2</v>
      </c>
      <c r="Q1427" s="346" t="str">
        <f aca="false">N1427&amp;" "&amp;O1427</f>
        <v>62100 1110</v>
      </c>
      <c r="R1427" s="346" t="str">
        <f aca="false">N1427&amp;" "&amp;M1427&amp;" "&amp;O1427</f>
        <v>62100 9 1110</v>
      </c>
    </row>
    <row r="1428" customFormat="false" ht="11.25" hidden="false" customHeight="true" outlineLevel="0" collapsed="false">
      <c r="K1428" s="0" t="n">
        <v>2015</v>
      </c>
      <c r="L1428" s="0" t="n">
        <v>28</v>
      </c>
      <c r="M1428" s="0" t="n">
        <v>9</v>
      </c>
      <c r="N1428" s="0" t="n">
        <v>62100</v>
      </c>
      <c r="O1428" s="0" t="n">
        <v>1111</v>
      </c>
      <c r="P1428" s="346" t="n">
        <v>5</v>
      </c>
      <c r="Q1428" s="346" t="str">
        <f aca="false">N1428&amp;" "&amp;O1428</f>
        <v>62100 1111</v>
      </c>
      <c r="R1428" s="346" t="str">
        <f aca="false">N1428&amp;" "&amp;M1428&amp;" "&amp;O1428</f>
        <v>62100 9 1111</v>
      </c>
    </row>
    <row r="1429" customFormat="false" ht="11.25" hidden="false" customHeight="true" outlineLevel="0" collapsed="false">
      <c r="K1429" s="0" t="n">
        <v>2015</v>
      </c>
      <c r="L1429" s="0" t="n">
        <v>28</v>
      </c>
      <c r="M1429" s="0" t="n">
        <v>9</v>
      </c>
      <c r="N1429" s="0" t="n">
        <v>62100</v>
      </c>
      <c r="O1429" s="0" t="n">
        <v>1112</v>
      </c>
      <c r="P1429" s="346" t="n">
        <v>1</v>
      </c>
      <c r="Q1429" s="346" t="str">
        <f aca="false">N1429&amp;" "&amp;O1429</f>
        <v>62100 1112</v>
      </c>
      <c r="R1429" s="346" t="str">
        <f aca="false">N1429&amp;" "&amp;M1429&amp;" "&amp;O1429</f>
        <v>62100 9 1112</v>
      </c>
    </row>
    <row r="1430" customFormat="false" ht="11.25" hidden="false" customHeight="true" outlineLevel="0" collapsed="false">
      <c r="K1430" s="0" t="n">
        <v>2015</v>
      </c>
      <c r="L1430" s="0" t="n">
        <v>28</v>
      </c>
      <c r="M1430" s="0" t="n">
        <v>9</v>
      </c>
      <c r="N1430" s="0" t="n">
        <v>62100</v>
      </c>
      <c r="O1430" s="0" t="n">
        <v>1150</v>
      </c>
      <c r="P1430" s="346" t="n">
        <v>2</v>
      </c>
      <c r="Q1430" s="346" t="str">
        <f aca="false">N1430&amp;" "&amp;O1430</f>
        <v>62100 1150</v>
      </c>
      <c r="R1430" s="346" t="str">
        <f aca="false">N1430&amp;" "&amp;M1430&amp;" "&amp;O1430</f>
        <v>62100 9 1150</v>
      </c>
    </row>
    <row r="1431" customFormat="false" ht="11.25" hidden="false" customHeight="true" outlineLevel="0" collapsed="false">
      <c r="K1431" s="0" t="n">
        <v>2015</v>
      </c>
      <c r="L1431" s="0" t="n">
        <v>28</v>
      </c>
      <c r="M1431" s="0" t="n">
        <v>9</v>
      </c>
      <c r="N1431" s="0" t="n">
        <v>62200</v>
      </c>
      <c r="O1431" s="0" t="n">
        <v>1131</v>
      </c>
      <c r="P1431" s="346" t="n">
        <v>3</v>
      </c>
      <c r="Q1431" s="346" t="str">
        <f aca="false">N1431&amp;" "&amp;O1431</f>
        <v>62200 1131</v>
      </c>
      <c r="R1431" s="346" t="str">
        <f aca="false">N1431&amp;" "&amp;M1431&amp;" "&amp;O1431</f>
        <v>62200 9 1131</v>
      </c>
    </row>
    <row r="1432" customFormat="false" ht="11.25" hidden="false" customHeight="true" outlineLevel="0" collapsed="false">
      <c r="K1432" s="0" t="n">
        <v>2015</v>
      </c>
      <c r="L1432" s="0" t="n">
        <v>28</v>
      </c>
      <c r="M1432" s="0" t="n">
        <v>9</v>
      </c>
      <c r="N1432" s="0" t="n">
        <v>62200</v>
      </c>
      <c r="O1432" s="0" t="n">
        <v>1132</v>
      </c>
      <c r="P1432" s="346" t="n">
        <v>1</v>
      </c>
      <c r="Q1432" s="346" t="str">
        <f aca="false">N1432&amp;" "&amp;O1432</f>
        <v>62200 1132</v>
      </c>
      <c r="R1432" s="346" t="str">
        <f aca="false">N1432&amp;" "&amp;M1432&amp;" "&amp;O1432</f>
        <v>62200 9 1132</v>
      </c>
    </row>
    <row r="1433" customFormat="false" ht="11.25" hidden="false" customHeight="true" outlineLevel="0" collapsed="false">
      <c r="K1433" s="0" t="n">
        <v>2015</v>
      </c>
      <c r="L1433" s="0" t="n">
        <v>28</v>
      </c>
      <c r="M1433" s="0" t="n">
        <v>9</v>
      </c>
      <c r="N1433" s="0" t="n">
        <v>63000</v>
      </c>
      <c r="O1433" s="0" t="n">
        <v>1130</v>
      </c>
      <c r="P1433" s="346" t="n">
        <v>1</v>
      </c>
      <c r="Q1433" s="346" t="str">
        <f aca="false">N1433&amp;" "&amp;O1433</f>
        <v>63000 1130</v>
      </c>
      <c r="R1433" s="346" t="str">
        <f aca="false">N1433&amp;" "&amp;M1433&amp;" "&amp;O1433</f>
        <v>63000 9 1130</v>
      </c>
    </row>
    <row r="1434" customFormat="false" ht="11.25" hidden="false" customHeight="true" outlineLevel="0" collapsed="false">
      <c r="K1434" s="0" t="n">
        <v>2015</v>
      </c>
      <c r="L1434" s="0" t="n">
        <v>28</v>
      </c>
      <c r="M1434" s="0" t="n">
        <v>9</v>
      </c>
      <c r="N1434" s="0" t="n">
        <v>63000</v>
      </c>
      <c r="O1434" s="0" t="n">
        <v>1160</v>
      </c>
      <c r="P1434" s="346" t="n">
        <v>2</v>
      </c>
      <c r="Q1434" s="346" t="str">
        <f aca="false">N1434&amp;" "&amp;O1434</f>
        <v>63000 1160</v>
      </c>
      <c r="R1434" s="346" t="str">
        <f aca="false">N1434&amp;" "&amp;M1434&amp;" "&amp;O1434</f>
        <v>63000 9 1160</v>
      </c>
    </row>
    <row r="1435" customFormat="false" ht="11.25" hidden="false" customHeight="true" outlineLevel="0" collapsed="false">
      <c r="K1435" s="0" t="n">
        <v>2015</v>
      </c>
      <c r="L1435" s="0" t="n">
        <v>28</v>
      </c>
      <c r="M1435" s="0" t="n">
        <v>9</v>
      </c>
      <c r="N1435" s="0" t="n">
        <v>63000</v>
      </c>
      <c r="O1435" s="0" t="n">
        <v>1170</v>
      </c>
      <c r="P1435" s="346" t="n">
        <v>34</v>
      </c>
      <c r="Q1435" s="346" t="str">
        <f aca="false">N1435&amp;" "&amp;O1435</f>
        <v>63000 1170</v>
      </c>
      <c r="R1435" s="346" t="str">
        <f aca="false">N1435&amp;" "&amp;M1435&amp;" "&amp;O1435</f>
        <v>63000 9 1170</v>
      </c>
    </row>
    <row r="1436" customFormat="false" ht="11.25" hidden="false" customHeight="true" outlineLevel="0" collapsed="false">
      <c r="K1436" s="0" t="n">
        <v>2015</v>
      </c>
      <c r="L1436" s="0" t="n">
        <v>28</v>
      </c>
      <c r="M1436" s="0" t="n">
        <v>9</v>
      </c>
      <c r="N1436" s="0" t="n">
        <v>63000</v>
      </c>
      <c r="O1436" s="0" t="n">
        <v>1190</v>
      </c>
      <c r="P1436" s="346" t="n">
        <v>1.25</v>
      </c>
      <c r="Q1436" s="346" t="str">
        <f aca="false">N1436&amp;" "&amp;O1436</f>
        <v>63000 1190</v>
      </c>
      <c r="R1436" s="346" t="str">
        <f aca="false">N1436&amp;" "&amp;M1436&amp;" "&amp;O1436</f>
        <v>63000 9 1190</v>
      </c>
    </row>
    <row r="1437" customFormat="false" ht="11.25" hidden="false" customHeight="true" outlineLevel="0" collapsed="false">
      <c r="K1437" s="0" t="n">
        <v>2015</v>
      </c>
      <c r="L1437" s="0" t="n">
        <v>28</v>
      </c>
      <c r="M1437" s="0" t="n">
        <v>9</v>
      </c>
      <c r="N1437" s="0" t="n">
        <v>64000</v>
      </c>
      <c r="O1437" s="0" t="n">
        <v>1130</v>
      </c>
      <c r="P1437" s="346" t="n">
        <v>1</v>
      </c>
      <c r="Q1437" s="346" t="str">
        <f aca="false">N1437&amp;" "&amp;O1437</f>
        <v>64000 1130</v>
      </c>
      <c r="R1437" s="346" t="str">
        <f aca="false">N1437&amp;" "&amp;M1437&amp;" "&amp;O1437</f>
        <v>64000 9 1130</v>
      </c>
    </row>
    <row r="1438" customFormat="false" ht="11.25" hidden="false" customHeight="true" outlineLevel="0" collapsed="false">
      <c r="K1438" s="0" t="n">
        <v>2015</v>
      </c>
      <c r="L1438" s="0" t="n">
        <v>28</v>
      </c>
      <c r="M1438" s="0" t="n">
        <v>9</v>
      </c>
      <c r="N1438" s="0" t="n">
        <v>64000</v>
      </c>
      <c r="O1438" s="0" t="n">
        <v>1160</v>
      </c>
      <c r="P1438" s="346" t="n">
        <v>1</v>
      </c>
      <c r="Q1438" s="346" t="str">
        <f aca="false">N1438&amp;" "&amp;O1438</f>
        <v>64000 1160</v>
      </c>
      <c r="R1438" s="346" t="str">
        <f aca="false">N1438&amp;" "&amp;M1438&amp;" "&amp;O1438</f>
        <v>64000 9 1160</v>
      </c>
    </row>
    <row r="1439" customFormat="false" ht="11.25" hidden="false" customHeight="true" outlineLevel="0" collapsed="false">
      <c r="K1439" s="0" t="n">
        <v>2015</v>
      </c>
      <c r="L1439" s="0" t="n">
        <v>28</v>
      </c>
      <c r="M1439" s="0" t="n">
        <v>9</v>
      </c>
      <c r="N1439" s="0" t="n">
        <v>65000</v>
      </c>
      <c r="O1439" s="0" t="n">
        <v>1160</v>
      </c>
      <c r="P1439" s="346" t="n">
        <v>4</v>
      </c>
      <c r="Q1439" s="346" t="str">
        <f aca="false">N1439&amp;" "&amp;O1439</f>
        <v>65000 1160</v>
      </c>
      <c r="R1439" s="346" t="str">
        <f aca="false">N1439&amp;" "&amp;M1439&amp;" "&amp;O1439</f>
        <v>65000 9 1160</v>
      </c>
    </row>
    <row r="1440" customFormat="false" ht="11.25" hidden="false" customHeight="true" outlineLevel="0" collapsed="false">
      <c r="K1440" s="0" t="n">
        <v>2015</v>
      </c>
      <c r="L1440" s="0" t="n">
        <v>28</v>
      </c>
      <c r="M1440" s="0" t="n">
        <v>9</v>
      </c>
      <c r="N1440" s="0" t="n">
        <v>65000</v>
      </c>
      <c r="O1440" s="0" t="n">
        <v>1190</v>
      </c>
      <c r="P1440" s="346" t="n">
        <v>10</v>
      </c>
      <c r="Q1440" s="346" t="str">
        <f aca="false">N1440&amp;" "&amp;O1440</f>
        <v>65000 1190</v>
      </c>
      <c r="R1440" s="346" t="str">
        <f aca="false">N1440&amp;" "&amp;M1440&amp;" "&amp;O1440</f>
        <v>65000 9 1190</v>
      </c>
    </row>
    <row r="1441" customFormat="false" ht="11.25" hidden="false" customHeight="true" outlineLevel="0" collapsed="false">
      <c r="K1441" s="0" t="n">
        <v>2015</v>
      </c>
      <c r="L1441" s="0" t="n">
        <v>28</v>
      </c>
      <c r="M1441" s="0" t="n">
        <v>9</v>
      </c>
      <c r="N1441" s="0" t="n">
        <v>68000</v>
      </c>
      <c r="O1441" s="0" t="n">
        <v>1110</v>
      </c>
      <c r="P1441" s="346" t="n">
        <v>1</v>
      </c>
      <c r="Q1441" s="346" t="str">
        <f aca="false">N1441&amp;" "&amp;O1441</f>
        <v>68000 1110</v>
      </c>
      <c r="R1441" s="346" t="str">
        <f aca="false">N1441&amp;" "&amp;M1441&amp;" "&amp;O1441</f>
        <v>68000 9 1110</v>
      </c>
    </row>
    <row r="1442" customFormat="false" ht="11.25" hidden="false" customHeight="true" outlineLevel="0" collapsed="false">
      <c r="K1442" s="0" t="n">
        <v>2015</v>
      </c>
      <c r="L1442" s="0" t="n">
        <v>28</v>
      </c>
      <c r="M1442" s="0" t="n">
        <v>9</v>
      </c>
      <c r="N1442" s="0" t="n">
        <v>68000</v>
      </c>
      <c r="O1442" s="0" t="n">
        <v>1120</v>
      </c>
      <c r="P1442" s="346" t="n">
        <v>1</v>
      </c>
      <c r="Q1442" s="346" t="str">
        <f aca="false">N1442&amp;" "&amp;O1442</f>
        <v>68000 1120</v>
      </c>
      <c r="R1442" s="346" t="str">
        <f aca="false">N1442&amp;" "&amp;M1442&amp;" "&amp;O1442</f>
        <v>68000 9 1120</v>
      </c>
    </row>
    <row r="1443" customFormat="false" ht="11.25" hidden="false" customHeight="true" outlineLevel="0" collapsed="false">
      <c r="K1443" s="0" t="n">
        <v>2015</v>
      </c>
      <c r="L1443" s="0" t="n">
        <v>28</v>
      </c>
      <c r="M1443" s="0" t="n">
        <v>9</v>
      </c>
      <c r="N1443" s="0" t="n">
        <v>68000</v>
      </c>
      <c r="O1443" s="0" t="n">
        <v>1141</v>
      </c>
      <c r="P1443" s="346" t="n">
        <v>1.75</v>
      </c>
      <c r="Q1443" s="346" t="str">
        <f aca="false">N1443&amp;" "&amp;O1443</f>
        <v>68000 1141</v>
      </c>
      <c r="R1443" s="346" t="str">
        <f aca="false">N1443&amp;" "&amp;M1443&amp;" "&amp;O1443</f>
        <v>68000 9 1141</v>
      </c>
    </row>
    <row r="1444" customFormat="false" ht="11.25" hidden="false" customHeight="true" outlineLevel="0" collapsed="false">
      <c r="K1444" s="0" t="n">
        <v>2015</v>
      </c>
      <c r="L1444" s="0" t="n">
        <v>29</v>
      </c>
      <c r="M1444" s="0" t="n">
        <v>9</v>
      </c>
      <c r="N1444" s="0" t="n">
        <v>62100</v>
      </c>
      <c r="O1444" s="0" t="n">
        <v>1113</v>
      </c>
      <c r="P1444" s="346" t="n">
        <v>7</v>
      </c>
      <c r="Q1444" s="346" t="str">
        <f aca="false">N1444&amp;" "&amp;O1444</f>
        <v>62100 1113</v>
      </c>
      <c r="R1444" s="346" t="str">
        <f aca="false">N1444&amp;" "&amp;M1444&amp;" "&amp;O1444</f>
        <v>62100 9 1113</v>
      </c>
    </row>
    <row r="1445" customFormat="false" ht="11.25" hidden="false" customHeight="true" outlineLevel="0" collapsed="false">
      <c r="K1445" s="0" t="n">
        <v>2015</v>
      </c>
      <c r="L1445" s="0" t="n">
        <v>29</v>
      </c>
      <c r="M1445" s="0" t="n">
        <v>9</v>
      </c>
      <c r="N1445" s="0" t="n">
        <v>62100</v>
      </c>
      <c r="O1445" s="0" t="n">
        <v>1130</v>
      </c>
      <c r="P1445" s="346" t="n">
        <v>118.32</v>
      </c>
      <c r="Q1445" s="346" t="str">
        <f aca="false">N1445&amp;" "&amp;O1445</f>
        <v>62100 1130</v>
      </c>
      <c r="R1445" s="346" t="str">
        <f aca="false">N1445&amp;" "&amp;M1445&amp;" "&amp;O1445</f>
        <v>62100 9 1130</v>
      </c>
    </row>
    <row r="1446" customFormat="false" ht="11.25" hidden="false" customHeight="true" outlineLevel="0" collapsed="false">
      <c r="K1446" s="0" t="n">
        <v>2015</v>
      </c>
      <c r="L1446" s="0" t="n">
        <v>29</v>
      </c>
      <c r="M1446" s="0" t="n">
        <v>9</v>
      </c>
      <c r="N1446" s="0" t="n">
        <v>62100</v>
      </c>
      <c r="O1446" s="0" t="n">
        <v>1140</v>
      </c>
      <c r="P1446" s="346" t="n">
        <v>35.87</v>
      </c>
      <c r="Q1446" s="346" t="str">
        <f aca="false">N1446&amp;" "&amp;O1446</f>
        <v>62100 1140</v>
      </c>
      <c r="R1446" s="346" t="str">
        <f aca="false">N1446&amp;" "&amp;M1446&amp;" "&amp;O1446</f>
        <v>62100 9 1140</v>
      </c>
    </row>
    <row r="1447" customFormat="false" ht="11.25" hidden="false" customHeight="true" outlineLevel="0" collapsed="false">
      <c r="K1447" s="0" t="n">
        <v>2015</v>
      </c>
      <c r="L1447" s="0" t="n">
        <v>29</v>
      </c>
      <c r="M1447" s="0" t="n">
        <v>9</v>
      </c>
      <c r="N1447" s="0" t="n">
        <v>62100</v>
      </c>
      <c r="O1447" s="0" t="n">
        <v>1150</v>
      </c>
      <c r="P1447" s="346" t="n">
        <v>84.85</v>
      </c>
      <c r="Q1447" s="346" t="str">
        <f aca="false">N1447&amp;" "&amp;O1447</f>
        <v>62100 1150</v>
      </c>
      <c r="R1447" s="346" t="str">
        <f aca="false">N1447&amp;" "&amp;M1447&amp;" "&amp;O1447</f>
        <v>62100 9 1150</v>
      </c>
    </row>
    <row r="1448" customFormat="false" ht="11.25" hidden="false" customHeight="true" outlineLevel="0" collapsed="false">
      <c r="K1448" s="0" t="n">
        <v>2015</v>
      </c>
      <c r="L1448" s="0" t="n">
        <v>29</v>
      </c>
      <c r="M1448" s="0" t="n">
        <v>9</v>
      </c>
      <c r="N1448" s="0" t="n">
        <v>62200</v>
      </c>
      <c r="O1448" s="0" t="n">
        <v>1110</v>
      </c>
      <c r="P1448" s="346" t="n">
        <v>1</v>
      </c>
      <c r="Q1448" s="346" t="str">
        <f aca="false">N1448&amp;" "&amp;O1448</f>
        <v>62200 1110</v>
      </c>
      <c r="R1448" s="346" t="str">
        <f aca="false">N1448&amp;" "&amp;M1448&amp;" "&amp;O1448</f>
        <v>62200 9 1110</v>
      </c>
    </row>
    <row r="1449" customFormat="false" ht="11.25" hidden="false" customHeight="true" outlineLevel="0" collapsed="false">
      <c r="K1449" s="0" t="n">
        <v>2015</v>
      </c>
      <c r="L1449" s="0" t="n">
        <v>29</v>
      </c>
      <c r="M1449" s="0" t="n">
        <v>9</v>
      </c>
      <c r="N1449" s="0" t="n">
        <v>62200</v>
      </c>
      <c r="O1449" s="0" t="n">
        <v>1130</v>
      </c>
      <c r="P1449" s="346" t="n">
        <v>68.65</v>
      </c>
      <c r="Q1449" s="346" t="str">
        <f aca="false">N1449&amp;" "&amp;O1449</f>
        <v>62200 1130</v>
      </c>
      <c r="R1449" s="346" t="str">
        <f aca="false">N1449&amp;" "&amp;M1449&amp;" "&amp;O1449</f>
        <v>62200 9 1130</v>
      </c>
    </row>
    <row r="1450" customFormat="false" ht="11.25" hidden="false" customHeight="true" outlineLevel="0" collapsed="false">
      <c r="K1450" s="0" t="n">
        <v>2015</v>
      </c>
      <c r="L1450" s="0" t="n">
        <v>29</v>
      </c>
      <c r="M1450" s="0" t="n">
        <v>9</v>
      </c>
      <c r="N1450" s="0" t="n">
        <v>62200</v>
      </c>
      <c r="O1450" s="0" t="n">
        <v>1132</v>
      </c>
      <c r="P1450" s="346" t="n">
        <v>160.61</v>
      </c>
      <c r="Q1450" s="346" t="str">
        <f aca="false">N1450&amp;" "&amp;O1450</f>
        <v>62200 1132</v>
      </c>
      <c r="R1450" s="346" t="str">
        <f aca="false">N1450&amp;" "&amp;M1450&amp;" "&amp;O1450</f>
        <v>62200 9 1132</v>
      </c>
    </row>
    <row r="1451" customFormat="false" ht="11.25" hidden="false" customHeight="true" outlineLevel="0" collapsed="false">
      <c r="K1451" s="0" t="n">
        <v>2015</v>
      </c>
      <c r="L1451" s="0" t="n">
        <v>29</v>
      </c>
      <c r="M1451" s="0" t="n">
        <v>9</v>
      </c>
      <c r="N1451" s="0" t="n">
        <v>62200</v>
      </c>
      <c r="O1451" s="0" t="n">
        <v>1140</v>
      </c>
      <c r="P1451" s="346" t="n">
        <v>530.15</v>
      </c>
      <c r="Q1451" s="346" t="str">
        <f aca="false">N1451&amp;" "&amp;O1451</f>
        <v>62200 1140</v>
      </c>
      <c r="R1451" s="346" t="str">
        <f aca="false">N1451&amp;" "&amp;M1451&amp;" "&amp;O1451</f>
        <v>62200 9 1140</v>
      </c>
    </row>
    <row r="1452" customFormat="false" ht="11.25" hidden="false" customHeight="true" outlineLevel="0" collapsed="false">
      <c r="K1452" s="0" t="n">
        <v>2015</v>
      </c>
      <c r="L1452" s="0" t="n">
        <v>29</v>
      </c>
      <c r="M1452" s="0" t="n">
        <v>9</v>
      </c>
      <c r="N1452" s="0" t="n">
        <v>62200</v>
      </c>
      <c r="O1452" s="0" t="n">
        <v>1150</v>
      </c>
      <c r="P1452" s="346" t="n">
        <v>2.05</v>
      </c>
      <c r="Q1452" s="346" t="str">
        <f aca="false">N1452&amp;" "&amp;O1452</f>
        <v>62200 1150</v>
      </c>
      <c r="R1452" s="346" t="str">
        <f aca="false">N1452&amp;" "&amp;M1452&amp;" "&amp;O1452</f>
        <v>62200 9 1150</v>
      </c>
    </row>
    <row r="1453" customFormat="false" ht="11.25" hidden="false" customHeight="true" outlineLevel="0" collapsed="false">
      <c r="K1453" s="0" t="n">
        <v>2015</v>
      </c>
      <c r="L1453" s="0" t="n">
        <v>29</v>
      </c>
      <c r="M1453" s="0" t="n">
        <v>9</v>
      </c>
      <c r="N1453" s="0" t="n">
        <v>63000</v>
      </c>
      <c r="O1453" s="0" t="n">
        <v>1110</v>
      </c>
      <c r="P1453" s="346" t="n">
        <v>8</v>
      </c>
      <c r="Q1453" s="346" t="str">
        <f aca="false">N1453&amp;" "&amp;O1453</f>
        <v>63000 1110</v>
      </c>
      <c r="R1453" s="346" t="str">
        <f aca="false">N1453&amp;" "&amp;M1453&amp;" "&amp;O1453</f>
        <v>63000 9 1110</v>
      </c>
    </row>
    <row r="1454" customFormat="false" ht="11.25" hidden="false" customHeight="true" outlineLevel="0" collapsed="false">
      <c r="K1454" s="0" t="n">
        <v>2015</v>
      </c>
      <c r="L1454" s="0" t="n">
        <v>29</v>
      </c>
      <c r="M1454" s="0" t="n">
        <v>9</v>
      </c>
      <c r="N1454" s="0" t="n">
        <v>63000</v>
      </c>
      <c r="O1454" s="0" t="n">
        <v>1130</v>
      </c>
      <c r="P1454" s="346" t="n">
        <v>47.15</v>
      </c>
      <c r="Q1454" s="346" t="str">
        <f aca="false">N1454&amp;" "&amp;O1454</f>
        <v>63000 1130</v>
      </c>
      <c r="R1454" s="346" t="str">
        <f aca="false">N1454&amp;" "&amp;M1454&amp;" "&amp;O1454</f>
        <v>63000 9 1130</v>
      </c>
    </row>
    <row r="1455" customFormat="false" ht="11.25" hidden="false" customHeight="true" outlineLevel="0" collapsed="false">
      <c r="K1455" s="0" t="n">
        <v>2015</v>
      </c>
      <c r="L1455" s="0" t="n">
        <v>29</v>
      </c>
      <c r="M1455" s="0" t="n">
        <v>9</v>
      </c>
      <c r="N1455" s="0" t="n">
        <v>63000</v>
      </c>
      <c r="O1455" s="0" t="n">
        <v>1140</v>
      </c>
      <c r="P1455" s="346" t="n">
        <v>20</v>
      </c>
      <c r="Q1455" s="346" t="str">
        <f aca="false">N1455&amp;" "&amp;O1455</f>
        <v>63000 1140</v>
      </c>
      <c r="R1455" s="346" t="str">
        <f aca="false">N1455&amp;" "&amp;M1455&amp;" "&amp;O1455</f>
        <v>63000 9 1140</v>
      </c>
    </row>
    <row r="1456" customFormat="false" ht="11.25" hidden="false" customHeight="true" outlineLevel="0" collapsed="false">
      <c r="K1456" s="0" t="n">
        <v>2015</v>
      </c>
      <c r="L1456" s="0" t="n">
        <v>29</v>
      </c>
      <c r="M1456" s="0" t="n">
        <v>9</v>
      </c>
      <c r="N1456" s="0" t="n">
        <v>63000</v>
      </c>
      <c r="O1456" s="0" t="n">
        <v>1150</v>
      </c>
      <c r="P1456" s="346" t="n">
        <v>24.03</v>
      </c>
      <c r="Q1456" s="346" t="str">
        <f aca="false">N1456&amp;" "&amp;O1456</f>
        <v>63000 1150</v>
      </c>
      <c r="R1456" s="346" t="str">
        <f aca="false">N1456&amp;" "&amp;M1456&amp;" "&amp;O1456</f>
        <v>63000 9 1150</v>
      </c>
    </row>
    <row r="1457" customFormat="false" ht="11.25" hidden="false" customHeight="true" outlineLevel="0" collapsed="false">
      <c r="K1457" s="0" t="n">
        <v>2015</v>
      </c>
      <c r="L1457" s="0" t="n">
        <v>29</v>
      </c>
      <c r="M1457" s="0" t="n">
        <v>9</v>
      </c>
      <c r="N1457" s="0" t="n">
        <v>63000</v>
      </c>
      <c r="O1457" s="0" t="n">
        <v>1170</v>
      </c>
      <c r="P1457" s="346" t="n">
        <v>1878.38</v>
      </c>
      <c r="Q1457" s="346" t="str">
        <f aca="false">N1457&amp;" "&amp;O1457</f>
        <v>63000 1170</v>
      </c>
      <c r="R1457" s="346" t="str">
        <f aca="false">N1457&amp;" "&amp;M1457&amp;" "&amp;O1457</f>
        <v>63000 9 1170</v>
      </c>
    </row>
    <row r="1458" customFormat="false" ht="11.25" hidden="false" customHeight="true" outlineLevel="0" collapsed="false">
      <c r="K1458" s="0" t="n">
        <v>2015</v>
      </c>
      <c r="L1458" s="0" t="n">
        <v>29</v>
      </c>
      <c r="M1458" s="0" t="n">
        <v>9</v>
      </c>
      <c r="N1458" s="0" t="n">
        <v>64000</v>
      </c>
      <c r="O1458" s="0" t="n">
        <v>1110</v>
      </c>
      <c r="P1458" s="346" t="n">
        <v>22</v>
      </c>
      <c r="Q1458" s="346" t="str">
        <f aca="false">N1458&amp;" "&amp;O1458</f>
        <v>64000 1110</v>
      </c>
      <c r="R1458" s="346" t="str">
        <f aca="false">N1458&amp;" "&amp;M1458&amp;" "&amp;O1458</f>
        <v>64000 9 1110</v>
      </c>
    </row>
    <row r="1459" customFormat="false" ht="11.25" hidden="false" customHeight="true" outlineLevel="0" collapsed="false">
      <c r="K1459" s="0" t="n">
        <v>2015</v>
      </c>
      <c r="L1459" s="0" t="n">
        <v>29</v>
      </c>
      <c r="M1459" s="0" t="n">
        <v>9</v>
      </c>
      <c r="N1459" s="0" t="n">
        <v>64000</v>
      </c>
      <c r="O1459" s="0" t="n">
        <v>1130</v>
      </c>
      <c r="P1459" s="346" t="n">
        <v>47.5</v>
      </c>
      <c r="Q1459" s="346" t="str">
        <f aca="false">N1459&amp;" "&amp;O1459</f>
        <v>64000 1130</v>
      </c>
      <c r="R1459" s="346" t="str">
        <f aca="false">N1459&amp;" "&amp;M1459&amp;" "&amp;O1459</f>
        <v>64000 9 1130</v>
      </c>
    </row>
    <row r="1460" customFormat="false" ht="11.25" hidden="false" customHeight="true" outlineLevel="0" collapsed="false">
      <c r="K1460" s="0" t="n">
        <v>2015</v>
      </c>
      <c r="L1460" s="0" t="n">
        <v>29</v>
      </c>
      <c r="M1460" s="0" t="n">
        <v>9</v>
      </c>
      <c r="N1460" s="0" t="n">
        <v>64000</v>
      </c>
      <c r="O1460" s="0" t="n">
        <v>1140</v>
      </c>
      <c r="P1460" s="346" t="n">
        <v>47.17</v>
      </c>
      <c r="Q1460" s="346" t="str">
        <f aca="false">N1460&amp;" "&amp;O1460</f>
        <v>64000 1140</v>
      </c>
      <c r="R1460" s="346" t="str">
        <f aca="false">N1460&amp;" "&amp;M1460&amp;" "&amp;O1460</f>
        <v>64000 9 1140</v>
      </c>
    </row>
    <row r="1461" customFormat="false" ht="11.25" hidden="false" customHeight="true" outlineLevel="0" collapsed="false">
      <c r="K1461" s="0" t="n">
        <v>2015</v>
      </c>
      <c r="L1461" s="0" t="n">
        <v>29</v>
      </c>
      <c r="M1461" s="0" t="n">
        <v>9</v>
      </c>
      <c r="N1461" s="0" t="n">
        <v>64000</v>
      </c>
      <c r="O1461" s="0" t="n">
        <v>1142</v>
      </c>
      <c r="P1461" s="346" t="n">
        <v>33.77</v>
      </c>
      <c r="Q1461" s="346" t="str">
        <f aca="false">N1461&amp;" "&amp;O1461</f>
        <v>64000 1142</v>
      </c>
      <c r="R1461" s="346" t="str">
        <f aca="false">N1461&amp;" "&amp;M1461&amp;" "&amp;O1461</f>
        <v>64000 9 1142</v>
      </c>
    </row>
    <row r="1462" customFormat="false" ht="11.25" hidden="false" customHeight="true" outlineLevel="0" collapsed="false">
      <c r="K1462" s="0" t="n">
        <v>2015</v>
      </c>
      <c r="L1462" s="0" t="n">
        <v>29</v>
      </c>
      <c r="M1462" s="0" t="n">
        <v>9</v>
      </c>
      <c r="N1462" s="0" t="n">
        <v>64000</v>
      </c>
      <c r="O1462" s="0" t="n">
        <v>1150</v>
      </c>
      <c r="P1462" s="346" t="n">
        <v>25.15</v>
      </c>
      <c r="Q1462" s="346" t="str">
        <f aca="false">N1462&amp;" "&amp;O1462</f>
        <v>64000 1150</v>
      </c>
      <c r="R1462" s="346" t="str">
        <f aca="false">N1462&amp;" "&amp;M1462&amp;" "&amp;O1462</f>
        <v>64000 9 1150</v>
      </c>
    </row>
    <row r="1463" customFormat="false" ht="11.25" hidden="false" customHeight="true" outlineLevel="0" collapsed="false">
      <c r="K1463" s="0" t="n">
        <v>2015</v>
      </c>
      <c r="L1463" s="0" t="n">
        <v>29</v>
      </c>
      <c r="M1463" s="0" t="n">
        <v>9</v>
      </c>
      <c r="N1463" s="0" t="n">
        <v>64000</v>
      </c>
      <c r="O1463" s="0" t="n">
        <v>1160</v>
      </c>
      <c r="P1463" s="346" t="n">
        <v>422.56</v>
      </c>
      <c r="Q1463" s="346" t="str">
        <f aca="false">N1463&amp;" "&amp;O1463</f>
        <v>64000 1160</v>
      </c>
      <c r="R1463" s="346" t="str">
        <f aca="false">N1463&amp;" "&amp;M1463&amp;" "&amp;O1463</f>
        <v>64000 9 1160</v>
      </c>
    </row>
    <row r="1464" customFormat="false" ht="11.25" hidden="false" customHeight="true" outlineLevel="0" collapsed="false">
      <c r="K1464" s="0" t="n">
        <v>2015</v>
      </c>
      <c r="L1464" s="0" t="n">
        <v>29</v>
      </c>
      <c r="M1464" s="0" t="n">
        <v>9</v>
      </c>
      <c r="N1464" s="0" t="n">
        <v>64000</v>
      </c>
      <c r="O1464" s="0" t="n">
        <v>1190</v>
      </c>
      <c r="P1464" s="346" t="n">
        <v>1349.62</v>
      </c>
      <c r="Q1464" s="346" t="str">
        <f aca="false">N1464&amp;" "&amp;O1464</f>
        <v>64000 1190</v>
      </c>
      <c r="R1464" s="346" t="str">
        <f aca="false">N1464&amp;" "&amp;M1464&amp;" "&amp;O1464</f>
        <v>64000 9 1190</v>
      </c>
    </row>
    <row r="1465" customFormat="false" ht="11.25" hidden="false" customHeight="true" outlineLevel="0" collapsed="false">
      <c r="K1465" s="0" t="n">
        <v>2015</v>
      </c>
      <c r="L1465" s="0" t="n">
        <v>29</v>
      </c>
      <c r="M1465" s="0" t="n">
        <v>9</v>
      </c>
      <c r="N1465" s="0" t="n">
        <v>65000</v>
      </c>
      <c r="O1465" s="0" t="n">
        <v>1110</v>
      </c>
      <c r="P1465" s="346" t="n">
        <v>5</v>
      </c>
      <c r="Q1465" s="346" t="str">
        <f aca="false">N1465&amp;" "&amp;O1465</f>
        <v>65000 1110</v>
      </c>
      <c r="R1465" s="346" t="str">
        <f aca="false">N1465&amp;" "&amp;M1465&amp;" "&amp;O1465</f>
        <v>65000 9 1110</v>
      </c>
    </row>
    <row r="1466" customFormat="false" ht="11.25" hidden="false" customHeight="true" outlineLevel="0" collapsed="false">
      <c r="K1466" s="0" t="n">
        <v>2015</v>
      </c>
      <c r="L1466" s="0" t="n">
        <v>29</v>
      </c>
      <c r="M1466" s="0" t="n">
        <v>9</v>
      </c>
      <c r="N1466" s="0" t="n">
        <v>65000</v>
      </c>
      <c r="O1466" s="0" t="n">
        <v>1130</v>
      </c>
      <c r="P1466" s="346" t="n">
        <v>15</v>
      </c>
      <c r="Q1466" s="346" t="str">
        <f aca="false">N1466&amp;" "&amp;O1466</f>
        <v>65000 1130</v>
      </c>
      <c r="R1466" s="346" t="str">
        <f aca="false">N1466&amp;" "&amp;M1466&amp;" "&amp;O1466</f>
        <v>65000 9 1130</v>
      </c>
    </row>
    <row r="1467" customFormat="false" ht="11.25" hidden="false" customHeight="true" outlineLevel="0" collapsed="false">
      <c r="K1467" s="0" t="n">
        <v>2015</v>
      </c>
      <c r="L1467" s="0" t="n">
        <v>29</v>
      </c>
      <c r="M1467" s="0" t="n">
        <v>9</v>
      </c>
      <c r="N1467" s="0" t="n">
        <v>65000</v>
      </c>
      <c r="O1467" s="0" t="n">
        <v>1140</v>
      </c>
      <c r="P1467" s="346" t="n">
        <v>4.5</v>
      </c>
      <c r="Q1467" s="346" t="str">
        <f aca="false">N1467&amp;" "&amp;O1467</f>
        <v>65000 1140</v>
      </c>
      <c r="R1467" s="346" t="str">
        <f aca="false">N1467&amp;" "&amp;M1467&amp;" "&amp;O1467</f>
        <v>65000 9 1140</v>
      </c>
    </row>
    <row r="1468" customFormat="false" ht="11.25" hidden="false" customHeight="true" outlineLevel="0" collapsed="false">
      <c r="K1468" s="0" t="n">
        <v>2015</v>
      </c>
      <c r="L1468" s="0" t="n">
        <v>29</v>
      </c>
      <c r="M1468" s="0" t="n">
        <v>9</v>
      </c>
      <c r="N1468" s="0" t="n">
        <v>65000</v>
      </c>
      <c r="O1468" s="0" t="n">
        <v>1150</v>
      </c>
      <c r="P1468" s="346" t="n">
        <v>6.08</v>
      </c>
      <c r="Q1468" s="346" t="str">
        <f aca="false">N1468&amp;" "&amp;O1468</f>
        <v>65000 1150</v>
      </c>
      <c r="R1468" s="346" t="str">
        <f aca="false">N1468&amp;" "&amp;M1468&amp;" "&amp;O1468</f>
        <v>65000 9 1150</v>
      </c>
    </row>
    <row r="1469" customFormat="false" ht="11.25" hidden="false" customHeight="true" outlineLevel="0" collapsed="false">
      <c r="K1469" s="0" t="n">
        <v>2015</v>
      </c>
      <c r="L1469" s="0" t="n">
        <v>29</v>
      </c>
      <c r="M1469" s="0" t="n">
        <v>9</v>
      </c>
      <c r="N1469" s="0" t="n">
        <v>65000</v>
      </c>
      <c r="O1469" s="0" t="n">
        <v>1160</v>
      </c>
      <c r="P1469" s="346" t="n">
        <v>13</v>
      </c>
      <c r="Q1469" s="346" t="str">
        <f aca="false">N1469&amp;" "&amp;O1469</f>
        <v>65000 1160</v>
      </c>
      <c r="R1469" s="346" t="str">
        <f aca="false">N1469&amp;" "&amp;M1469&amp;" "&amp;O1469</f>
        <v>65000 9 1160</v>
      </c>
    </row>
    <row r="1470" customFormat="false" ht="11.25" hidden="false" customHeight="true" outlineLevel="0" collapsed="false">
      <c r="K1470" s="0" t="n">
        <v>2015</v>
      </c>
      <c r="L1470" s="0" t="n">
        <v>29</v>
      </c>
      <c r="M1470" s="0" t="n">
        <v>9</v>
      </c>
      <c r="N1470" s="0" t="n">
        <v>65000</v>
      </c>
      <c r="O1470" s="0" t="n">
        <v>1190</v>
      </c>
      <c r="P1470" s="346" t="n">
        <v>1029.22</v>
      </c>
      <c r="Q1470" s="346" t="str">
        <f aca="false">N1470&amp;" "&amp;O1470</f>
        <v>65000 1190</v>
      </c>
      <c r="R1470" s="346" t="str">
        <f aca="false">N1470&amp;" "&amp;M1470&amp;" "&amp;O1470</f>
        <v>65000 9 1190</v>
      </c>
    </row>
    <row r="1471" customFormat="false" ht="11.25" hidden="false" customHeight="true" outlineLevel="0" collapsed="false">
      <c r="K1471" s="0" t="n">
        <v>2015</v>
      </c>
      <c r="L1471" s="0" t="n">
        <v>29</v>
      </c>
      <c r="M1471" s="0" t="n">
        <v>9</v>
      </c>
      <c r="N1471" s="0" t="n">
        <v>66000</v>
      </c>
      <c r="O1471" s="0" t="n">
        <v>1110</v>
      </c>
      <c r="P1471" s="346" t="n">
        <v>10</v>
      </c>
      <c r="Q1471" s="346" t="str">
        <f aca="false">N1471&amp;" "&amp;O1471</f>
        <v>66000 1110</v>
      </c>
      <c r="R1471" s="346" t="str">
        <f aca="false">N1471&amp;" "&amp;M1471&amp;" "&amp;O1471</f>
        <v>66000 9 1110</v>
      </c>
    </row>
    <row r="1472" customFormat="false" ht="11.25" hidden="false" customHeight="true" outlineLevel="0" collapsed="false">
      <c r="K1472" s="0" t="n">
        <v>2015</v>
      </c>
      <c r="L1472" s="0" t="n">
        <v>29</v>
      </c>
      <c r="M1472" s="0" t="n">
        <v>9</v>
      </c>
      <c r="N1472" s="0" t="n">
        <v>66000</v>
      </c>
      <c r="O1472" s="0" t="n">
        <v>1130</v>
      </c>
      <c r="P1472" s="346" t="n">
        <v>105.21</v>
      </c>
      <c r="Q1472" s="346" t="str">
        <f aca="false">N1472&amp;" "&amp;O1472</f>
        <v>66000 1130</v>
      </c>
      <c r="R1472" s="346" t="str">
        <f aca="false">N1472&amp;" "&amp;M1472&amp;" "&amp;O1472</f>
        <v>66000 9 1130</v>
      </c>
    </row>
    <row r="1473" customFormat="false" ht="11.25" hidden="false" customHeight="true" outlineLevel="0" collapsed="false">
      <c r="K1473" s="0" t="n">
        <v>2015</v>
      </c>
      <c r="L1473" s="0" t="n">
        <v>29</v>
      </c>
      <c r="M1473" s="0" t="n">
        <v>9</v>
      </c>
      <c r="N1473" s="0" t="n">
        <v>66000</v>
      </c>
      <c r="O1473" s="0" t="n">
        <v>1150</v>
      </c>
      <c r="P1473" s="346" t="n">
        <v>6.05</v>
      </c>
      <c r="Q1473" s="346" t="str">
        <f aca="false">N1473&amp;" "&amp;O1473</f>
        <v>66000 1150</v>
      </c>
      <c r="R1473" s="346" t="str">
        <f aca="false">N1473&amp;" "&amp;M1473&amp;" "&amp;O1473</f>
        <v>66000 9 1150</v>
      </c>
    </row>
    <row r="1474" customFormat="false" ht="11.25" hidden="false" customHeight="true" outlineLevel="0" collapsed="false">
      <c r="K1474" s="0" t="n">
        <v>2015</v>
      </c>
      <c r="L1474" s="0" t="n">
        <v>29</v>
      </c>
      <c r="M1474" s="0" t="n">
        <v>9</v>
      </c>
      <c r="N1474" s="0" t="n">
        <v>68000</v>
      </c>
      <c r="O1474" s="0" t="n">
        <v>1110</v>
      </c>
      <c r="P1474" s="346" t="n">
        <v>38.59</v>
      </c>
      <c r="Q1474" s="346" t="str">
        <f aca="false">N1474&amp;" "&amp;O1474</f>
        <v>68000 1110</v>
      </c>
      <c r="R1474" s="346" t="str">
        <f aca="false">N1474&amp;" "&amp;M1474&amp;" "&amp;O1474</f>
        <v>68000 9 1110</v>
      </c>
    </row>
    <row r="1475" customFormat="false" ht="11.25" hidden="false" customHeight="true" outlineLevel="0" collapsed="false">
      <c r="K1475" s="0" t="n">
        <v>2015</v>
      </c>
      <c r="L1475" s="0" t="n">
        <v>29</v>
      </c>
      <c r="M1475" s="0" t="n">
        <v>9</v>
      </c>
      <c r="N1475" s="0" t="n">
        <v>68000</v>
      </c>
      <c r="O1475" s="0" t="n">
        <v>1120</v>
      </c>
      <c r="P1475" s="346" t="n">
        <v>254.83</v>
      </c>
      <c r="Q1475" s="346" t="str">
        <f aca="false">N1475&amp;" "&amp;O1475</f>
        <v>68000 1120</v>
      </c>
      <c r="R1475" s="346" t="str">
        <f aca="false">N1475&amp;" "&amp;M1475&amp;" "&amp;O1475</f>
        <v>68000 9 1120</v>
      </c>
    </row>
    <row r="1476" customFormat="false" ht="11.25" hidden="false" customHeight="true" outlineLevel="0" collapsed="false">
      <c r="K1476" s="0" t="n">
        <v>2015</v>
      </c>
      <c r="L1476" s="0" t="n">
        <v>29</v>
      </c>
      <c r="M1476" s="0" t="n">
        <v>9</v>
      </c>
      <c r="N1476" s="0" t="n">
        <v>68000</v>
      </c>
      <c r="O1476" s="0" t="n">
        <v>1133</v>
      </c>
      <c r="P1476" s="346" t="n">
        <v>156.04</v>
      </c>
      <c r="Q1476" s="346" t="str">
        <f aca="false">N1476&amp;" "&amp;O1476</f>
        <v>68000 1133</v>
      </c>
      <c r="R1476" s="346" t="str">
        <f aca="false">N1476&amp;" "&amp;M1476&amp;" "&amp;O1476</f>
        <v>68000 9 1133</v>
      </c>
    </row>
    <row r="1477" customFormat="false" ht="11.25" hidden="false" customHeight="true" outlineLevel="0" collapsed="false">
      <c r="K1477" s="0" t="n">
        <v>2015</v>
      </c>
      <c r="L1477" s="0" t="n">
        <v>29</v>
      </c>
      <c r="M1477" s="0" t="n">
        <v>9</v>
      </c>
      <c r="N1477" s="0" t="n">
        <v>68000</v>
      </c>
      <c r="O1477" s="0" t="n">
        <v>1141</v>
      </c>
      <c r="P1477" s="346" t="n">
        <v>362.01</v>
      </c>
      <c r="Q1477" s="346" t="str">
        <f aca="false">N1477&amp;" "&amp;O1477</f>
        <v>68000 1141</v>
      </c>
      <c r="R1477" s="346" t="str">
        <f aca="false">N1477&amp;" "&amp;M1477&amp;" "&amp;O1477</f>
        <v>68000 9 1141</v>
      </c>
    </row>
    <row r="1478" customFormat="false" ht="11.25" hidden="false" customHeight="true" outlineLevel="0" collapsed="false">
      <c r="K1478" s="0" t="n">
        <v>2015</v>
      </c>
      <c r="L1478" s="0" t="n">
        <v>29</v>
      </c>
      <c r="M1478" s="0" t="n">
        <v>9</v>
      </c>
      <c r="N1478" s="0" t="n">
        <v>68000</v>
      </c>
      <c r="O1478" s="0" t="n">
        <v>1150</v>
      </c>
      <c r="P1478" s="346" t="n">
        <v>19.49</v>
      </c>
      <c r="Q1478" s="346" t="str">
        <f aca="false">N1478&amp;" "&amp;O1478</f>
        <v>68000 1150</v>
      </c>
      <c r="R1478" s="346" t="str">
        <f aca="false">N1478&amp;" "&amp;M1478&amp;" "&amp;O1478</f>
        <v>68000 9 1150</v>
      </c>
    </row>
    <row r="1479" customFormat="false" ht="11.25" hidden="false" customHeight="true" outlineLevel="0" collapsed="false">
      <c r="K1479" s="0" t="n">
        <v>2015</v>
      </c>
      <c r="L1479" s="0" t="n">
        <v>29</v>
      </c>
      <c r="M1479" s="0" t="n">
        <v>2</v>
      </c>
      <c r="N1479" s="0" t="n">
        <v>61100</v>
      </c>
      <c r="O1479" s="0" t="n">
        <v>1120</v>
      </c>
      <c r="P1479" s="346" t="n">
        <v>8753.47</v>
      </c>
      <c r="Q1479" s="346" t="str">
        <f aca="false">N1479&amp;" "&amp;O1479</f>
        <v>61100 1120</v>
      </c>
      <c r="R1479" s="346" t="str">
        <f aca="false">N1479&amp;" "&amp;M1479&amp;" "&amp;O1479</f>
        <v>61100 2 1120</v>
      </c>
    </row>
    <row r="1480" customFormat="false" ht="11.25" hidden="false" customHeight="true" outlineLevel="0" collapsed="false">
      <c r="K1480" s="0" t="n">
        <v>2015</v>
      </c>
      <c r="L1480" s="0" t="n">
        <v>29</v>
      </c>
      <c r="M1480" s="0" t="n">
        <v>2</v>
      </c>
      <c r="N1480" s="0" t="n">
        <v>61100</v>
      </c>
      <c r="O1480" s="0" t="n">
        <v>1151</v>
      </c>
      <c r="P1480" s="346" t="n">
        <v>2261.69</v>
      </c>
      <c r="Q1480" s="346" t="str">
        <f aca="false">N1480&amp;" "&amp;O1480</f>
        <v>61100 1151</v>
      </c>
      <c r="R1480" s="346" t="str">
        <f aca="false">N1480&amp;" "&amp;M1480&amp;" "&amp;O1480</f>
        <v>61100 2 1151</v>
      </c>
    </row>
    <row r="1481" customFormat="false" ht="11.25" hidden="false" customHeight="true" outlineLevel="0" collapsed="false">
      <c r="K1481" s="0" t="n">
        <v>2015</v>
      </c>
      <c r="L1481" s="0" t="n">
        <v>29</v>
      </c>
      <c r="M1481" s="0" t="n">
        <v>2</v>
      </c>
      <c r="N1481" s="0" t="n">
        <v>61100</v>
      </c>
      <c r="O1481" s="0" t="n">
        <v>1520</v>
      </c>
      <c r="P1481" s="346" t="n">
        <v>791.37</v>
      </c>
      <c r="Q1481" s="346" t="str">
        <f aca="false">N1481&amp;" "&amp;O1481</f>
        <v>61100 1520</v>
      </c>
      <c r="R1481" s="346" t="str">
        <f aca="false">N1481&amp;" "&amp;M1481&amp;" "&amp;O1481</f>
        <v>61100 2 1520</v>
      </c>
    </row>
    <row r="1482" customFormat="false" ht="11.25" hidden="false" customHeight="true" outlineLevel="0" collapsed="false">
      <c r="K1482" s="0" t="n">
        <v>2015</v>
      </c>
      <c r="L1482" s="0" t="n">
        <v>29</v>
      </c>
      <c r="M1482" s="0" t="n">
        <v>2</v>
      </c>
      <c r="N1482" s="0" t="n">
        <v>61210</v>
      </c>
      <c r="O1482" s="0" t="n">
        <v>1110</v>
      </c>
      <c r="P1482" s="346" t="n">
        <v>4.63</v>
      </c>
      <c r="Q1482" s="346" t="str">
        <f aca="false">N1482&amp;" "&amp;O1482</f>
        <v>61210 1110</v>
      </c>
      <c r="R1482" s="346" t="str">
        <f aca="false">N1482&amp;" "&amp;M1482&amp;" "&amp;O1482</f>
        <v>61210 2 1110</v>
      </c>
    </row>
    <row r="1483" customFormat="false" ht="11.25" hidden="false" customHeight="true" outlineLevel="0" collapsed="false">
      <c r="K1483" s="0" t="n">
        <v>2015</v>
      </c>
      <c r="L1483" s="0" t="n">
        <v>29</v>
      </c>
      <c r="M1483" s="0" t="n">
        <v>2</v>
      </c>
      <c r="N1483" s="0" t="n">
        <v>61210</v>
      </c>
      <c r="O1483" s="0" t="n">
        <v>1120</v>
      </c>
      <c r="P1483" s="346" t="n">
        <v>296.21</v>
      </c>
      <c r="Q1483" s="346" t="str">
        <f aca="false">N1483&amp;" "&amp;O1483</f>
        <v>61210 1120</v>
      </c>
      <c r="R1483" s="346" t="str">
        <f aca="false">N1483&amp;" "&amp;M1483&amp;" "&amp;O1483</f>
        <v>61210 2 1120</v>
      </c>
    </row>
    <row r="1484" customFormat="false" ht="11.25" hidden="false" customHeight="true" outlineLevel="0" collapsed="false">
      <c r="K1484" s="0" t="n">
        <v>2015</v>
      </c>
      <c r="L1484" s="0" t="n">
        <v>29</v>
      </c>
      <c r="M1484" s="0" t="n">
        <v>2</v>
      </c>
      <c r="N1484" s="0" t="n">
        <v>61210</v>
      </c>
      <c r="O1484" s="0" t="n">
        <v>1140</v>
      </c>
      <c r="P1484" s="346" t="n">
        <v>25.49</v>
      </c>
      <c r="Q1484" s="346" t="str">
        <f aca="false">N1484&amp;" "&amp;O1484</f>
        <v>61210 1140</v>
      </c>
      <c r="R1484" s="346" t="str">
        <f aca="false">N1484&amp;" "&amp;M1484&amp;" "&amp;O1484</f>
        <v>61210 2 1140</v>
      </c>
    </row>
    <row r="1485" customFormat="false" ht="11.25" hidden="false" customHeight="true" outlineLevel="0" collapsed="false">
      <c r="K1485" s="0" t="n">
        <v>2015</v>
      </c>
      <c r="L1485" s="0" t="n">
        <v>29</v>
      </c>
      <c r="M1485" s="0" t="n">
        <v>2</v>
      </c>
      <c r="N1485" s="0" t="n">
        <v>61210</v>
      </c>
      <c r="O1485" s="0" t="n">
        <v>1150</v>
      </c>
      <c r="P1485" s="346" t="n">
        <v>17.42</v>
      </c>
      <c r="Q1485" s="346" t="str">
        <f aca="false">N1485&amp;" "&amp;O1485</f>
        <v>61210 1150</v>
      </c>
      <c r="R1485" s="346" t="str">
        <f aca="false">N1485&amp;" "&amp;M1485&amp;" "&amp;O1485</f>
        <v>61210 2 1150</v>
      </c>
    </row>
    <row r="1486" customFormat="false" ht="11.25" hidden="false" customHeight="true" outlineLevel="0" collapsed="false">
      <c r="K1486" s="0" t="n">
        <v>2015</v>
      </c>
      <c r="L1486" s="0" t="n">
        <v>29</v>
      </c>
      <c r="M1486" s="0" t="n">
        <v>2</v>
      </c>
      <c r="N1486" s="0" t="n">
        <v>61210</v>
      </c>
      <c r="O1486" s="0" t="n">
        <v>1520</v>
      </c>
      <c r="P1486" s="346" t="n">
        <v>0.26</v>
      </c>
      <c r="Q1486" s="346" t="str">
        <f aca="false">N1486&amp;" "&amp;O1486</f>
        <v>61210 1520</v>
      </c>
      <c r="R1486" s="346" t="str">
        <f aca="false">N1486&amp;" "&amp;M1486&amp;" "&amp;O1486</f>
        <v>61210 2 1520</v>
      </c>
    </row>
    <row r="1487" customFormat="false" ht="11.25" hidden="false" customHeight="true" outlineLevel="0" collapsed="false">
      <c r="K1487" s="0" t="n">
        <v>2015</v>
      </c>
      <c r="L1487" s="0" t="n">
        <v>29</v>
      </c>
      <c r="M1487" s="0" t="n">
        <v>2</v>
      </c>
      <c r="N1487" s="0" t="n">
        <v>61220</v>
      </c>
      <c r="O1487" s="0" t="n">
        <v>1110</v>
      </c>
      <c r="P1487" s="346" t="n">
        <v>0.65</v>
      </c>
      <c r="Q1487" s="346" t="str">
        <f aca="false">N1487&amp;" "&amp;O1487</f>
        <v>61220 1110</v>
      </c>
      <c r="R1487" s="346" t="str">
        <f aca="false">N1487&amp;" "&amp;M1487&amp;" "&amp;O1487</f>
        <v>61220 2 1110</v>
      </c>
    </row>
    <row r="1488" customFormat="false" ht="11.25" hidden="false" customHeight="true" outlineLevel="0" collapsed="false">
      <c r="K1488" s="0" t="n">
        <v>2015</v>
      </c>
      <c r="L1488" s="0" t="n">
        <v>29</v>
      </c>
      <c r="M1488" s="0" t="n">
        <v>2</v>
      </c>
      <c r="N1488" s="0" t="n">
        <v>61220</v>
      </c>
      <c r="O1488" s="0" t="n">
        <v>1130</v>
      </c>
      <c r="P1488" s="346" t="n">
        <v>88.3</v>
      </c>
      <c r="Q1488" s="346" t="str">
        <f aca="false">N1488&amp;" "&amp;O1488</f>
        <v>61220 1130</v>
      </c>
      <c r="R1488" s="346" t="str">
        <f aca="false">N1488&amp;" "&amp;M1488&amp;" "&amp;O1488</f>
        <v>61220 2 1130</v>
      </c>
    </row>
    <row r="1489" customFormat="false" ht="11.25" hidden="false" customHeight="true" outlineLevel="0" collapsed="false">
      <c r="K1489" s="0" t="n">
        <v>2015</v>
      </c>
      <c r="L1489" s="0" t="n">
        <v>29</v>
      </c>
      <c r="M1489" s="0" t="n">
        <v>2</v>
      </c>
      <c r="N1489" s="0" t="n">
        <v>61220</v>
      </c>
      <c r="O1489" s="0" t="n">
        <v>1150</v>
      </c>
      <c r="P1489" s="346" t="n">
        <v>0.65</v>
      </c>
      <c r="Q1489" s="346" t="str">
        <f aca="false">N1489&amp;" "&amp;O1489</f>
        <v>61220 1150</v>
      </c>
      <c r="R1489" s="346" t="str">
        <f aca="false">N1489&amp;" "&amp;M1489&amp;" "&amp;O1489</f>
        <v>61220 2 1150</v>
      </c>
    </row>
    <row r="1490" customFormat="false" ht="11.25" hidden="false" customHeight="true" outlineLevel="0" collapsed="false">
      <c r="K1490" s="0" t="n">
        <v>2015</v>
      </c>
      <c r="L1490" s="0" t="n">
        <v>29</v>
      </c>
      <c r="M1490" s="0" t="n">
        <v>2</v>
      </c>
      <c r="N1490" s="0" t="n">
        <v>61230</v>
      </c>
      <c r="O1490" s="0" t="n">
        <v>1120</v>
      </c>
      <c r="P1490" s="346" t="n">
        <v>4.84</v>
      </c>
      <c r="Q1490" s="346" t="str">
        <f aca="false">N1490&amp;" "&amp;O1490</f>
        <v>61230 1120</v>
      </c>
      <c r="R1490" s="346" t="str">
        <f aca="false">N1490&amp;" "&amp;M1490&amp;" "&amp;O1490</f>
        <v>61230 2 1120</v>
      </c>
    </row>
    <row r="1491" customFormat="false" ht="11.25" hidden="false" customHeight="true" outlineLevel="0" collapsed="false">
      <c r="K1491" s="0" t="n">
        <v>2015</v>
      </c>
      <c r="L1491" s="0" t="n">
        <v>29</v>
      </c>
      <c r="M1491" s="0" t="n">
        <v>2</v>
      </c>
      <c r="N1491" s="0" t="n">
        <v>61230</v>
      </c>
      <c r="O1491" s="0" t="n">
        <v>1150</v>
      </c>
      <c r="P1491" s="346" t="n">
        <v>0.47</v>
      </c>
      <c r="Q1491" s="346" t="str">
        <f aca="false">N1491&amp;" "&amp;O1491</f>
        <v>61230 1150</v>
      </c>
      <c r="R1491" s="346" t="str">
        <f aca="false">N1491&amp;" "&amp;M1491&amp;" "&amp;O1491</f>
        <v>61230 2 1150</v>
      </c>
    </row>
    <row r="1492" customFormat="false" ht="11.25" hidden="false" customHeight="true" outlineLevel="0" collapsed="false">
      <c r="K1492" s="0" t="n">
        <v>2015</v>
      </c>
      <c r="L1492" s="0" t="n">
        <v>29</v>
      </c>
      <c r="M1492" s="0" t="n">
        <v>2</v>
      </c>
      <c r="N1492" s="0" t="n">
        <v>61310</v>
      </c>
      <c r="O1492" s="0" t="n">
        <v>1110</v>
      </c>
      <c r="P1492" s="346" t="n">
        <v>25</v>
      </c>
      <c r="Q1492" s="346" t="str">
        <f aca="false">N1492&amp;" "&amp;O1492</f>
        <v>61310 1110</v>
      </c>
      <c r="R1492" s="346" t="str">
        <f aca="false">N1492&amp;" "&amp;M1492&amp;" "&amp;O1492</f>
        <v>61310 2 1110</v>
      </c>
    </row>
    <row r="1493" customFormat="false" ht="11.25" hidden="false" customHeight="true" outlineLevel="0" collapsed="false">
      <c r="K1493" s="0" t="n">
        <v>2015</v>
      </c>
      <c r="L1493" s="0" t="n">
        <v>29</v>
      </c>
      <c r="M1493" s="0" t="n">
        <v>2</v>
      </c>
      <c r="N1493" s="0" t="n">
        <v>61310</v>
      </c>
      <c r="O1493" s="0" t="n">
        <v>1120</v>
      </c>
      <c r="P1493" s="346" t="n">
        <v>202.21</v>
      </c>
      <c r="Q1493" s="346" t="str">
        <f aca="false">N1493&amp;" "&amp;O1493</f>
        <v>61310 1120</v>
      </c>
      <c r="R1493" s="346" t="str">
        <f aca="false">N1493&amp;" "&amp;M1493&amp;" "&amp;O1493</f>
        <v>61310 2 1120</v>
      </c>
    </row>
    <row r="1494" customFormat="false" ht="11.25" hidden="false" customHeight="true" outlineLevel="0" collapsed="false">
      <c r="K1494" s="0" t="n">
        <v>2015</v>
      </c>
      <c r="L1494" s="0" t="n">
        <v>29</v>
      </c>
      <c r="M1494" s="0" t="n">
        <v>2</v>
      </c>
      <c r="N1494" s="0" t="n">
        <v>61310</v>
      </c>
      <c r="O1494" s="0" t="n">
        <v>1140</v>
      </c>
      <c r="P1494" s="346" t="n">
        <v>116.1</v>
      </c>
      <c r="Q1494" s="346" t="str">
        <f aca="false">N1494&amp;" "&amp;O1494</f>
        <v>61310 1140</v>
      </c>
      <c r="R1494" s="346" t="str">
        <f aca="false">N1494&amp;" "&amp;M1494&amp;" "&amp;O1494</f>
        <v>61310 2 1140</v>
      </c>
    </row>
    <row r="1495" customFormat="false" ht="11.25" hidden="false" customHeight="true" outlineLevel="0" collapsed="false">
      <c r="K1495" s="0" t="n">
        <v>2015</v>
      </c>
      <c r="L1495" s="0" t="n">
        <v>29</v>
      </c>
      <c r="M1495" s="0" t="n">
        <v>2</v>
      </c>
      <c r="N1495" s="0" t="n">
        <v>61310</v>
      </c>
      <c r="O1495" s="0" t="n">
        <v>1150</v>
      </c>
      <c r="P1495" s="346" t="n">
        <v>51.63</v>
      </c>
      <c r="Q1495" s="346" t="str">
        <f aca="false">N1495&amp;" "&amp;O1495</f>
        <v>61310 1150</v>
      </c>
      <c r="R1495" s="346" t="str">
        <f aca="false">N1495&amp;" "&amp;M1495&amp;" "&amp;O1495</f>
        <v>61310 2 1150</v>
      </c>
    </row>
    <row r="1496" customFormat="false" ht="11.25" hidden="false" customHeight="true" outlineLevel="0" collapsed="false">
      <c r="K1496" s="0" t="n">
        <v>2015</v>
      </c>
      <c r="L1496" s="0" t="n">
        <v>29</v>
      </c>
      <c r="M1496" s="0" t="n">
        <v>2</v>
      </c>
      <c r="N1496" s="0" t="n">
        <v>61320</v>
      </c>
      <c r="O1496" s="0" t="n">
        <v>1110</v>
      </c>
      <c r="P1496" s="346" t="n">
        <v>0.5</v>
      </c>
      <c r="Q1496" s="346" t="str">
        <f aca="false">N1496&amp;" "&amp;O1496</f>
        <v>61320 1110</v>
      </c>
      <c r="R1496" s="346" t="str">
        <f aca="false">N1496&amp;" "&amp;M1496&amp;" "&amp;O1496</f>
        <v>61320 2 1110</v>
      </c>
    </row>
    <row r="1497" customFormat="false" ht="11.25" hidden="false" customHeight="true" outlineLevel="0" collapsed="false">
      <c r="K1497" s="0" t="n">
        <v>2015</v>
      </c>
      <c r="L1497" s="0" t="n">
        <v>29</v>
      </c>
      <c r="M1497" s="0" t="n">
        <v>2</v>
      </c>
      <c r="N1497" s="0" t="n">
        <v>61320</v>
      </c>
      <c r="O1497" s="0" t="n">
        <v>1120</v>
      </c>
      <c r="P1497" s="346" t="n">
        <v>1</v>
      </c>
      <c r="Q1497" s="346" t="str">
        <f aca="false">N1497&amp;" "&amp;O1497</f>
        <v>61320 1120</v>
      </c>
      <c r="R1497" s="346" t="str">
        <f aca="false">N1497&amp;" "&amp;M1497&amp;" "&amp;O1497</f>
        <v>61320 2 1120</v>
      </c>
    </row>
    <row r="1498" customFormat="false" ht="11.25" hidden="false" customHeight="true" outlineLevel="0" collapsed="false">
      <c r="K1498" s="0" t="n">
        <v>2015</v>
      </c>
      <c r="L1498" s="0" t="n">
        <v>29</v>
      </c>
      <c r="M1498" s="0" t="n">
        <v>2</v>
      </c>
      <c r="N1498" s="0" t="n">
        <v>61320</v>
      </c>
      <c r="O1498" s="0" t="n">
        <v>1122</v>
      </c>
      <c r="P1498" s="346" t="n">
        <v>169.4</v>
      </c>
      <c r="Q1498" s="346" t="str">
        <f aca="false">N1498&amp;" "&amp;O1498</f>
        <v>61320 1122</v>
      </c>
      <c r="R1498" s="346" t="str">
        <f aca="false">N1498&amp;" "&amp;M1498&amp;" "&amp;O1498</f>
        <v>61320 2 1122</v>
      </c>
    </row>
    <row r="1499" customFormat="false" ht="11.25" hidden="false" customHeight="true" outlineLevel="0" collapsed="false">
      <c r="K1499" s="0" t="n">
        <v>2015</v>
      </c>
      <c r="L1499" s="0" t="n">
        <v>29</v>
      </c>
      <c r="M1499" s="0" t="n">
        <v>2</v>
      </c>
      <c r="N1499" s="0" t="n">
        <v>61320</v>
      </c>
      <c r="O1499" s="0" t="n">
        <v>1140</v>
      </c>
      <c r="P1499" s="346" t="n">
        <v>7.07</v>
      </c>
      <c r="Q1499" s="346" t="str">
        <f aca="false">N1499&amp;" "&amp;O1499</f>
        <v>61320 1140</v>
      </c>
      <c r="R1499" s="346" t="str">
        <f aca="false">N1499&amp;" "&amp;M1499&amp;" "&amp;O1499</f>
        <v>61320 2 1140</v>
      </c>
    </row>
    <row r="1500" customFormat="false" ht="11.25" hidden="false" customHeight="true" outlineLevel="0" collapsed="false">
      <c r="K1500" s="0" t="n">
        <v>2015</v>
      </c>
      <c r="L1500" s="0" t="n">
        <v>29</v>
      </c>
      <c r="M1500" s="0" t="n">
        <v>2</v>
      </c>
      <c r="N1500" s="0" t="n">
        <v>61320</v>
      </c>
      <c r="O1500" s="0" t="n">
        <v>1150</v>
      </c>
      <c r="P1500" s="346" t="n">
        <v>6.98</v>
      </c>
      <c r="Q1500" s="346" t="str">
        <f aca="false">N1500&amp;" "&amp;O1500</f>
        <v>61320 1150</v>
      </c>
      <c r="R1500" s="346" t="str">
        <f aca="false">N1500&amp;" "&amp;M1500&amp;" "&amp;O1500</f>
        <v>61320 2 1150</v>
      </c>
    </row>
    <row r="1501" customFormat="false" ht="11.25" hidden="false" customHeight="true" outlineLevel="0" collapsed="false">
      <c r="K1501" s="0" t="n">
        <v>2015</v>
      </c>
      <c r="L1501" s="0" t="n">
        <v>29</v>
      </c>
      <c r="M1501" s="0" t="n">
        <v>2</v>
      </c>
      <c r="N1501" s="0" t="n">
        <v>61410</v>
      </c>
      <c r="O1501" s="0" t="n">
        <v>1126</v>
      </c>
      <c r="P1501" s="346" t="n">
        <v>153</v>
      </c>
      <c r="Q1501" s="346" t="str">
        <f aca="false">N1501&amp;" "&amp;O1501</f>
        <v>61410 1126</v>
      </c>
      <c r="R1501" s="346" t="str">
        <f aca="false">N1501&amp;" "&amp;M1501&amp;" "&amp;O1501</f>
        <v>61410 2 1126</v>
      </c>
    </row>
    <row r="1502" customFormat="false" ht="11.25" hidden="false" customHeight="true" outlineLevel="0" collapsed="false">
      <c r="K1502" s="0" t="n">
        <v>2015</v>
      </c>
      <c r="L1502" s="0" t="n">
        <v>29</v>
      </c>
      <c r="M1502" s="0" t="n">
        <v>2</v>
      </c>
      <c r="N1502" s="0" t="n">
        <v>61410</v>
      </c>
      <c r="O1502" s="0" t="n">
        <v>1127</v>
      </c>
      <c r="P1502" s="346" t="n">
        <v>239.76</v>
      </c>
      <c r="Q1502" s="346" t="str">
        <f aca="false">N1502&amp;" "&amp;O1502</f>
        <v>61410 1127</v>
      </c>
      <c r="R1502" s="346" t="str">
        <f aca="false">N1502&amp;" "&amp;M1502&amp;" "&amp;O1502</f>
        <v>61410 2 1127</v>
      </c>
    </row>
    <row r="1503" customFormat="false" ht="11.25" hidden="false" customHeight="true" outlineLevel="0" collapsed="false">
      <c r="K1503" s="0" t="n">
        <v>2015</v>
      </c>
      <c r="L1503" s="0" t="n">
        <v>29</v>
      </c>
      <c r="M1503" s="0" t="n">
        <v>2</v>
      </c>
      <c r="N1503" s="0" t="n">
        <v>61410</v>
      </c>
      <c r="O1503" s="0" t="n">
        <v>1140</v>
      </c>
      <c r="P1503" s="346" t="n">
        <v>16.4</v>
      </c>
      <c r="Q1503" s="346" t="str">
        <f aca="false">N1503&amp;" "&amp;O1503</f>
        <v>61410 1140</v>
      </c>
      <c r="R1503" s="346" t="str">
        <f aca="false">N1503&amp;" "&amp;M1503&amp;" "&amp;O1503</f>
        <v>61410 2 1140</v>
      </c>
    </row>
    <row r="1504" customFormat="false" ht="11.25" hidden="false" customHeight="true" outlineLevel="0" collapsed="false">
      <c r="K1504" s="0" t="n">
        <v>2015</v>
      </c>
      <c r="L1504" s="0" t="n">
        <v>29</v>
      </c>
      <c r="M1504" s="0" t="n">
        <v>2</v>
      </c>
      <c r="N1504" s="0" t="n">
        <v>61410</v>
      </c>
      <c r="O1504" s="0" t="n">
        <v>1150</v>
      </c>
      <c r="P1504" s="346" t="n">
        <v>670.1</v>
      </c>
      <c r="Q1504" s="346" t="str">
        <f aca="false">N1504&amp;" "&amp;O1504</f>
        <v>61410 1150</v>
      </c>
      <c r="R1504" s="346" t="str">
        <f aca="false">N1504&amp;" "&amp;M1504&amp;" "&amp;O1504</f>
        <v>61410 2 1150</v>
      </c>
    </row>
    <row r="1505" customFormat="false" ht="11.25" hidden="false" customHeight="true" outlineLevel="0" collapsed="false">
      <c r="K1505" s="0" t="n">
        <v>2015</v>
      </c>
      <c r="L1505" s="0" t="n">
        <v>29</v>
      </c>
      <c r="M1505" s="0" t="n">
        <v>3</v>
      </c>
      <c r="N1505" s="0" t="n">
        <v>61100</v>
      </c>
      <c r="O1505" s="0" t="n">
        <v>1120</v>
      </c>
      <c r="P1505" s="346" t="n">
        <v>5508.07</v>
      </c>
      <c r="Q1505" s="346" t="str">
        <f aca="false">N1505&amp;" "&amp;O1505</f>
        <v>61100 1120</v>
      </c>
      <c r="R1505" s="346" t="str">
        <f aca="false">N1505&amp;" "&amp;M1505&amp;" "&amp;O1505</f>
        <v>61100 3 1120</v>
      </c>
    </row>
    <row r="1506" customFormat="false" ht="11.25" hidden="false" customHeight="true" outlineLevel="0" collapsed="false">
      <c r="K1506" s="0" t="n">
        <v>2015</v>
      </c>
      <c r="L1506" s="0" t="n">
        <v>29</v>
      </c>
      <c r="M1506" s="0" t="n">
        <v>3</v>
      </c>
      <c r="N1506" s="0" t="n">
        <v>61100</v>
      </c>
      <c r="O1506" s="0" t="n">
        <v>1151</v>
      </c>
      <c r="P1506" s="346" t="n">
        <v>515.03</v>
      </c>
      <c r="Q1506" s="346" t="str">
        <f aca="false">N1506&amp;" "&amp;O1506</f>
        <v>61100 1151</v>
      </c>
      <c r="R1506" s="346" t="str">
        <f aca="false">N1506&amp;" "&amp;M1506&amp;" "&amp;O1506</f>
        <v>61100 3 1151</v>
      </c>
    </row>
    <row r="1507" customFormat="false" ht="11.25" hidden="false" customHeight="true" outlineLevel="0" collapsed="false">
      <c r="K1507" s="0" t="n">
        <v>2015</v>
      </c>
      <c r="L1507" s="0" t="n">
        <v>29</v>
      </c>
      <c r="M1507" s="0" t="n">
        <v>3</v>
      </c>
      <c r="N1507" s="0" t="n">
        <v>61100</v>
      </c>
      <c r="O1507" s="0" t="n">
        <v>1520</v>
      </c>
      <c r="P1507" s="346" t="n">
        <v>469.1</v>
      </c>
      <c r="Q1507" s="346" t="str">
        <f aca="false">N1507&amp;" "&amp;O1507</f>
        <v>61100 1520</v>
      </c>
      <c r="R1507" s="346" t="str">
        <f aca="false">N1507&amp;" "&amp;M1507&amp;" "&amp;O1507</f>
        <v>61100 3 1520</v>
      </c>
    </row>
    <row r="1508" customFormat="false" ht="11.25" hidden="false" customHeight="true" outlineLevel="0" collapsed="false">
      <c r="K1508" s="0" t="n">
        <v>2015</v>
      </c>
      <c r="L1508" s="0" t="n">
        <v>29</v>
      </c>
      <c r="M1508" s="0" t="n">
        <v>3</v>
      </c>
      <c r="N1508" s="0" t="n">
        <v>61210</v>
      </c>
      <c r="O1508" s="0" t="n">
        <v>1110</v>
      </c>
      <c r="P1508" s="346" t="n">
        <v>5.13</v>
      </c>
      <c r="Q1508" s="346" t="str">
        <f aca="false">N1508&amp;" "&amp;O1508</f>
        <v>61210 1110</v>
      </c>
      <c r="R1508" s="346" t="str">
        <f aca="false">N1508&amp;" "&amp;M1508&amp;" "&amp;O1508</f>
        <v>61210 3 1110</v>
      </c>
    </row>
    <row r="1509" customFormat="false" ht="11.25" hidden="false" customHeight="true" outlineLevel="0" collapsed="false">
      <c r="K1509" s="0" t="n">
        <v>2015</v>
      </c>
      <c r="L1509" s="0" t="n">
        <v>29</v>
      </c>
      <c r="M1509" s="0" t="n">
        <v>3</v>
      </c>
      <c r="N1509" s="0" t="n">
        <v>61210</v>
      </c>
      <c r="O1509" s="0" t="n">
        <v>1120</v>
      </c>
      <c r="P1509" s="346" t="n">
        <v>384.07</v>
      </c>
      <c r="Q1509" s="346" t="str">
        <f aca="false">N1509&amp;" "&amp;O1509</f>
        <v>61210 1120</v>
      </c>
      <c r="R1509" s="346" t="str">
        <f aca="false">N1509&amp;" "&amp;M1509&amp;" "&amp;O1509</f>
        <v>61210 3 1120</v>
      </c>
    </row>
    <row r="1510" customFormat="false" ht="11.25" hidden="false" customHeight="true" outlineLevel="0" collapsed="false">
      <c r="K1510" s="0" t="n">
        <v>2015</v>
      </c>
      <c r="L1510" s="0" t="n">
        <v>29</v>
      </c>
      <c r="M1510" s="0" t="n">
        <v>3</v>
      </c>
      <c r="N1510" s="0" t="n">
        <v>61210</v>
      </c>
      <c r="O1510" s="0" t="n">
        <v>1140</v>
      </c>
      <c r="P1510" s="346" t="n">
        <v>49.49</v>
      </c>
      <c r="Q1510" s="346" t="str">
        <f aca="false">N1510&amp;" "&amp;O1510</f>
        <v>61210 1140</v>
      </c>
      <c r="R1510" s="346" t="str">
        <f aca="false">N1510&amp;" "&amp;M1510&amp;" "&amp;O1510</f>
        <v>61210 3 1140</v>
      </c>
    </row>
    <row r="1511" customFormat="false" ht="11.25" hidden="false" customHeight="true" outlineLevel="0" collapsed="false">
      <c r="K1511" s="0" t="n">
        <v>2015</v>
      </c>
      <c r="L1511" s="0" t="n">
        <v>29</v>
      </c>
      <c r="M1511" s="0" t="n">
        <v>3</v>
      </c>
      <c r="N1511" s="0" t="n">
        <v>61210</v>
      </c>
      <c r="O1511" s="0" t="n">
        <v>1150</v>
      </c>
      <c r="P1511" s="346" t="n">
        <v>61.99</v>
      </c>
      <c r="Q1511" s="346" t="str">
        <f aca="false">N1511&amp;" "&amp;O1511</f>
        <v>61210 1150</v>
      </c>
      <c r="R1511" s="346" t="str">
        <f aca="false">N1511&amp;" "&amp;M1511&amp;" "&amp;O1511</f>
        <v>61210 3 1150</v>
      </c>
    </row>
    <row r="1512" customFormat="false" ht="11.25" hidden="false" customHeight="true" outlineLevel="0" collapsed="false">
      <c r="K1512" s="0" t="n">
        <v>2015</v>
      </c>
      <c r="L1512" s="0" t="n">
        <v>29</v>
      </c>
      <c r="M1512" s="0" t="n">
        <v>3</v>
      </c>
      <c r="N1512" s="0" t="n">
        <v>61210</v>
      </c>
      <c r="O1512" s="0" t="n">
        <v>1520</v>
      </c>
      <c r="P1512" s="346" t="n">
        <v>0.26</v>
      </c>
      <c r="Q1512" s="346" t="str">
        <f aca="false">N1512&amp;" "&amp;O1512</f>
        <v>61210 1520</v>
      </c>
      <c r="R1512" s="346" t="str">
        <f aca="false">N1512&amp;" "&amp;M1512&amp;" "&amp;O1512</f>
        <v>61210 3 1520</v>
      </c>
    </row>
    <row r="1513" customFormat="false" ht="11.25" hidden="false" customHeight="true" outlineLevel="0" collapsed="false">
      <c r="K1513" s="0" t="n">
        <v>2015</v>
      </c>
      <c r="L1513" s="0" t="n">
        <v>29</v>
      </c>
      <c r="M1513" s="0" t="n">
        <v>3</v>
      </c>
      <c r="N1513" s="0" t="n">
        <v>61220</v>
      </c>
      <c r="O1513" s="0" t="n">
        <v>1110</v>
      </c>
      <c r="P1513" s="346" t="n">
        <v>0.35</v>
      </c>
      <c r="Q1513" s="346" t="str">
        <f aca="false">N1513&amp;" "&amp;O1513</f>
        <v>61220 1110</v>
      </c>
      <c r="R1513" s="346" t="str">
        <f aca="false">N1513&amp;" "&amp;M1513&amp;" "&amp;O1513</f>
        <v>61220 3 1110</v>
      </c>
    </row>
    <row r="1514" customFormat="false" ht="11.25" hidden="false" customHeight="true" outlineLevel="0" collapsed="false">
      <c r="K1514" s="0" t="n">
        <v>2015</v>
      </c>
      <c r="L1514" s="0" t="n">
        <v>29</v>
      </c>
      <c r="M1514" s="0" t="n">
        <v>3</v>
      </c>
      <c r="N1514" s="0" t="n">
        <v>61220</v>
      </c>
      <c r="O1514" s="0" t="n">
        <v>1130</v>
      </c>
      <c r="P1514" s="346" t="n">
        <v>67.74</v>
      </c>
      <c r="Q1514" s="346" t="str">
        <f aca="false">N1514&amp;" "&amp;O1514</f>
        <v>61220 1130</v>
      </c>
      <c r="R1514" s="346" t="str">
        <f aca="false">N1514&amp;" "&amp;M1514&amp;" "&amp;O1514</f>
        <v>61220 3 1130</v>
      </c>
    </row>
    <row r="1515" customFormat="false" ht="11.25" hidden="false" customHeight="true" outlineLevel="0" collapsed="false">
      <c r="K1515" s="0" t="n">
        <v>2015</v>
      </c>
      <c r="L1515" s="0" t="n">
        <v>29</v>
      </c>
      <c r="M1515" s="0" t="n">
        <v>3</v>
      </c>
      <c r="N1515" s="0" t="n">
        <v>61220</v>
      </c>
      <c r="O1515" s="0" t="n">
        <v>1150</v>
      </c>
      <c r="P1515" s="346" t="n">
        <v>0.35</v>
      </c>
      <c r="Q1515" s="346" t="str">
        <f aca="false">N1515&amp;" "&amp;O1515</f>
        <v>61220 1150</v>
      </c>
      <c r="R1515" s="346" t="str">
        <f aca="false">N1515&amp;" "&amp;M1515&amp;" "&amp;O1515</f>
        <v>61220 3 1150</v>
      </c>
    </row>
    <row r="1516" customFormat="false" ht="11.25" hidden="false" customHeight="true" outlineLevel="0" collapsed="false">
      <c r="K1516" s="0" t="n">
        <v>2015</v>
      </c>
      <c r="L1516" s="0" t="n">
        <v>29</v>
      </c>
      <c r="M1516" s="0" t="n">
        <v>3</v>
      </c>
      <c r="N1516" s="0" t="n">
        <v>61230</v>
      </c>
      <c r="O1516" s="0" t="n">
        <v>1120</v>
      </c>
      <c r="P1516" s="346" t="n">
        <v>20.38</v>
      </c>
      <c r="Q1516" s="346" t="str">
        <f aca="false">N1516&amp;" "&amp;O1516</f>
        <v>61230 1120</v>
      </c>
      <c r="R1516" s="346" t="str">
        <f aca="false">N1516&amp;" "&amp;M1516&amp;" "&amp;O1516</f>
        <v>61230 3 1120</v>
      </c>
    </row>
    <row r="1517" customFormat="false" ht="11.25" hidden="false" customHeight="true" outlineLevel="0" collapsed="false">
      <c r="K1517" s="0" t="n">
        <v>2015</v>
      </c>
      <c r="L1517" s="0" t="n">
        <v>29</v>
      </c>
      <c r="M1517" s="0" t="n">
        <v>3</v>
      </c>
      <c r="N1517" s="0" t="n">
        <v>61230</v>
      </c>
      <c r="O1517" s="0" t="n">
        <v>1150</v>
      </c>
      <c r="P1517" s="346" t="n">
        <v>2.98</v>
      </c>
      <c r="Q1517" s="346" t="str">
        <f aca="false">N1517&amp;" "&amp;O1517</f>
        <v>61230 1150</v>
      </c>
      <c r="R1517" s="346" t="str">
        <f aca="false">N1517&amp;" "&amp;M1517&amp;" "&amp;O1517</f>
        <v>61230 3 1150</v>
      </c>
    </row>
    <row r="1518" customFormat="false" ht="11.25" hidden="false" customHeight="true" outlineLevel="0" collapsed="false">
      <c r="K1518" s="0" t="n">
        <v>2015</v>
      </c>
      <c r="L1518" s="0" t="n">
        <v>29</v>
      </c>
      <c r="M1518" s="0" t="n">
        <v>3</v>
      </c>
      <c r="N1518" s="0" t="n">
        <v>61310</v>
      </c>
      <c r="O1518" s="0" t="n">
        <v>1110</v>
      </c>
      <c r="P1518" s="346" t="n">
        <v>53.5</v>
      </c>
      <c r="Q1518" s="346" t="str">
        <f aca="false">N1518&amp;" "&amp;O1518</f>
        <v>61310 1110</v>
      </c>
      <c r="R1518" s="346" t="str">
        <f aca="false">N1518&amp;" "&amp;M1518&amp;" "&amp;O1518</f>
        <v>61310 3 1110</v>
      </c>
    </row>
    <row r="1519" customFormat="false" ht="11.25" hidden="false" customHeight="true" outlineLevel="0" collapsed="false">
      <c r="K1519" s="0" t="n">
        <v>2015</v>
      </c>
      <c r="L1519" s="0" t="n">
        <v>29</v>
      </c>
      <c r="M1519" s="0" t="n">
        <v>3</v>
      </c>
      <c r="N1519" s="0" t="n">
        <v>61310</v>
      </c>
      <c r="O1519" s="0" t="n">
        <v>1120</v>
      </c>
      <c r="P1519" s="346" t="n">
        <v>157.25</v>
      </c>
      <c r="Q1519" s="346" t="str">
        <f aca="false">N1519&amp;" "&amp;O1519</f>
        <v>61310 1120</v>
      </c>
      <c r="R1519" s="346" t="str">
        <f aca="false">N1519&amp;" "&amp;M1519&amp;" "&amp;O1519</f>
        <v>61310 3 1120</v>
      </c>
    </row>
    <row r="1520" customFormat="false" ht="11.25" hidden="false" customHeight="true" outlineLevel="0" collapsed="false">
      <c r="K1520" s="0" t="n">
        <v>2015</v>
      </c>
      <c r="L1520" s="0" t="n">
        <v>29</v>
      </c>
      <c r="M1520" s="0" t="n">
        <v>3</v>
      </c>
      <c r="N1520" s="0" t="n">
        <v>61310</v>
      </c>
      <c r="O1520" s="0" t="n">
        <v>1140</v>
      </c>
      <c r="P1520" s="346" t="n">
        <v>83.95</v>
      </c>
      <c r="Q1520" s="346" t="str">
        <f aca="false">N1520&amp;" "&amp;O1520</f>
        <v>61310 1140</v>
      </c>
      <c r="R1520" s="346" t="str">
        <f aca="false">N1520&amp;" "&amp;M1520&amp;" "&amp;O1520</f>
        <v>61310 3 1140</v>
      </c>
    </row>
    <row r="1521" customFormat="false" ht="11.25" hidden="false" customHeight="true" outlineLevel="0" collapsed="false">
      <c r="K1521" s="0" t="n">
        <v>2015</v>
      </c>
      <c r="L1521" s="0" t="n">
        <v>29</v>
      </c>
      <c r="M1521" s="0" t="n">
        <v>3</v>
      </c>
      <c r="N1521" s="0" t="n">
        <v>61310</v>
      </c>
      <c r="O1521" s="0" t="n">
        <v>1150</v>
      </c>
      <c r="P1521" s="346" t="n">
        <v>104.36</v>
      </c>
      <c r="Q1521" s="346" t="str">
        <f aca="false">N1521&amp;" "&amp;O1521</f>
        <v>61310 1150</v>
      </c>
      <c r="R1521" s="346" t="str">
        <f aca="false">N1521&amp;" "&amp;M1521&amp;" "&amp;O1521</f>
        <v>61310 3 1150</v>
      </c>
    </row>
    <row r="1522" customFormat="false" ht="11.25" hidden="false" customHeight="true" outlineLevel="0" collapsed="false">
      <c r="K1522" s="0" t="n">
        <v>2015</v>
      </c>
      <c r="L1522" s="0" t="n">
        <v>29</v>
      </c>
      <c r="M1522" s="0" t="n">
        <v>3</v>
      </c>
      <c r="N1522" s="0" t="n">
        <v>61320</v>
      </c>
      <c r="O1522" s="0" t="n">
        <v>1110</v>
      </c>
      <c r="P1522" s="346" t="n">
        <v>0.5</v>
      </c>
      <c r="Q1522" s="346" t="str">
        <f aca="false">N1522&amp;" "&amp;O1522</f>
        <v>61320 1110</v>
      </c>
      <c r="R1522" s="346" t="str">
        <f aca="false">N1522&amp;" "&amp;M1522&amp;" "&amp;O1522</f>
        <v>61320 3 1110</v>
      </c>
    </row>
    <row r="1523" customFormat="false" ht="11.25" hidden="false" customHeight="true" outlineLevel="0" collapsed="false">
      <c r="K1523" s="0" t="n">
        <v>2015</v>
      </c>
      <c r="L1523" s="0" t="n">
        <v>29</v>
      </c>
      <c r="M1523" s="0" t="n">
        <v>3</v>
      </c>
      <c r="N1523" s="0" t="n">
        <v>61320</v>
      </c>
      <c r="O1523" s="0" t="n">
        <v>1120</v>
      </c>
      <c r="P1523" s="346" t="n">
        <v>2</v>
      </c>
      <c r="Q1523" s="346" t="str">
        <f aca="false">N1523&amp;" "&amp;O1523</f>
        <v>61320 1120</v>
      </c>
      <c r="R1523" s="346" t="str">
        <f aca="false">N1523&amp;" "&amp;M1523&amp;" "&amp;O1523</f>
        <v>61320 3 1120</v>
      </c>
    </row>
    <row r="1524" customFormat="false" ht="11.25" hidden="false" customHeight="true" outlineLevel="0" collapsed="false">
      <c r="K1524" s="0" t="n">
        <v>2015</v>
      </c>
      <c r="L1524" s="0" t="n">
        <v>29</v>
      </c>
      <c r="M1524" s="0" t="n">
        <v>3</v>
      </c>
      <c r="N1524" s="0" t="n">
        <v>61320</v>
      </c>
      <c r="O1524" s="0" t="n">
        <v>1122</v>
      </c>
      <c r="P1524" s="346" t="n">
        <v>72.4</v>
      </c>
      <c r="Q1524" s="346" t="str">
        <f aca="false">N1524&amp;" "&amp;O1524</f>
        <v>61320 1122</v>
      </c>
      <c r="R1524" s="346" t="str">
        <f aca="false">N1524&amp;" "&amp;M1524&amp;" "&amp;O1524</f>
        <v>61320 3 1122</v>
      </c>
    </row>
    <row r="1525" customFormat="false" ht="11.25" hidden="false" customHeight="true" outlineLevel="0" collapsed="false">
      <c r="K1525" s="0" t="n">
        <v>2015</v>
      </c>
      <c r="L1525" s="0" t="n">
        <v>29</v>
      </c>
      <c r="M1525" s="0" t="n">
        <v>3</v>
      </c>
      <c r="N1525" s="0" t="n">
        <v>61320</v>
      </c>
      <c r="O1525" s="0" t="n">
        <v>1140</v>
      </c>
      <c r="P1525" s="346" t="n">
        <v>7.57</v>
      </c>
      <c r="Q1525" s="346" t="str">
        <f aca="false">N1525&amp;" "&amp;O1525</f>
        <v>61320 1140</v>
      </c>
      <c r="R1525" s="346" t="str">
        <f aca="false">N1525&amp;" "&amp;M1525&amp;" "&amp;O1525</f>
        <v>61320 3 1140</v>
      </c>
    </row>
    <row r="1526" customFormat="false" ht="11.25" hidden="false" customHeight="true" outlineLevel="0" collapsed="false">
      <c r="K1526" s="0" t="n">
        <v>2015</v>
      </c>
      <c r="L1526" s="0" t="n">
        <v>29</v>
      </c>
      <c r="M1526" s="0" t="n">
        <v>3</v>
      </c>
      <c r="N1526" s="0" t="n">
        <v>61320</v>
      </c>
      <c r="O1526" s="0" t="n">
        <v>1150</v>
      </c>
      <c r="P1526" s="346" t="n">
        <v>6.98</v>
      </c>
      <c r="Q1526" s="346" t="str">
        <f aca="false">N1526&amp;" "&amp;O1526</f>
        <v>61320 1150</v>
      </c>
      <c r="R1526" s="346" t="str">
        <f aca="false">N1526&amp;" "&amp;M1526&amp;" "&amp;O1526</f>
        <v>61320 3 1150</v>
      </c>
    </row>
    <row r="1527" customFormat="false" ht="11.25" hidden="false" customHeight="true" outlineLevel="0" collapsed="false">
      <c r="K1527" s="0" t="n">
        <v>2015</v>
      </c>
      <c r="L1527" s="0" t="n">
        <v>29</v>
      </c>
      <c r="M1527" s="0" t="n">
        <v>3</v>
      </c>
      <c r="N1527" s="0" t="n">
        <v>61410</v>
      </c>
      <c r="O1527" s="0" t="n">
        <v>1126</v>
      </c>
      <c r="P1527" s="346" t="n">
        <v>44</v>
      </c>
      <c r="Q1527" s="346" t="str">
        <f aca="false">N1527&amp;" "&amp;O1527</f>
        <v>61410 1126</v>
      </c>
      <c r="R1527" s="346" t="str">
        <f aca="false">N1527&amp;" "&amp;M1527&amp;" "&amp;O1527</f>
        <v>61410 3 1126</v>
      </c>
    </row>
    <row r="1528" customFormat="false" ht="11.25" hidden="false" customHeight="true" outlineLevel="0" collapsed="false">
      <c r="K1528" s="0" t="n">
        <v>2015</v>
      </c>
      <c r="L1528" s="0" t="n">
        <v>29</v>
      </c>
      <c r="M1528" s="0" t="n">
        <v>3</v>
      </c>
      <c r="N1528" s="0" t="n">
        <v>61410</v>
      </c>
      <c r="O1528" s="0" t="n">
        <v>1127</v>
      </c>
      <c r="P1528" s="346" t="n">
        <v>165.51</v>
      </c>
      <c r="Q1528" s="346" t="str">
        <f aca="false">N1528&amp;" "&amp;O1528</f>
        <v>61410 1127</v>
      </c>
      <c r="R1528" s="346" t="str">
        <f aca="false">N1528&amp;" "&amp;M1528&amp;" "&amp;O1528</f>
        <v>61410 3 1127</v>
      </c>
    </row>
    <row r="1529" customFormat="false" ht="11.25" hidden="false" customHeight="true" outlineLevel="0" collapsed="false">
      <c r="K1529" s="0" t="n">
        <v>2015</v>
      </c>
      <c r="L1529" s="0" t="n">
        <v>29</v>
      </c>
      <c r="M1529" s="0" t="n">
        <v>3</v>
      </c>
      <c r="N1529" s="0" t="n">
        <v>61410</v>
      </c>
      <c r="O1529" s="0" t="n">
        <v>1140</v>
      </c>
      <c r="P1529" s="346" t="n">
        <v>40</v>
      </c>
      <c r="Q1529" s="346" t="str">
        <f aca="false">N1529&amp;" "&amp;O1529</f>
        <v>61410 1140</v>
      </c>
      <c r="R1529" s="346" t="str">
        <f aca="false">N1529&amp;" "&amp;M1529&amp;" "&amp;O1529</f>
        <v>61410 3 1140</v>
      </c>
    </row>
    <row r="1530" customFormat="false" ht="11.25" hidden="false" customHeight="true" outlineLevel="0" collapsed="false">
      <c r="K1530" s="0" t="n">
        <v>2015</v>
      </c>
      <c r="L1530" s="0" t="n">
        <v>29</v>
      </c>
      <c r="M1530" s="0" t="n">
        <v>3</v>
      </c>
      <c r="N1530" s="0" t="n">
        <v>61410</v>
      </c>
      <c r="O1530" s="0" t="n">
        <v>1150</v>
      </c>
      <c r="P1530" s="346" t="n">
        <v>223.1</v>
      </c>
      <c r="Q1530" s="346" t="str">
        <f aca="false">N1530&amp;" "&amp;O1530</f>
        <v>61410 1150</v>
      </c>
      <c r="R1530" s="346" t="str">
        <f aca="false">N1530&amp;" "&amp;M1530&amp;" "&amp;O1530</f>
        <v>61410 3 1150</v>
      </c>
    </row>
    <row r="1531" customFormat="false" ht="11.25" hidden="false" customHeight="true" outlineLevel="0" collapsed="false">
      <c r="K1531" s="0" t="n">
        <v>2015</v>
      </c>
      <c r="L1531" s="0" t="n">
        <v>29</v>
      </c>
      <c r="M1531" s="0" t="n">
        <v>9</v>
      </c>
      <c r="N1531" s="0" t="n">
        <v>61100</v>
      </c>
      <c r="O1531" s="0" t="n">
        <v>1120</v>
      </c>
      <c r="P1531" s="346" t="n">
        <v>374.24</v>
      </c>
      <c r="Q1531" s="346" t="str">
        <f aca="false">N1531&amp;" "&amp;O1531</f>
        <v>61100 1120</v>
      </c>
      <c r="R1531" s="346" t="str">
        <f aca="false">N1531&amp;" "&amp;M1531&amp;" "&amp;O1531</f>
        <v>61100 9 1120</v>
      </c>
    </row>
    <row r="1532" customFormat="false" ht="11.25" hidden="false" customHeight="true" outlineLevel="0" collapsed="false">
      <c r="K1532" s="0" t="n">
        <v>2015</v>
      </c>
      <c r="L1532" s="0" t="n">
        <v>29</v>
      </c>
      <c r="M1532" s="0" t="n">
        <v>9</v>
      </c>
      <c r="N1532" s="0" t="n">
        <v>61100</v>
      </c>
      <c r="O1532" s="0" t="n">
        <v>1140</v>
      </c>
      <c r="P1532" s="346" t="n">
        <v>12.11</v>
      </c>
      <c r="Q1532" s="346" t="str">
        <f aca="false">N1532&amp;" "&amp;O1532</f>
        <v>61100 1140</v>
      </c>
      <c r="R1532" s="346" t="str">
        <f aca="false">N1532&amp;" "&amp;M1532&amp;" "&amp;O1532</f>
        <v>61100 9 1140</v>
      </c>
    </row>
    <row r="1533" customFormat="false" ht="11.25" hidden="false" customHeight="true" outlineLevel="0" collapsed="false">
      <c r="K1533" s="0" t="n">
        <v>2015</v>
      </c>
      <c r="L1533" s="0" t="n">
        <v>29</v>
      </c>
      <c r="M1533" s="0" t="n">
        <v>9</v>
      </c>
      <c r="N1533" s="0" t="n">
        <v>61100</v>
      </c>
      <c r="O1533" s="0" t="n">
        <v>1150</v>
      </c>
      <c r="P1533" s="346" t="n">
        <v>31.84</v>
      </c>
      <c r="Q1533" s="346" t="str">
        <f aca="false">N1533&amp;" "&amp;O1533</f>
        <v>61100 1150</v>
      </c>
      <c r="R1533" s="346" t="str">
        <f aca="false">N1533&amp;" "&amp;M1533&amp;" "&amp;O1533</f>
        <v>61100 9 1150</v>
      </c>
    </row>
    <row r="1534" customFormat="false" ht="11.25" hidden="false" customHeight="true" outlineLevel="0" collapsed="false">
      <c r="K1534" s="0" t="n">
        <v>2015</v>
      </c>
      <c r="L1534" s="0" t="n">
        <v>29</v>
      </c>
      <c r="M1534" s="0" t="n">
        <v>9</v>
      </c>
      <c r="N1534" s="0" t="n">
        <v>61100</v>
      </c>
      <c r="O1534" s="0" t="n">
        <v>1151</v>
      </c>
      <c r="P1534" s="346" t="n">
        <v>135.46</v>
      </c>
      <c r="Q1534" s="346" t="str">
        <f aca="false">N1534&amp;" "&amp;O1534</f>
        <v>61100 1151</v>
      </c>
      <c r="R1534" s="346" t="str">
        <f aca="false">N1534&amp;" "&amp;M1534&amp;" "&amp;O1534</f>
        <v>61100 9 1151</v>
      </c>
    </row>
    <row r="1535" customFormat="false" ht="11.25" hidden="false" customHeight="true" outlineLevel="0" collapsed="false">
      <c r="K1535" s="0" t="n">
        <v>2015</v>
      </c>
      <c r="L1535" s="0" t="n">
        <v>29</v>
      </c>
      <c r="M1535" s="0" t="n">
        <v>9</v>
      </c>
      <c r="N1535" s="0" t="n">
        <v>61100</v>
      </c>
      <c r="O1535" s="0" t="n">
        <v>1520</v>
      </c>
      <c r="P1535" s="346" t="n">
        <v>11.15</v>
      </c>
      <c r="Q1535" s="346" t="str">
        <f aca="false">N1535&amp;" "&amp;O1535</f>
        <v>61100 1520</v>
      </c>
      <c r="R1535" s="346" t="str">
        <f aca="false">N1535&amp;" "&amp;M1535&amp;" "&amp;O1535</f>
        <v>61100 9 1520</v>
      </c>
    </row>
    <row r="1536" customFormat="false" ht="11.25" hidden="false" customHeight="true" outlineLevel="0" collapsed="false">
      <c r="K1536" s="0" t="n">
        <v>2015</v>
      </c>
      <c r="L1536" s="0" t="n">
        <v>29</v>
      </c>
      <c r="M1536" s="0" t="n">
        <v>9</v>
      </c>
      <c r="N1536" s="0" t="n">
        <v>61310</v>
      </c>
      <c r="O1536" s="0" t="n">
        <v>1110</v>
      </c>
      <c r="P1536" s="346" t="n">
        <v>2</v>
      </c>
      <c r="Q1536" s="346" t="str">
        <f aca="false">N1536&amp;" "&amp;O1536</f>
        <v>61310 1110</v>
      </c>
      <c r="R1536" s="346" t="str">
        <f aca="false">N1536&amp;" "&amp;M1536&amp;" "&amp;O1536</f>
        <v>61310 9 1110</v>
      </c>
    </row>
    <row r="1537" customFormat="false" ht="11.25" hidden="false" customHeight="true" outlineLevel="0" collapsed="false">
      <c r="K1537" s="0" t="n">
        <v>2015</v>
      </c>
      <c r="L1537" s="0" t="n">
        <v>29</v>
      </c>
      <c r="M1537" s="0" t="n">
        <v>9</v>
      </c>
      <c r="N1537" s="0" t="n">
        <v>61310</v>
      </c>
      <c r="O1537" s="0" t="n">
        <v>1120</v>
      </c>
      <c r="P1537" s="346" t="n">
        <v>20.21</v>
      </c>
      <c r="Q1537" s="346" t="str">
        <f aca="false">N1537&amp;" "&amp;O1537</f>
        <v>61310 1120</v>
      </c>
      <c r="R1537" s="346" t="str">
        <f aca="false">N1537&amp;" "&amp;M1537&amp;" "&amp;O1537</f>
        <v>61310 9 1120</v>
      </c>
    </row>
    <row r="1538" customFormat="false" ht="11.25" hidden="false" customHeight="true" outlineLevel="0" collapsed="false">
      <c r="K1538" s="0" t="n">
        <v>2015</v>
      </c>
      <c r="L1538" s="0" t="n">
        <v>29</v>
      </c>
      <c r="M1538" s="0" t="n">
        <v>9</v>
      </c>
      <c r="N1538" s="0" t="n">
        <v>61310</v>
      </c>
      <c r="O1538" s="0" t="n">
        <v>1140</v>
      </c>
      <c r="P1538" s="346" t="n">
        <v>28.89</v>
      </c>
      <c r="Q1538" s="346" t="str">
        <f aca="false">N1538&amp;" "&amp;O1538</f>
        <v>61310 1140</v>
      </c>
      <c r="R1538" s="346" t="str">
        <f aca="false">N1538&amp;" "&amp;M1538&amp;" "&amp;O1538</f>
        <v>61310 9 1140</v>
      </c>
    </row>
    <row r="1539" customFormat="false" ht="11.25" hidden="false" customHeight="true" outlineLevel="0" collapsed="false">
      <c r="K1539" s="0" t="n">
        <v>2015</v>
      </c>
      <c r="L1539" s="0" t="n">
        <v>29</v>
      </c>
      <c r="M1539" s="0" t="n">
        <v>9</v>
      </c>
      <c r="N1539" s="0" t="n">
        <v>61310</v>
      </c>
      <c r="O1539" s="0" t="n">
        <v>1150</v>
      </c>
      <c r="P1539" s="346" t="n">
        <v>18.97</v>
      </c>
      <c r="Q1539" s="346" t="str">
        <f aca="false">N1539&amp;" "&amp;O1539</f>
        <v>61310 1150</v>
      </c>
      <c r="R1539" s="346" t="str">
        <f aca="false">N1539&amp;" "&amp;M1539&amp;" "&amp;O1539</f>
        <v>61310 9 1150</v>
      </c>
    </row>
    <row r="1540" customFormat="false" ht="11.25" hidden="false" customHeight="true" outlineLevel="0" collapsed="false">
      <c r="K1540" s="0" t="n">
        <v>2015</v>
      </c>
      <c r="L1540" s="0" t="n">
        <v>29</v>
      </c>
      <c r="M1540" s="0" t="n">
        <v>9</v>
      </c>
      <c r="N1540" s="0" t="n">
        <v>62100</v>
      </c>
      <c r="O1540" s="0" t="n">
        <v>1110</v>
      </c>
      <c r="P1540" s="346" t="n">
        <v>39.5</v>
      </c>
      <c r="Q1540" s="346" t="str">
        <f aca="false">N1540&amp;" "&amp;O1540</f>
        <v>62100 1110</v>
      </c>
      <c r="R1540" s="346" t="str">
        <f aca="false">N1540&amp;" "&amp;M1540&amp;" "&amp;O1540</f>
        <v>62100 9 1110</v>
      </c>
    </row>
    <row r="1541" customFormat="false" ht="11.25" hidden="false" customHeight="true" outlineLevel="0" collapsed="false">
      <c r="K1541" s="0" t="n">
        <v>2015</v>
      </c>
      <c r="L1541" s="0" t="n">
        <v>29</v>
      </c>
      <c r="M1541" s="0" t="n">
        <v>9</v>
      </c>
      <c r="N1541" s="0" t="n">
        <v>62100</v>
      </c>
      <c r="O1541" s="0" t="n">
        <v>1111</v>
      </c>
      <c r="P1541" s="346" t="n">
        <v>12</v>
      </c>
      <c r="Q1541" s="346" t="str">
        <f aca="false">N1541&amp;" "&amp;O1541</f>
        <v>62100 1111</v>
      </c>
      <c r="R1541" s="346" t="str">
        <f aca="false">N1541&amp;" "&amp;M1541&amp;" "&amp;O1541</f>
        <v>62100 9 1111</v>
      </c>
    </row>
    <row r="1542" customFormat="false" ht="11.25" hidden="false" customHeight="true" outlineLevel="0" collapsed="false">
      <c r="K1542" s="0" t="n">
        <v>2015</v>
      </c>
      <c r="L1542" s="0" t="n">
        <v>29</v>
      </c>
      <c r="M1542" s="0" t="n">
        <v>9</v>
      </c>
      <c r="N1542" s="0" t="n">
        <v>62100</v>
      </c>
      <c r="O1542" s="0" t="n">
        <v>1112</v>
      </c>
      <c r="P1542" s="346" t="n">
        <v>1</v>
      </c>
      <c r="Q1542" s="346" t="str">
        <f aca="false">N1542&amp;" "&amp;O1542</f>
        <v>62100 1112</v>
      </c>
      <c r="R1542" s="346" t="str">
        <f aca="false">N1542&amp;" "&amp;M1542&amp;" "&amp;O1542</f>
        <v>62100 9 1112</v>
      </c>
    </row>
    <row r="1543" customFormat="false" ht="11.25" hidden="false" customHeight="true" outlineLevel="0" collapsed="false">
      <c r="K1543" s="0" t="n">
        <v>2015</v>
      </c>
      <c r="L1543" s="0" t="n">
        <v>30</v>
      </c>
      <c r="M1543" s="0" t="n">
        <v>9</v>
      </c>
      <c r="N1543" s="0" t="n">
        <v>65000</v>
      </c>
      <c r="O1543" s="0" t="n">
        <v>1190</v>
      </c>
      <c r="P1543" s="346" t="n">
        <v>119.3</v>
      </c>
      <c r="Q1543" s="346" t="str">
        <f aca="false">N1543&amp;" "&amp;O1543</f>
        <v>65000 1190</v>
      </c>
      <c r="R1543" s="346" t="str">
        <f aca="false">N1543&amp;" "&amp;M1543&amp;" "&amp;O1543</f>
        <v>65000 9 1190</v>
      </c>
    </row>
    <row r="1544" customFormat="false" ht="11.25" hidden="false" customHeight="true" outlineLevel="0" collapsed="false">
      <c r="K1544" s="0" t="n">
        <v>2015</v>
      </c>
      <c r="L1544" s="0" t="n">
        <v>30</v>
      </c>
      <c r="M1544" s="0" t="n">
        <v>9</v>
      </c>
      <c r="N1544" s="0" t="n">
        <v>68000</v>
      </c>
      <c r="O1544" s="0" t="n">
        <v>1110</v>
      </c>
      <c r="P1544" s="346" t="n">
        <v>4</v>
      </c>
      <c r="Q1544" s="346" t="str">
        <f aca="false">N1544&amp;" "&amp;O1544</f>
        <v>68000 1110</v>
      </c>
      <c r="R1544" s="346" t="str">
        <f aca="false">N1544&amp;" "&amp;M1544&amp;" "&amp;O1544</f>
        <v>68000 9 1110</v>
      </c>
    </row>
    <row r="1545" customFormat="false" ht="11.25" hidden="false" customHeight="true" outlineLevel="0" collapsed="false">
      <c r="K1545" s="0" t="n">
        <v>2015</v>
      </c>
      <c r="L1545" s="0" t="n">
        <v>30</v>
      </c>
      <c r="M1545" s="0" t="n">
        <v>9</v>
      </c>
      <c r="N1545" s="0" t="n">
        <v>68000</v>
      </c>
      <c r="O1545" s="0" t="n">
        <v>1120</v>
      </c>
      <c r="P1545" s="346" t="n">
        <v>19</v>
      </c>
      <c r="Q1545" s="346" t="str">
        <f aca="false">N1545&amp;" "&amp;O1545</f>
        <v>68000 1120</v>
      </c>
      <c r="R1545" s="346" t="str">
        <f aca="false">N1545&amp;" "&amp;M1545&amp;" "&amp;O1545</f>
        <v>68000 9 1120</v>
      </c>
    </row>
    <row r="1546" customFormat="false" ht="11.25" hidden="false" customHeight="true" outlineLevel="0" collapsed="false">
      <c r="K1546" s="0" t="n">
        <v>2015</v>
      </c>
      <c r="L1546" s="0" t="n">
        <v>30</v>
      </c>
      <c r="M1546" s="0" t="n">
        <v>9</v>
      </c>
      <c r="N1546" s="0" t="n">
        <v>68000</v>
      </c>
      <c r="O1546" s="0" t="n">
        <v>1141</v>
      </c>
      <c r="P1546" s="346" t="n">
        <v>13</v>
      </c>
      <c r="Q1546" s="346" t="str">
        <f aca="false">N1546&amp;" "&amp;O1546</f>
        <v>68000 1141</v>
      </c>
      <c r="R1546" s="346" t="str">
        <f aca="false">N1546&amp;" "&amp;M1546&amp;" "&amp;O1546</f>
        <v>68000 9 1141</v>
      </c>
    </row>
    <row r="1547" customFormat="false" ht="11.25" hidden="false" customHeight="true" outlineLevel="0" collapsed="false">
      <c r="K1547" s="0" t="n">
        <v>2015</v>
      </c>
      <c r="L1547" s="0" t="n">
        <v>30</v>
      </c>
      <c r="M1547" s="0" t="n">
        <v>9</v>
      </c>
      <c r="N1547" s="0" t="n">
        <v>68000</v>
      </c>
      <c r="O1547" s="0" t="n">
        <v>1150</v>
      </c>
      <c r="P1547" s="346" t="n">
        <v>1</v>
      </c>
      <c r="Q1547" s="346" t="str">
        <f aca="false">N1547&amp;" "&amp;O1547</f>
        <v>68000 1150</v>
      </c>
      <c r="R1547" s="346" t="str">
        <f aca="false">N1547&amp;" "&amp;M1547&amp;" "&amp;O1547</f>
        <v>68000 9 1150</v>
      </c>
    </row>
    <row r="1548" customFormat="false" ht="11.25" hidden="false" customHeight="true" outlineLevel="0" collapsed="false">
      <c r="K1548" s="0" t="n">
        <v>2015</v>
      </c>
      <c r="L1548" s="0" t="n">
        <v>30</v>
      </c>
      <c r="M1548" s="0" t="n">
        <v>2</v>
      </c>
      <c r="N1548" s="0" t="n">
        <v>61100</v>
      </c>
      <c r="O1548" s="0" t="n">
        <v>1120</v>
      </c>
      <c r="P1548" s="346" t="n">
        <v>491.76</v>
      </c>
      <c r="Q1548" s="346" t="str">
        <f aca="false">N1548&amp;" "&amp;O1548</f>
        <v>61100 1120</v>
      </c>
      <c r="R1548" s="346" t="str">
        <f aca="false">N1548&amp;" "&amp;M1548&amp;" "&amp;O1548</f>
        <v>61100 2 1120</v>
      </c>
    </row>
    <row r="1549" customFormat="false" ht="11.25" hidden="false" customHeight="true" outlineLevel="0" collapsed="false">
      <c r="K1549" s="0" t="n">
        <v>2015</v>
      </c>
      <c r="L1549" s="0" t="n">
        <v>30</v>
      </c>
      <c r="M1549" s="0" t="n">
        <v>2</v>
      </c>
      <c r="N1549" s="0" t="n">
        <v>61100</v>
      </c>
      <c r="O1549" s="0" t="n">
        <v>1151</v>
      </c>
      <c r="P1549" s="346" t="n">
        <v>137.53</v>
      </c>
      <c r="Q1549" s="346" t="str">
        <f aca="false">N1549&amp;" "&amp;O1549</f>
        <v>61100 1151</v>
      </c>
      <c r="R1549" s="346" t="str">
        <f aca="false">N1549&amp;" "&amp;M1549&amp;" "&amp;O1549</f>
        <v>61100 2 1151</v>
      </c>
    </row>
    <row r="1550" customFormat="false" ht="11.25" hidden="false" customHeight="true" outlineLevel="0" collapsed="false">
      <c r="K1550" s="0" t="n">
        <v>2015</v>
      </c>
      <c r="L1550" s="0" t="n">
        <v>30</v>
      </c>
      <c r="M1550" s="0" t="n">
        <v>2</v>
      </c>
      <c r="N1550" s="0" t="n">
        <v>61100</v>
      </c>
      <c r="O1550" s="0" t="n">
        <v>1520</v>
      </c>
      <c r="P1550" s="346" t="n">
        <v>39.24</v>
      </c>
      <c r="Q1550" s="346" t="str">
        <f aca="false">N1550&amp;" "&amp;O1550</f>
        <v>61100 1520</v>
      </c>
      <c r="R1550" s="346" t="str">
        <f aca="false">N1550&amp;" "&amp;M1550&amp;" "&amp;O1550</f>
        <v>61100 2 1520</v>
      </c>
    </row>
    <row r="1551" customFormat="false" ht="11.25" hidden="false" customHeight="true" outlineLevel="0" collapsed="false">
      <c r="K1551" s="0" t="n">
        <v>2015</v>
      </c>
      <c r="L1551" s="0" t="n">
        <v>30</v>
      </c>
      <c r="M1551" s="0" t="n">
        <v>2</v>
      </c>
      <c r="N1551" s="0" t="n">
        <v>61210</v>
      </c>
      <c r="O1551" s="0" t="n">
        <v>1120</v>
      </c>
      <c r="P1551" s="346" t="n">
        <v>16.13</v>
      </c>
      <c r="Q1551" s="346" t="str">
        <f aca="false">N1551&amp;" "&amp;O1551</f>
        <v>61210 1120</v>
      </c>
      <c r="R1551" s="346" t="str">
        <f aca="false">N1551&amp;" "&amp;M1551&amp;" "&amp;O1551</f>
        <v>61210 2 1120</v>
      </c>
    </row>
    <row r="1552" customFormat="false" ht="11.25" hidden="false" customHeight="true" outlineLevel="0" collapsed="false">
      <c r="K1552" s="0" t="n">
        <v>2015</v>
      </c>
      <c r="L1552" s="0" t="n">
        <v>30</v>
      </c>
      <c r="M1552" s="0" t="n">
        <v>2</v>
      </c>
      <c r="N1552" s="0" t="n">
        <v>61210</v>
      </c>
      <c r="O1552" s="0" t="n">
        <v>1150</v>
      </c>
      <c r="P1552" s="346" t="n">
        <v>2.58</v>
      </c>
      <c r="Q1552" s="346" t="str">
        <f aca="false">N1552&amp;" "&amp;O1552</f>
        <v>61210 1150</v>
      </c>
      <c r="R1552" s="346" t="str">
        <f aca="false">N1552&amp;" "&amp;M1552&amp;" "&amp;O1552</f>
        <v>61210 2 1150</v>
      </c>
    </row>
    <row r="1553" customFormat="false" ht="11.25" hidden="false" customHeight="true" outlineLevel="0" collapsed="false">
      <c r="K1553" s="0" t="n">
        <v>2015</v>
      </c>
      <c r="L1553" s="0" t="n">
        <v>30</v>
      </c>
      <c r="M1553" s="0" t="n">
        <v>2</v>
      </c>
      <c r="N1553" s="0" t="n">
        <v>61220</v>
      </c>
      <c r="O1553" s="0" t="n">
        <v>1130</v>
      </c>
      <c r="P1553" s="346" t="n">
        <v>2</v>
      </c>
      <c r="Q1553" s="346" t="str">
        <f aca="false">N1553&amp;" "&amp;O1553</f>
        <v>61220 1130</v>
      </c>
      <c r="R1553" s="346" t="str">
        <f aca="false">N1553&amp;" "&amp;M1553&amp;" "&amp;O1553</f>
        <v>61220 2 1130</v>
      </c>
    </row>
    <row r="1554" customFormat="false" ht="11.25" hidden="false" customHeight="true" outlineLevel="0" collapsed="false">
      <c r="K1554" s="0" t="n">
        <v>2015</v>
      </c>
      <c r="L1554" s="0" t="n">
        <v>30</v>
      </c>
      <c r="M1554" s="0" t="n">
        <v>2</v>
      </c>
      <c r="N1554" s="0" t="n">
        <v>61220</v>
      </c>
      <c r="O1554" s="0" t="n">
        <v>1150</v>
      </c>
      <c r="P1554" s="346" t="n">
        <v>2</v>
      </c>
      <c r="Q1554" s="346" t="str">
        <f aca="false">N1554&amp;" "&amp;O1554</f>
        <v>61220 1150</v>
      </c>
      <c r="R1554" s="346" t="str">
        <f aca="false">N1554&amp;" "&amp;M1554&amp;" "&amp;O1554</f>
        <v>61220 2 1150</v>
      </c>
    </row>
    <row r="1555" customFormat="false" ht="11.25" hidden="false" customHeight="true" outlineLevel="0" collapsed="false">
      <c r="K1555" s="0" t="n">
        <v>2015</v>
      </c>
      <c r="L1555" s="0" t="n">
        <v>30</v>
      </c>
      <c r="M1555" s="0" t="n">
        <v>2</v>
      </c>
      <c r="N1555" s="0" t="n">
        <v>61230</v>
      </c>
      <c r="O1555" s="0" t="n">
        <v>1120</v>
      </c>
      <c r="P1555" s="346" t="n">
        <v>2.23</v>
      </c>
      <c r="Q1555" s="346" t="str">
        <f aca="false">N1555&amp;" "&amp;O1555</f>
        <v>61230 1120</v>
      </c>
      <c r="R1555" s="346" t="str">
        <f aca="false">N1555&amp;" "&amp;M1555&amp;" "&amp;O1555</f>
        <v>61230 2 1120</v>
      </c>
    </row>
    <row r="1556" customFormat="false" ht="11.25" hidden="false" customHeight="true" outlineLevel="0" collapsed="false">
      <c r="K1556" s="0" t="n">
        <v>2015</v>
      </c>
      <c r="L1556" s="0" t="n">
        <v>30</v>
      </c>
      <c r="M1556" s="0" t="n">
        <v>2</v>
      </c>
      <c r="N1556" s="0" t="n">
        <v>61310</v>
      </c>
      <c r="O1556" s="0" t="n">
        <v>1110</v>
      </c>
      <c r="P1556" s="346" t="n">
        <v>9.12</v>
      </c>
      <c r="Q1556" s="346" t="str">
        <f aca="false">N1556&amp;" "&amp;O1556</f>
        <v>61310 1110</v>
      </c>
      <c r="R1556" s="346" t="str">
        <f aca="false">N1556&amp;" "&amp;M1556&amp;" "&amp;O1556</f>
        <v>61310 2 1110</v>
      </c>
    </row>
    <row r="1557" customFormat="false" ht="11.25" hidden="false" customHeight="true" outlineLevel="0" collapsed="false">
      <c r="K1557" s="0" t="n">
        <v>2015</v>
      </c>
      <c r="L1557" s="0" t="n">
        <v>30</v>
      </c>
      <c r="M1557" s="0" t="n">
        <v>2</v>
      </c>
      <c r="N1557" s="0" t="n">
        <v>61310</v>
      </c>
      <c r="O1557" s="0" t="n">
        <v>1120</v>
      </c>
      <c r="P1557" s="346" t="n">
        <v>1.25</v>
      </c>
      <c r="Q1557" s="346" t="str">
        <f aca="false">N1557&amp;" "&amp;O1557</f>
        <v>61310 1120</v>
      </c>
      <c r="R1557" s="346" t="str">
        <f aca="false">N1557&amp;" "&amp;M1557&amp;" "&amp;O1557</f>
        <v>61310 2 1120</v>
      </c>
    </row>
    <row r="1558" customFormat="false" ht="11.25" hidden="false" customHeight="true" outlineLevel="0" collapsed="false">
      <c r="K1558" s="0" t="n">
        <v>2015</v>
      </c>
      <c r="L1558" s="0" t="n">
        <v>30</v>
      </c>
      <c r="M1558" s="0" t="n">
        <v>2</v>
      </c>
      <c r="N1558" s="0" t="n">
        <v>61310</v>
      </c>
      <c r="O1558" s="0" t="n">
        <v>1140</v>
      </c>
      <c r="P1558" s="346" t="n">
        <v>0.65</v>
      </c>
      <c r="Q1558" s="346" t="str">
        <f aca="false">N1558&amp;" "&amp;O1558</f>
        <v>61310 1140</v>
      </c>
      <c r="R1558" s="346" t="str">
        <f aca="false">N1558&amp;" "&amp;M1558&amp;" "&amp;O1558</f>
        <v>61310 2 1140</v>
      </c>
    </row>
    <row r="1559" customFormat="false" ht="11.25" hidden="false" customHeight="true" outlineLevel="0" collapsed="false">
      <c r="K1559" s="0" t="n">
        <v>2015</v>
      </c>
      <c r="L1559" s="0" t="n">
        <v>30</v>
      </c>
      <c r="M1559" s="0" t="n">
        <v>2</v>
      </c>
      <c r="N1559" s="0" t="n">
        <v>61310</v>
      </c>
      <c r="O1559" s="0" t="n">
        <v>1150</v>
      </c>
      <c r="P1559" s="346" t="n">
        <v>4.29</v>
      </c>
      <c r="Q1559" s="346" t="str">
        <f aca="false">N1559&amp;" "&amp;O1559</f>
        <v>61310 1150</v>
      </c>
      <c r="R1559" s="346" t="str">
        <f aca="false">N1559&amp;" "&amp;M1559&amp;" "&amp;O1559</f>
        <v>61310 2 1150</v>
      </c>
    </row>
    <row r="1560" customFormat="false" ht="11.25" hidden="false" customHeight="true" outlineLevel="0" collapsed="false">
      <c r="K1560" s="0" t="n">
        <v>2015</v>
      </c>
      <c r="L1560" s="0" t="n">
        <v>30</v>
      </c>
      <c r="M1560" s="0" t="n">
        <v>2</v>
      </c>
      <c r="N1560" s="0" t="n">
        <v>61320</v>
      </c>
      <c r="O1560" s="0" t="n">
        <v>1110</v>
      </c>
      <c r="P1560" s="346" t="n">
        <v>0.7</v>
      </c>
      <c r="Q1560" s="346" t="str">
        <f aca="false">N1560&amp;" "&amp;O1560</f>
        <v>61320 1110</v>
      </c>
      <c r="R1560" s="346" t="str">
        <f aca="false">N1560&amp;" "&amp;M1560&amp;" "&amp;O1560</f>
        <v>61320 2 1110</v>
      </c>
    </row>
    <row r="1561" customFormat="false" ht="11.25" hidden="false" customHeight="true" outlineLevel="0" collapsed="false">
      <c r="K1561" s="0" t="n">
        <v>2015</v>
      </c>
      <c r="L1561" s="0" t="n">
        <v>30</v>
      </c>
      <c r="M1561" s="0" t="n">
        <v>2</v>
      </c>
      <c r="N1561" s="0" t="n">
        <v>61320</v>
      </c>
      <c r="O1561" s="0" t="n">
        <v>1122</v>
      </c>
      <c r="P1561" s="346" t="n">
        <v>16.13</v>
      </c>
      <c r="Q1561" s="346" t="str">
        <f aca="false">N1561&amp;" "&amp;O1561</f>
        <v>61320 1122</v>
      </c>
      <c r="R1561" s="346" t="str">
        <f aca="false">N1561&amp;" "&amp;M1561&amp;" "&amp;O1561</f>
        <v>61320 2 1122</v>
      </c>
    </row>
    <row r="1562" customFormat="false" ht="11.25" hidden="false" customHeight="true" outlineLevel="0" collapsed="false">
      <c r="K1562" s="0" t="n">
        <v>2015</v>
      </c>
      <c r="L1562" s="0" t="n">
        <v>30</v>
      </c>
      <c r="M1562" s="0" t="n">
        <v>2</v>
      </c>
      <c r="N1562" s="0" t="n">
        <v>61320</v>
      </c>
      <c r="O1562" s="0" t="n">
        <v>1140</v>
      </c>
      <c r="P1562" s="346" t="n">
        <v>10.57</v>
      </c>
      <c r="Q1562" s="346" t="str">
        <f aca="false">N1562&amp;" "&amp;O1562</f>
        <v>61320 1140</v>
      </c>
      <c r="R1562" s="346" t="str">
        <f aca="false">N1562&amp;" "&amp;M1562&amp;" "&amp;O1562</f>
        <v>61320 2 1140</v>
      </c>
    </row>
    <row r="1563" customFormat="false" ht="11.25" hidden="false" customHeight="true" outlineLevel="0" collapsed="false">
      <c r="K1563" s="0" t="n">
        <v>2015</v>
      </c>
      <c r="L1563" s="0" t="n">
        <v>30</v>
      </c>
      <c r="M1563" s="0" t="n">
        <v>2</v>
      </c>
      <c r="N1563" s="0" t="n">
        <v>61410</v>
      </c>
      <c r="O1563" s="0" t="n">
        <v>1126</v>
      </c>
      <c r="P1563" s="346" t="n">
        <v>13.85</v>
      </c>
      <c r="Q1563" s="346" t="str">
        <f aca="false">N1563&amp;" "&amp;O1563</f>
        <v>61410 1126</v>
      </c>
      <c r="R1563" s="346" t="str">
        <f aca="false">N1563&amp;" "&amp;M1563&amp;" "&amp;O1563</f>
        <v>61410 2 1126</v>
      </c>
    </row>
    <row r="1564" customFormat="false" ht="11.25" hidden="false" customHeight="true" outlineLevel="0" collapsed="false">
      <c r="K1564" s="0" t="n">
        <v>2015</v>
      </c>
      <c r="L1564" s="0" t="n">
        <v>30</v>
      </c>
      <c r="M1564" s="0" t="n">
        <v>2</v>
      </c>
      <c r="N1564" s="0" t="n">
        <v>61410</v>
      </c>
      <c r="O1564" s="0" t="n">
        <v>1127</v>
      </c>
      <c r="P1564" s="346" t="n">
        <v>13.85</v>
      </c>
      <c r="Q1564" s="346" t="str">
        <f aca="false">N1564&amp;" "&amp;O1564</f>
        <v>61410 1127</v>
      </c>
      <c r="R1564" s="346" t="str">
        <f aca="false">N1564&amp;" "&amp;M1564&amp;" "&amp;O1564</f>
        <v>61410 2 1127</v>
      </c>
    </row>
    <row r="1565" customFormat="false" ht="11.25" hidden="false" customHeight="true" outlineLevel="0" collapsed="false">
      <c r="K1565" s="0" t="n">
        <v>2015</v>
      </c>
      <c r="L1565" s="0" t="n">
        <v>30</v>
      </c>
      <c r="M1565" s="0" t="n">
        <v>2</v>
      </c>
      <c r="N1565" s="0" t="n">
        <v>61410</v>
      </c>
      <c r="O1565" s="0" t="n">
        <v>1150</v>
      </c>
      <c r="P1565" s="346" t="n">
        <v>30.48</v>
      </c>
      <c r="Q1565" s="346" t="str">
        <f aca="false">N1565&amp;" "&amp;O1565</f>
        <v>61410 1150</v>
      </c>
      <c r="R1565" s="346" t="str">
        <f aca="false">N1565&amp;" "&amp;M1565&amp;" "&amp;O1565</f>
        <v>61410 2 1150</v>
      </c>
    </row>
    <row r="1566" customFormat="false" ht="11.25" hidden="false" customHeight="true" outlineLevel="0" collapsed="false">
      <c r="K1566" s="0" t="n">
        <v>2015</v>
      </c>
      <c r="L1566" s="0" t="n">
        <v>30</v>
      </c>
      <c r="M1566" s="0" t="n">
        <v>3</v>
      </c>
      <c r="N1566" s="0" t="n">
        <v>61100</v>
      </c>
      <c r="O1566" s="0" t="n">
        <v>1120</v>
      </c>
      <c r="P1566" s="346" t="n">
        <v>396.84</v>
      </c>
      <c r="Q1566" s="346" t="str">
        <f aca="false">N1566&amp;" "&amp;O1566</f>
        <v>61100 1120</v>
      </c>
      <c r="R1566" s="346" t="str">
        <f aca="false">N1566&amp;" "&amp;M1566&amp;" "&amp;O1566</f>
        <v>61100 3 1120</v>
      </c>
    </row>
    <row r="1567" customFormat="false" ht="11.25" hidden="false" customHeight="true" outlineLevel="0" collapsed="false">
      <c r="K1567" s="0" t="n">
        <v>2015</v>
      </c>
      <c r="L1567" s="0" t="n">
        <v>30</v>
      </c>
      <c r="M1567" s="0" t="n">
        <v>3</v>
      </c>
      <c r="N1567" s="0" t="n">
        <v>61100</v>
      </c>
      <c r="O1567" s="0" t="n">
        <v>1151</v>
      </c>
      <c r="P1567" s="346" t="n">
        <v>63.47</v>
      </c>
      <c r="Q1567" s="346" t="str">
        <f aca="false">N1567&amp;" "&amp;O1567</f>
        <v>61100 1151</v>
      </c>
      <c r="R1567" s="346" t="str">
        <f aca="false">N1567&amp;" "&amp;M1567&amp;" "&amp;O1567</f>
        <v>61100 3 1151</v>
      </c>
    </row>
    <row r="1568" customFormat="false" ht="11.25" hidden="false" customHeight="true" outlineLevel="0" collapsed="false">
      <c r="K1568" s="0" t="n">
        <v>2015</v>
      </c>
      <c r="L1568" s="0" t="n">
        <v>30</v>
      </c>
      <c r="M1568" s="0" t="n">
        <v>3</v>
      </c>
      <c r="N1568" s="0" t="n">
        <v>61100</v>
      </c>
      <c r="O1568" s="0" t="n">
        <v>1520</v>
      </c>
      <c r="P1568" s="346" t="n">
        <v>29.6</v>
      </c>
      <c r="Q1568" s="346" t="str">
        <f aca="false">N1568&amp;" "&amp;O1568</f>
        <v>61100 1520</v>
      </c>
      <c r="R1568" s="346" t="str">
        <f aca="false">N1568&amp;" "&amp;M1568&amp;" "&amp;O1568</f>
        <v>61100 3 1520</v>
      </c>
    </row>
    <row r="1569" customFormat="false" ht="11.25" hidden="false" customHeight="true" outlineLevel="0" collapsed="false">
      <c r="K1569" s="0" t="n">
        <v>2015</v>
      </c>
      <c r="L1569" s="0" t="n">
        <v>30</v>
      </c>
      <c r="M1569" s="0" t="n">
        <v>3</v>
      </c>
      <c r="N1569" s="0" t="n">
        <v>61210</v>
      </c>
      <c r="O1569" s="0" t="n">
        <v>1110</v>
      </c>
      <c r="P1569" s="346" t="n">
        <v>3</v>
      </c>
      <c r="Q1569" s="346" t="str">
        <f aca="false">N1569&amp;" "&amp;O1569</f>
        <v>61210 1110</v>
      </c>
      <c r="R1569" s="346" t="str">
        <f aca="false">N1569&amp;" "&amp;M1569&amp;" "&amp;O1569</f>
        <v>61210 3 1110</v>
      </c>
    </row>
    <row r="1570" customFormat="false" ht="11.25" hidden="false" customHeight="true" outlineLevel="0" collapsed="false">
      <c r="K1570" s="0" t="n">
        <v>2015</v>
      </c>
      <c r="L1570" s="0" t="n">
        <v>30</v>
      </c>
      <c r="M1570" s="0" t="n">
        <v>3</v>
      </c>
      <c r="N1570" s="0" t="n">
        <v>61210</v>
      </c>
      <c r="O1570" s="0" t="n">
        <v>1120</v>
      </c>
      <c r="P1570" s="346" t="n">
        <v>15.87</v>
      </c>
      <c r="Q1570" s="346" t="str">
        <f aca="false">N1570&amp;" "&amp;O1570</f>
        <v>61210 1120</v>
      </c>
      <c r="R1570" s="346" t="str">
        <f aca="false">N1570&amp;" "&amp;M1570&amp;" "&amp;O1570</f>
        <v>61210 3 1120</v>
      </c>
    </row>
    <row r="1571" customFormat="false" ht="11.25" hidden="false" customHeight="true" outlineLevel="0" collapsed="false">
      <c r="K1571" s="0" t="n">
        <v>2015</v>
      </c>
      <c r="L1571" s="0" t="n">
        <v>30</v>
      </c>
      <c r="M1571" s="0" t="n">
        <v>3</v>
      </c>
      <c r="N1571" s="0" t="n">
        <v>61210</v>
      </c>
      <c r="O1571" s="0" t="n">
        <v>1150</v>
      </c>
      <c r="P1571" s="346" t="n">
        <v>11.58</v>
      </c>
      <c r="Q1571" s="346" t="str">
        <f aca="false">N1571&amp;" "&amp;O1571</f>
        <v>61210 1150</v>
      </c>
      <c r="R1571" s="346" t="str">
        <f aca="false">N1571&amp;" "&amp;M1571&amp;" "&amp;O1571</f>
        <v>61210 3 1150</v>
      </c>
    </row>
    <row r="1572" customFormat="false" ht="11.25" hidden="false" customHeight="true" outlineLevel="0" collapsed="false">
      <c r="K1572" s="0" t="n">
        <v>2015</v>
      </c>
      <c r="L1572" s="0" t="n">
        <v>30</v>
      </c>
      <c r="M1572" s="0" t="n">
        <v>3</v>
      </c>
      <c r="N1572" s="0" t="n">
        <v>61220</v>
      </c>
      <c r="O1572" s="0" t="n">
        <v>1130</v>
      </c>
      <c r="P1572" s="346" t="n">
        <v>4</v>
      </c>
      <c r="Q1572" s="346" t="str">
        <f aca="false">N1572&amp;" "&amp;O1572</f>
        <v>61220 1130</v>
      </c>
      <c r="R1572" s="346" t="str">
        <f aca="false">N1572&amp;" "&amp;M1572&amp;" "&amp;O1572</f>
        <v>61220 3 1130</v>
      </c>
    </row>
    <row r="1573" customFormat="false" ht="11.25" hidden="false" customHeight="true" outlineLevel="0" collapsed="false">
      <c r="K1573" s="0" t="n">
        <v>2015</v>
      </c>
      <c r="L1573" s="0" t="n">
        <v>30</v>
      </c>
      <c r="M1573" s="0" t="n">
        <v>3</v>
      </c>
      <c r="N1573" s="0" t="n">
        <v>61220</v>
      </c>
      <c r="O1573" s="0" t="n">
        <v>1150</v>
      </c>
      <c r="P1573" s="346" t="n">
        <v>2</v>
      </c>
      <c r="Q1573" s="346" t="str">
        <f aca="false">N1573&amp;" "&amp;O1573</f>
        <v>61220 1150</v>
      </c>
      <c r="R1573" s="346" t="str">
        <f aca="false">N1573&amp;" "&amp;M1573&amp;" "&amp;O1573</f>
        <v>61220 3 1150</v>
      </c>
    </row>
    <row r="1574" customFormat="false" ht="11.25" hidden="false" customHeight="true" outlineLevel="0" collapsed="false">
      <c r="K1574" s="0" t="n">
        <v>2015</v>
      </c>
      <c r="L1574" s="0" t="n">
        <v>30</v>
      </c>
      <c r="M1574" s="0" t="n">
        <v>3</v>
      </c>
      <c r="N1574" s="0" t="n">
        <v>61230</v>
      </c>
      <c r="O1574" s="0" t="n">
        <v>1120</v>
      </c>
      <c r="P1574" s="346" t="n">
        <v>0.9</v>
      </c>
      <c r="Q1574" s="346" t="str">
        <f aca="false">N1574&amp;" "&amp;O1574</f>
        <v>61230 1120</v>
      </c>
      <c r="R1574" s="346" t="str">
        <f aca="false">N1574&amp;" "&amp;M1574&amp;" "&amp;O1574</f>
        <v>61230 3 1120</v>
      </c>
    </row>
    <row r="1575" customFormat="false" ht="11.25" hidden="false" customHeight="true" outlineLevel="0" collapsed="false">
      <c r="K1575" s="0" t="n">
        <v>2015</v>
      </c>
      <c r="L1575" s="0" t="n">
        <v>30</v>
      </c>
      <c r="M1575" s="0" t="n">
        <v>3</v>
      </c>
      <c r="N1575" s="0" t="n">
        <v>61310</v>
      </c>
      <c r="O1575" s="0" t="n">
        <v>1110</v>
      </c>
      <c r="P1575" s="346" t="n">
        <v>6.88</v>
      </c>
      <c r="Q1575" s="346" t="str">
        <f aca="false">N1575&amp;" "&amp;O1575</f>
        <v>61310 1110</v>
      </c>
      <c r="R1575" s="346" t="str">
        <f aca="false">N1575&amp;" "&amp;M1575&amp;" "&amp;O1575</f>
        <v>61310 3 1110</v>
      </c>
    </row>
    <row r="1576" customFormat="false" ht="11.25" hidden="false" customHeight="true" outlineLevel="0" collapsed="false">
      <c r="K1576" s="0" t="n">
        <v>2015</v>
      </c>
      <c r="L1576" s="0" t="n">
        <v>30</v>
      </c>
      <c r="M1576" s="0" t="n">
        <v>3</v>
      </c>
      <c r="N1576" s="0" t="n">
        <v>61310</v>
      </c>
      <c r="O1576" s="0" t="n">
        <v>1120</v>
      </c>
      <c r="P1576" s="346" t="n">
        <v>0.83</v>
      </c>
      <c r="Q1576" s="346" t="str">
        <f aca="false">N1576&amp;" "&amp;O1576</f>
        <v>61310 1120</v>
      </c>
      <c r="R1576" s="346" t="str">
        <f aca="false">N1576&amp;" "&amp;M1576&amp;" "&amp;O1576</f>
        <v>61310 3 1120</v>
      </c>
    </row>
    <row r="1577" customFormat="false" ht="11.25" hidden="false" customHeight="true" outlineLevel="0" collapsed="false">
      <c r="K1577" s="0" t="n">
        <v>2015</v>
      </c>
      <c r="L1577" s="0" t="n">
        <v>30</v>
      </c>
      <c r="M1577" s="0" t="n">
        <v>3</v>
      </c>
      <c r="N1577" s="0" t="n">
        <v>61310</v>
      </c>
      <c r="O1577" s="0" t="n">
        <v>1140</v>
      </c>
      <c r="P1577" s="346" t="n">
        <v>0.43</v>
      </c>
      <c r="Q1577" s="346" t="str">
        <f aca="false">N1577&amp;" "&amp;O1577</f>
        <v>61310 1140</v>
      </c>
      <c r="R1577" s="346" t="str">
        <f aca="false">N1577&amp;" "&amp;M1577&amp;" "&amp;O1577</f>
        <v>61310 3 1140</v>
      </c>
    </row>
    <row r="1578" customFormat="false" ht="11.25" hidden="false" customHeight="true" outlineLevel="0" collapsed="false">
      <c r="K1578" s="0" t="n">
        <v>2015</v>
      </c>
      <c r="L1578" s="0" t="n">
        <v>30</v>
      </c>
      <c r="M1578" s="0" t="n">
        <v>3</v>
      </c>
      <c r="N1578" s="0" t="n">
        <v>61310</v>
      </c>
      <c r="O1578" s="0" t="n">
        <v>1150</v>
      </c>
      <c r="P1578" s="346" t="n">
        <v>3.24</v>
      </c>
      <c r="Q1578" s="346" t="str">
        <f aca="false">N1578&amp;" "&amp;O1578</f>
        <v>61310 1150</v>
      </c>
      <c r="R1578" s="346" t="str">
        <f aca="false">N1578&amp;" "&amp;M1578&amp;" "&amp;O1578</f>
        <v>61310 3 1150</v>
      </c>
    </row>
    <row r="1579" customFormat="false" ht="11.25" hidden="false" customHeight="true" outlineLevel="0" collapsed="false">
      <c r="K1579" s="0" t="n">
        <v>2015</v>
      </c>
      <c r="L1579" s="0" t="n">
        <v>30</v>
      </c>
      <c r="M1579" s="0" t="n">
        <v>3</v>
      </c>
      <c r="N1579" s="0" t="n">
        <v>61320</v>
      </c>
      <c r="O1579" s="0" t="n">
        <v>1122</v>
      </c>
      <c r="P1579" s="346" t="n">
        <v>8.15</v>
      </c>
      <c r="Q1579" s="346" t="str">
        <f aca="false">N1579&amp;" "&amp;O1579</f>
        <v>61320 1122</v>
      </c>
      <c r="R1579" s="346" t="str">
        <f aca="false">N1579&amp;" "&amp;M1579&amp;" "&amp;O1579</f>
        <v>61320 3 1122</v>
      </c>
    </row>
    <row r="1580" customFormat="false" ht="11.25" hidden="false" customHeight="true" outlineLevel="0" collapsed="false">
      <c r="K1580" s="0" t="n">
        <v>2015</v>
      </c>
      <c r="L1580" s="0" t="n">
        <v>30</v>
      </c>
      <c r="M1580" s="0" t="n">
        <v>3</v>
      </c>
      <c r="N1580" s="0" t="n">
        <v>61320</v>
      </c>
      <c r="O1580" s="0" t="n">
        <v>1140</v>
      </c>
      <c r="P1580" s="346" t="n">
        <v>0.43</v>
      </c>
      <c r="Q1580" s="346" t="str">
        <f aca="false">N1580&amp;" "&amp;O1580</f>
        <v>61320 1140</v>
      </c>
      <c r="R1580" s="346" t="str">
        <f aca="false">N1580&amp;" "&amp;M1580&amp;" "&amp;O1580</f>
        <v>61320 3 1140</v>
      </c>
    </row>
    <row r="1581" customFormat="false" ht="11.25" hidden="false" customHeight="true" outlineLevel="0" collapsed="false">
      <c r="K1581" s="0" t="n">
        <v>2015</v>
      </c>
      <c r="L1581" s="0" t="n">
        <v>30</v>
      </c>
      <c r="M1581" s="0" t="n">
        <v>3</v>
      </c>
      <c r="N1581" s="0" t="n">
        <v>61320</v>
      </c>
      <c r="O1581" s="0" t="n">
        <v>1150</v>
      </c>
      <c r="P1581" s="346" t="n">
        <v>2</v>
      </c>
      <c r="Q1581" s="346" t="str">
        <f aca="false">N1581&amp;" "&amp;O1581</f>
        <v>61320 1150</v>
      </c>
      <c r="R1581" s="346" t="str">
        <f aca="false">N1581&amp;" "&amp;M1581&amp;" "&amp;O1581</f>
        <v>61320 3 1150</v>
      </c>
    </row>
    <row r="1582" customFormat="false" ht="11.25" hidden="false" customHeight="true" outlineLevel="0" collapsed="false">
      <c r="K1582" s="0" t="n">
        <v>2015</v>
      </c>
      <c r="L1582" s="0" t="n">
        <v>30</v>
      </c>
      <c r="M1582" s="0" t="n">
        <v>3</v>
      </c>
      <c r="N1582" s="0" t="n">
        <v>61410</v>
      </c>
      <c r="O1582" s="0" t="n">
        <v>1126</v>
      </c>
      <c r="P1582" s="346" t="n">
        <v>5.15</v>
      </c>
      <c r="Q1582" s="346" t="str">
        <f aca="false">N1582&amp;" "&amp;O1582</f>
        <v>61410 1126</v>
      </c>
      <c r="R1582" s="346" t="str">
        <f aca="false">N1582&amp;" "&amp;M1582&amp;" "&amp;O1582</f>
        <v>61410 3 1126</v>
      </c>
    </row>
    <row r="1583" customFormat="false" ht="11.25" hidden="false" customHeight="true" outlineLevel="0" collapsed="false">
      <c r="K1583" s="0" t="n">
        <v>2015</v>
      </c>
      <c r="L1583" s="0" t="n">
        <v>30</v>
      </c>
      <c r="M1583" s="0" t="n">
        <v>3</v>
      </c>
      <c r="N1583" s="0" t="n">
        <v>61410</v>
      </c>
      <c r="O1583" s="0" t="n">
        <v>1127</v>
      </c>
      <c r="P1583" s="346" t="n">
        <v>11.15</v>
      </c>
      <c r="Q1583" s="346" t="str">
        <f aca="false">N1583&amp;" "&amp;O1583</f>
        <v>61410 1127</v>
      </c>
      <c r="R1583" s="346" t="str">
        <f aca="false">N1583&amp;" "&amp;M1583&amp;" "&amp;O1583</f>
        <v>61410 3 1127</v>
      </c>
    </row>
    <row r="1584" customFormat="false" ht="11.25" hidden="false" customHeight="true" outlineLevel="0" collapsed="false">
      <c r="K1584" s="0" t="n">
        <v>2015</v>
      </c>
      <c r="L1584" s="0" t="n">
        <v>30</v>
      </c>
      <c r="M1584" s="0" t="n">
        <v>3</v>
      </c>
      <c r="N1584" s="0" t="n">
        <v>61410</v>
      </c>
      <c r="O1584" s="0" t="n">
        <v>1150</v>
      </c>
      <c r="P1584" s="346" t="n">
        <v>25.02</v>
      </c>
      <c r="Q1584" s="346" t="str">
        <f aca="false">N1584&amp;" "&amp;O1584</f>
        <v>61410 1150</v>
      </c>
      <c r="R1584" s="346" t="str">
        <f aca="false">N1584&amp;" "&amp;M1584&amp;" "&amp;O1584</f>
        <v>61410 3 1150</v>
      </c>
    </row>
    <row r="1585" customFormat="false" ht="11.25" hidden="false" customHeight="true" outlineLevel="0" collapsed="false">
      <c r="K1585" s="0" t="n">
        <v>2015</v>
      </c>
      <c r="L1585" s="0" t="n">
        <v>30</v>
      </c>
      <c r="M1585" s="0" t="n">
        <v>9</v>
      </c>
      <c r="N1585" s="0" t="n">
        <v>61100</v>
      </c>
      <c r="O1585" s="0" t="n">
        <v>1120</v>
      </c>
      <c r="P1585" s="346" t="n">
        <v>5</v>
      </c>
      <c r="Q1585" s="346" t="str">
        <f aca="false">N1585&amp;" "&amp;O1585</f>
        <v>61100 1120</v>
      </c>
      <c r="R1585" s="346" t="str">
        <f aca="false">N1585&amp;" "&amp;M1585&amp;" "&amp;O1585</f>
        <v>61100 9 1120</v>
      </c>
    </row>
    <row r="1586" customFormat="false" ht="11.25" hidden="false" customHeight="true" outlineLevel="0" collapsed="false">
      <c r="K1586" s="0" t="n">
        <v>2015</v>
      </c>
      <c r="L1586" s="0" t="n">
        <v>30</v>
      </c>
      <c r="M1586" s="0" t="n">
        <v>9</v>
      </c>
      <c r="N1586" s="0" t="n">
        <v>61100</v>
      </c>
      <c r="O1586" s="0" t="n">
        <v>1150</v>
      </c>
      <c r="P1586" s="346" t="n">
        <v>0.05</v>
      </c>
      <c r="Q1586" s="346" t="str">
        <f aca="false">N1586&amp;" "&amp;O1586</f>
        <v>61100 1150</v>
      </c>
      <c r="R1586" s="346" t="str">
        <f aca="false">N1586&amp;" "&amp;M1586&amp;" "&amp;O1586</f>
        <v>61100 9 1150</v>
      </c>
    </row>
    <row r="1587" customFormat="false" ht="11.25" hidden="false" customHeight="true" outlineLevel="0" collapsed="false">
      <c r="K1587" s="0" t="n">
        <v>2015</v>
      </c>
      <c r="L1587" s="0" t="n">
        <v>30</v>
      </c>
      <c r="M1587" s="0" t="n">
        <v>9</v>
      </c>
      <c r="N1587" s="0" t="n">
        <v>61100</v>
      </c>
      <c r="O1587" s="0" t="n">
        <v>1151</v>
      </c>
      <c r="P1587" s="346" t="n">
        <v>3</v>
      </c>
      <c r="Q1587" s="346" t="str">
        <f aca="false">N1587&amp;" "&amp;O1587</f>
        <v>61100 1151</v>
      </c>
      <c r="R1587" s="346" t="str">
        <f aca="false">N1587&amp;" "&amp;M1587&amp;" "&amp;O1587</f>
        <v>61100 9 1151</v>
      </c>
    </row>
    <row r="1588" customFormat="false" ht="11.25" hidden="false" customHeight="true" outlineLevel="0" collapsed="false">
      <c r="K1588" s="0" t="n">
        <v>2015</v>
      </c>
      <c r="L1588" s="0" t="n">
        <v>30</v>
      </c>
      <c r="M1588" s="0" t="n">
        <v>9</v>
      </c>
      <c r="N1588" s="0" t="n">
        <v>62100</v>
      </c>
      <c r="O1588" s="0" t="n">
        <v>1111</v>
      </c>
      <c r="P1588" s="346" t="n">
        <v>5</v>
      </c>
      <c r="Q1588" s="346" t="str">
        <f aca="false">N1588&amp;" "&amp;O1588</f>
        <v>62100 1111</v>
      </c>
      <c r="R1588" s="346" t="str">
        <f aca="false">N1588&amp;" "&amp;M1588&amp;" "&amp;O1588</f>
        <v>62100 9 1111</v>
      </c>
    </row>
    <row r="1589" customFormat="false" ht="11.25" hidden="false" customHeight="true" outlineLevel="0" collapsed="false">
      <c r="K1589" s="0" t="n">
        <v>2015</v>
      </c>
      <c r="L1589" s="0" t="n">
        <v>30</v>
      </c>
      <c r="M1589" s="0" t="n">
        <v>9</v>
      </c>
      <c r="N1589" s="0" t="n">
        <v>62100</v>
      </c>
      <c r="O1589" s="0" t="n">
        <v>1112</v>
      </c>
      <c r="P1589" s="346" t="n">
        <v>1</v>
      </c>
      <c r="Q1589" s="346" t="str">
        <f aca="false">N1589&amp;" "&amp;O1589</f>
        <v>62100 1112</v>
      </c>
      <c r="R1589" s="346" t="str">
        <f aca="false">N1589&amp;" "&amp;M1589&amp;" "&amp;O1589</f>
        <v>62100 9 1112</v>
      </c>
    </row>
    <row r="1590" customFormat="false" ht="11.25" hidden="false" customHeight="true" outlineLevel="0" collapsed="false">
      <c r="K1590" s="0" t="n">
        <v>2015</v>
      </c>
      <c r="L1590" s="0" t="n">
        <v>30</v>
      </c>
      <c r="M1590" s="0" t="n">
        <v>9</v>
      </c>
      <c r="N1590" s="0" t="n">
        <v>62100</v>
      </c>
      <c r="O1590" s="0" t="n">
        <v>1113</v>
      </c>
      <c r="P1590" s="346" t="n">
        <v>3</v>
      </c>
      <c r="Q1590" s="346" t="str">
        <f aca="false">N1590&amp;" "&amp;O1590</f>
        <v>62100 1113</v>
      </c>
      <c r="R1590" s="346" t="str">
        <f aca="false">N1590&amp;" "&amp;M1590&amp;" "&amp;O1590</f>
        <v>62100 9 1113</v>
      </c>
    </row>
    <row r="1591" customFormat="false" ht="11.25" hidden="false" customHeight="true" outlineLevel="0" collapsed="false">
      <c r="K1591" s="0" t="n">
        <v>2015</v>
      </c>
      <c r="L1591" s="0" t="n">
        <v>30</v>
      </c>
      <c r="M1591" s="0" t="n">
        <v>9</v>
      </c>
      <c r="N1591" s="0" t="n">
        <v>62100</v>
      </c>
      <c r="O1591" s="0" t="n">
        <v>1130</v>
      </c>
      <c r="P1591" s="346" t="n">
        <v>2.3</v>
      </c>
      <c r="Q1591" s="346" t="str">
        <f aca="false">N1591&amp;" "&amp;O1591</f>
        <v>62100 1130</v>
      </c>
      <c r="R1591" s="346" t="str">
        <f aca="false">N1591&amp;" "&amp;M1591&amp;" "&amp;O1591</f>
        <v>62100 9 1130</v>
      </c>
    </row>
    <row r="1592" customFormat="false" ht="11.25" hidden="false" customHeight="true" outlineLevel="0" collapsed="false">
      <c r="K1592" s="0" t="n">
        <v>2015</v>
      </c>
      <c r="L1592" s="0" t="n">
        <v>30</v>
      </c>
      <c r="M1592" s="0" t="n">
        <v>9</v>
      </c>
      <c r="N1592" s="0" t="n">
        <v>62100</v>
      </c>
      <c r="O1592" s="0" t="n">
        <v>1140</v>
      </c>
      <c r="P1592" s="346" t="n">
        <v>4</v>
      </c>
      <c r="Q1592" s="346" t="str">
        <f aca="false">N1592&amp;" "&amp;O1592</f>
        <v>62100 1140</v>
      </c>
      <c r="R1592" s="346" t="str">
        <f aca="false">N1592&amp;" "&amp;M1592&amp;" "&amp;O1592</f>
        <v>62100 9 1140</v>
      </c>
    </row>
    <row r="1593" customFormat="false" ht="11.25" hidden="false" customHeight="true" outlineLevel="0" collapsed="false">
      <c r="K1593" s="0" t="n">
        <v>2015</v>
      </c>
      <c r="L1593" s="0" t="n">
        <v>30</v>
      </c>
      <c r="M1593" s="0" t="n">
        <v>9</v>
      </c>
      <c r="N1593" s="0" t="n">
        <v>62100</v>
      </c>
      <c r="O1593" s="0" t="n">
        <v>1150</v>
      </c>
      <c r="P1593" s="346" t="n">
        <v>4</v>
      </c>
      <c r="Q1593" s="346" t="str">
        <f aca="false">N1593&amp;" "&amp;O1593</f>
        <v>62100 1150</v>
      </c>
      <c r="R1593" s="346" t="str">
        <f aca="false">N1593&amp;" "&amp;M1593&amp;" "&amp;O1593</f>
        <v>62100 9 1150</v>
      </c>
    </row>
    <row r="1594" customFormat="false" ht="11.25" hidden="false" customHeight="true" outlineLevel="0" collapsed="false">
      <c r="K1594" s="0" t="n">
        <v>2015</v>
      </c>
      <c r="L1594" s="0" t="n">
        <v>30</v>
      </c>
      <c r="M1594" s="0" t="n">
        <v>9</v>
      </c>
      <c r="N1594" s="0" t="n">
        <v>62200</v>
      </c>
      <c r="O1594" s="0" t="n">
        <v>1110</v>
      </c>
      <c r="P1594" s="346" t="n">
        <v>1</v>
      </c>
      <c r="Q1594" s="346" t="str">
        <f aca="false">N1594&amp;" "&amp;O1594</f>
        <v>62200 1110</v>
      </c>
      <c r="R1594" s="346" t="str">
        <f aca="false">N1594&amp;" "&amp;M1594&amp;" "&amp;O1594</f>
        <v>62200 9 1110</v>
      </c>
    </row>
    <row r="1595" customFormat="false" ht="11.25" hidden="false" customHeight="true" outlineLevel="0" collapsed="false">
      <c r="K1595" s="0" t="n">
        <v>2015</v>
      </c>
      <c r="L1595" s="0" t="n">
        <v>30</v>
      </c>
      <c r="M1595" s="0" t="n">
        <v>9</v>
      </c>
      <c r="N1595" s="0" t="n">
        <v>62200</v>
      </c>
      <c r="O1595" s="0" t="n">
        <v>1130</v>
      </c>
      <c r="P1595" s="346" t="n">
        <v>24</v>
      </c>
      <c r="Q1595" s="346" t="str">
        <f aca="false">N1595&amp;" "&amp;O1595</f>
        <v>62200 1130</v>
      </c>
      <c r="R1595" s="346" t="str">
        <f aca="false">N1595&amp;" "&amp;M1595&amp;" "&amp;O1595</f>
        <v>62200 9 1130</v>
      </c>
    </row>
    <row r="1596" customFormat="false" ht="11.25" hidden="false" customHeight="true" outlineLevel="0" collapsed="false">
      <c r="K1596" s="0" t="n">
        <v>2015</v>
      </c>
      <c r="L1596" s="0" t="n">
        <v>30</v>
      </c>
      <c r="M1596" s="0" t="n">
        <v>9</v>
      </c>
      <c r="N1596" s="0" t="n">
        <v>62200</v>
      </c>
      <c r="O1596" s="0" t="n">
        <v>1131</v>
      </c>
      <c r="P1596" s="346" t="n">
        <v>20</v>
      </c>
      <c r="Q1596" s="346" t="str">
        <f aca="false">N1596&amp;" "&amp;O1596</f>
        <v>62200 1131</v>
      </c>
      <c r="R1596" s="346" t="str">
        <f aca="false">N1596&amp;" "&amp;M1596&amp;" "&amp;O1596</f>
        <v>62200 9 1131</v>
      </c>
    </row>
    <row r="1597" customFormat="false" ht="11.25" hidden="false" customHeight="true" outlineLevel="0" collapsed="false">
      <c r="K1597" s="0" t="n">
        <v>2015</v>
      </c>
      <c r="L1597" s="0" t="n">
        <v>30</v>
      </c>
      <c r="M1597" s="0" t="n">
        <v>9</v>
      </c>
      <c r="N1597" s="0" t="n">
        <v>62200</v>
      </c>
      <c r="O1597" s="0" t="n">
        <v>1132</v>
      </c>
      <c r="P1597" s="346" t="n">
        <v>8</v>
      </c>
      <c r="Q1597" s="346" t="str">
        <f aca="false">N1597&amp;" "&amp;O1597</f>
        <v>62200 1132</v>
      </c>
      <c r="R1597" s="346" t="str">
        <f aca="false">N1597&amp;" "&amp;M1597&amp;" "&amp;O1597</f>
        <v>62200 9 1132</v>
      </c>
    </row>
    <row r="1598" customFormat="false" ht="11.25" hidden="false" customHeight="true" outlineLevel="0" collapsed="false">
      <c r="K1598" s="0" t="n">
        <v>2015</v>
      </c>
      <c r="L1598" s="0" t="n">
        <v>30</v>
      </c>
      <c r="M1598" s="0" t="n">
        <v>9</v>
      </c>
      <c r="N1598" s="0" t="n">
        <v>63000</v>
      </c>
      <c r="O1598" s="0" t="n">
        <v>1110</v>
      </c>
      <c r="P1598" s="346" t="n">
        <v>1</v>
      </c>
      <c r="Q1598" s="346" t="str">
        <f aca="false">N1598&amp;" "&amp;O1598</f>
        <v>63000 1110</v>
      </c>
      <c r="R1598" s="346" t="str">
        <f aca="false">N1598&amp;" "&amp;M1598&amp;" "&amp;O1598</f>
        <v>63000 9 1110</v>
      </c>
    </row>
    <row r="1599" customFormat="false" ht="11.25" hidden="false" customHeight="true" outlineLevel="0" collapsed="false">
      <c r="K1599" s="0" t="n">
        <v>2015</v>
      </c>
      <c r="L1599" s="0" t="n">
        <v>30</v>
      </c>
      <c r="M1599" s="0" t="n">
        <v>9</v>
      </c>
      <c r="N1599" s="0" t="n">
        <v>63000</v>
      </c>
      <c r="O1599" s="0" t="n">
        <v>1130</v>
      </c>
      <c r="P1599" s="346" t="n">
        <v>2</v>
      </c>
      <c r="Q1599" s="346" t="str">
        <f aca="false">N1599&amp;" "&amp;O1599</f>
        <v>63000 1130</v>
      </c>
      <c r="R1599" s="346" t="str">
        <f aca="false">N1599&amp;" "&amp;M1599&amp;" "&amp;O1599</f>
        <v>63000 9 1130</v>
      </c>
    </row>
    <row r="1600" customFormat="false" ht="11.25" hidden="false" customHeight="true" outlineLevel="0" collapsed="false">
      <c r="K1600" s="0" t="n">
        <v>2015</v>
      </c>
      <c r="L1600" s="0" t="n">
        <v>30</v>
      </c>
      <c r="M1600" s="0" t="n">
        <v>9</v>
      </c>
      <c r="N1600" s="0" t="n">
        <v>63000</v>
      </c>
      <c r="O1600" s="0" t="n">
        <v>1140</v>
      </c>
      <c r="P1600" s="346" t="n">
        <v>3</v>
      </c>
      <c r="Q1600" s="346" t="str">
        <f aca="false">N1600&amp;" "&amp;O1600</f>
        <v>63000 1140</v>
      </c>
      <c r="R1600" s="346" t="str">
        <f aca="false">N1600&amp;" "&amp;M1600&amp;" "&amp;O1600</f>
        <v>63000 9 1140</v>
      </c>
    </row>
    <row r="1601" customFormat="false" ht="11.25" hidden="false" customHeight="true" outlineLevel="0" collapsed="false">
      <c r="K1601" s="0" t="n">
        <v>2015</v>
      </c>
      <c r="L1601" s="0" t="n">
        <v>30</v>
      </c>
      <c r="M1601" s="0" t="n">
        <v>9</v>
      </c>
      <c r="N1601" s="0" t="n">
        <v>63000</v>
      </c>
      <c r="O1601" s="0" t="n">
        <v>1150</v>
      </c>
      <c r="P1601" s="346" t="n">
        <v>4</v>
      </c>
      <c r="Q1601" s="346" t="str">
        <f aca="false">N1601&amp;" "&amp;O1601</f>
        <v>63000 1150</v>
      </c>
      <c r="R1601" s="346" t="str">
        <f aca="false">N1601&amp;" "&amp;M1601&amp;" "&amp;O1601</f>
        <v>63000 9 1150</v>
      </c>
    </row>
    <row r="1602" customFormat="false" ht="11.25" hidden="false" customHeight="true" outlineLevel="0" collapsed="false">
      <c r="K1602" s="0" t="n">
        <v>2015</v>
      </c>
      <c r="L1602" s="0" t="n">
        <v>30</v>
      </c>
      <c r="M1602" s="0" t="n">
        <v>9</v>
      </c>
      <c r="N1602" s="0" t="n">
        <v>63000</v>
      </c>
      <c r="O1602" s="0" t="n">
        <v>1170</v>
      </c>
      <c r="P1602" s="346" t="n">
        <v>193</v>
      </c>
      <c r="Q1602" s="346" t="str">
        <f aca="false">N1602&amp;" "&amp;O1602</f>
        <v>63000 1170</v>
      </c>
      <c r="R1602" s="346" t="str">
        <f aca="false">N1602&amp;" "&amp;M1602&amp;" "&amp;O1602</f>
        <v>63000 9 1170</v>
      </c>
    </row>
    <row r="1603" customFormat="false" ht="11.25" hidden="false" customHeight="true" outlineLevel="0" collapsed="false">
      <c r="K1603" s="0" t="n">
        <v>2015</v>
      </c>
      <c r="L1603" s="0" t="n">
        <v>30</v>
      </c>
      <c r="M1603" s="0" t="n">
        <v>9</v>
      </c>
      <c r="N1603" s="0" t="n">
        <v>63000</v>
      </c>
      <c r="O1603" s="0" t="n">
        <v>1190</v>
      </c>
      <c r="P1603" s="346" t="n">
        <v>2.5</v>
      </c>
      <c r="Q1603" s="346" t="str">
        <f aca="false">N1603&amp;" "&amp;O1603</f>
        <v>63000 1190</v>
      </c>
      <c r="R1603" s="346" t="str">
        <f aca="false">N1603&amp;" "&amp;M1603&amp;" "&amp;O1603</f>
        <v>63000 9 1190</v>
      </c>
    </row>
    <row r="1604" customFormat="false" ht="11.25" hidden="false" customHeight="true" outlineLevel="0" collapsed="false">
      <c r="K1604" s="0" t="n">
        <v>2015</v>
      </c>
      <c r="L1604" s="0" t="n">
        <v>30</v>
      </c>
      <c r="M1604" s="0" t="n">
        <v>9</v>
      </c>
      <c r="N1604" s="0" t="n">
        <v>64000</v>
      </c>
      <c r="O1604" s="0" t="n">
        <v>1110</v>
      </c>
      <c r="P1604" s="346" t="n">
        <v>1.6</v>
      </c>
      <c r="Q1604" s="346" t="str">
        <f aca="false">N1604&amp;" "&amp;O1604</f>
        <v>64000 1110</v>
      </c>
      <c r="R1604" s="346" t="str">
        <f aca="false">N1604&amp;" "&amp;M1604&amp;" "&amp;O1604</f>
        <v>64000 9 1110</v>
      </c>
    </row>
    <row r="1605" customFormat="false" ht="11.25" hidden="false" customHeight="true" outlineLevel="0" collapsed="false">
      <c r="K1605" s="0" t="n">
        <v>2015</v>
      </c>
      <c r="L1605" s="0" t="n">
        <v>30</v>
      </c>
      <c r="M1605" s="0" t="n">
        <v>9</v>
      </c>
      <c r="N1605" s="0" t="n">
        <v>64000</v>
      </c>
      <c r="O1605" s="0" t="n">
        <v>1130</v>
      </c>
      <c r="P1605" s="346" t="n">
        <v>2</v>
      </c>
      <c r="Q1605" s="346" t="str">
        <f aca="false">N1605&amp;" "&amp;O1605</f>
        <v>64000 1130</v>
      </c>
      <c r="R1605" s="346" t="str">
        <f aca="false">N1605&amp;" "&amp;M1605&amp;" "&amp;O1605</f>
        <v>64000 9 1130</v>
      </c>
    </row>
    <row r="1606" customFormat="false" ht="11.25" hidden="false" customHeight="true" outlineLevel="0" collapsed="false">
      <c r="K1606" s="0" t="n">
        <v>2015</v>
      </c>
      <c r="L1606" s="0" t="n">
        <v>30</v>
      </c>
      <c r="M1606" s="0" t="n">
        <v>9</v>
      </c>
      <c r="N1606" s="0" t="n">
        <v>64000</v>
      </c>
      <c r="O1606" s="0" t="n">
        <v>1140</v>
      </c>
      <c r="P1606" s="346" t="n">
        <v>1</v>
      </c>
      <c r="Q1606" s="346" t="str">
        <f aca="false">N1606&amp;" "&amp;O1606</f>
        <v>64000 1140</v>
      </c>
      <c r="R1606" s="346" t="str">
        <f aca="false">N1606&amp;" "&amp;M1606&amp;" "&amp;O1606</f>
        <v>64000 9 1140</v>
      </c>
    </row>
    <row r="1607" customFormat="false" ht="11.25" hidden="false" customHeight="true" outlineLevel="0" collapsed="false">
      <c r="K1607" s="0" t="n">
        <v>2015</v>
      </c>
      <c r="L1607" s="0" t="n">
        <v>30</v>
      </c>
      <c r="M1607" s="0" t="n">
        <v>9</v>
      </c>
      <c r="N1607" s="0" t="n">
        <v>64000</v>
      </c>
      <c r="O1607" s="0" t="n">
        <v>1150</v>
      </c>
      <c r="P1607" s="346" t="n">
        <v>2</v>
      </c>
      <c r="Q1607" s="346" t="str">
        <f aca="false">N1607&amp;" "&amp;O1607</f>
        <v>64000 1150</v>
      </c>
      <c r="R1607" s="346" t="str">
        <f aca="false">N1607&amp;" "&amp;M1607&amp;" "&amp;O1607</f>
        <v>64000 9 1150</v>
      </c>
    </row>
    <row r="1608" customFormat="false" ht="11.25" hidden="false" customHeight="true" outlineLevel="0" collapsed="false">
      <c r="K1608" s="0" t="n">
        <v>2015</v>
      </c>
      <c r="L1608" s="0" t="n">
        <v>30</v>
      </c>
      <c r="M1608" s="0" t="n">
        <v>9</v>
      </c>
      <c r="N1608" s="0" t="n">
        <v>64000</v>
      </c>
      <c r="O1608" s="0" t="n">
        <v>1180</v>
      </c>
      <c r="P1608" s="346" t="n">
        <v>107.5</v>
      </c>
      <c r="Q1608" s="346" t="str">
        <f aca="false">N1608&amp;" "&amp;O1608</f>
        <v>64000 1180</v>
      </c>
      <c r="R1608" s="346" t="str">
        <f aca="false">N1608&amp;" "&amp;M1608&amp;" "&amp;O1608</f>
        <v>64000 9 1180</v>
      </c>
    </row>
    <row r="1609" customFormat="false" ht="11.25" hidden="false" customHeight="true" outlineLevel="0" collapsed="false">
      <c r="K1609" s="0" t="n">
        <v>2015</v>
      </c>
      <c r="L1609" s="0" t="n">
        <v>30</v>
      </c>
      <c r="M1609" s="0" t="n">
        <v>9</v>
      </c>
      <c r="N1609" s="0" t="n">
        <v>65000</v>
      </c>
      <c r="O1609" s="0" t="n">
        <v>1110</v>
      </c>
      <c r="P1609" s="346" t="n">
        <v>1</v>
      </c>
      <c r="Q1609" s="346" t="str">
        <f aca="false">N1609&amp;" "&amp;O1609</f>
        <v>65000 1110</v>
      </c>
      <c r="R1609" s="346" t="str">
        <f aca="false">N1609&amp;" "&amp;M1609&amp;" "&amp;O1609</f>
        <v>65000 9 1110</v>
      </c>
    </row>
    <row r="1610" customFormat="false" ht="11.25" hidden="false" customHeight="true" outlineLevel="0" collapsed="false">
      <c r="K1610" s="0" t="n">
        <v>2015</v>
      </c>
      <c r="L1610" s="0" t="n">
        <v>30</v>
      </c>
      <c r="M1610" s="0" t="n">
        <v>9</v>
      </c>
      <c r="N1610" s="0" t="n">
        <v>65000</v>
      </c>
      <c r="O1610" s="0" t="n">
        <v>1140</v>
      </c>
      <c r="P1610" s="346" t="n">
        <v>1</v>
      </c>
      <c r="Q1610" s="346" t="str">
        <f aca="false">N1610&amp;" "&amp;O1610</f>
        <v>65000 1140</v>
      </c>
      <c r="R1610" s="346" t="str">
        <f aca="false">N1610&amp;" "&amp;M1610&amp;" "&amp;O1610</f>
        <v>65000 9 1140</v>
      </c>
    </row>
    <row r="1611" customFormat="false" ht="11.25" hidden="false" customHeight="true" outlineLevel="0" collapsed="false">
      <c r="K1611" s="0" t="n">
        <v>2015</v>
      </c>
      <c r="L1611" s="0" t="n">
        <v>30</v>
      </c>
      <c r="M1611" s="0" t="n">
        <v>9</v>
      </c>
      <c r="N1611" s="0" t="n">
        <v>65000</v>
      </c>
      <c r="O1611" s="0" t="n">
        <v>1150</v>
      </c>
      <c r="P1611" s="346" t="n">
        <v>2</v>
      </c>
      <c r="Q1611" s="346" t="str">
        <f aca="false">N1611&amp;" "&amp;O1611</f>
        <v>65000 1150</v>
      </c>
      <c r="R1611" s="346" t="str">
        <f aca="false">N1611&amp;" "&amp;M1611&amp;" "&amp;O1611</f>
        <v>65000 9 1150</v>
      </c>
    </row>
    <row r="1612" customFormat="false" ht="11.25" hidden="false" customHeight="true" outlineLevel="0" collapsed="false">
      <c r="K1612" s="0" t="n">
        <v>2015</v>
      </c>
      <c r="L1612" s="0" t="n">
        <v>31</v>
      </c>
      <c r="M1612" s="0" t="n">
        <v>9</v>
      </c>
      <c r="N1612" s="0" t="n">
        <v>62200</v>
      </c>
      <c r="O1612" s="0" t="n">
        <v>1131</v>
      </c>
      <c r="P1612" s="346" t="n">
        <v>4</v>
      </c>
      <c r="Q1612" s="346" t="str">
        <f aca="false">N1612&amp;" "&amp;O1612</f>
        <v>62200 1131</v>
      </c>
      <c r="R1612" s="346" t="str">
        <f aca="false">N1612&amp;" "&amp;M1612&amp;" "&amp;O1612</f>
        <v>62200 9 1131</v>
      </c>
    </row>
    <row r="1613" customFormat="false" ht="11.25" hidden="false" customHeight="true" outlineLevel="0" collapsed="false">
      <c r="K1613" s="0" t="n">
        <v>2015</v>
      </c>
      <c r="L1613" s="0" t="n">
        <v>31</v>
      </c>
      <c r="M1613" s="0" t="n">
        <v>9</v>
      </c>
      <c r="N1613" s="0" t="n">
        <v>62200</v>
      </c>
      <c r="O1613" s="0" t="n">
        <v>1132</v>
      </c>
      <c r="P1613" s="346" t="n">
        <v>1</v>
      </c>
      <c r="Q1613" s="346" t="str">
        <f aca="false">N1613&amp;" "&amp;O1613</f>
        <v>62200 1132</v>
      </c>
      <c r="R1613" s="346" t="str">
        <f aca="false">N1613&amp;" "&amp;M1613&amp;" "&amp;O1613</f>
        <v>62200 9 1132</v>
      </c>
    </row>
    <row r="1614" customFormat="false" ht="11.25" hidden="false" customHeight="true" outlineLevel="0" collapsed="false">
      <c r="K1614" s="0" t="n">
        <v>2015</v>
      </c>
      <c r="L1614" s="0" t="n">
        <v>31</v>
      </c>
      <c r="M1614" s="0" t="n">
        <v>9</v>
      </c>
      <c r="N1614" s="0" t="n">
        <v>63000</v>
      </c>
      <c r="O1614" s="0" t="n">
        <v>1110</v>
      </c>
      <c r="P1614" s="346" t="n">
        <v>1.19</v>
      </c>
      <c r="Q1614" s="346" t="str">
        <f aca="false">N1614&amp;" "&amp;O1614</f>
        <v>63000 1110</v>
      </c>
      <c r="R1614" s="346" t="str">
        <f aca="false">N1614&amp;" "&amp;M1614&amp;" "&amp;O1614</f>
        <v>63000 9 1110</v>
      </c>
    </row>
    <row r="1615" customFormat="false" ht="11.25" hidden="false" customHeight="true" outlineLevel="0" collapsed="false">
      <c r="K1615" s="0" t="n">
        <v>2015</v>
      </c>
      <c r="L1615" s="0" t="n">
        <v>31</v>
      </c>
      <c r="M1615" s="0" t="n">
        <v>9</v>
      </c>
      <c r="N1615" s="0" t="n">
        <v>63000</v>
      </c>
      <c r="O1615" s="0" t="n">
        <v>1150</v>
      </c>
      <c r="P1615" s="346" t="n">
        <v>0.69</v>
      </c>
      <c r="Q1615" s="346" t="str">
        <f aca="false">N1615&amp;" "&amp;O1615</f>
        <v>63000 1150</v>
      </c>
      <c r="R1615" s="346" t="str">
        <f aca="false">N1615&amp;" "&amp;M1615&amp;" "&amp;O1615</f>
        <v>63000 9 1150</v>
      </c>
    </row>
    <row r="1616" customFormat="false" ht="11.25" hidden="false" customHeight="true" outlineLevel="0" collapsed="false">
      <c r="K1616" s="0" t="n">
        <v>2015</v>
      </c>
      <c r="L1616" s="0" t="n">
        <v>31</v>
      </c>
      <c r="M1616" s="0" t="n">
        <v>9</v>
      </c>
      <c r="N1616" s="0" t="n">
        <v>63000</v>
      </c>
      <c r="O1616" s="0" t="n">
        <v>1160</v>
      </c>
      <c r="P1616" s="346" t="n">
        <v>3.36</v>
      </c>
      <c r="Q1616" s="346" t="str">
        <f aca="false">N1616&amp;" "&amp;O1616</f>
        <v>63000 1160</v>
      </c>
      <c r="R1616" s="346" t="str">
        <f aca="false">N1616&amp;" "&amp;M1616&amp;" "&amp;O1616</f>
        <v>63000 9 1160</v>
      </c>
    </row>
    <row r="1617" customFormat="false" ht="11.25" hidden="false" customHeight="true" outlineLevel="0" collapsed="false">
      <c r="K1617" s="0" t="n">
        <v>2015</v>
      </c>
      <c r="L1617" s="0" t="n">
        <v>31</v>
      </c>
      <c r="M1617" s="0" t="n">
        <v>9</v>
      </c>
      <c r="N1617" s="0" t="n">
        <v>63000</v>
      </c>
      <c r="O1617" s="0" t="n">
        <v>1170</v>
      </c>
      <c r="P1617" s="346" t="n">
        <v>51.7</v>
      </c>
      <c r="Q1617" s="346" t="str">
        <f aca="false">N1617&amp;" "&amp;O1617</f>
        <v>63000 1170</v>
      </c>
      <c r="R1617" s="346" t="str">
        <f aca="false">N1617&amp;" "&amp;M1617&amp;" "&amp;O1617</f>
        <v>63000 9 1170</v>
      </c>
    </row>
    <row r="1618" customFormat="false" ht="11.25" hidden="false" customHeight="true" outlineLevel="0" collapsed="false">
      <c r="K1618" s="0" t="n">
        <v>2015</v>
      </c>
      <c r="L1618" s="0" t="n">
        <v>31</v>
      </c>
      <c r="M1618" s="0" t="n">
        <v>9</v>
      </c>
      <c r="N1618" s="0" t="n">
        <v>64000</v>
      </c>
      <c r="O1618" s="0" t="n">
        <v>1110</v>
      </c>
      <c r="P1618" s="346" t="n">
        <v>1</v>
      </c>
      <c r="Q1618" s="346" t="str">
        <f aca="false">N1618&amp;" "&amp;O1618</f>
        <v>64000 1110</v>
      </c>
      <c r="R1618" s="346" t="str">
        <f aca="false">N1618&amp;" "&amp;M1618&amp;" "&amp;O1618</f>
        <v>64000 9 1110</v>
      </c>
    </row>
    <row r="1619" customFormat="false" ht="11.25" hidden="false" customHeight="true" outlineLevel="0" collapsed="false">
      <c r="K1619" s="0" t="n">
        <v>2015</v>
      </c>
      <c r="L1619" s="0" t="n">
        <v>31</v>
      </c>
      <c r="M1619" s="0" t="n">
        <v>9</v>
      </c>
      <c r="N1619" s="0" t="n">
        <v>64000</v>
      </c>
      <c r="O1619" s="0" t="n">
        <v>1150</v>
      </c>
      <c r="P1619" s="346" t="n">
        <v>0.44</v>
      </c>
      <c r="Q1619" s="346" t="str">
        <f aca="false">N1619&amp;" "&amp;O1619</f>
        <v>64000 1150</v>
      </c>
      <c r="R1619" s="346" t="str">
        <f aca="false">N1619&amp;" "&amp;M1619&amp;" "&amp;O1619</f>
        <v>64000 9 1150</v>
      </c>
    </row>
    <row r="1620" customFormat="false" ht="11.25" hidden="false" customHeight="true" outlineLevel="0" collapsed="false">
      <c r="K1620" s="0" t="n">
        <v>2015</v>
      </c>
      <c r="L1620" s="0" t="n">
        <v>31</v>
      </c>
      <c r="M1620" s="0" t="n">
        <v>9</v>
      </c>
      <c r="N1620" s="0" t="n">
        <v>64000</v>
      </c>
      <c r="O1620" s="0" t="n">
        <v>1160</v>
      </c>
      <c r="P1620" s="346" t="n">
        <v>7.46</v>
      </c>
      <c r="Q1620" s="346" t="str">
        <f aca="false">N1620&amp;" "&amp;O1620</f>
        <v>64000 1160</v>
      </c>
      <c r="R1620" s="346" t="str">
        <f aca="false">N1620&amp;" "&amp;M1620&amp;" "&amp;O1620</f>
        <v>64000 9 1160</v>
      </c>
    </row>
    <row r="1621" customFormat="false" ht="11.25" hidden="false" customHeight="true" outlineLevel="0" collapsed="false">
      <c r="K1621" s="0" t="n">
        <v>2015</v>
      </c>
      <c r="L1621" s="0" t="n">
        <v>31</v>
      </c>
      <c r="M1621" s="0" t="n">
        <v>9</v>
      </c>
      <c r="N1621" s="0" t="n">
        <v>64000</v>
      </c>
      <c r="O1621" s="0" t="n">
        <v>1180</v>
      </c>
      <c r="P1621" s="346" t="n">
        <v>1.7</v>
      </c>
      <c r="Q1621" s="346" t="str">
        <f aca="false">N1621&amp;" "&amp;O1621</f>
        <v>64000 1180</v>
      </c>
      <c r="R1621" s="346" t="str">
        <f aca="false">N1621&amp;" "&amp;M1621&amp;" "&amp;O1621</f>
        <v>64000 9 1180</v>
      </c>
    </row>
    <row r="1622" customFormat="false" ht="11.25" hidden="false" customHeight="true" outlineLevel="0" collapsed="false">
      <c r="K1622" s="0" t="n">
        <v>2015</v>
      </c>
      <c r="L1622" s="0" t="n">
        <v>31</v>
      </c>
      <c r="M1622" s="0" t="n">
        <v>9</v>
      </c>
      <c r="N1622" s="0" t="n">
        <v>64000</v>
      </c>
      <c r="O1622" s="0" t="n">
        <v>1190</v>
      </c>
      <c r="P1622" s="346" t="n">
        <v>19.42</v>
      </c>
      <c r="Q1622" s="346" t="str">
        <f aca="false">N1622&amp;" "&amp;O1622</f>
        <v>64000 1190</v>
      </c>
      <c r="R1622" s="346" t="str">
        <f aca="false">N1622&amp;" "&amp;M1622&amp;" "&amp;O1622</f>
        <v>64000 9 1190</v>
      </c>
    </row>
    <row r="1623" customFormat="false" ht="11.25" hidden="false" customHeight="true" outlineLevel="0" collapsed="false">
      <c r="K1623" s="0" t="n">
        <v>2015</v>
      </c>
      <c r="L1623" s="0" t="n">
        <v>31</v>
      </c>
      <c r="M1623" s="0" t="n">
        <v>9</v>
      </c>
      <c r="N1623" s="0" t="n">
        <v>65000</v>
      </c>
      <c r="O1623" s="0" t="n">
        <v>1150</v>
      </c>
      <c r="P1623" s="346" t="n">
        <v>1</v>
      </c>
      <c r="Q1623" s="346" t="str">
        <f aca="false">N1623&amp;" "&amp;O1623</f>
        <v>65000 1150</v>
      </c>
      <c r="R1623" s="346" t="str">
        <f aca="false">N1623&amp;" "&amp;M1623&amp;" "&amp;O1623</f>
        <v>65000 9 1150</v>
      </c>
    </row>
    <row r="1624" customFormat="false" ht="11.25" hidden="false" customHeight="true" outlineLevel="0" collapsed="false">
      <c r="K1624" s="0" t="n">
        <v>2015</v>
      </c>
      <c r="L1624" s="0" t="n">
        <v>31</v>
      </c>
      <c r="M1624" s="0" t="n">
        <v>9</v>
      </c>
      <c r="N1624" s="0" t="n">
        <v>65000</v>
      </c>
      <c r="O1624" s="0" t="n">
        <v>1180</v>
      </c>
      <c r="P1624" s="346" t="n">
        <v>27.1</v>
      </c>
      <c r="Q1624" s="346" t="str">
        <f aca="false">N1624&amp;" "&amp;O1624</f>
        <v>65000 1180</v>
      </c>
      <c r="R1624" s="346" t="str">
        <f aca="false">N1624&amp;" "&amp;M1624&amp;" "&amp;O1624</f>
        <v>65000 9 1180</v>
      </c>
    </row>
    <row r="1625" customFormat="false" ht="11.25" hidden="false" customHeight="true" outlineLevel="0" collapsed="false">
      <c r="K1625" s="0" t="n">
        <v>2015</v>
      </c>
      <c r="L1625" s="0" t="n">
        <v>31</v>
      </c>
      <c r="M1625" s="0" t="n">
        <v>9</v>
      </c>
      <c r="N1625" s="0" t="n">
        <v>68000</v>
      </c>
      <c r="O1625" s="0" t="n">
        <v>1110</v>
      </c>
      <c r="P1625" s="346" t="n">
        <v>2.08</v>
      </c>
      <c r="Q1625" s="346" t="str">
        <f aca="false">N1625&amp;" "&amp;O1625</f>
        <v>68000 1110</v>
      </c>
      <c r="R1625" s="346" t="str">
        <f aca="false">N1625&amp;" "&amp;M1625&amp;" "&amp;O1625</f>
        <v>68000 9 1110</v>
      </c>
    </row>
    <row r="1626" customFormat="false" ht="11.25" hidden="false" customHeight="true" outlineLevel="0" collapsed="false">
      <c r="K1626" s="0" t="n">
        <v>2015</v>
      </c>
      <c r="L1626" s="0" t="n">
        <v>31</v>
      </c>
      <c r="M1626" s="0" t="n">
        <v>9</v>
      </c>
      <c r="N1626" s="0" t="n">
        <v>68000</v>
      </c>
      <c r="O1626" s="0" t="n">
        <v>1120</v>
      </c>
      <c r="P1626" s="346" t="n">
        <v>1</v>
      </c>
      <c r="Q1626" s="346" t="str">
        <f aca="false">N1626&amp;" "&amp;O1626</f>
        <v>68000 1120</v>
      </c>
      <c r="R1626" s="346" t="str">
        <f aca="false">N1626&amp;" "&amp;M1626&amp;" "&amp;O1626</f>
        <v>68000 9 1120</v>
      </c>
    </row>
    <row r="1627" customFormat="false" ht="11.25" hidden="false" customHeight="true" outlineLevel="0" collapsed="false">
      <c r="K1627" s="0" t="n">
        <v>2015</v>
      </c>
      <c r="L1627" s="0" t="n">
        <v>31</v>
      </c>
      <c r="M1627" s="0" t="n">
        <v>9</v>
      </c>
      <c r="N1627" s="0" t="n">
        <v>68000</v>
      </c>
      <c r="O1627" s="0" t="n">
        <v>1141</v>
      </c>
      <c r="P1627" s="346" t="n">
        <v>9</v>
      </c>
      <c r="Q1627" s="346" t="str">
        <f aca="false">N1627&amp;" "&amp;O1627</f>
        <v>68000 1141</v>
      </c>
      <c r="R1627" s="346" t="str">
        <f aca="false">N1627&amp;" "&amp;M1627&amp;" "&amp;O1627</f>
        <v>68000 9 1141</v>
      </c>
    </row>
    <row r="1628" customFormat="false" ht="11.25" hidden="false" customHeight="true" outlineLevel="0" collapsed="false">
      <c r="K1628" s="0" t="n">
        <v>2015</v>
      </c>
      <c r="L1628" s="0" t="n">
        <v>31</v>
      </c>
      <c r="M1628" s="0" t="n">
        <v>9</v>
      </c>
      <c r="N1628" s="0" t="n">
        <v>68000</v>
      </c>
      <c r="O1628" s="0" t="n">
        <v>1150</v>
      </c>
      <c r="P1628" s="346" t="n">
        <v>2</v>
      </c>
      <c r="Q1628" s="346" t="str">
        <f aca="false">N1628&amp;" "&amp;O1628</f>
        <v>68000 1150</v>
      </c>
      <c r="R1628" s="346" t="str">
        <f aca="false">N1628&amp;" "&amp;M1628&amp;" "&amp;O1628</f>
        <v>68000 9 1150</v>
      </c>
    </row>
    <row r="1629" customFormat="false" ht="11.25" hidden="false" customHeight="true" outlineLevel="0" collapsed="false">
      <c r="K1629" s="0" t="n">
        <v>2015</v>
      </c>
      <c r="L1629" s="0" t="n">
        <v>31</v>
      </c>
      <c r="M1629" s="0" t="n">
        <v>2</v>
      </c>
      <c r="N1629" s="0" t="n">
        <v>61100</v>
      </c>
      <c r="O1629" s="0" t="n">
        <v>1520</v>
      </c>
      <c r="P1629" s="346" t="n">
        <v>9.04</v>
      </c>
      <c r="Q1629" s="346" t="str">
        <f aca="false">N1629&amp;" "&amp;O1629</f>
        <v>61100 1520</v>
      </c>
      <c r="R1629" s="346" t="str">
        <f aca="false">N1629&amp;" "&amp;M1629&amp;" "&amp;O1629</f>
        <v>61100 2 1520</v>
      </c>
    </row>
    <row r="1630" customFormat="false" ht="11.25" hidden="false" customHeight="true" outlineLevel="0" collapsed="false">
      <c r="K1630" s="0" t="n">
        <v>2015</v>
      </c>
      <c r="L1630" s="0" t="n">
        <v>31</v>
      </c>
      <c r="M1630" s="0" t="n">
        <v>2</v>
      </c>
      <c r="N1630" s="0" t="n">
        <v>61100</v>
      </c>
      <c r="O1630" s="0" t="n">
        <v>1120</v>
      </c>
      <c r="P1630" s="346" t="n">
        <v>95.2</v>
      </c>
      <c r="Q1630" s="346" t="str">
        <f aca="false">N1630&amp;" "&amp;O1630</f>
        <v>61100 1120</v>
      </c>
      <c r="R1630" s="346" t="str">
        <f aca="false">N1630&amp;" "&amp;M1630&amp;" "&amp;O1630</f>
        <v>61100 2 1120</v>
      </c>
    </row>
    <row r="1631" customFormat="false" ht="11.25" hidden="false" customHeight="true" outlineLevel="0" collapsed="false">
      <c r="K1631" s="0" t="n">
        <v>2015</v>
      </c>
      <c r="L1631" s="0" t="n">
        <v>31</v>
      </c>
      <c r="M1631" s="0" t="n">
        <v>2</v>
      </c>
      <c r="N1631" s="0" t="n">
        <v>61100</v>
      </c>
      <c r="O1631" s="0" t="n">
        <v>1151</v>
      </c>
      <c r="P1631" s="346" t="n">
        <v>32.93</v>
      </c>
      <c r="Q1631" s="346" t="str">
        <f aca="false">N1631&amp;" "&amp;O1631</f>
        <v>61100 1151</v>
      </c>
      <c r="R1631" s="346" t="str">
        <f aca="false">N1631&amp;" "&amp;M1631&amp;" "&amp;O1631</f>
        <v>61100 2 1151</v>
      </c>
    </row>
    <row r="1632" customFormat="false" ht="11.25" hidden="false" customHeight="true" outlineLevel="0" collapsed="false">
      <c r="K1632" s="0" t="n">
        <v>2015</v>
      </c>
      <c r="L1632" s="0" t="n">
        <v>31</v>
      </c>
      <c r="M1632" s="0" t="n">
        <v>2</v>
      </c>
      <c r="N1632" s="0" t="n">
        <v>61210</v>
      </c>
      <c r="O1632" s="0" t="n">
        <v>1120</v>
      </c>
      <c r="P1632" s="346" t="n">
        <v>3</v>
      </c>
      <c r="Q1632" s="346" t="str">
        <f aca="false">N1632&amp;" "&amp;O1632</f>
        <v>61210 1120</v>
      </c>
      <c r="R1632" s="346" t="str">
        <f aca="false">N1632&amp;" "&amp;M1632&amp;" "&amp;O1632</f>
        <v>61210 2 1120</v>
      </c>
    </row>
    <row r="1633" customFormat="false" ht="11.25" hidden="false" customHeight="true" outlineLevel="0" collapsed="false">
      <c r="K1633" s="0" t="n">
        <v>2015</v>
      </c>
      <c r="L1633" s="0" t="n">
        <v>31</v>
      </c>
      <c r="M1633" s="0" t="n">
        <v>2</v>
      </c>
      <c r="N1633" s="0" t="n">
        <v>61210</v>
      </c>
      <c r="O1633" s="0" t="n">
        <v>1520</v>
      </c>
      <c r="P1633" s="346" t="n">
        <v>0.04</v>
      </c>
      <c r="Q1633" s="346" t="str">
        <f aca="false">N1633&amp;" "&amp;O1633</f>
        <v>61210 1520</v>
      </c>
      <c r="R1633" s="346" t="str">
        <f aca="false">N1633&amp;" "&amp;M1633&amp;" "&amp;O1633</f>
        <v>61210 2 1520</v>
      </c>
    </row>
    <row r="1634" customFormat="false" ht="11.25" hidden="false" customHeight="true" outlineLevel="0" collapsed="false">
      <c r="K1634" s="0" t="n">
        <v>2015</v>
      </c>
      <c r="L1634" s="0" t="n">
        <v>31</v>
      </c>
      <c r="M1634" s="0" t="n">
        <v>2</v>
      </c>
      <c r="N1634" s="0" t="n">
        <v>61220</v>
      </c>
      <c r="O1634" s="0" t="n">
        <v>1110</v>
      </c>
      <c r="P1634" s="346" t="n">
        <v>0.6</v>
      </c>
      <c r="Q1634" s="346" t="str">
        <f aca="false">N1634&amp;" "&amp;O1634</f>
        <v>61220 1110</v>
      </c>
      <c r="R1634" s="346" t="str">
        <f aca="false">N1634&amp;" "&amp;M1634&amp;" "&amp;O1634</f>
        <v>61220 2 1110</v>
      </c>
    </row>
    <row r="1635" customFormat="false" ht="11.25" hidden="false" customHeight="true" outlineLevel="0" collapsed="false">
      <c r="K1635" s="0" t="n">
        <v>2015</v>
      </c>
      <c r="L1635" s="0" t="n">
        <v>31</v>
      </c>
      <c r="M1635" s="0" t="n">
        <v>2</v>
      </c>
      <c r="N1635" s="0" t="n">
        <v>61220</v>
      </c>
      <c r="O1635" s="0" t="n">
        <v>1150</v>
      </c>
      <c r="P1635" s="346" t="n">
        <v>0.65</v>
      </c>
      <c r="Q1635" s="346" t="str">
        <f aca="false">N1635&amp;" "&amp;O1635</f>
        <v>61220 1150</v>
      </c>
      <c r="R1635" s="346" t="str">
        <f aca="false">N1635&amp;" "&amp;M1635&amp;" "&amp;O1635</f>
        <v>61220 2 1150</v>
      </c>
    </row>
    <row r="1636" customFormat="false" ht="11.25" hidden="false" customHeight="true" outlineLevel="0" collapsed="false">
      <c r="K1636" s="0" t="n">
        <v>2015</v>
      </c>
      <c r="L1636" s="0" t="n">
        <v>31</v>
      </c>
      <c r="M1636" s="0" t="n">
        <v>2</v>
      </c>
      <c r="N1636" s="0" t="n">
        <v>61230</v>
      </c>
      <c r="O1636" s="0" t="n">
        <v>1120</v>
      </c>
      <c r="P1636" s="346" t="n">
        <v>0.07</v>
      </c>
      <c r="Q1636" s="346" t="str">
        <f aca="false">N1636&amp;" "&amp;O1636</f>
        <v>61230 1120</v>
      </c>
      <c r="R1636" s="346" t="str">
        <f aca="false">N1636&amp;" "&amp;M1636&amp;" "&amp;O1636</f>
        <v>61230 2 1120</v>
      </c>
    </row>
    <row r="1637" customFormat="false" ht="11.25" hidden="false" customHeight="true" outlineLevel="0" collapsed="false">
      <c r="K1637" s="0" t="n">
        <v>2015</v>
      </c>
      <c r="L1637" s="0" t="n">
        <v>31</v>
      </c>
      <c r="M1637" s="0" t="n">
        <v>2</v>
      </c>
      <c r="N1637" s="0" t="n">
        <v>61310</v>
      </c>
      <c r="O1637" s="0" t="n">
        <v>1110</v>
      </c>
      <c r="P1637" s="346" t="n">
        <v>0.35</v>
      </c>
      <c r="Q1637" s="346" t="str">
        <f aca="false">N1637&amp;" "&amp;O1637</f>
        <v>61310 1110</v>
      </c>
      <c r="R1637" s="346" t="str">
        <f aca="false">N1637&amp;" "&amp;M1637&amp;" "&amp;O1637</f>
        <v>61310 2 1110</v>
      </c>
    </row>
    <row r="1638" customFormat="false" ht="11.25" hidden="false" customHeight="true" outlineLevel="0" collapsed="false">
      <c r="K1638" s="0" t="n">
        <v>2015</v>
      </c>
      <c r="L1638" s="0" t="n">
        <v>31</v>
      </c>
      <c r="M1638" s="0" t="n">
        <v>2</v>
      </c>
      <c r="N1638" s="0" t="n">
        <v>61310</v>
      </c>
      <c r="O1638" s="0" t="n">
        <v>1150</v>
      </c>
      <c r="P1638" s="346" t="n">
        <v>0.62</v>
      </c>
      <c r="Q1638" s="346" t="str">
        <f aca="false">N1638&amp;" "&amp;O1638</f>
        <v>61310 1150</v>
      </c>
      <c r="R1638" s="346" t="str">
        <f aca="false">N1638&amp;" "&amp;M1638&amp;" "&amp;O1638</f>
        <v>61310 2 1150</v>
      </c>
    </row>
    <row r="1639" customFormat="false" ht="11.25" hidden="false" customHeight="true" outlineLevel="0" collapsed="false">
      <c r="K1639" s="0" t="n">
        <v>2015</v>
      </c>
      <c r="L1639" s="0" t="n">
        <v>31</v>
      </c>
      <c r="M1639" s="0" t="n">
        <v>2</v>
      </c>
      <c r="N1639" s="0" t="n">
        <v>61320</v>
      </c>
      <c r="O1639" s="0" t="n">
        <v>1122</v>
      </c>
      <c r="P1639" s="346" t="n">
        <v>4</v>
      </c>
      <c r="Q1639" s="346" t="str">
        <f aca="false">N1639&amp;" "&amp;O1639</f>
        <v>61320 1122</v>
      </c>
      <c r="R1639" s="346" t="str">
        <f aca="false">N1639&amp;" "&amp;M1639&amp;" "&amp;O1639</f>
        <v>61320 2 1122</v>
      </c>
    </row>
    <row r="1640" customFormat="false" ht="11.25" hidden="false" customHeight="true" outlineLevel="0" collapsed="false">
      <c r="K1640" s="0" t="n">
        <v>2015</v>
      </c>
      <c r="L1640" s="0" t="n">
        <v>31</v>
      </c>
      <c r="M1640" s="0" t="n">
        <v>2</v>
      </c>
      <c r="N1640" s="0" t="n">
        <v>61410</v>
      </c>
      <c r="O1640" s="0" t="n">
        <v>1126</v>
      </c>
      <c r="P1640" s="346" t="n">
        <v>4</v>
      </c>
      <c r="Q1640" s="346" t="str">
        <f aca="false">N1640&amp;" "&amp;O1640</f>
        <v>61410 1126</v>
      </c>
      <c r="R1640" s="346" t="str">
        <f aca="false">N1640&amp;" "&amp;M1640&amp;" "&amp;O1640</f>
        <v>61410 2 1126</v>
      </c>
    </row>
    <row r="1641" customFormat="false" ht="11.25" hidden="false" customHeight="true" outlineLevel="0" collapsed="false">
      <c r="K1641" s="0" t="n">
        <v>2015</v>
      </c>
      <c r="L1641" s="0" t="n">
        <v>31</v>
      </c>
      <c r="M1641" s="0" t="n">
        <v>2</v>
      </c>
      <c r="N1641" s="0" t="n">
        <v>61410</v>
      </c>
      <c r="O1641" s="0" t="n">
        <v>1127</v>
      </c>
      <c r="P1641" s="346" t="n">
        <v>1</v>
      </c>
      <c r="Q1641" s="346" t="str">
        <f aca="false">N1641&amp;" "&amp;O1641</f>
        <v>61410 1127</v>
      </c>
      <c r="R1641" s="346" t="str">
        <f aca="false">N1641&amp;" "&amp;M1641&amp;" "&amp;O1641</f>
        <v>61410 2 1127</v>
      </c>
    </row>
    <row r="1642" customFormat="false" ht="11.25" hidden="false" customHeight="true" outlineLevel="0" collapsed="false">
      <c r="K1642" s="0" t="n">
        <v>2015</v>
      </c>
      <c r="L1642" s="0" t="n">
        <v>31</v>
      </c>
      <c r="M1642" s="0" t="n">
        <v>2</v>
      </c>
      <c r="N1642" s="0" t="n">
        <v>61410</v>
      </c>
      <c r="O1642" s="0" t="n">
        <v>1150</v>
      </c>
      <c r="P1642" s="346" t="n">
        <v>7.02</v>
      </c>
      <c r="Q1642" s="346" t="str">
        <f aca="false">N1642&amp;" "&amp;O1642</f>
        <v>61410 1150</v>
      </c>
      <c r="R1642" s="346" t="str">
        <f aca="false">N1642&amp;" "&amp;M1642&amp;" "&amp;O1642</f>
        <v>61410 2 1150</v>
      </c>
    </row>
    <row r="1643" customFormat="false" ht="11.25" hidden="false" customHeight="true" outlineLevel="0" collapsed="false">
      <c r="K1643" s="0" t="n">
        <v>2015</v>
      </c>
      <c r="L1643" s="0" t="n">
        <v>31</v>
      </c>
      <c r="M1643" s="0" t="n">
        <v>3</v>
      </c>
      <c r="N1643" s="0" t="n">
        <v>61100</v>
      </c>
      <c r="O1643" s="0" t="n">
        <v>1120</v>
      </c>
      <c r="P1643" s="346" t="n">
        <v>55.15</v>
      </c>
      <c r="Q1643" s="346" t="str">
        <f aca="false">N1643&amp;" "&amp;O1643</f>
        <v>61100 1120</v>
      </c>
      <c r="R1643" s="346" t="str">
        <f aca="false">N1643&amp;" "&amp;M1643&amp;" "&amp;O1643</f>
        <v>61100 3 1120</v>
      </c>
    </row>
    <row r="1644" customFormat="false" ht="11.25" hidden="false" customHeight="true" outlineLevel="0" collapsed="false">
      <c r="K1644" s="0" t="n">
        <v>2015</v>
      </c>
      <c r="L1644" s="0" t="n">
        <v>31</v>
      </c>
      <c r="M1644" s="0" t="n">
        <v>3</v>
      </c>
      <c r="N1644" s="0" t="n">
        <v>61100</v>
      </c>
      <c r="O1644" s="0" t="n">
        <v>1151</v>
      </c>
      <c r="P1644" s="346" t="n">
        <v>10.45</v>
      </c>
      <c r="Q1644" s="346" t="str">
        <f aca="false">N1644&amp;" "&amp;O1644</f>
        <v>61100 1151</v>
      </c>
      <c r="R1644" s="346" t="str">
        <f aca="false">N1644&amp;" "&amp;M1644&amp;" "&amp;O1644</f>
        <v>61100 3 1151</v>
      </c>
    </row>
    <row r="1645" customFormat="false" ht="11.25" hidden="false" customHeight="true" outlineLevel="0" collapsed="false">
      <c r="K1645" s="0" t="n">
        <v>2015</v>
      </c>
      <c r="L1645" s="0" t="n">
        <v>31</v>
      </c>
      <c r="M1645" s="0" t="n">
        <v>3</v>
      </c>
      <c r="N1645" s="0" t="n">
        <v>61100</v>
      </c>
      <c r="O1645" s="0" t="n">
        <v>1520</v>
      </c>
      <c r="P1645" s="346" t="n">
        <v>3.14</v>
      </c>
      <c r="Q1645" s="346" t="str">
        <f aca="false">N1645&amp;" "&amp;O1645</f>
        <v>61100 1520</v>
      </c>
      <c r="R1645" s="346" t="str">
        <f aca="false">N1645&amp;" "&amp;M1645&amp;" "&amp;O1645</f>
        <v>61100 3 1520</v>
      </c>
    </row>
    <row r="1646" customFormat="false" ht="11.25" hidden="false" customHeight="true" outlineLevel="0" collapsed="false">
      <c r="K1646" s="0" t="n">
        <v>2015</v>
      </c>
      <c r="L1646" s="0" t="n">
        <v>31</v>
      </c>
      <c r="M1646" s="0" t="n">
        <v>3</v>
      </c>
      <c r="N1646" s="0" t="n">
        <v>61210</v>
      </c>
      <c r="O1646" s="0" t="n">
        <v>1120</v>
      </c>
      <c r="P1646" s="346" t="n">
        <v>2</v>
      </c>
      <c r="Q1646" s="346" t="str">
        <f aca="false">N1646&amp;" "&amp;O1646</f>
        <v>61210 1120</v>
      </c>
      <c r="R1646" s="346" t="str">
        <f aca="false">N1646&amp;" "&amp;M1646&amp;" "&amp;O1646</f>
        <v>61210 3 1120</v>
      </c>
    </row>
    <row r="1647" customFormat="false" ht="11.25" hidden="false" customHeight="true" outlineLevel="0" collapsed="false">
      <c r="K1647" s="0" t="n">
        <v>2015</v>
      </c>
      <c r="L1647" s="0" t="n">
        <v>31</v>
      </c>
      <c r="M1647" s="0" t="n">
        <v>3</v>
      </c>
      <c r="N1647" s="0" t="n">
        <v>61210</v>
      </c>
      <c r="O1647" s="0" t="n">
        <v>1150</v>
      </c>
      <c r="P1647" s="346" t="n">
        <v>1.1</v>
      </c>
      <c r="Q1647" s="346" t="str">
        <f aca="false">N1647&amp;" "&amp;O1647</f>
        <v>61210 1150</v>
      </c>
      <c r="R1647" s="346" t="str">
        <f aca="false">N1647&amp;" "&amp;M1647&amp;" "&amp;O1647</f>
        <v>61210 3 1150</v>
      </c>
    </row>
    <row r="1648" customFormat="false" ht="11.25" hidden="false" customHeight="true" outlineLevel="0" collapsed="false">
      <c r="K1648" s="0" t="n">
        <v>2015</v>
      </c>
      <c r="L1648" s="0" t="n">
        <v>31</v>
      </c>
      <c r="M1648" s="0" t="n">
        <v>3</v>
      </c>
      <c r="N1648" s="0" t="n">
        <v>61210</v>
      </c>
      <c r="O1648" s="0" t="n">
        <v>1520</v>
      </c>
      <c r="P1648" s="346" t="n">
        <v>0.02</v>
      </c>
      <c r="Q1648" s="346" t="str">
        <f aca="false">N1648&amp;" "&amp;O1648</f>
        <v>61210 1520</v>
      </c>
      <c r="R1648" s="346" t="str">
        <f aca="false">N1648&amp;" "&amp;M1648&amp;" "&amp;O1648</f>
        <v>61210 3 1520</v>
      </c>
    </row>
    <row r="1649" customFormat="false" ht="11.25" hidden="false" customHeight="true" outlineLevel="0" collapsed="false">
      <c r="K1649" s="0" t="n">
        <v>2015</v>
      </c>
      <c r="L1649" s="0" t="n">
        <v>31</v>
      </c>
      <c r="M1649" s="0" t="n">
        <v>3</v>
      </c>
      <c r="N1649" s="0" t="n">
        <v>61220</v>
      </c>
      <c r="O1649" s="0" t="n">
        <v>1110</v>
      </c>
      <c r="P1649" s="346" t="n">
        <v>0.4</v>
      </c>
      <c r="Q1649" s="346" t="str">
        <f aca="false">N1649&amp;" "&amp;O1649</f>
        <v>61220 1110</v>
      </c>
      <c r="R1649" s="346" t="str">
        <f aca="false">N1649&amp;" "&amp;M1649&amp;" "&amp;O1649</f>
        <v>61220 3 1110</v>
      </c>
    </row>
    <row r="1650" customFormat="false" ht="11.25" hidden="false" customHeight="true" outlineLevel="0" collapsed="false">
      <c r="K1650" s="0" t="n">
        <v>2015</v>
      </c>
      <c r="L1650" s="0" t="n">
        <v>31</v>
      </c>
      <c r="M1650" s="0" t="n">
        <v>3</v>
      </c>
      <c r="N1650" s="0" t="n">
        <v>61220</v>
      </c>
      <c r="O1650" s="0" t="n">
        <v>1150</v>
      </c>
      <c r="P1650" s="346" t="n">
        <v>0.46</v>
      </c>
      <c r="Q1650" s="346" t="str">
        <f aca="false">N1650&amp;" "&amp;O1650</f>
        <v>61220 1150</v>
      </c>
      <c r="R1650" s="346" t="str">
        <f aca="false">N1650&amp;" "&amp;M1650&amp;" "&amp;O1650</f>
        <v>61220 3 1150</v>
      </c>
    </row>
    <row r="1651" customFormat="false" ht="11.25" hidden="false" customHeight="true" outlineLevel="0" collapsed="false">
      <c r="K1651" s="0" t="n">
        <v>2015</v>
      </c>
      <c r="L1651" s="0" t="n">
        <v>31</v>
      </c>
      <c r="M1651" s="0" t="n">
        <v>3</v>
      </c>
      <c r="N1651" s="0" t="n">
        <v>61230</v>
      </c>
      <c r="O1651" s="0" t="n">
        <v>1120</v>
      </c>
      <c r="P1651" s="346" t="n">
        <v>0.17</v>
      </c>
      <c r="Q1651" s="346" t="str">
        <f aca="false">N1651&amp;" "&amp;O1651</f>
        <v>61230 1120</v>
      </c>
      <c r="R1651" s="346" t="str">
        <f aca="false">N1651&amp;" "&amp;M1651&amp;" "&amp;O1651</f>
        <v>61230 3 1120</v>
      </c>
    </row>
    <row r="1652" customFormat="false" ht="11.25" hidden="false" customHeight="true" outlineLevel="0" collapsed="false">
      <c r="K1652" s="0" t="n">
        <v>2015</v>
      </c>
      <c r="L1652" s="0" t="n">
        <v>31</v>
      </c>
      <c r="M1652" s="0" t="n">
        <v>3</v>
      </c>
      <c r="N1652" s="0" t="n">
        <v>61310</v>
      </c>
      <c r="O1652" s="0" t="n">
        <v>1110</v>
      </c>
      <c r="P1652" s="346" t="n">
        <v>0.3</v>
      </c>
      <c r="Q1652" s="346" t="str">
        <f aca="false">N1652&amp;" "&amp;O1652</f>
        <v>61310 1110</v>
      </c>
      <c r="R1652" s="346" t="str">
        <f aca="false">N1652&amp;" "&amp;M1652&amp;" "&amp;O1652</f>
        <v>61310 3 1110</v>
      </c>
    </row>
    <row r="1653" customFormat="false" ht="11.25" hidden="false" customHeight="true" outlineLevel="0" collapsed="false">
      <c r="K1653" s="0" t="n">
        <v>2015</v>
      </c>
      <c r="L1653" s="0" t="n">
        <v>31</v>
      </c>
      <c r="M1653" s="0" t="n">
        <v>3</v>
      </c>
      <c r="N1653" s="0" t="n">
        <v>61310</v>
      </c>
      <c r="O1653" s="0" t="n">
        <v>1150</v>
      </c>
      <c r="P1653" s="346" t="n">
        <v>0.42</v>
      </c>
      <c r="Q1653" s="346" t="str">
        <f aca="false">N1653&amp;" "&amp;O1653</f>
        <v>61310 1150</v>
      </c>
      <c r="R1653" s="346" t="str">
        <f aca="false">N1653&amp;" "&amp;M1653&amp;" "&amp;O1653</f>
        <v>61310 3 1150</v>
      </c>
    </row>
    <row r="1654" customFormat="false" ht="11.25" hidden="false" customHeight="true" outlineLevel="0" collapsed="false">
      <c r="K1654" s="0" t="n">
        <v>2015</v>
      </c>
      <c r="L1654" s="0" t="n">
        <v>31</v>
      </c>
      <c r="M1654" s="0" t="n">
        <v>3</v>
      </c>
      <c r="N1654" s="0" t="n">
        <v>61320</v>
      </c>
      <c r="O1654" s="0" t="n">
        <v>1122</v>
      </c>
      <c r="P1654" s="346" t="n">
        <v>1</v>
      </c>
      <c r="Q1654" s="346" t="str">
        <f aca="false">N1654&amp;" "&amp;O1654</f>
        <v>61320 1122</v>
      </c>
      <c r="R1654" s="346" t="str">
        <f aca="false">N1654&amp;" "&amp;M1654&amp;" "&amp;O1654</f>
        <v>61320 3 1122</v>
      </c>
    </row>
    <row r="1655" customFormat="false" ht="11.25" hidden="false" customHeight="true" outlineLevel="0" collapsed="false">
      <c r="K1655" s="0" t="n">
        <v>2015</v>
      </c>
      <c r="L1655" s="0" t="n">
        <v>31</v>
      </c>
      <c r="M1655" s="0" t="n">
        <v>3</v>
      </c>
      <c r="N1655" s="0" t="n">
        <v>61320</v>
      </c>
      <c r="O1655" s="0" t="n">
        <v>1140</v>
      </c>
      <c r="P1655" s="346" t="n">
        <v>1</v>
      </c>
      <c r="Q1655" s="346" t="str">
        <f aca="false">N1655&amp;" "&amp;O1655</f>
        <v>61320 1140</v>
      </c>
      <c r="R1655" s="346" t="str">
        <f aca="false">N1655&amp;" "&amp;M1655&amp;" "&amp;O1655</f>
        <v>61320 3 1140</v>
      </c>
    </row>
    <row r="1656" customFormat="false" ht="11.25" hidden="false" customHeight="true" outlineLevel="0" collapsed="false">
      <c r="K1656" s="0" t="n">
        <v>2015</v>
      </c>
      <c r="L1656" s="0" t="n">
        <v>31</v>
      </c>
      <c r="M1656" s="0" t="n">
        <v>3</v>
      </c>
      <c r="N1656" s="0" t="n">
        <v>61410</v>
      </c>
      <c r="O1656" s="0" t="n">
        <v>1126</v>
      </c>
      <c r="P1656" s="346" t="n">
        <v>1</v>
      </c>
      <c r="Q1656" s="346" t="str">
        <f aca="false">N1656&amp;" "&amp;O1656</f>
        <v>61410 1126</v>
      </c>
      <c r="R1656" s="346" t="str">
        <f aca="false">N1656&amp;" "&amp;M1656&amp;" "&amp;O1656</f>
        <v>61410 3 1126</v>
      </c>
    </row>
    <row r="1657" customFormat="false" ht="11.25" hidden="false" customHeight="true" outlineLevel="0" collapsed="false">
      <c r="K1657" s="0" t="n">
        <v>2015</v>
      </c>
      <c r="L1657" s="0" t="n">
        <v>31</v>
      </c>
      <c r="M1657" s="0" t="n">
        <v>3</v>
      </c>
      <c r="N1657" s="0" t="n">
        <v>61410</v>
      </c>
      <c r="O1657" s="0" t="n">
        <v>1127</v>
      </c>
      <c r="P1657" s="346" t="n">
        <v>2</v>
      </c>
      <c r="Q1657" s="346" t="str">
        <f aca="false">N1657&amp;" "&amp;O1657</f>
        <v>61410 1127</v>
      </c>
      <c r="R1657" s="346" t="str">
        <f aca="false">N1657&amp;" "&amp;M1657&amp;" "&amp;O1657</f>
        <v>61410 3 1127</v>
      </c>
    </row>
    <row r="1658" customFormat="false" ht="11.25" hidden="false" customHeight="true" outlineLevel="0" collapsed="false">
      <c r="K1658" s="0" t="n">
        <v>2015</v>
      </c>
      <c r="L1658" s="0" t="n">
        <v>31</v>
      </c>
      <c r="M1658" s="0" t="n">
        <v>3</v>
      </c>
      <c r="N1658" s="0" t="n">
        <v>61410</v>
      </c>
      <c r="O1658" s="0" t="n">
        <v>1150</v>
      </c>
      <c r="P1658" s="346" t="n">
        <v>3.09</v>
      </c>
      <c r="Q1658" s="346" t="str">
        <f aca="false">N1658&amp;" "&amp;O1658</f>
        <v>61410 1150</v>
      </c>
      <c r="R1658" s="346" t="str">
        <f aca="false">N1658&amp;" "&amp;M1658&amp;" "&amp;O1658</f>
        <v>61410 3 1150</v>
      </c>
    </row>
    <row r="1659" customFormat="false" ht="11.25" hidden="false" customHeight="true" outlineLevel="0" collapsed="false">
      <c r="K1659" s="0" t="n">
        <v>2015</v>
      </c>
      <c r="L1659" s="0" t="n">
        <v>31</v>
      </c>
      <c r="M1659" s="0" t="n">
        <v>9</v>
      </c>
      <c r="N1659" s="0" t="n">
        <v>61100</v>
      </c>
      <c r="O1659" s="0" t="n">
        <v>1110</v>
      </c>
      <c r="P1659" s="346" t="n">
        <v>0.35</v>
      </c>
      <c r="Q1659" s="346" t="str">
        <f aca="false">N1659&amp;" "&amp;O1659</f>
        <v>61100 1110</v>
      </c>
      <c r="R1659" s="346" t="str">
        <f aca="false">N1659&amp;" "&amp;M1659&amp;" "&amp;O1659</f>
        <v>61100 9 1110</v>
      </c>
    </row>
    <row r="1660" customFormat="false" ht="11.25" hidden="false" customHeight="true" outlineLevel="0" collapsed="false">
      <c r="K1660" s="0" t="n">
        <v>2015</v>
      </c>
      <c r="L1660" s="0" t="n">
        <v>31</v>
      </c>
      <c r="M1660" s="0" t="n">
        <v>9</v>
      </c>
      <c r="N1660" s="0" t="n">
        <v>61100</v>
      </c>
      <c r="O1660" s="0" t="n">
        <v>1120</v>
      </c>
      <c r="P1660" s="346" t="n">
        <v>3.58</v>
      </c>
      <c r="Q1660" s="346" t="str">
        <f aca="false">N1660&amp;" "&amp;O1660</f>
        <v>61100 1120</v>
      </c>
      <c r="R1660" s="346" t="str">
        <f aca="false">N1660&amp;" "&amp;M1660&amp;" "&amp;O1660</f>
        <v>61100 9 1120</v>
      </c>
    </row>
    <row r="1661" customFormat="false" ht="11.25" hidden="false" customHeight="true" outlineLevel="0" collapsed="false">
      <c r="K1661" s="0" t="n">
        <v>2015</v>
      </c>
      <c r="L1661" s="0" t="n">
        <v>31</v>
      </c>
      <c r="M1661" s="0" t="n">
        <v>9</v>
      </c>
      <c r="N1661" s="0" t="n">
        <v>61100</v>
      </c>
      <c r="O1661" s="0" t="n">
        <v>1151</v>
      </c>
      <c r="P1661" s="346" t="n">
        <v>2.35</v>
      </c>
      <c r="Q1661" s="346" t="str">
        <f aca="false">N1661&amp;" "&amp;O1661</f>
        <v>61100 1151</v>
      </c>
      <c r="R1661" s="346" t="str">
        <f aca="false">N1661&amp;" "&amp;M1661&amp;" "&amp;O1661</f>
        <v>61100 9 1151</v>
      </c>
    </row>
    <row r="1662" customFormat="false" ht="11.25" hidden="false" customHeight="true" outlineLevel="0" collapsed="false">
      <c r="K1662" s="0" t="n">
        <v>2015</v>
      </c>
      <c r="L1662" s="0" t="n">
        <v>31</v>
      </c>
      <c r="M1662" s="0" t="n">
        <v>9</v>
      </c>
      <c r="N1662" s="0" t="n">
        <v>61100</v>
      </c>
      <c r="O1662" s="0" t="n">
        <v>1520</v>
      </c>
      <c r="P1662" s="346" t="n">
        <v>0.18</v>
      </c>
      <c r="Q1662" s="346" t="str">
        <f aca="false">N1662&amp;" "&amp;O1662</f>
        <v>61100 1520</v>
      </c>
      <c r="R1662" s="346" t="str">
        <f aca="false">N1662&amp;" "&amp;M1662&amp;" "&amp;O1662</f>
        <v>61100 9 1520</v>
      </c>
    </row>
    <row r="1663" customFormat="false" ht="11.25" hidden="false" customHeight="true" outlineLevel="0" collapsed="false">
      <c r="K1663" s="0" t="n">
        <v>2015</v>
      </c>
      <c r="L1663" s="0" t="n">
        <v>31</v>
      </c>
      <c r="M1663" s="0" t="n">
        <v>9</v>
      </c>
      <c r="N1663" s="0" t="n">
        <v>62100</v>
      </c>
      <c r="O1663" s="0" t="n">
        <v>1111</v>
      </c>
      <c r="P1663" s="346" t="n">
        <v>5</v>
      </c>
      <c r="Q1663" s="346" t="str">
        <f aca="false">N1663&amp;" "&amp;O1663</f>
        <v>62100 1111</v>
      </c>
      <c r="R1663" s="346" t="str">
        <f aca="false">N1663&amp;" "&amp;M1663&amp;" "&amp;O1663</f>
        <v>62100 9 1111</v>
      </c>
    </row>
    <row r="1664" customFormat="false" ht="11.25" hidden="false" customHeight="true" outlineLevel="0" collapsed="false">
      <c r="K1664" s="0" t="n">
        <v>2015</v>
      </c>
      <c r="L1664" s="0" t="n">
        <v>31</v>
      </c>
      <c r="M1664" s="0" t="n">
        <v>9</v>
      </c>
      <c r="N1664" s="0" t="n">
        <v>62100</v>
      </c>
      <c r="O1664" s="0" t="n">
        <v>1112</v>
      </c>
      <c r="P1664" s="346" t="n">
        <v>1</v>
      </c>
      <c r="Q1664" s="346" t="str">
        <f aca="false">N1664&amp;" "&amp;O1664</f>
        <v>62100 1112</v>
      </c>
      <c r="R1664" s="346" t="str">
        <f aca="false">N1664&amp;" "&amp;M1664&amp;" "&amp;O1664</f>
        <v>62100 9 1112</v>
      </c>
    </row>
    <row r="1665" customFormat="false" ht="11.25" hidden="false" customHeight="true" outlineLevel="0" collapsed="false">
      <c r="K1665" s="0" t="n">
        <v>2015</v>
      </c>
      <c r="L1665" s="0" t="n">
        <v>31</v>
      </c>
      <c r="M1665" s="0" t="n">
        <v>9</v>
      </c>
      <c r="N1665" s="0" t="n">
        <v>62100</v>
      </c>
      <c r="O1665" s="0" t="n">
        <v>1150</v>
      </c>
      <c r="P1665" s="346" t="n">
        <v>5.67</v>
      </c>
      <c r="Q1665" s="346" t="str">
        <f aca="false">N1665&amp;" "&amp;O1665</f>
        <v>62100 1150</v>
      </c>
      <c r="R1665" s="346" t="str">
        <f aca="false">N1665&amp;" "&amp;M1665&amp;" "&amp;O1665</f>
        <v>62100 9 1150</v>
      </c>
    </row>
    <row r="1666" customFormat="false" ht="11.25" hidden="false" customHeight="true" outlineLevel="0" collapsed="false">
      <c r="K1666" s="0" t="n">
        <v>2015</v>
      </c>
      <c r="L1666" s="0" t="n">
        <v>31</v>
      </c>
      <c r="M1666" s="0" t="n">
        <v>9</v>
      </c>
      <c r="N1666" s="0" t="n">
        <v>62200</v>
      </c>
      <c r="O1666" s="0" t="n">
        <v>1130</v>
      </c>
      <c r="P1666" s="346" t="n">
        <v>0.12</v>
      </c>
      <c r="Q1666" s="346" t="str">
        <f aca="false">N1666&amp;" "&amp;O1666</f>
        <v>62200 1130</v>
      </c>
      <c r="R1666" s="346" t="str">
        <f aca="false">N1666&amp;" "&amp;M1666&amp;" "&amp;O1666</f>
        <v>62200 9 1130</v>
      </c>
    </row>
    <row r="1667" customFormat="false" ht="11.25" hidden="false" customHeight="true" outlineLevel="0" collapsed="false">
      <c r="K1667" s="0" t="n">
        <v>2015</v>
      </c>
      <c r="L1667" s="0" t="n">
        <v>32</v>
      </c>
      <c r="M1667" s="0" t="n">
        <v>2</v>
      </c>
      <c r="N1667" s="0" t="n">
        <v>61100</v>
      </c>
      <c r="O1667" s="0" t="n">
        <v>1120</v>
      </c>
      <c r="P1667" s="346" t="n">
        <v>148</v>
      </c>
      <c r="Q1667" s="346" t="str">
        <f aca="false">N1667&amp;" "&amp;O1667</f>
        <v>61100 1120</v>
      </c>
      <c r="R1667" s="346" t="str">
        <f aca="false">N1667&amp;" "&amp;M1667&amp;" "&amp;O1667</f>
        <v>61100 2 1120</v>
      </c>
    </row>
    <row r="1668" customFormat="false" ht="11.25" hidden="false" customHeight="true" outlineLevel="0" collapsed="false">
      <c r="K1668" s="0" t="n">
        <v>2015</v>
      </c>
      <c r="L1668" s="0" t="n">
        <v>32</v>
      </c>
      <c r="M1668" s="0" t="n">
        <v>2</v>
      </c>
      <c r="N1668" s="0" t="n">
        <v>61100</v>
      </c>
      <c r="O1668" s="0" t="n">
        <v>1151</v>
      </c>
      <c r="P1668" s="346" t="n">
        <v>51</v>
      </c>
      <c r="Q1668" s="346" t="str">
        <f aca="false">N1668&amp;" "&amp;O1668</f>
        <v>61100 1151</v>
      </c>
      <c r="R1668" s="346" t="str">
        <f aca="false">N1668&amp;" "&amp;M1668&amp;" "&amp;O1668</f>
        <v>61100 2 1151</v>
      </c>
    </row>
    <row r="1669" customFormat="false" ht="11.25" hidden="false" customHeight="true" outlineLevel="0" collapsed="false">
      <c r="K1669" s="0" t="n">
        <v>2015</v>
      </c>
      <c r="L1669" s="0" t="n">
        <v>32</v>
      </c>
      <c r="M1669" s="0" t="n">
        <v>2</v>
      </c>
      <c r="N1669" s="0" t="n">
        <v>61100</v>
      </c>
      <c r="O1669" s="0" t="n">
        <v>1520</v>
      </c>
      <c r="P1669" s="346" t="n">
        <v>11.5</v>
      </c>
      <c r="Q1669" s="346" t="str">
        <f aca="false">N1669&amp;" "&amp;O1669</f>
        <v>61100 1520</v>
      </c>
      <c r="R1669" s="346" t="str">
        <f aca="false">N1669&amp;" "&amp;M1669&amp;" "&amp;O1669</f>
        <v>61100 2 1520</v>
      </c>
    </row>
    <row r="1670" customFormat="false" ht="11.25" hidden="false" customHeight="true" outlineLevel="0" collapsed="false">
      <c r="K1670" s="0" t="n">
        <v>2015</v>
      </c>
      <c r="L1670" s="0" t="n">
        <v>32</v>
      </c>
      <c r="M1670" s="0" t="n">
        <v>2</v>
      </c>
      <c r="N1670" s="0" t="n">
        <v>61210</v>
      </c>
      <c r="O1670" s="0" t="n">
        <v>1120</v>
      </c>
      <c r="P1670" s="346" t="n">
        <v>6</v>
      </c>
      <c r="Q1670" s="346" t="str">
        <f aca="false">N1670&amp;" "&amp;O1670</f>
        <v>61210 1120</v>
      </c>
      <c r="R1670" s="346" t="str">
        <f aca="false">N1670&amp;" "&amp;M1670&amp;" "&amp;O1670</f>
        <v>61210 2 1120</v>
      </c>
    </row>
    <row r="1671" customFormat="false" ht="11.25" hidden="false" customHeight="true" outlineLevel="0" collapsed="false">
      <c r="K1671" s="0" t="n">
        <v>2015</v>
      </c>
      <c r="L1671" s="0" t="n">
        <v>32</v>
      </c>
      <c r="M1671" s="0" t="n">
        <v>2</v>
      </c>
      <c r="N1671" s="0" t="n">
        <v>61220</v>
      </c>
      <c r="O1671" s="0" t="n">
        <v>1120</v>
      </c>
      <c r="P1671" s="346" t="n">
        <v>0.5</v>
      </c>
      <c r="Q1671" s="346" t="str">
        <f aca="false">N1671&amp;" "&amp;O1671</f>
        <v>61220 1120</v>
      </c>
      <c r="R1671" s="346" t="str">
        <f aca="false">N1671&amp;" "&amp;M1671&amp;" "&amp;O1671</f>
        <v>61220 2 1120</v>
      </c>
    </row>
    <row r="1672" customFormat="false" ht="11.25" hidden="false" customHeight="true" outlineLevel="0" collapsed="false">
      <c r="K1672" s="0" t="n">
        <v>2015</v>
      </c>
      <c r="L1672" s="0" t="n">
        <v>32</v>
      </c>
      <c r="M1672" s="0" t="n">
        <v>2</v>
      </c>
      <c r="N1672" s="0" t="n">
        <v>61230</v>
      </c>
      <c r="O1672" s="0" t="n">
        <v>1120</v>
      </c>
      <c r="P1672" s="346" t="n">
        <v>0.2</v>
      </c>
      <c r="Q1672" s="346" t="str">
        <f aca="false">N1672&amp;" "&amp;O1672</f>
        <v>61230 1120</v>
      </c>
      <c r="R1672" s="346" t="str">
        <f aca="false">N1672&amp;" "&amp;M1672&amp;" "&amp;O1672</f>
        <v>61230 2 1120</v>
      </c>
    </row>
    <row r="1673" customFormat="false" ht="11.25" hidden="false" customHeight="true" outlineLevel="0" collapsed="false">
      <c r="K1673" s="0" t="n">
        <v>2015</v>
      </c>
      <c r="L1673" s="0" t="n">
        <v>32</v>
      </c>
      <c r="M1673" s="0" t="n">
        <v>2</v>
      </c>
      <c r="N1673" s="0" t="n">
        <v>61310</v>
      </c>
      <c r="O1673" s="0" t="n">
        <v>1110</v>
      </c>
      <c r="P1673" s="346" t="n">
        <v>2</v>
      </c>
      <c r="Q1673" s="346" t="str">
        <f aca="false">N1673&amp;" "&amp;O1673</f>
        <v>61310 1110</v>
      </c>
      <c r="R1673" s="346" t="str">
        <f aca="false">N1673&amp;" "&amp;M1673&amp;" "&amp;O1673</f>
        <v>61310 2 1110</v>
      </c>
    </row>
    <row r="1674" customFormat="false" ht="11.25" hidden="false" customHeight="true" outlineLevel="0" collapsed="false">
      <c r="K1674" s="0" t="n">
        <v>2015</v>
      </c>
      <c r="L1674" s="0" t="n">
        <v>32</v>
      </c>
      <c r="M1674" s="0" t="n">
        <v>2</v>
      </c>
      <c r="N1674" s="0" t="n">
        <v>61310</v>
      </c>
      <c r="O1674" s="0" t="n">
        <v>1120</v>
      </c>
      <c r="P1674" s="346" t="n">
        <v>1.5</v>
      </c>
      <c r="Q1674" s="346" t="str">
        <f aca="false">N1674&amp;" "&amp;O1674</f>
        <v>61310 1120</v>
      </c>
      <c r="R1674" s="346" t="str">
        <f aca="false">N1674&amp;" "&amp;M1674&amp;" "&amp;O1674</f>
        <v>61310 2 1120</v>
      </c>
    </row>
    <row r="1675" customFormat="false" ht="11.25" hidden="false" customHeight="true" outlineLevel="0" collapsed="false">
      <c r="K1675" s="0" t="n">
        <v>2015</v>
      </c>
      <c r="L1675" s="0" t="n">
        <v>32</v>
      </c>
      <c r="M1675" s="0" t="n">
        <v>2</v>
      </c>
      <c r="N1675" s="0" t="n">
        <v>61310</v>
      </c>
      <c r="O1675" s="0" t="n">
        <v>1150</v>
      </c>
      <c r="P1675" s="346" t="n">
        <v>0.43</v>
      </c>
      <c r="Q1675" s="346" t="str">
        <f aca="false">N1675&amp;" "&amp;O1675</f>
        <v>61310 1150</v>
      </c>
      <c r="R1675" s="346" t="str">
        <f aca="false">N1675&amp;" "&amp;M1675&amp;" "&amp;O1675</f>
        <v>61310 2 1150</v>
      </c>
    </row>
    <row r="1676" customFormat="false" ht="11.25" hidden="false" customHeight="true" outlineLevel="0" collapsed="false">
      <c r="K1676" s="0" t="n">
        <v>2015</v>
      </c>
      <c r="L1676" s="0" t="n">
        <v>32</v>
      </c>
      <c r="M1676" s="0" t="n">
        <v>2</v>
      </c>
      <c r="N1676" s="0" t="n">
        <v>61320</v>
      </c>
      <c r="O1676" s="0" t="n">
        <v>1122</v>
      </c>
      <c r="P1676" s="346" t="n">
        <v>4</v>
      </c>
      <c r="Q1676" s="346" t="str">
        <f aca="false">N1676&amp;" "&amp;O1676</f>
        <v>61320 1122</v>
      </c>
      <c r="R1676" s="346" t="str">
        <f aca="false">N1676&amp;" "&amp;M1676&amp;" "&amp;O1676</f>
        <v>61320 2 1122</v>
      </c>
    </row>
    <row r="1677" customFormat="false" ht="11.25" hidden="false" customHeight="true" outlineLevel="0" collapsed="false">
      <c r="K1677" s="0" t="n">
        <v>2015</v>
      </c>
      <c r="L1677" s="0" t="n">
        <v>32</v>
      </c>
      <c r="M1677" s="0" t="n">
        <v>2</v>
      </c>
      <c r="N1677" s="0" t="n">
        <v>61410</v>
      </c>
      <c r="O1677" s="0" t="n">
        <v>1126</v>
      </c>
      <c r="P1677" s="346" t="n">
        <v>4</v>
      </c>
      <c r="Q1677" s="346" t="str">
        <f aca="false">N1677&amp;" "&amp;O1677</f>
        <v>61410 1126</v>
      </c>
      <c r="R1677" s="346" t="str">
        <f aca="false">N1677&amp;" "&amp;M1677&amp;" "&amp;O1677</f>
        <v>61410 2 1126</v>
      </c>
    </row>
    <row r="1678" customFormat="false" ht="11.25" hidden="false" customHeight="true" outlineLevel="0" collapsed="false">
      <c r="K1678" s="0" t="n">
        <v>2015</v>
      </c>
      <c r="L1678" s="0" t="n">
        <v>32</v>
      </c>
      <c r="M1678" s="0" t="n">
        <v>2</v>
      </c>
      <c r="N1678" s="0" t="n">
        <v>61410</v>
      </c>
      <c r="O1678" s="0" t="n">
        <v>1127</v>
      </c>
      <c r="P1678" s="346" t="n">
        <v>3</v>
      </c>
      <c r="Q1678" s="346" t="str">
        <f aca="false">N1678&amp;" "&amp;O1678</f>
        <v>61410 1127</v>
      </c>
      <c r="R1678" s="346" t="str">
        <f aca="false">N1678&amp;" "&amp;M1678&amp;" "&amp;O1678</f>
        <v>61410 2 1127</v>
      </c>
    </row>
    <row r="1679" customFormat="false" ht="11.25" hidden="false" customHeight="true" outlineLevel="0" collapsed="false">
      <c r="K1679" s="0" t="n">
        <v>2015</v>
      </c>
      <c r="L1679" s="0" t="n">
        <v>32</v>
      </c>
      <c r="M1679" s="0" t="n">
        <v>2</v>
      </c>
      <c r="N1679" s="0" t="n">
        <v>61410</v>
      </c>
      <c r="O1679" s="0" t="n">
        <v>1150</v>
      </c>
      <c r="P1679" s="346" t="n">
        <v>8</v>
      </c>
      <c r="Q1679" s="346" t="str">
        <f aca="false">N1679&amp;" "&amp;O1679</f>
        <v>61410 1150</v>
      </c>
      <c r="R1679" s="346" t="str">
        <f aca="false">N1679&amp;" "&amp;M1679&amp;" "&amp;O1679</f>
        <v>61410 2 1150</v>
      </c>
    </row>
    <row r="1680" customFormat="false" ht="11.25" hidden="false" customHeight="true" outlineLevel="0" collapsed="false">
      <c r="K1680" s="0" t="n">
        <v>2015</v>
      </c>
      <c r="L1680" s="0" t="n">
        <v>32</v>
      </c>
      <c r="M1680" s="0" t="n">
        <v>3</v>
      </c>
      <c r="N1680" s="0" t="n">
        <v>61100</v>
      </c>
      <c r="O1680" s="0" t="n">
        <v>1120</v>
      </c>
      <c r="P1680" s="346" t="n">
        <v>101</v>
      </c>
      <c r="Q1680" s="346" t="str">
        <f aca="false">N1680&amp;" "&amp;O1680</f>
        <v>61100 1120</v>
      </c>
      <c r="R1680" s="346" t="str">
        <f aca="false">N1680&amp;" "&amp;M1680&amp;" "&amp;O1680</f>
        <v>61100 3 1120</v>
      </c>
    </row>
    <row r="1681" customFormat="false" ht="11.25" hidden="false" customHeight="true" outlineLevel="0" collapsed="false">
      <c r="K1681" s="0" t="n">
        <v>2015</v>
      </c>
      <c r="L1681" s="0" t="n">
        <v>32</v>
      </c>
      <c r="M1681" s="0" t="n">
        <v>3</v>
      </c>
      <c r="N1681" s="0" t="n">
        <v>61100</v>
      </c>
      <c r="O1681" s="0" t="n">
        <v>1151</v>
      </c>
      <c r="P1681" s="346" t="n">
        <v>13</v>
      </c>
      <c r="Q1681" s="346" t="str">
        <f aca="false">N1681&amp;" "&amp;O1681</f>
        <v>61100 1151</v>
      </c>
      <c r="R1681" s="346" t="str">
        <f aca="false">N1681&amp;" "&amp;M1681&amp;" "&amp;O1681</f>
        <v>61100 3 1151</v>
      </c>
    </row>
    <row r="1682" customFormat="false" ht="11.25" hidden="false" customHeight="true" outlineLevel="0" collapsed="false">
      <c r="K1682" s="0" t="n">
        <v>2015</v>
      </c>
      <c r="L1682" s="0" t="n">
        <v>32</v>
      </c>
      <c r="M1682" s="0" t="n">
        <v>3</v>
      </c>
      <c r="N1682" s="0" t="n">
        <v>61100</v>
      </c>
      <c r="O1682" s="0" t="n">
        <v>1520</v>
      </c>
      <c r="P1682" s="346" t="n">
        <v>7.5</v>
      </c>
      <c r="Q1682" s="346" t="str">
        <f aca="false">N1682&amp;" "&amp;O1682</f>
        <v>61100 1520</v>
      </c>
      <c r="R1682" s="346" t="str">
        <f aca="false">N1682&amp;" "&amp;M1682&amp;" "&amp;O1682</f>
        <v>61100 3 1520</v>
      </c>
    </row>
    <row r="1683" customFormat="false" ht="11.25" hidden="false" customHeight="true" outlineLevel="0" collapsed="false">
      <c r="K1683" s="0" t="n">
        <v>2015</v>
      </c>
      <c r="L1683" s="0" t="n">
        <v>32</v>
      </c>
      <c r="M1683" s="0" t="n">
        <v>3</v>
      </c>
      <c r="N1683" s="0" t="n">
        <v>61210</v>
      </c>
      <c r="O1683" s="0" t="n">
        <v>1120</v>
      </c>
      <c r="P1683" s="346" t="n">
        <v>5</v>
      </c>
      <c r="Q1683" s="346" t="str">
        <f aca="false">N1683&amp;" "&amp;O1683</f>
        <v>61210 1120</v>
      </c>
      <c r="R1683" s="346" t="str">
        <f aca="false">N1683&amp;" "&amp;M1683&amp;" "&amp;O1683</f>
        <v>61210 3 1120</v>
      </c>
    </row>
    <row r="1684" customFormat="false" ht="11.25" hidden="false" customHeight="true" outlineLevel="0" collapsed="false">
      <c r="K1684" s="0" t="n">
        <v>2015</v>
      </c>
      <c r="L1684" s="0" t="n">
        <v>32</v>
      </c>
      <c r="M1684" s="0" t="n">
        <v>3</v>
      </c>
      <c r="N1684" s="0" t="n">
        <v>61210</v>
      </c>
      <c r="O1684" s="0" t="n">
        <v>1150</v>
      </c>
      <c r="P1684" s="346" t="n">
        <v>1</v>
      </c>
      <c r="Q1684" s="346" t="str">
        <f aca="false">N1684&amp;" "&amp;O1684</f>
        <v>61210 1150</v>
      </c>
      <c r="R1684" s="346" t="str">
        <f aca="false">N1684&amp;" "&amp;M1684&amp;" "&amp;O1684</f>
        <v>61210 3 1150</v>
      </c>
    </row>
    <row r="1685" customFormat="false" ht="11.25" hidden="false" customHeight="true" outlineLevel="0" collapsed="false">
      <c r="K1685" s="0" t="n">
        <v>2015</v>
      </c>
      <c r="L1685" s="0" t="n">
        <v>32</v>
      </c>
      <c r="M1685" s="0" t="n">
        <v>3</v>
      </c>
      <c r="N1685" s="0" t="n">
        <v>61220</v>
      </c>
      <c r="O1685" s="0" t="n">
        <v>1120</v>
      </c>
      <c r="P1685" s="346" t="n">
        <v>0.5</v>
      </c>
      <c r="Q1685" s="346" t="str">
        <f aca="false">N1685&amp;" "&amp;O1685</f>
        <v>61220 1120</v>
      </c>
      <c r="R1685" s="346" t="str">
        <f aca="false">N1685&amp;" "&amp;M1685&amp;" "&amp;O1685</f>
        <v>61220 3 1120</v>
      </c>
    </row>
    <row r="1686" customFormat="false" ht="11.25" hidden="false" customHeight="true" outlineLevel="0" collapsed="false">
      <c r="K1686" s="0" t="n">
        <v>2015</v>
      </c>
      <c r="L1686" s="0" t="n">
        <v>32</v>
      </c>
      <c r="M1686" s="0" t="n">
        <v>3</v>
      </c>
      <c r="N1686" s="0" t="n">
        <v>61230</v>
      </c>
      <c r="O1686" s="0" t="n">
        <v>1120</v>
      </c>
      <c r="P1686" s="346" t="n">
        <v>1.25</v>
      </c>
      <c r="Q1686" s="346" t="str">
        <f aca="false">N1686&amp;" "&amp;O1686</f>
        <v>61230 1120</v>
      </c>
      <c r="R1686" s="346" t="str">
        <f aca="false">N1686&amp;" "&amp;M1686&amp;" "&amp;O1686</f>
        <v>61230 3 1120</v>
      </c>
    </row>
    <row r="1687" customFormat="false" ht="11.25" hidden="false" customHeight="true" outlineLevel="0" collapsed="false">
      <c r="K1687" s="0" t="n">
        <v>2015</v>
      </c>
      <c r="L1687" s="0" t="n">
        <v>32</v>
      </c>
      <c r="M1687" s="0" t="n">
        <v>3</v>
      </c>
      <c r="N1687" s="0" t="n">
        <v>61310</v>
      </c>
      <c r="O1687" s="0" t="n">
        <v>1110</v>
      </c>
      <c r="P1687" s="346" t="n">
        <v>2</v>
      </c>
      <c r="Q1687" s="346" t="str">
        <f aca="false">N1687&amp;" "&amp;O1687</f>
        <v>61310 1110</v>
      </c>
      <c r="R1687" s="346" t="str">
        <f aca="false">N1687&amp;" "&amp;M1687&amp;" "&amp;O1687</f>
        <v>61310 3 1110</v>
      </c>
    </row>
    <row r="1688" customFormat="false" ht="11.25" hidden="false" customHeight="true" outlineLevel="0" collapsed="false">
      <c r="K1688" s="0" t="n">
        <v>2015</v>
      </c>
      <c r="L1688" s="0" t="n">
        <v>32</v>
      </c>
      <c r="M1688" s="0" t="n">
        <v>3</v>
      </c>
      <c r="N1688" s="0" t="n">
        <v>61310</v>
      </c>
      <c r="O1688" s="0" t="n">
        <v>1120</v>
      </c>
      <c r="P1688" s="346" t="n">
        <v>1</v>
      </c>
      <c r="Q1688" s="346" t="str">
        <f aca="false">N1688&amp;" "&amp;O1688</f>
        <v>61310 1120</v>
      </c>
      <c r="R1688" s="346" t="str">
        <f aca="false">N1688&amp;" "&amp;M1688&amp;" "&amp;O1688</f>
        <v>61310 3 1120</v>
      </c>
    </row>
    <row r="1689" customFormat="false" ht="11.25" hidden="false" customHeight="true" outlineLevel="0" collapsed="false">
      <c r="K1689" s="0" t="n">
        <v>2015</v>
      </c>
      <c r="L1689" s="0" t="n">
        <v>32</v>
      </c>
      <c r="M1689" s="0" t="n">
        <v>3</v>
      </c>
      <c r="N1689" s="0" t="n">
        <v>61310</v>
      </c>
      <c r="O1689" s="0" t="n">
        <v>1150</v>
      </c>
      <c r="P1689" s="346" t="n">
        <v>0.35</v>
      </c>
      <c r="Q1689" s="346" t="str">
        <f aca="false">N1689&amp;" "&amp;O1689</f>
        <v>61310 1150</v>
      </c>
      <c r="R1689" s="346" t="str">
        <f aca="false">N1689&amp;" "&amp;M1689&amp;" "&amp;O1689</f>
        <v>61310 3 1150</v>
      </c>
    </row>
    <row r="1690" customFormat="false" ht="11.25" hidden="false" customHeight="true" outlineLevel="0" collapsed="false">
      <c r="K1690" s="0" t="n">
        <v>2015</v>
      </c>
      <c r="L1690" s="0" t="n">
        <v>32</v>
      </c>
      <c r="M1690" s="0" t="n">
        <v>3</v>
      </c>
      <c r="N1690" s="0" t="n">
        <v>61320</v>
      </c>
      <c r="O1690" s="0" t="n">
        <v>1122</v>
      </c>
      <c r="P1690" s="346" t="n">
        <v>2</v>
      </c>
      <c r="Q1690" s="346" t="str">
        <f aca="false">N1690&amp;" "&amp;O1690</f>
        <v>61320 1122</v>
      </c>
      <c r="R1690" s="346" t="str">
        <f aca="false">N1690&amp;" "&amp;M1690&amp;" "&amp;O1690</f>
        <v>61320 3 1122</v>
      </c>
    </row>
    <row r="1691" customFormat="false" ht="11.25" hidden="false" customHeight="true" outlineLevel="0" collapsed="false">
      <c r="K1691" s="0" t="n">
        <v>2015</v>
      </c>
      <c r="L1691" s="0" t="n">
        <v>32</v>
      </c>
      <c r="M1691" s="0" t="n">
        <v>3</v>
      </c>
      <c r="N1691" s="0" t="n">
        <v>61410</v>
      </c>
      <c r="O1691" s="0" t="n">
        <v>1126</v>
      </c>
      <c r="P1691" s="346" t="n">
        <v>1</v>
      </c>
      <c r="Q1691" s="346" t="str">
        <f aca="false">N1691&amp;" "&amp;O1691</f>
        <v>61410 1126</v>
      </c>
      <c r="R1691" s="346" t="str">
        <f aca="false">N1691&amp;" "&amp;M1691&amp;" "&amp;O1691</f>
        <v>61410 3 1126</v>
      </c>
    </row>
    <row r="1692" customFormat="false" ht="11.25" hidden="false" customHeight="true" outlineLevel="0" collapsed="false">
      <c r="K1692" s="0" t="n">
        <v>2015</v>
      </c>
      <c r="L1692" s="0" t="n">
        <v>32</v>
      </c>
      <c r="M1692" s="0" t="n">
        <v>3</v>
      </c>
      <c r="N1692" s="0" t="n">
        <v>61410</v>
      </c>
      <c r="O1692" s="0" t="n">
        <v>1127</v>
      </c>
      <c r="P1692" s="346" t="n">
        <v>4</v>
      </c>
      <c r="Q1692" s="346" t="str">
        <f aca="false">N1692&amp;" "&amp;O1692</f>
        <v>61410 1127</v>
      </c>
      <c r="R1692" s="346" t="str">
        <f aca="false">N1692&amp;" "&amp;M1692&amp;" "&amp;O1692</f>
        <v>61410 3 1127</v>
      </c>
    </row>
    <row r="1693" customFormat="false" ht="11.25" hidden="false" customHeight="true" outlineLevel="0" collapsed="false">
      <c r="K1693" s="0" t="n">
        <v>2015</v>
      </c>
      <c r="L1693" s="0" t="n">
        <v>32</v>
      </c>
      <c r="M1693" s="0" t="n">
        <v>3</v>
      </c>
      <c r="N1693" s="0" t="n">
        <v>61410</v>
      </c>
      <c r="O1693" s="0" t="n">
        <v>1150</v>
      </c>
      <c r="P1693" s="346" t="n">
        <v>3</v>
      </c>
      <c r="Q1693" s="346" t="str">
        <f aca="false">N1693&amp;" "&amp;O1693</f>
        <v>61410 1150</v>
      </c>
      <c r="R1693" s="346" t="str">
        <f aca="false">N1693&amp;" "&amp;M1693&amp;" "&amp;O1693</f>
        <v>61410 3 1150</v>
      </c>
    </row>
    <row r="1694" customFormat="false" ht="11.25" hidden="false" customHeight="true" outlineLevel="0" collapsed="false">
      <c r="K1694" s="0" t="n">
        <v>2015</v>
      </c>
      <c r="L1694" s="0" t="n">
        <v>32</v>
      </c>
      <c r="M1694" s="0" t="n">
        <v>9</v>
      </c>
      <c r="N1694" s="0" t="n">
        <v>61100</v>
      </c>
      <c r="O1694" s="0" t="n">
        <v>1120</v>
      </c>
      <c r="P1694" s="346" t="n">
        <v>5.5</v>
      </c>
      <c r="Q1694" s="346" t="str">
        <f aca="false">N1694&amp;" "&amp;O1694</f>
        <v>61100 1120</v>
      </c>
      <c r="R1694" s="346" t="str">
        <f aca="false">N1694&amp;" "&amp;M1694&amp;" "&amp;O1694</f>
        <v>61100 9 1120</v>
      </c>
    </row>
    <row r="1695" customFormat="false" ht="11.25" hidden="false" customHeight="true" outlineLevel="0" collapsed="false">
      <c r="K1695" s="0" t="n">
        <v>2015</v>
      </c>
      <c r="L1695" s="0" t="n">
        <v>32</v>
      </c>
      <c r="M1695" s="0" t="n">
        <v>9</v>
      </c>
      <c r="N1695" s="0" t="n">
        <v>61100</v>
      </c>
      <c r="O1695" s="0" t="n">
        <v>1151</v>
      </c>
      <c r="P1695" s="346" t="n">
        <v>3.5</v>
      </c>
      <c r="Q1695" s="346" t="str">
        <f aca="false">N1695&amp;" "&amp;O1695</f>
        <v>61100 1151</v>
      </c>
      <c r="R1695" s="346" t="str">
        <f aca="false">N1695&amp;" "&amp;M1695&amp;" "&amp;O1695</f>
        <v>61100 9 1151</v>
      </c>
    </row>
    <row r="1696" customFormat="false" ht="11.25" hidden="false" customHeight="true" outlineLevel="0" collapsed="false">
      <c r="K1696" s="0" t="n">
        <v>2015</v>
      </c>
      <c r="L1696" s="0" t="n">
        <v>32</v>
      </c>
      <c r="M1696" s="0" t="n">
        <v>9</v>
      </c>
      <c r="N1696" s="0" t="n">
        <v>61310</v>
      </c>
      <c r="O1696" s="0" t="n">
        <v>1110</v>
      </c>
      <c r="P1696" s="346" t="n">
        <v>1</v>
      </c>
      <c r="Q1696" s="346" t="str">
        <f aca="false">N1696&amp;" "&amp;O1696</f>
        <v>61310 1110</v>
      </c>
      <c r="R1696" s="346" t="str">
        <f aca="false">N1696&amp;" "&amp;M1696&amp;" "&amp;O1696</f>
        <v>61310 9 1110</v>
      </c>
    </row>
    <row r="1697" customFormat="false" ht="11.25" hidden="false" customHeight="true" outlineLevel="0" collapsed="false">
      <c r="K1697" s="0" t="n">
        <v>2015</v>
      </c>
      <c r="L1697" s="0" t="n">
        <v>32</v>
      </c>
      <c r="M1697" s="0" t="n">
        <v>9</v>
      </c>
      <c r="N1697" s="0" t="n">
        <v>61310</v>
      </c>
      <c r="O1697" s="0" t="n">
        <v>1150</v>
      </c>
      <c r="P1697" s="346" t="n">
        <v>0.3</v>
      </c>
      <c r="Q1697" s="346" t="str">
        <f aca="false">N1697&amp;" "&amp;O1697</f>
        <v>61310 1150</v>
      </c>
      <c r="R1697" s="346" t="str">
        <f aca="false">N1697&amp;" "&amp;M1697&amp;" "&amp;O1697</f>
        <v>61310 9 1150</v>
      </c>
    </row>
    <row r="1698" customFormat="false" ht="11.25" hidden="false" customHeight="true" outlineLevel="0" collapsed="false">
      <c r="K1698" s="0" t="n">
        <v>2015</v>
      </c>
      <c r="L1698" s="0" t="n">
        <v>32</v>
      </c>
      <c r="M1698" s="0" t="n">
        <v>9</v>
      </c>
      <c r="N1698" s="0" t="n">
        <v>62100</v>
      </c>
      <c r="O1698" s="0" t="n">
        <v>1110</v>
      </c>
      <c r="P1698" s="346" t="n">
        <v>1</v>
      </c>
      <c r="Q1698" s="346" t="str">
        <f aca="false">N1698&amp;" "&amp;O1698</f>
        <v>62100 1110</v>
      </c>
      <c r="R1698" s="346" t="str">
        <f aca="false">N1698&amp;" "&amp;M1698&amp;" "&amp;O1698</f>
        <v>62100 9 1110</v>
      </c>
    </row>
    <row r="1699" customFormat="false" ht="11.25" hidden="false" customHeight="true" outlineLevel="0" collapsed="false">
      <c r="K1699" s="0" t="n">
        <v>2015</v>
      </c>
      <c r="L1699" s="0" t="n">
        <v>32</v>
      </c>
      <c r="M1699" s="0" t="n">
        <v>9</v>
      </c>
      <c r="N1699" s="0" t="n">
        <v>62100</v>
      </c>
      <c r="O1699" s="0" t="n">
        <v>1111</v>
      </c>
      <c r="P1699" s="346" t="n">
        <v>5</v>
      </c>
      <c r="Q1699" s="346" t="str">
        <f aca="false">N1699&amp;" "&amp;O1699</f>
        <v>62100 1111</v>
      </c>
      <c r="R1699" s="346" t="str">
        <f aca="false">N1699&amp;" "&amp;M1699&amp;" "&amp;O1699</f>
        <v>62100 9 1111</v>
      </c>
    </row>
    <row r="1700" customFormat="false" ht="11.25" hidden="false" customHeight="true" outlineLevel="0" collapsed="false">
      <c r="K1700" s="0" t="n">
        <v>2015</v>
      </c>
      <c r="L1700" s="0" t="n">
        <v>32</v>
      </c>
      <c r="M1700" s="0" t="n">
        <v>9</v>
      </c>
      <c r="N1700" s="0" t="n">
        <v>62100</v>
      </c>
      <c r="O1700" s="0" t="n">
        <v>1112</v>
      </c>
      <c r="P1700" s="346" t="n">
        <v>1</v>
      </c>
      <c r="Q1700" s="346" t="str">
        <f aca="false">N1700&amp;" "&amp;O1700</f>
        <v>62100 1112</v>
      </c>
      <c r="R1700" s="346" t="str">
        <f aca="false">N1700&amp;" "&amp;M1700&amp;" "&amp;O1700</f>
        <v>62100 9 1112</v>
      </c>
    </row>
    <row r="1701" customFormat="false" ht="11.25" hidden="false" customHeight="true" outlineLevel="0" collapsed="false">
      <c r="K1701" s="0" t="n">
        <v>2015</v>
      </c>
      <c r="L1701" s="0" t="n">
        <v>32</v>
      </c>
      <c r="M1701" s="0" t="n">
        <v>9</v>
      </c>
      <c r="N1701" s="0" t="n">
        <v>62100</v>
      </c>
      <c r="O1701" s="0" t="n">
        <v>1113</v>
      </c>
      <c r="P1701" s="346" t="n">
        <v>1</v>
      </c>
      <c r="Q1701" s="346" t="str">
        <f aca="false">N1701&amp;" "&amp;O1701</f>
        <v>62100 1113</v>
      </c>
      <c r="R1701" s="346" t="str">
        <f aca="false">N1701&amp;" "&amp;M1701&amp;" "&amp;O1701</f>
        <v>62100 9 1113</v>
      </c>
    </row>
    <row r="1702" customFormat="false" ht="11.25" hidden="false" customHeight="true" outlineLevel="0" collapsed="false">
      <c r="K1702" s="0" t="n">
        <v>2015</v>
      </c>
      <c r="L1702" s="0" t="n">
        <v>32</v>
      </c>
      <c r="M1702" s="0" t="n">
        <v>9</v>
      </c>
      <c r="N1702" s="0" t="n">
        <v>62100</v>
      </c>
      <c r="O1702" s="0" t="n">
        <v>1130</v>
      </c>
      <c r="P1702" s="346" t="n">
        <v>0.12</v>
      </c>
      <c r="Q1702" s="346" t="str">
        <f aca="false">N1702&amp;" "&amp;O1702</f>
        <v>62100 1130</v>
      </c>
      <c r="R1702" s="346" t="str">
        <f aca="false">N1702&amp;" "&amp;M1702&amp;" "&amp;O1702</f>
        <v>62100 9 1130</v>
      </c>
    </row>
    <row r="1703" customFormat="false" ht="11.25" hidden="false" customHeight="true" outlineLevel="0" collapsed="false">
      <c r="K1703" s="0" t="n">
        <v>2015</v>
      </c>
      <c r="L1703" s="0" t="n">
        <v>32</v>
      </c>
      <c r="M1703" s="0" t="n">
        <v>9</v>
      </c>
      <c r="N1703" s="0" t="n">
        <v>62100</v>
      </c>
      <c r="O1703" s="0" t="n">
        <v>1150</v>
      </c>
      <c r="P1703" s="346" t="n">
        <v>6.75</v>
      </c>
      <c r="Q1703" s="346" t="str">
        <f aca="false">N1703&amp;" "&amp;O1703</f>
        <v>62100 1150</v>
      </c>
      <c r="R1703" s="346" t="str">
        <f aca="false">N1703&amp;" "&amp;M1703&amp;" "&amp;O1703</f>
        <v>62100 9 1150</v>
      </c>
    </row>
    <row r="1704" customFormat="false" ht="11.25" hidden="false" customHeight="true" outlineLevel="0" collapsed="false">
      <c r="K1704" s="0" t="n">
        <v>2015</v>
      </c>
      <c r="L1704" s="0" t="n">
        <v>32</v>
      </c>
      <c r="M1704" s="0" t="n">
        <v>9</v>
      </c>
      <c r="N1704" s="0" t="n">
        <v>62200</v>
      </c>
      <c r="O1704" s="0" t="n">
        <v>1131</v>
      </c>
      <c r="P1704" s="346" t="n">
        <v>5</v>
      </c>
      <c r="Q1704" s="346" t="str">
        <f aca="false">N1704&amp;" "&amp;O1704</f>
        <v>62200 1131</v>
      </c>
      <c r="R1704" s="346" t="str">
        <f aca="false">N1704&amp;" "&amp;M1704&amp;" "&amp;O1704</f>
        <v>62200 9 1131</v>
      </c>
    </row>
    <row r="1705" customFormat="false" ht="11.25" hidden="false" customHeight="true" outlineLevel="0" collapsed="false">
      <c r="K1705" s="0" t="n">
        <v>2015</v>
      </c>
      <c r="L1705" s="0" t="n">
        <v>32</v>
      </c>
      <c r="M1705" s="0" t="n">
        <v>9</v>
      </c>
      <c r="N1705" s="0" t="n">
        <v>62200</v>
      </c>
      <c r="O1705" s="0" t="n">
        <v>1132</v>
      </c>
      <c r="P1705" s="346" t="n">
        <v>3</v>
      </c>
      <c r="Q1705" s="346" t="str">
        <f aca="false">N1705&amp;" "&amp;O1705</f>
        <v>62200 1132</v>
      </c>
      <c r="R1705" s="346" t="str">
        <f aca="false">N1705&amp;" "&amp;M1705&amp;" "&amp;O1705</f>
        <v>62200 9 1132</v>
      </c>
    </row>
    <row r="1706" customFormat="false" ht="11.25" hidden="false" customHeight="true" outlineLevel="0" collapsed="false">
      <c r="K1706" s="0" t="n">
        <v>2015</v>
      </c>
      <c r="L1706" s="0" t="n">
        <v>32</v>
      </c>
      <c r="M1706" s="0" t="n">
        <v>9</v>
      </c>
      <c r="N1706" s="0" t="n">
        <v>63000</v>
      </c>
      <c r="O1706" s="0" t="n">
        <v>1110</v>
      </c>
      <c r="P1706" s="346" t="n">
        <v>2</v>
      </c>
      <c r="Q1706" s="346" t="str">
        <f aca="false">N1706&amp;" "&amp;O1706</f>
        <v>63000 1110</v>
      </c>
      <c r="R1706" s="346" t="str">
        <f aca="false">N1706&amp;" "&amp;M1706&amp;" "&amp;O1706</f>
        <v>63000 9 1110</v>
      </c>
    </row>
    <row r="1707" customFormat="false" ht="11.25" hidden="false" customHeight="true" outlineLevel="0" collapsed="false">
      <c r="K1707" s="0" t="n">
        <v>2015</v>
      </c>
      <c r="L1707" s="0" t="n">
        <v>32</v>
      </c>
      <c r="M1707" s="0" t="n">
        <v>9</v>
      </c>
      <c r="N1707" s="0" t="n">
        <v>63000</v>
      </c>
      <c r="O1707" s="0" t="n">
        <v>1160</v>
      </c>
      <c r="P1707" s="346" t="n">
        <v>4</v>
      </c>
      <c r="Q1707" s="346" t="str">
        <f aca="false">N1707&amp;" "&amp;O1707</f>
        <v>63000 1160</v>
      </c>
      <c r="R1707" s="346" t="str">
        <f aca="false">N1707&amp;" "&amp;M1707&amp;" "&amp;O1707</f>
        <v>63000 9 1160</v>
      </c>
    </row>
    <row r="1708" customFormat="false" ht="11.25" hidden="false" customHeight="true" outlineLevel="0" collapsed="false">
      <c r="K1708" s="0" t="n">
        <v>2015</v>
      </c>
      <c r="L1708" s="0" t="n">
        <v>32</v>
      </c>
      <c r="M1708" s="0" t="n">
        <v>9</v>
      </c>
      <c r="N1708" s="0" t="n">
        <v>63000</v>
      </c>
      <c r="O1708" s="0" t="n">
        <v>1170</v>
      </c>
      <c r="P1708" s="346" t="n">
        <v>43</v>
      </c>
      <c r="Q1708" s="346" t="str">
        <f aca="false">N1708&amp;" "&amp;O1708</f>
        <v>63000 1170</v>
      </c>
      <c r="R1708" s="346" t="str">
        <f aca="false">N1708&amp;" "&amp;M1708&amp;" "&amp;O1708</f>
        <v>63000 9 1170</v>
      </c>
    </row>
    <row r="1709" customFormat="false" ht="11.25" hidden="false" customHeight="true" outlineLevel="0" collapsed="false">
      <c r="K1709" s="0" t="n">
        <v>2015</v>
      </c>
      <c r="L1709" s="0" t="n">
        <v>32</v>
      </c>
      <c r="M1709" s="0" t="n">
        <v>9</v>
      </c>
      <c r="N1709" s="0" t="n">
        <v>64000</v>
      </c>
      <c r="O1709" s="0" t="n">
        <v>1150</v>
      </c>
      <c r="P1709" s="346" t="n">
        <v>1</v>
      </c>
      <c r="Q1709" s="346" t="str">
        <f aca="false">N1709&amp;" "&amp;O1709</f>
        <v>64000 1150</v>
      </c>
      <c r="R1709" s="346" t="str">
        <f aca="false">N1709&amp;" "&amp;M1709&amp;" "&amp;O1709</f>
        <v>64000 9 1150</v>
      </c>
    </row>
    <row r="1710" customFormat="false" ht="11.25" hidden="false" customHeight="true" outlineLevel="0" collapsed="false">
      <c r="K1710" s="0" t="n">
        <v>2015</v>
      </c>
      <c r="L1710" s="0" t="n">
        <v>32</v>
      </c>
      <c r="M1710" s="0" t="n">
        <v>9</v>
      </c>
      <c r="N1710" s="0" t="n">
        <v>64000</v>
      </c>
      <c r="O1710" s="0" t="n">
        <v>1160</v>
      </c>
      <c r="P1710" s="346" t="n">
        <v>7</v>
      </c>
      <c r="Q1710" s="346" t="str">
        <f aca="false">N1710&amp;" "&amp;O1710</f>
        <v>64000 1160</v>
      </c>
      <c r="R1710" s="346" t="str">
        <f aca="false">N1710&amp;" "&amp;M1710&amp;" "&amp;O1710</f>
        <v>64000 9 1160</v>
      </c>
    </row>
    <row r="1711" customFormat="false" ht="11.25" hidden="false" customHeight="true" outlineLevel="0" collapsed="false">
      <c r="K1711" s="0" t="n">
        <v>2015</v>
      </c>
      <c r="L1711" s="0" t="n">
        <v>32</v>
      </c>
      <c r="M1711" s="0" t="n">
        <v>9</v>
      </c>
      <c r="N1711" s="0" t="n">
        <v>64000</v>
      </c>
      <c r="O1711" s="0" t="n">
        <v>1180</v>
      </c>
      <c r="P1711" s="346" t="n">
        <v>28</v>
      </c>
      <c r="Q1711" s="346" t="str">
        <f aca="false">N1711&amp;" "&amp;O1711</f>
        <v>64000 1180</v>
      </c>
      <c r="R1711" s="346" t="str">
        <f aca="false">N1711&amp;" "&amp;M1711&amp;" "&amp;O1711</f>
        <v>64000 9 1180</v>
      </c>
    </row>
    <row r="1712" customFormat="false" ht="11.25" hidden="false" customHeight="true" outlineLevel="0" collapsed="false">
      <c r="K1712" s="0" t="n">
        <v>2015</v>
      </c>
      <c r="L1712" s="0" t="n">
        <v>32</v>
      </c>
      <c r="M1712" s="0" t="n">
        <v>9</v>
      </c>
      <c r="N1712" s="0" t="n">
        <v>65000</v>
      </c>
      <c r="O1712" s="0" t="n">
        <v>1110</v>
      </c>
      <c r="P1712" s="346" t="n">
        <v>1</v>
      </c>
      <c r="Q1712" s="346" t="str">
        <f aca="false">N1712&amp;" "&amp;O1712</f>
        <v>65000 1110</v>
      </c>
      <c r="R1712" s="346" t="str">
        <f aca="false">N1712&amp;" "&amp;M1712&amp;" "&amp;O1712</f>
        <v>65000 9 1110</v>
      </c>
    </row>
    <row r="1713" customFormat="false" ht="11.25" hidden="false" customHeight="true" outlineLevel="0" collapsed="false">
      <c r="K1713" s="0" t="n">
        <v>2015</v>
      </c>
      <c r="L1713" s="0" t="n">
        <v>32</v>
      </c>
      <c r="M1713" s="0" t="n">
        <v>9</v>
      </c>
      <c r="N1713" s="0" t="n">
        <v>65000</v>
      </c>
      <c r="O1713" s="0" t="n">
        <v>1150</v>
      </c>
      <c r="P1713" s="346" t="n">
        <v>0.75</v>
      </c>
      <c r="Q1713" s="346" t="str">
        <f aca="false">N1713&amp;" "&amp;O1713</f>
        <v>65000 1150</v>
      </c>
      <c r="R1713" s="346" t="str">
        <f aca="false">N1713&amp;" "&amp;M1713&amp;" "&amp;O1713</f>
        <v>65000 9 1150</v>
      </c>
    </row>
    <row r="1714" customFormat="false" ht="11.25" hidden="false" customHeight="true" outlineLevel="0" collapsed="false">
      <c r="K1714" s="0" t="n">
        <v>2015</v>
      </c>
      <c r="L1714" s="0" t="n">
        <v>32</v>
      </c>
      <c r="M1714" s="0" t="n">
        <v>9</v>
      </c>
      <c r="N1714" s="0" t="n">
        <v>65000</v>
      </c>
      <c r="O1714" s="0" t="n">
        <v>1160</v>
      </c>
      <c r="P1714" s="346" t="n">
        <v>16.75</v>
      </c>
      <c r="Q1714" s="346" t="str">
        <f aca="false">N1714&amp;" "&amp;O1714</f>
        <v>65000 1160</v>
      </c>
      <c r="R1714" s="346" t="str">
        <f aca="false">N1714&amp;" "&amp;M1714&amp;" "&amp;O1714</f>
        <v>65000 9 1160</v>
      </c>
    </row>
    <row r="1715" customFormat="false" ht="11.25" hidden="false" customHeight="true" outlineLevel="0" collapsed="false">
      <c r="K1715" s="0" t="n">
        <v>2015</v>
      </c>
      <c r="L1715" s="0" t="n">
        <v>32</v>
      </c>
      <c r="M1715" s="0" t="n">
        <v>9</v>
      </c>
      <c r="N1715" s="0" t="n">
        <v>68000</v>
      </c>
      <c r="O1715" s="0" t="n">
        <v>1110</v>
      </c>
      <c r="P1715" s="346" t="n">
        <v>1</v>
      </c>
      <c r="Q1715" s="346" t="str">
        <f aca="false">N1715&amp;" "&amp;O1715</f>
        <v>68000 1110</v>
      </c>
      <c r="R1715" s="346" t="str">
        <f aca="false">N1715&amp;" "&amp;M1715&amp;" "&amp;O1715</f>
        <v>68000 9 1110</v>
      </c>
    </row>
    <row r="1716" customFormat="false" ht="11.25" hidden="false" customHeight="true" outlineLevel="0" collapsed="false">
      <c r="K1716" s="0" t="n">
        <v>2015</v>
      </c>
      <c r="L1716" s="0" t="n">
        <v>32</v>
      </c>
      <c r="M1716" s="0" t="n">
        <v>9</v>
      </c>
      <c r="N1716" s="0" t="n">
        <v>68000</v>
      </c>
      <c r="O1716" s="0" t="n">
        <v>1120</v>
      </c>
      <c r="P1716" s="346" t="n">
        <v>3</v>
      </c>
      <c r="Q1716" s="346" t="str">
        <f aca="false">N1716&amp;" "&amp;O1716</f>
        <v>68000 1120</v>
      </c>
      <c r="R1716" s="346" t="str">
        <f aca="false">N1716&amp;" "&amp;M1716&amp;" "&amp;O1716</f>
        <v>68000 9 1120</v>
      </c>
    </row>
    <row r="1717" customFormat="false" ht="11.25" hidden="false" customHeight="true" outlineLevel="0" collapsed="false">
      <c r="K1717" s="0" t="n">
        <v>2015</v>
      </c>
      <c r="L1717" s="0" t="n">
        <v>32</v>
      </c>
      <c r="M1717" s="0" t="n">
        <v>9</v>
      </c>
      <c r="N1717" s="0" t="n">
        <v>68000</v>
      </c>
      <c r="O1717" s="0" t="n">
        <v>1141</v>
      </c>
      <c r="P1717" s="346" t="n">
        <v>5.5</v>
      </c>
      <c r="Q1717" s="346" t="str">
        <f aca="false">N1717&amp;" "&amp;O1717</f>
        <v>68000 1141</v>
      </c>
      <c r="R1717" s="346" t="str">
        <f aca="false">N1717&amp;" "&amp;M1717&amp;" "&amp;O1717</f>
        <v>68000 9 1141</v>
      </c>
    </row>
    <row r="1718" customFormat="false" ht="11.25" hidden="false" customHeight="true" outlineLevel="0" collapsed="false">
      <c r="K1718" s="0" t="n">
        <v>2015</v>
      </c>
      <c r="L1718" s="0" t="n">
        <v>33</v>
      </c>
      <c r="M1718" s="0" t="n">
        <v>2</v>
      </c>
      <c r="N1718" s="0" t="n">
        <v>61100</v>
      </c>
      <c r="O1718" s="0" t="n">
        <v>1120</v>
      </c>
      <c r="P1718" s="346" t="n">
        <v>351.76</v>
      </c>
      <c r="Q1718" s="346" t="str">
        <f aca="false">N1718&amp;" "&amp;O1718</f>
        <v>61100 1120</v>
      </c>
      <c r="R1718" s="346" t="str">
        <f aca="false">N1718&amp;" "&amp;M1718&amp;" "&amp;O1718</f>
        <v>61100 2 1120</v>
      </c>
    </row>
    <row r="1719" customFormat="false" ht="11.25" hidden="false" customHeight="true" outlineLevel="0" collapsed="false">
      <c r="K1719" s="0" t="n">
        <v>2015</v>
      </c>
      <c r="L1719" s="0" t="n">
        <v>33</v>
      </c>
      <c r="M1719" s="0" t="n">
        <v>2</v>
      </c>
      <c r="N1719" s="0" t="n">
        <v>61100</v>
      </c>
      <c r="O1719" s="0" t="n">
        <v>1151</v>
      </c>
      <c r="P1719" s="346" t="n">
        <v>116.31</v>
      </c>
      <c r="Q1719" s="346" t="str">
        <f aca="false">N1719&amp;" "&amp;O1719</f>
        <v>61100 1151</v>
      </c>
      <c r="R1719" s="346" t="str">
        <f aca="false">N1719&amp;" "&amp;M1719&amp;" "&amp;O1719</f>
        <v>61100 2 1151</v>
      </c>
    </row>
    <row r="1720" customFormat="false" ht="11.25" hidden="false" customHeight="true" outlineLevel="0" collapsed="false">
      <c r="K1720" s="0" t="n">
        <v>2015</v>
      </c>
      <c r="L1720" s="0" t="n">
        <v>33</v>
      </c>
      <c r="M1720" s="0" t="n">
        <v>2</v>
      </c>
      <c r="N1720" s="0" t="n">
        <v>61100</v>
      </c>
      <c r="O1720" s="0" t="n">
        <v>1520</v>
      </c>
      <c r="P1720" s="346" t="n">
        <v>37.13</v>
      </c>
      <c r="Q1720" s="346" t="str">
        <f aca="false">N1720&amp;" "&amp;O1720</f>
        <v>61100 1520</v>
      </c>
      <c r="R1720" s="346" t="str">
        <f aca="false">N1720&amp;" "&amp;M1720&amp;" "&amp;O1720</f>
        <v>61100 2 1520</v>
      </c>
    </row>
    <row r="1721" customFormat="false" ht="11.25" hidden="false" customHeight="true" outlineLevel="0" collapsed="false">
      <c r="K1721" s="0" t="n">
        <v>2015</v>
      </c>
      <c r="L1721" s="0" t="n">
        <v>33</v>
      </c>
      <c r="M1721" s="0" t="n">
        <v>2</v>
      </c>
      <c r="N1721" s="0" t="n">
        <v>61210</v>
      </c>
      <c r="O1721" s="0" t="n">
        <v>1120</v>
      </c>
      <c r="P1721" s="346" t="n">
        <v>15.7</v>
      </c>
      <c r="Q1721" s="346" t="str">
        <f aca="false">N1721&amp;" "&amp;O1721</f>
        <v>61210 1120</v>
      </c>
      <c r="R1721" s="346" t="str">
        <f aca="false">N1721&amp;" "&amp;M1721&amp;" "&amp;O1721</f>
        <v>61210 2 1120</v>
      </c>
    </row>
    <row r="1722" customFormat="false" ht="11.25" hidden="false" customHeight="true" outlineLevel="0" collapsed="false">
      <c r="K1722" s="0" t="n">
        <v>2015</v>
      </c>
      <c r="L1722" s="0" t="n">
        <v>33</v>
      </c>
      <c r="M1722" s="0" t="n">
        <v>2</v>
      </c>
      <c r="N1722" s="0" t="n">
        <v>61220</v>
      </c>
      <c r="O1722" s="0" t="n">
        <v>1120</v>
      </c>
      <c r="P1722" s="346" t="n">
        <v>2.1</v>
      </c>
      <c r="Q1722" s="346" t="str">
        <f aca="false">N1722&amp;" "&amp;O1722</f>
        <v>61220 1120</v>
      </c>
      <c r="R1722" s="346" t="str">
        <f aca="false">N1722&amp;" "&amp;M1722&amp;" "&amp;O1722</f>
        <v>61220 2 1120</v>
      </c>
    </row>
    <row r="1723" customFormat="false" ht="11.25" hidden="false" customHeight="true" outlineLevel="0" collapsed="false">
      <c r="K1723" s="0" t="n">
        <v>2015</v>
      </c>
      <c r="L1723" s="0" t="n">
        <v>33</v>
      </c>
      <c r="M1723" s="0" t="n">
        <v>2</v>
      </c>
      <c r="N1723" s="0" t="n">
        <v>61230</v>
      </c>
      <c r="O1723" s="0" t="n">
        <v>1120</v>
      </c>
      <c r="P1723" s="346" t="n">
        <v>1.2</v>
      </c>
      <c r="Q1723" s="346" t="str">
        <f aca="false">N1723&amp;" "&amp;O1723</f>
        <v>61230 1120</v>
      </c>
      <c r="R1723" s="346" t="str">
        <f aca="false">N1723&amp;" "&amp;M1723&amp;" "&amp;O1723</f>
        <v>61230 2 1120</v>
      </c>
    </row>
    <row r="1724" customFormat="false" ht="11.25" hidden="false" customHeight="true" outlineLevel="0" collapsed="false">
      <c r="K1724" s="0" t="n">
        <v>2015</v>
      </c>
      <c r="L1724" s="0" t="n">
        <v>33</v>
      </c>
      <c r="M1724" s="0" t="n">
        <v>2</v>
      </c>
      <c r="N1724" s="0" t="n">
        <v>61310</v>
      </c>
      <c r="O1724" s="0" t="n">
        <v>1110</v>
      </c>
      <c r="P1724" s="346" t="n">
        <v>3</v>
      </c>
      <c r="Q1724" s="346" t="str">
        <f aca="false">N1724&amp;" "&amp;O1724</f>
        <v>61310 1110</v>
      </c>
      <c r="R1724" s="346" t="str">
        <f aca="false">N1724&amp;" "&amp;M1724&amp;" "&amp;O1724</f>
        <v>61310 2 1110</v>
      </c>
    </row>
    <row r="1725" customFormat="false" ht="11.25" hidden="false" customHeight="true" outlineLevel="0" collapsed="false">
      <c r="K1725" s="0" t="n">
        <v>2015</v>
      </c>
      <c r="L1725" s="0" t="n">
        <v>33</v>
      </c>
      <c r="M1725" s="0" t="n">
        <v>2</v>
      </c>
      <c r="N1725" s="0" t="n">
        <v>61310</v>
      </c>
      <c r="O1725" s="0" t="n">
        <v>1120</v>
      </c>
      <c r="P1725" s="346" t="n">
        <v>4</v>
      </c>
      <c r="Q1725" s="346" t="str">
        <f aca="false">N1725&amp;" "&amp;O1725</f>
        <v>61310 1120</v>
      </c>
      <c r="R1725" s="346" t="str">
        <f aca="false">N1725&amp;" "&amp;M1725&amp;" "&amp;O1725</f>
        <v>61310 2 1120</v>
      </c>
    </row>
    <row r="1726" customFormat="false" ht="11.25" hidden="false" customHeight="true" outlineLevel="0" collapsed="false">
      <c r="K1726" s="0" t="n">
        <v>2015</v>
      </c>
      <c r="L1726" s="0" t="n">
        <v>33</v>
      </c>
      <c r="M1726" s="0" t="n">
        <v>2</v>
      </c>
      <c r="N1726" s="0" t="n">
        <v>61310</v>
      </c>
      <c r="O1726" s="0" t="n">
        <v>1140</v>
      </c>
      <c r="P1726" s="346" t="n">
        <v>1.1</v>
      </c>
      <c r="Q1726" s="346" t="str">
        <f aca="false">N1726&amp;" "&amp;O1726</f>
        <v>61310 1140</v>
      </c>
      <c r="R1726" s="346" t="str">
        <f aca="false">N1726&amp;" "&amp;M1726&amp;" "&amp;O1726</f>
        <v>61310 2 1140</v>
      </c>
    </row>
    <row r="1727" customFormat="false" ht="11.25" hidden="false" customHeight="true" outlineLevel="0" collapsed="false">
      <c r="K1727" s="0" t="n">
        <v>2015</v>
      </c>
      <c r="L1727" s="0" t="n">
        <v>33</v>
      </c>
      <c r="M1727" s="0" t="n">
        <v>2</v>
      </c>
      <c r="N1727" s="0" t="n">
        <v>61310</v>
      </c>
      <c r="O1727" s="0" t="n">
        <v>1150</v>
      </c>
      <c r="P1727" s="346" t="n">
        <v>6.2</v>
      </c>
      <c r="Q1727" s="346" t="str">
        <f aca="false">N1727&amp;" "&amp;O1727</f>
        <v>61310 1150</v>
      </c>
      <c r="R1727" s="346" t="str">
        <f aca="false">N1727&amp;" "&amp;M1727&amp;" "&amp;O1727</f>
        <v>61310 2 1150</v>
      </c>
    </row>
    <row r="1728" customFormat="false" ht="11.25" hidden="false" customHeight="true" outlineLevel="0" collapsed="false">
      <c r="K1728" s="0" t="n">
        <v>2015</v>
      </c>
      <c r="L1728" s="0" t="n">
        <v>33</v>
      </c>
      <c r="M1728" s="0" t="n">
        <v>2</v>
      </c>
      <c r="N1728" s="0" t="n">
        <v>61320</v>
      </c>
      <c r="O1728" s="0" t="n">
        <v>1122</v>
      </c>
      <c r="P1728" s="346" t="n">
        <v>13.5</v>
      </c>
      <c r="Q1728" s="346" t="str">
        <f aca="false">N1728&amp;" "&amp;O1728</f>
        <v>61320 1122</v>
      </c>
      <c r="R1728" s="346" t="str">
        <f aca="false">N1728&amp;" "&amp;M1728&amp;" "&amp;O1728</f>
        <v>61320 2 1122</v>
      </c>
    </row>
    <row r="1729" customFormat="false" ht="11.25" hidden="false" customHeight="true" outlineLevel="0" collapsed="false">
      <c r="K1729" s="0" t="n">
        <v>2015</v>
      </c>
      <c r="L1729" s="0" t="n">
        <v>33</v>
      </c>
      <c r="M1729" s="0" t="n">
        <v>2</v>
      </c>
      <c r="N1729" s="0" t="n">
        <v>61410</v>
      </c>
      <c r="O1729" s="0" t="n">
        <v>1126</v>
      </c>
      <c r="P1729" s="346" t="n">
        <v>13.67</v>
      </c>
      <c r="Q1729" s="346" t="str">
        <f aca="false">N1729&amp;" "&amp;O1729</f>
        <v>61410 1126</v>
      </c>
      <c r="R1729" s="346" t="str">
        <f aca="false">N1729&amp;" "&amp;M1729&amp;" "&amp;O1729</f>
        <v>61410 2 1126</v>
      </c>
    </row>
    <row r="1730" customFormat="false" ht="11.25" hidden="false" customHeight="true" outlineLevel="0" collapsed="false">
      <c r="K1730" s="0" t="n">
        <v>2015</v>
      </c>
      <c r="L1730" s="0" t="n">
        <v>33</v>
      </c>
      <c r="M1730" s="0" t="n">
        <v>2</v>
      </c>
      <c r="N1730" s="0" t="n">
        <v>61410</v>
      </c>
      <c r="O1730" s="0" t="n">
        <v>1127</v>
      </c>
      <c r="P1730" s="346" t="n">
        <v>1.3</v>
      </c>
      <c r="Q1730" s="346" t="str">
        <f aca="false">N1730&amp;" "&amp;O1730</f>
        <v>61410 1127</v>
      </c>
      <c r="R1730" s="346" t="str">
        <f aca="false">N1730&amp;" "&amp;M1730&amp;" "&amp;O1730</f>
        <v>61410 2 1127</v>
      </c>
    </row>
    <row r="1731" customFormat="false" ht="11.25" hidden="false" customHeight="true" outlineLevel="0" collapsed="false">
      <c r="K1731" s="0" t="n">
        <v>2015</v>
      </c>
      <c r="L1731" s="0" t="n">
        <v>33</v>
      </c>
      <c r="M1731" s="0" t="n">
        <v>2</v>
      </c>
      <c r="N1731" s="0" t="n">
        <v>61410</v>
      </c>
      <c r="O1731" s="0" t="n">
        <v>1150</v>
      </c>
      <c r="P1731" s="346" t="n">
        <v>25.32</v>
      </c>
      <c r="Q1731" s="346" t="str">
        <f aca="false">N1731&amp;" "&amp;O1731</f>
        <v>61410 1150</v>
      </c>
      <c r="R1731" s="346" t="str">
        <f aca="false">N1731&amp;" "&amp;M1731&amp;" "&amp;O1731</f>
        <v>61410 2 1150</v>
      </c>
    </row>
    <row r="1732" customFormat="false" ht="11.25" hidden="false" customHeight="true" outlineLevel="0" collapsed="false">
      <c r="K1732" s="0" t="n">
        <v>2015</v>
      </c>
      <c r="L1732" s="0" t="n">
        <v>33</v>
      </c>
      <c r="M1732" s="0" t="n">
        <v>3</v>
      </c>
      <c r="N1732" s="0" t="n">
        <v>61100</v>
      </c>
      <c r="O1732" s="0" t="n">
        <v>1120</v>
      </c>
      <c r="P1732" s="346" t="n">
        <v>205.74</v>
      </c>
      <c r="Q1732" s="346" t="str">
        <f aca="false">N1732&amp;" "&amp;O1732</f>
        <v>61100 1120</v>
      </c>
      <c r="R1732" s="346" t="str">
        <f aca="false">N1732&amp;" "&amp;M1732&amp;" "&amp;O1732</f>
        <v>61100 3 1120</v>
      </c>
    </row>
    <row r="1733" customFormat="false" ht="11.25" hidden="false" customHeight="true" outlineLevel="0" collapsed="false">
      <c r="K1733" s="0" t="n">
        <v>2015</v>
      </c>
      <c r="L1733" s="0" t="n">
        <v>33</v>
      </c>
      <c r="M1733" s="0" t="n">
        <v>3</v>
      </c>
      <c r="N1733" s="0" t="n">
        <v>61100</v>
      </c>
      <c r="O1733" s="0" t="n">
        <v>1151</v>
      </c>
      <c r="P1733" s="346" t="n">
        <v>25.6</v>
      </c>
      <c r="Q1733" s="346" t="str">
        <f aca="false">N1733&amp;" "&amp;O1733</f>
        <v>61100 1151</v>
      </c>
      <c r="R1733" s="346" t="str">
        <f aca="false">N1733&amp;" "&amp;M1733&amp;" "&amp;O1733</f>
        <v>61100 3 1151</v>
      </c>
    </row>
    <row r="1734" customFormat="false" ht="11.25" hidden="false" customHeight="true" outlineLevel="0" collapsed="false">
      <c r="K1734" s="0" t="n">
        <v>2015</v>
      </c>
      <c r="L1734" s="0" t="n">
        <v>33</v>
      </c>
      <c r="M1734" s="0" t="n">
        <v>3</v>
      </c>
      <c r="N1734" s="0" t="n">
        <v>61100</v>
      </c>
      <c r="O1734" s="0" t="n">
        <v>1520</v>
      </c>
      <c r="P1734" s="346" t="n">
        <v>10.45</v>
      </c>
      <c r="Q1734" s="346" t="str">
        <f aca="false">N1734&amp;" "&amp;O1734</f>
        <v>61100 1520</v>
      </c>
      <c r="R1734" s="346" t="str">
        <f aca="false">N1734&amp;" "&amp;M1734&amp;" "&amp;O1734</f>
        <v>61100 3 1520</v>
      </c>
    </row>
    <row r="1735" customFormat="false" ht="11.25" hidden="false" customHeight="true" outlineLevel="0" collapsed="false">
      <c r="K1735" s="0" t="n">
        <v>2015</v>
      </c>
      <c r="L1735" s="0" t="n">
        <v>33</v>
      </c>
      <c r="M1735" s="0" t="n">
        <v>3</v>
      </c>
      <c r="N1735" s="0" t="n">
        <v>61210</v>
      </c>
      <c r="O1735" s="0" t="n">
        <v>1120</v>
      </c>
      <c r="P1735" s="346" t="n">
        <v>9.5</v>
      </c>
      <c r="Q1735" s="346" t="str">
        <f aca="false">N1735&amp;" "&amp;O1735</f>
        <v>61210 1120</v>
      </c>
      <c r="R1735" s="346" t="str">
        <f aca="false">N1735&amp;" "&amp;M1735&amp;" "&amp;O1735</f>
        <v>61210 3 1120</v>
      </c>
    </row>
    <row r="1736" customFormat="false" ht="11.25" hidden="false" customHeight="true" outlineLevel="0" collapsed="false">
      <c r="K1736" s="0" t="n">
        <v>2015</v>
      </c>
      <c r="L1736" s="0" t="n">
        <v>33</v>
      </c>
      <c r="M1736" s="0" t="n">
        <v>3</v>
      </c>
      <c r="N1736" s="0" t="n">
        <v>61220</v>
      </c>
      <c r="O1736" s="0" t="n">
        <v>1110</v>
      </c>
      <c r="P1736" s="346" t="n">
        <v>1</v>
      </c>
      <c r="Q1736" s="346" t="str">
        <f aca="false">N1736&amp;" "&amp;O1736</f>
        <v>61220 1110</v>
      </c>
      <c r="R1736" s="346" t="str">
        <f aca="false">N1736&amp;" "&amp;M1736&amp;" "&amp;O1736</f>
        <v>61220 3 1110</v>
      </c>
    </row>
    <row r="1737" customFormat="false" ht="11.25" hidden="false" customHeight="true" outlineLevel="0" collapsed="false">
      <c r="K1737" s="0" t="n">
        <v>2015</v>
      </c>
      <c r="L1737" s="0" t="n">
        <v>33</v>
      </c>
      <c r="M1737" s="0" t="n">
        <v>3</v>
      </c>
      <c r="N1737" s="0" t="n">
        <v>61230</v>
      </c>
      <c r="O1737" s="0" t="n">
        <v>1120</v>
      </c>
      <c r="P1737" s="346" t="n">
        <v>2.8</v>
      </c>
      <c r="Q1737" s="346" t="str">
        <f aca="false">N1737&amp;" "&amp;O1737</f>
        <v>61230 1120</v>
      </c>
      <c r="R1737" s="346" t="str">
        <f aca="false">N1737&amp;" "&amp;M1737&amp;" "&amp;O1737</f>
        <v>61230 3 1120</v>
      </c>
    </row>
    <row r="1738" customFormat="false" ht="11.25" hidden="false" customHeight="true" outlineLevel="0" collapsed="false">
      <c r="K1738" s="0" t="n">
        <v>2015</v>
      </c>
      <c r="L1738" s="0" t="n">
        <v>33</v>
      </c>
      <c r="M1738" s="0" t="n">
        <v>3</v>
      </c>
      <c r="N1738" s="0" t="n">
        <v>61310</v>
      </c>
      <c r="O1738" s="0" t="n">
        <v>1110</v>
      </c>
      <c r="P1738" s="346" t="n">
        <v>3</v>
      </c>
      <c r="Q1738" s="346" t="str">
        <f aca="false">N1738&amp;" "&amp;O1738</f>
        <v>61310 1110</v>
      </c>
      <c r="R1738" s="346" t="str">
        <f aca="false">N1738&amp;" "&amp;M1738&amp;" "&amp;O1738</f>
        <v>61310 3 1110</v>
      </c>
    </row>
    <row r="1739" customFormat="false" ht="11.25" hidden="false" customHeight="true" outlineLevel="0" collapsed="false">
      <c r="K1739" s="0" t="n">
        <v>2015</v>
      </c>
      <c r="L1739" s="0" t="n">
        <v>33</v>
      </c>
      <c r="M1739" s="0" t="n">
        <v>3</v>
      </c>
      <c r="N1739" s="0" t="n">
        <v>61310</v>
      </c>
      <c r="O1739" s="0" t="n">
        <v>1120</v>
      </c>
      <c r="P1739" s="346" t="n">
        <v>0.8</v>
      </c>
      <c r="Q1739" s="346" t="str">
        <f aca="false">N1739&amp;" "&amp;O1739</f>
        <v>61310 1120</v>
      </c>
      <c r="R1739" s="346" t="str">
        <f aca="false">N1739&amp;" "&amp;M1739&amp;" "&amp;O1739</f>
        <v>61310 3 1120</v>
      </c>
    </row>
    <row r="1740" customFormat="false" ht="11.25" hidden="false" customHeight="true" outlineLevel="0" collapsed="false">
      <c r="K1740" s="0" t="n">
        <v>2015</v>
      </c>
      <c r="L1740" s="0" t="n">
        <v>33</v>
      </c>
      <c r="M1740" s="0" t="n">
        <v>3</v>
      </c>
      <c r="N1740" s="0" t="n">
        <v>61310</v>
      </c>
      <c r="O1740" s="0" t="n">
        <v>1140</v>
      </c>
      <c r="P1740" s="346" t="n">
        <v>1.4</v>
      </c>
      <c r="Q1740" s="346" t="str">
        <f aca="false">N1740&amp;" "&amp;O1740</f>
        <v>61310 1140</v>
      </c>
      <c r="R1740" s="346" t="str">
        <f aca="false">N1740&amp;" "&amp;M1740&amp;" "&amp;O1740</f>
        <v>61310 3 1140</v>
      </c>
    </row>
    <row r="1741" customFormat="false" ht="11.25" hidden="false" customHeight="true" outlineLevel="0" collapsed="false">
      <c r="K1741" s="0" t="n">
        <v>2015</v>
      </c>
      <c r="L1741" s="0" t="n">
        <v>33</v>
      </c>
      <c r="M1741" s="0" t="n">
        <v>3</v>
      </c>
      <c r="N1741" s="0" t="n">
        <v>61310</v>
      </c>
      <c r="O1741" s="0" t="n">
        <v>1150</v>
      </c>
      <c r="P1741" s="346" t="n">
        <v>7.21</v>
      </c>
      <c r="Q1741" s="346" t="str">
        <f aca="false">N1741&amp;" "&amp;O1741</f>
        <v>61310 1150</v>
      </c>
      <c r="R1741" s="346" t="str">
        <f aca="false">N1741&amp;" "&amp;M1741&amp;" "&amp;O1741</f>
        <v>61310 3 1150</v>
      </c>
    </row>
    <row r="1742" customFormat="false" ht="11.25" hidden="false" customHeight="true" outlineLevel="0" collapsed="false">
      <c r="K1742" s="0" t="n">
        <v>2015</v>
      </c>
      <c r="L1742" s="0" t="n">
        <v>33</v>
      </c>
      <c r="M1742" s="0" t="n">
        <v>3</v>
      </c>
      <c r="N1742" s="0" t="n">
        <v>61320</v>
      </c>
      <c r="O1742" s="0" t="n">
        <v>1122</v>
      </c>
      <c r="P1742" s="346" t="n">
        <v>2.5</v>
      </c>
      <c r="Q1742" s="346" t="str">
        <f aca="false">N1742&amp;" "&amp;O1742</f>
        <v>61320 1122</v>
      </c>
      <c r="R1742" s="346" t="str">
        <f aca="false">N1742&amp;" "&amp;M1742&amp;" "&amp;O1742</f>
        <v>61320 3 1122</v>
      </c>
    </row>
    <row r="1743" customFormat="false" ht="11.25" hidden="false" customHeight="true" outlineLevel="0" collapsed="false">
      <c r="K1743" s="0" t="n">
        <v>2015</v>
      </c>
      <c r="L1743" s="0" t="n">
        <v>33</v>
      </c>
      <c r="M1743" s="0" t="n">
        <v>3</v>
      </c>
      <c r="N1743" s="0" t="n">
        <v>61410</v>
      </c>
      <c r="O1743" s="0" t="n">
        <v>1126</v>
      </c>
      <c r="P1743" s="346" t="n">
        <v>7.5</v>
      </c>
      <c r="Q1743" s="346" t="str">
        <f aca="false">N1743&amp;" "&amp;O1743</f>
        <v>61410 1126</v>
      </c>
      <c r="R1743" s="346" t="str">
        <f aca="false">N1743&amp;" "&amp;M1743&amp;" "&amp;O1743</f>
        <v>61410 3 1126</v>
      </c>
    </row>
    <row r="1744" customFormat="false" ht="11.25" hidden="false" customHeight="true" outlineLevel="0" collapsed="false">
      <c r="K1744" s="0" t="n">
        <v>2015</v>
      </c>
      <c r="L1744" s="0" t="n">
        <v>33</v>
      </c>
      <c r="M1744" s="0" t="n">
        <v>3</v>
      </c>
      <c r="N1744" s="0" t="n">
        <v>61410</v>
      </c>
      <c r="O1744" s="0" t="n">
        <v>1127</v>
      </c>
      <c r="P1744" s="346" t="n">
        <v>6.5</v>
      </c>
      <c r="Q1744" s="346" t="str">
        <f aca="false">N1744&amp;" "&amp;O1744</f>
        <v>61410 1127</v>
      </c>
      <c r="R1744" s="346" t="str">
        <f aca="false">N1744&amp;" "&amp;M1744&amp;" "&amp;O1744</f>
        <v>61410 3 1127</v>
      </c>
    </row>
    <row r="1745" customFormat="false" ht="11.25" hidden="false" customHeight="true" outlineLevel="0" collapsed="false">
      <c r="K1745" s="0" t="n">
        <v>2015</v>
      </c>
      <c r="L1745" s="0" t="n">
        <v>33</v>
      </c>
      <c r="M1745" s="0" t="n">
        <v>3</v>
      </c>
      <c r="N1745" s="0" t="n">
        <v>61410</v>
      </c>
      <c r="O1745" s="0" t="n">
        <v>1150</v>
      </c>
      <c r="P1745" s="346" t="n">
        <v>19.84</v>
      </c>
      <c r="Q1745" s="346" t="str">
        <f aca="false">N1745&amp;" "&amp;O1745</f>
        <v>61410 1150</v>
      </c>
      <c r="R1745" s="346" t="str">
        <f aca="false">N1745&amp;" "&amp;M1745&amp;" "&amp;O1745</f>
        <v>61410 3 1150</v>
      </c>
    </row>
    <row r="1746" customFormat="false" ht="11.25" hidden="false" customHeight="true" outlineLevel="0" collapsed="false">
      <c r="K1746" s="0" t="n">
        <v>2015</v>
      </c>
      <c r="L1746" s="0" t="n">
        <v>33</v>
      </c>
      <c r="M1746" s="0" t="n">
        <v>9</v>
      </c>
      <c r="N1746" s="0" t="n">
        <v>61100</v>
      </c>
      <c r="O1746" s="0" t="n">
        <v>1120</v>
      </c>
      <c r="P1746" s="346" t="n">
        <v>27</v>
      </c>
      <c r="Q1746" s="346" t="str">
        <f aca="false">N1746&amp;" "&amp;O1746</f>
        <v>61100 1120</v>
      </c>
      <c r="R1746" s="346" t="str">
        <f aca="false">N1746&amp;" "&amp;M1746&amp;" "&amp;O1746</f>
        <v>61100 9 1120</v>
      </c>
    </row>
    <row r="1747" customFormat="false" ht="11.25" hidden="false" customHeight="true" outlineLevel="0" collapsed="false">
      <c r="K1747" s="0" t="n">
        <v>2015</v>
      </c>
      <c r="L1747" s="0" t="n">
        <v>33</v>
      </c>
      <c r="M1747" s="0" t="n">
        <v>9</v>
      </c>
      <c r="N1747" s="0" t="n">
        <v>61100</v>
      </c>
      <c r="O1747" s="0" t="n">
        <v>1140</v>
      </c>
      <c r="P1747" s="346" t="n">
        <v>0.14</v>
      </c>
      <c r="Q1747" s="346" t="str">
        <f aca="false">N1747&amp;" "&amp;O1747</f>
        <v>61100 1140</v>
      </c>
      <c r="R1747" s="346" t="str">
        <f aca="false">N1747&amp;" "&amp;M1747&amp;" "&amp;O1747</f>
        <v>61100 9 1140</v>
      </c>
    </row>
    <row r="1748" customFormat="false" ht="11.25" hidden="false" customHeight="true" outlineLevel="0" collapsed="false">
      <c r="K1748" s="0" t="n">
        <v>2015</v>
      </c>
      <c r="L1748" s="0" t="n">
        <v>33</v>
      </c>
      <c r="M1748" s="0" t="n">
        <v>9</v>
      </c>
      <c r="N1748" s="0" t="n">
        <v>61100</v>
      </c>
      <c r="O1748" s="0" t="n">
        <v>1150</v>
      </c>
      <c r="P1748" s="346" t="n">
        <v>1.45</v>
      </c>
      <c r="Q1748" s="346" t="str">
        <f aca="false">N1748&amp;" "&amp;O1748</f>
        <v>61100 1150</v>
      </c>
      <c r="R1748" s="346" t="str">
        <f aca="false">N1748&amp;" "&amp;M1748&amp;" "&amp;O1748</f>
        <v>61100 9 1150</v>
      </c>
    </row>
    <row r="1749" customFormat="false" ht="11.25" hidden="false" customHeight="true" outlineLevel="0" collapsed="false">
      <c r="K1749" s="0" t="n">
        <v>2015</v>
      </c>
      <c r="L1749" s="0" t="n">
        <v>33</v>
      </c>
      <c r="M1749" s="0" t="n">
        <v>9</v>
      </c>
      <c r="N1749" s="0" t="n">
        <v>61100</v>
      </c>
      <c r="O1749" s="0" t="n">
        <v>1151</v>
      </c>
      <c r="P1749" s="346" t="n">
        <v>17.7</v>
      </c>
      <c r="Q1749" s="346" t="str">
        <f aca="false">N1749&amp;" "&amp;O1749</f>
        <v>61100 1151</v>
      </c>
      <c r="R1749" s="346" t="str">
        <f aca="false">N1749&amp;" "&amp;M1749&amp;" "&amp;O1749</f>
        <v>61100 9 1151</v>
      </c>
    </row>
    <row r="1750" customFormat="false" ht="11.25" hidden="false" customHeight="true" outlineLevel="0" collapsed="false">
      <c r="K1750" s="0" t="n">
        <v>2015</v>
      </c>
      <c r="L1750" s="0" t="n">
        <v>33</v>
      </c>
      <c r="M1750" s="0" t="n">
        <v>9</v>
      </c>
      <c r="N1750" s="0" t="n">
        <v>61100</v>
      </c>
      <c r="O1750" s="0" t="n">
        <v>1520</v>
      </c>
      <c r="P1750" s="346" t="n">
        <v>3.1</v>
      </c>
      <c r="Q1750" s="346" t="str">
        <f aca="false">N1750&amp;" "&amp;O1750</f>
        <v>61100 1520</v>
      </c>
      <c r="R1750" s="346" t="str">
        <f aca="false">N1750&amp;" "&amp;M1750&amp;" "&amp;O1750</f>
        <v>61100 9 1520</v>
      </c>
    </row>
    <row r="1751" customFormat="false" ht="11.25" hidden="false" customHeight="true" outlineLevel="0" collapsed="false">
      <c r="K1751" s="0" t="n">
        <v>2015</v>
      </c>
      <c r="L1751" s="0" t="n">
        <v>33</v>
      </c>
      <c r="M1751" s="0" t="n">
        <v>9</v>
      </c>
      <c r="N1751" s="0" t="n">
        <v>61310</v>
      </c>
      <c r="O1751" s="0" t="n">
        <v>1110</v>
      </c>
      <c r="P1751" s="346" t="n">
        <v>1</v>
      </c>
      <c r="Q1751" s="346" t="str">
        <f aca="false">N1751&amp;" "&amp;O1751</f>
        <v>61310 1110</v>
      </c>
      <c r="R1751" s="346" t="str">
        <f aca="false">N1751&amp;" "&amp;M1751&amp;" "&amp;O1751</f>
        <v>61310 9 1110</v>
      </c>
    </row>
    <row r="1752" customFormat="false" ht="11.25" hidden="false" customHeight="true" outlineLevel="0" collapsed="false">
      <c r="K1752" s="0" t="n">
        <v>2015</v>
      </c>
      <c r="L1752" s="0" t="n">
        <v>33</v>
      </c>
      <c r="M1752" s="0" t="n">
        <v>9</v>
      </c>
      <c r="N1752" s="0" t="n">
        <v>61310</v>
      </c>
      <c r="O1752" s="0" t="n">
        <v>1120</v>
      </c>
      <c r="P1752" s="346" t="n">
        <v>1.3</v>
      </c>
      <c r="Q1752" s="346" t="str">
        <f aca="false">N1752&amp;" "&amp;O1752</f>
        <v>61310 1120</v>
      </c>
      <c r="R1752" s="346" t="str">
        <f aca="false">N1752&amp;" "&amp;M1752&amp;" "&amp;O1752</f>
        <v>61310 9 1120</v>
      </c>
    </row>
    <row r="1753" customFormat="false" ht="11.25" hidden="false" customHeight="true" outlineLevel="0" collapsed="false">
      <c r="K1753" s="0" t="n">
        <v>2015</v>
      </c>
      <c r="L1753" s="0" t="n">
        <v>33</v>
      </c>
      <c r="M1753" s="0" t="n">
        <v>9</v>
      </c>
      <c r="N1753" s="0" t="n">
        <v>61310</v>
      </c>
      <c r="O1753" s="0" t="n">
        <v>1150</v>
      </c>
      <c r="P1753" s="346" t="n">
        <v>1</v>
      </c>
      <c r="Q1753" s="346" t="str">
        <f aca="false">N1753&amp;" "&amp;O1753</f>
        <v>61310 1150</v>
      </c>
      <c r="R1753" s="346" t="str">
        <f aca="false">N1753&amp;" "&amp;M1753&amp;" "&amp;O1753</f>
        <v>61310 9 1150</v>
      </c>
    </row>
    <row r="1754" customFormat="false" ht="11.25" hidden="false" customHeight="true" outlineLevel="0" collapsed="false">
      <c r="K1754" s="0" t="n">
        <v>2015</v>
      </c>
      <c r="L1754" s="0" t="n">
        <v>33</v>
      </c>
      <c r="M1754" s="0" t="n">
        <v>9</v>
      </c>
      <c r="N1754" s="0" t="n">
        <v>62100</v>
      </c>
      <c r="O1754" s="0" t="n">
        <v>1110</v>
      </c>
      <c r="P1754" s="346" t="n">
        <v>1.1</v>
      </c>
      <c r="Q1754" s="346" t="str">
        <f aca="false">N1754&amp;" "&amp;O1754</f>
        <v>62100 1110</v>
      </c>
      <c r="R1754" s="346" t="str">
        <f aca="false">N1754&amp;" "&amp;M1754&amp;" "&amp;O1754</f>
        <v>62100 9 1110</v>
      </c>
    </row>
    <row r="1755" customFormat="false" ht="11.25" hidden="false" customHeight="true" outlineLevel="0" collapsed="false">
      <c r="K1755" s="0" t="n">
        <v>2015</v>
      </c>
      <c r="L1755" s="0" t="n">
        <v>33</v>
      </c>
      <c r="M1755" s="0" t="n">
        <v>9</v>
      </c>
      <c r="N1755" s="0" t="n">
        <v>62100</v>
      </c>
      <c r="O1755" s="0" t="n">
        <v>1111</v>
      </c>
      <c r="P1755" s="346" t="n">
        <v>8</v>
      </c>
      <c r="Q1755" s="346" t="str">
        <f aca="false">N1755&amp;" "&amp;O1755</f>
        <v>62100 1111</v>
      </c>
      <c r="R1755" s="346" t="str">
        <f aca="false">N1755&amp;" "&amp;M1755&amp;" "&amp;O1755</f>
        <v>62100 9 1111</v>
      </c>
    </row>
    <row r="1756" customFormat="false" ht="11.25" hidden="false" customHeight="true" outlineLevel="0" collapsed="false">
      <c r="K1756" s="0" t="n">
        <v>2015</v>
      </c>
      <c r="L1756" s="0" t="n">
        <v>33</v>
      </c>
      <c r="M1756" s="0" t="n">
        <v>9</v>
      </c>
      <c r="N1756" s="0" t="n">
        <v>62100</v>
      </c>
      <c r="O1756" s="0" t="n">
        <v>1112</v>
      </c>
      <c r="P1756" s="346" t="n">
        <v>1</v>
      </c>
      <c r="Q1756" s="346" t="str">
        <f aca="false">N1756&amp;" "&amp;O1756</f>
        <v>62100 1112</v>
      </c>
      <c r="R1756" s="346" t="str">
        <f aca="false">N1756&amp;" "&amp;M1756&amp;" "&amp;O1756</f>
        <v>62100 9 1112</v>
      </c>
    </row>
    <row r="1757" customFormat="false" ht="11.25" hidden="false" customHeight="true" outlineLevel="0" collapsed="false">
      <c r="K1757" s="0" t="n">
        <v>2015</v>
      </c>
      <c r="L1757" s="0" t="n">
        <v>33</v>
      </c>
      <c r="M1757" s="0" t="n">
        <v>9</v>
      </c>
      <c r="N1757" s="0" t="n">
        <v>62100</v>
      </c>
      <c r="O1757" s="0" t="n">
        <v>1113</v>
      </c>
      <c r="P1757" s="346" t="n">
        <v>1</v>
      </c>
      <c r="Q1757" s="346" t="str">
        <f aca="false">N1757&amp;" "&amp;O1757</f>
        <v>62100 1113</v>
      </c>
      <c r="R1757" s="346" t="str">
        <f aca="false">N1757&amp;" "&amp;M1757&amp;" "&amp;O1757</f>
        <v>62100 9 1113</v>
      </c>
    </row>
    <row r="1758" customFormat="false" ht="11.25" hidden="false" customHeight="true" outlineLevel="0" collapsed="false">
      <c r="K1758" s="0" t="n">
        <v>2015</v>
      </c>
      <c r="L1758" s="0" t="n">
        <v>33</v>
      </c>
      <c r="M1758" s="0" t="n">
        <v>9</v>
      </c>
      <c r="N1758" s="0" t="n">
        <v>62100</v>
      </c>
      <c r="O1758" s="0" t="n">
        <v>1130</v>
      </c>
      <c r="P1758" s="346" t="n">
        <v>2</v>
      </c>
      <c r="Q1758" s="346" t="str">
        <f aca="false">N1758&amp;" "&amp;O1758</f>
        <v>62100 1130</v>
      </c>
      <c r="R1758" s="346" t="str">
        <f aca="false">N1758&amp;" "&amp;M1758&amp;" "&amp;O1758</f>
        <v>62100 9 1130</v>
      </c>
    </row>
    <row r="1759" customFormat="false" ht="11.25" hidden="false" customHeight="true" outlineLevel="0" collapsed="false">
      <c r="K1759" s="0" t="n">
        <v>2015</v>
      </c>
      <c r="L1759" s="0" t="n">
        <v>33</v>
      </c>
      <c r="M1759" s="0" t="n">
        <v>9</v>
      </c>
      <c r="N1759" s="0" t="n">
        <v>62100</v>
      </c>
      <c r="O1759" s="0" t="n">
        <v>1140</v>
      </c>
      <c r="P1759" s="346" t="n">
        <v>1.25</v>
      </c>
      <c r="Q1759" s="346" t="str">
        <f aca="false">N1759&amp;" "&amp;O1759</f>
        <v>62100 1140</v>
      </c>
      <c r="R1759" s="346" t="str">
        <f aca="false">N1759&amp;" "&amp;M1759&amp;" "&amp;O1759</f>
        <v>62100 9 1140</v>
      </c>
    </row>
    <row r="1760" customFormat="false" ht="11.25" hidden="false" customHeight="true" outlineLevel="0" collapsed="false">
      <c r="K1760" s="0" t="n">
        <v>2015</v>
      </c>
      <c r="L1760" s="0" t="n">
        <v>33</v>
      </c>
      <c r="M1760" s="0" t="n">
        <v>9</v>
      </c>
      <c r="N1760" s="0" t="n">
        <v>62100</v>
      </c>
      <c r="O1760" s="0" t="n">
        <v>1150</v>
      </c>
      <c r="P1760" s="346" t="n">
        <v>7</v>
      </c>
      <c r="Q1760" s="346" t="str">
        <f aca="false">N1760&amp;" "&amp;O1760</f>
        <v>62100 1150</v>
      </c>
      <c r="R1760" s="346" t="str">
        <f aca="false">N1760&amp;" "&amp;M1760&amp;" "&amp;O1760</f>
        <v>62100 9 1150</v>
      </c>
    </row>
    <row r="1761" customFormat="false" ht="11.25" hidden="false" customHeight="true" outlineLevel="0" collapsed="false">
      <c r="K1761" s="0" t="n">
        <v>2015</v>
      </c>
      <c r="L1761" s="0" t="n">
        <v>33</v>
      </c>
      <c r="M1761" s="0" t="n">
        <v>9</v>
      </c>
      <c r="N1761" s="0" t="n">
        <v>62200</v>
      </c>
      <c r="O1761" s="0" t="n">
        <v>1131</v>
      </c>
      <c r="P1761" s="346" t="n">
        <v>23</v>
      </c>
      <c r="Q1761" s="346" t="str">
        <f aca="false">N1761&amp;" "&amp;O1761</f>
        <v>62200 1131</v>
      </c>
      <c r="R1761" s="346" t="str">
        <f aca="false">N1761&amp;" "&amp;M1761&amp;" "&amp;O1761</f>
        <v>62200 9 1131</v>
      </c>
    </row>
    <row r="1762" customFormat="false" ht="11.25" hidden="false" customHeight="true" outlineLevel="0" collapsed="false">
      <c r="K1762" s="0" t="n">
        <v>2015</v>
      </c>
      <c r="L1762" s="0" t="n">
        <v>33</v>
      </c>
      <c r="M1762" s="0" t="n">
        <v>9</v>
      </c>
      <c r="N1762" s="0" t="n">
        <v>62200</v>
      </c>
      <c r="O1762" s="0" t="n">
        <v>1132</v>
      </c>
      <c r="P1762" s="346" t="n">
        <v>4</v>
      </c>
      <c r="Q1762" s="346" t="str">
        <f aca="false">N1762&amp;" "&amp;O1762</f>
        <v>62200 1132</v>
      </c>
      <c r="R1762" s="346" t="str">
        <f aca="false">N1762&amp;" "&amp;M1762&amp;" "&amp;O1762</f>
        <v>62200 9 1132</v>
      </c>
    </row>
    <row r="1763" customFormat="false" ht="11.25" hidden="false" customHeight="true" outlineLevel="0" collapsed="false">
      <c r="K1763" s="0" t="n">
        <v>2015</v>
      </c>
      <c r="L1763" s="0" t="n">
        <v>33</v>
      </c>
      <c r="M1763" s="0" t="n">
        <v>9</v>
      </c>
      <c r="N1763" s="0" t="n">
        <v>63000</v>
      </c>
      <c r="O1763" s="0" t="n">
        <v>1110</v>
      </c>
      <c r="P1763" s="346" t="n">
        <v>3.5</v>
      </c>
      <c r="Q1763" s="346" t="str">
        <f aca="false">N1763&amp;" "&amp;O1763</f>
        <v>63000 1110</v>
      </c>
      <c r="R1763" s="346" t="str">
        <f aca="false">N1763&amp;" "&amp;M1763&amp;" "&amp;O1763</f>
        <v>63000 9 1110</v>
      </c>
    </row>
    <row r="1764" customFormat="false" ht="11.25" hidden="false" customHeight="true" outlineLevel="0" collapsed="false">
      <c r="K1764" s="0" t="n">
        <v>2015</v>
      </c>
      <c r="L1764" s="0" t="n">
        <v>33</v>
      </c>
      <c r="M1764" s="0" t="n">
        <v>9</v>
      </c>
      <c r="N1764" s="0" t="n">
        <v>63000</v>
      </c>
      <c r="O1764" s="0" t="n">
        <v>1140</v>
      </c>
      <c r="P1764" s="346" t="n">
        <v>26.24</v>
      </c>
      <c r="Q1764" s="346" t="str">
        <f aca="false">N1764&amp;" "&amp;O1764</f>
        <v>63000 1140</v>
      </c>
      <c r="R1764" s="346" t="str">
        <f aca="false">N1764&amp;" "&amp;M1764&amp;" "&amp;O1764</f>
        <v>63000 9 1140</v>
      </c>
    </row>
    <row r="1765" customFormat="false" ht="11.25" hidden="false" customHeight="true" outlineLevel="0" collapsed="false">
      <c r="K1765" s="0" t="n">
        <v>2015</v>
      </c>
      <c r="L1765" s="0" t="n">
        <v>33</v>
      </c>
      <c r="M1765" s="0" t="n">
        <v>9</v>
      </c>
      <c r="N1765" s="0" t="n">
        <v>63000</v>
      </c>
      <c r="O1765" s="0" t="n">
        <v>1150</v>
      </c>
      <c r="P1765" s="346" t="n">
        <v>1.07</v>
      </c>
      <c r="Q1765" s="346" t="str">
        <f aca="false">N1765&amp;" "&amp;O1765</f>
        <v>63000 1150</v>
      </c>
      <c r="R1765" s="346" t="str">
        <f aca="false">N1765&amp;" "&amp;M1765&amp;" "&amp;O1765</f>
        <v>63000 9 1150</v>
      </c>
    </row>
    <row r="1766" customFormat="false" ht="11.25" hidden="false" customHeight="true" outlineLevel="0" collapsed="false">
      <c r="K1766" s="0" t="n">
        <v>2015</v>
      </c>
      <c r="L1766" s="0" t="n">
        <v>33</v>
      </c>
      <c r="M1766" s="0" t="n">
        <v>9</v>
      </c>
      <c r="N1766" s="0" t="n">
        <v>63000</v>
      </c>
      <c r="O1766" s="0" t="n">
        <v>1160</v>
      </c>
      <c r="P1766" s="346" t="n">
        <v>9.16</v>
      </c>
      <c r="Q1766" s="346" t="str">
        <f aca="false">N1766&amp;" "&amp;O1766</f>
        <v>63000 1160</v>
      </c>
      <c r="R1766" s="346" t="str">
        <f aca="false">N1766&amp;" "&amp;M1766&amp;" "&amp;O1766</f>
        <v>63000 9 1160</v>
      </c>
    </row>
    <row r="1767" customFormat="false" ht="11.25" hidden="false" customHeight="true" outlineLevel="0" collapsed="false">
      <c r="K1767" s="0" t="n">
        <v>2015</v>
      </c>
      <c r="L1767" s="0" t="n">
        <v>33</v>
      </c>
      <c r="M1767" s="0" t="n">
        <v>9</v>
      </c>
      <c r="N1767" s="0" t="n">
        <v>63000</v>
      </c>
      <c r="O1767" s="0" t="n">
        <v>1170</v>
      </c>
      <c r="P1767" s="346" t="n">
        <v>174.54</v>
      </c>
      <c r="Q1767" s="346" t="str">
        <f aca="false">N1767&amp;" "&amp;O1767</f>
        <v>63000 1170</v>
      </c>
      <c r="R1767" s="346" t="str">
        <f aca="false">N1767&amp;" "&amp;M1767&amp;" "&amp;O1767</f>
        <v>63000 9 1170</v>
      </c>
    </row>
    <row r="1768" customFormat="false" ht="11.25" hidden="false" customHeight="true" outlineLevel="0" collapsed="false">
      <c r="K1768" s="0" t="n">
        <v>2015</v>
      </c>
      <c r="L1768" s="0" t="n">
        <v>33</v>
      </c>
      <c r="M1768" s="0" t="n">
        <v>9</v>
      </c>
      <c r="N1768" s="0" t="n">
        <v>64000</v>
      </c>
      <c r="O1768" s="0" t="n">
        <v>1110</v>
      </c>
      <c r="P1768" s="346" t="n">
        <v>2.5</v>
      </c>
      <c r="Q1768" s="346" t="str">
        <f aca="false">N1768&amp;" "&amp;O1768</f>
        <v>64000 1110</v>
      </c>
      <c r="R1768" s="346" t="str">
        <f aca="false">N1768&amp;" "&amp;M1768&amp;" "&amp;O1768</f>
        <v>64000 9 1110</v>
      </c>
    </row>
    <row r="1769" customFormat="false" ht="11.25" hidden="false" customHeight="true" outlineLevel="0" collapsed="false">
      <c r="K1769" s="0" t="n">
        <v>2015</v>
      </c>
      <c r="L1769" s="0" t="n">
        <v>33</v>
      </c>
      <c r="M1769" s="0" t="n">
        <v>9</v>
      </c>
      <c r="N1769" s="0" t="n">
        <v>64000</v>
      </c>
      <c r="O1769" s="0" t="n">
        <v>1142</v>
      </c>
      <c r="P1769" s="346" t="n">
        <v>4.66</v>
      </c>
      <c r="Q1769" s="346" t="str">
        <f aca="false">N1769&amp;" "&amp;O1769</f>
        <v>64000 1142</v>
      </c>
      <c r="R1769" s="346" t="str">
        <f aca="false">N1769&amp;" "&amp;M1769&amp;" "&amp;O1769</f>
        <v>64000 9 1142</v>
      </c>
    </row>
    <row r="1770" customFormat="false" ht="11.25" hidden="false" customHeight="true" outlineLevel="0" collapsed="false">
      <c r="K1770" s="0" t="n">
        <v>2015</v>
      </c>
      <c r="L1770" s="0" t="n">
        <v>33</v>
      </c>
      <c r="M1770" s="0" t="n">
        <v>9</v>
      </c>
      <c r="N1770" s="0" t="n">
        <v>64000</v>
      </c>
      <c r="O1770" s="0" t="n">
        <v>1150</v>
      </c>
      <c r="P1770" s="346" t="n">
        <v>1</v>
      </c>
      <c r="Q1770" s="346" t="str">
        <f aca="false">N1770&amp;" "&amp;O1770</f>
        <v>64000 1150</v>
      </c>
      <c r="R1770" s="346" t="str">
        <f aca="false">N1770&amp;" "&amp;M1770&amp;" "&amp;O1770</f>
        <v>64000 9 1150</v>
      </c>
    </row>
    <row r="1771" customFormat="false" ht="11.25" hidden="false" customHeight="true" outlineLevel="0" collapsed="false">
      <c r="K1771" s="0" t="n">
        <v>2015</v>
      </c>
      <c r="L1771" s="0" t="n">
        <v>33</v>
      </c>
      <c r="M1771" s="0" t="n">
        <v>9</v>
      </c>
      <c r="N1771" s="0" t="n">
        <v>64000</v>
      </c>
      <c r="O1771" s="0" t="n">
        <v>1160</v>
      </c>
      <c r="P1771" s="346" t="n">
        <v>17</v>
      </c>
      <c r="Q1771" s="346" t="str">
        <f aca="false">N1771&amp;" "&amp;O1771</f>
        <v>64000 1160</v>
      </c>
      <c r="R1771" s="346" t="str">
        <f aca="false">N1771&amp;" "&amp;M1771&amp;" "&amp;O1771</f>
        <v>64000 9 1160</v>
      </c>
    </row>
    <row r="1772" customFormat="false" ht="11.25" hidden="false" customHeight="true" outlineLevel="0" collapsed="false">
      <c r="K1772" s="0" t="n">
        <v>2015</v>
      </c>
      <c r="L1772" s="0" t="n">
        <v>33</v>
      </c>
      <c r="M1772" s="0" t="n">
        <v>9</v>
      </c>
      <c r="N1772" s="0" t="n">
        <v>64000</v>
      </c>
      <c r="O1772" s="0" t="n">
        <v>1190</v>
      </c>
      <c r="P1772" s="346" t="n">
        <v>59.51</v>
      </c>
      <c r="Q1772" s="346" t="str">
        <f aca="false">N1772&amp;" "&amp;O1772</f>
        <v>64000 1190</v>
      </c>
      <c r="R1772" s="346" t="str">
        <f aca="false">N1772&amp;" "&amp;M1772&amp;" "&amp;O1772</f>
        <v>64000 9 1190</v>
      </c>
    </row>
    <row r="1773" customFormat="false" ht="11.25" hidden="false" customHeight="true" outlineLevel="0" collapsed="false">
      <c r="K1773" s="0" t="n">
        <v>2015</v>
      </c>
      <c r="L1773" s="0" t="n">
        <v>33</v>
      </c>
      <c r="M1773" s="0" t="n">
        <v>9</v>
      </c>
      <c r="N1773" s="0" t="n">
        <v>65000</v>
      </c>
      <c r="O1773" s="0" t="n">
        <v>1130</v>
      </c>
      <c r="P1773" s="346" t="n">
        <v>1.6</v>
      </c>
      <c r="Q1773" s="346" t="str">
        <f aca="false">N1773&amp;" "&amp;O1773</f>
        <v>65000 1130</v>
      </c>
      <c r="R1773" s="346" t="str">
        <f aca="false">N1773&amp;" "&amp;M1773&amp;" "&amp;O1773</f>
        <v>65000 9 1130</v>
      </c>
    </row>
    <row r="1774" customFormat="false" ht="11.25" hidden="false" customHeight="true" outlineLevel="0" collapsed="false">
      <c r="K1774" s="0" t="n">
        <v>2015</v>
      </c>
      <c r="L1774" s="0" t="n">
        <v>33</v>
      </c>
      <c r="M1774" s="0" t="n">
        <v>9</v>
      </c>
      <c r="N1774" s="0" t="n">
        <v>65000</v>
      </c>
      <c r="O1774" s="0" t="n">
        <v>1140</v>
      </c>
      <c r="P1774" s="346" t="n">
        <v>1</v>
      </c>
      <c r="Q1774" s="346" t="str">
        <f aca="false">N1774&amp;" "&amp;O1774</f>
        <v>65000 1140</v>
      </c>
      <c r="R1774" s="346" t="str">
        <f aca="false">N1774&amp;" "&amp;M1774&amp;" "&amp;O1774</f>
        <v>65000 9 1140</v>
      </c>
    </row>
    <row r="1775" customFormat="false" ht="11.25" hidden="false" customHeight="true" outlineLevel="0" collapsed="false">
      <c r="K1775" s="0" t="n">
        <v>2015</v>
      </c>
      <c r="L1775" s="0" t="n">
        <v>33</v>
      </c>
      <c r="M1775" s="0" t="n">
        <v>9</v>
      </c>
      <c r="N1775" s="0" t="n">
        <v>65000</v>
      </c>
      <c r="O1775" s="0" t="n">
        <v>1150</v>
      </c>
      <c r="P1775" s="346" t="n">
        <v>1.1</v>
      </c>
      <c r="Q1775" s="346" t="str">
        <f aca="false">N1775&amp;" "&amp;O1775</f>
        <v>65000 1150</v>
      </c>
      <c r="R1775" s="346" t="str">
        <f aca="false">N1775&amp;" "&amp;M1775&amp;" "&amp;O1775</f>
        <v>65000 9 1150</v>
      </c>
    </row>
    <row r="1776" customFormat="false" ht="11.25" hidden="false" customHeight="true" outlineLevel="0" collapsed="false">
      <c r="K1776" s="0" t="n">
        <v>2015</v>
      </c>
      <c r="L1776" s="0" t="n">
        <v>33</v>
      </c>
      <c r="M1776" s="0" t="n">
        <v>9</v>
      </c>
      <c r="N1776" s="0" t="n">
        <v>65000</v>
      </c>
      <c r="O1776" s="0" t="n">
        <v>1190</v>
      </c>
      <c r="P1776" s="346" t="n">
        <v>80.24</v>
      </c>
      <c r="Q1776" s="346" t="str">
        <f aca="false">N1776&amp;" "&amp;O1776</f>
        <v>65000 1190</v>
      </c>
      <c r="R1776" s="346" t="str">
        <f aca="false">N1776&amp;" "&amp;M1776&amp;" "&amp;O1776</f>
        <v>65000 9 1190</v>
      </c>
    </row>
    <row r="1777" customFormat="false" ht="11.25" hidden="false" customHeight="true" outlineLevel="0" collapsed="false">
      <c r="K1777" s="0" t="n">
        <v>2015</v>
      </c>
      <c r="L1777" s="0" t="n">
        <v>33</v>
      </c>
      <c r="M1777" s="0" t="n">
        <v>9</v>
      </c>
      <c r="N1777" s="0" t="n">
        <v>68000</v>
      </c>
      <c r="O1777" s="0" t="n">
        <v>1110</v>
      </c>
      <c r="P1777" s="346" t="n">
        <v>1</v>
      </c>
      <c r="Q1777" s="346" t="str">
        <f aca="false">N1777&amp;" "&amp;O1777</f>
        <v>68000 1110</v>
      </c>
      <c r="R1777" s="346" t="str">
        <f aca="false">N1777&amp;" "&amp;M1777&amp;" "&amp;O1777</f>
        <v>68000 9 1110</v>
      </c>
    </row>
    <row r="1778" customFormat="false" ht="11.25" hidden="false" customHeight="true" outlineLevel="0" collapsed="false">
      <c r="K1778" s="0" t="n">
        <v>2015</v>
      </c>
      <c r="L1778" s="0" t="n">
        <v>33</v>
      </c>
      <c r="M1778" s="0" t="n">
        <v>9</v>
      </c>
      <c r="N1778" s="0" t="n">
        <v>68000</v>
      </c>
      <c r="O1778" s="0" t="n">
        <v>1120</v>
      </c>
      <c r="P1778" s="346" t="n">
        <v>2</v>
      </c>
      <c r="Q1778" s="346" t="str">
        <f aca="false">N1778&amp;" "&amp;O1778</f>
        <v>68000 1120</v>
      </c>
      <c r="R1778" s="346" t="str">
        <f aca="false">N1778&amp;" "&amp;M1778&amp;" "&amp;O1778</f>
        <v>68000 9 1120</v>
      </c>
    </row>
    <row r="1779" customFormat="false" ht="11.25" hidden="false" customHeight="true" outlineLevel="0" collapsed="false">
      <c r="K1779" s="0" t="n">
        <v>2015</v>
      </c>
      <c r="L1779" s="0" t="n">
        <v>33</v>
      </c>
      <c r="M1779" s="0" t="n">
        <v>9</v>
      </c>
      <c r="N1779" s="0" t="n">
        <v>68000</v>
      </c>
      <c r="O1779" s="0" t="n">
        <v>1141</v>
      </c>
      <c r="P1779" s="346" t="n">
        <v>10.67</v>
      </c>
      <c r="Q1779" s="346" t="str">
        <f aca="false">N1779&amp;" "&amp;O1779</f>
        <v>68000 1141</v>
      </c>
      <c r="R1779" s="346" t="str">
        <f aca="false">N1779&amp;" "&amp;M1779&amp;" "&amp;O1779</f>
        <v>68000 9 1141</v>
      </c>
    </row>
    <row r="1780" customFormat="false" ht="11.25" hidden="false" customHeight="true" outlineLevel="0" collapsed="false">
      <c r="K1780" s="0" t="n">
        <v>2015</v>
      </c>
      <c r="L1780" s="0" t="n">
        <v>33</v>
      </c>
      <c r="M1780" s="0" t="n">
        <v>9</v>
      </c>
      <c r="N1780" s="0" t="n">
        <v>68000</v>
      </c>
      <c r="O1780" s="0" t="n">
        <v>1150</v>
      </c>
      <c r="P1780" s="346" t="n">
        <v>2.29</v>
      </c>
      <c r="Q1780" s="346" t="str">
        <f aca="false">N1780&amp;" "&amp;O1780</f>
        <v>68000 1150</v>
      </c>
      <c r="R1780" s="346" t="str">
        <f aca="false">N1780&amp;" "&amp;M1780&amp;" "&amp;O1780</f>
        <v>68000 9 1150</v>
      </c>
    </row>
    <row r="1781" customFormat="false" ht="11.25" hidden="false" customHeight="true" outlineLevel="0" collapsed="false">
      <c r="K1781" s="0" t="n">
        <v>2015</v>
      </c>
      <c r="L1781" s="0" t="n">
        <v>34</v>
      </c>
      <c r="M1781" s="0" t="n">
        <v>9</v>
      </c>
      <c r="N1781" s="0" t="n">
        <v>64000</v>
      </c>
      <c r="O1781" s="0" t="n">
        <v>1190</v>
      </c>
      <c r="P1781" s="346" t="n">
        <v>96.17</v>
      </c>
      <c r="Q1781" s="346" t="str">
        <f aca="false">N1781&amp;" "&amp;O1781</f>
        <v>64000 1190</v>
      </c>
      <c r="R1781" s="346" t="str">
        <f aca="false">N1781&amp;" "&amp;M1781&amp;" "&amp;O1781</f>
        <v>64000 9 1190</v>
      </c>
    </row>
    <row r="1782" customFormat="false" ht="11.25" hidden="false" customHeight="true" outlineLevel="0" collapsed="false">
      <c r="K1782" s="0" t="n">
        <v>2015</v>
      </c>
      <c r="L1782" s="0" t="n">
        <v>34</v>
      </c>
      <c r="M1782" s="0" t="n">
        <v>9</v>
      </c>
      <c r="N1782" s="0" t="n">
        <v>65000</v>
      </c>
      <c r="O1782" s="0" t="n">
        <v>1110</v>
      </c>
      <c r="P1782" s="346" t="n">
        <v>1</v>
      </c>
      <c r="Q1782" s="346" t="str">
        <f aca="false">N1782&amp;" "&amp;O1782</f>
        <v>65000 1110</v>
      </c>
      <c r="R1782" s="346" t="str">
        <f aca="false">N1782&amp;" "&amp;M1782&amp;" "&amp;O1782</f>
        <v>65000 9 1110</v>
      </c>
    </row>
    <row r="1783" customFormat="false" ht="11.25" hidden="false" customHeight="true" outlineLevel="0" collapsed="false">
      <c r="K1783" s="0" t="n">
        <v>2015</v>
      </c>
      <c r="L1783" s="0" t="n">
        <v>34</v>
      </c>
      <c r="M1783" s="0" t="n">
        <v>9</v>
      </c>
      <c r="N1783" s="0" t="n">
        <v>65000</v>
      </c>
      <c r="O1783" s="0" t="n">
        <v>1130</v>
      </c>
      <c r="P1783" s="346" t="n">
        <v>1</v>
      </c>
      <c r="Q1783" s="346" t="str">
        <f aca="false">N1783&amp;" "&amp;O1783</f>
        <v>65000 1130</v>
      </c>
      <c r="R1783" s="346" t="str">
        <f aca="false">N1783&amp;" "&amp;M1783&amp;" "&amp;O1783</f>
        <v>65000 9 1130</v>
      </c>
    </row>
    <row r="1784" customFormat="false" ht="11.25" hidden="false" customHeight="true" outlineLevel="0" collapsed="false">
      <c r="K1784" s="0" t="n">
        <v>2015</v>
      </c>
      <c r="L1784" s="0" t="n">
        <v>34</v>
      </c>
      <c r="M1784" s="0" t="n">
        <v>9</v>
      </c>
      <c r="N1784" s="0" t="n">
        <v>65000</v>
      </c>
      <c r="O1784" s="0" t="n">
        <v>1150</v>
      </c>
      <c r="P1784" s="346" t="n">
        <v>0.52</v>
      </c>
      <c r="Q1784" s="346" t="str">
        <f aca="false">N1784&amp;" "&amp;O1784</f>
        <v>65000 1150</v>
      </c>
      <c r="R1784" s="346" t="str">
        <f aca="false">N1784&amp;" "&amp;M1784&amp;" "&amp;O1784</f>
        <v>65000 9 1150</v>
      </c>
    </row>
    <row r="1785" customFormat="false" ht="11.25" hidden="false" customHeight="true" outlineLevel="0" collapsed="false">
      <c r="K1785" s="0" t="n">
        <v>2015</v>
      </c>
      <c r="L1785" s="0" t="n">
        <v>34</v>
      </c>
      <c r="M1785" s="0" t="n">
        <v>9</v>
      </c>
      <c r="N1785" s="0" t="n">
        <v>65000</v>
      </c>
      <c r="O1785" s="0" t="n">
        <v>1190</v>
      </c>
      <c r="P1785" s="346" t="n">
        <v>87.81</v>
      </c>
      <c r="Q1785" s="346" t="str">
        <f aca="false">N1785&amp;" "&amp;O1785</f>
        <v>65000 1190</v>
      </c>
      <c r="R1785" s="346" t="str">
        <f aca="false">N1785&amp;" "&amp;M1785&amp;" "&amp;O1785</f>
        <v>65000 9 1190</v>
      </c>
    </row>
    <row r="1786" customFormat="false" ht="11.25" hidden="false" customHeight="true" outlineLevel="0" collapsed="false">
      <c r="K1786" s="0" t="n">
        <v>2015</v>
      </c>
      <c r="L1786" s="0" t="n">
        <v>34</v>
      </c>
      <c r="M1786" s="0" t="n">
        <v>9</v>
      </c>
      <c r="N1786" s="0" t="n">
        <v>66000</v>
      </c>
      <c r="O1786" s="0" t="n">
        <v>1130</v>
      </c>
      <c r="P1786" s="346" t="n">
        <v>0.5</v>
      </c>
      <c r="Q1786" s="346" t="str">
        <f aca="false">N1786&amp;" "&amp;O1786</f>
        <v>66000 1130</v>
      </c>
      <c r="R1786" s="346" t="str">
        <f aca="false">N1786&amp;" "&amp;M1786&amp;" "&amp;O1786</f>
        <v>66000 9 1130</v>
      </c>
    </row>
    <row r="1787" customFormat="false" ht="11.25" hidden="false" customHeight="true" outlineLevel="0" collapsed="false">
      <c r="K1787" s="0" t="n">
        <v>2015</v>
      </c>
      <c r="L1787" s="0" t="n">
        <v>34</v>
      </c>
      <c r="M1787" s="0" t="n">
        <v>9</v>
      </c>
      <c r="N1787" s="0" t="n">
        <v>68000</v>
      </c>
      <c r="O1787" s="0" t="n">
        <v>1110</v>
      </c>
      <c r="P1787" s="346" t="n">
        <v>1</v>
      </c>
      <c r="Q1787" s="346" t="str">
        <f aca="false">N1787&amp;" "&amp;O1787</f>
        <v>68000 1110</v>
      </c>
      <c r="R1787" s="346" t="str">
        <f aca="false">N1787&amp;" "&amp;M1787&amp;" "&amp;O1787</f>
        <v>68000 9 1110</v>
      </c>
    </row>
    <row r="1788" customFormat="false" ht="11.25" hidden="false" customHeight="true" outlineLevel="0" collapsed="false">
      <c r="K1788" s="0" t="n">
        <v>2015</v>
      </c>
      <c r="L1788" s="0" t="n">
        <v>34</v>
      </c>
      <c r="M1788" s="0" t="n">
        <v>9</v>
      </c>
      <c r="N1788" s="0" t="n">
        <v>68000</v>
      </c>
      <c r="O1788" s="0" t="n">
        <v>1120</v>
      </c>
      <c r="P1788" s="346" t="n">
        <v>12.48</v>
      </c>
      <c r="Q1788" s="346" t="str">
        <f aca="false">N1788&amp;" "&amp;O1788</f>
        <v>68000 1120</v>
      </c>
      <c r="R1788" s="346" t="str">
        <f aca="false">N1788&amp;" "&amp;M1788&amp;" "&amp;O1788</f>
        <v>68000 9 1120</v>
      </c>
    </row>
    <row r="1789" customFormat="false" ht="11.25" hidden="false" customHeight="true" outlineLevel="0" collapsed="false">
      <c r="K1789" s="0" t="n">
        <v>2015</v>
      </c>
      <c r="L1789" s="0" t="n">
        <v>34</v>
      </c>
      <c r="M1789" s="0" t="n">
        <v>9</v>
      </c>
      <c r="N1789" s="0" t="n">
        <v>68000</v>
      </c>
      <c r="O1789" s="0" t="n">
        <v>1133</v>
      </c>
      <c r="P1789" s="346" t="n">
        <v>7.81</v>
      </c>
      <c r="Q1789" s="346" t="str">
        <f aca="false">N1789&amp;" "&amp;O1789</f>
        <v>68000 1133</v>
      </c>
      <c r="R1789" s="346" t="str">
        <f aca="false">N1789&amp;" "&amp;M1789&amp;" "&amp;O1789</f>
        <v>68000 9 1133</v>
      </c>
    </row>
    <row r="1790" customFormat="false" ht="11.25" hidden="false" customHeight="true" outlineLevel="0" collapsed="false">
      <c r="K1790" s="0" t="n">
        <v>2015</v>
      </c>
      <c r="L1790" s="0" t="n">
        <v>34</v>
      </c>
      <c r="M1790" s="0" t="n">
        <v>9</v>
      </c>
      <c r="N1790" s="0" t="n">
        <v>68000</v>
      </c>
      <c r="O1790" s="0" t="n">
        <v>1141</v>
      </c>
      <c r="P1790" s="346" t="n">
        <v>23.77</v>
      </c>
      <c r="Q1790" s="346" t="str">
        <f aca="false">N1790&amp;" "&amp;O1790</f>
        <v>68000 1141</v>
      </c>
      <c r="R1790" s="346" t="str">
        <f aca="false">N1790&amp;" "&amp;M1790&amp;" "&amp;O1790</f>
        <v>68000 9 1141</v>
      </c>
    </row>
    <row r="1791" customFormat="false" ht="11.25" hidden="false" customHeight="true" outlineLevel="0" collapsed="false">
      <c r="K1791" s="0" t="n">
        <v>2015</v>
      </c>
      <c r="L1791" s="0" t="n">
        <v>34</v>
      </c>
      <c r="M1791" s="0" t="n">
        <v>9</v>
      </c>
      <c r="N1791" s="0" t="n">
        <v>68000</v>
      </c>
      <c r="O1791" s="0" t="n">
        <v>1150</v>
      </c>
      <c r="P1791" s="346" t="n">
        <v>2.25</v>
      </c>
      <c r="Q1791" s="346" t="str">
        <f aca="false">N1791&amp;" "&amp;O1791</f>
        <v>68000 1150</v>
      </c>
      <c r="R1791" s="346" t="str">
        <f aca="false">N1791&amp;" "&amp;M1791&amp;" "&amp;O1791</f>
        <v>68000 9 1150</v>
      </c>
    </row>
    <row r="1792" customFormat="false" ht="11.25" hidden="false" customHeight="true" outlineLevel="0" collapsed="false">
      <c r="K1792" s="0" t="n">
        <v>2015</v>
      </c>
      <c r="L1792" s="0" t="n">
        <v>34</v>
      </c>
      <c r="M1792" s="0" t="n">
        <v>2</v>
      </c>
      <c r="N1792" s="0" t="n">
        <v>61100</v>
      </c>
      <c r="O1792" s="0" t="n">
        <v>1120</v>
      </c>
      <c r="P1792" s="346" t="n">
        <v>574.08</v>
      </c>
      <c r="Q1792" s="346" t="str">
        <f aca="false">N1792&amp;" "&amp;O1792</f>
        <v>61100 1120</v>
      </c>
      <c r="R1792" s="346" t="str">
        <f aca="false">N1792&amp;" "&amp;M1792&amp;" "&amp;O1792</f>
        <v>61100 2 1120</v>
      </c>
    </row>
    <row r="1793" customFormat="false" ht="11.25" hidden="false" customHeight="true" outlineLevel="0" collapsed="false">
      <c r="K1793" s="0" t="n">
        <v>2015</v>
      </c>
      <c r="L1793" s="0" t="n">
        <v>34</v>
      </c>
      <c r="M1793" s="0" t="n">
        <v>2</v>
      </c>
      <c r="N1793" s="0" t="n">
        <v>61100</v>
      </c>
      <c r="O1793" s="0" t="n">
        <v>1151</v>
      </c>
      <c r="P1793" s="346" t="n">
        <v>160.81</v>
      </c>
      <c r="Q1793" s="346" t="str">
        <f aca="false">N1793&amp;" "&amp;O1793</f>
        <v>61100 1151</v>
      </c>
      <c r="R1793" s="346" t="str">
        <f aca="false">N1793&amp;" "&amp;M1793&amp;" "&amp;O1793</f>
        <v>61100 2 1151</v>
      </c>
    </row>
    <row r="1794" customFormat="false" ht="11.25" hidden="false" customHeight="true" outlineLevel="0" collapsed="false">
      <c r="K1794" s="0" t="n">
        <v>2015</v>
      </c>
      <c r="L1794" s="0" t="n">
        <v>34</v>
      </c>
      <c r="M1794" s="0" t="n">
        <v>2</v>
      </c>
      <c r="N1794" s="0" t="n">
        <v>61100</v>
      </c>
      <c r="O1794" s="0" t="n">
        <v>1520</v>
      </c>
      <c r="P1794" s="346" t="n">
        <v>59.31</v>
      </c>
      <c r="Q1794" s="346" t="str">
        <f aca="false">N1794&amp;" "&amp;O1794</f>
        <v>61100 1520</v>
      </c>
      <c r="R1794" s="346" t="str">
        <f aca="false">N1794&amp;" "&amp;M1794&amp;" "&amp;O1794</f>
        <v>61100 2 1520</v>
      </c>
    </row>
    <row r="1795" customFormat="false" ht="11.25" hidden="false" customHeight="true" outlineLevel="0" collapsed="false">
      <c r="K1795" s="0" t="n">
        <v>2015</v>
      </c>
      <c r="L1795" s="0" t="n">
        <v>34</v>
      </c>
      <c r="M1795" s="0" t="n">
        <v>2</v>
      </c>
      <c r="N1795" s="0" t="n">
        <v>61210</v>
      </c>
      <c r="O1795" s="0" t="n">
        <v>1120</v>
      </c>
      <c r="P1795" s="346" t="n">
        <v>19.86</v>
      </c>
      <c r="Q1795" s="346" t="str">
        <f aca="false">N1795&amp;" "&amp;O1795</f>
        <v>61210 1120</v>
      </c>
      <c r="R1795" s="346" t="str">
        <f aca="false">N1795&amp;" "&amp;M1795&amp;" "&amp;O1795</f>
        <v>61210 2 1120</v>
      </c>
    </row>
    <row r="1796" customFormat="false" ht="11.25" hidden="false" customHeight="true" outlineLevel="0" collapsed="false">
      <c r="K1796" s="0" t="n">
        <v>2015</v>
      </c>
      <c r="L1796" s="0" t="n">
        <v>34</v>
      </c>
      <c r="M1796" s="0" t="n">
        <v>2</v>
      </c>
      <c r="N1796" s="0" t="n">
        <v>61210</v>
      </c>
      <c r="O1796" s="0" t="n">
        <v>1150</v>
      </c>
      <c r="P1796" s="346" t="n">
        <v>3.57</v>
      </c>
      <c r="Q1796" s="346" t="str">
        <f aca="false">N1796&amp;" "&amp;O1796</f>
        <v>61210 1150</v>
      </c>
      <c r="R1796" s="346" t="str">
        <f aca="false">N1796&amp;" "&amp;M1796&amp;" "&amp;O1796</f>
        <v>61210 2 1150</v>
      </c>
    </row>
    <row r="1797" customFormat="false" ht="11.25" hidden="false" customHeight="true" outlineLevel="0" collapsed="false">
      <c r="K1797" s="0" t="n">
        <v>2015</v>
      </c>
      <c r="L1797" s="0" t="n">
        <v>34</v>
      </c>
      <c r="M1797" s="0" t="n">
        <v>2</v>
      </c>
      <c r="N1797" s="0" t="n">
        <v>61210</v>
      </c>
      <c r="O1797" s="0" t="n">
        <v>1520</v>
      </c>
      <c r="P1797" s="346" t="n">
        <v>0.04</v>
      </c>
      <c r="Q1797" s="346" t="str">
        <f aca="false">N1797&amp;" "&amp;O1797</f>
        <v>61210 1520</v>
      </c>
      <c r="R1797" s="346" t="str">
        <f aca="false">N1797&amp;" "&amp;M1797&amp;" "&amp;O1797</f>
        <v>61210 2 1520</v>
      </c>
    </row>
    <row r="1798" customFormat="false" ht="11.25" hidden="false" customHeight="true" outlineLevel="0" collapsed="false">
      <c r="K1798" s="0" t="n">
        <v>2015</v>
      </c>
      <c r="L1798" s="0" t="n">
        <v>34</v>
      </c>
      <c r="M1798" s="0" t="n">
        <v>2</v>
      </c>
      <c r="N1798" s="0" t="n">
        <v>61220</v>
      </c>
      <c r="O1798" s="0" t="n">
        <v>1120</v>
      </c>
      <c r="P1798" s="346" t="n">
        <v>0.65</v>
      </c>
      <c r="Q1798" s="346" t="str">
        <f aca="false">N1798&amp;" "&amp;O1798</f>
        <v>61220 1120</v>
      </c>
      <c r="R1798" s="346" t="str">
        <f aca="false">N1798&amp;" "&amp;M1798&amp;" "&amp;O1798</f>
        <v>61220 2 1120</v>
      </c>
    </row>
    <row r="1799" customFormat="false" ht="11.25" hidden="false" customHeight="true" outlineLevel="0" collapsed="false">
      <c r="K1799" s="0" t="n">
        <v>2015</v>
      </c>
      <c r="L1799" s="0" t="n">
        <v>34</v>
      </c>
      <c r="M1799" s="0" t="n">
        <v>2</v>
      </c>
      <c r="N1799" s="0" t="n">
        <v>61220</v>
      </c>
      <c r="O1799" s="0" t="n">
        <v>1130</v>
      </c>
      <c r="P1799" s="346" t="n">
        <v>5.14</v>
      </c>
      <c r="Q1799" s="346" t="str">
        <f aca="false">N1799&amp;" "&amp;O1799</f>
        <v>61220 1130</v>
      </c>
      <c r="R1799" s="346" t="str">
        <f aca="false">N1799&amp;" "&amp;M1799&amp;" "&amp;O1799</f>
        <v>61220 2 1130</v>
      </c>
    </row>
    <row r="1800" customFormat="false" ht="11.25" hidden="false" customHeight="true" outlineLevel="0" collapsed="false">
      <c r="K1800" s="0" t="n">
        <v>2015</v>
      </c>
      <c r="L1800" s="0" t="n">
        <v>34</v>
      </c>
      <c r="M1800" s="0" t="n">
        <v>2</v>
      </c>
      <c r="N1800" s="0" t="n">
        <v>61220</v>
      </c>
      <c r="O1800" s="0" t="n">
        <v>1150</v>
      </c>
      <c r="P1800" s="346" t="n">
        <v>1</v>
      </c>
      <c r="Q1800" s="346" t="str">
        <f aca="false">N1800&amp;" "&amp;O1800</f>
        <v>61220 1150</v>
      </c>
      <c r="R1800" s="346" t="str">
        <f aca="false">N1800&amp;" "&amp;M1800&amp;" "&amp;O1800</f>
        <v>61220 2 1150</v>
      </c>
    </row>
    <row r="1801" customFormat="false" ht="11.25" hidden="false" customHeight="true" outlineLevel="0" collapsed="false">
      <c r="K1801" s="0" t="n">
        <v>2015</v>
      </c>
      <c r="L1801" s="0" t="n">
        <v>34</v>
      </c>
      <c r="M1801" s="0" t="n">
        <v>2</v>
      </c>
      <c r="N1801" s="0" t="n">
        <v>61230</v>
      </c>
      <c r="O1801" s="0" t="n">
        <v>1120</v>
      </c>
      <c r="P1801" s="346" t="n">
        <v>0.04</v>
      </c>
      <c r="Q1801" s="346" t="str">
        <f aca="false">N1801&amp;" "&amp;O1801</f>
        <v>61230 1120</v>
      </c>
      <c r="R1801" s="346" t="str">
        <f aca="false">N1801&amp;" "&amp;M1801&amp;" "&amp;O1801</f>
        <v>61230 2 1120</v>
      </c>
    </row>
    <row r="1802" customFormat="false" ht="11.25" hidden="false" customHeight="true" outlineLevel="0" collapsed="false">
      <c r="K1802" s="0" t="n">
        <v>2015</v>
      </c>
      <c r="L1802" s="0" t="n">
        <v>34</v>
      </c>
      <c r="M1802" s="0" t="n">
        <v>2</v>
      </c>
      <c r="N1802" s="0" t="n">
        <v>61310</v>
      </c>
      <c r="O1802" s="0" t="n">
        <v>1110</v>
      </c>
      <c r="P1802" s="346" t="n">
        <v>4.67</v>
      </c>
      <c r="Q1802" s="346" t="str">
        <f aca="false">N1802&amp;" "&amp;O1802</f>
        <v>61310 1110</v>
      </c>
      <c r="R1802" s="346" t="str">
        <f aca="false">N1802&amp;" "&amp;M1802&amp;" "&amp;O1802</f>
        <v>61310 2 1110</v>
      </c>
    </row>
    <row r="1803" customFormat="false" ht="11.25" hidden="false" customHeight="true" outlineLevel="0" collapsed="false">
      <c r="K1803" s="0" t="n">
        <v>2015</v>
      </c>
      <c r="L1803" s="0" t="n">
        <v>34</v>
      </c>
      <c r="M1803" s="0" t="n">
        <v>2</v>
      </c>
      <c r="N1803" s="0" t="n">
        <v>61310</v>
      </c>
      <c r="O1803" s="0" t="n">
        <v>1120</v>
      </c>
      <c r="P1803" s="346" t="n">
        <v>26.04</v>
      </c>
      <c r="Q1803" s="346" t="str">
        <f aca="false">N1803&amp;" "&amp;O1803</f>
        <v>61310 1120</v>
      </c>
      <c r="R1803" s="346" t="str">
        <f aca="false">N1803&amp;" "&amp;M1803&amp;" "&amp;O1803</f>
        <v>61310 2 1120</v>
      </c>
    </row>
    <row r="1804" customFormat="false" ht="11.25" hidden="false" customHeight="true" outlineLevel="0" collapsed="false">
      <c r="K1804" s="0" t="n">
        <v>2015</v>
      </c>
      <c r="L1804" s="0" t="n">
        <v>34</v>
      </c>
      <c r="M1804" s="0" t="n">
        <v>2</v>
      </c>
      <c r="N1804" s="0" t="n">
        <v>61310</v>
      </c>
      <c r="O1804" s="0" t="n">
        <v>1150</v>
      </c>
      <c r="P1804" s="346" t="n">
        <v>7.3</v>
      </c>
      <c r="Q1804" s="346" t="str">
        <f aca="false">N1804&amp;" "&amp;O1804</f>
        <v>61310 1150</v>
      </c>
      <c r="R1804" s="346" t="str">
        <f aca="false">N1804&amp;" "&amp;M1804&amp;" "&amp;O1804</f>
        <v>61310 2 1150</v>
      </c>
    </row>
    <row r="1805" customFormat="false" ht="11.25" hidden="false" customHeight="true" outlineLevel="0" collapsed="false">
      <c r="K1805" s="0" t="n">
        <v>2015</v>
      </c>
      <c r="L1805" s="0" t="n">
        <v>34</v>
      </c>
      <c r="M1805" s="0" t="n">
        <v>2</v>
      </c>
      <c r="N1805" s="0" t="n">
        <v>61320</v>
      </c>
      <c r="O1805" s="0" t="n">
        <v>1120</v>
      </c>
      <c r="P1805" s="346" t="n">
        <v>0.27</v>
      </c>
      <c r="Q1805" s="346" t="str">
        <f aca="false">N1805&amp;" "&amp;O1805</f>
        <v>61320 1120</v>
      </c>
      <c r="R1805" s="346" t="str">
        <f aca="false">N1805&amp;" "&amp;M1805&amp;" "&amp;O1805</f>
        <v>61320 2 1120</v>
      </c>
    </row>
    <row r="1806" customFormat="false" ht="11.25" hidden="false" customHeight="true" outlineLevel="0" collapsed="false">
      <c r="K1806" s="0" t="n">
        <v>2015</v>
      </c>
      <c r="L1806" s="0" t="n">
        <v>34</v>
      </c>
      <c r="M1806" s="0" t="n">
        <v>2</v>
      </c>
      <c r="N1806" s="0" t="n">
        <v>61320</v>
      </c>
      <c r="O1806" s="0" t="n">
        <v>1122</v>
      </c>
      <c r="P1806" s="346" t="n">
        <v>12.11</v>
      </c>
      <c r="Q1806" s="346" t="str">
        <f aca="false">N1806&amp;" "&amp;O1806</f>
        <v>61320 1122</v>
      </c>
      <c r="R1806" s="346" t="str">
        <f aca="false">N1806&amp;" "&amp;M1806&amp;" "&amp;O1806</f>
        <v>61320 2 1122</v>
      </c>
    </row>
    <row r="1807" customFormat="false" ht="11.25" hidden="false" customHeight="true" outlineLevel="0" collapsed="false">
      <c r="K1807" s="0" t="n">
        <v>2015</v>
      </c>
      <c r="L1807" s="0" t="n">
        <v>34</v>
      </c>
      <c r="M1807" s="0" t="n">
        <v>2</v>
      </c>
      <c r="N1807" s="0" t="n">
        <v>61320</v>
      </c>
      <c r="O1807" s="0" t="n">
        <v>1140</v>
      </c>
      <c r="P1807" s="346" t="n">
        <v>0.25</v>
      </c>
      <c r="Q1807" s="346" t="str">
        <f aca="false">N1807&amp;" "&amp;O1807</f>
        <v>61320 1140</v>
      </c>
      <c r="R1807" s="346" t="str">
        <f aca="false">N1807&amp;" "&amp;M1807&amp;" "&amp;O1807</f>
        <v>61320 2 1140</v>
      </c>
    </row>
    <row r="1808" customFormat="false" ht="11.25" hidden="false" customHeight="true" outlineLevel="0" collapsed="false">
      <c r="K1808" s="0" t="n">
        <v>2015</v>
      </c>
      <c r="L1808" s="0" t="n">
        <v>34</v>
      </c>
      <c r="M1808" s="0" t="n">
        <v>2</v>
      </c>
      <c r="N1808" s="0" t="n">
        <v>61320</v>
      </c>
      <c r="O1808" s="0" t="n">
        <v>1150</v>
      </c>
      <c r="P1808" s="346" t="n">
        <v>12.02</v>
      </c>
      <c r="Q1808" s="346" t="str">
        <f aca="false">N1808&amp;" "&amp;O1808</f>
        <v>61320 1150</v>
      </c>
      <c r="R1808" s="346" t="str">
        <f aca="false">N1808&amp;" "&amp;M1808&amp;" "&amp;O1808</f>
        <v>61320 2 1150</v>
      </c>
    </row>
    <row r="1809" customFormat="false" ht="11.25" hidden="false" customHeight="true" outlineLevel="0" collapsed="false">
      <c r="K1809" s="0" t="n">
        <v>2015</v>
      </c>
      <c r="L1809" s="0" t="n">
        <v>34</v>
      </c>
      <c r="M1809" s="0" t="n">
        <v>2</v>
      </c>
      <c r="N1809" s="0" t="n">
        <v>61410</v>
      </c>
      <c r="O1809" s="0" t="n">
        <v>1126</v>
      </c>
      <c r="P1809" s="346" t="n">
        <v>13.55</v>
      </c>
      <c r="Q1809" s="346" t="str">
        <f aca="false">N1809&amp;" "&amp;O1809</f>
        <v>61410 1126</v>
      </c>
      <c r="R1809" s="346" t="str">
        <f aca="false">N1809&amp;" "&amp;M1809&amp;" "&amp;O1809</f>
        <v>61410 2 1126</v>
      </c>
    </row>
    <row r="1810" customFormat="false" ht="11.25" hidden="false" customHeight="true" outlineLevel="0" collapsed="false">
      <c r="K1810" s="0" t="n">
        <v>2015</v>
      </c>
      <c r="L1810" s="0" t="n">
        <v>34</v>
      </c>
      <c r="M1810" s="0" t="n">
        <v>2</v>
      </c>
      <c r="N1810" s="0" t="n">
        <v>61410</v>
      </c>
      <c r="O1810" s="0" t="n">
        <v>1127</v>
      </c>
      <c r="P1810" s="346" t="n">
        <v>17.76</v>
      </c>
      <c r="Q1810" s="346" t="str">
        <f aca="false">N1810&amp;" "&amp;O1810</f>
        <v>61410 1127</v>
      </c>
      <c r="R1810" s="346" t="str">
        <f aca="false">N1810&amp;" "&amp;M1810&amp;" "&amp;O1810</f>
        <v>61410 2 1127</v>
      </c>
    </row>
    <row r="1811" customFormat="false" ht="11.25" hidden="false" customHeight="true" outlineLevel="0" collapsed="false">
      <c r="K1811" s="0" t="n">
        <v>2015</v>
      </c>
      <c r="L1811" s="0" t="n">
        <v>34</v>
      </c>
      <c r="M1811" s="0" t="n">
        <v>2</v>
      </c>
      <c r="N1811" s="0" t="n">
        <v>61410</v>
      </c>
      <c r="O1811" s="0" t="n">
        <v>1150</v>
      </c>
      <c r="P1811" s="346" t="n">
        <v>41.42</v>
      </c>
      <c r="Q1811" s="346" t="str">
        <f aca="false">N1811&amp;" "&amp;O1811</f>
        <v>61410 1150</v>
      </c>
      <c r="R1811" s="346" t="str">
        <f aca="false">N1811&amp;" "&amp;M1811&amp;" "&amp;O1811</f>
        <v>61410 2 1150</v>
      </c>
    </row>
    <row r="1812" customFormat="false" ht="11.25" hidden="false" customHeight="true" outlineLevel="0" collapsed="false">
      <c r="K1812" s="0" t="n">
        <v>2015</v>
      </c>
      <c r="L1812" s="0" t="n">
        <v>34</v>
      </c>
      <c r="M1812" s="0" t="n">
        <v>3</v>
      </c>
      <c r="N1812" s="0" t="n">
        <v>61100</v>
      </c>
      <c r="O1812" s="0" t="n">
        <v>1120</v>
      </c>
      <c r="P1812" s="346" t="n">
        <v>415.22</v>
      </c>
      <c r="Q1812" s="346" t="str">
        <f aca="false">N1812&amp;" "&amp;O1812</f>
        <v>61100 1120</v>
      </c>
      <c r="R1812" s="346" t="str">
        <f aca="false">N1812&amp;" "&amp;M1812&amp;" "&amp;O1812</f>
        <v>61100 3 1120</v>
      </c>
    </row>
    <row r="1813" customFormat="false" ht="11.25" hidden="false" customHeight="true" outlineLevel="0" collapsed="false">
      <c r="K1813" s="0" t="n">
        <v>2015</v>
      </c>
      <c r="L1813" s="0" t="n">
        <v>34</v>
      </c>
      <c r="M1813" s="0" t="n">
        <v>3</v>
      </c>
      <c r="N1813" s="0" t="n">
        <v>61100</v>
      </c>
      <c r="O1813" s="0" t="n">
        <v>1151</v>
      </c>
      <c r="P1813" s="346" t="n">
        <v>39.64</v>
      </c>
      <c r="Q1813" s="346" t="str">
        <f aca="false">N1813&amp;" "&amp;O1813</f>
        <v>61100 1151</v>
      </c>
      <c r="R1813" s="346" t="str">
        <f aca="false">N1813&amp;" "&amp;M1813&amp;" "&amp;O1813</f>
        <v>61100 3 1151</v>
      </c>
    </row>
    <row r="1814" customFormat="false" ht="11.25" hidden="false" customHeight="true" outlineLevel="0" collapsed="false">
      <c r="K1814" s="0" t="n">
        <v>2015</v>
      </c>
      <c r="L1814" s="0" t="n">
        <v>34</v>
      </c>
      <c r="M1814" s="0" t="n">
        <v>3</v>
      </c>
      <c r="N1814" s="0" t="n">
        <v>61100</v>
      </c>
      <c r="O1814" s="0" t="n">
        <v>1520</v>
      </c>
      <c r="P1814" s="346" t="n">
        <v>30.35</v>
      </c>
      <c r="Q1814" s="346" t="str">
        <f aca="false">N1814&amp;" "&amp;O1814</f>
        <v>61100 1520</v>
      </c>
      <c r="R1814" s="346" t="str">
        <f aca="false">N1814&amp;" "&amp;M1814&amp;" "&amp;O1814</f>
        <v>61100 3 1520</v>
      </c>
    </row>
    <row r="1815" customFormat="false" ht="11.25" hidden="false" customHeight="true" outlineLevel="0" collapsed="false">
      <c r="K1815" s="0" t="n">
        <v>2015</v>
      </c>
      <c r="L1815" s="0" t="n">
        <v>34</v>
      </c>
      <c r="M1815" s="0" t="n">
        <v>3</v>
      </c>
      <c r="N1815" s="0" t="n">
        <v>61210</v>
      </c>
      <c r="O1815" s="0" t="n">
        <v>1120</v>
      </c>
      <c r="P1815" s="346" t="n">
        <v>28.41</v>
      </c>
      <c r="Q1815" s="346" t="str">
        <f aca="false">N1815&amp;" "&amp;O1815</f>
        <v>61210 1120</v>
      </c>
      <c r="R1815" s="346" t="str">
        <f aca="false">N1815&amp;" "&amp;M1815&amp;" "&amp;O1815</f>
        <v>61210 3 1120</v>
      </c>
    </row>
    <row r="1816" customFormat="false" ht="11.25" hidden="false" customHeight="true" outlineLevel="0" collapsed="false">
      <c r="K1816" s="0" t="n">
        <v>2015</v>
      </c>
      <c r="L1816" s="0" t="n">
        <v>34</v>
      </c>
      <c r="M1816" s="0" t="n">
        <v>3</v>
      </c>
      <c r="N1816" s="0" t="n">
        <v>61210</v>
      </c>
      <c r="O1816" s="0" t="n">
        <v>1150</v>
      </c>
      <c r="P1816" s="346" t="n">
        <v>8.45</v>
      </c>
      <c r="Q1816" s="346" t="str">
        <f aca="false">N1816&amp;" "&amp;O1816</f>
        <v>61210 1150</v>
      </c>
      <c r="R1816" s="346" t="str">
        <f aca="false">N1816&amp;" "&amp;M1816&amp;" "&amp;O1816</f>
        <v>61210 3 1150</v>
      </c>
    </row>
    <row r="1817" customFormat="false" ht="11.25" hidden="false" customHeight="true" outlineLevel="0" collapsed="false">
      <c r="K1817" s="0" t="n">
        <v>2015</v>
      </c>
      <c r="L1817" s="0" t="n">
        <v>34</v>
      </c>
      <c r="M1817" s="0" t="n">
        <v>3</v>
      </c>
      <c r="N1817" s="0" t="n">
        <v>61210</v>
      </c>
      <c r="O1817" s="0" t="n">
        <v>1520</v>
      </c>
      <c r="P1817" s="346" t="n">
        <v>0.15</v>
      </c>
      <c r="Q1817" s="346" t="str">
        <f aca="false">N1817&amp;" "&amp;O1817</f>
        <v>61210 1520</v>
      </c>
      <c r="R1817" s="346" t="str">
        <f aca="false">N1817&amp;" "&amp;M1817&amp;" "&amp;O1817</f>
        <v>61210 3 1520</v>
      </c>
    </row>
    <row r="1818" customFormat="false" ht="11.25" hidden="false" customHeight="true" outlineLevel="0" collapsed="false">
      <c r="K1818" s="0" t="n">
        <v>2015</v>
      </c>
      <c r="L1818" s="0" t="n">
        <v>34</v>
      </c>
      <c r="M1818" s="0" t="n">
        <v>3</v>
      </c>
      <c r="N1818" s="0" t="n">
        <v>61220</v>
      </c>
      <c r="O1818" s="0" t="n">
        <v>1120</v>
      </c>
      <c r="P1818" s="346" t="n">
        <v>0.35</v>
      </c>
      <c r="Q1818" s="346" t="str">
        <f aca="false">N1818&amp;" "&amp;O1818</f>
        <v>61220 1120</v>
      </c>
      <c r="R1818" s="346" t="str">
        <f aca="false">N1818&amp;" "&amp;M1818&amp;" "&amp;O1818</f>
        <v>61220 3 1120</v>
      </c>
    </row>
    <row r="1819" customFormat="false" ht="11.25" hidden="false" customHeight="true" outlineLevel="0" collapsed="false">
      <c r="K1819" s="0" t="n">
        <v>2015</v>
      </c>
      <c r="L1819" s="0" t="n">
        <v>34</v>
      </c>
      <c r="M1819" s="0" t="n">
        <v>3</v>
      </c>
      <c r="N1819" s="0" t="n">
        <v>61220</v>
      </c>
      <c r="O1819" s="0" t="n">
        <v>1130</v>
      </c>
      <c r="P1819" s="346" t="n">
        <v>3.95</v>
      </c>
      <c r="Q1819" s="346" t="str">
        <f aca="false">N1819&amp;" "&amp;O1819</f>
        <v>61220 1130</v>
      </c>
      <c r="R1819" s="346" t="str">
        <f aca="false">N1819&amp;" "&amp;M1819&amp;" "&amp;O1819</f>
        <v>61220 3 1130</v>
      </c>
    </row>
    <row r="1820" customFormat="false" ht="11.25" hidden="false" customHeight="true" outlineLevel="0" collapsed="false">
      <c r="K1820" s="0" t="n">
        <v>2015</v>
      </c>
      <c r="L1820" s="0" t="n">
        <v>34</v>
      </c>
      <c r="M1820" s="0" t="n">
        <v>3</v>
      </c>
      <c r="N1820" s="0" t="n">
        <v>61230</v>
      </c>
      <c r="O1820" s="0" t="n">
        <v>1120</v>
      </c>
      <c r="P1820" s="346" t="n">
        <v>3.13</v>
      </c>
      <c r="Q1820" s="346" t="str">
        <f aca="false">N1820&amp;" "&amp;O1820</f>
        <v>61230 1120</v>
      </c>
      <c r="R1820" s="346" t="str">
        <f aca="false">N1820&amp;" "&amp;M1820&amp;" "&amp;O1820</f>
        <v>61230 3 1120</v>
      </c>
    </row>
    <row r="1821" customFormat="false" ht="11.25" hidden="false" customHeight="true" outlineLevel="0" collapsed="false">
      <c r="K1821" s="0" t="n">
        <v>2015</v>
      </c>
      <c r="L1821" s="0" t="n">
        <v>34</v>
      </c>
      <c r="M1821" s="0" t="n">
        <v>3</v>
      </c>
      <c r="N1821" s="0" t="n">
        <v>61310</v>
      </c>
      <c r="O1821" s="0" t="n">
        <v>1110</v>
      </c>
      <c r="P1821" s="346" t="n">
        <v>3.11</v>
      </c>
      <c r="Q1821" s="346" t="str">
        <f aca="false">N1821&amp;" "&amp;O1821</f>
        <v>61310 1110</v>
      </c>
      <c r="R1821" s="346" t="str">
        <f aca="false">N1821&amp;" "&amp;M1821&amp;" "&amp;O1821</f>
        <v>61310 3 1110</v>
      </c>
    </row>
    <row r="1822" customFormat="false" ht="11.25" hidden="false" customHeight="true" outlineLevel="0" collapsed="false">
      <c r="K1822" s="0" t="n">
        <v>2015</v>
      </c>
      <c r="L1822" s="0" t="n">
        <v>34</v>
      </c>
      <c r="M1822" s="0" t="n">
        <v>3</v>
      </c>
      <c r="N1822" s="0" t="n">
        <v>61310</v>
      </c>
      <c r="O1822" s="0" t="n">
        <v>1120</v>
      </c>
      <c r="P1822" s="346" t="n">
        <v>8.08</v>
      </c>
      <c r="Q1822" s="346" t="str">
        <f aca="false">N1822&amp;" "&amp;O1822</f>
        <v>61310 1120</v>
      </c>
      <c r="R1822" s="346" t="str">
        <f aca="false">N1822&amp;" "&amp;M1822&amp;" "&amp;O1822</f>
        <v>61310 3 1120</v>
      </c>
    </row>
    <row r="1823" customFormat="false" ht="11.25" hidden="false" customHeight="true" outlineLevel="0" collapsed="false">
      <c r="K1823" s="0" t="n">
        <v>2015</v>
      </c>
      <c r="L1823" s="0" t="n">
        <v>34</v>
      </c>
      <c r="M1823" s="0" t="n">
        <v>3</v>
      </c>
      <c r="N1823" s="0" t="n">
        <v>61310</v>
      </c>
      <c r="O1823" s="0" t="n">
        <v>1150</v>
      </c>
      <c r="P1823" s="346" t="n">
        <v>5.04</v>
      </c>
      <c r="Q1823" s="346" t="str">
        <f aca="false">N1823&amp;" "&amp;O1823</f>
        <v>61310 1150</v>
      </c>
      <c r="R1823" s="346" t="str">
        <f aca="false">N1823&amp;" "&amp;M1823&amp;" "&amp;O1823</f>
        <v>61310 3 1150</v>
      </c>
    </row>
    <row r="1824" customFormat="false" ht="11.25" hidden="false" customHeight="true" outlineLevel="0" collapsed="false">
      <c r="K1824" s="0" t="n">
        <v>2015</v>
      </c>
      <c r="L1824" s="0" t="n">
        <v>34</v>
      </c>
      <c r="M1824" s="0" t="n">
        <v>3</v>
      </c>
      <c r="N1824" s="0" t="n">
        <v>61320</v>
      </c>
      <c r="O1824" s="0" t="n">
        <v>1120</v>
      </c>
      <c r="P1824" s="346" t="n">
        <v>0.15</v>
      </c>
      <c r="Q1824" s="346" t="str">
        <f aca="false">N1824&amp;" "&amp;O1824</f>
        <v>61320 1120</v>
      </c>
      <c r="R1824" s="346" t="str">
        <f aca="false">N1824&amp;" "&amp;M1824&amp;" "&amp;O1824</f>
        <v>61320 3 1120</v>
      </c>
    </row>
    <row r="1825" customFormat="false" ht="11.25" hidden="false" customHeight="true" outlineLevel="0" collapsed="false">
      <c r="K1825" s="0" t="n">
        <v>2015</v>
      </c>
      <c r="L1825" s="0" t="n">
        <v>34</v>
      </c>
      <c r="M1825" s="0" t="n">
        <v>3</v>
      </c>
      <c r="N1825" s="0" t="n">
        <v>61320</v>
      </c>
      <c r="O1825" s="0" t="n">
        <v>1122</v>
      </c>
      <c r="P1825" s="346" t="n">
        <v>10.52</v>
      </c>
      <c r="Q1825" s="346" t="str">
        <f aca="false">N1825&amp;" "&amp;O1825</f>
        <v>61320 1122</v>
      </c>
      <c r="R1825" s="346" t="str">
        <f aca="false">N1825&amp;" "&amp;M1825&amp;" "&amp;O1825</f>
        <v>61320 3 1122</v>
      </c>
    </row>
    <row r="1826" customFormat="false" ht="11.25" hidden="false" customHeight="true" outlineLevel="0" collapsed="false">
      <c r="K1826" s="0" t="n">
        <v>2015</v>
      </c>
      <c r="L1826" s="0" t="n">
        <v>34</v>
      </c>
      <c r="M1826" s="0" t="n">
        <v>3</v>
      </c>
      <c r="N1826" s="0" t="n">
        <v>61320</v>
      </c>
      <c r="O1826" s="0" t="n">
        <v>1140</v>
      </c>
      <c r="P1826" s="346" t="n">
        <v>0.25</v>
      </c>
      <c r="Q1826" s="346" t="str">
        <f aca="false">N1826&amp;" "&amp;O1826</f>
        <v>61320 1140</v>
      </c>
      <c r="R1826" s="346" t="str">
        <f aca="false">N1826&amp;" "&amp;M1826&amp;" "&amp;O1826</f>
        <v>61320 3 1140</v>
      </c>
    </row>
    <row r="1827" customFormat="false" ht="11.25" hidden="false" customHeight="true" outlineLevel="0" collapsed="false">
      <c r="K1827" s="0" t="n">
        <v>2015</v>
      </c>
      <c r="L1827" s="0" t="n">
        <v>34</v>
      </c>
      <c r="M1827" s="0" t="n">
        <v>3</v>
      </c>
      <c r="N1827" s="0" t="n">
        <v>61320</v>
      </c>
      <c r="O1827" s="0" t="n">
        <v>1150</v>
      </c>
      <c r="P1827" s="346" t="n">
        <v>4.42</v>
      </c>
      <c r="Q1827" s="346" t="str">
        <f aca="false">N1827&amp;" "&amp;O1827</f>
        <v>61320 1150</v>
      </c>
      <c r="R1827" s="346" t="str">
        <f aca="false">N1827&amp;" "&amp;M1827&amp;" "&amp;O1827</f>
        <v>61320 3 1150</v>
      </c>
    </row>
    <row r="1828" customFormat="false" ht="11.25" hidden="false" customHeight="true" outlineLevel="0" collapsed="false">
      <c r="K1828" s="0" t="n">
        <v>2015</v>
      </c>
      <c r="L1828" s="0" t="n">
        <v>34</v>
      </c>
      <c r="M1828" s="0" t="n">
        <v>3</v>
      </c>
      <c r="N1828" s="0" t="n">
        <v>61410</v>
      </c>
      <c r="O1828" s="0" t="n">
        <v>1126</v>
      </c>
      <c r="P1828" s="346" t="n">
        <v>5.35</v>
      </c>
      <c r="Q1828" s="346" t="str">
        <f aca="false">N1828&amp;" "&amp;O1828</f>
        <v>61410 1126</v>
      </c>
      <c r="R1828" s="346" t="str">
        <f aca="false">N1828&amp;" "&amp;M1828&amp;" "&amp;O1828</f>
        <v>61410 3 1126</v>
      </c>
    </row>
    <row r="1829" customFormat="false" ht="11.25" hidden="false" customHeight="true" outlineLevel="0" collapsed="false">
      <c r="K1829" s="0" t="n">
        <v>2015</v>
      </c>
      <c r="L1829" s="0" t="n">
        <v>34</v>
      </c>
      <c r="M1829" s="0" t="n">
        <v>3</v>
      </c>
      <c r="N1829" s="0" t="n">
        <v>61410</v>
      </c>
      <c r="O1829" s="0" t="n">
        <v>1127</v>
      </c>
      <c r="P1829" s="346" t="n">
        <v>14.7</v>
      </c>
      <c r="Q1829" s="346" t="str">
        <f aca="false">N1829&amp;" "&amp;O1829</f>
        <v>61410 1127</v>
      </c>
      <c r="R1829" s="346" t="str">
        <f aca="false">N1829&amp;" "&amp;M1829&amp;" "&amp;O1829</f>
        <v>61410 3 1127</v>
      </c>
    </row>
    <row r="1830" customFormat="false" ht="11.25" hidden="false" customHeight="true" outlineLevel="0" collapsed="false">
      <c r="K1830" s="0" t="n">
        <v>2015</v>
      </c>
      <c r="L1830" s="0" t="n">
        <v>34</v>
      </c>
      <c r="M1830" s="0" t="n">
        <v>3</v>
      </c>
      <c r="N1830" s="0" t="n">
        <v>61410</v>
      </c>
      <c r="O1830" s="0" t="n">
        <v>1150</v>
      </c>
      <c r="P1830" s="346" t="n">
        <v>27.93</v>
      </c>
      <c r="Q1830" s="346" t="str">
        <f aca="false">N1830&amp;" "&amp;O1830</f>
        <v>61410 1150</v>
      </c>
      <c r="R1830" s="346" t="str">
        <f aca="false">N1830&amp;" "&amp;M1830&amp;" "&amp;O1830</f>
        <v>61410 3 1150</v>
      </c>
    </row>
    <row r="1831" customFormat="false" ht="11.25" hidden="false" customHeight="true" outlineLevel="0" collapsed="false">
      <c r="K1831" s="0" t="n">
        <v>2015</v>
      </c>
      <c r="L1831" s="0" t="n">
        <v>34</v>
      </c>
      <c r="M1831" s="0" t="n">
        <v>9</v>
      </c>
      <c r="N1831" s="0" t="n">
        <v>61100</v>
      </c>
      <c r="O1831" s="0" t="n">
        <v>1120</v>
      </c>
      <c r="P1831" s="346" t="n">
        <v>8.12</v>
      </c>
      <c r="Q1831" s="346" t="str">
        <f aca="false">N1831&amp;" "&amp;O1831</f>
        <v>61100 1120</v>
      </c>
      <c r="R1831" s="346" t="str">
        <f aca="false">N1831&amp;" "&amp;M1831&amp;" "&amp;O1831</f>
        <v>61100 9 1120</v>
      </c>
    </row>
    <row r="1832" customFormat="false" ht="11.25" hidden="false" customHeight="true" outlineLevel="0" collapsed="false">
      <c r="K1832" s="0" t="n">
        <v>2015</v>
      </c>
      <c r="L1832" s="0" t="n">
        <v>34</v>
      </c>
      <c r="M1832" s="0" t="n">
        <v>9</v>
      </c>
      <c r="N1832" s="0" t="n">
        <v>61100</v>
      </c>
      <c r="O1832" s="0" t="n">
        <v>1150</v>
      </c>
      <c r="P1832" s="346" t="n">
        <v>0.61</v>
      </c>
      <c r="Q1832" s="346" t="str">
        <f aca="false">N1832&amp;" "&amp;O1832</f>
        <v>61100 1150</v>
      </c>
      <c r="R1832" s="346" t="str">
        <f aca="false">N1832&amp;" "&amp;M1832&amp;" "&amp;O1832</f>
        <v>61100 9 1150</v>
      </c>
    </row>
    <row r="1833" customFormat="false" ht="11.25" hidden="false" customHeight="true" outlineLevel="0" collapsed="false">
      <c r="K1833" s="0" t="n">
        <v>2015</v>
      </c>
      <c r="L1833" s="0" t="n">
        <v>34</v>
      </c>
      <c r="M1833" s="0" t="n">
        <v>9</v>
      </c>
      <c r="N1833" s="0" t="n">
        <v>61310</v>
      </c>
      <c r="O1833" s="0" t="n">
        <v>1120</v>
      </c>
      <c r="P1833" s="346" t="n">
        <v>1</v>
      </c>
      <c r="Q1833" s="346" t="str">
        <f aca="false">N1833&amp;" "&amp;O1833</f>
        <v>61310 1120</v>
      </c>
      <c r="R1833" s="346" t="str">
        <f aca="false">N1833&amp;" "&amp;M1833&amp;" "&amp;O1833</f>
        <v>61310 9 1120</v>
      </c>
    </row>
    <row r="1834" customFormat="false" ht="11.25" hidden="false" customHeight="true" outlineLevel="0" collapsed="false">
      <c r="K1834" s="0" t="n">
        <v>2015</v>
      </c>
      <c r="L1834" s="0" t="n">
        <v>34</v>
      </c>
      <c r="M1834" s="0" t="n">
        <v>9</v>
      </c>
      <c r="N1834" s="0" t="n">
        <v>62100</v>
      </c>
      <c r="O1834" s="0" t="n">
        <v>1110</v>
      </c>
      <c r="P1834" s="346" t="n">
        <v>3</v>
      </c>
      <c r="Q1834" s="346" t="str">
        <f aca="false">N1834&amp;" "&amp;O1834</f>
        <v>62100 1110</v>
      </c>
      <c r="R1834" s="346" t="str">
        <f aca="false">N1834&amp;" "&amp;M1834&amp;" "&amp;O1834</f>
        <v>62100 9 1110</v>
      </c>
    </row>
    <row r="1835" customFormat="false" ht="11.25" hidden="false" customHeight="true" outlineLevel="0" collapsed="false">
      <c r="K1835" s="0" t="n">
        <v>2015</v>
      </c>
      <c r="L1835" s="0" t="n">
        <v>34</v>
      </c>
      <c r="M1835" s="0" t="n">
        <v>9</v>
      </c>
      <c r="N1835" s="0" t="n">
        <v>62100</v>
      </c>
      <c r="O1835" s="0" t="n">
        <v>1111</v>
      </c>
      <c r="P1835" s="346" t="n">
        <v>7</v>
      </c>
      <c r="Q1835" s="346" t="str">
        <f aca="false">N1835&amp;" "&amp;O1835</f>
        <v>62100 1111</v>
      </c>
      <c r="R1835" s="346" t="str">
        <f aca="false">N1835&amp;" "&amp;M1835&amp;" "&amp;O1835</f>
        <v>62100 9 1111</v>
      </c>
    </row>
    <row r="1836" customFormat="false" ht="11.25" hidden="false" customHeight="true" outlineLevel="0" collapsed="false">
      <c r="K1836" s="0" t="n">
        <v>2015</v>
      </c>
      <c r="L1836" s="0" t="n">
        <v>34</v>
      </c>
      <c r="M1836" s="0" t="n">
        <v>9</v>
      </c>
      <c r="N1836" s="0" t="n">
        <v>62100</v>
      </c>
      <c r="O1836" s="0" t="n">
        <v>1112</v>
      </c>
      <c r="P1836" s="346" t="n">
        <v>1</v>
      </c>
      <c r="Q1836" s="346" t="str">
        <f aca="false">N1836&amp;" "&amp;O1836</f>
        <v>62100 1112</v>
      </c>
      <c r="R1836" s="346" t="str">
        <f aca="false">N1836&amp;" "&amp;M1836&amp;" "&amp;O1836</f>
        <v>62100 9 1112</v>
      </c>
    </row>
    <row r="1837" customFormat="false" ht="11.25" hidden="false" customHeight="true" outlineLevel="0" collapsed="false">
      <c r="K1837" s="0" t="n">
        <v>2015</v>
      </c>
      <c r="L1837" s="0" t="n">
        <v>34</v>
      </c>
      <c r="M1837" s="0" t="n">
        <v>9</v>
      </c>
      <c r="N1837" s="0" t="n">
        <v>62100</v>
      </c>
      <c r="O1837" s="0" t="n">
        <v>1113</v>
      </c>
      <c r="P1837" s="346" t="n">
        <v>1</v>
      </c>
      <c r="Q1837" s="346" t="str">
        <f aca="false">N1837&amp;" "&amp;O1837</f>
        <v>62100 1113</v>
      </c>
      <c r="R1837" s="346" t="str">
        <f aca="false">N1837&amp;" "&amp;M1837&amp;" "&amp;O1837</f>
        <v>62100 9 1113</v>
      </c>
    </row>
    <row r="1838" customFormat="false" ht="11.25" hidden="false" customHeight="true" outlineLevel="0" collapsed="false">
      <c r="K1838" s="0" t="n">
        <v>2015</v>
      </c>
      <c r="L1838" s="0" t="n">
        <v>34</v>
      </c>
      <c r="M1838" s="0" t="n">
        <v>9</v>
      </c>
      <c r="N1838" s="0" t="n">
        <v>62100</v>
      </c>
      <c r="O1838" s="0" t="n">
        <v>1130</v>
      </c>
      <c r="P1838" s="346" t="n">
        <v>5.82</v>
      </c>
      <c r="Q1838" s="346" t="str">
        <f aca="false">N1838&amp;" "&amp;O1838</f>
        <v>62100 1130</v>
      </c>
      <c r="R1838" s="346" t="str">
        <f aca="false">N1838&amp;" "&amp;M1838&amp;" "&amp;O1838</f>
        <v>62100 9 1130</v>
      </c>
    </row>
    <row r="1839" customFormat="false" ht="11.25" hidden="false" customHeight="true" outlineLevel="0" collapsed="false">
      <c r="K1839" s="0" t="n">
        <v>2015</v>
      </c>
      <c r="L1839" s="0" t="n">
        <v>34</v>
      </c>
      <c r="M1839" s="0" t="n">
        <v>9</v>
      </c>
      <c r="N1839" s="0" t="n">
        <v>62100</v>
      </c>
      <c r="O1839" s="0" t="n">
        <v>1140</v>
      </c>
      <c r="P1839" s="346" t="n">
        <v>1</v>
      </c>
      <c r="Q1839" s="346" t="str">
        <f aca="false">N1839&amp;" "&amp;O1839</f>
        <v>62100 1140</v>
      </c>
      <c r="R1839" s="346" t="str">
        <f aca="false">N1839&amp;" "&amp;M1839&amp;" "&amp;O1839</f>
        <v>62100 9 1140</v>
      </c>
    </row>
    <row r="1840" customFormat="false" ht="11.25" hidden="false" customHeight="true" outlineLevel="0" collapsed="false">
      <c r="K1840" s="0" t="n">
        <v>2015</v>
      </c>
      <c r="L1840" s="0" t="n">
        <v>34</v>
      </c>
      <c r="M1840" s="0" t="n">
        <v>9</v>
      </c>
      <c r="N1840" s="0" t="n">
        <v>62100</v>
      </c>
      <c r="O1840" s="0" t="n">
        <v>1150</v>
      </c>
      <c r="P1840" s="346" t="n">
        <v>23.2</v>
      </c>
      <c r="Q1840" s="346" t="str">
        <f aca="false">N1840&amp;" "&amp;O1840</f>
        <v>62100 1150</v>
      </c>
      <c r="R1840" s="346" t="str">
        <f aca="false">N1840&amp;" "&amp;M1840&amp;" "&amp;O1840</f>
        <v>62100 9 1150</v>
      </c>
    </row>
    <row r="1841" customFormat="false" ht="11.25" hidden="false" customHeight="true" outlineLevel="0" collapsed="false">
      <c r="K1841" s="0" t="n">
        <v>2015</v>
      </c>
      <c r="L1841" s="0" t="n">
        <v>34</v>
      </c>
      <c r="M1841" s="0" t="n">
        <v>9</v>
      </c>
      <c r="N1841" s="0" t="n">
        <v>62200</v>
      </c>
      <c r="O1841" s="0" t="n">
        <v>1130</v>
      </c>
      <c r="P1841" s="346" t="n">
        <v>4</v>
      </c>
      <c r="Q1841" s="346" t="str">
        <f aca="false">N1841&amp;" "&amp;O1841</f>
        <v>62200 1130</v>
      </c>
      <c r="R1841" s="346" t="str">
        <f aca="false">N1841&amp;" "&amp;M1841&amp;" "&amp;O1841</f>
        <v>62200 9 1130</v>
      </c>
    </row>
    <row r="1842" customFormat="false" ht="11.25" hidden="false" customHeight="true" outlineLevel="0" collapsed="false">
      <c r="K1842" s="0" t="n">
        <v>2015</v>
      </c>
      <c r="L1842" s="0" t="n">
        <v>34</v>
      </c>
      <c r="M1842" s="0" t="n">
        <v>9</v>
      </c>
      <c r="N1842" s="0" t="n">
        <v>62200</v>
      </c>
      <c r="O1842" s="0" t="n">
        <v>1131</v>
      </c>
      <c r="P1842" s="346" t="n">
        <v>20.19</v>
      </c>
      <c r="Q1842" s="346" t="str">
        <f aca="false">N1842&amp;" "&amp;O1842</f>
        <v>62200 1131</v>
      </c>
      <c r="R1842" s="346" t="str">
        <f aca="false">N1842&amp;" "&amp;M1842&amp;" "&amp;O1842</f>
        <v>62200 9 1131</v>
      </c>
    </row>
    <row r="1843" customFormat="false" ht="11.25" hidden="false" customHeight="true" outlineLevel="0" collapsed="false">
      <c r="K1843" s="0" t="n">
        <v>2015</v>
      </c>
      <c r="L1843" s="0" t="n">
        <v>34</v>
      </c>
      <c r="M1843" s="0" t="n">
        <v>9</v>
      </c>
      <c r="N1843" s="0" t="n">
        <v>62200</v>
      </c>
      <c r="O1843" s="0" t="n">
        <v>1132</v>
      </c>
      <c r="P1843" s="346" t="n">
        <v>7.53</v>
      </c>
      <c r="Q1843" s="346" t="str">
        <f aca="false">N1843&amp;" "&amp;O1843</f>
        <v>62200 1132</v>
      </c>
      <c r="R1843" s="346" t="str">
        <f aca="false">N1843&amp;" "&amp;M1843&amp;" "&amp;O1843</f>
        <v>62200 9 1132</v>
      </c>
    </row>
    <row r="1844" customFormat="false" ht="11.25" hidden="false" customHeight="true" outlineLevel="0" collapsed="false">
      <c r="K1844" s="0" t="n">
        <v>2015</v>
      </c>
      <c r="L1844" s="0" t="n">
        <v>34</v>
      </c>
      <c r="M1844" s="0" t="n">
        <v>9</v>
      </c>
      <c r="N1844" s="0" t="n">
        <v>62200</v>
      </c>
      <c r="O1844" s="0" t="n">
        <v>1150</v>
      </c>
      <c r="P1844" s="346" t="n">
        <v>3</v>
      </c>
      <c r="Q1844" s="346" t="str">
        <f aca="false">N1844&amp;" "&amp;O1844</f>
        <v>62200 1150</v>
      </c>
      <c r="R1844" s="346" t="str">
        <f aca="false">N1844&amp;" "&amp;M1844&amp;" "&amp;O1844</f>
        <v>62200 9 1150</v>
      </c>
    </row>
    <row r="1845" customFormat="false" ht="11.25" hidden="false" customHeight="true" outlineLevel="0" collapsed="false">
      <c r="K1845" s="0" t="n">
        <v>2015</v>
      </c>
      <c r="L1845" s="0" t="n">
        <v>34</v>
      </c>
      <c r="M1845" s="0" t="n">
        <v>9</v>
      </c>
      <c r="N1845" s="0" t="n">
        <v>63000</v>
      </c>
      <c r="O1845" s="0" t="n">
        <v>1110</v>
      </c>
      <c r="P1845" s="346" t="n">
        <v>1</v>
      </c>
      <c r="Q1845" s="346" t="str">
        <f aca="false">N1845&amp;" "&amp;O1845</f>
        <v>63000 1110</v>
      </c>
      <c r="R1845" s="346" t="str">
        <f aca="false">N1845&amp;" "&amp;M1845&amp;" "&amp;O1845</f>
        <v>63000 9 1110</v>
      </c>
    </row>
    <row r="1846" customFormat="false" ht="11.25" hidden="false" customHeight="true" outlineLevel="0" collapsed="false">
      <c r="K1846" s="0" t="n">
        <v>2015</v>
      </c>
      <c r="L1846" s="0" t="n">
        <v>34</v>
      </c>
      <c r="M1846" s="0" t="n">
        <v>9</v>
      </c>
      <c r="N1846" s="0" t="n">
        <v>63000</v>
      </c>
      <c r="O1846" s="0" t="n">
        <v>1130</v>
      </c>
      <c r="P1846" s="346" t="n">
        <v>1</v>
      </c>
      <c r="Q1846" s="346" t="str">
        <f aca="false">N1846&amp;" "&amp;O1846</f>
        <v>63000 1130</v>
      </c>
      <c r="R1846" s="346" t="str">
        <f aca="false">N1846&amp;" "&amp;M1846&amp;" "&amp;O1846</f>
        <v>63000 9 1130</v>
      </c>
    </row>
    <row r="1847" customFormat="false" ht="11.25" hidden="false" customHeight="true" outlineLevel="0" collapsed="false">
      <c r="K1847" s="0" t="n">
        <v>2015</v>
      </c>
      <c r="L1847" s="0" t="n">
        <v>34</v>
      </c>
      <c r="M1847" s="0" t="n">
        <v>9</v>
      </c>
      <c r="N1847" s="0" t="n">
        <v>63000</v>
      </c>
      <c r="O1847" s="0" t="n">
        <v>1140</v>
      </c>
      <c r="P1847" s="346" t="n">
        <v>26.43</v>
      </c>
      <c r="Q1847" s="346" t="str">
        <f aca="false">N1847&amp;" "&amp;O1847</f>
        <v>63000 1140</v>
      </c>
      <c r="R1847" s="346" t="str">
        <f aca="false">N1847&amp;" "&amp;M1847&amp;" "&amp;O1847</f>
        <v>63000 9 1140</v>
      </c>
    </row>
    <row r="1848" customFormat="false" ht="11.25" hidden="false" customHeight="true" outlineLevel="0" collapsed="false">
      <c r="K1848" s="0" t="n">
        <v>2015</v>
      </c>
      <c r="L1848" s="0" t="n">
        <v>34</v>
      </c>
      <c r="M1848" s="0" t="n">
        <v>9</v>
      </c>
      <c r="N1848" s="0" t="n">
        <v>63000</v>
      </c>
      <c r="O1848" s="0" t="n">
        <v>1150</v>
      </c>
      <c r="P1848" s="346" t="n">
        <v>6.57</v>
      </c>
      <c r="Q1848" s="346" t="str">
        <f aca="false">N1848&amp;" "&amp;O1848</f>
        <v>63000 1150</v>
      </c>
      <c r="R1848" s="346" t="str">
        <f aca="false">N1848&amp;" "&amp;M1848&amp;" "&amp;O1848</f>
        <v>63000 9 1150</v>
      </c>
    </row>
    <row r="1849" customFormat="false" ht="11.25" hidden="false" customHeight="true" outlineLevel="0" collapsed="false">
      <c r="K1849" s="0" t="n">
        <v>2015</v>
      </c>
      <c r="L1849" s="0" t="n">
        <v>34</v>
      </c>
      <c r="M1849" s="0" t="n">
        <v>9</v>
      </c>
      <c r="N1849" s="0" t="n">
        <v>63000</v>
      </c>
      <c r="O1849" s="0" t="n">
        <v>1170</v>
      </c>
      <c r="P1849" s="346" t="n">
        <v>193.03</v>
      </c>
      <c r="Q1849" s="346" t="str">
        <f aca="false">N1849&amp;" "&amp;O1849</f>
        <v>63000 1170</v>
      </c>
      <c r="R1849" s="346" t="str">
        <f aca="false">N1849&amp;" "&amp;M1849&amp;" "&amp;O1849</f>
        <v>63000 9 1170</v>
      </c>
    </row>
    <row r="1850" customFormat="false" ht="11.25" hidden="false" customHeight="true" outlineLevel="0" collapsed="false">
      <c r="K1850" s="0" t="n">
        <v>2015</v>
      </c>
      <c r="L1850" s="0" t="n">
        <v>34</v>
      </c>
      <c r="M1850" s="0" t="n">
        <v>9</v>
      </c>
      <c r="N1850" s="0" t="n">
        <v>64000</v>
      </c>
      <c r="O1850" s="0" t="n">
        <v>1110</v>
      </c>
      <c r="P1850" s="346" t="n">
        <v>1</v>
      </c>
      <c r="Q1850" s="346" t="str">
        <f aca="false">N1850&amp;" "&amp;O1850</f>
        <v>64000 1110</v>
      </c>
      <c r="R1850" s="346" t="str">
        <f aca="false">N1850&amp;" "&amp;M1850&amp;" "&amp;O1850</f>
        <v>64000 9 1110</v>
      </c>
    </row>
    <row r="1851" customFormat="false" ht="11.25" hidden="false" customHeight="true" outlineLevel="0" collapsed="false">
      <c r="K1851" s="0" t="n">
        <v>2015</v>
      </c>
      <c r="L1851" s="0" t="n">
        <v>34</v>
      </c>
      <c r="M1851" s="0" t="n">
        <v>9</v>
      </c>
      <c r="N1851" s="0" t="n">
        <v>64000</v>
      </c>
      <c r="O1851" s="0" t="n">
        <v>1130</v>
      </c>
      <c r="P1851" s="346" t="n">
        <v>4.59</v>
      </c>
      <c r="Q1851" s="346" t="str">
        <f aca="false">N1851&amp;" "&amp;O1851</f>
        <v>64000 1130</v>
      </c>
      <c r="R1851" s="346" t="str">
        <f aca="false">N1851&amp;" "&amp;M1851&amp;" "&amp;O1851</f>
        <v>64000 9 1130</v>
      </c>
    </row>
    <row r="1852" customFormat="false" ht="11.25" hidden="false" customHeight="true" outlineLevel="0" collapsed="false">
      <c r="K1852" s="0" t="n">
        <v>2015</v>
      </c>
      <c r="L1852" s="0" t="n">
        <v>34</v>
      </c>
      <c r="M1852" s="0" t="n">
        <v>9</v>
      </c>
      <c r="N1852" s="0" t="n">
        <v>64000</v>
      </c>
      <c r="O1852" s="0" t="n">
        <v>1140</v>
      </c>
      <c r="P1852" s="346" t="n">
        <v>0.63</v>
      </c>
      <c r="Q1852" s="346" t="str">
        <f aca="false">N1852&amp;" "&amp;O1852</f>
        <v>64000 1140</v>
      </c>
      <c r="R1852" s="346" t="str">
        <f aca="false">N1852&amp;" "&amp;M1852&amp;" "&amp;O1852</f>
        <v>64000 9 1140</v>
      </c>
    </row>
    <row r="1853" customFormat="false" ht="11.25" hidden="false" customHeight="true" outlineLevel="0" collapsed="false">
      <c r="K1853" s="0" t="n">
        <v>2015</v>
      </c>
      <c r="L1853" s="0" t="n">
        <v>34</v>
      </c>
      <c r="M1853" s="0" t="n">
        <v>9</v>
      </c>
      <c r="N1853" s="0" t="n">
        <v>64000</v>
      </c>
      <c r="O1853" s="0" t="n">
        <v>1142</v>
      </c>
      <c r="P1853" s="346" t="n">
        <v>4.64</v>
      </c>
      <c r="Q1853" s="346" t="str">
        <f aca="false">N1853&amp;" "&amp;O1853</f>
        <v>64000 1142</v>
      </c>
      <c r="R1853" s="346" t="str">
        <f aca="false">N1853&amp;" "&amp;M1853&amp;" "&amp;O1853</f>
        <v>64000 9 1142</v>
      </c>
    </row>
    <row r="1854" customFormat="false" ht="11.25" hidden="false" customHeight="true" outlineLevel="0" collapsed="false">
      <c r="K1854" s="0" t="n">
        <v>2015</v>
      </c>
      <c r="L1854" s="0" t="n">
        <v>34</v>
      </c>
      <c r="M1854" s="0" t="n">
        <v>9</v>
      </c>
      <c r="N1854" s="0" t="n">
        <v>64000</v>
      </c>
      <c r="O1854" s="0" t="n">
        <v>1150</v>
      </c>
      <c r="P1854" s="346" t="n">
        <v>2</v>
      </c>
      <c r="Q1854" s="346" t="str">
        <f aca="false">N1854&amp;" "&amp;O1854</f>
        <v>64000 1150</v>
      </c>
      <c r="R1854" s="346" t="str">
        <f aca="false">N1854&amp;" "&amp;M1854&amp;" "&amp;O1854</f>
        <v>64000 9 1150</v>
      </c>
    </row>
    <row r="1855" customFormat="false" ht="11.25" hidden="false" customHeight="true" outlineLevel="0" collapsed="false">
      <c r="K1855" s="0" t="n">
        <v>2015</v>
      </c>
      <c r="L1855" s="0" t="n">
        <v>34</v>
      </c>
      <c r="M1855" s="0" t="n">
        <v>9</v>
      </c>
      <c r="N1855" s="0" t="n">
        <v>64000</v>
      </c>
      <c r="O1855" s="0" t="n">
        <v>1160</v>
      </c>
      <c r="P1855" s="346" t="n">
        <v>13.46</v>
      </c>
      <c r="Q1855" s="346" t="str">
        <f aca="false">N1855&amp;" "&amp;O1855</f>
        <v>64000 1160</v>
      </c>
      <c r="R1855" s="346" t="str">
        <f aca="false">N1855&amp;" "&amp;M1855&amp;" "&amp;O1855</f>
        <v>64000 9 1160</v>
      </c>
    </row>
    <row r="1856" customFormat="false" ht="11.25" hidden="false" customHeight="true" outlineLevel="0" collapsed="false">
      <c r="K1856" s="0" t="n">
        <v>2015</v>
      </c>
      <c r="L1856" s="0" t="n">
        <v>35</v>
      </c>
      <c r="M1856" s="0" t="n">
        <v>2</v>
      </c>
      <c r="N1856" s="0" t="n">
        <v>61100</v>
      </c>
      <c r="O1856" s="0" t="n">
        <v>1120</v>
      </c>
      <c r="P1856" s="346" t="n">
        <v>108</v>
      </c>
      <c r="Q1856" s="346" t="str">
        <f aca="false">N1856&amp;" "&amp;O1856</f>
        <v>61100 1120</v>
      </c>
      <c r="R1856" s="346" t="str">
        <f aca="false">N1856&amp;" "&amp;M1856&amp;" "&amp;O1856</f>
        <v>61100 2 1120</v>
      </c>
    </row>
    <row r="1857" customFormat="false" ht="11.25" hidden="false" customHeight="true" outlineLevel="0" collapsed="false">
      <c r="K1857" s="0" t="n">
        <v>2015</v>
      </c>
      <c r="L1857" s="0" t="n">
        <v>35</v>
      </c>
      <c r="M1857" s="0" t="n">
        <v>2</v>
      </c>
      <c r="N1857" s="0" t="n">
        <v>61100</v>
      </c>
      <c r="O1857" s="0" t="n">
        <v>1151</v>
      </c>
      <c r="P1857" s="346" t="n">
        <v>38</v>
      </c>
      <c r="Q1857" s="346" t="str">
        <f aca="false">N1857&amp;" "&amp;O1857</f>
        <v>61100 1151</v>
      </c>
      <c r="R1857" s="346" t="str">
        <f aca="false">N1857&amp;" "&amp;M1857&amp;" "&amp;O1857</f>
        <v>61100 2 1151</v>
      </c>
    </row>
    <row r="1858" customFormat="false" ht="11.25" hidden="false" customHeight="true" outlineLevel="0" collapsed="false">
      <c r="K1858" s="0" t="n">
        <v>2015</v>
      </c>
      <c r="L1858" s="0" t="n">
        <v>35</v>
      </c>
      <c r="M1858" s="0" t="n">
        <v>2</v>
      </c>
      <c r="N1858" s="0" t="n">
        <v>61100</v>
      </c>
      <c r="O1858" s="0" t="n">
        <v>1520</v>
      </c>
      <c r="P1858" s="346" t="n">
        <v>14.5</v>
      </c>
      <c r="Q1858" s="346" t="str">
        <f aca="false">N1858&amp;" "&amp;O1858</f>
        <v>61100 1520</v>
      </c>
      <c r="R1858" s="346" t="str">
        <f aca="false">N1858&amp;" "&amp;M1858&amp;" "&amp;O1858</f>
        <v>61100 2 1520</v>
      </c>
    </row>
    <row r="1859" customFormat="false" ht="11.25" hidden="false" customHeight="true" outlineLevel="0" collapsed="false">
      <c r="K1859" s="0" t="n">
        <v>2015</v>
      </c>
      <c r="L1859" s="0" t="n">
        <v>35</v>
      </c>
      <c r="M1859" s="0" t="n">
        <v>2</v>
      </c>
      <c r="N1859" s="0" t="n">
        <v>61210</v>
      </c>
      <c r="O1859" s="0" t="n">
        <v>1120</v>
      </c>
      <c r="P1859" s="346" t="n">
        <v>3</v>
      </c>
      <c r="Q1859" s="346" t="str">
        <f aca="false">N1859&amp;" "&amp;O1859</f>
        <v>61210 1120</v>
      </c>
      <c r="R1859" s="346" t="str">
        <f aca="false">N1859&amp;" "&amp;M1859&amp;" "&amp;O1859</f>
        <v>61210 2 1120</v>
      </c>
    </row>
    <row r="1860" customFormat="false" ht="11.25" hidden="false" customHeight="true" outlineLevel="0" collapsed="false">
      <c r="K1860" s="0" t="n">
        <v>2015</v>
      </c>
      <c r="L1860" s="0" t="n">
        <v>35</v>
      </c>
      <c r="M1860" s="0" t="n">
        <v>2</v>
      </c>
      <c r="N1860" s="0" t="n">
        <v>61230</v>
      </c>
      <c r="O1860" s="0" t="n">
        <v>1120</v>
      </c>
      <c r="P1860" s="346" t="n">
        <v>0.5</v>
      </c>
      <c r="Q1860" s="346" t="str">
        <f aca="false">N1860&amp;" "&amp;O1860</f>
        <v>61230 1120</v>
      </c>
      <c r="R1860" s="346" t="str">
        <f aca="false">N1860&amp;" "&amp;M1860&amp;" "&amp;O1860</f>
        <v>61230 2 1120</v>
      </c>
    </row>
    <row r="1861" customFormat="false" ht="11.25" hidden="false" customHeight="true" outlineLevel="0" collapsed="false">
      <c r="K1861" s="0" t="n">
        <v>2015</v>
      </c>
      <c r="L1861" s="0" t="n">
        <v>35</v>
      </c>
      <c r="M1861" s="0" t="n">
        <v>2</v>
      </c>
      <c r="N1861" s="0" t="n">
        <v>61310</v>
      </c>
      <c r="O1861" s="0" t="n">
        <v>1110</v>
      </c>
      <c r="P1861" s="346" t="n">
        <v>2</v>
      </c>
      <c r="Q1861" s="346" t="str">
        <f aca="false">N1861&amp;" "&amp;O1861</f>
        <v>61310 1110</v>
      </c>
      <c r="R1861" s="346" t="str">
        <f aca="false">N1861&amp;" "&amp;M1861&amp;" "&amp;O1861</f>
        <v>61310 2 1110</v>
      </c>
    </row>
    <row r="1862" customFormat="false" ht="11.25" hidden="false" customHeight="true" outlineLevel="0" collapsed="false">
      <c r="K1862" s="0" t="n">
        <v>2015</v>
      </c>
      <c r="L1862" s="0" t="n">
        <v>35</v>
      </c>
      <c r="M1862" s="0" t="n">
        <v>2</v>
      </c>
      <c r="N1862" s="0" t="n">
        <v>61310</v>
      </c>
      <c r="O1862" s="0" t="n">
        <v>1150</v>
      </c>
      <c r="P1862" s="346" t="n">
        <v>0.95</v>
      </c>
      <c r="Q1862" s="346" t="str">
        <f aca="false">N1862&amp;" "&amp;O1862</f>
        <v>61310 1150</v>
      </c>
      <c r="R1862" s="346" t="str">
        <f aca="false">N1862&amp;" "&amp;M1862&amp;" "&amp;O1862</f>
        <v>61310 2 1150</v>
      </c>
    </row>
    <row r="1863" customFormat="false" ht="11.25" hidden="false" customHeight="true" outlineLevel="0" collapsed="false">
      <c r="K1863" s="0" t="n">
        <v>2015</v>
      </c>
      <c r="L1863" s="0" t="n">
        <v>35</v>
      </c>
      <c r="M1863" s="0" t="n">
        <v>2</v>
      </c>
      <c r="N1863" s="0" t="n">
        <v>61320</v>
      </c>
      <c r="O1863" s="0" t="n">
        <v>1122</v>
      </c>
      <c r="P1863" s="346" t="n">
        <v>3</v>
      </c>
      <c r="Q1863" s="346" t="str">
        <f aca="false">N1863&amp;" "&amp;O1863</f>
        <v>61320 1122</v>
      </c>
      <c r="R1863" s="346" t="str">
        <f aca="false">N1863&amp;" "&amp;M1863&amp;" "&amp;O1863</f>
        <v>61320 2 1122</v>
      </c>
    </row>
    <row r="1864" customFormat="false" ht="11.25" hidden="false" customHeight="true" outlineLevel="0" collapsed="false">
      <c r="K1864" s="0" t="n">
        <v>2015</v>
      </c>
      <c r="L1864" s="0" t="n">
        <v>35</v>
      </c>
      <c r="M1864" s="0" t="n">
        <v>2</v>
      </c>
      <c r="N1864" s="0" t="n">
        <v>61410</v>
      </c>
      <c r="O1864" s="0" t="n">
        <v>1126</v>
      </c>
      <c r="P1864" s="346" t="n">
        <v>3</v>
      </c>
      <c r="Q1864" s="346" t="str">
        <f aca="false">N1864&amp;" "&amp;O1864</f>
        <v>61410 1126</v>
      </c>
      <c r="R1864" s="346" t="str">
        <f aca="false">N1864&amp;" "&amp;M1864&amp;" "&amp;O1864</f>
        <v>61410 2 1126</v>
      </c>
    </row>
    <row r="1865" customFormat="false" ht="11.25" hidden="false" customHeight="true" outlineLevel="0" collapsed="false">
      <c r="K1865" s="0" t="n">
        <v>2015</v>
      </c>
      <c r="L1865" s="0" t="n">
        <v>35</v>
      </c>
      <c r="M1865" s="0" t="n">
        <v>2</v>
      </c>
      <c r="N1865" s="0" t="n">
        <v>61410</v>
      </c>
      <c r="O1865" s="0" t="n">
        <v>1150</v>
      </c>
      <c r="P1865" s="346" t="n">
        <v>6</v>
      </c>
      <c r="Q1865" s="346" t="str">
        <f aca="false">N1865&amp;" "&amp;O1865</f>
        <v>61410 1150</v>
      </c>
      <c r="R1865" s="346" t="str">
        <f aca="false">N1865&amp;" "&amp;M1865&amp;" "&amp;O1865</f>
        <v>61410 2 1150</v>
      </c>
    </row>
    <row r="1866" customFormat="false" ht="11.25" hidden="false" customHeight="true" outlineLevel="0" collapsed="false">
      <c r="K1866" s="0" t="n">
        <v>2015</v>
      </c>
      <c r="L1866" s="0" t="n">
        <v>35</v>
      </c>
      <c r="M1866" s="0" t="n">
        <v>3</v>
      </c>
      <c r="N1866" s="0" t="n">
        <v>61100</v>
      </c>
      <c r="O1866" s="0" t="n">
        <v>1120</v>
      </c>
      <c r="P1866" s="346" t="n">
        <v>87</v>
      </c>
      <c r="Q1866" s="346" t="str">
        <f aca="false">N1866&amp;" "&amp;O1866</f>
        <v>61100 1120</v>
      </c>
      <c r="R1866" s="346" t="str">
        <f aca="false">N1866&amp;" "&amp;M1866&amp;" "&amp;O1866</f>
        <v>61100 3 1120</v>
      </c>
    </row>
    <row r="1867" customFormat="false" ht="11.25" hidden="false" customHeight="true" outlineLevel="0" collapsed="false">
      <c r="K1867" s="0" t="n">
        <v>2015</v>
      </c>
      <c r="L1867" s="0" t="n">
        <v>35</v>
      </c>
      <c r="M1867" s="0" t="n">
        <v>3</v>
      </c>
      <c r="N1867" s="0" t="n">
        <v>61100</v>
      </c>
      <c r="O1867" s="0" t="n">
        <v>1151</v>
      </c>
      <c r="P1867" s="346" t="n">
        <v>20</v>
      </c>
      <c r="Q1867" s="346" t="str">
        <f aca="false">N1867&amp;" "&amp;O1867</f>
        <v>61100 1151</v>
      </c>
      <c r="R1867" s="346" t="str">
        <f aca="false">N1867&amp;" "&amp;M1867&amp;" "&amp;O1867</f>
        <v>61100 3 1151</v>
      </c>
    </row>
    <row r="1868" customFormat="false" ht="11.25" hidden="false" customHeight="true" outlineLevel="0" collapsed="false">
      <c r="K1868" s="0" t="n">
        <v>2015</v>
      </c>
      <c r="L1868" s="0" t="n">
        <v>35</v>
      </c>
      <c r="M1868" s="0" t="n">
        <v>3</v>
      </c>
      <c r="N1868" s="0" t="n">
        <v>61100</v>
      </c>
      <c r="O1868" s="0" t="n">
        <v>1520</v>
      </c>
      <c r="P1868" s="346" t="n">
        <v>6</v>
      </c>
      <c r="Q1868" s="346" t="str">
        <f aca="false">N1868&amp;" "&amp;O1868</f>
        <v>61100 1520</v>
      </c>
      <c r="R1868" s="346" t="str">
        <f aca="false">N1868&amp;" "&amp;M1868&amp;" "&amp;O1868</f>
        <v>61100 3 1520</v>
      </c>
    </row>
    <row r="1869" customFormat="false" ht="11.25" hidden="false" customHeight="true" outlineLevel="0" collapsed="false">
      <c r="K1869" s="0" t="n">
        <v>2015</v>
      </c>
      <c r="L1869" s="0" t="n">
        <v>35</v>
      </c>
      <c r="M1869" s="0" t="n">
        <v>3</v>
      </c>
      <c r="N1869" s="0" t="n">
        <v>61210</v>
      </c>
      <c r="O1869" s="0" t="n">
        <v>1120</v>
      </c>
      <c r="P1869" s="346" t="n">
        <v>4.05</v>
      </c>
      <c r="Q1869" s="346" t="str">
        <f aca="false">N1869&amp;" "&amp;O1869</f>
        <v>61210 1120</v>
      </c>
      <c r="R1869" s="346" t="str">
        <f aca="false">N1869&amp;" "&amp;M1869&amp;" "&amp;O1869</f>
        <v>61210 3 1120</v>
      </c>
    </row>
    <row r="1870" customFormat="false" ht="11.25" hidden="false" customHeight="true" outlineLevel="0" collapsed="false">
      <c r="K1870" s="0" t="n">
        <v>2015</v>
      </c>
      <c r="L1870" s="0" t="n">
        <v>35</v>
      </c>
      <c r="M1870" s="0" t="n">
        <v>3</v>
      </c>
      <c r="N1870" s="0" t="n">
        <v>61210</v>
      </c>
      <c r="O1870" s="0" t="n">
        <v>1150</v>
      </c>
      <c r="P1870" s="346" t="n">
        <v>2.1</v>
      </c>
      <c r="Q1870" s="346" t="str">
        <f aca="false">N1870&amp;" "&amp;O1870</f>
        <v>61210 1150</v>
      </c>
      <c r="R1870" s="346" t="str">
        <f aca="false">N1870&amp;" "&amp;M1870&amp;" "&amp;O1870</f>
        <v>61210 3 1150</v>
      </c>
    </row>
    <row r="1871" customFormat="false" ht="11.25" hidden="false" customHeight="true" outlineLevel="0" collapsed="false">
      <c r="K1871" s="0" t="n">
        <v>2015</v>
      </c>
      <c r="L1871" s="0" t="n">
        <v>35</v>
      </c>
      <c r="M1871" s="0" t="n">
        <v>3</v>
      </c>
      <c r="N1871" s="0" t="n">
        <v>61210</v>
      </c>
      <c r="O1871" s="0" t="n">
        <v>1520</v>
      </c>
      <c r="P1871" s="346" t="n">
        <v>0.04</v>
      </c>
      <c r="Q1871" s="346" t="str">
        <f aca="false">N1871&amp;" "&amp;O1871</f>
        <v>61210 1520</v>
      </c>
      <c r="R1871" s="346" t="str">
        <f aca="false">N1871&amp;" "&amp;M1871&amp;" "&amp;O1871</f>
        <v>61210 3 1520</v>
      </c>
    </row>
    <row r="1872" customFormat="false" ht="11.25" hidden="false" customHeight="true" outlineLevel="0" collapsed="false">
      <c r="K1872" s="0" t="n">
        <v>2015</v>
      </c>
      <c r="L1872" s="0" t="n">
        <v>35</v>
      </c>
      <c r="M1872" s="0" t="n">
        <v>3</v>
      </c>
      <c r="N1872" s="0" t="n">
        <v>61230</v>
      </c>
      <c r="O1872" s="0" t="n">
        <v>1120</v>
      </c>
      <c r="P1872" s="346" t="n">
        <v>1.45</v>
      </c>
      <c r="Q1872" s="346" t="str">
        <f aca="false">N1872&amp;" "&amp;O1872</f>
        <v>61230 1120</v>
      </c>
      <c r="R1872" s="346" t="str">
        <f aca="false">N1872&amp;" "&amp;M1872&amp;" "&amp;O1872</f>
        <v>61230 3 1120</v>
      </c>
    </row>
    <row r="1873" customFormat="false" ht="11.25" hidden="false" customHeight="true" outlineLevel="0" collapsed="false">
      <c r="K1873" s="0" t="n">
        <v>2015</v>
      </c>
      <c r="L1873" s="0" t="n">
        <v>35</v>
      </c>
      <c r="M1873" s="0" t="n">
        <v>3</v>
      </c>
      <c r="N1873" s="0" t="n">
        <v>61310</v>
      </c>
      <c r="O1873" s="0" t="n">
        <v>1110</v>
      </c>
      <c r="P1873" s="346" t="n">
        <v>3.4</v>
      </c>
      <c r="Q1873" s="346" t="str">
        <f aca="false">N1873&amp;" "&amp;O1873</f>
        <v>61310 1110</v>
      </c>
      <c r="R1873" s="346" t="str">
        <f aca="false">N1873&amp;" "&amp;M1873&amp;" "&amp;O1873</f>
        <v>61310 3 1110</v>
      </c>
    </row>
    <row r="1874" customFormat="false" ht="11.25" hidden="false" customHeight="true" outlineLevel="0" collapsed="false">
      <c r="K1874" s="0" t="n">
        <v>2015</v>
      </c>
      <c r="L1874" s="0" t="n">
        <v>35</v>
      </c>
      <c r="M1874" s="0" t="n">
        <v>3</v>
      </c>
      <c r="N1874" s="0" t="n">
        <v>61310</v>
      </c>
      <c r="O1874" s="0" t="n">
        <v>1150</v>
      </c>
      <c r="P1874" s="346" t="n">
        <v>1.45</v>
      </c>
      <c r="Q1874" s="346" t="str">
        <f aca="false">N1874&amp;" "&amp;O1874</f>
        <v>61310 1150</v>
      </c>
      <c r="R1874" s="346" t="str">
        <f aca="false">N1874&amp;" "&amp;M1874&amp;" "&amp;O1874</f>
        <v>61310 3 1150</v>
      </c>
    </row>
    <row r="1875" customFormat="false" ht="11.25" hidden="false" customHeight="true" outlineLevel="0" collapsed="false">
      <c r="K1875" s="0" t="n">
        <v>2015</v>
      </c>
      <c r="L1875" s="0" t="n">
        <v>35</v>
      </c>
      <c r="M1875" s="0" t="n">
        <v>3</v>
      </c>
      <c r="N1875" s="0" t="n">
        <v>61320</v>
      </c>
      <c r="O1875" s="0" t="n">
        <v>1122</v>
      </c>
      <c r="P1875" s="346" t="n">
        <v>2</v>
      </c>
      <c r="Q1875" s="346" t="str">
        <f aca="false">N1875&amp;" "&amp;O1875</f>
        <v>61320 1122</v>
      </c>
      <c r="R1875" s="346" t="str">
        <f aca="false">N1875&amp;" "&amp;M1875&amp;" "&amp;O1875</f>
        <v>61320 3 1122</v>
      </c>
    </row>
    <row r="1876" customFormat="false" ht="11.25" hidden="false" customHeight="true" outlineLevel="0" collapsed="false">
      <c r="K1876" s="0" t="n">
        <v>2015</v>
      </c>
      <c r="L1876" s="0" t="n">
        <v>35</v>
      </c>
      <c r="M1876" s="0" t="n">
        <v>3</v>
      </c>
      <c r="N1876" s="0" t="n">
        <v>61410</v>
      </c>
      <c r="O1876" s="0" t="n">
        <v>1126</v>
      </c>
      <c r="P1876" s="346" t="n">
        <v>3</v>
      </c>
      <c r="Q1876" s="346" t="str">
        <f aca="false">N1876&amp;" "&amp;O1876</f>
        <v>61410 1126</v>
      </c>
      <c r="R1876" s="346" t="str">
        <f aca="false">N1876&amp;" "&amp;M1876&amp;" "&amp;O1876</f>
        <v>61410 3 1126</v>
      </c>
    </row>
    <row r="1877" customFormat="false" ht="11.25" hidden="false" customHeight="true" outlineLevel="0" collapsed="false">
      <c r="K1877" s="0" t="n">
        <v>2015</v>
      </c>
      <c r="L1877" s="0" t="n">
        <v>35</v>
      </c>
      <c r="M1877" s="0" t="n">
        <v>3</v>
      </c>
      <c r="N1877" s="0" t="n">
        <v>61410</v>
      </c>
      <c r="O1877" s="0" t="n">
        <v>1127</v>
      </c>
      <c r="P1877" s="346" t="n">
        <v>2.2</v>
      </c>
      <c r="Q1877" s="346" t="str">
        <f aca="false">N1877&amp;" "&amp;O1877</f>
        <v>61410 1127</v>
      </c>
      <c r="R1877" s="346" t="str">
        <f aca="false">N1877&amp;" "&amp;M1877&amp;" "&amp;O1877</f>
        <v>61410 3 1127</v>
      </c>
    </row>
    <row r="1878" customFormat="false" ht="11.25" hidden="false" customHeight="true" outlineLevel="0" collapsed="false">
      <c r="K1878" s="0" t="n">
        <v>2015</v>
      </c>
      <c r="L1878" s="0" t="n">
        <v>35</v>
      </c>
      <c r="M1878" s="0" t="n">
        <v>3</v>
      </c>
      <c r="N1878" s="0" t="n">
        <v>61410</v>
      </c>
      <c r="O1878" s="0" t="n">
        <v>1150</v>
      </c>
      <c r="P1878" s="346" t="n">
        <v>6</v>
      </c>
      <c r="Q1878" s="346" t="str">
        <f aca="false">N1878&amp;" "&amp;O1878</f>
        <v>61410 1150</v>
      </c>
      <c r="R1878" s="346" t="str">
        <f aca="false">N1878&amp;" "&amp;M1878&amp;" "&amp;O1878</f>
        <v>61410 3 1150</v>
      </c>
    </row>
    <row r="1879" customFormat="false" ht="11.25" hidden="false" customHeight="true" outlineLevel="0" collapsed="false">
      <c r="K1879" s="0" t="n">
        <v>2015</v>
      </c>
      <c r="L1879" s="0" t="n">
        <v>35</v>
      </c>
      <c r="M1879" s="0" t="n">
        <v>9</v>
      </c>
      <c r="N1879" s="0" t="n">
        <v>61100</v>
      </c>
      <c r="O1879" s="0" t="n">
        <v>1120</v>
      </c>
      <c r="P1879" s="346" t="n">
        <v>8.5</v>
      </c>
      <c r="Q1879" s="346" t="str">
        <f aca="false">N1879&amp;" "&amp;O1879</f>
        <v>61100 1120</v>
      </c>
      <c r="R1879" s="346" t="str">
        <f aca="false">N1879&amp;" "&amp;M1879&amp;" "&amp;O1879</f>
        <v>61100 9 1120</v>
      </c>
    </row>
    <row r="1880" customFormat="false" ht="11.25" hidden="false" customHeight="true" outlineLevel="0" collapsed="false">
      <c r="K1880" s="0" t="n">
        <v>2015</v>
      </c>
      <c r="L1880" s="0" t="n">
        <v>35</v>
      </c>
      <c r="M1880" s="0" t="n">
        <v>9</v>
      </c>
      <c r="N1880" s="0" t="n">
        <v>61100</v>
      </c>
      <c r="O1880" s="0" t="n">
        <v>1151</v>
      </c>
      <c r="P1880" s="346" t="n">
        <v>8.5</v>
      </c>
      <c r="Q1880" s="346" t="str">
        <f aca="false">N1880&amp;" "&amp;O1880</f>
        <v>61100 1151</v>
      </c>
      <c r="R1880" s="346" t="str">
        <f aca="false">N1880&amp;" "&amp;M1880&amp;" "&amp;O1880</f>
        <v>61100 9 1151</v>
      </c>
    </row>
    <row r="1881" customFormat="false" ht="11.25" hidden="false" customHeight="true" outlineLevel="0" collapsed="false">
      <c r="K1881" s="0" t="n">
        <v>2015</v>
      </c>
      <c r="L1881" s="0" t="n">
        <v>35</v>
      </c>
      <c r="M1881" s="0" t="n">
        <v>9</v>
      </c>
      <c r="N1881" s="0" t="n">
        <v>61100</v>
      </c>
      <c r="O1881" s="0" t="n">
        <v>1520</v>
      </c>
      <c r="P1881" s="346" t="n">
        <v>0.05</v>
      </c>
      <c r="Q1881" s="346" t="str">
        <f aca="false">N1881&amp;" "&amp;O1881</f>
        <v>61100 1520</v>
      </c>
      <c r="R1881" s="346" t="str">
        <f aca="false">N1881&amp;" "&amp;M1881&amp;" "&amp;O1881</f>
        <v>61100 9 1520</v>
      </c>
    </row>
    <row r="1882" customFormat="false" ht="11.25" hidden="false" customHeight="true" outlineLevel="0" collapsed="false">
      <c r="K1882" s="0" t="n">
        <v>2015</v>
      </c>
      <c r="L1882" s="0" t="n">
        <v>35</v>
      </c>
      <c r="M1882" s="0" t="n">
        <v>9</v>
      </c>
      <c r="N1882" s="0" t="n">
        <v>62100</v>
      </c>
      <c r="O1882" s="0" t="n">
        <v>1110</v>
      </c>
      <c r="P1882" s="346" t="n">
        <v>0.16</v>
      </c>
      <c r="Q1882" s="346" t="str">
        <f aca="false">N1882&amp;" "&amp;O1882</f>
        <v>62100 1110</v>
      </c>
      <c r="R1882" s="346" t="str">
        <f aca="false">N1882&amp;" "&amp;M1882&amp;" "&amp;O1882</f>
        <v>62100 9 1110</v>
      </c>
    </row>
    <row r="1883" customFormat="false" ht="11.25" hidden="false" customHeight="true" outlineLevel="0" collapsed="false">
      <c r="K1883" s="0" t="n">
        <v>2015</v>
      </c>
      <c r="L1883" s="0" t="n">
        <v>35</v>
      </c>
      <c r="M1883" s="0" t="n">
        <v>9</v>
      </c>
      <c r="N1883" s="0" t="n">
        <v>62100</v>
      </c>
      <c r="O1883" s="0" t="n">
        <v>1111</v>
      </c>
      <c r="P1883" s="346" t="n">
        <v>5</v>
      </c>
      <c r="Q1883" s="346" t="str">
        <f aca="false">N1883&amp;" "&amp;O1883</f>
        <v>62100 1111</v>
      </c>
      <c r="R1883" s="346" t="str">
        <f aca="false">N1883&amp;" "&amp;M1883&amp;" "&amp;O1883</f>
        <v>62100 9 1111</v>
      </c>
    </row>
    <row r="1884" customFormat="false" ht="11.25" hidden="false" customHeight="true" outlineLevel="0" collapsed="false">
      <c r="K1884" s="0" t="n">
        <v>2015</v>
      </c>
      <c r="L1884" s="0" t="n">
        <v>35</v>
      </c>
      <c r="M1884" s="0" t="n">
        <v>9</v>
      </c>
      <c r="N1884" s="0" t="n">
        <v>62100</v>
      </c>
      <c r="O1884" s="0" t="n">
        <v>1112</v>
      </c>
      <c r="P1884" s="346" t="n">
        <v>1</v>
      </c>
      <c r="Q1884" s="346" t="str">
        <f aca="false">N1884&amp;" "&amp;O1884</f>
        <v>62100 1112</v>
      </c>
      <c r="R1884" s="346" t="str">
        <f aca="false">N1884&amp;" "&amp;M1884&amp;" "&amp;O1884</f>
        <v>62100 9 1112</v>
      </c>
    </row>
    <row r="1885" customFormat="false" ht="11.25" hidden="false" customHeight="true" outlineLevel="0" collapsed="false">
      <c r="K1885" s="0" t="n">
        <v>2015</v>
      </c>
      <c r="L1885" s="0" t="n">
        <v>35</v>
      </c>
      <c r="M1885" s="0" t="n">
        <v>9</v>
      </c>
      <c r="N1885" s="0" t="n">
        <v>62100</v>
      </c>
      <c r="O1885" s="0" t="n">
        <v>1150</v>
      </c>
      <c r="P1885" s="346" t="n">
        <v>3.5</v>
      </c>
      <c r="Q1885" s="346" t="str">
        <f aca="false">N1885&amp;" "&amp;O1885</f>
        <v>62100 1150</v>
      </c>
      <c r="R1885" s="346" t="str">
        <f aca="false">N1885&amp;" "&amp;M1885&amp;" "&amp;O1885</f>
        <v>62100 9 1150</v>
      </c>
    </row>
    <row r="1886" customFormat="false" ht="11.25" hidden="false" customHeight="true" outlineLevel="0" collapsed="false">
      <c r="K1886" s="0" t="n">
        <v>2015</v>
      </c>
      <c r="L1886" s="0" t="n">
        <v>35</v>
      </c>
      <c r="M1886" s="0" t="n">
        <v>9</v>
      </c>
      <c r="N1886" s="0" t="n">
        <v>62200</v>
      </c>
      <c r="O1886" s="0" t="n">
        <v>1130</v>
      </c>
      <c r="P1886" s="346" t="n">
        <v>4</v>
      </c>
      <c r="Q1886" s="346" t="str">
        <f aca="false">N1886&amp;" "&amp;O1886</f>
        <v>62200 1130</v>
      </c>
      <c r="R1886" s="346" t="str">
        <f aca="false">N1886&amp;" "&amp;M1886&amp;" "&amp;O1886</f>
        <v>62200 9 1130</v>
      </c>
    </row>
    <row r="1887" customFormat="false" ht="11.25" hidden="false" customHeight="true" outlineLevel="0" collapsed="false">
      <c r="K1887" s="0" t="n">
        <v>2015</v>
      </c>
      <c r="L1887" s="0" t="n">
        <v>35</v>
      </c>
      <c r="M1887" s="0" t="n">
        <v>9</v>
      </c>
      <c r="N1887" s="0" t="n">
        <v>62200</v>
      </c>
      <c r="O1887" s="0" t="n">
        <v>1131</v>
      </c>
      <c r="P1887" s="346" t="n">
        <v>7.17</v>
      </c>
      <c r="Q1887" s="346" t="str">
        <f aca="false">N1887&amp;" "&amp;O1887</f>
        <v>62200 1131</v>
      </c>
      <c r="R1887" s="346" t="str">
        <f aca="false">N1887&amp;" "&amp;M1887&amp;" "&amp;O1887</f>
        <v>62200 9 1131</v>
      </c>
    </row>
    <row r="1888" customFormat="false" ht="11.25" hidden="false" customHeight="true" outlineLevel="0" collapsed="false">
      <c r="K1888" s="0" t="n">
        <v>2015</v>
      </c>
      <c r="L1888" s="0" t="n">
        <v>35</v>
      </c>
      <c r="M1888" s="0" t="n">
        <v>9</v>
      </c>
      <c r="N1888" s="0" t="n">
        <v>62200</v>
      </c>
      <c r="O1888" s="0" t="n">
        <v>1132</v>
      </c>
      <c r="P1888" s="346" t="n">
        <v>1</v>
      </c>
      <c r="Q1888" s="346" t="str">
        <f aca="false">N1888&amp;" "&amp;O1888</f>
        <v>62200 1132</v>
      </c>
      <c r="R1888" s="346" t="str">
        <f aca="false">N1888&amp;" "&amp;M1888&amp;" "&amp;O1888</f>
        <v>62200 9 1132</v>
      </c>
    </row>
    <row r="1889" customFormat="false" ht="11.25" hidden="false" customHeight="true" outlineLevel="0" collapsed="false">
      <c r="K1889" s="0" t="n">
        <v>2015</v>
      </c>
      <c r="L1889" s="0" t="n">
        <v>35</v>
      </c>
      <c r="M1889" s="0" t="n">
        <v>9</v>
      </c>
      <c r="N1889" s="0" t="n">
        <v>63000</v>
      </c>
      <c r="O1889" s="0" t="n">
        <v>1150</v>
      </c>
      <c r="P1889" s="346" t="n">
        <v>0.11</v>
      </c>
      <c r="Q1889" s="346" t="str">
        <f aca="false">N1889&amp;" "&amp;O1889</f>
        <v>63000 1150</v>
      </c>
      <c r="R1889" s="346" t="str">
        <f aca="false">N1889&amp;" "&amp;M1889&amp;" "&amp;O1889</f>
        <v>63000 9 1150</v>
      </c>
    </row>
    <row r="1890" customFormat="false" ht="11.25" hidden="false" customHeight="true" outlineLevel="0" collapsed="false">
      <c r="K1890" s="0" t="n">
        <v>2015</v>
      </c>
      <c r="L1890" s="0" t="n">
        <v>35</v>
      </c>
      <c r="M1890" s="0" t="n">
        <v>9</v>
      </c>
      <c r="N1890" s="0" t="n">
        <v>63000</v>
      </c>
      <c r="O1890" s="0" t="n">
        <v>1170</v>
      </c>
      <c r="P1890" s="346" t="n">
        <v>28</v>
      </c>
      <c r="Q1890" s="346" t="str">
        <f aca="false">N1890&amp;" "&amp;O1890</f>
        <v>63000 1170</v>
      </c>
      <c r="R1890" s="346" t="str">
        <f aca="false">N1890&amp;" "&amp;M1890&amp;" "&amp;O1890</f>
        <v>63000 9 1170</v>
      </c>
    </row>
    <row r="1891" customFormat="false" ht="11.25" hidden="false" customHeight="true" outlineLevel="0" collapsed="false">
      <c r="K1891" s="0" t="n">
        <v>2015</v>
      </c>
      <c r="L1891" s="0" t="n">
        <v>35</v>
      </c>
      <c r="M1891" s="0" t="n">
        <v>9</v>
      </c>
      <c r="N1891" s="0" t="n">
        <v>64000</v>
      </c>
      <c r="O1891" s="0" t="n">
        <v>1160</v>
      </c>
      <c r="P1891" s="346" t="n">
        <v>0.11</v>
      </c>
      <c r="Q1891" s="346" t="str">
        <f aca="false">N1891&amp;" "&amp;O1891</f>
        <v>64000 1160</v>
      </c>
      <c r="R1891" s="346" t="str">
        <f aca="false">N1891&amp;" "&amp;M1891&amp;" "&amp;O1891</f>
        <v>64000 9 1160</v>
      </c>
    </row>
    <row r="1892" customFormat="false" ht="11.25" hidden="false" customHeight="true" outlineLevel="0" collapsed="false">
      <c r="K1892" s="0" t="n">
        <v>2015</v>
      </c>
      <c r="L1892" s="0" t="n">
        <v>35</v>
      </c>
      <c r="M1892" s="0" t="n">
        <v>9</v>
      </c>
      <c r="N1892" s="0" t="n">
        <v>64000</v>
      </c>
      <c r="O1892" s="0" t="n">
        <v>1180</v>
      </c>
      <c r="P1892" s="346" t="n">
        <v>1.5</v>
      </c>
      <c r="Q1892" s="346" t="str">
        <f aca="false">N1892&amp;" "&amp;O1892</f>
        <v>64000 1180</v>
      </c>
      <c r="R1892" s="346" t="str">
        <f aca="false">N1892&amp;" "&amp;M1892&amp;" "&amp;O1892</f>
        <v>64000 9 1180</v>
      </c>
    </row>
    <row r="1893" customFormat="false" ht="11.25" hidden="false" customHeight="true" outlineLevel="0" collapsed="false">
      <c r="K1893" s="0" t="n">
        <v>2015</v>
      </c>
      <c r="L1893" s="0" t="n">
        <v>35</v>
      </c>
      <c r="M1893" s="0" t="n">
        <v>9</v>
      </c>
      <c r="N1893" s="0" t="n">
        <v>65000</v>
      </c>
      <c r="O1893" s="0" t="n">
        <v>1190</v>
      </c>
      <c r="P1893" s="346" t="n">
        <v>25</v>
      </c>
      <c r="Q1893" s="346" t="str">
        <f aca="false">N1893&amp;" "&amp;O1893</f>
        <v>65000 1190</v>
      </c>
      <c r="R1893" s="346" t="str">
        <f aca="false">N1893&amp;" "&amp;M1893&amp;" "&amp;O1893</f>
        <v>65000 9 1190</v>
      </c>
    </row>
    <row r="1894" customFormat="false" ht="11.25" hidden="false" customHeight="true" outlineLevel="0" collapsed="false">
      <c r="K1894" s="0" t="n">
        <v>2015</v>
      </c>
      <c r="L1894" s="0" t="n">
        <v>35</v>
      </c>
      <c r="M1894" s="0" t="n">
        <v>9</v>
      </c>
      <c r="N1894" s="0" t="n">
        <v>68000</v>
      </c>
      <c r="O1894" s="0" t="n">
        <v>1110</v>
      </c>
      <c r="P1894" s="346" t="n">
        <v>0.62</v>
      </c>
      <c r="Q1894" s="346" t="str">
        <f aca="false">N1894&amp;" "&amp;O1894</f>
        <v>68000 1110</v>
      </c>
      <c r="R1894" s="346" t="str">
        <f aca="false">N1894&amp;" "&amp;M1894&amp;" "&amp;O1894</f>
        <v>68000 9 1110</v>
      </c>
    </row>
    <row r="1895" customFormat="false" ht="11.25" hidden="false" customHeight="true" outlineLevel="0" collapsed="false">
      <c r="K1895" s="0" t="n">
        <v>2015</v>
      </c>
      <c r="L1895" s="0" t="n">
        <v>35</v>
      </c>
      <c r="M1895" s="0" t="n">
        <v>9</v>
      </c>
      <c r="N1895" s="0" t="n">
        <v>68000</v>
      </c>
      <c r="O1895" s="0" t="n">
        <v>1120</v>
      </c>
      <c r="P1895" s="346" t="n">
        <v>8.75</v>
      </c>
      <c r="Q1895" s="346" t="str">
        <f aca="false">N1895&amp;" "&amp;O1895</f>
        <v>68000 1120</v>
      </c>
      <c r="R1895" s="346" t="str">
        <f aca="false">N1895&amp;" "&amp;M1895&amp;" "&amp;O1895</f>
        <v>68000 9 1120</v>
      </c>
    </row>
    <row r="1896" customFormat="false" ht="11.25" hidden="false" customHeight="true" outlineLevel="0" collapsed="false">
      <c r="K1896" s="0" t="n">
        <v>2015</v>
      </c>
      <c r="L1896" s="0" t="n">
        <v>35</v>
      </c>
      <c r="M1896" s="0" t="n">
        <v>9</v>
      </c>
      <c r="N1896" s="0" t="n">
        <v>68000</v>
      </c>
      <c r="O1896" s="0" t="n">
        <v>1141</v>
      </c>
      <c r="P1896" s="346" t="n">
        <v>6</v>
      </c>
      <c r="Q1896" s="346" t="str">
        <f aca="false">N1896&amp;" "&amp;O1896</f>
        <v>68000 1141</v>
      </c>
      <c r="R1896" s="346" t="str">
        <f aca="false">N1896&amp;" "&amp;M1896&amp;" "&amp;O1896</f>
        <v>68000 9 1141</v>
      </c>
    </row>
    <row r="1897" customFormat="false" ht="11.25" hidden="false" customHeight="true" outlineLevel="0" collapsed="false">
      <c r="K1897" s="0" t="n">
        <v>2015</v>
      </c>
      <c r="L1897" s="0" t="n">
        <v>36</v>
      </c>
      <c r="M1897" s="0" t="n">
        <v>2</v>
      </c>
      <c r="N1897" s="0" t="n">
        <v>61100</v>
      </c>
      <c r="O1897" s="0" t="n">
        <v>1120</v>
      </c>
      <c r="P1897" s="346" t="n">
        <v>255</v>
      </c>
      <c r="Q1897" s="346" t="str">
        <f aca="false">N1897&amp;" "&amp;O1897</f>
        <v>61100 1120</v>
      </c>
      <c r="R1897" s="346" t="str">
        <f aca="false">N1897&amp;" "&amp;M1897&amp;" "&amp;O1897</f>
        <v>61100 2 1120</v>
      </c>
    </row>
    <row r="1898" customFormat="false" ht="11.25" hidden="false" customHeight="true" outlineLevel="0" collapsed="false">
      <c r="K1898" s="0" t="n">
        <v>2015</v>
      </c>
      <c r="L1898" s="0" t="n">
        <v>36</v>
      </c>
      <c r="M1898" s="0" t="n">
        <v>2</v>
      </c>
      <c r="N1898" s="0" t="n">
        <v>61100</v>
      </c>
      <c r="O1898" s="0" t="n">
        <v>1151</v>
      </c>
      <c r="P1898" s="346" t="n">
        <v>39</v>
      </c>
      <c r="Q1898" s="346" t="str">
        <f aca="false">N1898&amp;" "&amp;O1898</f>
        <v>61100 1151</v>
      </c>
      <c r="R1898" s="346" t="str">
        <f aca="false">N1898&amp;" "&amp;M1898&amp;" "&amp;O1898</f>
        <v>61100 2 1151</v>
      </c>
    </row>
    <row r="1899" customFormat="false" ht="11.25" hidden="false" customHeight="true" outlineLevel="0" collapsed="false">
      <c r="K1899" s="0" t="n">
        <v>2015</v>
      </c>
      <c r="L1899" s="0" t="n">
        <v>36</v>
      </c>
      <c r="M1899" s="0" t="n">
        <v>2</v>
      </c>
      <c r="N1899" s="0" t="n">
        <v>61100</v>
      </c>
      <c r="O1899" s="0" t="n">
        <v>1520</v>
      </c>
      <c r="P1899" s="346" t="n">
        <v>16.7</v>
      </c>
      <c r="Q1899" s="346" t="str">
        <f aca="false">N1899&amp;" "&amp;O1899</f>
        <v>61100 1520</v>
      </c>
      <c r="R1899" s="346" t="str">
        <f aca="false">N1899&amp;" "&amp;M1899&amp;" "&amp;O1899</f>
        <v>61100 2 1520</v>
      </c>
    </row>
    <row r="1900" customFormat="false" ht="11.25" hidden="false" customHeight="true" outlineLevel="0" collapsed="false">
      <c r="K1900" s="0" t="n">
        <v>2015</v>
      </c>
      <c r="L1900" s="0" t="n">
        <v>36</v>
      </c>
      <c r="M1900" s="0" t="n">
        <v>2</v>
      </c>
      <c r="N1900" s="0" t="n">
        <v>61210</v>
      </c>
      <c r="O1900" s="0" t="n">
        <v>1120</v>
      </c>
      <c r="P1900" s="346" t="n">
        <v>7.66</v>
      </c>
      <c r="Q1900" s="346" t="str">
        <f aca="false">N1900&amp;" "&amp;O1900</f>
        <v>61210 1120</v>
      </c>
      <c r="R1900" s="346" t="str">
        <f aca="false">N1900&amp;" "&amp;M1900&amp;" "&amp;O1900</f>
        <v>61210 2 1120</v>
      </c>
    </row>
    <row r="1901" customFormat="false" ht="11.25" hidden="false" customHeight="true" outlineLevel="0" collapsed="false">
      <c r="K1901" s="0" t="n">
        <v>2015</v>
      </c>
      <c r="L1901" s="0" t="n">
        <v>36</v>
      </c>
      <c r="M1901" s="0" t="n">
        <v>2</v>
      </c>
      <c r="N1901" s="0" t="n">
        <v>61210</v>
      </c>
      <c r="O1901" s="0" t="n">
        <v>1150</v>
      </c>
      <c r="P1901" s="346" t="n">
        <v>1.5</v>
      </c>
      <c r="Q1901" s="346" t="str">
        <f aca="false">N1901&amp;" "&amp;O1901</f>
        <v>61210 1150</v>
      </c>
      <c r="R1901" s="346" t="str">
        <f aca="false">N1901&amp;" "&amp;M1901&amp;" "&amp;O1901</f>
        <v>61210 2 1150</v>
      </c>
    </row>
    <row r="1902" customFormat="false" ht="11.25" hidden="false" customHeight="true" outlineLevel="0" collapsed="false">
      <c r="K1902" s="0" t="n">
        <v>2015</v>
      </c>
      <c r="L1902" s="0" t="n">
        <v>36</v>
      </c>
      <c r="M1902" s="0" t="n">
        <v>2</v>
      </c>
      <c r="N1902" s="0" t="n">
        <v>61220</v>
      </c>
      <c r="O1902" s="0" t="n">
        <v>1130</v>
      </c>
      <c r="P1902" s="346" t="n">
        <v>1.15</v>
      </c>
      <c r="Q1902" s="346" t="str">
        <f aca="false">N1902&amp;" "&amp;O1902</f>
        <v>61220 1130</v>
      </c>
      <c r="R1902" s="346" t="str">
        <f aca="false">N1902&amp;" "&amp;M1902&amp;" "&amp;O1902</f>
        <v>61220 2 1130</v>
      </c>
    </row>
    <row r="1903" customFormat="false" ht="11.25" hidden="false" customHeight="true" outlineLevel="0" collapsed="false">
      <c r="K1903" s="0" t="n">
        <v>2015</v>
      </c>
      <c r="L1903" s="0" t="n">
        <v>36</v>
      </c>
      <c r="M1903" s="0" t="n">
        <v>2</v>
      </c>
      <c r="N1903" s="0" t="n">
        <v>61230</v>
      </c>
      <c r="O1903" s="0" t="n">
        <v>1120</v>
      </c>
      <c r="P1903" s="346" t="n">
        <v>0.3</v>
      </c>
      <c r="Q1903" s="346" t="str">
        <f aca="false">N1903&amp;" "&amp;O1903</f>
        <v>61230 1120</v>
      </c>
      <c r="R1903" s="346" t="str">
        <f aca="false">N1903&amp;" "&amp;M1903&amp;" "&amp;O1903</f>
        <v>61230 2 1120</v>
      </c>
    </row>
    <row r="1904" customFormat="false" ht="11.25" hidden="false" customHeight="true" outlineLevel="0" collapsed="false">
      <c r="K1904" s="0" t="n">
        <v>2015</v>
      </c>
      <c r="L1904" s="0" t="n">
        <v>36</v>
      </c>
      <c r="M1904" s="0" t="n">
        <v>2</v>
      </c>
      <c r="N1904" s="0" t="n">
        <v>61310</v>
      </c>
      <c r="O1904" s="0" t="n">
        <v>1110</v>
      </c>
      <c r="P1904" s="346" t="n">
        <v>4.5</v>
      </c>
      <c r="Q1904" s="346" t="str">
        <f aca="false">N1904&amp;" "&amp;O1904</f>
        <v>61310 1110</v>
      </c>
      <c r="R1904" s="346" t="str">
        <f aca="false">N1904&amp;" "&amp;M1904&amp;" "&amp;O1904</f>
        <v>61310 2 1110</v>
      </c>
    </row>
    <row r="1905" customFormat="false" ht="11.25" hidden="false" customHeight="true" outlineLevel="0" collapsed="false">
      <c r="K1905" s="0" t="n">
        <v>2015</v>
      </c>
      <c r="L1905" s="0" t="n">
        <v>36</v>
      </c>
      <c r="M1905" s="0" t="n">
        <v>2</v>
      </c>
      <c r="N1905" s="0" t="n">
        <v>61310</v>
      </c>
      <c r="O1905" s="0" t="n">
        <v>1120</v>
      </c>
      <c r="P1905" s="346" t="n">
        <v>8.5</v>
      </c>
      <c r="Q1905" s="346" t="str">
        <f aca="false">N1905&amp;" "&amp;O1905</f>
        <v>61310 1120</v>
      </c>
      <c r="R1905" s="346" t="str">
        <f aca="false">N1905&amp;" "&amp;M1905&amp;" "&amp;O1905</f>
        <v>61310 2 1120</v>
      </c>
    </row>
    <row r="1906" customFormat="false" ht="11.25" hidden="false" customHeight="true" outlineLevel="0" collapsed="false">
      <c r="K1906" s="0" t="n">
        <v>2015</v>
      </c>
      <c r="L1906" s="0" t="n">
        <v>36</v>
      </c>
      <c r="M1906" s="0" t="n">
        <v>2</v>
      </c>
      <c r="N1906" s="0" t="n">
        <v>61310</v>
      </c>
      <c r="O1906" s="0" t="n">
        <v>1150</v>
      </c>
      <c r="P1906" s="346" t="n">
        <v>3</v>
      </c>
      <c r="Q1906" s="346" t="str">
        <f aca="false">N1906&amp;" "&amp;O1906</f>
        <v>61310 1150</v>
      </c>
      <c r="R1906" s="346" t="str">
        <f aca="false">N1906&amp;" "&amp;M1906&amp;" "&amp;O1906</f>
        <v>61310 2 1150</v>
      </c>
    </row>
    <row r="1907" customFormat="false" ht="11.25" hidden="false" customHeight="true" outlineLevel="0" collapsed="false">
      <c r="K1907" s="0" t="n">
        <v>2015</v>
      </c>
      <c r="L1907" s="0" t="n">
        <v>36</v>
      </c>
      <c r="M1907" s="0" t="n">
        <v>2</v>
      </c>
      <c r="N1907" s="0" t="n">
        <v>61320</v>
      </c>
      <c r="O1907" s="0" t="n">
        <v>1122</v>
      </c>
      <c r="P1907" s="346" t="n">
        <v>6.34</v>
      </c>
      <c r="Q1907" s="346" t="str">
        <f aca="false">N1907&amp;" "&amp;O1907</f>
        <v>61320 1122</v>
      </c>
      <c r="R1907" s="346" t="str">
        <f aca="false">N1907&amp;" "&amp;M1907&amp;" "&amp;O1907</f>
        <v>61320 2 1122</v>
      </c>
    </row>
    <row r="1908" customFormat="false" ht="11.25" hidden="false" customHeight="true" outlineLevel="0" collapsed="false">
      <c r="K1908" s="0" t="n">
        <v>2015</v>
      </c>
      <c r="L1908" s="0" t="n">
        <v>36</v>
      </c>
      <c r="M1908" s="0" t="n">
        <v>2</v>
      </c>
      <c r="N1908" s="0" t="n">
        <v>61320</v>
      </c>
      <c r="O1908" s="0" t="n">
        <v>1140</v>
      </c>
      <c r="P1908" s="346" t="n">
        <v>6.75</v>
      </c>
      <c r="Q1908" s="346" t="str">
        <f aca="false">N1908&amp;" "&amp;O1908</f>
        <v>61320 1140</v>
      </c>
      <c r="R1908" s="346" t="str">
        <f aca="false">N1908&amp;" "&amp;M1908&amp;" "&amp;O1908</f>
        <v>61320 2 1140</v>
      </c>
    </row>
    <row r="1909" customFormat="false" ht="11.25" hidden="false" customHeight="true" outlineLevel="0" collapsed="false">
      <c r="K1909" s="0" t="n">
        <v>2015</v>
      </c>
      <c r="L1909" s="0" t="n">
        <v>36</v>
      </c>
      <c r="M1909" s="0" t="n">
        <v>2</v>
      </c>
      <c r="N1909" s="0" t="n">
        <v>61410</v>
      </c>
      <c r="O1909" s="0" t="n">
        <v>1126</v>
      </c>
      <c r="P1909" s="346" t="n">
        <v>6.34</v>
      </c>
      <c r="Q1909" s="346" t="str">
        <f aca="false">N1909&amp;" "&amp;O1909</f>
        <v>61410 1126</v>
      </c>
      <c r="R1909" s="346" t="str">
        <f aca="false">N1909&amp;" "&amp;M1909&amp;" "&amp;O1909</f>
        <v>61410 2 1126</v>
      </c>
    </row>
    <row r="1910" customFormat="false" ht="11.25" hidden="false" customHeight="true" outlineLevel="0" collapsed="false">
      <c r="K1910" s="0" t="n">
        <v>2015</v>
      </c>
      <c r="L1910" s="0" t="n">
        <v>36</v>
      </c>
      <c r="M1910" s="0" t="n">
        <v>2</v>
      </c>
      <c r="N1910" s="0" t="n">
        <v>61410</v>
      </c>
      <c r="O1910" s="0" t="n">
        <v>1127</v>
      </c>
      <c r="P1910" s="346" t="n">
        <v>7</v>
      </c>
      <c r="Q1910" s="346" t="str">
        <f aca="false">N1910&amp;" "&amp;O1910</f>
        <v>61410 1127</v>
      </c>
      <c r="R1910" s="346" t="str">
        <f aca="false">N1910&amp;" "&amp;M1910&amp;" "&amp;O1910</f>
        <v>61410 2 1127</v>
      </c>
    </row>
    <row r="1911" customFormat="false" ht="11.25" hidden="false" customHeight="true" outlineLevel="0" collapsed="false">
      <c r="K1911" s="0" t="n">
        <v>2015</v>
      </c>
      <c r="L1911" s="0" t="n">
        <v>36</v>
      </c>
      <c r="M1911" s="0" t="n">
        <v>2</v>
      </c>
      <c r="N1911" s="0" t="n">
        <v>61410</v>
      </c>
      <c r="O1911" s="0" t="n">
        <v>1150</v>
      </c>
      <c r="P1911" s="346" t="n">
        <v>11</v>
      </c>
      <c r="Q1911" s="346" t="str">
        <f aca="false">N1911&amp;" "&amp;O1911</f>
        <v>61410 1150</v>
      </c>
      <c r="R1911" s="346" t="str">
        <f aca="false">N1911&amp;" "&amp;M1911&amp;" "&amp;O1911</f>
        <v>61410 2 1150</v>
      </c>
    </row>
    <row r="1912" customFormat="false" ht="11.25" hidden="false" customHeight="true" outlineLevel="0" collapsed="false">
      <c r="K1912" s="0" t="n">
        <v>2015</v>
      </c>
      <c r="L1912" s="0" t="n">
        <v>36</v>
      </c>
      <c r="M1912" s="0" t="n">
        <v>3</v>
      </c>
      <c r="N1912" s="0" t="n">
        <v>61100</v>
      </c>
      <c r="O1912" s="0" t="n">
        <v>1120</v>
      </c>
      <c r="P1912" s="346" t="n">
        <v>138</v>
      </c>
      <c r="Q1912" s="346" t="str">
        <f aca="false">N1912&amp;" "&amp;O1912</f>
        <v>61100 1120</v>
      </c>
      <c r="R1912" s="346" t="str">
        <f aca="false">N1912&amp;" "&amp;M1912&amp;" "&amp;O1912</f>
        <v>61100 3 1120</v>
      </c>
    </row>
    <row r="1913" customFormat="false" ht="11.25" hidden="false" customHeight="true" outlineLevel="0" collapsed="false">
      <c r="K1913" s="0" t="n">
        <v>2015</v>
      </c>
      <c r="L1913" s="0" t="n">
        <v>36</v>
      </c>
      <c r="M1913" s="0" t="n">
        <v>3</v>
      </c>
      <c r="N1913" s="0" t="n">
        <v>61100</v>
      </c>
      <c r="O1913" s="0" t="n">
        <v>1151</v>
      </c>
      <c r="P1913" s="346" t="n">
        <v>11.5</v>
      </c>
      <c r="Q1913" s="346" t="str">
        <f aca="false">N1913&amp;" "&amp;O1913</f>
        <v>61100 1151</v>
      </c>
      <c r="R1913" s="346" t="str">
        <f aca="false">N1913&amp;" "&amp;M1913&amp;" "&amp;O1913</f>
        <v>61100 3 1151</v>
      </c>
    </row>
    <row r="1914" customFormat="false" ht="11.25" hidden="false" customHeight="true" outlineLevel="0" collapsed="false">
      <c r="K1914" s="0" t="n">
        <v>2015</v>
      </c>
      <c r="L1914" s="0" t="n">
        <v>36</v>
      </c>
      <c r="M1914" s="0" t="n">
        <v>3</v>
      </c>
      <c r="N1914" s="0" t="n">
        <v>61100</v>
      </c>
      <c r="O1914" s="0" t="n">
        <v>1520</v>
      </c>
      <c r="P1914" s="346" t="n">
        <v>10.5</v>
      </c>
      <c r="Q1914" s="346" t="str">
        <f aca="false">N1914&amp;" "&amp;O1914</f>
        <v>61100 1520</v>
      </c>
      <c r="R1914" s="346" t="str">
        <f aca="false">N1914&amp;" "&amp;M1914&amp;" "&amp;O1914</f>
        <v>61100 3 1520</v>
      </c>
    </row>
    <row r="1915" customFormat="false" ht="11.25" hidden="false" customHeight="true" outlineLevel="0" collapsed="false">
      <c r="K1915" s="0" t="n">
        <v>2015</v>
      </c>
      <c r="L1915" s="0" t="n">
        <v>36</v>
      </c>
      <c r="M1915" s="0" t="n">
        <v>3</v>
      </c>
      <c r="N1915" s="0" t="n">
        <v>61210</v>
      </c>
      <c r="O1915" s="0" t="n">
        <v>1120</v>
      </c>
      <c r="P1915" s="346" t="n">
        <v>6.8</v>
      </c>
      <c r="Q1915" s="346" t="str">
        <f aca="false">N1915&amp;" "&amp;O1915</f>
        <v>61210 1120</v>
      </c>
      <c r="R1915" s="346" t="str">
        <f aca="false">N1915&amp;" "&amp;M1915&amp;" "&amp;O1915</f>
        <v>61210 3 1120</v>
      </c>
    </row>
    <row r="1916" customFormat="false" ht="11.25" hidden="false" customHeight="true" outlineLevel="0" collapsed="false">
      <c r="K1916" s="0" t="n">
        <v>2015</v>
      </c>
      <c r="L1916" s="0" t="n">
        <v>36</v>
      </c>
      <c r="M1916" s="0" t="n">
        <v>3</v>
      </c>
      <c r="N1916" s="0" t="n">
        <v>61210</v>
      </c>
      <c r="O1916" s="0" t="n">
        <v>1150</v>
      </c>
      <c r="P1916" s="346" t="n">
        <v>2.5</v>
      </c>
      <c r="Q1916" s="346" t="str">
        <f aca="false">N1916&amp;" "&amp;O1916</f>
        <v>61210 1150</v>
      </c>
      <c r="R1916" s="346" t="str">
        <f aca="false">N1916&amp;" "&amp;M1916&amp;" "&amp;O1916</f>
        <v>61210 3 1150</v>
      </c>
    </row>
    <row r="1917" customFormat="false" ht="11.25" hidden="false" customHeight="true" outlineLevel="0" collapsed="false">
      <c r="K1917" s="0" t="n">
        <v>2015</v>
      </c>
      <c r="L1917" s="0" t="n">
        <v>36</v>
      </c>
      <c r="M1917" s="0" t="n">
        <v>3</v>
      </c>
      <c r="N1917" s="0" t="n">
        <v>61220</v>
      </c>
      <c r="O1917" s="0" t="n">
        <v>1130</v>
      </c>
      <c r="P1917" s="346" t="n">
        <v>1.6</v>
      </c>
      <c r="Q1917" s="346" t="str">
        <f aca="false">N1917&amp;" "&amp;O1917</f>
        <v>61220 1130</v>
      </c>
      <c r="R1917" s="346" t="str">
        <f aca="false">N1917&amp;" "&amp;M1917&amp;" "&amp;O1917</f>
        <v>61220 3 1130</v>
      </c>
    </row>
    <row r="1918" customFormat="false" ht="11.25" hidden="false" customHeight="true" outlineLevel="0" collapsed="false">
      <c r="K1918" s="0" t="n">
        <v>2015</v>
      </c>
      <c r="L1918" s="0" t="n">
        <v>36</v>
      </c>
      <c r="M1918" s="0" t="n">
        <v>3</v>
      </c>
      <c r="N1918" s="0" t="n">
        <v>61230</v>
      </c>
      <c r="O1918" s="0" t="n">
        <v>1120</v>
      </c>
      <c r="P1918" s="346" t="n">
        <v>1.2</v>
      </c>
      <c r="Q1918" s="346" t="str">
        <f aca="false">N1918&amp;" "&amp;O1918</f>
        <v>61230 1120</v>
      </c>
      <c r="R1918" s="346" t="str">
        <f aca="false">N1918&amp;" "&amp;M1918&amp;" "&amp;O1918</f>
        <v>61230 3 1120</v>
      </c>
    </row>
    <row r="1919" customFormat="false" ht="11.25" hidden="false" customHeight="true" outlineLevel="0" collapsed="false">
      <c r="K1919" s="0" t="n">
        <v>2015</v>
      </c>
      <c r="L1919" s="0" t="n">
        <v>36</v>
      </c>
      <c r="M1919" s="0" t="n">
        <v>3</v>
      </c>
      <c r="N1919" s="0" t="n">
        <v>61310</v>
      </c>
      <c r="O1919" s="0" t="n">
        <v>1110</v>
      </c>
      <c r="P1919" s="346" t="n">
        <v>3.75</v>
      </c>
      <c r="Q1919" s="346" t="str">
        <f aca="false">N1919&amp;" "&amp;O1919</f>
        <v>61310 1110</v>
      </c>
      <c r="R1919" s="346" t="str">
        <f aca="false">N1919&amp;" "&amp;M1919&amp;" "&amp;O1919</f>
        <v>61310 3 1110</v>
      </c>
    </row>
    <row r="1920" customFormat="false" ht="11.25" hidden="false" customHeight="true" outlineLevel="0" collapsed="false">
      <c r="K1920" s="0" t="n">
        <v>2015</v>
      </c>
      <c r="L1920" s="0" t="n">
        <v>36</v>
      </c>
      <c r="M1920" s="0" t="n">
        <v>3</v>
      </c>
      <c r="N1920" s="0" t="n">
        <v>61310</v>
      </c>
      <c r="O1920" s="0" t="n">
        <v>1120</v>
      </c>
      <c r="P1920" s="346" t="n">
        <v>5.75</v>
      </c>
      <c r="Q1920" s="346" t="str">
        <f aca="false">N1920&amp;" "&amp;O1920</f>
        <v>61310 1120</v>
      </c>
      <c r="R1920" s="346" t="str">
        <f aca="false">N1920&amp;" "&amp;M1920&amp;" "&amp;O1920</f>
        <v>61310 3 1120</v>
      </c>
    </row>
    <row r="1921" customFormat="false" ht="11.25" hidden="false" customHeight="true" outlineLevel="0" collapsed="false">
      <c r="K1921" s="0" t="n">
        <v>2015</v>
      </c>
      <c r="L1921" s="0" t="n">
        <v>36</v>
      </c>
      <c r="M1921" s="0" t="n">
        <v>3</v>
      </c>
      <c r="N1921" s="0" t="n">
        <v>61310</v>
      </c>
      <c r="O1921" s="0" t="n">
        <v>1150</v>
      </c>
      <c r="P1921" s="346" t="n">
        <v>2.75</v>
      </c>
      <c r="Q1921" s="346" t="str">
        <f aca="false">N1921&amp;" "&amp;O1921</f>
        <v>61310 1150</v>
      </c>
      <c r="R1921" s="346" t="str">
        <f aca="false">N1921&amp;" "&amp;M1921&amp;" "&amp;O1921</f>
        <v>61310 3 1150</v>
      </c>
    </row>
    <row r="1922" customFormat="false" ht="11.25" hidden="false" customHeight="true" outlineLevel="0" collapsed="false">
      <c r="K1922" s="0" t="n">
        <v>2015</v>
      </c>
      <c r="L1922" s="0" t="n">
        <v>36</v>
      </c>
      <c r="M1922" s="0" t="n">
        <v>3</v>
      </c>
      <c r="N1922" s="0" t="n">
        <v>61320</v>
      </c>
      <c r="O1922" s="0" t="n">
        <v>1122</v>
      </c>
      <c r="P1922" s="346" t="n">
        <v>2.67</v>
      </c>
      <c r="Q1922" s="346" t="str">
        <f aca="false">N1922&amp;" "&amp;O1922</f>
        <v>61320 1122</v>
      </c>
      <c r="R1922" s="346" t="str">
        <f aca="false">N1922&amp;" "&amp;M1922&amp;" "&amp;O1922</f>
        <v>61320 3 1122</v>
      </c>
    </row>
    <row r="1923" customFormat="false" ht="11.25" hidden="false" customHeight="true" outlineLevel="0" collapsed="false">
      <c r="K1923" s="0" t="n">
        <v>2015</v>
      </c>
      <c r="L1923" s="0" t="n">
        <v>36</v>
      </c>
      <c r="M1923" s="0" t="n">
        <v>3</v>
      </c>
      <c r="N1923" s="0" t="n">
        <v>61320</v>
      </c>
      <c r="O1923" s="0" t="n">
        <v>1140</v>
      </c>
      <c r="P1923" s="346" t="n">
        <v>1.75</v>
      </c>
      <c r="Q1923" s="346" t="str">
        <f aca="false">N1923&amp;" "&amp;O1923</f>
        <v>61320 1140</v>
      </c>
      <c r="R1923" s="346" t="str">
        <f aca="false">N1923&amp;" "&amp;M1923&amp;" "&amp;O1923</f>
        <v>61320 3 1140</v>
      </c>
    </row>
    <row r="1924" customFormat="false" ht="11.25" hidden="false" customHeight="true" outlineLevel="0" collapsed="false">
      <c r="K1924" s="0" t="n">
        <v>2015</v>
      </c>
      <c r="L1924" s="0" t="n">
        <v>36</v>
      </c>
      <c r="M1924" s="0" t="n">
        <v>3</v>
      </c>
      <c r="N1924" s="0" t="n">
        <v>61410</v>
      </c>
      <c r="O1924" s="0" t="n">
        <v>1126</v>
      </c>
      <c r="P1924" s="346" t="n">
        <v>1.66</v>
      </c>
      <c r="Q1924" s="346" t="str">
        <f aca="false">N1924&amp;" "&amp;O1924</f>
        <v>61410 1126</v>
      </c>
      <c r="R1924" s="346" t="str">
        <f aca="false">N1924&amp;" "&amp;M1924&amp;" "&amp;O1924</f>
        <v>61410 3 1126</v>
      </c>
    </row>
    <row r="1925" customFormat="false" ht="11.25" hidden="false" customHeight="true" outlineLevel="0" collapsed="false">
      <c r="K1925" s="0" t="n">
        <v>2015</v>
      </c>
      <c r="L1925" s="0" t="n">
        <v>36</v>
      </c>
      <c r="M1925" s="0" t="n">
        <v>3</v>
      </c>
      <c r="N1925" s="0" t="n">
        <v>61410</v>
      </c>
      <c r="O1925" s="0" t="n">
        <v>1127</v>
      </c>
      <c r="P1925" s="346" t="n">
        <v>5</v>
      </c>
      <c r="Q1925" s="346" t="str">
        <f aca="false">N1925&amp;" "&amp;O1925</f>
        <v>61410 1127</v>
      </c>
      <c r="R1925" s="346" t="str">
        <f aca="false">N1925&amp;" "&amp;M1925&amp;" "&amp;O1925</f>
        <v>61410 3 1127</v>
      </c>
    </row>
    <row r="1926" customFormat="false" ht="11.25" hidden="false" customHeight="true" outlineLevel="0" collapsed="false">
      <c r="K1926" s="0" t="n">
        <v>2015</v>
      </c>
      <c r="L1926" s="0" t="n">
        <v>36</v>
      </c>
      <c r="M1926" s="0" t="n">
        <v>3</v>
      </c>
      <c r="N1926" s="0" t="n">
        <v>61410</v>
      </c>
      <c r="O1926" s="0" t="n">
        <v>1150</v>
      </c>
      <c r="P1926" s="346" t="n">
        <v>8.25</v>
      </c>
      <c r="Q1926" s="346" t="str">
        <f aca="false">N1926&amp;" "&amp;O1926</f>
        <v>61410 1150</v>
      </c>
      <c r="R1926" s="346" t="str">
        <f aca="false">N1926&amp;" "&amp;M1926&amp;" "&amp;O1926</f>
        <v>61410 3 1150</v>
      </c>
    </row>
    <row r="1927" customFormat="false" ht="11.25" hidden="false" customHeight="true" outlineLevel="0" collapsed="false">
      <c r="K1927" s="0" t="n">
        <v>2015</v>
      </c>
      <c r="L1927" s="0" t="n">
        <v>36</v>
      </c>
      <c r="M1927" s="0" t="n">
        <v>9</v>
      </c>
      <c r="N1927" s="0" t="n">
        <v>61100</v>
      </c>
      <c r="O1927" s="0" t="n">
        <v>1110</v>
      </c>
      <c r="P1927" s="346" t="n">
        <v>1</v>
      </c>
      <c r="Q1927" s="346" t="str">
        <f aca="false">N1927&amp;" "&amp;O1927</f>
        <v>61100 1110</v>
      </c>
      <c r="R1927" s="346" t="str">
        <f aca="false">N1927&amp;" "&amp;M1927&amp;" "&amp;O1927</f>
        <v>61100 9 1110</v>
      </c>
    </row>
    <row r="1928" customFormat="false" ht="11.25" hidden="false" customHeight="true" outlineLevel="0" collapsed="false">
      <c r="K1928" s="0" t="n">
        <v>2015</v>
      </c>
      <c r="L1928" s="0" t="n">
        <v>36</v>
      </c>
      <c r="M1928" s="0" t="n">
        <v>9</v>
      </c>
      <c r="N1928" s="0" t="n">
        <v>61100</v>
      </c>
      <c r="O1928" s="0" t="n">
        <v>1120</v>
      </c>
      <c r="P1928" s="346" t="n">
        <v>3.5</v>
      </c>
      <c r="Q1928" s="346" t="str">
        <f aca="false">N1928&amp;" "&amp;O1928</f>
        <v>61100 1120</v>
      </c>
      <c r="R1928" s="346" t="str">
        <f aca="false">N1928&amp;" "&amp;M1928&amp;" "&amp;O1928</f>
        <v>61100 9 1120</v>
      </c>
    </row>
    <row r="1929" customFormat="false" ht="11.25" hidden="false" customHeight="true" outlineLevel="0" collapsed="false">
      <c r="K1929" s="0" t="n">
        <v>2015</v>
      </c>
      <c r="L1929" s="0" t="n">
        <v>36</v>
      </c>
      <c r="M1929" s="0" t="n">
        <v>9</v>
      </c>
      <c r="N1929" s="0" t="n">
        <v>61100</v>
      </c>
      <c r="O1929" s="0" t="n">
        <v>1151</v>
      </c>
      <c r="P1929" s="346" t="n">
        <v>3</v>
      </c>
      <c r="Q1929" s="346" t="str">
        <f aca="false">N1929&amp;" "&amp;O1929</f>
        <v>61100 1151</v>
      </c>
      <c r="R1929" s="346" t="str">
        <f aca="false">N1929&amp;" "&amp;M1929&amp;" "&amp;O1929</f>
        <v>61100 9 1151</v>
      </c>
    </row>
    <row r="1930" customFormat="false" ht="11.25" hidden="false" customHeight="true" outlineLevel="0" collapsed="false">
      <c r="K1930" s="0" t="n">
        <v>2015</v>
      </c>
      <c r="L1930" s="0" t="n">
        <v>36</v>
      </c>
      <c r="M1930" s="0" t="n">
        <v>9</v>
      </c>
      <c r="N1930" s="0" t="n">
        <v>61100</v>
      </c>
      <c r="O1930" s="0" t="n">
        <v>1520</v>
      </c>
      <c r="P1930" s="346" t="n">
        <v>0.1</v>
      </c>
      <c r="Q1930" s="346" t="str">
        <f aca="false">N1930&amp;" "&amp;O1930</f>
        <v>61100 1520</v>
      </c>
      <c r="R1930" s="346" t="str">
        <f aca="false">N1930&amp;" "&amp;M1930&amp;" "&amp;O1930</f>
        <v>61100 9 1520</v>
      </c>
    </row>
    <row r="1931" customFormat="false" ht="11.25" hidden="false" customHeight="true" outlineLevel="0" collapsed="false">
      <c r="K1931" s="0" t="n">
        <v>2015</v>
      </c>
      <c r="L1931" s="0" t="n">
        <v>36</v>
      </c>
      <c r="M1931" s="0" t="n">
        <v>9</v>
      </c>
      <c r="N1931" s="0" t="n">
        <v>62100</v>
      </c>
      <c r="O1931" s="0" t="n">
        <v>1110</v>
      </c>
      <c r="P1931" s="346" t="n">
        <v>2.5</v>
      </c>
      <c r="Q1931" s="346" t="str">
        <f aca="false">N1931&amp;" "&amp;O1931</f>
        <v>62100 1110</v>
      </c>
      <c r="R1931" s="346" t="str">
        <f aca="false">N1931&amp;" "&amp;M1931&amp;" "&amp;O1931</f>
        <v>62100 9 1110</v>
      </c>
    </row>
    <row r="1932" customFormat="false" ht="11.25" hidden="false" customHeight="true" outlineLevel="0" collapsed="false">
      <c r="K1932" s="0" t="n">
        <v>2015</v>
      </c>
      <c r="L1932" s="0" t="n">
        <v>36</v>
      </c>
      <c r="M1932" s="0" t="n">
        <v>9</v>
      </c>
      <c r="N1932" s="0" t="n">
        <v>62100</v>
      </c>
      <c r="O1932" s="0" t="n">
        <v>1111</v>
      </c>
      <c r="P1932" s="346" t="n">
        <v>7</v>
      </c>
      <c r="Q1932" s="346" t="str">
        <f aca="false">N1932&amp;" "&amp;O1932</f>
        <v>62100 1111</v>
      </c>
      <c r="R1932" s="346" t="str">
        <f aca="false">N1932&amp;" "&amp;M1932&amp;" "&amp;O1932</f>
        <v>62100 9 1111</v>
      </c>
    </row>
    <row r="1933" customFormat="false" ht="11.25" hidden="false" customHeight="true" outlineLevel="0" collapsed="false">
      <c r="K1933" s="0" t="n">
        <v>2015</v>
      </c>
      <c r="L1933" s="0" t="n">
        <v>36</v>
      </c>
      <c r="M1933" s="0" t="n">
        <v>9</v>
      </c>
      <c r="N1933" s="0" t="n">
        <v>62100</v>
      </c>
      <c r="O1933" s="0" t="n">
        <v>1112</v>
      </c>
      <c r="P1933" s="346" t="n">
        <v>1</v>
      </c>
      <c r="Q1933" s="346" t="str">
        <f aca="false">N1933&amp;" "&amp;O1933</f>
        <v>62100 1112</v>
      </c>
      <c r="R1933" s="346" t="str">
        <f aca="false">N1933&amp;" "&amp;M1933&amp;" "&amp;O1933</f>
        <v>62100 9 1112</v>
      </c>
    </row>
    <row r="1934" customFormat="false" ht="11.25" hidden="false" customHeight="true" outlineLevel="0" collapsed="false">
      <c r="K1934" s="0" t="n">
        <v>2015</v>
      </c>
      <c r="L1934" s="0" t="n">
        <v>36</v>
      </c>
      <c r="M1934" s="0" t="n">
        <v>9</v>
      </c>
      <c r="N1934" s="0" t="n">
        <v>62100</v>
      </c>
      <c r="O1934" s="0" t="n">
        <v>1113</v>
      </c>
      <c r="P1934" s="346" t="n">
        <v>0.5</v>
      </c>
      <c r="Q1934" s="346" t="str">
        <f aca="false">N1934&amp;" "&amp;O1934</f>
        <v>62100 1113</v>
      </c>
      <c r="R1934" s="346" t="str">
        <f aca="false">N1934&amp;" "&amp;M1934&amp;" "&amp;O1934</f>
        <v>62100 9 1113</v>
      </c>
    </row>
    <row r="1935" customFormat="false" ht="11.25" hidden="false" customHeight="true" outlineLevel="0" collapsed="false">
      <c r="K1935" s="0" t="n">
        <v>2015</v>
      </c>
      <c r="L1935" s="0" t="n">
        <v>36</v>
      </c>
      <c r="M1935" s="0" t="n">
        <v>9</v>
      </c>
      <c r="N1935" s="0" t="n">
        <v>62100</v>
      </c>
      <c r="O1935" s="0" t="n">
        <v>1130</v>
      </c>
      <c r="P1935" s="346" t="n">
        <v>0.65</v>
      </c>
      <c r="Q1935" s="346" t="str">
        <f aca="false">N1935&amp;" "&amp;O1935</f>
        <v>62100 1130</v>
      </c>
      <c r="R1935" s="346" t="str">
        <f aca="false">N1935&amp;" "&amp;M1935&amp;" "&amp;O1935</f>
        <v>62100 9 1130</v>
      </c>
    </row>
    <row r="1936" customFormat="false" ht="11.25" hidden="false" customHeight="true" outlineLevel="0" collapsed="false">
      <c r="K1936" s="0" t="n">
        <v>2015</v>
      </c>
      <c r="L1936" s="0" t="n">
        <v>36</v>
      </c>
      <c r="M1936" s="0" t="n">
        <v>9</v>
      </c>
      <c r="N1936" s="0" t="n">
        <v>62100</v>
      </c>
      <c r="O1936" s="0" t="n">
        <v>1150</v>
      </c>
      <c r="P1936" s="346" t="n">
        <v>7.75</v>
      </c>
      <c r="Q1936" s="346" t="str">
        <f aca="false">N1936&amp;" "&amp;O1936</f>
        <v>62100 1150</v>
      </c>
      <c r="R1936" s="346" t="str">
        <f aca="false">N1936&amp;" "&amp;M1936&amp;" "&amp;O1936</f>
        <v>62100 9 1150</v>
      </c>
    </row>
    <row r="1937" customFormat="false" ht="11.25" hidden="false" customHeight="true" outlineLevel="0" collapsed="false">
      <c r="K1937" s="0" t="n">
        <v>2015</v>
      </c>
      <c r="L1937" s="0" t="n">
        <v>36</v>
      </c>
      <c r="M1937" s="0" t="n">
        <v>9</v>
      </c>
      <c r="N1937" s="0" t="n">
        <v>62200</v>
      </c>
      <c r="O1937" s="0" t="n">
        <v>1130</v>
      </c>
      <c r="P1937" s="346" t="n">
        <v>0.1</v>
      </c>
      <c r="Q1937" s="346" t="str">
        <f aca="false">N1937&amp;" "&amp;O1937</f>
        <v>62200 1130</v>
      </c>
      <c r="R1937" s="346" t="str">
        <f aca="false">N1937&amp;" "&amp;M1937&amp;" "&amp;O1937</f>
        <v>62200 9 1130</v>
      </c>
    </row>
    <row r="1938" customFormat="false" ht="11.25" hidden="false" customHeight="true" outlineLevel="0" collapsed="false">
      <c r="K1938" s="0" t="n">
        <v>2015</v>
      </c>
      <c r="L1938" s="0" t="n">
        <v>36</v>
      </c>
      <c r="M1938" s="0" t="n">
        <v>9</v>
      </c>
      <c r="N1938" s="0" t="n">
        <v>62200</v>
      </c>
      <c r="O1938" s="0" t="n">
        <v>1131</v>
      </c>
      <c r="P1938" s="346" t="n">
        <v>9.15</v>
      </c>
      <c r="Q1938" s="346" t="str">
        <f aca="false">N1938&amp;" "&amp;O1938</f>
        <v>62200 1131</v>
      </c>
      <c r="R1938" s="346" t="str">
        <f aca="false">N1938&amp;" "&amp;M1938&amp;" "&amp;O1938</f>
        <v>62200 9 1131</v>
      </c>
    </row>
    <row r="1939" customFormat="false" ht="11.25" hidden="false" customHeight="true" outlineLevel="0" collapsed="false">
      <c r="K1939" s="0" t="n">
        <v>2015</v>
      </c>
      <c r="L1939" s="0" t="n">
        <v>36</v>
      </c>
      <c r="M1939" s="0" t="n">
        <v>9</v>
      </c>
      <c r="N1939" s="0" t="n">
        <v>62200</v>
      </c>
      <c r="O1939" s="0" t="n">
        <v>1132</v>
      </c>
      <c r="P1939" s="346" t="n">
        <v>3.25</v>
      </c>
      <c r="Q1939" s="346" t="str">
        <f aca="false">N1939&amp;" "&amp;O1939</f>
        <v>62200 1132</v>
      </c>
      <c r="R1939" s="346" t="str">
        <f aca="false">N1939&amp;" "&amp;M1939&amp;" "&amp;O1939</f>
        <v>62200 9 1132</v>
      </c>
    </row>
    <row r="1940" customFormat="false" ht="11.25" hidden="false" customHeight="true" outlineLevel="0" collapsed="false">
      <c r="K1940" s="0" t="n">
        <v>2015</v>
      </c>
      <c r="L1940" s="0" t="n">
        <v>36</v>
      </c>
      <c r="M1940" s="0" t="n">
        <v>9</v>
      </c>
      <c r="N1940" s="0" t="n">
        <v>62200</v>
      </c>
      <c r="O1940" s="0" t="n">
        <v>1150</v>
      </c>
      <c r="P1940" s="346" t="n">
        <v>1</v>
      </c>
      <c r="Q1940" s="346" t="str">
        <f aca="false">N1940&amp;" "&amp;O1940</f>
        <v>62200 1150</v>
      </c>
      <c r="R1940" s="346" t="str">
        <f aca="false">N1940&amp;" "&amp;M1940&amp;" "&amp;O1940</f>
        <v>62200 9 1150</v>
      </c>
    </row>
    <row r="1941" customFormat="false" ht="11.25" hidden="false" customHeight="true" outlineLevel="0" collapsed="false">
      <c r="K1941" s="0" t="n">
        <v>2015</v>
      </c>
      <c r="L1941" s="0" t="n">
        <v>36</v>
      </c>
      <c r="M1941" s="0" t="n">
        <v>9</v>
      </c>
      <c r="N1941" s="0" t="n">
        <v>63000</v>
      </c>
      <c r="O1941" s="0" t="n">
        <v>1110</v>
      </c>
      <c r="P1941" s="346" t="n">
        <v>0.85</v>
      </c>
      <c r="Q1941" s="346" t="str">
        <f aca="false">N1941&amp;" "&amp;O1941</f>
        <v>63000 1110</v>
      </c>
      <c r="R1941" s="346" t="str">
        <f aca="false">N1941&amp;" "&amp;M1941&amp;" "&amp;O1941</f>
        <v>63000 9 1110</v>
      </c>
    </row>
    <row r="1942" customFormat="false" ht="11.25" hidden="false" customHeight="true" outlineLevel="0" collapsed="false">
      <c r="K1942" s="0" t="n">
        <v>2015</v>
      </c>
      <c r="L1942" s="0" t="n">
        <v>36</v>
      </c>
      <c r="M1942" s="0" t="n">
        <v>9</v>
      </c>
      <c r="N1942" s="0" t="n">
        <v>63000</v>
      </c>
      <c r="O1942" s="0" t="n">
        <v>1150</v>
      </c>
      <c r="P1942" s="346" t="n">
        <v>2.75</v>
      </c>
      <c r="Q1942" s="346" t="str">
        <f aca="false">N1942&amp;" "&amp;O1942</f>
        <v>63000 1150</v>
      </c>
      <c r="R1942" s="346" t="str">
        <f aca="false">N1942&amp;" "&amp;M1942&amp;" "&amp;O1942</f>
        <v>63000 9 1150</v>
      </c>
    </row>
    <row r="1943" customFormat="false" ht="11.25" hidden="false" customHeight="true" outlineLevel="0" collapsed="false">
      <c r="K1943" s="0" t="n">
        <v>2015</v>
      </c>
      <c r="L1943" s="0" t="n">
        <v>36</v>
      </c>
      <c r="M1943" s="0" t="n">
        <v>9</v>
      </c>
      <c r="N1943" s="0" t="n">
        <v>63000</v>
      </c>
      <c r="O1943" s="0" t="n">
        <v>1160</v>
      </c>
      <c r="P1943" s="346" t="n">
        <v>6.8</v>
      </c>
      <c r="Q1943" s="346" t="str">
        <f aca="false">N1943&amp;" "&amp;O1943</f>
        <v>63000 1160</v>
      </c>
      <c r="R1943" s="346" t="str">
        <f aca="false">N1943&amp;" "&amp;M1943&amp;" "&amp;O1943</f>
        <v>63000 9 1160</v>
      </c>
    </row>
    <row r="1944" customFormat="false" ht="11.25" hidden="false" customHeight="true" outlineLevel="0" collapsed="false">
      <c r="K1944" s="0" t="n">
        <v>2015</v>
      </c>
      <c r="L1944" s="0" t="n">
        <v>36</v>
      </c>
      <c r="M1944" s="0" t="n">
        <v>9</v>
      </c>
      <c r="N1944" s="0" t="n">
        <v>63000</v>
      </c>
      <c r="O1944" s="0" t="n">
        <v>1170</v>
      </c>
      <c r="P1944" s="346" t="n">
        <v>63</v>
      </c>
      <c r="Q1944" s="346" t="str">
        <f aca="false">N1944&amp;" "&amp;O1944</f>
        <v>63000 1170</v>
      </c>
      <c r="R1944" s="346" t="str">
        <f aca="false">N1944&amp;" "&amp;M1944&amp;" "&amp;O1944</f>
        <v>63000 9 1170</v>
      </c>
    </row>
    <row r="1945" customFormat="false" ht="11.25" hidden="false" customHeight="true" outlineLevel="0" collapsed="false">
      <c r="K1945" s="0" t="n">
        <v>2015</v>
      </c>
      <c r="L1945" s="0" t="n">
        <v>36</v>
      </c>
      <c r="M1945" s="0" t="n">
        <v>9</v>
      </c>
      <c r="N1945" s="0" t="n">
        <v>63000</v>
      </c>
      <c r="O1945" s="0" t="n">
        <v>1190</v>
      </c>
      <c r="P1945" s="346" t="n">
        <v>14</v>
      </c>
      <c r="Q1945" s="346" t="str">
        <f aca="false">N1945&amp;" "&amp;O1945</f>
        <v>63000 1190</v>
      </c>
      <c r="R1945" s="346" t="str">
        <f aca="false">N1945&amp;" "&amp;M1945&amp;" "&amp;O1945</f>
        <v>63000 9 1190</v>
      </c>
    </row>
    <row r="1946" customFormat="false" ht="11.25" hidden="false" customHeight="true" outlineLevel="0" collapsed="false">
      <c r="K1946" s="0" t="n">
        <v>2015</v>
      </c>
      <c r="L1946" s="0" t="n">
        <v>36</v>
      </c>
      <c r="M1946" s="0" t="n">
        <v>9</v>
      </c>
      <c r="N1946" s="0" t="n">
        <v>64000</v>
      </c>
      <c r="O1946" s="0" t="n">
        <v>1110</v>
      </c>
      <c r="P1946" s="346" t="n">
        <v>0.15</v>
      </c>
      <c r="Q1946" s="346" t="str">
        <f aca="false">N1946&amp;" "&amp;O1946</f>
        <v>64000 1110</v>
      </c>
      <c r="R1946" s="346" t="str">
        <f aca="false">N1946&amp;" "&amp;M1946&amp;" "&amp;O1946</f>
        <v>64000 9 1110</v>
      </c>
    </row>
    <row r="1947" customFormat="false" ht="11.25" hidden="false" customHeight="true" outlineLevel="0" collapsed="false">
      <c r="K1947" s="0" t="n">
        <v>2015</v>
      </c>
      <c r="L1947" s="0" t="n">
        <v>36</v>
      </c>
      <c r="M1947" s="0" t="n">
        <v>9</v>
      </c>
      <c r="N1947" s="0" t="n">
        <v>64000</v>
      </c>
      <c r="O1947" s="0" t="n">
        <v>1150</v>
      </c>
      <c r="P1947" s="346" t="n">
        <v>0.7</v>
      </c>
      <c r="Q1947" s="346" t="str">
        <f aca="false">N1947&amp;" "&amp;O1947</f>
        <v>64000 1150</v>
      </c>
      <c r="R1947" s="346" t="str">
        <f aca="false">N1947&amp;" "&amp;M1947&amp;" "&amp;O1947</f>
        <v>64000 9 1150</v>
      </c>
    </row>
    <row r="1948" customFormat="false" ht="11.25" hidden="false" customHeight="true" outlineLevel="0" collapsed="false">
      <c r="K1948" s="0" t="n">
        <v>2015</v>
      </c>
      <c r="L1948" s="0" t="n">
        <v>36</v>
      </c>
      <c r="M1948" s="0" t="n">
        <v>9</v>
      </c>
      <c r="N1948" s="0" t="n">
        <v>64000</v>
      </c>
      <c r="O1948" s="0" t="n">
        <v>1160</v>
      </c>
      <c r="P1948" s="346" t="n">
        <v>14</v>
      </c>
      <c r="Q1948" s="346" t="str">
        <f aca="false">N1948&amp;" "&amp;O1948</f>
        <v>64000 1160</v>
      </c>
      <c r="R1948" s="346" t="str">
        <f aca="false">N1948&amp;" "&amp;M1948&amp;" "&amp;O1948</f>
        <v>64000 9 1160</v>
      </c>
    </row>
    <row r="1949" customFormat="false" ht="11.25" hidden="false" customHeight="true" outlineLevel="0" collapsed="false">
      <c r="K1949" s="0" t="n">
        <v>2015</v>
      </c>
      <c r="L1949" s="0" t="n">
        <v>36</v>
      </c>
      <c r="M1949" s="0" t="n">
        <v>9</v>
      </c>
      <c r="N1949" s="0" t="n">
        <v>64000</v>
      </c>
      <c r="O1949" s="0" t="n">
        <v>1180</v>
      </c>
      <c r="P1949" s="346" t="n">
        <v>6.25</v>
      </c>
      <c r="Q1949" s="346" t="str">
        <f aca="false">N1949&amp;" "&amp;O1949</f>
        <v>64000 1180</v>
      </c>
      <c r="R1949" s="346" t="str">
        <f aca="false">N1949&amp;" "&amp;M1949&amp;" "&amp;O1949</f>
        <v>64000 9 1180</v>
      </c>
    </row>
    <row r="1950" customFormat="false" ht="11.25" hidden="false" customHeight="true" outlineLevel="0" collapsed="false">
      <c r="K1950" s="0" t="n">
        <v>2015</v>
      </c>
      <c r="L1950" s="0" t="n">
        <v>36</v>
      </c>
      <c r="M1950" s="0" t="n">
        <v>9</v>
      </c>
      <c r="N1950" s="0" t="n">
        <v>64000</v>
      </c>
      <c r="O1950" s="0" t="n">
        <v>1190</v>
      </c>
      <c r="P1950" s="346" t="n">
        <v>49</v>
      </c>
      <c r="Q1950" s="346" t="str">
        <f aca="false">N1950&amp;" "&amp;O1950</f>
        <v>64000 1190</v>
      </c>
      <c r="R1950" s="346" t="str">
        <f aca="false">N1950&amp;" "&amp;M1950&amp;" "&amp;O1950</f>
        <v>64000 9 1190</v>
      </c>
    </row>
    <row r="1951" customFormat="false" ht="11.25" hidden="false" customHeight="true" outlineLevel="0" collapsed="false">
      <c r="K1951" s="0" t="n">
        <v>2015</v>
      </c>
      <c r="L1951" s="0" t="n">
        <v>36</v>
      </c>
      <c r="M1951" s="0" t="n">
        <v>9</v>
      </c>
      <c r="N1951" s="0" t="n">
        <v>65000</v>
      </c>
      <c r="O1951" s="0" t="n">
        <v>1110</v>
      </c>
      <c r="P1951" s="346" t="n">
        <v>1</v>
      </c>
      <c r="Q1951" s="346" t="str">
        <f aca="false">N1951&amp;" "&amp;O1951</f>
        <v>65000 1110</v>
      </c>
      <c r="R1951" s="346" t="str">
        <f aca="false">N1951&amp;" "&amp;M1951&amp;" "&amp;O1951</f>
        <v>65000 9 1110</v>
      </c>
    </row>
    <row r="1952" customFormat="false" ht="11.25" hidden="false" customHeight="true" outlineLevel="0" collapsed="false">
      <c r="K1952" s="0" t="n">
        <v>2015</v>
      </c>
      <c r="L1952" s="0" t="n">
        <v>36</v>
      </c>
      <c r="M1952" s="0" t="n">
        <v>9</v>
      </c>
      <c r="N1952" s="0" t="n">
        <v>65000</v>
      </c>
      <c r="O1952" s="0" t="n">
        <v>1150</v>
      </c>
      <c r="P1952" s="346" t="n">
        <v>1.75</v>
      </c>
      <c r="Q1952" s="346" t="str">
        <f aca="false">N1952&amp;" "&amp;O1952</f>
        <v>65000 1150</v>
      </c>
      <c r="R1952" s="346" t="str">
        <f aca="false">N1952&amp;" "&amp;M1952&amp;" "&amp;O1952</f>
        <v>65000 9 1150</v>
      </c>
    </row>
    <row r="1953" customFormat="false" ht="11.25" hidden="false" customHeight="true" outlineLevel="0" collapsed="false">
      <c r="K1953" s="0" t="n">
        <v>2015</v>
      </c>
      <c r="L1953" s="0" t="n">
        <v>36</v>
      </c>
      <c r="M1953" s="0" t="n">
        <v>9</v>
      </c>
      <c r="N1953" s="0" t="n">
        <v>65000</v>
      </c>
      <c r="O1953" s="0" t="n">
        <v>1170</v>
      </c>
      <c r="P1953" s="346" t="n">
        <v>14.5</v>
      </c>
      <c r="Q1953" s="346" t="str">
        <f aca="false">N1953&amp;" "&amp;O1953</f>
        <v>65000 1170</v>
      </c>
      <c r="R1953" s="346" t="str">
        <f aca="false">N1953&amp;" "&amp;M1953&amp;" "&amp;O1953</f>
        <v>65000 9 1170</v>
      </c>
    </row>
    <row r="1954" customFormat="false" ht="11.25" hidden="false" customHeight="true" outlineLevel="0" collapsed="false">
      <c r="K1954" s="0" t="n">
        <v>2015</v>
      </c>
      <c r="L1954" s="0" t="n">
        <v>36</v>
      </c>
      <c r="M1954" s="0" t="n">
        <v>9</v>
      </c>
      <c r="N1954" s="0" t="n">
        <v>65000</v>
      </c>
      <c r="O1954" s="0" t="n">
        <v>1190</v>
      </c>
      <c r="P1954" s="346" t="n">
        <v>36</v>
      </c>
      <c r="Q1954" s="346" t="str">
        <f aca="false">N1954&amp;" "&amp;O1954</f>
        <v>65000 1190</v>
      </c>
      <c r="R1954" s="346" t="str">
        <f aca="false">N1954&amp;" "&amp;M1954&amp;" "&amp;O1954</f>
        <v>65000 9 1190</v>
      </c>
    </row>
    <row r="1955" customFormat="false" ht="11.25" hidden="false" customHeight="true" outlineLevel="0" collapsed="false">
      <c r="K1955" s="0" t="n">
        <v>2015</v>
      </c>
      <c r="L1955" s="0" t="n">
        <v>36</v>
      </c>
      <c r="M1955" s="0" t="n">
        <v>9</v>
      </c>
      <c r="N1955" s="0" t="n">
        <v>68000</v>
      </c>
      <c r="O1955" s="0" t="n">
        <v>1110</v>
      </c>
      <c r="P1955" s="346" t="n">
        <v>1</v>
      </c>
      <c r="Q1955" s="346" t="str">
        <f aca="false">N1955&amp;" "&amp;O1955</f>
        <v>68000 1110</v>
      </c>
      <c r="R1955" s="346" t="str">
        <f aca="false">N1955&amp;" "&amp;M1955&amp;" "&amp;O1955</f>
        <v>68000 9 1110</v>
      </c>
    </row>
    <row r="1956" customFormat="false" ht="11.25" hidden="false" customHeight="true" outlineLevel="0" collapsed="false">
      <c r="K1956" s="0" t="n">
        <v>2015</v>
      </c>
      <c r="L1956" s="0" t="n">
        <v>36</v>
      </c>
      <c r="M1956" s="0" t="n">
        <v>9</v>
      </c>
      <c r="N1956" s="0" t="n">
        <v>68000</v>
      </c>
      <c r="O1956" s="0" t="n">
        <v>1120</v>
      </c>
      <c r="P1956" s="346" t="n">
        <v>5</v>
      </c>
      <c r="Q1956" s="346" t="str">
        <f aca="false">N1956&amp;" "&amp;O1956</f>
        <v>68000 1120</v>
      </c>
      <c r="R1956" s="346" t="str">
        <f aca="false">N1956&amp;" "&amp;M1956&amp;" "&amp;O1956</f>
        <v>68000 9 1120</v>
      </c>
    </row>
    <row r="1957" customFormat="false" ht="11.25" hidden="false" customHeight="true" outlineLevel="0" collapsed="false">
      <c r="K1957" s="0" t="n">
        <v>2015</v>
      </c>
      <c r="L1957" s="0" t="n">
        <v>36</v>
      </c>
      <c r="M1957" s="0" t="n">
        <v>9</v>
      </c>
      <c r="N1957" s="0" t="n">
        <v>68000</v>
      </c>
      <c r="O1957" s="0" t="n">
        <v>1133</v>
      </c>
      <c r="P1957" s="346" t="n">
        <v>0.5</v>
      </c>
      <c r="Q1957" s="346" t="str">
        <f aca="false">N1957&amp;" "&amp;O1957</f>
        <v>68000 1133</v>
      </c>
      <c r="R1957" s="346" t="str">
        <f aca="false">N1957&amp;" "&amp;M1957&amp;" "&amp;O1957</f>
        <v>68000 9 1133</v>
      </c>
    </row>
    <row r="1958" customFormat="false" ht="11.25" hidden="false" customHeight="true" outlineLevel="0" collapsed="false">
      <c r="K1958" s="0" t="n">
        <v>2015</v>
      </c>
      <c r="L1958" s="0" t="n">
        <v>36</v>
      </c>
      <c r="M1958" s="0" t="n">
        <v>9</v>
      </c>
      <c r="N1958" s="0" t="n">
        <v>68000</v>
      </c>
      <c r="O1958" s="0" t="n">
        <v>1141</v>
      </c>
      <c r="P1958" s="346" t="n">
        <v>10.75</v>
      </c>
      <c r="Q1958" s="346" t="str">
        <f aca="false">N1958&amp;" "&amp;O1958</f>
        <v>68000 1141</v>
      </c>
      <c r="R1958" s="346" t="str">
        <f aca="false">N1958&amp;" "&amp;M1958&amp;" "&amp;O1958</f>
        <v>68000 9 1141</v>
      </c>
    </row>
    <row r="1959" customFormat="false" ht="11.25" hidden="false" customHeight="true" outlineLevel="0" collapsed="false">
      <c r="K1959" s="0" t="n">
        <v>2015</v>
      </c>
      <c r="L1959" s="0" t="n">
        <v>37</v>
      </c>
      <c r="M1959" s="0" t="n">
        <v>2</v>
      </c>
      <c r="N1959" s="0" t="n">
        <v>61100</v>
      </c>
      <c r="O1959" s="0" t="n">
        <v>1120</v>
      </c>
      <c r="P1959" s="346" t="n">
        <v>127.79</v>
      </c>
      <c r="Q1959" s="346" t="str">
        <f aca="false">N1959&amp;" "&amp;O1959</f>
        <v>61100 1120</v>
      </c>
      <c r="R1959" s="346" t="str">
        <f aca="false">N1959&amp;" "&amp;M1959&amp;" "&amp;O1959</f>
        <v>61100 2 1120</v>
      </c>
    </row>
    <row r="1960" customFormat="false" ht="11.25" hidden="false" customHeight="true" outlineLevel="0" collapsed="false">
      <c r="K1960" s="0" t="n">
        <v>2015</v>
      </c>
      <c r="L1960" s="0" t="n">
        <v>37</v>
      </c>
      <c r="M1960" s="0" t="n">
        <v>2</v>
      </c>
      <c r="N1960" s="0" t="n">
        <v>61100</v>
      </c>
      <c r="O1960" s="0" t="n">
        <v>1151</v>
      </c>
      <c r="P1960" s="346" t="n">
        <v>22.27</v>
      </c>
      <c r="Q1960" s="346" t="str">
        <f aca="false">N1960&amp;" "&amp;O1960</f>
        <v>61100 1151</v>
      </c>
      <c r="R1960" s="346" t="str">
        <f aca="false">N1960&amp;" "&amp;M1960&amp;" "&amp;O1960</f>
        <v>61100 2 1151</v>
      </c>
    </row>
    <row r="1961" customFormat="false" ht="11.25" hidden="false" customHeight="true" outlineLevel="0" collapsed="false">
      <c r="K1961" s="0" t="n">
        <v>2015</v>
      </c>
      <c r="L1961" s="0" t="n">
        <v>37</v>
      </c>
      <c r="M1961" s="0" t="n">
        <v>2</v>
      </c>
      <c r="N1961" s="0" t="n">
        <v>61100</v>
      </c>
      <c r="O1961" s="0" t="n">
        <v>1520</v>
      </c>
      <c r="P1961" s="346" t="n">
        <v>9</v>
      </c>
      <c r="Q1961" s="346" t="str">
        <f aca="false">N1961&amp;" "&amp;O1961</f>
        <v>61100 1520</v>
      </c>
      <c r="R1961" s="346" t="str">
        <f aca="false">N1961&amp;" "&amp;M1961&amp;" "&amp;O1961</f>
        <v>61100 2 1520</v>
      </c>
    </row>
    <row r="1962" customFormat="false" ht="11.25" hidden="false" customHeight="true" outlineLevel="0" collapsed="false">
      <c r="K1962" s="0" t="n">
        <v>2015</v>
      </c>
      <c r="L1962" s="0" t="n">
        <v>37</v>
      </c>
      <c r="M1962" s="0" t="n">
        <v>2</v>
      </c>
      <c r="N1962" s="0" t="n">
        <v>61210</v>
      </c>
      <c r="O1962" s="0" t="n">
        <v>1120</v>
      </c>
      <c r="P1962" s="346" t="n">
        <v>4</v>
      </c>
      <c r="Q1962" s="346" t="str">
        <f aca="false">N1962&amp;" "&amp;O1962</f>
        <v>61210 1120</v>
      </c>
      <c r="R1962" s="346" t="str">
        <f aca="false">N1962&amp;" "&amp;M1962&amp;" "&amp;O1962</f>
        <v>61210 2 1120</v>
      </c>
    </row>
    <row r="1963" customFormat="false" ht="11.25" hidden="false" customHeight="true" outlineLevel="0" collapsed="false">
      <c r="K1963" s="0" t="n">
        <v>2015</v>
      </c>
      <c r="L1963" s="0" t="n">
        <v>37</v>
      </c>
      <c r="M1963" s="0" t="n">
        <v>2</v>
      </c>
      <c r="N1963" s="0" t="n">
        <v>61230</v>
      </c>
      <c r="O1963" s="0" t="n">
        <v>1120</v>
      </c>
      <c r="P1963" s="346" t="n">
        <v>0.09</v>
      </c>
      <c r="Q1963" s="346" t="str">
        <f aca="false">N1963&amp;" "&amp;O1963</f>
        <v>61230 1120</v>
      </c>
      <c r="R1963" s="346" t="str">
        <f aca="false">N1963&amp;" "&amp;M1963&amp;" "&amp;O1963</f>
        <v>61230 2 1120</v>
      </c>
    </row>
    <row r="1964" customFormat="false" ht="11.25" hidden="false" customHeight="true" outlineLevel="0" collapsed="false">
      <c r="K1964" s="0" t="n">
        <v>2015</v>
      </c>
      <c r="L1964" s="0" t="n">
        <v>37</v>
      </c>
      <c r="M1964" s="0" t="n">
        <v>2</v>
      </c>
      <c r="N1964" s="0" t="n">
        <v>61310</v>
      </c>
      <c r="O1964" s="0" t="n">
        <v>1110</v>
      </c>
      <c r="P1964" s="346" t="n">
        <v>2.17</v>
      </c>
      <c r="Q1964" s="346" t="str">
        <f aca="false">N1964&amp;" "&amp;O1964</f>
        <v>61310 1110</v>
      </c>
      <c r="R1964" s="346" t="str">
        <f aca="false">N1964&amp;" "&amp;M1964&amp;" "&amp;O1964</f>
        <v>61310 2 1110</v>
      </c>
    </row>
    <row r="1965" customFormat="false" ht="11.25" hidden="false" customHeight="true" outlineLevel="0" collapsed="false">
      <c r="K1965" s="0" t="n">
        <v>2015</v>
      </c>
      <c r="L1965" s="0" t="n">
        <v>37</v>
      </c>
      <c r="M1965" s="0" t="n">
        <v>2</v>
      </c>
      <c r="N1965" s="0" t="n">
        <v>61310</v>
      </c>
      <c r="O1965" s="0" t="n">
        <v>1150</v>
      </c>
      <c r="P1965" s="346" t="n">
        <v>0.5</v>
      </c>
      <c r="Q1965" s="346" t="str">
        <f aca="false">N1965&amp;" "&amp;O1965</f>
        <v>61310 1150</v>
      </c>
      <c r="R1965" s="346" t="str">
        <f aca="false">N1965&amp;" "&amp;M1965&amp;" "&amp;O1965</f>
        <v>61310 2 1150</v>
      </c>
    </row>
    <row r="1966" customFormat="false" ht="11.25" hidden="false" customHeight="true" outlineLevel="0" collapsed="false">
      <c r="K1966" s="0" t="n">
        <v>2015</v>
      </c>
      <c r="L1966" s="0" t="n">
        <v>37</v>
      </c>
      <c r="M1966" s="0" t="n">
        <v>2</v>
      </c>
      <c r="N1966" s="0" t="n">
        <v>61320</v>
      </c>
      <c r="O1966" s="0" t="n">
        <v>1122</v>
      </c>
      <c r="P1966" s="346" t="n">
        <v>3</v>
      </c>
      <c r="Q1966" s="346" t="str">
        <f aca="false">N1966&amp;" "&amp;O1966</f>
        <v>61320 1122</v>
      </c>
      <c r="R1966" s="346" t="str">
        <f aca="false">N1966&amp;" "&amp;M1966&amp;" "&amp;O1966</f>
        <v>61320 2 1122</v>
      </c>
    </row>
    <row r="1967" customFormat="false" ht="11.25" hidden="false" customHeight="true" outlineLevel="0" collapsed="false">
      <c r="K1967" s="0" t="n">
        <v>2015</v>
      </c>
      <c r="L1967" s="0" t="n">
        <v>37</v>
      </c>
      <c r="M1967" s="0" t="n">
        <v>2</v>
      </c>
      <c r="N1967" s="0" t="n">
        <v>61410</v>
      </c>
      <c r="O1967" s="0" t="n">
        <v>1126</v>
      </c>
      <c r="P1967" s="346" t="n">
        <v>3.5</v>
      </c>
      <c r="Q1967" s="346" t="str">
        <f aca="false">N1967&amp;" "&amp;O1967</f>
        <v>61410 1126</v>
      </c>
      <c r="R1967" s="346" t="str">
        <f aca="false">N1967&amp;" "&amp;M1967&amp;" "&amp;O1967</f>
        <v>61410 2 1126</v>
      </c>
    </row>
    <row r="1968" customFormat="false" ht="11.25" hidden="false" customHeight="true" outlineLevel="0" collapsed="false">
      <c r="K1968" s="0" t="n">
        <v>2015</v>
      </c>
      <c r="L1968" s="0" t="n">
        <v>37</v>
      </c>
      <c r="M1968" s="0" t="n">
        <v>2</v>
      </c>
      <c r="N1968" s="0" t="n">
        <v>61410</v>
      </c>
      <c r="O1968" s="0" t="n">
        <v>1127</v>
      </c>
      <c r="P1968" s="346" t="n">
        <v>1</v>
      </c>
      <c r="Q1968" s="346" t="str">
        <f aca="false">N1968&amp;" "&amp;O1968</f>
        <v>61410 1127</v>
      </c>
      <c r="R1968" s="346" t="str">
        <f aca="false">N1968&amp;" "&amp;M1968&amp;" "&amp;O1968</f>
        <v>61410 2 1127</v>
      </c>
    </row>
    <row r="1969" customFormat="false" ht="11.25" hidden="false" customHeight="true" outlineLevel="0" collapsed="false">
      <c r="K1969" s="0" t="n">
        <v>2015</v>
      </c>
      <c r="L1969" s="0" t="n">
        <v>37</v>
      </c>
      <c r="M1969" s="0" t="n">
        <v>2</v>
      </c>
      <c r="N1969" s="0" t="n">
        <v>61410</v>
      </c>
      <c r="O1969" s="0" t="n">
        <v>1150</v>
      </c>
      <c r="P1969" s="346" t="n">
        <v>8</v>
      </c>
      <c r="Q1969" s="346" t="str">
        <f aca="false">N1969&amp;" "&amp;O1969</f>
        <v>61410 1150</v>
      </c>
      <c r="R1969" s="346" t="str">
        <f aca="false">N1969&amp;" "&amp;M1969&amp;" "&amp;O1969</f>
        <v>61410 2 1150</v>
      </c>
    </row>
    <row r="1970" customFormat="false" ht="11.25" hidden="false" customHeight="true" outlineLevel="0" collapsed="false">
      <c r="K1970" s="0" t="n">
        <v>2015</v>
      </c>
      <c r="L1970" s="0" t="n">
        <v>37</v>
      </c>
      <c r="M1970" s="0" t="n">
        <v>3</v>
      </c>
      <c r="N1970" s="0" t="n">
        <v>61100</v>
      </c>
      <c r="O1970" s="0" t="n">
        <v>1120</v>
      </c>
      <c r="P1970" s="346" t="n">
        <v>82.36</v>
      </c>
      <c r="Q1970" s="346" t="str">
        <f aca="false">N1970&amp;" "&amp;O1970</f>
        <v>61100 1120</v>
      </c>
      <c r="R1970" s="346" t="str">
        <f aca="false">N1970&amp;" "&amp;M1970&amp;" "&amp;O1970</f>
        <v>61100 3 1120</v>
      </c>
    </row>
    <row r="1971" customFormat="false" ht="11.25" hidden="false" customHeight="true" outlineLevel="0" collapsed="false">
      <c r="K1971" s="0" t="n">
        <v>2015</v>
      </c>
      <c r="L1971" s="0" t="n">
        <v>37</v>
      </c>
      <c r="M1971" s="0" t="n">
        <v>3</v>
      </c>
      <c r="N1971" s="0" t="n">
        <v>61100</v>
      </c>
      <c r="O1971" s="0" t="n">
        <v>1151</v>
      </c>
      <c r="P1971" s="346" t="n">
        <v>13</v>
      </c>
      <c r="Q1971" s="346" t="str">
        <f aca="false">N1971&amp;" "&amp;O1971</f>
        <v>61100 1151</v>
      </c>
      <c r="R1971" s="346" t="str">
        <f aca="false">N1971&amp;" "&amp;M1971&amp;" "&amp;O1971</f>
        <v>61100 3 1151</v>
      </c>
    </row>
    <row r="1972" customFormat="false" ht="11.25" hidden="false" customHeight="true" outlineLevel="0" collapsed="false">
      <c r="K1972" s="0" t="n">
        <v>2015</v>
      </c>
      <c r="L1972" s="0" t="n">
        <v>37</v>
      </c>
      <c r="M1972" s="0" t="n">
        <v>3</v>
      </c>
      <c r="N1972" s="0" t="n">
        <v>61100</v>
      </c>
      <c r="O1972" s="0" t="n">
        <v>1520</v>
      </c>
      <c r="P1972" s="346" t="n">
        <v>6.5</v>
      </c>
      <c r="Q1972" s="346" t="str">
        <f aca="false">N1972&amp;" "&amp;O1972</f>
        <v>61100 1520</v>
      </c>
      <c r="R1972" s="346" t="str">
        <f aca="false">N1972&amp;" "&amp;M1972&amp;" "&amp;O1972</f>
        <v>61100 3 1520</v>
      </c>
    </row>
    <row r="1973" customFormat="false" ht="11.25" hidden="false" customHeight="true" outlineLevel="0" collapsed="false">
      <c r="K1973" s="0" t="n">
        <v>2015</v>
      </c>
      <c r="L1973" s="0" t="n">
        <v>37</v>
      </c>
      <c r="M1973" s="0" t="n">
        <v>3</v>
      </c>
      <c r="N1973" s="0" t="n">
        <v>61210</v>
      </c>
      <c r="O1973" s="0" t="n">
        <v>1120</v>
      </c>
      <c r="P1973" s="346" t="n">
        <v>4</v>
      </c>
      <c r="Q1973" s="346" t="str">
        <f aca="false">N1973&amp;" "&amp;O1973</f>
        <v>61210 1120</v>
      </c>
      <c r="R1973" s="346" t="str">
        <f aca="false">N1973&amp;" "&amp;M1973&amp;" "&amp;O1973</f>
        <v>61210 3 1120</v>
      </c>
    </row>
    <row r="1974" customFormat="false" ht="11.25" hidden="false" customHeight="true" outlineLevel="0" collapsed="false">
      <c r="K1974" s="0" t="n">
        <v>2015</v>
      </c>
      <c r="L1974" s="0" t="n">
        <v>37</v>
      </c>
      <c r="M1974" s="0" t="n">
        <v>3</v>
      </c>
      <c r="N1974" s="0" t="n">
        <v>61210</v>
      </c>
      <c r="O1974" s="0" t="n">
        <v>1150</v>
      </c>
      <c r="P1974" s="346" t="n">
        <v>1</v>
      </c>
      <c r="Q1974" s="346" t="str">
        <f aca="false">N1974&amp;" "&amp;O1974</f>
        <v>61210 1150</v>
      </c>
      <c r="R1974" s="346" t="str">
        <f aca="false">N1974&amp;" "&amp;M1974&amp;" "&amp;O1974</f>
        <v>61210 3 1150</v>
      </c>
    </row>
    <row r="1975" customFormat="false" ht="11.25" hidden="false" customHeight="true" outlineLevel="0" collapsed="false">
      <c r="K1975" s="0" t="n">
        <v>2015</v>
      </c>
      <c r="L1975" s="0" t="n">
        <v>37</v>
      </c>
      <c r="M1975" s="0" t="n">
        <v>3</v>
      </c>
      <c r="N1975" s="0" t="n">
        <v>61230</v>
      </c>
      <c r="O1975" s="0" t="n">
        <v>1120</v>
      </c>
      <c r="P1975" s="346" t="n">
        <v>0.26</v>
      </c>
      <c r="Q1975" s="346" t="str">
        <f aca="false">N1975&amp;" "&amp;O1975</f>
        <v>61230 1120</v>
      </c>
      <c r="R1975" s="346" t="str">
        <f aca="false">N1975&amp;" "&amp;M1975&amp;" "&amp;O1975</f>
        <v>61230 3 1120</v>
      </c>
    </row>
    <row r="1976" customFormat="false" ht="11.25" hidden="false" customHeight="true" outlineLevel="0" collapsed="false">
      <c r="K1976" s="0" t="n">
        <v>2015</v>
      </c>
      <c r="L1976" s="0" t="n">
        <v>37</v>
      </c>
      <c r="M1976" s="0" t="n">
        <v>3</v>
      </c>
      <c r="N1976" s="0" t="n">
        <v>61310</v>
      </c>
      <c r="O1976" s="0" t="n">
        <v>1110</v>
      </c>
      <c r="P1976" s="346" t="n">
        <v>3.93</v>
      </c>
      <c r="Q1976" s="346" t="str">
        <f aca="false">N1976&amp;" "&amp;O1976</f>
        <v>61310 1110</v>
      </c>
      <c r="R1976" s="346" t="str">
        <f aca="false">N1976&amp;" "&amp;M1976&amp;" "&amp;O1976</f>
        <v>61310 3 1110</v>
      </c>
    </row>
    <row r="1977" customFormat="false" ht="11.25" hidden="false" customHeight="true" outlineLevel="0" collapsed="false">
      <c r="K1977" s="0" t="n">
        <v>2015</v>
      </c>
      <c r="L1977" s="0" t="n">
        <v>37</v>
      </c>
      <c r="M1977" s="0" t="n">
        <v>3</v>
      </c>
      <c r="N1977" s="0" t="n">
        <v>61310</v>
      </c>
      <c r="O1977" s="0" t="n">
        <v>1150</v>
      </c>
      <c r="P1977" s="346" t="n">
        <v>0.5</v>
      </c>
      <c r="Q1977" s="346" t="str">
        <f aca="false">N1977&amp;" "&amp;O1977</f>
        <v>61310 1150</v>
      </c>
      <c r="R1977" s="346" t="str">
        <f aca="false">N1977&amp;" "&amp;M1977&amp;" "&amp;O1977</f>
        <v>61310 3 1150</v>
      </c>
    </row>
    <row r="1978" customFormat="false" ht="11.25" hidden="false" customHeight="true" outlineLevel="0" collapsed="false">
      <c r="K1978" s="0" t="n">
        <v>2015</v>
      </c>
      <c r="L1978" s="0" t="n">
        <v>37</v>
      </c>
      <c r="M1978" s="0" t="n">
        <v>3</v>
      </c>
      <c r="N1978" s="0" t="n">
        <v>61320</v>
      </c>
      <c r="O1978" s="0" t="n">
        <v>1122</v>
      </c>
      <c r="P1978" s="346" t="n">
        <v>2</v>
      </c>
      <c r="Q1978" s="346" t="str">
        <f aca="false">N1978&amp;" "&amp;O1978</f>
        <v>61320 1122</v>
      </c>
      <c r="R1978" s="346" t="str">
        <f aca="false">N1978&amp;" "&amp;M1978&amp;" "&amp;O1978</f>
        <v>61320 3 1122</v>
      </c>
    </row>
    <row r="1979" customFormat="false" ht="11.25" hidden="false" customHeight="true" outlineLevel="0" collapsed="false">
      <c r="K1979" s="0" t="n">
        <v>2015</v>
      </c>
      <c r="L1979" s="0" t="n">
        <v>37</v>
      </c>
      <c r="M1979" s="0" t="n">
        <v>3</v>
      </c>
      <c r="N1979" s="0" t="n">
        <v>61320</v>
      </c>
      <c r="O1979" s="0" t="n">
        <v>1140</v>
      </c>
      <c r="P1979" s="346" t="n">
        <v>1.05</v>
      </c>
      <c r="Q1979" s="346" t="str">
        <f aca="false">N1979&amp;" "&amp;O1979</f>
        <v>61320 1140</v>
      </c>
      <c r="R1979" s="346" t="str">
        <f aca="false">N1979&amp;" "&amp;M1979&amp;" "&amp;O1979</f>
        <v>61320 3 1140</v>
      </c>
    </row>
    <row r="1980" customFormat="false" ht="11.25" hidden="false" customHeight="true" outlineLevel="0" collapsed="false">
      <c r="K1980" s="0" t="n">
        <v>2015</v>
      </c>
      <c r="L1980" s="0" t="n">
        <v>37</v>
      </c>
      <c r="M1980" s="0" t="n">
        <v>3</v>
      </c>
      <c r="N1980" s="0" t="n">
        <v>61410</v>
      </c>
      <c r="O1980" s="0" t="n">
        <v>1126</v>
      </c>
      <c r="P1980" s="346" t="n">
        <v>1.5</v>
      </c>
      <c r="Q1980" s="346" t="str">
        <f aca="false">N1980&amp;" "&amp;O1980</f>
        <v>61410 1126</v>
      </c>
      <c r="R1980" s="346" t="str">
        <f aca="false">N1980&amp;" "&amp;M1980&amp;" "&amp;O1980</f>
        <v>61410 3 1126</v>
      </c>
    </row>
    <row r="1981" customFormat="false" ht="11.25" hidden="false" customHeight="true" outlineLevel="0" collapsed="false">
      <c r="K1981" s="0" t="n">
        <v>2015</v>
      </c>
      <c r="L1981" s="0" t="n">
        <v>37</v>
      </c>
      <c r="M1981" s="0" t="n">
        <v>3</v>
      </c>
      <c r="N1981" s="0" t="n">
        <v>61410</v>
      </c>
      <c r="O1981" s="0" t="n">
        <v>1127</v>
      </c>
      <c r="P1981" s="346" t="n">
        <v>2</v>
      </c>
      <c r="Q1981" s="346" t="str">
        <f aca="false">N1981&amp;" "&amp;O1981</f>
        <v>61410 1127</v>
      </c>
      <c r="R1981" s="346" t="str">
        <f aca="false">N1981&amp;" "&amp;M1981&amp;" "&amp;O1981</f>
        <v>61410 3 1127</v>
      </c>
    </row>
    <row r="1982" customFormat="false" ht="11.25" hidden="false" customHeight="true" outlineLevel="0" collapsed="false">
      <c r="K1982" s="0" t="n">
        <v>2015</v>
      </c>
      <c r="L1982" s="0" t="n">
        <v>37</v>
      </c>
      <c r="M1982" s="0" t="n">
        <v>3</v>
      </c>
      <c r="N1982" s="0" t="n">
        <v>61410</v>
      </c>
      <c r="O1982" s="0" t="n">
        <v>1140</v>
      </c>
      <c r="P1982" s="346" t="n">
        <v>0.72</v>
      </c>
      <c r="Q1982" s="346" t="str">
        <f aca="false">N1982&amp;" "&amp;O1982</f>
        <v>61410 1140</v>
      </c>
      <c r="R1982" s="346" t="str">
        <f aca="false">N1982&amp;" "&amp;M1982&amp;" "&amp;O1982</f>
        <v>61410 3 1140</v>
      </c>
    </row>
    <row r="1983" customFormat="false" ht="11.25" hidden="false" customHeight="true" outlineLevel="0" collapsed="false">
      <c r="K1983" s="0" t="n">
        <v>2015</v>
      </c>
      <c r="L1983" s="0" t="n">
        <v>37</v>
      </c>
      <c r="M1983" s="0" t="n">
        <v>3</v>
      </c>
      <c r="N1983" s="0" t="n">
        <v>61410</v>
      </c>
      <c r="O1983" s="0" t="n">
        <v>1150</v>
      </c>
      <c r="P1983" s="346" t="n">
        <v>2</v>
      </c>
      <c r="Q1983" s="346" t="str">
        <f aca="false">N1983&amp;" "&amp;O1983</f>
        <v>61410 1150</v>
      </c>
      <c r="R1983" s="346" t="str">
        <f aca="false">N1983&amp;" "&amp;M1983&amp;" "&amp;O1983</f>
        <v>61410 3 1150</v>
      </c>
    </row>
    <row r="1984" customFormat="false" ht="11.25" hidden="false" customHeight="true" outlineLevel="0" collapsed="false">
      <c r="K1984" s="0" t="n">
        <v>2015</v>
      </c>
      <c r="L1984" s="0" t="n">
        <v>37</v>
      </c>
      <c r="M1984" s="0" t="n">
        <v>9</v>
      </c>
      <c r="N1984" s="0" t="n">
        <v>61100</v>
      </c>
      <c r="O1984" s="0" t="n">
        <v>1120</v>
      </c>
      <c r="P1984" s="346" t="n">
        <v>2.2</v>
      </c>
      <c r="Q1984" s="346" t="str">
        <f aca="false">N1984&amp;" "&amp;O1984</f>
        <v>61100 1120</v>
      </c>
      <c r="R1984" s="346" t="str">
        <f aca="false">N1984&amp;" "&amp;M1984&amp;" "&amp;O1984</f>
        <v>61100 9 1120</v>
      </c>
    </row>
    <row r="1985" customFormat="false" ht="11.25" hidden="false" customHeight="true" outlineLevel="0" collapsed="false">
      <c r="K1985" s="0" t="n">
        <v>2015</v>
      </c>
      <c r="L1985" s="0" t="n">
        <v>37</v>
      </c>
      <c r="M1985" s="0" t="n">
        <v>9</v>
      </c>
      <c r="N1985" s="0" t="n">
        <v>61100</v>
      </c>
      <c r="O1985" s="0" t="n">
        <v>1140</v>
      </c>
      <c r="P1985" s="346" t="n">
        <v>1</v>
      </c>
      <c r="Q1985" s="346" t="str">
        <f aca="false">N1985&amp;" "&amp;O1985</f>
        <v>61100 1140</v>
      </c>
      <c r="R1985" s="346" t="str">
        <f aca="false">N1985&amp;" "&amp;M1985&amp;" "&amp;O1985</f>
        <v>61100 9 1140</v>
      </c>
    </row>
    <row r="1986" customFormat="false" ht="11.25" hidden="false" customHeight="true" outlineLevel="0" collapsed="false">
      <c r="K1986" s="0" t="n">
        <v>2015</v>
      </c>
      <c r="L1986" s="0" t="n">
        <v>37</v>
      </c>
      <c r="M1986" s="0" t="n">
        <v>9</v>
      </c>
      <c r="N1986" s="0" t="n">
        <v>62100</v>
      </c>
      <c r="O1986" s="0" t="n">
        <v>1110</v>
      </c>
      <c r="P1986" s="346" t="n">
        <v>1</v>
      </c>
      <c r="Q1986" s="346" t="str">
        <f aca="false">N1986&amp;" "&amp;O1986</f>
        <v>62100 1110</v>
      </c>
      <c r="R1986" s="346" t="str">
        <f aca="false">N1986&amp;" "&amp;M1986&amp;" "&amp;O1986</f>
        <v>62100 9 1110</v>
      </c>
    </row>
    <row r="1987" customFormat="false" ht="11.25" hidden="false" customHeight="true" outlineLevel="0" collapsed="false">
      <c r="K1987" s="0" t="n">
        <v>2015</v>
      </c>
      <c r="L1987" s="0" t="n">
        <v>37</v>
      </c>
      <c r="M1987" s="0" t="n">
        <v>9</v>
      </c>
      <c r="N1987" s="0" t="n">
        <v>62100</v>
      </c>
      <c r="O1987" s="0" t="n">
        <v>1111</v>
      </c>
      <c r="P1987" s="346" t="n">
        <v>5</v>
      </c>
      <c r="Q1987" s="346" t="str">
        <f aca="false">N1987&amp;" "&amp;O1987</f>
        <v>62100 1111</v>
      </c>
      <c r="R1987" s="346" t="str">
        <f aca="false">N1987&amp;" "&amp;M1987&amp;" "&amp;O1987</f>
        <v>62100 9 1111</v>
      </c>
    </row>
    <row r="1988" customFormat="false" ht="11.25" hidden="false" customHeight="true" outlineLevel="0" collapsed="false">
      <c r="K1988" s="0" t="n">
        <v>2015</v>
      </c>
      <c r="L1988" s="0" t="n">
        <v>37</v>
      </c>
      <c r="M1988" s="0" t="n">
        <v>9</v>
      </c>
      <c r="N1988" s="0" t="n">
        <v>62100</v>
      </c>
      <c r="O1988" s="0" t="n">
        <v>1112</v>
      </c>
      <c r="P1988" s="346" t="n">
        <v>1</v>
      </c>
      <c r="Q1988" s="346" t="str">
        <f aca="false">N1988&amp;" "&amp;O1988</f>
        <v>62100 1112</v>
      </c>
      <c r="R1988" s="346" t="str">
        <f aca="false">N1988&amp;" "&amp;M1988&amp;" "&amp;O1988</f>
        <v>62100 9 1112</v>
      </c>
    </row>
    <row r="1989" customFormat="false" ht="11.25" hidden="false" customHeight="true" outlineLevel="0" collapsed="false">
      <c r="K1989" s="0" t="n">
        <v>2015</v>
      </c>
      <c r="L1989" s="0" t="n">
        <v>37</v>
      </c>
      <c r="M1989" s="0" t="n">
        <v>9</v>
      </c>
      <c r="N1989" s="0" t="n">
        <v>62100</v>
      </c>
      <c r="O1989" s="0" t="n">
        <v>1113</v>
      </c>
      <c r="P1989" s="346" t="n">
        <v>2</v>
      </c>
      <c r="Q1989" s="346" t="str">
        <f aca="false">N1989&amp;" "&amp;O1989</f>
        <v>62100 1113</v>
      </c>
      <c r="R1989" s="346" t="str">
        <f aca="false">N1989&amp;" "&amp;M1989&amp;" "&amp;O1989</f>
        <v>62100 9 1113</v>
      </c>
    </row>
    <row r="1990" customFormat="false" ht="11.25" hidden="false" customHeight="true" outlineLevel="0" collapsed="false">
      <c r="K1990" s="0" t="n">
        <v>2015</v>
      </c>
      <c r="L1990" s="0" t="n">
        <v>37</v>
      </c>
      <c r="M1990" s="0" t="n">
        <v>9</v>
      </c>
      <c r="N1990" s="0" t="n">
        <v>62100</v>
      </c>
      <c r="O1990" s="0" t="n">
        <v>1130</v>
      </c>
      <c r="P1990" s="346" t="n">
        <v>2</v>
      </c>
      <c r="Q1990" s="346" t="str">
        <f aca="false">N1990&amp;" "&amp;O1990</f>
        <v>62100 1130</v>
      </c>
      <c r="R1990" s="346" t="str">
        <f aca="false">N1990&amp;" "&amp;M1990&amp;" "&amp;O1990</f>
        <v>62100 9 1130</v>
      </c>
    </row>
    <row r="1991" customFormat="false" ht="11.25" hidden="false" customHeight="true" outlineLevel="0" collapsed="false">
      <c r="K1991" s="0" t="n">
        <v>2015</v>
      </c>
      <c r="L1991" s="0" t="n">
        <v>37</v>
      </c>
      <c r="M1991" s="0" t="n">
        <v>9</v>
      </c>
      <c r="N1991" s="0" t="n">
        <v>62100</v>
      </c>
      <c r="O1991" s="0" t="n">
        <v>1150</v>
      </c>
      <c r="P1991" s="346" t="n">
        <v>2.63</v>
      </c>
      <c r="Q1991" s="346" t="str">
        <f aca="false">N1991&amp;" "&amp;O1991</f>
        <v>62100 1150</v>
      </c>
      <c r="R1991" s="346" t="str">
        <f aca="false">N1991&amp;" "&amp;M1991&amp;" "&amp;O1991</f>
        <v>62100 9 1150</v>
      </c>
    </row>
    <row r="1992" customFormat="false" ht="11.25" hidden="false" customHeight="true" outlineLevel="0" collapsed="false">
      <c r="K1992" s="0" t="n">
        <v>2015</v>
      </c>
      <c r="L1992" s="0" t="n">
        <v>37</v>
      </c>
      <c r="M1992" s="0" t="n">
        <v>9</v>
      </c>
      <c r="N1992" s="0" t="n">
        <v>62200</v>
      </c>
      <c r="O1992" s="0" t="n">
        <v>1131</v>
      </c>
      <c r="P1992" s="346" t="n">
        <v>5</v>
      </c>
      <c r="Q1992" s="346" t="str">
        <f aca="false">N1992&amp;" "&amp;O1992</f>
        <v>62200 1131</v>
      </c>
      <c r="R1992" s="346" t="str">
        <f aca="false">N1992&amp;" "&amp;M1992&amp;" "&amp;O1992</f>
        <v>62200 9 1131</v>
      </c>
    </row>
    <row r="1993" customFormat="false" ht="11.25" hidden="false" customHeight="true" outlineLevel="0" collapsed="false">
      <c r="K1993" s="0" t="n">
        <v>2015</v>
      </c>
      <c r="L1993" s="0" t="n">
        <v>37</v>
      </c>
      <c r="M1993" s="0" t="n">
        <v>9</v>
      </c>
      <c r="N1993" s="0" t="n">
        <v>62200</v>
      </c>
      <c r="O1993" s="0" t="n">
        <v>1132</v>
      </c>
      <c r="P1993" s="346" t="n">
        <v>2</v>
      </c>
      <c r="Q1993" s="346" t="str">
        <f aca="false">N1993&amp;" "&amp;O1993</f>
        <v>62200 1132</v>
      </c>
      <c r="R1993" s="346" t="str">
        <f aca="false">N1993&amp;" "&amp;M1993&amp;" "&amp;O1993</f>
        <v>62200 9 1132</v>
      </c>
    </row>
    <row r="1994" customFormat="false" ht="11.25" hidden="false" customHeight="true" outlineLevel="0" collapsed="false">
      <c r="K1994" s="0" t="n">
        <v>2015</v>
      </c>
      <c r="L1994" s="0" t="n">
        <v>37</v>
      </c>
      <c r="M1994" s="0" t="n">
        <v>9</v>
      </c>
      <c r="N1994" s="0" t="n">
        <v>63000</v>
      </c>
      <c r="O1994" s="0" t="n">
        <v>1110</v>
      </c>
      <c r="P1994" s="346" t="n">
        <v>1</v>
      </c>
      <c r="Q1994" s="346" t="str">
        <f aca="false">N1994&amp;" "&amp;O1994</f>
        <v>63000 1110</v>
      </c>
      <c r="R1994" s="346" t="str">
        <f aca="false">N1994&amp;" "&amp;M1994&amp;" "&amp;O1994</f>
        <v>63000 9 1110</v>
      </c>
    </row>
    <row r="1995" customFormat="false" ht="11.25" hidden="false" customHeight="true" outlineLevel="0" collapsed="false">
      <c r="K1995" s="0" t="n">
        <v>2015</v>
      </c>
      <c r="L1995" s="0" t="n">
        <v>37</v>
      </c>
      <c r="M1995" s="0" t="n">
        <v>9</v>
      </c>
      <c r="N1995" s="0" t="n">
        <v>63000</v>
      </c>
      <c r="O1995" s="0" t="n">
        <v>1150</v>
      </c>
      <c r="P1995" s="346" t="n">
        <v>1.5</v>
      </c>
      <c r="Q1995" s="346" t="str">
        <f aca="false">N1995&amp;" "&amp;O1995</f>
        <v>63000 1150</v>
      </c>
      <c r="R1995" s="346" t="str">
        <f aca="false">N1995&amp;" "&amp;M1995&amp;" "&amp;O1995</f>
        <v>63000 9 1150</v>
      </c>
    </row>
    <row r="1996" customFormat="false" ht="11.25" hidden="false" customHeight="true" outlineLevel="0" collapsed="false">
      <c r="K1996" s="0" t="n">
        <v>2015</v>
      </c>
      <c r="L1996" s="0" t="n">
        <v>37</v>
      </c>
      <c r="M1996" s="0" t="n">
        <v>9</v>
      </c>
      <c r="N1996" s="0" t="n">
        <v>63000</v>
      </c>
      <c r="O1996" s="0" t="n">
        <v>1160</v>
      </c>
      <c r="P1996" s="346" t="n">
        <v>3</v>
      </c>
      <c r="Q1996" s="346" t="str">
        <f aca="false">N1996&amp;" "&amp;O1996</f>
        <v>63000 1160</v>
      </c>
      <c r="R1996" s="346" t="str">
        <f aca="false">N1996&amp;" "&amp;M1996&amp;" "&amp;O1996</f>
        <v>63000 9 1160</v>
      </c>
    </row>
    <row r="1997" customFormat="false" ht="11.25" hidden="false" customHeight="true" outlineLevel="0" collapsed="false">
      <c r="K1997" s="0" t="n">
        <v>2015</v>
      </c>
      <c r="L1997" s="0" t="n">
        <v>37</v>
      </c>
      <c r="M1997" s="0" t="n">
        <v>9</v>
      </c>
      <c r="N1997" s="0" t="n">
        <v>63000</v>
      </c>
      <c r="O1997" s="0" t="n">
        <v>1170</v>
      </c>
      <c r="P1997" s="346" t="n">
        <v>60</v>
      </c>
      <c r="Q1997" s="346" t="str">
        <f aca="false">N1997&amp;" "&amp;O1997</f>
        <v>63000 1170</v>
      </c>
      <c r="R1997" s="346" t="str">
        <f aca="false">N1997&amp;" "&amp;M1997&amp;" "&amp;O1997</f>
        <v>63000 9 1170</v>
      </c>
    </row>
    <row r="1998" customFormat="false" ht="11.25" hidden="false" customHeight="true" outlineLevel="0" collapsed="false">
      <c r="K1998" s="0" t="n">
        <v>2015</v>
      </c>
      <c r="L1998" s="0" t="n">
        <v>37</v>
      </c>
      <c r="M1998" s="0" t="n">
        <v>9</v>
      </c>
      <c r="N1998" s="0" t="n">
        <v>64000</v>
      </c>
      <c r="O1998" s="0" t="n">
        <v>1110</v>
      </c>
      <c r="P1998" s="346" t="n">
        <v>1</v>
      </c>
      <c r="Q1998" s="346" t="str">
        <f aca="false">N1998&amp;" "&amp;O1998</f>
        <v>64000 1110</v>
      </c>
      <c r="R1998" s="346" t="str">
        <f aca="false">N1998&amp;" "&amp;M1998&amp;" "&amp;O1998</f>
        <v>64000 9 1110</v>
      </c>
    </row>
    <row r="1999" customFormat="false" ht="11.25" hidden="false" customHeight="true" outlineLevel="0" collapsed="false">
      <c r="K1999" s="0" t="n">
        <v>2015</v>
      </c>
      <c r="L1999" s="0" t="n">
        <v>37</v>
      </c>
      <c r="M1999" s="0" t="n">
        <v>9</v>
      </c>
      <c r="N1999" s="0" t="n">
        <v>64000</v>
      </c>
      <c r="O1999" s="0" t="n">
        <v>1150</v>
      </c>
      <c r="P1999" s="346" t="n">
        <v>0.56</v>
      </c>
      <c r="Q1999" s="346" t="str">
        <f aca="false">N1999&amp;" "&amp;O1999</f>
        <v>64000 1150</v>
      </c>
      <c r="R1999" s="346" t="str">
        <f aca="false">N1999&amp;" "&amp;M1999&amp;" "&amp;O1999</f>
        <v>64000 9 1150</v>
      </c>
    </row>
    <row r="2000" customFormat="false" ht="11.25" hidden="false" customHeight="true" outlineLevel="0" collapsed="false">
      <c r="K2000" s="0" t="n">
        <v>2015</v>
      </c>
      <c r="L2000" s="0" t="n">
        <v>37</v>
      </c>
      <c r="M2000" s="0" t="n">
        <v>9</v>
      </c>
      <c r="N2000" s="0" t="n">
        <v>64000</v>
      </c>
      <c r="O2000" s="0" t="n">
        <v>1160</v>
      </c>
      <c r="P2000" s="346" t="n">
        <v>4.25</v>
      </c>
      <c r="Q2000" s="346" t="str">
        <f aca="false">N2000&amp;" "&amp;O2000</f>
        <v>64000 1160</v>
      </c>
      <c r="R2000" s="346" t="str">
        <f aca="false">N2000&amp;" "&amp;M2000&amp;" "&amp;O2000</f>
        <v>64000 9 1160</v>
      </c>
    </row>
    <row r="2001" customFormat="false" ht="11.25" hidden="false" customHeight="true" outlineLevel="0" collapsed="false">
      <c r="K2001" s="0" t="n">
        <v>2015</v>
      </c>
      <c r="L2001" s="0" t="n">
        <v>37</v>
      </c>
      <c r="M2001" s="0" t="n">
        <v>9</v>
      </c>
      <c r="N2001" s="0" t="n">
        <v>64000</v>
      </c>
      <c r="O2001" s="0" t="n">
        <v>1190</v>
      </c>
      <c r="P2001" s="346" t="n">
        <v>21.75</v>
      </c>
      <c r="Q2001" s="346" t="str">
        <f aca="false">N2001&amp;" "&amp;O2001</f>
        <v>64000 1190</v>
      </c>
      <c r="R2001" s="346" t="str">
        <f aca="false">N2001&amp;" "&amp;M2001&amp;" "&amp;O2001</f>
        <v>64000 9 1190</v>
      </c>
    </row>
    <row r="2002" customFormat="false" ht="11.25" hidden="false" customHeight="true" outlineLevel="0" collapsed="false">
      <c r="K2002" s="0" t="n">
        <v>2015</v>
      </c>
      <c r="L2002" s="0" t="n">
        <v>37</v>
      </c>
      <c r="M2002" s="0" t="n">
        <v>9</v>
      </c>
      <c r="N2002" s="0" t="n">
        <v>65000</v>
      </c>
      <c r="O2002" s="0" t="n">
        <v>1110</v>
      </c>
      <c r="P2002" s="346" t="n">
        <v>1</v>
      </c>
      <c r="Q2002" s="346" t="str">
        <f aca="false">N2002&amp;" "&amp;O2002</f>
        <v>65000 1110</v>
      </c>
      <c r="R2002" s="346" t="str">
        <f aca="false">N2002&amp;" "&amp;M2002&amp;" "&amp;O2002</f>
        <v>65000 9 1110</v>
      </c>
    </row>
    <row r="2003" customFormat="false" ht="11.25" hidden="false" customHeight="true" outlineLevel="0" collapsed="false">
      <c r="K2003" s="0" t="n">
        <v>2015</v>
      </c>
      <c r="L2003" s="0" t="n">
        <v>37</v>
      </c>
      <c r="M2003" s="0" t="n">
        <v>9</v>
      </c>
      <c r="N2003" s="0" t="n">
        <v>65000</v>
      </c>
      <c r="O2003" s="0" t="n">
        <v>1130</v>
      </c>
      <c r="P2003" s="346" t="n">
        <v>5</v>
      </c>
      <c r="Q2003" s="346" t="str">
        <f aca="false">N2003&amp;" "&amp;O2003</f>
        <v>65000 1130</v>
      </c>
      <c r="R2003" s="346" t="str">
        <f aca="false">N2003&amp;" "&amp;M2003&amp;" "&amp;O2003</f>
        <v>65000 9 1130</v>
      </c>
    </row>
    <row r="2004" customFormat="false" ht="11.25" hidden="false" customHeight="true" outlineLevel="0" collapsed="false">
      <c r="K2004" s="0" t="n">
        <v>2015</v>
      </c>
      <c r="L2004" s="0" t="n">
        <v>37</v>
      </c>
      <c r="M2004" s="0" t="n">
        <v>9</v>
      </c>
      <c r="N2004" s="0" t="n">
        <v>65000</v>
      </c>
      <c r="O2004" s="0" t="n">
        <v>1190</v>
      </c>
      <c r="P2004" s="346" t="n">
        <v>11.7</v>
      </c>
      <c r="Q2004" s="346" t="str">
        <f aca="false">N2004&amp;" "&amp;O2004</f>
        <v>65000 1190</v>
      </c>
      <c r="R2004" s="346" t="str">
        <f aca="false">N2004&amp;" "&amp;M2004&amp;" "&amp;O2004</f>
        <v>65000 9 1190</v>
      </c>
    </row>
    <row r="2005" customFormat="false" ht="11.25" hidden="false" customHeight="true" outlineLevel="0" collapsed="false">
      <c r="K2005" s="0" t="n">
        <v>2015</v>
      </c>
      <c r="L2005" s="0" t="n">
        <v>37</v>
      </c>
      <c r="M2005" s="0" t="n">
        <v>9</v>
      </c>
      <c r="N2005" s="0" t="n">
        <v>68000</v>
      </c>
      <c r="O2005" s="0" t="n">
        <v>1110</v>
      </c>
      <c r="P2005" s="346" t="n">
        <v>2</v>
      </c>
      <c r="Q2005" s="346" t="str">
        <f aca="false">N2005&amp;" "&amp;O2005</f>
        <v>68000 1110</v>
      </c>
      <c r="R2005" s="346" t="str">
        <f aca="false">N2005&amp;" "&amp;M2005&amp;" "&amp;O2005</f>
        <v>68000 9 1110</v>
      </c>
    </row>
    <row r="2006" customFormat="false" ht="11.25" hidden="false" customHeight="true" outlineLevel="0" collapsed="false">
      <c r="K2006" s="0" t="n">
        <v>2015</v>
      </c>
      <c r="L2006" s="0" t="n">
        <v>37</v>
      </c>
      <c r="M2006" s="0" t="n">
        <v>9</v>
      </c>
      <c r="N2006" s="0" t="n">
        <v>68000</v>
      </c>
      <c r="O2006" s="0" t="n">
        <v>1120</v>
      </c>
      <c r="P2006" s="346" t="n">
        <v>2</v>
      </c>
      <c r="Q2006" s="346" t="str">
        <f aca="false">N2006&amp;" "&amp;O2006</f>
        <v>68000 1120</v>
      </c>
      <c r="R2006" s="346" t="str">
        <f aca="false">N2006&amp;" "&amp;M2006&amp;" "&amp;O2006</f>
        <v>68000 9 1120</v>
      </c>
    </row>
    <row r="2007" customFormat="false" ht="11.25" hidden="false" customHeight="true" outlineLevel="0" collapsed="false">
      <c r="K2007" s="0" t="n">
        <v>2015</v>
      </c>
      <c r="L2007" s="0" t="n">
        <v>37</v>
      </c>
      <c r="M2007" s="0" t="n">
        <v>9</v>
      </c>
      <c r="N2007" s="0" t="n">
        <v>68000</v>
      </c>
      <c r="O2007" s="0" t="n">
        <v>1133</v>
      </c>
      <c r="P2007" s="346" t="n">
        <v>3</v>
      </c>
      <c r="Q2007" s="346" t="str">
        <f aca="false">N2007&amp;" "&amp;O2007</f>
        <v>68000 1133</v>
      </c>
      <c r="R2007" s="346" t="str">
        <f aca="false">N2007&amp;" "&amp;M2007&amp;" "&amp;O2007</f>
        <v>68000 9 1133</v>
      </c>
    </row>
    <row r="2008" customFormat="false" ht="11.25" hidden="false" customHeight="true" outlineLevel="0" collapsed="false">
      <c r="K2008" s="0" t="n">
        <v>2015</v>
      </c>
      <c r="L2008" s="0" t="n">
        <v>37</v>
      </c>
      <c r="M2008" s="0" t="n">
        <v>9</v>
      </c>
      <c r="N2008" s="0" t="n">
        <v>68000</v>
      </c>
      <c r="O2008" s="0" t="n">
        <v>1141</v>
      </c>
      <c r="P2008" s="346" t="n">
        <v>1</v>
      </c>
      <c r="Q2008" s="346" t="str">
        <f aca="false">N2008&amp;" "&amp;O2008</f>
        <v>68000 1141</v>
      </c>
      <c r="R2008" s="346" t="str">
        <f aca="false">N2008&amp;" "&amp;M2008&amp;" "&amp;O2008</f>
        <v>68000 9 1141</v>
      </c>
    </row>
    <row r="2009" customFormat="false" ht="11.25" hidden="false" customHeight="true" outlineLevel="0" collapsed="false">
      <c r="K2009" s="0" t="n">
        <v>2015</v>
      </c>
      <c r="L2009" s="0" t="n">
        <v>38</v>
      </c>
      <c r="M2009" s="0" t="n">
        <v>9</v>
      </c>
      <c r="N2009" s="0" t="n">
        <v>61100</v>
      </c>
      <c r="O2009" s="0" t="n">
        <v>1150</v>
      </c>
      <c r="P2009" s="346" t="n">
        <v>1.3</v>
      </c>
      <c r="Q2009" s="346" t="str">
        <f aca="false">N2009&amp;" "&amp;O2009</f>
        <v>61100 1150</v>
      </c>
      <c r="R2009" s="346" t="str">
        <f aca="false">N2009&amp;" "&amp;M2009&amp;" "&amp;O2009</f>
        <v>61100 9 1150</v>
      </c>
    </row>
    <row r="2010" customFormat="false" ht="11.25" hidden="false" customHeight="true" outlineLevel="0" collapsed="false">
      <c r="K2010" s="0" t="n">
        <v>2015</v>
      </c>
      <c r="L2010" s="0" t="n">
        <v>38</v>
      </c>
      <c r="M2010" s="0" t="n">
        <v>9</v>
      </c>
      <c r="N2010" s="0" t="n">
        <v>62100</v>
      </c>
      <c r="O2010" s="0" t="n">
        <v>1110</v>
      </c>
      <c r="P2010" s="346" t="n">
        <v>1</v>
      </c>
      <c r="Q2010" s="346" t="str">
        <f aca="false">N2010&amp;" "&amp;O2010</f>
        <v>62100 1110</v>
      </c>
      <c r="R2010" s="346" t="str">
        <f aca="false">N2010&amp;" "&amp;M2010&amp;" "&amp;O2010</f>
        <v>62100 9 1110</v>
      </c>
    </row>
    <row r="2011" customFormat="false" ht="11.25" hidden="false" customHeight="true" outlineLevel="0" collapsed="false">
      <c r="K2011" s="0" t="n">
        <v>2015</v>
      </c>
      <c r="L2011" s="0" t="n">
        <v>38</v>
      </c>
      <c r="M2011" s="0" t="n">
        <v>9</v>
      </c>
      <c r="N2011" s="0" t="n">
        <v>62100</v>
      </c>
      <c r="O2011" s="0" t="n">
        <v>1111</v>
      </c>
      <c r="P2011" s="346" t="n">
        <v>5</v>
      </c>
      <c r="Q2011" s="346" t="str">
        <f aca="false">N2011&amp;" "&amp;O2011</f>
        <v>62100 1111</v>
      </c>
      <c r="R2011" s="346" t="str">
        <f aca="false">N2011&amp;" "&amp;M2011&amp;" "&amp;O2011</f>
        <v>62100 9 1111</v>
      </c>
    </row>
    <row r="2012" customFormat="false" ht="11.25" hidden="false" customHeight="true" outlineLevel="0" collapsed="false">
      <c r="K2012" s="0" t="n">
        <v>2015</v>
      </c>
      <c r="L2012" s="0" t="n">
        <v>38</v>
      </c>
      <c r="M2012" s="0" t="n">
        <v>9</v>
      </c>
      <c r="N2012" s="0" t="n">
        <v>62100</v>
      </c>
      <c r="O2012" s="0" t="n">
        <v>1112</v>
      </c>
      <c r="P2012" s="346" t="n">
        <v>1.2</v>
      </c>
      <c r="Q2012" s="346" t="str">
        <f aca="false">N2012&amp;" "&amp;O2012</f>
        <v>62100 1112</v>
      </c>
      <c r="R2012" s="346" t="str">
        <f aca="false">N2012&amp;" "&amp;M2012&amp;" "&amp;O2012</f>
        <v>62100 9 1112</v>
      </c>
    </row>
    <row r="2013" customFormat="false" ht="11.25" hidden="false" customHeight="true" outlineLevel="0" collapsed="false">
      <c r="K2013" s="0" t="n">
        <v>2015</v>
      </c>
      <c r="L2013" s="0" t="n">
        <v>38</v>
      </c>
      <c r="M2013" s="0" t="n">
        <v>9</v>
      </c>
      <c r="N2013" s="0" t="n">
        <v>62100</v>
      </c>
      <c r="O2013" s="0" t="n">
        <v>1150</v>
      </c>
      <c r="P2013" s="346" t="n">
        <v>3</v>
      </c>
      <c r="Q2013" s="346" t="str">
        <f aca="false">N2013&amp;" "&amp;O2013</f>
        <v>62100 1150</v>
      </c>
      <c r="R2013" s="346" t="str">
        <f aca="false">N2013&amp;" "&amp;M2013&amp;" "&amp;O2013</f>
        <v>62100 9 1150</v>
      </c>
    </row>
    <row r="2014" customFormat="false" ht="11.25" hidden="false" customHeight="true" outlineLevel="0" collapsed="false">
      <c r="K2014" s="0" t="n">
        <v>2015</v>
      </c>
      <c r="L2014" s="0" t="n">
        <v>38</v>
      </c>
      <c r="M2014" s="0" t="n">
        <v>9</v>
      </c>
      <c r="N2014" s="0" t="n">
        <v>62200</v>
      </c>
      <c r="O2014" s="0" t="n">
        <v>1131</v>
      </c>
      <c r="P2014" s="346" t="n">
        <v>5.25</v>
      </c>
      <c r="Q2014" s="346" t="str">
        <f aca="false">N2014&amp;" "&amp;O2014</f>
        <v>62200 1131</v>
      </c>
      <c r="R2014" s="346" t="str">
        <f aca="false">N2014&amp;" "&amp;M2014&amp;" "&amp;O2014</f>
        <v>62200 9 1131</v>
      </c>
    </row>
    <row r="2015" customFormat="false" ht="11.25" hidden="false" customHeight="true" outlineLevel="0" collapsed="false">
      <c r="K2015" s="0" t="n">
        <v>2015</v>
      </c>
      <c r="L2015" s="0" t="n">
        <v>38</v>
      </c>
      <c r="M2015" s="0" t="n">
        <v>9</v>
      </c>
      <c r="N2015" s="0" t="n">
        <v>63000</v>
      </c>
      <c r="O2015" s="0" t="n">
        <v>1110</v>
      </c>
      <c r="P2015" s="346" t="n">
        <v>1</v>
      </c>
      <c r="Q2015" s="346" t="str">
        <f aca="false">N2015&amp;" "&amp;O2015</f>
        <v>63000 1110</v>
      </c>
      <c r="R2015" s="346" t="str">
        <f aca="false">N2015&amp;" "&amp;M2015&amp;" "&amp;O2015</f>
        <v>63000 9 1110</v>
      </c>
    </row>
    <row r="2016" customFormat="false" ht="11.25" hidden="false" customHeight="true" outlineLevel="0" collapsed="false">
      <c r="K2016" s="0" t="n">
        <v>2015</v>
      </c>
      <c r="L2016" s="0" t="n">
        <v>38</v>
      </c>
      <c r="M2016" s="0" t="n">
        <v>9</v>
      </c>
      <c r="N2016" s="0" t="n">
        <v>63000</v>
      </c>
      <c r="O2016" s="0" t="n">
        <v>1150</v>
      </c>
      <c r="P2016" s="346" t="n">
        <v>0.5</v>
      </c>
      <c r="Q2016" s="346" t="str">
        <f aca="false">N2016&amp;" "&amp;O2016</f>
        <v>63000 1150</v>
      </c>
      <c r="R2016" s="346" t="str">
        <f aca="false">N2016&amp;" "&amp;M2016&amp;" "&amp;O2016</f>
        <v>63000 9 1150</v>
      </c>
    </row>
    <row r="2017" customFormat="false" ht="11.25" hidden="false" customHeight="true" outlineLevel="0" collapsed="false">
      <c r="K2017" s="0" t="n">
        <v>2015</v>
      </c>
      <c r="L2017" s="0" t="n">
        <v>38</v>
      </c>
      <c r="M2017" s="0" t="n">
        <v>9</v>
      </c>
      <c r="N2017" s="0" t="n">
        <v>63000</v>
      </c>
      <c r="O2017" s="0" t="n">
        <v>1160</v>
      </c>
      <c r="P2017" s="346" t="n">
        <v>3</v>
      </c>
      <c r="Q2017" s="346" t="str">
        <f aca="false">N2017&amp;" "&amp;O2017</f>
        <v>63000 1160</v>
      </c>
      <c r="R2017" s="346" t="str">
        <f aca="false">N2017&amp;" "&amp;M2017&amp;" "&amp;O2017</f>
        <v>63000 9 1160</v>
      </c>
    </row>
    <row r="2018" customFormat="false" ht="11.25" hidden="false" customHeight="true" outlineLevel="0" collapsed="false">
      <c r="K2018" s="0" t="n">
        <v>2015</v>
      </c>
      <c r="L2018" s="0" t="n">
        <v>38</v>
      </c>
      <c r="M2018" s="0" t="n">
        <v>9</v>
      </c>
      <c r="N2018" s="0" t="n">
        <v>63000</v>
      </c>
      <c r="O2018" s="0" t="n">
        <v>1170</v>
      </c>
      <c r="P2018" s="346" t="n">
        <v>31</v>
      </c>
      <c r="Q2018" s="346" t="str">
        <f aca="false">N2018&amp;" "&amp;O2018</f>
        <v>63000 1170</v>
      </c>
      <c r="R2018" s="346" t="str">
        <f aca="false">N2018&amp;" "&amp;M2018&amp;" "&amp;O2018</f>
        <v>63000 9 1170</v>
      </c>
    </row>
    <row r="2019" customFormat="false" ht="11.25" hidden="false" customHeight="true" outlineLevel="0" collapsed="false">
      <c r="K2019" s="0" t="n">
        <v>2015</v>
      </c>
      <c r="L2019" s="0" t="n">
        <v>38</v>
      </c>
      <c r="M2019" s="0" t="n">
        <v>9</v>
      </c>
      <c r="N2019" s="0" t="n">
        <v>64000</v>
      </c>
      <c r="O2019" s="0" t="n">
        <v>1150</v>
      </c>
      <c r="P2019" s="346" t="n">
        <v>0.5</v>
      </c>
      <c r="Q2019" s="346" t="str">
        <f aca="false">N2019&amp;" "&amp;O2019</f>
        <v>64000 1150</v>
      </c>
      <c r="R2019" s="346" t="str">
        <f aca="false">N2019&amp;" "&amp;M2019&amp;" "&amp;O2019</f>
        <v>64000 9 1150</v>
      </c>
    </row>
    <row r="2020" customFormat="false" ht="11.25" hidden="false" customHeight="true" outlineLevel="0" collapsed="false">
      <c r="K2020" s="0" t="n">
        <v>2015</v>
      </c>
      <c r="L2020" s="0" t="n">
        <v>38</v>
      </c>
      <c r="M2020" s="0" t="n">
        <v>9</v>
      </c>
      <c r="N2020" s="0" t="n">
        <v>64000</v>
      </c>
      <c r="O2020" s="0" t="n">
        <v>1160</v>
      </c>
      <c r="P2020" s="346" t="n">
        <v>6.6</v>
      </c>
      <c r="Q2020" s="346" t="str">
        <f aca="false">N2020&amp;" "&amp;O2020</f>
        <v>64000 1160</v>
      </c>
      <c r="R2020" s="346" t="str">
        <f aca="false">N2020&amp;" "&amp;M2020&amp;" "&amp;O2020</f>
        <v>64000 9 1160</v>
      </c>
    </row>
    <row r="2021" customFormat="false" ht="11.25" hidden="false" customHeight="true" outlineLevel="0" collapsed="false">
      <c r="K2021" s="0" t="n">
        <v>2015</v>
      </c>
      <c r="L2021" s="0" t="n">
        <v>38</v>
      </c>
      <c r="M2021" s="0" t="n">
        <v>9</v>
      </c>
      <c r="N2021" s="0" t="n">
        <v>64000</v>
      </c>
      <c r="O2021" s="0" t="n">
        <v>1190</v>
      </c>
      <c r="P2021" s="346" t="n">
        <v>14</v>
      </c>
      <c r="Q2021" s="346" t="str">
        <f aca="false">N2021&amp;" "&amp;O2021</f>
        <v>64000 1190</v>
      </c>
      <c r="R2021" s="346" t="str">
        <f aca="false">N2021&amp;" "&amp;M2021&amp;" "&amp;O2021</f>
        <v>64000 9 1190</v>
      </c>
    </row>
    <row r="2022" customFormat="false" ht="11.25" hidden="false" customHeight="true" outlineLevel="0" collapsed="false">
      <c r="K2022" s="0" t="n">
        <v>2015</v>
      </c>
      <c r="L2022" s="0" t="n">
        <v>38</v>
      </c>
      <c r="M2022" s="0" t="n">
        <v>9</v>
      </c>
      <c r="N2022" s="0" t="n">
        <v>65000</v>
      </c>
      <c r="O2022" s="0" t="n">
        <v>1110</v>
      </c>
      <c r="P2022" s="346" t="n">
        <v>1</v>
      </c>
      <c r="Q2022" s="346" t="str">
        <f aca="false">N2022&amp;" "&amp;O2022</f>
        <v>65000 1110</v>
      </c>
      <c r="R2022" s="346" t="str">
        <f aca="false">N2022&amp;" "&amp;M2022&amp;" "&amp;O2022</f>
        <v>65000 9 1110</v>
      </c>
    </row>
    <row r="2023" customFormat="false" ht="11.25" hidden="false" customHeight="true" outlineLevel="0" collapsed="false">
      <c r="K2023" s="0" t="n">
        <v>2015</v>
      </c>
      <c r="L2023" s="0" t="n">
        <v>38</v>
      </c>
      <c r="M2023" s="0" t="n">
        <v>9</v>
      </c>
      <c r="N2023" s="0" t="n">
        <v>65000</v>
      </c>
      <c r="O2023" s="0" t="n">
        <v>1180</v>
      </c>
      <c r="P2023" s="346" t="n">
        <v>21.8</v>
      </c>
      <c r="Q2023" s="346" t="str">
        <f aca="false">N2023&amp;" "&amp;O2023</f>
        <v>65000 1180</v>
      </c>
      <c r="R2023" s="346" t="str">
        <f aca="false">N2023&amp;" "&amp;M2023&amp;" "&amp;O2023</f>
        <v>65000 9 1180</v>
      </c>
    </row>
    <row r="2024" customFormat="false" ht="11.25" hidden="false" customHeight="true" outlineLevel="0" collapsed="false">
      <c r="K2024" s="0" t="n">
        <v>2015</v>
      </c>
      <c r="L2024" s="0" t="n">
        <v>38</v>
      </c>
      <c r="M2024" s="0" t="n">
        <v>9</v>
      </c>
      <c r="N2024" s="0" t="n">
        <v>68000</v>
      </c>
      <c r="O2024" s="0" t="n">
        <v>1110</v>
      </c>
      <c r="P2024" s="346" t="n">
        <v>0.6</v>
      </c>
      <c r="Q2024" s="346" t="str">
        <f aca="false">N2024&amp;" "&amp;O2024</f>
        <v>68000 1110</v>
      </c>
      <c r="R2024" s="346" t="str">
        <f aca="false">N2024&amp;" "&amp;M2024&amp;" "&amp;O2024</f>
        <v>68000 9 1110</v>
      </c>
    </row>
    <row r="2025" customFormat="false" ht="11.25" hidden="false" customHeight="true" outlineLevel="0" collapsed="false">
      <c r="K2025" s="0" t="n">
        <v>2015</v>
      </c>
      <c r="L2025" s="0" t="n">
        <v>38</v>
      </c>
      <c r="M2025" s="0" t="n">
        <v>9</v>
      </c>
      <c r="N2025" s="0" t="n">
        <v>68000</v>
      </c>
      <c r="O2025" s="0" t="n">
        <v>1120</v>
      </c>
      <c r="P2025" s="346" t="n">
        <v>2.25</v>
      </c>
      <c r="Q2025" s="346" t="str">
        <f aca="false">N2025&amp;" "&amp;O2025</f>
        <v>68000 1120</v>
      </c>
      <c r="R2025" s="346" t="str">
        <f aca="false">N2025&amp;" "&amp;M2025&amp;" "&amp;O2025</f>
        <v>68000 9 1120</v>
      </c>
    </row>
    <row r="2026" customFormat="false" ht="11.25" hidden="false" customHeight="true" outlineLevel="0" collapsed="false">
      <c r="K2026" s="0" t="n">
        <v>2015</v>
      </c>
      <c r="L2026" s="0" t="n">
        <v>38</v>
      </c>
      <c r="M2026" s="0" t="n">
        <v>2</v>
      </c>
      <c r="N2026" s="0" t="n">
        <v>61100</v>
      </c>
      <c r="O2026" s="0" t="n">
        <v>1120</v>
      </c>
      <c r="P2026" s="346" t="n">
        <v>105</v>
      </c>
      <c r="Q2026" s="346" t="str">
        <f aca="false">N2026&amp;" "&amp;O2026</f>
        <v>61100 1120</v>
      </c>
      <c r="R2026" s="346" t="str">
        <f aca="false">N2026&amp;" "&amp;M2026&amp;" "&amp;O2026</f>
        <v>61100 2 1120</v>
      </c>
    </row>
    <row r="2027" customFormat="false" ht="11.25" hidden="false" customHeight="true" outlineLevel="0" collapsed="false">
      <c r="K2027" s="0" t="n">
        <v>2015</v>
      </c>
      <c r="L2027" s="0" t="n">
        <v>38</v>
      </c>
      <c r="M2027" s="0" t="n">
        <v>2</v>
      </c>
      <c r="N2027" s="0" t="n">
        <v>61100</v>
      </c>
      <c r="O2027" s="0" t="n">
        <v>1151</v>
      </c>
      <c r="P2027" s="346" t="n">
        <v>18.34</v>
      </c>
      <c r="Q2027" s="346" t="str">
        <f aca="false">N2027&amp;" "&amp;O2027</f>
        <v>61100 1151</v>
      </c>
      <c r="R2027" s="346" t="str">
        <f aca="false">N2027&amp;" "&amp;M2027&amp;" "&amp;O2027</f>
        <v>61100 2 1151</v>
      </c>
    </row>
    <row r="2028" customFormat="false" ht="11.25" hidden="false" customHeight="true" outlineLevel="0" collapsed="false">
      <c r="K2028" s="0" t="n">
        <v>2015</v>
      </c>
      <c r="L2028" s="0" t="n">
        <v>38</v>
      </c>
      <c r="M2028" s="0" t="n">
        <v>2</v>
      </c>
      <c r="N2028" s="0" t="n">
        <v>61100</v>
      </c>
      <c r="O2028" s="0" t="n">
        <v>1520</v>
      </c>
      <c r="P2028" s="346" t="n">
        <v>5</v>
      </c>
      <c r="Q2028" s="346" t="str">
        <f aca="false">N2028&amp;" "&amp;O2028</f>
        <v>61100 1520</v>
      </c>
      <c r="R2028" s="346" t="str">
        <f aca="false">N2028&amp;" "&amp;M2028&amp;" "&amp;O2028</f>
        <v>61100 2 1520</v>
      </c>
    </row>
    <row r="2029" customFormat="false" ht="11.25" hidden="false" customHeight="true" outlineLevel="0" collapsed="false">
      <c r="K2029" s="0" t="n">
        <v>2015</v>
      </c>
      <c r="L2029" s="0" t="n">
        <v>38</v>
      </c>
      <c r="M2029" s="0" t="n">
        <v>2</v>
      </c>
      <c r="N2029" s="0" t="n">
        <v>61210</v>
      </c>
      <c r="O2029" s="0" t="n">
        <v>1120</v>
      </c>
      <c r="P2029" s="346" t="n">
        <v>3.4</v>
      </c>
      <c r="Q2029" s="346" t="str">
        <f aca="false">N2029&amp;" "&amp;O2029</f>
        <v>61210 1120</v>
      </c>
      <c r="R2029" s="346" t="str">
        <f aca="false">N2029&amp;" "&amp;M2029&amp;" "&amp;O2029</f>
        <v>61210 2 1120</v>
      </c>
    </row>
    <row r="2030" customFormat="false" ht="11.25" hidden="false" customHeight="true" outlineLevel="0" collapsed="false">
      <c r="K2030" s="0" t="n">
        <v>2015</v>
      </c>
      <c r="L2030" s="0" t="n">
        <v>38</v>
      </c>
      <c r="M2030" s="0" t="n">
        <v>2</v>
      </c>
      <c r="N2030" s="0" t="n">
        <v>61220</v>
      </c>
      <c r="O2030" s="0" t="n">
        <v>1110</v>
      </c>
      <c r="P2030" s="346" t="n">
        <v>0.6</v>
      </c>
      <c r="Q2030" s="346" t="str">
        <f aca="false">N2030&amp;" "&amp;O2030</f>
        <v>61220 1110</v>
      </c>
      <c r="R2030" s="346" t="str">
        <f aca="false">N2030&amp;" "&amp;M2030&amp;" "&amp;O2030</f>
        <v>61220 2 1110</v>
      </c>
    </row>
    <row r="2031" customFormat="false" ht="11.25" hidden="false" customHeight="true" outlineLevel="0" collapsed="false">
      <c r="K2031" s="0" t="n">
        <v>2015</v>
      </c>
      <c r="L2031" s="0" t="n">
        <v>38</v>
      </c>
      <c r="M2031" s="0" t="n">
        <v>2</v>
      </c>
      <c r="N2031" s="0" t="n">
        <v>61220</v>
      </c>
      <c r="O2031" s="0" t="n">
        <v>1120</v>
      </c>
      <c r="P2031" s="346" t="n">
        <v>0.5</v>
      </c>
      <c r="Q2031" s="346" t="str">
        <f aca="false">N2031&amp;" "&amp;O2031</f>
        <v>61220 1120</v>
      </c>
      <c r="R2031" s="346" t="str">
        <f aca="false">N2031&amp;" "&amp;M2031&amp;" "&amp;O2031</f>
        <v>61220 2 1120</v>
      </c>
    </row>
    <row r="2032" customFormat="false" ht="11.25" hidden="false" customHeight="true" outlineLevel="0" collapsed="false">
      <c r="K2032" s="0" t="n">
        <v>2015</v>
      </c>
      <c r="L2032" s="0" t="n">
        <v>38</v>
      </c>
      <c r="M2032" s="0" t="n">
        <v>2</v>
      </c>
      <c r="N2032" s="0" t="n">
        <v>61220</v>
      </c>
      <c r="O2032" s="0" t="n">
        <v>1150</v>
      </c>
      <c r="P2032" s="346" t="n">
        <v>0.4</v>
      </c>
      <c r="Q2032" s="346" t="str">
        <f aca="false">N2032&amp;" "&amp;O2032</f>
        <v>61220 1150</v>
      </c>
      <c r="R2032" s="346" t="str">
        <f aca="false">N2032&amp;" "&amp;M2032&amp;" "&amp;O2032</f>
        <v>61220 2 1150</v>
      </c>
    </row>
    <row r="2033" customFormat="false" ht="11.25" hidden="false" customHeight="true" outlineLevel="0" collapsed="false">
      <c r="K2033" s="0" t="n">
        <v>2015</v>
      </c>
      <c r="L2033" s="0" t="n">
        <v>38</v>
      </c>
      <c r="M2033" s="0" t="n">
        <v>2</v>
      </c>
      <c r="N2033" s="0" t="n">
        <v>61230</v>
      </c>
      <c r="O2033" s="0" t="n">
        <v>1120</v>
      </c>
      <c r="P2033" s="346" t="n">
        <v>0.6</v>
      </c>
      <c r="Q2033" s="346" t="str">
        <f aca="false">N2033&amp;" "&amp;O2033</f>
        <v>61230 1120</v>
      </c>
      <c r="R2033" s="346" t="str">
        <f aca="false">N2033&amp;" "&amp;M2033&amp;" "&amp;O2033</f>
        <v>61230 2 1120</v>
      </c>
    </row>
    <row r="2034" customFormat="false" ht="11.25" hidden="false" customHeight="true" outlineLevel="0" collapsed="false">
      <c r="K2034" s="0" t="n">
        <v>2015</v>
      </c>
      <c r="L2034" s="0" t="n">
        <v>38</v>
      </c>
      <c r="M2034" s="0" t="n">
        <v>2</v>
      </c>
      <c r="N2034" s="0" t="n">
        <v>61310</v>
      </c>
      <c r="O2034" s="0" t="n">
        <v>1110</v>
      </c>
      <c r="P2034" s="346" t="n">
        <v>0.65</v>
      </c>
      <c r="Q2034" s="346" t="str">
        <f aca="false">N2034&amp;" "&amp;O2034</f>
        <v>61310 1110</v>
      </c>
      <c r="R2034" s="346" t="str">
        <f aca="false">N2034&amp;" "&amp;M2034&amp;" "&amp;O2034</f>
        <v>61310 2 1110</v>
      </c>
    </row>
    <row r="2035" customFormat="false" ht="11.25" hidden="false" customHeight="true" outlineLevel="0" collapsed="false">
      <c r="K2035" s="0" t="n">
        <v>2015</v>
      </c>
      <c r="L2035" s="0" t="n">
        <v>38</v>
      </c>
      <c r="M2035" s="0" t="n">
        <v>2</v>
      </c>
      <c r="N2035" s="0" t="n">
        <v>61310</v>
      </c>
      <c r="O2035" s="0" t="n">
        <v>1120</v>
      </c>
      <c r="P2035" s="346" t="n">
        <v>0.2</v>
      </c>
      <c r="Q2035" s="346" t="str">
        <f aca="false">N2035&amp;" "&amp;O2035</f>
        <v>61310 1120</v>
      </c>
      <c r="R2035" s="346" t="str">
        <f aca="false">N2035&amp;" "&amp;M2035&amp;" "&amp;O2035</f>
        <v>61310 2 1120</v>
      </c>
    </row>
    <row r="2036" customFormat="false" ht="11.25" hidden="false" customHeight="true" outlineLevel="0" collapsed="false">
      <c r="K2036" s="0" t="n">
        <v>2015</v>
      </c>
      <c r="L2036" s="0" t="n">
        <v>38</v>
      </c>
      <c r="M2036" s="0" t="n">
        <v>2</v>
      </c>
      <c r="N2036" s="0" t="n">
        <v>61310</v>
      </c>
      <c r="O2036" s="0" t="n">
        <v>1150</v>
      </c>
      <c r="P2036" s="346" t="n">
        <v>0.75</v>
      </c>
      <c r="Q2036" s="346" t="str">
        <f aca="false">N2036&amp;" "&amp;O2036</f>
        <v>61310 1150</v>
      </c>
      <c r="R2036" s="346" t="str">
        <f aca="false">N2036&amp;" "&amp;M2036&amp;" "&amp;O2036</f>
        <v>61310 2 1150</v>
      </c>
    </row>
    <row r="2037" customFormat="false" ht="11.25" hidden="false" customHeight="true" outlineLevel="0" collapsed="false">
      <c r="K2037" s="0" t="n">
        <v>2015</v>
      </c>
      <c r="L2037" s="0" t="n">
        <v>38</v>
      </c>
      <c r="M2037" s="0" t="n">
        <v>2</v>
      </c>
      <c r="N2037" s="0" t="n">
        <v>61320</v>
      </c>
      <c r="O2037" s="0" t="n">
        <v>1122</v>
      </c>
      <c r="P2037" s="346" t="n">
        <v>3.4</v>
      </c>
      <c r="Q2037" s="346" t="str">
        <f aca="false">N2037&amp;" "&amp;O2037</f>
        <v>61320 1122</v>
      </c>
      <c r="R2037" s="346" t="str">
        <f aca="false">N2037&amp;" "&amp;M2037&amp;" "&amp;O2037</f>
        <v>61320 2 1122</v>
      </c>
    </row>
    <row r="2038" customFormat="false" ht="11.25" hidden="false" customHeight="true" outlineLevel="0" collapsed="false">
      <c r="K2038" s="0" t="n">
        <v>2015</v>
      </c>
      <c r="L2038" s="0" t="n">
        <v>38</v>
      </c>
      <c r="M2038" s="0" t="n">
        <v>2</v>
      </c>
      <c r="N2038" s="0" t="n">
        <v>61410</v>
      </c>
      <c r="O2038" s="0" t="n">
        <v>1126</v>
      </c>
      <c r="P2038" s="346" t="n">
        <v>5</v>
      </c>
      <c r="Q2038" s="346" t="str">
        <f aca="false">N2038&amp;" "&amp;O2038</f>
        <v>61410 1126</v>
      </c>
      <c r="R2038" s="346" t="str">
        <f aca="false">N2038&amp;" "&amp;M2038&amp;" "&amp;O2038</f>
        <v>61410 2 1126</v>
      </c>
    </row>
    <row r="2039" customFormat="false" ht="11.25" hidden="false" customHeight="true" outlineLevel="0" collapsed="false">
      <c r="K2039" s="0" t="n">
        <v>2015</v>
      </c>
      <c r="L2039" s="0" t="n">
        <v>38</v>
      </c>
      <c r="M2039" s="0" t="n">
        <v>2</v>
      </c>
      <c r="N2039" s="0" t="n">
        <v>61410</v>
      </c>
      <c r="O2039" s="0" t="n">
        <v>1150</v>
      </c>
      <c r="P2039" s="346" t="n">
        <v>6.5</v>
      </c>
      <c r="Q2039" s="346" t="str">
        <f aca="false">N2039&amp;" "&amp;O2039</f>
        <v>61410 1150</v>
      </c>
      <c r="R2039" s="346" t="str">
        <f aca="false">N2039&amp;" "&amp;M2039&amp;" "&amp;O2039</f>
        <v>61410 2 1150</v>
      </c>
    </row>
    <row r="2040" customFormat="false" ht="11.25" hidden="false" customHeight="true" outlineLevel="0" collapsed="false">
      <c r="K2040" s="0" t="n">
        <v>2015</v>
      </c>
      <c r="L2040" s="0" t="n">
        <v>38</v>
      </c>
      <c r="M2040" s="0" t="n">
        <v>3</v>
      </c>
      <c r="N2040" s="0" t="n">
        <v>61100</v>
      </c>
      <c r="O2040" s="0" t="n">
        <v>1120</v>
      </c>
      <c r="P2040" s="346" t="n">
        <v>69</v>
      </c>
      <c r="Q2040" s="346" t="str">
        <f aca="false">N2040&amp;" "&amp;O2040</f>
        <v>61100 1120</v>
      </c>
      <c r="R2040" s="346" t="str">
        <f aca="false">N2040&amp;" "&amp;M2040&amp;" "&amp;O2040</f>
        <v>61100 3 1120</v>
      </c>
    </row>
    <row r="2041" customFormat="false" ht="11.25" hidden="false" customHeight="true" outlineLevel="0" collapsed="false">
      <c r="K2041" s="0" t="n">
        <v>2015</v>
      </c>
      <c r="L2041" s="0" t="n">
        <v>38</v>
      </c>
      <c r="M2041" s="0" t="n">
        <v>3</v>
      </c>
      <c r="N2041" s="0" t="n">
        <v>61100</v>
      </c>
      <c r="O2041" s="0" t="n">
        <v>1151</v>
      </c>
      <c r="P2041" s="346" t="n">
        <v>7.84</v>
      </c>
      <c r="Q2041" s="346" t="str">
        <f aca="false">N2041&amp;" "&amp;O2041</f>
        <v>61100 1151</v>
      </c>
      <c r="R2041" s="346" t="str">
        <f aca="false">N2041&amp;" "&amp;M2041&amp;" "&amp;O2041</f>
        <v>61100 3 1151</v>
      </c>
    </row>
    <row r="2042" customFormat="false" ht="11.25" hidden="false" customHeight="true" outlineLevel="0" collapsed="false">
      <c r="K2042" s="0" t="n">
        <v>2015</v>
      </c>
      <c r="L2042" s="0" t="n">
        <v>38</v>
      </c>
      <c r="M2042" s="0" t="n">
        <v>3</v>
      </c>
      <c r="N2042" s="0" t="n">
        <v>61100</v>
      </c>
      <c r="O2042" s="0" t="n">
        <v>1520</v>
      </c>
      <c r="P2042" s="346" t="n">
        <v>5</v>
      </c>
      <c r="Q2042" s="346" t="str">
        <f aca="false">N2042&amp;" "&amp;O2042</f>
        <v>61100 1520</v>
      </c>
      <c r="R2042" s="346" t="str">
        <f aca="false">N2042&amp;" "&amp;M2042&amp;" "&amp;O2042</f>
        <v>61100 3 1520</v>
      </c>
    </row>
    <row r="2043" customFormat="false" ht="11.25" hidden="false" customHeight="true" outlineLevel="0" collapsed="false">
      <c r="K2043" s="0" t="n">
        <v>2015</v>
      </c>
      <c r="L2043" s="0" t="n">
        <v>38</v>
      </c>
      <c r="M2043" s="0" t="n">
        <v>3</v>
      </c>
      <c r="N2043" s="0" t="n">
        <v>61210</v>
      </c>
      <c r="O2043" s="0" t="n">
        <v>1120</v>
      </c>
      <c r="P2043" s="346" t="n">
        <v>2</v>
      </c>
      <c r="Q2043" s="346" t="str">
        <f aca="false">N2043&amp;" "&amp;O2043</f>
        <v>61210 1120</v>
      </c>
      <c r="R2043" s="346" t="str">
        <f aca="false">N2043&amp;" "&amp;M2043&amp;" "&amp;O2043</f>
        <v>61210 3 1120</v>
      </c>
    </row>
    <row r="2044" customFormat="false" ht="11.25" hidden="false" customHeight="true" outlineLevel="0" collapsed="false">
      <c r="K2044" s="0" t="n">
        <v>2015</v>
      </c>
      <c r="L2044" s="0" t="n">
        <v>38</v>
      </c>
      <c r="M2044" s="0" t="n">
        <v>3</v>
      </c>
      <c r="N2044" s="0" t="n">
        <v>61210</v>
      </c>
      <c r="O2044" s="0" t="n">
        <v>1150</v>
      </c>
      <c r="P2044" s="346" t="n">
        <v>0.4</v>
      </c>
      <c r="Q2044" s="346" t="str">
        <f aca="false">N2044&amp;" "&amp;O2044</f>
        <v>61210 1150</v>
      </c>
      <c r="R2044" s="346" t="str">
        <f aca="false">N2044&amp;" "&amp;M2044&amp;" "&amp;O2044</f>
        <v>61210 3 1150</v>
      </c>
    </row>
    <row r="2045" customFormat="false" ht="11.25" hidden="false" customHeight="true" outlineLevel="0" collapsed="false">
      <c r="K2045" s="0" t="n">
        <v>2015</v>
      </c>
      <c r="L2045" s="0" t="n">
        <v>38</v>
      </c>
      <c r="M2045" s="0" t="n">
        <v>3</v>
      </c>
      <c r="N2045" s="0" t="n">
        <v>61220</v>
      </c>
      <c r="O2045" s="0" t="n">
        <v>1110</v>
      </c>
      <c r="P2045" s="346" t="n">
        <v>1</v>
      </c>
      <c r="Q2045" s="346" t="str">
        <f aca="false">N2045&amp;" "&amp;O2045</f>
        <v>61220 1110</v>
      </c>
      <c r="R2045" s="346" t="str">
        <f aca="false">N2045&amp;" "&amp;M2045&amp;" "&amp;O2045</f>
        <v>61220 3 1110</v>
      </c>
    </row>
    <row r="2046" customFormat="false" ht="11.25" hidden="false" customHeight="true" outlineLevel="0" collapsed="false">
      <c r="K2046" s="0" t="n">
        <v>2015</v>
      </c>
      <c r="L2046" s="0" t="n">
        <v>38</v>
      </c>
      <c r="M2046" s="0" t="n">
        <v>3</v>
      </c>
      <c r="N2046" s="0" t="n">
        <v>61220</v>
      </c>
      <c r="O2046" s="0" t="n">
        <v>1120</v>
      </c>
      <c r="P2046" s="346" t="n">
        <v>0.8</v>
      </c>
      <c r="Q2046" s="346" t="str">
        <f aca="false">N2046&amp;" "&amp;O2046</f>
        <v>61220 1120</v>
      </c>
      <c r="R2046" s="346" t="str">
        <f aca="false">N2046&amp;" "&amp;M2046&amp;" "&amp;O2046</f>
        <v>61220 3 1120</v>
      </c>
    </row>
    <row r="2047" customFormat="false" ht="11.25" hidden="false" customHeight="true" outlineLevel="0" collapsed="false">
      <c r="K2047" s="0" t="n">
        <v>2015</v>
      </c>
      <c r="L2047" s="0" t="n">
        <v>38</v>
      </c>
      <c r="M2047" s="0" t="n">
        <v>3</v>
      </c>
      <c r="N2047" s="0" t="n">
        <v>61220</v>
      </c>
      <c r="O2047" s="0" t="n">
        <v>1150</v>
      </c>
      <c r="P2047" s="346" t="n">
        <v>0.1</v>
      </c>
      <c r="Q2047" s="346" t="str">
        <f aca="false">N2047&amp;" "&amp;O2047</f>
        <v>61220 1150</v>
      </c>
      <c r="R2047" s="346" t="str">
        <f aca="false">N2047&amp;" "&amp;M2047&amp;" "&amp;O2047</f>
        <v>61220 3 1150</v>
      </c>
    </row>
    <row r="2048" customFormat="false" ht="11.25" hidden="false" customHeight="true" outlineLevel="0" collapsed="false">
      <c r="K2048" s="0" t="n">
        <v>2015</v>
      </c>
      <c r="L2048" s="0" t="n">
        <v>38</v>
      </c>
      <c r="M2048" s="0" t="n">
        <v>3</v>
      </c>
      <c r="N2048" s="0" t="n">
        <v>61230</v>
      </c>
      <c r="O2048" s="0" t="n">
        <v>1120</v>
      </c>
      <c r="P2048" s="346" t="n">
        <v>2</v>
      </c>
      <c r="Q2048" s="346" t="str">
        <f aca="false">N2048&amp;" "&amp;O2048</f>
        <v>61230 1120</v>
      </c>
      <c r="R2048" s="346" t="str">
        <f aca="false">N2048&amp;" "&amp;M2048&amp;" "&amp;O2048</f>
        <v>61230 3 1120</v>
      </c>
    </row>
    <row r="2049" customFormat="false" ht="11.25" hidden="false" customHeight="true" outlineLevel="0" collapsed="false">
      <c r="K2049" s="0" t="n">
        <v>2015</v>
      </c>
      <c r="L2049" s="0" t="n">
        <v>38</v>
      </c>
      <c r="M2049" s="0" t="n">
        <v>3</v>
      </c>
      <c r="N2049" s="0" t="n">
        <v>61310</v>
      </c>
      <c r="O2049" s="0" t="n">
        <v>1110</v>
      </c>
      <c r="P2049" s="346" t="n">
        <v>0.5</v>
      </c>
      <c r="Q2049" s="346" t="str">
        <f aca="false">N2049&amp;" "&amp;O2049</f>
        <v>61310 1110</v>
      </c>
      <c r="R2049" s="346" t="str">
        <f aca="false">N2049&amp;" "&amp;M2049&amp;" "&amp;O2049</f>
        <v>61310 3 1110</v>
      </c>
    </row>
    <row r="2050" customFormat="false" ht="11.25" hidden="false" customHeight="true" outlineLevel="0" collapsed="false">
      <c r="K2050" s="0" t="n">
        <v>2015</v>
      </c>
      <c r="L2050" s="0" t="n">
        <v>38</v>
      </c>
      <c r="M2050" s="0" t="n">
        <v>3</v>
      </c>
      <c r="N2050" s="0" t="n">
        <v>61310</v>
      </c>
      <c r="O2050" s="0" t="n">
        <v>1150</v>
      </c>
      <c r="P2050" s="346" t="n">
        <v>2.25</v>
      </c>
      <c r="Q2050" s="346" t="str">
        <f aca="false">N2050&amp;" "&amp;O2050</f>
        <v>61310 1150</v>
      </c>
      <c r="R2050" s="346" t="str">
        <f aca="false">N2050&amp;" "&amp;M2050&amp;" "&amp;O2050</f>
        <v>61310 3 1150</v>
      </c>
    </row>
    <row r="2051" customFormat="false" ht="11.25" hidden="false" customHeight="true" outlineLevel="0" collapsed="false">
      <c r="K2051" s="0" t="n">
        <v>2015</v>
      </c>
      <c r="L2051" s="0" t="n">
        <v>38</v>
      </c>
      <c r="M2051" s="0" t="n">
        <v>3</v>
      </c>
      <c r="N2051" s="0" t="n">
        <v>61320</v>
      </c>
      <c r="O2051" s="0" t="n">
        <v>1122</v>
      </c>
      <c r="P2051" s="346" t="n">
        <v>1</v>
      </c>
      <c r="Q2051" s="346" t="str">
        <f aca="false">N2051&amp;" "&amp;O2051</f>
        <v>61320 1122</v>
      </c>
      <c r="R2051" s="346" t="str">
        <f aca="false">N2051&amp;" "&amp;M2051&amp;" "&amp;O2051</f>
        <v>61320 3 1122</v>
      </c>
    </row>
    <row r="2052" customFormat="false" ht="11.25" hidden="false" customHeight="true" outlineLevel="0" collapsed="false">
      <c r="K2052" s="0" t="n">
        <v>2015</v>
      </c>
      <c r="L2052" s="0" t="n">
        <v>38</v>
      </c>
      <c r="M2052" s="0" t="n">
        <v>3</v>
      </c>
      <c r="N2052" s="0" t="n">
        <v>61410</v>
      </c>
      <c r="O2052" s="0" t="n">
        <v>1126</v>
      </c>
      <c r="P2052" s="346" t="n">
        <v>2</v>
      </c>
      <c r="Q2052" s="346" t="str">
        <f aca="false">N2052&amp;" "&amp;O2052</f>
        <v>61410 1126</v>
      </c>
      <c r="R2052" s="346" t="str">
        <f aca="false">N2052&amp;" "&amp;M2052&amp;" "&amp;O2052</f>
        <v>61410 3 1126</v>
      </c>
    </row>
    <row r="2053" customFormat="false" ht="11.25" hidden="false" customHeight="true" outlineLevel="0" collapsed="false">
      <c r="K2053" s="0" t="n">
        <v>2015</v>
      </c>
      <c r="L2053" s="0" t="n">
        <v>38</v>
      </c>
      <c r="M2053" s="0" t="n">
        <v>3</v>
      </c>
      <c r="N2053" s="0" t="n">
        <v>61410</v>
      </c>
      <c r="O2053" s="0" t="n">
        <v>1127</v>
      </c>
      <c r="P2053" s="346" t="n">
        <v>1</v>
      </c>
      <c r="Q2053" s="346" t="str">
        <f aca="false">N2053&amp;" "&amp;O2053</f>
        <v>61410 1127</v>
      </c>
      <c r="R2053" s="346" t="str">
        <f aca="false">N2053&amp;" "&amp;M2053&amp;" "&amp;O2053</f>
        <v>61410 3 1127</v>
      </c>
    </row>
    <row r="2054" customFormat="false" ht="11.25" hidden="false" customHeight="true" outlineLevel="0" collapsed="false">
      <c r="K2054" s="0" t="n">
        <v>2015</v>
      </c>
      <c r="L2054" s="0" t="n">
        <v>38</v>
      </c>
      <c r="M2054" s="0" t="n">
        <v>3</v>
      </c>
      <c r="N2054" s="0" t="n">
        <v>61410</v>
      </c>
      <c r="O2054" s="0" t="n">
        <v>1150</v>
      </c>
      <c r="P2054" s="346" t="n">
        <v>4.13</v>
      </c>
      <c r="Q2054" s="346" t="str">
        <f aca="false">N2054&amp;" "&amp;O2054</f>
        <v>61410 1150</v>
      </c>
      <c r="R2054" s="346" t="str">
        <f aca="false">N2054&amp;" "&amp;M2054&amp;" "&amp;O2054</f>
        <v>61410 3 1150</v>
      </c>
    </row>
    <row r="2055" customFormat="false" ht="11.25" hidden="false" customHeight="true" outlineLevel="0" collapsed="false">
      <c r="K2055" s="0" t="n">
        <v>2015</v>
      </c>
      <c r="L2055" s="0" t="n">
        <v>38</v>
      </c>
      <c r="M2055" s="0" t="n">
        <v>9</v>
      </c>
      <c r="N2055" s="0" t="n">
        <v>61100</v>
      </c>
      <c r="O2055" s="0" t="n">
        <v>1120</v>
      </c>
      <c r="P2055" s="346" t="n">
        <v>3</v>
      </c>
      <c r="Q2055" s="346" t="str">
        <f aca="false">N2055&amp;" "&amp;O2055</f>
        <v>61100 1120</v>
      </c>
      <c r="R2055" s="346" t="str">
        <f aca="false">N2055&amp;" "&amp;M2055&amp;" "&amp;O2055</f>
        <v>61100 9 1120</v>
      </c>
    </row>
    <row r="2056" customFormat="false" ht="11.25" hidden="false" customHeight="true" outlineLevel="0" collapsed="false">
      <c r="K2056" s="0" t="n">
        <v>2015</v>
      </c>
      <c r="L2056" s="0" t="n">
        <v>39</v>
      </c>
      <c r="M2056" s="0" t="n">
        <v>2</v>
      </c>
      <c r="N2056" s="0" t="n">
        <v>61100</v>
      </c>
      <c r="O2056" s="0" t="n">
        <v>1120</v>
      </c>
      <c r="P2056" s="346" t="n">
        <v>157.9</v>
      </c>
      <c r="Q2056" s="346" t="str">
        <f aca="false">N2056&amp;" "&amp;O2056</f>
        <v>61100 1120</v>
      </c>
      <c r="R2056" s="346" t="str">
        <f aca="false">N2056&amp;" "&amp;M2056&amp;" "&amp;O2056</f>
        <v>61100 2 1120</v>
      </c>
    </row>
    <row r="2057" customFormat="false" ht="11.25" hidden="false" customHeight="true" outlineLevel="0" collapsed="false">
      <c r="K2057" s="0" t="n">
        <v>2015</v>
      </c>
      <c r="L2057" s="0" t="n">
        <v>39</v>
      </c>
      <c r="M2057" s="0" t="n">
        <v>2</v>
      </c>
      <c r="N2057" s="0" t="n">
        <v>61100</v>
      </c>
      <c r="O2057" s="0" t="n">
        <v>1151</v>
      </c>
      <c r="P2057" s="346" t="n">
        <v>55</v>
      </c>
      <c r="Q2057" s="346" t="str">
        <f aca="false">N2057&amp;" "&amp;O2057</f>
        <v>61100 1151</v>
      </c>
      <c r="R2057" s="346" t="str">
        <f aca="false">N2057&amp;" "&amp;M2057&amp;" "&amp;O2057</f>
        <v>61100 2 1151</v>
      </c>
    </row>
    <row r="2058" customFormat="false" ht="11.25" hidden="false" customHeight="true" outlineLevel="0" collapsed="false">
      <c r="K2058" s="0" t="n">
        <v>2015</v>
      </c>
      <c r="L2058" s="0" t="n">
        <v>39</v>
      </c>
      <c r="M2058" s="0" t="n">
        <v>2</v>
      </c>
      <c r="N2058" s="0" t="n">
        <v>61100</v>
      </c>
      <c r="O2058" s="0" t="n">
        <v>1520</v>
      </c>
      <c r="P2058" s="346" t="n">
        <v>17</v>
      </c>
      <c r="Q2058" s="346" t="str">
        <f aca="false">N2058&amp;" "&amp;O2058</f>
        <v>61100 1520</v>
      </c>
      <c r="R2058" s="346" t="str">
        <f aca="false">N2058&amp;" "&amp;M2058&amp;" "&amp;O2058</f>
        <v>61100 2 1520</v>
      </c>
    </row>
    <row r="2059" customFormat="false" ht="11.25" hidden="false" customHeight="true" outlineLevel="0" collapsed="false">
      <c r="K2059" s="0" t="n">
        <v>2015</v>
      </c>
      <c r="L2059" s="0" t="n">
        <v>39</v>
      </c>
      <c r="M2059" s="0" t="n">
        <v>2</v>
      </c>
      <c r="N2059" s="0" t="n">
        <v>61210</v>
      </c>
      <c r="O2059" s="0" t="n">
        <v>1120</v>
      </c>
      <c r="P2059" s="346" t="n">
        <v>4.34</v>
      </c>
      <c r="Q2059" s="346" t="str">
        <f aca="false">N2059&amp;" "&amp;O2059</f>
        <v>61210 1120</v>
      </c>
      <c r="R2059" s="346" t="str">
        <f aca="false">N2059&amp;" "&amp;M2059&amp;" "&amp;O2059</f>
        <v>61210 2 1120</v>
      </c>
    </row>
    <row r="2060" customFormat="false" ht="11.25" hidden="false" customHeight="true" outlineLevel="0" collapsed="false">
      <c r="K2060" s="0" t="n">
        <v>2015</v>
      </c>
      <c r="L2060" s="0" t="n">
        <v>39</v>
      </c>
      <c r="M2060" s="0" t="n">
        <v>2</v>
      </c>
      <c r="N2060" s="0" t="n">
        <v>61210</v>
      </c>
      <c r="O2060" s="0" t="n">
        <v>1150</v>
      </c>
      <c r="P2060" s="346" t="n">
        <v>0.67</v>
      </c>
      <c r="Q2060" s="346" t="str">
        <f aca="false">N2060&amp;" "&amp;O2060</f>
        <v>61210 1150</v>
      </c>
      <c r="R2060" s="346" t="str">
        <f aca="false">N2060&amp;" "&amp;M2060&amp;" "&amp;O2060</f>
        <v>61210 2 1150</v>
      </c>
    </row>
    <row r="2061" customFormat="false" ht="11.25" hidden="false" customHeight="true" outlineLevel="0" collapsed="false">
      <c r="K2061" s="0" t="n">
        <v>2015</v>
      </c>
      <c r="L2061" s="0" t="n">
        <v>39</v>
      </c>
      <c r="M2061" s="0" t="n">
        <v>2</v>
      </c>
      <c r="N2061" s="0" t="n">
        <v>61220</v>
      </c>
      <c r="O2061" s="0" t="n">
        <v>1130</v>
      </c>
      <c r="P2061" s="346" t="n">
        <v>2.1</v>
      </c>
      <c r="Q2061" s="346" t="str">
        <f aca="false">N2061&amp;" "&amp;O2061</f>
        <v>61220 1130</v>
      </c>
      <c r="R2061" s="346" t="str">
        <f aca="false">N2061&amp;" "&amp;M2061&amp;" "&amp;O2061</f>
        <v>61220 2 1130</v>
      </c>
    </row>
    <row r="2062" customFormat="false" ht="11.25" hidden="false" customHeight="true" outlineLevel="0" collapsed="false">
      <c r="K2062" s="0" t="n">
        <v>2015</v>
      </c>
      <c r="L2062" s="0" t="n">
        <v>39</v>
      </c>
      <c r="M2062" s="0" t="n">
        <v>2</v>
      </c>
      <c r="N2062" s="0" t="n">
        <v>61310</v>
      </c>
      <c r="O2062" s="0" t="n">
        <v>1110</v>
      </c>
      <c r="P2062" s="346" t="n">
        <v>2</v>
      </c>
      <c r="Q2062" s="346" t="str">
        <f aca="false">N2062&amp;" "&amp;O2062</f>
        <v>61310 1110</v>
      </c>
      <c r="R2062" s="346" t="str">
        <f aca="false">N2062&amp;" "&amp;M2062&amp;" "&amp;O2062</f>
        <v>61310 2 1110</v>
      </c>
    </row>
    <row r="2063" customFormat="false" ht="11.25" hidden="false" customHeight="true" outlineLevel="0" collapsed="false">
      <c r="K2063" s="0" t="n">
        <v>2015</v>
      </c>
      <c r="L2063" s="0" t="n">
        <v>39</v>
      </c>
      <c r="M2063" s="0" t="n">
        <v>2</v>
      </c>
      <c r="N2063" s="0" t="n">
        <v>61310</v>
      </c>
      <c r="O2063" s="0" t="n">
        <v>1120</v>
      </c>
      <c r="P2063" s="346" t="n">
        <v>3</v>
      </c>
      <c r="Q2063" s="346" t="str">
        <f aca="false">N2063&amp;" "&amp;O2063</f>
        <v>61310 1120</v>
      </c>
      <c r="R2063" s="346" t="str">
        <f aca="false">N2063&amp;" "&amp;M2063&amp;" "&amp;O2063</f>
        <v>61310 2 1120</v>
      </c>
    </row>
    <row r="2064" customFormat="false" ht="11.25" hidden="false" customHeight="true" outlineLevel="0" collapsed="false">
      <c r="K2064" s="0" t="n">
        <v>2015</v>
      </c>
      <c r="L2064" s="0" t="n">
        <v>39</v>
      </c>
      <c r="M2064" s="0" t="n">
        <v>2</v>
      </c>
      <c r="N2064" s="0" t="n">
        <v>61320</v>
      </c>
      <c r="O2064" s="0" t="n">
        <v>1122</v>
      </c>
      <c r="P2064" s="346" t="n">
        <v>4</v>
      </c>
      <c r="Q2064" s="346" t="str">
        <f aca="false">N2064&amp;" "&amp;O2064</f>
        <v>61320 1122</v>
      </c>
      <c r="R2064" s="346" t="str">
        <f aca="false">N2064&amp;" "&amp;M2064&amp;" "&amp;O2064</f>
        <v>61320 2 1122</v>
      </c>
    </row>
    <row r="2065" customFormat="false" ht="11.25" hidden="false" customHeight="true" outlineLevel="0" collapsed="false">
      <c r="K2065" s="0" t="n">
        <v>2015</v>
      </c>
      <c r="L2065" s="0" t="n">
        <v>39</v>
      </c>
      <c r="M2065" s="0" t="n">
        <v>2</v>
      </c>
      <c r="N2065" s="0" t="n">
        <v>61320</v>
      </c>
      <c r="O2065" s="0" t="n">
        <v>1150</v>
      </c>
      <c r="P2065" s="346" t="n">
        <v>5</v>
      </c>
      <c r="Q2065" s="346" t="str">
        <f aca="false">N2065&amp;" "&amp;O2065</f>
        <v>61320 1150</v>
      </c>
      <c r="R2065" s="346" t="str">
        <f aca="false">N2065&amp;" "&amp;M2065&amp;" "&amp;O2065</f>
        <v>61320 2 1150</v>
      </c>
    </row>
    <row r="2066" customFormat="false" ht="11.25" hidden="false" customHeight="true" outlineLevel="0" collapsed="false">
      <c r="K2066" s="0" t="n">
        <v>2015</v>
      </c>
      <c r="L2066" s="0" t="n">
        <v>39</v>
      </c>
      <c r="M2066" s="0" t="n">
        <v>2</v>
      </c>
      <c r="N2066" s="0" t="n">
        <v>61410</v>
      </c>
      <c r="O2066" s="0" t="n">
        <v>1126</v>
      </c>
      <c r="P2066" s="346" t="n">
        <v>3.67</v>
      </c>
      <c r="Q2066" s="346" t="str">
        <f aca="false">N2066&amp;" "&amp;O2066</f>
        <v>61410 1126</v>
      </c>
      <c r="R2066" s="346" t="str">
        <f aca="false">N2066&amp;" "&amp;M2066&amp;" "&amp;O2066</f>
        <v>61410 2 1126</v>
      </c>
    </row>
    <row r="2067" customFormat="false" ht="11.25" hidden="false" customHeight="true" outlineLevel="0" collapsed="false">
      <c r="K2067" s="0" t="n">
        <v>2015</v>
      </c>
      <c r="L2067" s="0" t="n">
        <v>39</v>
      </c>
      <c r="M2067" s="0" t="n">
        <v>2</v>
      </c>
      <c r="N2067" s="0" t="n">
        <v>61410</v>
      </c>
      <c r="O2067" s="0" t="n">
        <v>1127</v>
      </c>
      <c r="P2067" s="346" t="n">
        <v>3.34</v>
      </c>
      <c r="Q2067" s="346" t="str">
        <f aca="false">N2067&amp;" "&amp;O2067</f>
        <v>61410 1127</v>
      </c>
      <c r="R2067" s="346" t="str">
        <f aca="false">N2067&amp;" "&amp;M2067&amp;" "&amp;O2067</f>
        <v>61410 2 1127</v>
      </c>
    </row>
    <row r="2068" customFormat="false" ht="11.25" hidden="false" customHeight="true" outlineLevel="0" collapsed="false">
      <c r="K2068" s="0" t="n">
        <v>2015</v>
      </c>
      <c r="L2068" s="0" t="n">
        <v>39</v>
      </c>
      <c r="M2068" s="0" t="n">
        <v>2</v>
      </c>
      <c r="N2068" s="0" t="n">
        <v>61410</v>
      </c>
      <c r="O2068" s="0" t="n">
        <v>1150</v>
      </c>
      <c r="P2068" s="346" t="n">
        <v>8</v>
      </c>
      <c r="Q2068" s="346" t="str">
        <f aca="false">N2068&amp;" "&amp;O2068</f>
        <v>61410 1150</v>
      </c>
      <c r="R2068" s="346" t="str">
        <f aca="false">N2068&amp;" "&amp;M2068&amp;" "&amp;O2068</f>
        <v>61410 2 1150</v>
      </c>
    </row>
    <row r="2069" customFormat="false" ht="11.25" hidden="false" customHeight="true" outlineLevel="0" collapsed="false">
      <c r="K2069" s="0" t="n">
        <v>2015</v>
      </c>
      <c r="L2069" s="0" t="n">
        <v>39</v>
      </c>
      <c r="M2069" s="0" t="n">
        <v>3</v>
      </c>
      <c r="N2069" s="0" t="n">
        <v>61100</v>
      </c>
      <c r="O2069" s="0" t="n">
        <v>1120</v>
      </c>
      <c r="P2069" s="346" t="n">
        <v>89.54</v>
      </c>
      <c r="Q2069" s="346" t="str">
        <f aca="false">N2069&amp;" "&amp;O2069</f>
        <v>61100 1120</v>
      </c>
      <c r="R2069" s="346" t="str">
        <f aca="false">N2069&amp;" "&amp;M2069&amp;" "&amp;O2069</f>
        <v>61100 3 1120</v>
      </c>
    </row>
    <row r="2070" customFormat="false" ht="11.25" hidden="false" customHeight="true" outlineLevel="0" collapsed="false">
      <c r="K2070" s="0" t="n">
        <v>2015</v>
      </c>
      <c r="L2070" s="0" t="n">
        <v>39</v>
      </c>
      <c r="M2070" s="0" t="n">
        <v>3</v>
      </c>
      <c r="N2070" s="0" t="n">
        <v>61100</v>
      </c>
      <c r="O2070" s="0" t="n">
        <v>1151</v>
      </c>
      <c r="P2070" s="346" t="n">
        <v>14</v>
      </c>
      <c r="Q2070" s="346" t="str">
        <f aca="false">N2070&amp;" "&amp;O2070</f>
        <v>61100 1151</v>
      </c>
      <c r="R2070" s="346" t="str">
        <f aca="false">N2070&amp;" "&amp;M2070&amp;" "&amp;O2070</f>
        <v>61100 3 1151</v>
      </c>
    </row>
    <row r="2071" customFormat="false" ht="11.25" hidden="false" customHeight="true" outlineLevel="0" collapsed="false">
      <c r="K2071" s="0" t="n">
        <v>2015</v>
      </c>
      <c r="L2071" s="0" t="n">
        <v>39</v>
      </c>
      <c r="M2071" s="0" t="n">
        <v>3</v>
      </c>
      <c r="N2071" s="0" t="n">
        <v>61100</v>
      </c>
      <c r="O2071" s="0" t="n">
        <v>1520</v>
      </c>
      <c r="P2071" s="346" t="n">
        <v>9</v>
      </c>
      <c r="Q2071" s="346" t="str">
        <f aca="false">N2071&amp;" "&amp;O2071</f>
        <v>61100 1520</v>
      </c>
      <c r="R2071" s="346" t="str">
        <f aca="false">N2071&amp;" "&amp;M2071&amp;" "&amp;O2071</f>
        <v>61100 3 1520</v>
      </c>
    </row>
    <row r="2072" customFormat="false" ht="11.25" hidden="false" customHeight="true" outlineLevel="0" collapsed="false">
      <c r="K2072" s="0" t="n">
        <v>2015</v>
      </c>
      <c r="L2072" s="0" t="n">
        <v>39</v>
      </c>
      <c r="M2072" s="0" t="n">
        <v>3</v>
      </c>
      <c r="N2072" s="0" t="n">
        <v>61210</v>
      </c>
      <c r="O2072" s="0" t="n">
        <v>1120</v>
      </c>
      <c r="P2072" s="346" t="n">
        <v>3.85</v>
      </c>
      <c r="Q2072" s="346" t="str">
        <f aca="false">N2072&amp;" "&amp;O2072</f>
        <v>61210 1120</v>
      </c>
      <c r="R2072" s="346" t="str">
        <f aca="false">N2072&amp;" "&amp;M2072&amp;" "&amp;O2072</f>
        <v>61210 3 1120</v>
      </c>
    </row>
    <row r="2073" customFormat="false" ht="11.25" hidden="false" customHeight="true" outlineLevel="0" collapsed="false">
      <c r="K2073" s="0" t="n">
        <v>2015</v>
      </c>
      <c r="L2073" s="0" t="n">
        <v>39</v>
      </c>
      <c r="M2073" s="0" t="n">
        <v>3</v>
      </c>
      <c r="N2073" s="0" t="n">
        <v>61210</v>
      </c>
      <c r="O2073" s="0" t="n">
        <v>1150</v>
      </c>
      <c r="P2073" s="346" t="n">
        <v>2.67</v>
      </c>
      <c r="Q2073" s="346" t="str">
        <f aca="false">N2073&amp;" "&amp;O2073</f>
        <v>61210 1150</v>
      </c>
      <c r="R2073" s="346" t="str">
        <f aca="false">N2073&amp;" "&amp;M2073&amp;" "&amp;O2073</f>
        <v>61210 3 1150</v>
      </c>
    </row>
    <row r="2074" customFormat="false" ht="11.25" hidden="false" customHeight="true" outlineLevel="0" collapsed="false">
      <c r="K2074" s="0" t="n">
        <v>2015</v>
      </c>
      <c r="L2074" s="0" t="n">
        <v>39</v>
      </c>
      <c r="M2074" s="0" t="n">
        <v>3</v>
      </c>
      <c r="N2074" s="0" t="n">
        <v>61220</v>
      </c>
      <c r="O2074" s="0" t="n">
        <v>1130</v>
      </c>
      <c r="P2074" s="346" t="n">
        <v>0.27</v>
      </c>
      <c r="Q2074" s="346" t="str">
        <f aca="false">N2074&amp;" "&amp;O2074</f>
        <v>61220 1130</v>
      </c>
      <c r="R2074" s="346" t="str">
        <f aca="false">N2074&amp;" "&amp;M2074&amp;" "&amp;O2074</f>
        <v>61220 3 1130</v>
      </c>
    </row>
    <row r="2075" customFormat="false" ht="11.25" hidden="false" customHeight="true" outlineLevel="0" collapsed="false">
      <c r="K2075" s="0" t="n">
        <v>2015</v>
      </c>
      <c r="L2075" s="0" t="n">
        <v>39</v>
      </c>
      <c r="M2075" s="0" t="n">
        <v>3</v>
      </c>
      <c r="N2075" s="0" t="n">
        <v>61310</v>
      </c>
      <c r="O2075" s="0" t="n">
        <v>1110</v>
      </c>
      <c r="P2075" s="346" t="n">
        <v>1.17</v>
      </c>
      <c r="Q2075" s="346" t="str">
        <f aca="false">N2075&amp;" "&amp;O2075</f>
        <v>61310 1110</v>
      </c>
      <c r="R2075" s="346" t="str">
        <f aca="false">N2075&amp;" "&amp;M2075&amp;" "&amp;O2075</f>
        <v>61310 3 1110</v>
      </c>
    </row>
    <row r="2076" customFormat="false" ht="11.25" hidden="false" customHeight="true" outlineLevel="0" collapsed="false">
      <c r="K2076" s="0" t="n">
        <v>2015</v>
      </c>
      <c r="L2076" s="0" t="n">
        <v>39</v>
      </c>
      <c r="M2076" s="0" t="n">
        <v>3</v>
      </c>
      <c r="N2076" s="0" t="n">
        <v>61310</v>
      </c>
      <c r="O2076" s="0" t="n">
        <v>1120</v>
      </c>
      <c r="P2076" s="346" t="n">
        <v>0.33</v>
      </c>
      <c r="Q2076" s="346" t="str">
        <f aca="false">N2076&amp;" "&amp;O2076</f>
        <v>61310 1120</v>
      </c>
      <c r="R2076" s="346" t="str">
        <f aca="false">N2076&amp;" "&amp;M2076&amp;" "&amp;O2076</f>
        <v>61310 3 1120</v>
      </c>
    </row>
    <row r="2077" customFormat="false" ht="11.25" hidden="false" customHeight="true" outlineLevel="0" collapsed="false">
      <c r="K2077" s="0" t="n">
        <v>2015</v>
      </c>
      <c r="L2077" s="0" t="n">
        <v>39</v>
      </c>
      <c r="M2077" s="0" t="n">
        <v>3</v>
      </c>
      <c r="N2077" s="0" t="n">
        <v>61310</v>
      </c>
      <c r="O2077" s="0" t="n">
        <v>1150</v>
      </c>
      <c r="P2077" s="346" t="n">
        <v>1</v>
      </c>
      <c r="Q2077" s="346" t="str">
        <f aca="false">N2077&amp;" "&amp;O2077</f>
        <v>61310 1150</v>
      </c>
      <c r="R2077" s="346" t="str">
        <f aca="false">N2077&amp;" "&amp;M2077&amp;" "&amp;O2077</f>
        <v>61310 3 1150</v>
      </c>
    </row>
    <row r="2078" customFormat="false" ht="11.25" hidden="false" customHeight="true" outlineLevel="0" collapsed="false">
      <c r="K2078" s="0" t="n">
        <v>2015</v>
      </c>
      <c r="L2078" s="0" t="n">
        <v>39</v>
      </c>
      <c r="M2078" s="0" t="n">
        <v>3</v>
      </c>
      <c r="N2078" s="0" t="n">
        <v>61320</v>
      </c>
      <c r="O2078" s="0" t="n">
        <v>1122</v>
      </c>
      <c r="P2078" s="346" t="n">
        <v>1.5</v>
      </c>
      <c r="Q2078" s="346" t="str">
        <f aca="false">N2078&amp;" "&amp;O2078</f>
        <v>61320 1122</v>
      </c>
      <c r="R2078" s="346" t="str">
        <f aca="false">N2078&amp;" "&amp;M2078&amp;" "&amp;O2078</f>
        <v>61320 3 1122</v>
      </c>
    </row>
    <row r="2079" customFormat="false" ht="11.25" hidden="false" customHeight="true" outlineLevel="0" collapsed="false">
      <c r="K2079" s="0" t="n">
        <v>2015</v>
      </c>
      <c r="L2079" s="0" t="n">
        <v>39</v>
      </c>
      <c r="M2079" s="0" t="n">
        <v>3</v>
      </c>
      <c r="N2079" s="0" t="n">
        <v>61320</v>
      </c>
      <c r="O2079" s="0" t="n">
        <v>1150</v>
      </c>
      <c r="P2079" s="346" t="n">
        <v>1.6</v>
      </c>
      <c r="Q2079" s="346" t="str">
        <f aca="false">N2079&amp;" "&amp;O2079</f>
        <v>61320 1150</v>
      </c>
      <c r="R2079" s="346" t="str">
        <f aca="false">N2079&amp;" "&amp;M2079&amp;" "&amp;O2079</f>
        <v>61320 3 1150</v>
      </c>
    </row>
    <row r="2080" customFormat="false" ht="11.25" hidden="false" customHeight="true" outlineLevel="0" collapsed="false">
      <c r="K2080" s="0" t="n">
        <v>2015</v>
      </c>
      <c r="L2080" s="0" t="n">
        <v>39</v>
      </c>
      <c r="M2080" s="0" t="n">
        <v>3</v>
      </c>
      <c r="N2080" s="0" t="n">
        <v>61410</v>
      </c>
      <c r="O2080" s="0" t="n">
        <v>1126</v>
      </c>
      <c r="P2080" s="346" t="n">
        <v>2.33</v>
      </c>
      <c r="Q2080" s="346" t="str">
        <f aca="false">N2080&amp;" "&amp;O2080</f>
        <v>61410 1126</v>
      </c>
      <c r="R2080" s="346" t="str">
        <f aca="false">N2080&amp;" "&amp;M2080&amp;" "&amp;O2080</f>
        <v>61410 3 1126</v>
      </c>
    </row>
    <row r="2081" customFormat="false" ht="11.25" hidden="false" customHeight="true" outlineLevel="0" collapsed="false">
      <c r="K2081" s="0" t="n">
        <v>2015</v>
      </c>
      <c r="L2081" s="0" t="n">
        <v>39</v>
      </c>
      <c r="M2081" s="0" t="n">
        <v>3</v>
      </c>
      <c r="N2081" s="0" t="n">
        <v>61410</v>
      </c>
      <c r="O2081" s="0" t="n">
        <v>1127</v>
      </c>
      <c r="P2081" s="346" t="n">
        <v>2.66</v>
      </c>
      <c r="Q2081" s="346" t="str">
        <f aca="false">N2081&amp;" "&amp;O2081</f>
        <v>61410 1127</v>
      </c>
      <c r="R2081" s="346" t="str">
        <f aca="false">N2081&amp;" "&amp;M2081&amp;" "&amp;O2081</f>
        <v>61410 3 1127</v>
      </c>
    </row>
    <row r="2082" customFormat="false" ht="11.25" hidden="false" customHeight="true" outlineLevel="0" collapsed="false">
      <c r="K2082" s="0" t="n">
        <v>2015</v>
      </c>
      <c r="L2082" s="0" t="n">
        <v>39</v>
      </c>
      <c r="M2082" s="0" t="n">
        <v>3</v>
      </c>
      <c r="N2082" s="0" t="n">
        <v>61410</v>
      </c>
      <c r="O2082" s="0" t="n">
        <v>1150</v>
      </c>
      <c r="P2082" s="346" t="n">
        <v>4.35</v>
      </c>
      <c r="Q2082" s="346" t="str">
        <f aca="false">N2082&amp;" "&amp;O2082</f>
        <v>61410 1150</v>
      </c>
      <c r="R2082" s="346" t="str">
        <f aca="false">N2082&amp;" "&amp;M2082&amp;" "&amp;O2082</f>
        <v>61410 3 1150</v>
      </c>
    </row>
    <row r="2083" customFormat="false" ht="11.25" hidden="false" customHeight="true" outlineLevel="0" collapsed="false">
      <c r="K2083" s="0" t="n">
        <v>2015</v>
      </c>
      <c r="L2083" s="0" t="n">
        <v>39</v>
      </c>
      <c r="M2083" s="0" t="n">
        <v>9</v>
      </c>
      <c r="N2083" s="0" t="n">
        <v>61100</v>
      </c>
      <c r="O2083" s="0" t="n">
        <v>1120</v>
      </c>
      <c r="P2083" s="346" t="n">
        <v>5</v>
      </c>
      <c r="Q2083" s="346" t="str">
        <f aca="false">N2083&amp;" "&amp;O2083</f>
        <v>61100 1120</v>
      </c>
      <c r="R2083" s="346" t="str">
        <f aca="false">N2083&amp;" "&amp;M2083&amp;" "&amp;O2083</f>
        <v>61100 9 1120</v>
      </c>
    </row>
    <row r="2084" customFormat="false" ht="11.25" hidden="false" customHeight="true" outlineLevel="0" collapsed="false">
      <c r="K2084" s="0" t="n">
        <v>2015</v>
      </c>
      <c r="L2084" s="0" t="n">
        <v>39</v>
      </c>
      <c r="M2084" s="0" t="n">
        <v>9</v>
      </c>
      <c r="N2084" s="0" t="n">
        <v>61100</v>
      </c>
      <c r="O2084" s="0" t="n">
        <v>1151</v>
      </c>
      <c r="P2084" s="346" t="n">
        <v>0.5</v>
      </c>
      <c r="Q2084" s="346" t="str">
        <f aca="false">N2084&amp;" "&amp;O2084</f>
        <v>61100 1151</v>
      </c>
      <c r="R2084" s="346" t="str">
        <f aca="false">N2084&amp;" "&amp;M2084&amp;" "&amp;O2084</f>
        <v>61100 9 1151</v>
      </c>
    </row>
    <row r="2085" customFormat="false" ht="11.25" hidden="false" customHeight="true" outlineLevel="0" collapsed="false">
      <c r="K2085" s="0" t="n">
        <v>2015</v>
      </c>
      <c r="L2085" s="0" t="n">
        <v>39</v>
      </c>
      <c r="M2085" s="0" t="n">
        <v>9</v>
      </c>
      <c r="N2085" s="0" t="n">
        <v>62100</v>
      </c>
      <c r="O2085" s="0" t="n">
        <v>1110</v>
      </c>
      <c r="P2085" s="346" t="n">
        <v>3</v>
      </c>
      <c r="Q2085" s="346" t="str">
        <f aca="false">N2085&amp;" "&amp;O2085</f>
        <v>62100 1110</v>
      </c>
      <c r="R2085" s="346" t="str">
        <f aca="false">N2085&amp;" "&amp;M2085&amp;" "&amp;O2085</f>
        <v>62100 9 1110</v>
      </c>
    </row>
    <row r="2086" customFormat="false" ht="11.25" hidden="false" customHeight="true" outlineLevel="0" collapsed="false">
      <c r="K2086" s="0" t="n">
        <v>2015</v>
      </c>
      <c r="L2086" s="0" t="n">
        <v>39</v>
      </c>
      <c r="M2086" s="0" t="n">
        <v>9</v>
      </c>
      <c r="N2086" s="0" t="n">
        <v>62100</v>
      </c>
      <c r="O2086" s="0" t="n">
        <v>1111</v>
      </c>
      <c r="P2086" s="346" t="n">
        <v>5</v>
      </c>
      <c r="Q2086" s="346" t="str">
        <f aca="false">N2086&amp;" "&amp;O2086</f>
        <v>62100 1111</v>
      </c>
      <c r="R2086" s="346" t="str">
        <f aca="false">N2086&amp;" "&amp;M2086&amp;" "&amp;O2086</f>
        <v>62100 9 1111</v>
      </c>
    </row>
    <row r="2087" customFormat="false" ht="11.25" hidden="false" customHeight="true" outlineLevel="0" collapsed="false">
      <c r="K2087" s="0" t="n">
        <v>2015</v>
      </c>
      <c r="L2087" s="0" t="n">
        <v>39</v>
      </c>
      <c r="M2087" s="0" t="n">
        <v>9</v>
      </c>
      <c r="N2087" s="0" t="n">
        <v>62100</v>
      </c>
      <c r="O2087" s="0" t="n">
        <v>1112</v>
      </c>
      <c r="P2087" s="346" t="n">
        <v>1</v>
      </c>
      <c r="Q2087" s="346" t="str">
        <f aca="false">N2087&amp;" "&amp;O2087</f>
        <v>62100 1112</v>
      </c>
      <c r="R2087" s="346" t="str">
        <f aca="false">N2087&amp;" "&amp;M2087&amp;" "&amp;O2087</f>
        <v>62100 9 1112</v>
      </c>
    </row>
    <row r="2088" customFormat="false" ht="11.25" hidden="false" customHeight="true" outlineLevel="0" collapsed="false">
      <c r="K2088" s="0" t="n">
        <v>2015</v>
      </c>
      <c r="L2088" s="0" t="n">
        <v>39</v>
      </c>
      <c r="M2088" s="0" t="n">
        <v>9</v>
      </c>
      <c r="N2088" s="0" t="n">
        <v>62100</v>
      </c>
      <c r="O2088" s="0" t="n">
        <v>1113</v>
      </c>
      <c r="P2088" s="346" t="n">
        <v>1</v>
      </c>
      <c r="Q2088" s="346" t="str">
        <f aca="false">N2088&amp;" "&amp;O2088</f>
        <v>62100 1113</v>
      </c>
      <c r="R2088" s="346" t="str">
        <f aca="false">N2088&amp;" "&amp;M2088&amp;" "&amp;O2088</f>
        <v>62100 9 1113</v>
      </c>
    </row>
    <row r="2089" customFormat="false" ht="11.25" hidden="false" customHeight="true" outlineLevel="0" collapsed="false">
      <c r="K2089" s="0" t="n">
        <v>2015</v>
      </c>
      <c r="L2089" s="0" t="n">
        <v>39</v>
      </c>
      <c r="M2089" s="0" t="n">
        <v>9</v>
      </c>
      <c r="N2089" s="0" t="n">
        <v>62100</v>
      </c>
      <c r="O2089" s="0" t="n">
        <v>1150</v>
      </c>
      <c r="P2089" s="346" t="n">
        <v>5</v>
      </c>
      <c r="Q2089" s="346" t="str">
        <f aca="false">N2089&amp;" "&amp;O2089</f>
        <v>62100 1150</v>
      </c>
      <c r="R2089" s="346" t="str">
        <f aca="false">N2089&amp;" "&amp;M2089&amp;" "&amp;O2089</f>
        <v>62100 9 1150</v>
      </c>
    </row>
    <row r="2090" customFormat="false" ht="11.25" hidden="false" customHeight="true" outlineLevel="0" collapsed="false">
      <c r="K2090" s="0" t="n">
        <v>2015</v>
      </c>
      <c r="L2090" s="0" t="n">
        <v>39</v>
      </c>
      <c r="M2090" s="0" t="n">
        <v>9</v>
      </c>
      <c r="N2090" s="0" t="n">
        <v>62200</v>
      </c>
      <c r="O2090" s="0" t="n">
        <v>1130</v>
      </c>
      <c r="P2090" s="346" t="n">
        <v>2</v>
      </c>
      <c r="Q2090" s="346" t="str">
        <f aca="false">N2090&amp;" "&amp;O2090</f>
        <v>62200 1130</v>
      </c>
      <c r="R2090" s="346" t="str">
        <f aca="false">N2090&amp;" "&amp;M2090&amp;" "&amp;O2090</f>
        <v>62200 9 1130</v>
      </c>
    </row>
    <row r="2091" customFormat="false" ht="11.25" hidden="false" customHeight="true" outlineLevel="0" collapsed="false">
      <c r="K2091" s="0" t="n">
        <v>2015</v>
      </c>
      <c r="L2091" s="0" t="n">
        <v>39</v>
      </c>
      <c r="M2091" s="0" t="n">
        <v>9</v>
      </c>
      <c r="N2091" s="0" t="n">
        <v>62200</v>
      </c>
      <c r="O2091" s="0" t="n">
        <v>1131</v>
      </c>
      <c r="P2091" s="346" t="n">
        <v>5</v>
      </c>
      <c r="Q2091" s="346" t="str">
        <f aca="false">N2091&amp;" "&amp;O2091</f>
        <v>62200 1131</v>
      </c>
      <c r="R2091" s="346" t="str">
        <f aca="false">N2091&amp;" "&amp;M2091&amp;" "&amp;O2091</f>
        <v>62200 9 1131</v>
      </c>
    </row>
    <row r="2092" customFormat="false" ht="11.25" hidden="false" customHeight="true" outlineLevel="0" collapsed="false">
      <c r="K2092" s="0" t="n">
        <v>2015</v>
      </c>
      <c r="L2092" s="0" t="n">
        <v>39</v>
      </c>
      <c r="M2092" s="0" t="n">
        <v>9</v>
      </c>
      <c r="N2092" s="0" t="n">
        <v>62200</v>
      </c>
      <c r="O2092" s="0" t="n">
        <v>1150</v>
      </c>
      <c r="P2092" s="346" t="n">
        <v>1</v>
      </c>
      <c r="Q2092" s="346" t="str">
        <f aca="false">N2092&amp;" "&amp;O2092</f>
        <v>62200 1150</v>
      </c>
      <c r="R2092" s="346" t="str">
        <f aca="false">N2092&amp;" "&amp;M2092&amp;" "&amp;O2092</f>
        <v>62200 9 1150</v>
      </c>
    </row>
    <row r="2093" customFormat="false" ht="11.25" hidden="false" customHeight="true" outlineLevel="0" collapsed="false">
      <c r="K2093" s="0" t="n">
        <v>2015</v>
      </c>
      <c r="L2093" s="0" t="n">
        <v>39</v>
      </c>
      <c r="M2093" s="0" t="n">
        <v>9</v>
      </c>
      <c r="N2093" s="0" t="n">
        <v>63000</v>
      </c>
      <c r="O2093" s="0" t="n">
        <v>1110</v>
      </c>
      <c r="P2093" s="346" t="n">
        <v>1</v>
      </c>
      <c r="Q2093" s="346" t="str">
        <f aca="false">N2093&amp;" "&amp;O2093</f>
        <v>63000 1110</v>
      </c>
      <c r="R2093" s="346" t="str">
        <f aca="false">N2093&amp;" "&amp;M2093&amp;" "&amp;O2093</f>
        <v>63000 9 1110</v>
      </c>
    </row>
    <row r="2094" customFormat="false" ht="11.25" hidden="false" customHeight="true" outlineLevel="0" collapsed="false">
      <c r="K2094" s="0" t="n">
        <v>2015</v>
      </c>
      <c r="L2094" s="0" t="n">
        <v>39</v>
      </c>
      <c r="M2094" s="0" t="n">
        <v>9</v>
      </c>
      <c r="N2094" s="0" t="n">
        <v>63000</v>
      </c>
      <c r="O2094" s="0" t="n">
        <v>1130</v>
      </c>
      <c r="P2094" s="346" t="n">
        <v>0.33</v>
      </c>
      <c r="Q2094" s="346" t="str">
        <f aca="false">N2094&amp;" "&amp;O2094</f>
        <v>63000 1130</v>
      </c>
      <c r="R2094" s="346" t="str">
        <f aca="false">N2094&amp;" "&amp;M2094&amp;" "&amp;O2094</f>
        <v>63000 9 1130</v>
      </c>
    </row>
    <row r="2095" customFormat="false" ht="11.25" hidden="false" customHeight="true" outlineLevel="0" collapsed="false">
      <c r="K2095" s="0" t="n">
        <v>2015</v>
      </c>
      <c r="L2095" s="0" t="n">
        <v>39</v>
      </c>
      <c r="M2095" s="0" t="n">
        <v>9</v>
      </c>
      <c r="N2095" s="0" t="n">
        <v>63000</v>
      </c>
      <c r="O2095" s="0" t="n">
        <v>1170</v>
      </c>
      <c r="P2095" s="346" t="n">
        <v>56.5</v>
      </c>
      <c r="Q2095" s="346" t="str">
        <f aca="false">N2095&amp;" "&amp;O2095</f>
        <v>63000 1170</v>
      </c>
      <c r="R2095" s="346" t="str">
        <f aca="false">N2095&amp;" "&amp;M2095&amp;" "&amp;O2095</f>
        <v>63000 9 1170</v>
      </c>
    </row>
    <row r="2096" customFormat="false" ht="11.25" hidden="false" customHeight="true" outlineLevel="0" collapsed="false">
      <c r="K2096" s="0" t="n">
        <v>2015</v>
      </c>
      <c r="L2096" s="0" t="n">
        <v>39</v>
      </c>
      <c r="M2096" s="0" t="n">
        <v>9</v>
      </c>
      <c r="N2096" s="0" t="n">
        <v>64000</v>
      </c>
      <c r="O2096" s="0" t="n">
        <v>1160</v>
      </c>
      <c r="P2096" s="346" t="n">
        <v>5</v>
      </c>
      <c r="Q2096" s="346" t="str">
        <f aca="false">N2096&amp;" "&amp;O2096</f>
        <v>64000 1160</v>
      </c>
      <c r="R2096" s="346" t="str">
        <f aca="false">N2096&amp;" "&amp;M2096&amp;" "&amp;O2096</f>
        <v>64000 9 1160</v>
      </c>
    </row>
    <row r="2097" customFormat="false" ht="11.25" hidden="false" customHeight="true" outlineLevel="0" collapsed="false">
      <c r="K2097" s="0" t="n">
        <v>2015</v>
      </c>
      <c r="L2097" s="0" t="n">
        <v>39</v>
      </c>
      <c r="M2097" s="0" t="n">
        <v>9</v>
      </c>
      <c r="N2097" s="0" t="n">
        <v>64000</v>
      </c>
      <c r="O2097" s="0" t="n">
        <v>1190</v>
      </c>
      <c r="P2097" s="346" t="n">
        <v>16.75</v>
      </c>
      <c r="Q2097" s="346" t="str">
        <f aca="false">N2097&amp;" "&amp;O2097</f>
        <v>64000 1190</v>
      </c>
      <c r="R2097" s="346" t="str">
        <f aca="false">N2097&amp;" "&amp;M2097&amp;" "&amp;O2097</f>
        <v>64000 9 1190</v>
      </c>
    </row>
    <row r="2098" customFormat="false" ht="11.25" hidden="false" customHeight="true" outlineLevel="0" collapsed="false">
      <c r="K2098" s="0" t="n">
        <v>2015</v>
      </c>
      <c r="L2098" s="0" t="n">
        <v>39</v>
      </c>
      <c r="M2098" s="0" t="n">
        <v>9</v>
      </c>
      <c r="N2098" s="0" t="n">
        <v>68000</v>
      </c>
      <c r="O2098" s="0" t="n">
        <v>1110</v>
      </c>
      <c r="P2098" s="346" t="n">
        <v>1</v>
      </c>
      <c r="Q2098" s="346" t="str">
        <f aca="false">N2098&amp;" "&amp;O2098</f>
        <v>68000 1110</v>
      </c>
      <c r="R2098" s="346" t="str">
        <f aca="false">N2098&amp;" "&amp;M2098&amp;" "&amp;O2098</f>
        <v>68000 9 1110</v>
      </c>
    </row>
    <row r="2099" customFormat="false" ht="11.25" hidden="false" customHeight="true" outlineLevel="0" collapsed="false">
      <c r="K2099" s="0" t="n">
        <v>2015</v>
      </c>
      <c r="L2099" s="0" t="n">
        <v>39</v>
      </c>
      <c r="M2099" s="0" t="n">
        <v>9</v>
      </c>
      <c r="N2099" s="0" t="n">
        <v>68000</v>
      </c>
      <c r="O2099" s="0" t="n">
        <v>1120</v>
      </c>
      <c r="P2099" s="346" t="n">
        <v>3</v>
      </c>
      <c r="Q2099" s="346" t="str">
        <f aca="false">N2099&amp;" "&amp;O2099</f>
        <v>68000 1120</v>
      </c>
      <c r="R2099" s="346" t="str">
        <f aca="false">N2099&amp;" "&amp;M2099&amp;" "&amp;O2099</f>
        <v>68000 9 1120</v>
      </c>
    </row>
    <row r="2100" customFormat="false" ht="11.25" hidden="false" customHeight="true" outlineLevel="0" collapsed="false">
      <c r="K2100" s="0" t="n">
        <v>2015</v>
      </c>
      <c r="L2100" s="0" t="n">
        <v>39</v>
      </c>
      <c r="M2100" s="0" t="n">
        <v>9</v>
      </c>
      <c r="N2100" s="0" t="n">
        <v>68000</v>
      </c>
      <c r="O2100" s="0" t="n">
        <v>1141</v>
      </c>
      <c r="P2100" s="346" t="n">
        <v>1</v>
      </c>
      <c r="Q2100" s="346" t="str">
        <f aca="false">N2100&amp;" "&amp;O2100</f>
        <v>68000 1141</v>
      </c>
      <c r="R2100" s="346" t="str">
        <f aca="false">N2100&amp;" "&amp;M2100&amp;" "&amp;O2100</f>
        <v>68000 9 1141</v>
      </c>
    </row>
    <row r="2101" customFormat="false" ht="11.25" hidden="false" customHeight="true" outlineLevel="0" collapsed="false">
      <c r="K2101" s="0" t="n">
        <v>2015</v>
      </c>
      <c r="L2101" s="0" t="n">
        <v>40</v>
      </c>
      <c r="M2101" s="0" t="n">
        <v>2</v>
      </c>
      <c r="N2101" s="0" t="n">
        <v>61100</v>
      </c>
      <c r="O2101" s="0" t="n">
        <v>1120</v>
      </c>
      <c r="P2101" s="346" t="n">
        <v>122</v>
      </c>
      <c r="Q2101" s="346" t="str">
        <f aca="false">N2101&amp;" "&amp;O2101</f>
        <v>61100 1120</v>
      </c>
      <c r="R2101" s="346" t="str">
        <f aca="false">N2101&amp;" "&amp;M2101&amp;" "&amp;O2101</f>
        <v>61100 2 1120</v>
      </c>
    </row>
    <row r="2102" customFormat="false" ht="11.25" hidden="false" customHeight="true" outlineLevel="0" collapsed="false">
      <c r="K2102" s="0" t="n">
        <v>2015</v>
      </c>
      <c r="L2102" s="0" t="n">
        <v>40</v>
      </c>
      <c r="M2102" s="0" t="n">
        <v>2</v>
      </c>
      <c r="N2102" s="0" t="n">
        <v>61100</v>
      </c>
      <c r="O2102" s="0" t="n">
        <v>1151</v>
      </c>
      <c r="P2102" s="346" t="n">
        <v>34</v>
      </c>
      <c r="Q2102" s="346" t="str">
        <f aca="false">N2102&amp;" "&amp;O2102</f>
        <v>61100 1151</v>
      </c>
      <c r="R2102" s="346" t="str">
        <f aca="false">N2102&amp;" "&amp;M2102&amp;" "&amp;O2102</f>
        <v>61100 2 1151</v>
      </c>
    </row>
    <row r="2103" customFormat="false" ht="11.25" hidden="false" customHeight="true" outlineLevel="0" collapsed="false">
      <c r="K2103" s="0" t="n">
        <v>2015</v>
      </c>
      <c r="L2103" s="0" t="n">
        <v>40</v>
      </c>
      <c r="M2103" s="0" t="n">
        <v>2</v>
      </c>
      <c r="N2103" s="0" t="n">
        <v>61100</v>
      </c>
      <c r="O2103" s="0" t="n">
        <v>1520</v>
      </c>
      <c r="P2103" s="346" t="n">
        <v>32</v>
      </c>
      <c r="Q2103" s="346" t="str">
        <f aca="false">N2103&amp;" "&amp;O2103</f>
        <v>61100 1520</v>
      </c>
      <c r="R2103" s="346" t="str">
        <f aca="false">N2103&amp;" "&amp;M2103&amp;" "&amp;O2103</f>
        <v>61100 2 1520</v>
      </c>
    </row>
    <row r="2104" customFormat="false" ht="11.25" hidden="false" customHeight="true" outlineLevel="0" collapsed="false">
      <c r="K2104" s="0" t="n">
        <v>2015</v>
      </c>
      <c r="L2104" s="0" t="n">
        <v>40</v>
      </c>
      <c r="M2104" s="0" t="n">
        <v>2</v>
      </c>
      <c r="N2104" s="0" t="n">
        <v>61210</v>
      </c>
      <c r="O2104" s="0" t="n">
        <v>1120</v>
      </c>
      <c r="P2104" s="346" t="n">
        <v>3.3</v>
      </c>
      <c r="Q2104" s="346" t="str">
        <f aca="false">N2104&amp;" "&amp;O2104</f>
        <v>61210 1120</v>
      </c>
      <c r="R2104" s="346" t="str">
        <f aca="false">N2104&amp;" "&amp;M2104&amp;" "&amp;O2104</f>
        <v>61210 2 1120</v>
      </c>
    </row>
    <row r="2105" customFormat="false" ht="11.25" hidden="false" customHeight="true" outlineLevel="0" collapsed="false">
      <c r="K2105" s="0" t="n">
        <v>2015</v>
      </c>
      <c r="L2105" s="0" t="n">
        <v>40</v>
      </c>
      <c r="M2105" s="0" t="n">
        <v>2</v>
      </c>
      <c r="N2105" s="0" t="n">
        <v>61210</v>
      </c>
      <c r="O2105" s="0" t="n">
        <v>1150</v>
      </c>
      <c r="P2105" s="346" t="n">
        <v>0.66</v>
      </c>
      <c r="Q2105" s="346" t="str">
        <f aca="false">N2105&amp;" "&amp;O2105</f>
        <v>61210 1150</v>
      </c>
      <c r="R2105" s="346" t="str">
        <f aca="false">N2105&amp;" "&amp;M2105&amp;" "&amp;O2105</f>
        <v>61210 2 1150</v>
      </c>
    </row>
    <row r="2106" customFormat="false" ht="11.25" hidden="false" customHeight="true" outlineLevel="0" collapsed="false">
      <c r="K2106" s="0" t="n">
        <v>2015</v>
      </c>
      <c r="L2106" s="0" t="n">
        <v>40</v>
      </c>
      <c r="M2106" s="0" t="n">
        <v>2</v>
      </c>
      <c r="N2106" s="0" t="n">
        <v>61220</v>
      </c>
      <c r="O2106" s="0" t="n">
        <v>1120</v>
      </c>
      <c r="P2106" s="346" t="n">
        <v>0.28</v>
      </c>
      <c r="Q2106" s="346" t="str">
        <f aca="false">N2106&amp;" "&amp;O2106</f>
        <v>61220 1120</v>
      </c>
      <c r="R2106" s="346" t="str">
        <f aca="false">N2106&amp;" "&amp;M2106&amp;" "&amp;O2106</f>
        <v>61220 2 1120</v>
      </c>
    </row>
    <row r="2107" customFormat="false" ht="11.25" hidden="false" customHeight="true" outlineLevel="0" collapsed="false">
      <c r="K2107" s="0" t="n">
        <v>2015</v>
      </c>
      <c r="L2107" s="0" t="n">
        <v>40</v>
      </c>
      <c r="M2107" s="0" t="n">
        <v>2</v>
      </c>
      <c r="N2107" s="0" t="n">
        <v>61230</v>
      </c>
      <c r="O2107" s="0" t="n">
        <v>1120</v>
      </c>
      <c r="P2107" s="346" t="n">
        <v>1.2</v>
      </c>
      <c r="Q2107" s="346" t="str">
        <f aca="false">N2107&amp;" "&amp;O2107</f>
        <v>61230 1120</v>
      </c>
      <c r="R2107" s="346" t="str">
        <f aca="false">N2107&amp;" "&amp;M2107&amp;" "&amp;O2107</f>
        <v>61230 2 1120</v>
      </c>
    </row>
    <row r="2108" customFormat="false" ht="11.25" hidden="false" customHeight="true" outlineLevel="0" collapsed="false">
      <c r="K2108" s="0" t="n">
        <v>2015</v>
      </c>
      <c r="L2108" s="0" t="n">
        <v>40</v>
      </c>
      <c r="M2108" s="0" t="n">
        <v>2</v>
      </c>
      <c r="N2108" s="0" t="n">
        <v>61310</v>
      </c>
      <c r="O2108" s="0" t="n">
        <v>1110</v>
      </c>
      <c r="P2108" s="346" t="n">
        <v>2.5</v>
      </c>
      <c r="Q2108" s="346" t="str">
        <f aca="false">N2108&amp;" "&amp;O2108</f>
        <v>61310 1110</v>
      </c>
      <c r="R2108" s="346" t="str">
        <f aca="false">N2108&amp;" "&amp;M2108&amp;" "&amp;O2108</f>
        <v>61310 2 1110</v>
      </c>
    </row>
    <row r="2109" customFormat="false" ht="11.25" hidden="false" customHeight="true" outlineLevel="0" collapsed="false">
      <c r="K2109" s="0" t="n">
        <v>2015</v>
      </c>
      <c r="L2109" s="0" t="n">
        <v>40</v>
      </c>
      <c r="M2109" s="0" t="n">
        <v>2</v>
      </c>
      <c r="N2109" s="0" t="n">
        <v>61310</v>
      </c>
      <c r="O2109" s="0" t="n">
        <v>1150</v>
      </c>
      <c r="P2109" s="346" t="n">
        <v>3</v>
      </c>
      <c r="Q2109" s="346" t="str">
        <f aca="false">N2109&amp;" "&amp;O2109</f>
        <v>61310 1150</v>
      </c>
      <c r="R2109" s="346" t="str">
        <f aca="false">N2109&amp;" "&amp;M2109&amp;" "&amp;O2109</f>
        <v>61310 2 1150</v>
      </c>
    </row>
    <row r="2110" customFormat="false" ht="11.25" hidden="false" customHeight="true" outlineLevel="0" collapsed="false">
      <c r="K2110" s="0" t="n">
        <v>2015</v>
      </c>
      <c r="L2110" s="0" t="n">
        <v>40</v>
      </c>
      <c r="M2110" s="0" t="n">
        <v>2</v>
      </c>
      <c r="N2110" s="0" t="n">
        <v>61320</v>
      </c>
      <c r="O2110" s="0" t="n">
        <v>1122</v>
      </c>
      <c r="P2110" s="346" t="n">
        <v>2</v>
      </c>
      <c r="Q2110" s="346" t="str">
        <f aca="false">N2110&amp;" "&amp;O2110</f>
        <v>61320 1122</v>
      </c>
      <c r="R2110" s="346" t="str">
        <f aca="false">N2110&amp;" "&amp;M2110&amp;" "&amp;O2110</f>
        <v>61320 2 1122</v>
      </c>
    </row>
    <row r="2111" customFormat="false" ht="11.25" hidden="false" customHeight="true" outlineLevel="0" collapsed="false">
      <c r="K2111" s="0" t="n">
        <v>2015</v>
      </c>
      <c r="L2111" s="0" t="n">
        <v>40</v>
      </c>
      <c r="M2111" s="0" t="n">
        <v>2</v>
      </c>
      <c r="N2111" s="0" t="n">
        <v>61320</v>
      </c>
      <c r="O2111" s="0" t="n">
        <v>1140</v>
      </c>
      <c r="P2111" s="346" t="n">
        <v>1</v>
      </c>
      <c r="Q2111" s="346" t="str">
        <f aca="false">N2111&amp;" "&amp;O2111</f>
        <v>61320 1140</v>
      </c>
      <c r="R2111" s="346" t="str">
        <f aca="false">N2111&amp;" "&amp;M2111&amp;" "&amp;O2111</f>
        <v>61320 2 1140</v>
      </c>
    </row>
    <row r="2112" customFormat="false" ht="11.25" hidden="false" customHeight="true" outlineLevel="0" collapsed="false">
      <c r="K2112" s="0" t="n">
        <v>2015</v>
      </c>
      <c r="L2112" s="0" t="n">
        <v>40</v>
      </c>
      <c r="M2112" s="0" t="n">
        <v>2</v>
      </c>
      <c r="N2112" s="0" t="n">
        <v>61410</v>
      </c>
      <c r="O2112" s="0" t="n">
        <v>1126</v>
      </c>
      <c r="P2112" s="346" t="n">
        <v>2.8</v>
      </c>
      <c r="Q2112" s="346" t="str">
        <f aca="false">N2112&amp;" "&amp;O2112</f>
        <v>61410 1126</v>
      </c>
      <c r="R2112" s="346" t="str">
        <f aca="false">N2112&amp;" "&amp;M2112&amp;" "&amp;O2112</f>
        <v>61410 2 1126</v>
      </c>
    </row>
    <row r="2113" customFormat="false" ht="11.25" hidden="false" customHeight="true" outlineLevel="0" collapsed="false">
      <c r="K2113" s="0" t="n">
        <v>2015</v>
      </c>
      <c r="L2113" s="0" t="n">
        <v>40</v>
      </c>
      <c r="M2113" s="0" t="n">
        <v>2</v>
      </c>
      <c r="N2113" s="0" t="n">
        <v>61410</v>
      </c>
      <c r="O2113" s="0" t="n">
        <v>1127</v>
      </c>
      <c r="P2113" s="346" t="n">
        <v>3.3</v>
      </c>
      <c r="Q2113" s="346" t="str">
        <f aca="false">N2113&amp;" "&amp;O2113</f>
        <v>61410 1127</v>
      </c>
      <c r="R2113" s="346" t="str">
        <f aca="false">N2113&amp;" "&amp;M2113&amp;" "&amp;O2113</f>
        <v>61410 2 1127</v>
      </c>
    </row>
    <row r="2114" customFormat="false" ht="11.25" hidden="false" customHeight="true" outlineLevel="0" collapsed="false">
      <c r="K2114" s="0" t="n">
        <v>2015</v>
      </c>
      <c r="L2114" s="0" t="n">
        <v>40</v>
      </c>
      <c r="M2114" s="0" t="n">
        <v>2</v>
      </c>
      <c r="N2114" s="0" t="n">
        <v>61410</v>
      </c>
      <c r="O2114" s="0" t="n">
        <v>1150</v>
      </c>
      <c r="P2114" s="346" t="n">
        <v>3.9</v>
      </c>
      <c r="Q2114" s="346" t="str">
        <f aca="false">N2114&amp;" "&amp;O2114</f>
        <v>61410 1150</v>
      </c>
      <c r="R2114" s="346" t="str">
        <f aca="false">N2114&amp;" "&amp;M2114&amp;" "&amp;O2114</f>
        <v>61410 2 1150</v>
      </c>
    </row>
    <row r="2115" customFormat="false" ht="11.25" hidden="false" customHeight="true" outlineLevel="0" collapsed="false">
      <c r="K2115" s="0" t="n">
        <v>2015</v>
      </c>
      <c r="L2115" s="0" t="n">
        <v>40</v>
      </c>
      <c r="M2115" s="0" t="n">
        <v>3</v>
      </c>
      <c r="N2115" s="0" t="n">
        <v>61100</v>
      </c>
      <c r="O2115" s="0" t="n">
        <v>1120</v>
      </c>
      <c r="P2115" s="346" t="n">
        <v>65</v>
      </c>
      <c r="Q2115" s="346" t="str">
        <f aca="false">N2115&amp;" "&amp;O2115</f>
        <v>61100 1120</v>
      </c>
      <c r="R2115" s="346" t="str">
        <f aca="false">N2115&amp;" "&amp;M2115&amp;" "&amp;O2115</f>
        <v>61100 3 1120</v>
      </c>
    </row>
    <row r="2116" customFormat="false" ht="11.25" hidden="false" customHeight="true" outlineLevel="0" collapsed="false">
      <c r="K2116" s="0" t="n">
        <v>2015</v>
      </c>
      <c r="L2116" s="0" t="n">
        <v>40</v>
      </c>
      <c r="M2116" s="0" t="n">
        <v>3</v>
      </c>
      <c r="N2116" s="0" t="n">
        <v>61100</v>
      </c>
      <c r="O2116" s="0" t="n">
        <v>1151</v>
      </c>
      <c r="P2116" s="346" t="n">
        <v>11</v>
      </c>
      <c r="Q2116" s="346" t="str">
        <f aca="false">N2116&amp;" "&amp;O2116</f>
        <v>61100 1151</v>
      </c>
      <c r="R2116" s="346" t="str">
        <f aca="false">N2116&amp;" "&amp;M2116&amp;" "&amp;O2116</f>
        <v>61100 3 1151</v>
      </c>
    </row>
    <row r="2117" customFormat="false" ht="11.25" hidden="false" customHeight="true" outlineLevel="0" collapsed="false">
      <c r="K2117" s="0" t="n">
        <v>2015</v>
      </c>
      <c r="L2117" s="0" t="n">
        <v>40</v>
      </c>
      <c r="M2117" s="0" t="n">
        <v>3</v>
      </c>
      <c r="N2117" s="0" t="n">
        <v>61100</v>
      </c>
      <c r="O2117" s="0" t="n">
        <v>1520</v>
      </c>
      <c r="P2117" s="346" t="n">
        <v>15</v>
      </c>
      <c r="Q2117" s="346" t="str">
        <f aca="false">N2117&amp;" "&amp;O2117</f>
        <v>61100 1520</v>
      </c>
      <c r="R2117" s="346" t="str">
        <f aca="false">N2117&amp;" "&amp;M2117&amp;" "&amp;O2117</f>
        <v>61100 3 1520</v>
      </c>
    </row>
    <row r="2118" customFormat="false" ht="11.25" hidden="false" customHeight="true" outlineLevel="0" collapsed="false">
      <c r="K2118" s="0" t="n">
        <v>2015</v>
      </c>
      <c r="L2118" s="0" t="n">
        <v>40</v>
      </c>
      <c r="M2118" s="0" t="n">
        <v>3</v>
      </c>
      <c r="N2118" s="0" t="n">
        <v>61210</v>
      </c>
      <c r="O2118" s="0" t="n">
        <v>1120</v>
      </c>
      <c r="P2118" s="346" t="n">
        <v>3</v>
      </c>
      <c r="Q2118" s="346" t="str">
        <f aca="false">N2118&amp;" "&amp;O2118</f>
        <v>61210 1120</v>
      </c>
      <c r="R2118" s="346" t="str">
        <f aca="false">N2118&amp;" "&amp;M2118&amp;" "&amp;O2118</f>
        <v>61210 3 1120</v>
      </c>
    </row>
    <row r="2119" customFormat="false" ht="11.25" hidden="false" customHeight="true" outlineLevel="0" collapsed="false">
      <c r="K2119" s="0" t="n">
        <v>2015</v>
      </c>
      <c r="L2119" s="0" t="n">
        <v>40</v>
      </c>
      <c r="M2119" s="0" t="n">
        <v>3</v>
      </c>
      <c r="N2119" s="0" t="n">
        <v>61210</v>
      </c>
      <c r="O2119" s="0" t="n">
        <v>1150</v>
      </c>
      <c r="P2119" s="346" t="n">
        <v>2.5</v>
      </c>
      <c r="Q2119" s="346" t="str">
        <f aca="false">N2119&amp;" "&amp;O2119</f>
        <v>61210 1150</v>
      </c>
      <c r="R2119" s="346" t="str">
        <f aca="false">N2119&amp;" "&amp;M2119&amp;" "&amp;O2119</f>
        <v>61210 3 1150</v>
      </c>
    </row>
    <row r="2120" customFormat="false" ht="11.25" hidden="false" customHeight="true" outlineLevel="0" collapsed="false">
      <c r="K2120" s="0" t="n">
        <v>2015</v>
      </c>
      <c r="L2120" s="0" t="n">
        <v>40</v>
      </c>
      <c r="M2120" s="0" t="n">
        <v>3</v>
      </c>
      <c r="N2120" s="0" t="n">
        <v>61220</v>
      </c>
      <c r="O2120" s="0" t="n">
        <v>1120</v>
      </c>
      <c r="P2120" s="346" t="n">
        <v>0.22</v>
      </c>
      <c r="Q2120" s="346" t="str">
        <f aca="false">N2120&amp;" "&amp;O2120</f>
        <v>61220 1120</v>
      </c>
      <c r="R2120" s="346" t="str">
        <f aca="false">N2120&amp;" "&amp;M2120&amp;" "&amp;O2120</f>
        <v>61220 3 1120</v>
      </c>
    </row>
    <row r="2121" customFormat="false" ht="11.25" hidden="false" customHeight="true" outlineLevel="0" collapsed="false">
      <c r="K2121" s="0" t="n">
        <v>2015</v>
      </c>
      <c r="L2121" s="0" t="n">
        <v>40</v>
      </c>
      <c r="M2121" s="0" t="n">
        <v>3</v>
      </c>
      <c r="N2121" s="0" t="n">
        <v>61230</v>
      </c>
      <c r="O2121" s="0" t="n">
        <v>1120</v>
      </c>
      <c r="P2121" s="346" t="n">
        <v>4.2</v>
      </c>
      <c r="Q2121" s="346" t="str">
        <f aca="false">N2121&amp;" "&amp;O2121</f>
        <v>61230 1120</v>
      </c>
      <c r="R2121" s="346" t="str">
        <f aca="false">N2121&amp;" "&amp;M2121&amp;" "&amp;O2121</f>
        <v>61230 3 1120</v>
      </c>
    </row>
    <row r="2122" customFormat="false" ht="11.25" hidden="false" customHeight="true" outlineLevel="0" collapsed="false">
      <c r="K2122" s="0" t="n">
        <v>2015</v>
      </c>
      <c r="L2122" s="0" t="n">
        <v>40</v>
      </c>
      <c r="M2122" s="0" t="n">
        <v>3</v>
      </c>
      <c r="N2122" s="0" t="n">
        <v>61310</v>
      </c>
      <c r="O2122" s="0" t="n">
        <v>1110</v>
      </c>
      <c r="P2122" s="346" t="n">
        <v>2.7</v>
      </c>
      <c r="Q2122" s="346" t="str">
        <f aca="false">N2122&amp;" "&amp;O2122</f>
        <v>61310 1110</v>
      </c>
      <c r="R2122" s="346" t="str">
        <f aca="false">N2122&amp;" "&amp;M2122&amp;" "&amp;O2122</f>
        <v>61310 3 1110</v>
      </c>
    </row>
    <row r="2123" customFormat="false" ht="11.25" hidden="false" customHeight="true" outlineLevel="0" collapsed="false">
      <c r="K2123" s="0" t="n">
        <v>2015</v>
      </c>
      <c r="L2123" s="0" t="n">
        <v>40</v>
      </c>
      <c r="M2123" s="0" t="n">
        <v>3</v>
      </c>
      <c r="N2123" s="0" t="n">
        <v>61320</v>
      </c>
      <c r="O2123" s="0" t="n">
        <v>1122</v>
      </c>
      <c r="P2123" s="346" t="n">
        <v>1.5</v>
      </c>
      <c r="Q2123" s="346" t="str">
        <f aca="false">N2123&amp;" "&amp;O2123</f>
        <v>61320 1122</v>
      </c>
      <c r="R2123" s="346" t="str">
        <f aca="false">N2123&amp;" "&amp;M2123&amp;" "&amp;O2123</f>
        <v>61320 3 1122</v>
      </c>
    </row>
    <row r="2124" customFormat="false" ht="11.25" hidden="false" customHeight="true" outlineLevel="0" collapsed="false">
      <c r="K2124" s="0" t="n">
        <v>2015</v>
      </c>
      <c r="L2124" s="0" t="n">
        <v>40</v>
      </c>
      <c r="M2124" s="0" t="n">
        <v>3</v>
      </c>
      <c r="N2124" s="0" t="n">
        <v>61410</v>
      </c>
      <c r="O2124" s="0" t="n">
        <v>1126</v>
      </c>
      <c r="P2124" s="346" t="n">
        <v>1.3</v>
      </c>
      <c r="Q2124" s="346" t="str">
        <f aca="false">N2124&amp;" "&amp;O2124</f>
        <v>61410 1126</v>
      </c>
      <c r="R2124" s="346" t="str">
        <f aca="false">N2124&amp;" "&amp;M2124&amp;" "&amp;O2124</f>
        <v>61410 3 1126</v>
      </c>
    </row>
    <row r="2125" customFormat="false" ht="11.25" hidden="false" customHeight="true" outlineLevel="0" collapsed="false">
      <c r="K2125" s="0" t="n">
        <v>2015</v>
      </c>
      <c r="L2125" s="0" t="n">
        <v>40</v>
      </c>
      <c r="M2125" s="0" t="n">
        <v>3</v>
      </c>
      <c r="N2125" s="0" t="n">
        <v>61410</v>
      </c>
      <c r="O2125" s="0" t="n">
        <v>1127</v>
      </c>
      <c r="P2125" s="346" t="n">
        <v>2.7</v>
      </c>
      <c r="Q2125" s="346" t="str">
        <f aca="false">N2125&amp;" "&amp;O2125</f>
        <v>61410 1127</v>
      </c>
      <c r="R2125" s="346" t="str">
        <f aca="false">N2125&amp;" "&amp;M2125&amp;" "&amp;O2125</f>
        <v>61410 3 1127</v>
      </c>
    </row>
    <row r="2126" customFormat="false" ht="11.25" hidden="false" customHeight="true" outlineLevel="0" collapsed="false">
      <c r="K2126" s="0" t="n">
        <v>2015</v>
      </c>
      <c r="L2126" s="0" t="n">
        <v>40</v>
      </c>
      <c r="M2126" s="0" t="n">
        <v>3</v>
      </c>
      <c r="N2126" s="0" t="n">
        <v>61410</v>
      </c>
      <c r="O2126" s="0" t="n">
        <v>1150</v>
      </c>
      <c r="P2126" s="346" t="n">
        <v>3.4</v>
      </c>
      <c r="Q2126" s="346" t="str">
        <f aca="false">N2126&amp;" "&amp;O2126</f>
        <v>61410 1150</v>
      </c>
      <c r="R2126" s="346" t="str">
        <f aca="false">N2126&amp;" "&amp;M2126&amp;" "&amp;O2126</f>
        <v>61410 3 1150</v>
      </c>
    </row>
    <row r="2127" customFormat="false" ht="11.25" hidden="false" customHeight="true" outlineLevel="0" collapsed="false">
      <c r="K2127" s="0" t="n">
        <v>2015</v>
      </c>
      <c r="L2127" s="0" t="n">
        <v>40</v>
      </c>
      <c r="M2127" s="0" t="n">
        <v>9</v>
      </c>
      <c r="N2127" s="0" t="n">
        <v>61100</v>
      </c>
      <c r="O2127" s="0" t="n">
        <v>1120</v>
      </c>
      <c r="P2127" s="346" t="n">
        <v>8</v>
      </c>
      <c r="Q2127" s="346" t="str">
        <f aca="false">N2127&amp;" "&amp;O2127</f>
        <v>61100 1120</v>
      </c>
      <c r="R2127" s="346" t="str">
        <f aca="false">N2127&amp;" "&amp;M2127&amp;" "&amp;O2127</f>
        <v>61100 9 1120</v>
      </c>
    </row>
    <row r="2128" customFormat="false" ht="11.25" hidden="false" customHeight="true" outlineLevel="0" collapsed="false">
      <c r="K2128" s="0" t="n">
        <v>2015</v>
      </c>
      <c r="L2128" s="0" t="n">
        <v>40</v>
      </c>
      <c r="M2128" s="0" t="n">
        <v>9</v>
      </c>
      <c r="N2128" s="0" t="n">
        <v>61100</v>
      </c>
      <c r="O2128" s="0" t="n">
        <v>1140</v>
      </c>
      <c r="P2128" s="346" t="n">
        <v>5</v>
      </c>
      <c r="Q2128" s="346" t="str">
        <f aca="false">N2128&amp;" "&amp;O2128</f>
        <v>61100 1140</v>
      </c>
      <c r="R2128" s="346" t="str">
        <f aca="false">N2128&amp;" "&amp;M2128&amp;" "&amp;O2128</f>
        <v>61100 9 1140</v>
      </c>
    </row>
    <row r="2129" customFormat="false" ht="11.25" hidden="false" customHeight="true" outlineLevel="0" collapsed="false">
      <c r="K2129" s="0" t="n">
        <v>2015</v>
      </c>
      <c r="L2129" s="0" t="n">
        <v>40</v>
      </c>
      <c r="M2129" s="0" t="n">
        <v>9</v>
      </c>
      <c r="N2129" s="0" t="n">
        <v>61100</v>
      </c>
      <c r="O2129" s="0" t="n">
        <v>1520</v>
      </c>
      <c r="P2129" s="346" t="n">
        <v>1.5</v>
      </c>
      <c r="Q2129" s="346" t="str">
        <f aca="false">N2129&amp;" "&amp;O2129</f>
        <v>61100 1520</v>
      </c>
      <c r="R2129" s="346" t="str">
        <f aca="false">N2129&amp;" "&amp;M2129&amp;" "&amp;O2129</f>
        <v>61100 9 1520</v>
      </c>
    </row>
    <row r="2130" customFormat="false" ht="11.25" hidden="false" customHeight="true" outlineLevel="0" collapsed="false">
      <c r="K2130" s="0" t="n">
        <v>2015</v>
      </c>
      <c r="L2130" s="0" t="n">
        <v>40</v>
      </c>
      <c r="M2130" s="0" t="n">
        <v>9</v>
      </c>
      <c r="N2130" s="0" t="n">
        <v>62100</v>
      </c>
      <c r="O2130" s="0" t="n">
        <v>1111</v>
      </c>
      <c r="P2130" s="346" t="n">
        <v>6</v>
      </c>
      <c r="Q2130" s="346" t="str">
        <f aca="false">N2130&amp;" "&amp;O2130</f>
        <v>62100 1111</v>
      </c>
      <c r="R2130" s="346" t="str">
        <f aca="false">N2130&amp;" "&amp;M2130&amp;" "&amp;O2130</f>
        <v>62100 9 1111</v>
      </c>
    </row>
    <row r="2131" customFormat="false" ht="11.25" hidden="false" customHeight="true" outlineLevel="0" collapsed="false">
      <c r="K2131" s="0" t="n">
        <v>2015</v>
      </c>
      <c r="L2131" s="0" t="n">
        <v>40</v>
      </c>
      <c r="M2131" s="0" t="n">
        <v>9</v>
      </c>
      <c r="N2131" s="0" t="n">
        <v>62100</v>
      </c>
      <c r="O2131" s="0" t="n">
        <v>1112</v>
      </c>
      <c r="P2131" s="346" t="n">
        <v>1</v>
      </c>
      <c r="Q2131" s="346" t="str">
        <f aca="false">N2131&amp;" "&amp;O2131</f>
        <v>62100 1112</v>
      </c>
      <c r="R2131" s="346" t="str">
        <f aca="false">N2131&amp;" "&amp;M2131&amp;" "&amp;O2131</f>
        <v>62100 9 1112</v>
      </c>
    </row>
    <row r="2132" customFormat="false" ht="11.25" hidden="false" customHeight="true" outlineLevel="0" collapsed="false">
      <c r="K2132" s="0" t="n">
        <v>2015</v>
      </c>
      <c r="L2132" s="0" t="n">
        <v>40</v>
      </c>
      <c r="M2132" s="0" t="n">
        <v>9</v>
      </c>
      <c r="N2132" s="0" t="n">
        <v>62100</v>
      </c>
      <c r="O2132" s="0" t="n">
        <v>1113</v>
      </c>
      <c r="P2132" s="346" t="n">
        <v>1</v>
      </c>
      <c r="Q2132" s="346" t="str">
        <f aca="false">N2132&amp;" "&amp;O2132</f>
        <v>62100 1113</v>
      </c>
      <c r="R2132" s="346" t="str">
        <f aca="false">N2132&amp;" "&amp;M2132&amp;" "&amp;O2132</f>
        <v>62100 9 1113</v>
      </c>
    </row>
    <row r="2133" customFormat="false" ht="11.25" hidden="false" customHeight="true" outlineLevel="0" collapsed="false">
      <c r="K2133" s="0" t="n">
        <v>2015</v>
      </c>
      <c r="L2133" s="0" t="n">
        <v>40</v>
      </c>
      <c r="M2133" s="0" t="n">
        <v>9</v>
      </c>
      <c r="N2133" s="0" t="n">
        <v>62100</v>
      </c>
      <c r="O2133" s="0" t="n">
        <v>1130</v>
      </c>
      <c r="P2133" s="346" t="n">
        <v>0.6</v>
      </c>
      <c r="Q2133" s="346" t="str">
        <f aca="false">N2133&amp;" "&amp;O2133</f>
        <v>62100 1130</v>
      </c>
      <c r="R2133" s="346" t="str">
        <f aca="false">N2133&amp;" "&amp;M2133&amp;" "&amp;O2133</f>
        <v>62100 9 1130</v>
      </c>
    </row>
    <row r="2134" customFormat="false" ht="11.25" hidden="false" customHeight="true" outlineLevel="0" collapsed="false">
      <c r="K2134" s="0" t="n">
        <v>2015</v>
      </c>
      <c r="L2134" s="0" t="n">
        <v>40</v>
      </c>
      <c r="M2134" s="0" t="n">
        <v>9</v>
      </c>
      <c r="N2134" s="0" t="n">
        <v>62100</v>
      </c>
      <c r="O2134" s="0" t="n">
        <v>1150</v>
      </c>
      <c r="P2134" s="346" t="n">
        <v>6</v>
      </c>
      <c r="Q2134" s="346" t="str">
        <f aca="false">N2134&amp;" "&amp;O2134</f>
        <v>62100 1150</v>
      </c>
      <c r="R2134" s="346" t="str">
        <f aca="false">N2134&amp;" "&amp;M2134&amp;" "&amp;O2134</f>
        <v>62100 9 1150</v>
      </c>
    </row>
    <row r="2135" customFormat="false" ht="11.25" hidden="false" customHeight="true" outlineLevel="0" collapsed="false">
      <c r="K2135" s="0" t="n">
        <v>2015</v>
      </c>
      <c r="L2135" s="0" t="n">
        <v>40</v>
      </c>
      <c r="M2135" s="0" t="n">
        <v>9</v>
      </c>
      <c r="N2135" s="0" t="n">
        <v>62200</v>
      </c>
      <c r="O2135" s="0" t="n">
        <v>1131</v>
      </c>
      <c r="P2135" s="346" t="n">
        <v>4</v>
      </c>
      <c r="Q2135" s="346" t="str">
        <f aca="false">N2135&amp;" "&amp;O2135</f>
        <v>62200 1131</v>
      </c>
      <c r="R2135" s="346" t="str">
        <f aca="false">N2135&amp;" "&amp;M2135&amp;" "&amp;O2135</f>
        <v>62200 9 1131</v>
      </c>
    </row>
    <row r="2136" customFormat="false" ht="11.25" hidden="false" customHeight="true" outlineLevel="0" collapsed="false">
      <c r="K2136" s="0" t="n">
        <v>2015</v>
      </c>
      <c r="L2136" s="0" t="n">
        <v>40</v>
      </c>
      <c r="M2136" s="0" t="n">
        <v>9</v>
      </c>
      <c r="N2136" s="0" t="n">
        <v>62200</v>
      </c>
      <c r="O2136" s="0" t="n">
        <v>1132</v>
      </c>
      <c r="P2136" s="346" t="n">
        <v>1</v>
      </c>
      <c r="Q2136" s="346" t="str">
        <f aca="false">N2136&amp;" "&amp;O2136</f>
        <v>62200 1132</v>
      </c>
      <c r="R2136" s="346" t="str">
        <f aca="false">N2136&amp;" "&amp;M2136&amp;" "&amp;O2136</f>
        <v>62200 9 1132</v>
      </c>
    </row>
    <row r="2137" customFormat="false" ht="11.25" hidden="false" customHeight="true" outlineLevel="0" collapsed="false">
      <c r="K2137" s="0" t="n">
        <v>2015</v>
      </c>
      <c r="L2137" s="0" t="n">
        <v>40</v>
      </c>
      <c r="M2137" s="0" t="n">
        <v>9</v>
      </c>
      <c r="N2137" s="0" t="n">
        <v>63000</v>
      </c>
      <c r="O2137" s="0" t="n">
        <v>1110</v>
      </c>
      <c r="P2137" s="346" t="n">
        <v>1</v>
      </c>
      <c r="Q2137" s="346" t="str">
        <f aca="false">N2137&amp;" "&amp;O2137</f>
        <v>63000 1110</v>
      </c>
      <c r="R2137" s="346" t="str">
        <f aca="false">N2137&amp;" "&amp;M2137&amp;" "&amp;O2137</f>
        <v>63000 9 1110</v>
      </c>
    </row>
    <row r="2138" customFormat="false" ht="11.25" hidden="false" customHeight="true" outlineLevel="0" collapsed="false">
      <c r="K2138" s="0" t="n">
        <v>2015</v>
      </c>
      <c r="L2138" s="0" t="n">
        <v>40</v>
      </c>
      <c r="M2138" s="0" t="n">
        <v>9</v>
      </c>
      <c r="N2138" s="0" t="n">
        <v>63000</v>
      </c>
      <c r="O2138" s="0" t="n">
        <v>1130</v>
      </c>
      <c r="P2138" s="346" t="n">
        <v>1.1</v>
      </c>
      <c r="Q2138" s="346" t="str">
        <f aca="false">N2138&amp;" "&amp;O2138</f>
        <v>63000 1130</v>
      </c>
      <c r="R2138" s="346" t="str">
        <f aca="false">N2138&amp;" "&amp;M2138&amp;" "&amp;O2138</f>
        <v>63000 9 1130</v>
      </c>
    </row>
    <row r="2139" customFormat="false" ht="11.25" hidden="false" customHeight="true" outlineLevel="0" collapsed="false">
      <c r="K2139" s="0" t="n">
        <v>2015</v>
      </c>
      <c r="L2139" s="0" t="n">
        <v>40</v>
      </c>
      <c r="M2139" s="0" t="n">
        <v>9</v>
      </c>
      <c r="N2139" s="0" t="n">
        <v>63000</v>
      </c>
      <c r="O2139" s="0" t="n">
        <v>1150</v>
      </c>
      <c r="P2139" s="346" t="n">
        <v>0.1</v>
      </c>
      <c r="Q2139" s="346" t="str">
        <f aca="false">N2139&amp;" "&amp;O2139</f>
        <v>63000 1150</v>
      </c>
      <c r="R2139" s="346" t="str">
        <f aca="false">N2139&amp;" "&amp;M2139&amp;" "&amp;O2139</f>
        <v>63000 9 1150</v>
      </c>
    </row>
    <row r="2140" customFormat="false" ht="11.25" hidden="false" customHeight="true" outlineLevel="0" collapsed="false">
      <c r="K2140" s="0" t="n">
        <v>2015</v>
      </c>
      <c r="L2140" s="0" t="n">
        <v>40</v>
      </c>
      <c r="M2140" s="0" t="n">
        <v>9</v>
      </c>
      <c r="N2140" s="0" t="n">
        <v>63000</v>
      </c>
      <c r="O2140" s="0" t="n">
        <v>1160</v>
      </c>
      <c r="P2140" s="346" t="n">
        <v>3</v>
      </c>
      <c r="Q2140" s="346" t="str">
        <f aca="false">N2140&amp;" "&amp;O2140</f>
        <v>63000 1160</v>
      </c>
      <c r="R2140" s="346" t="str">
        <f aca="false">N2140&amp;" "&amp;M2140&amp;" "&amp;O2140</f>
        <v>63000 9 1160</v>
      </c>
    </row>
    <row r="2141" customFormat="false" ht="11.25" hidden="false" customHeight="true" outlineLevel="0" collapsed="false">
      <c r="K2141" s="0" t="n">
        <v>2015</v>
      </c>
      <c r="L2141" s="0" t="n">
        <v>40</v>
      </c>
      <c r="M2141" s="0" t="n">
        <v>9</v>
      </c>
      <c r="N2141" s="0" t="n">
        <v>63000</v>
      </c>
      <c r="O2141" s="0" t="n">
        <v>1170</v>
      </c>
      <c r="P2141" s="346" t="n">
        <v>30</v>
      </c>
      <c r="Q2141" s="346" t="str">
        <f aca="false">N2141&amp;" "&amp;O2141</f>
        <v>63000 1170</v>
      </c>
      <c r="R2141" s="346" t="str">
        <f aca="false">N2141&amp;" "&amp;M2141&amp;" "&amp;O2141</f>
        <v>63000 9 1170</v>
      </c>
    </row>
    <row r="2142" customFormat="false" ht="11.25" hidden="false" customHeight="true" outlineLevel="0" collapsed="false">
      <c r="K2142" s="0" t="n">
        <v>2015</v>
      </c>
      <c r="L2142" s="0" t="n">
        <v>40</v>
      </c>
      <c r="M2142" s="0" t="n">
        <v>9</v>
      </c>
      <c r="N2142" s="0" t="n">
        <v>64000</v>
      </c>
      <c r="O2142" s="0" t="n">
        <v>1130</v>
      </c>
      <c r="P2142" s="346" t="n">
        <v>1.09</v>
      </c>
      <c r="Q2142" s="346" t="str">
        <f aca="false">N2142&amp;" "&amp;O2142</f>
        <v>64000 1130</v>
      </c>
      <c r="R2142" s="346" t="str">
        <f aca="false">N2142&amp;" "&amp;M2142&amp;" "&amp;O2142</f>
        <v>64000 9 1130</v>
      </c>
    </row>
    <row r="2143" customFormat="false" ht="11.25" hidden="false" customHeight="true" outlineLevel="0" collapsed="false">
      <c r="K2143" s="0" t="n">
        <v>2015</v>
      </c>
      <c r="L2143" s="0" t="n">
        <v>40</v>
      </c>
      <c r="M2143" s="0" t="n">
        <v>9</v>
      </c>
      <c r="N2143" s="0" t="n">
        <v>64000</v>
      </c>
      <c r="O2143" s="0" t="n">
        <v>1160</v>
      </c>
      <c r="P2143" s="346" t="n">
        <v>2.75</v>
      </c>
      <c r="Q2143" s="346" t="str">
        <f aca="false">N2143&amp;" "&amp;O2143</f>
        <v>64000 1160</v>
      </c>
      <c r="R2143" s="346" t="str">
        <f aca="false">N2143&amp;" "&amp;M2143&amp;" "&amp;O2143</f>
        <v>64000 9 1160</v>
      </c>
    </row>
    <row r="2144" customFormat="false" ht="11.25" hidden="false" customHeight="true" outlineLevel="0" collapsed="false">
      <c r="K2144" s="0" t="n">
        <v>2015</v>
      </c>
      <c r="L2144" s="0" t="n">
        <v>40</v>
      </c>
      <c r="M2144" s="0" t="n">
        <v>9</v>
      </c>
      <c r="N2144" s="0" t="n">
        <v>64000</v>
      </c>
      <c r="O2144" s="0" t="n">
        <v>1190</v>
      </c>
      <c r="P2144" s="346" t="n">
        <v>3</v>
      </c>
      <c r="Q2144" s="346" t="str">
        <f aca="false">N2144&amp;" "&amp;O2144</f>
        <v>64000 1190</v>
      </c>
      <c r="R2144" s="346" t="str">
        <f aca="false">N2144&amp;" "&amp;M2144&amp;" "&amp;O2144</f>
        <v>64000 9 1190</v>
      </c>
    </row>
    <row r="2145" customFormat="false" ht="11.25" hidden="false" customHeight="true" outlineLevel="0" collapsed="false">
      <c r="K2145" s="0" t="n">
        <v>2015</v>
      </c>
      <c r="L2145" s="0" t="n">
        <v>40</v>
      </c>
      <c r="M2145" s="0" t="n">
        <v>9</v>
      </c>
      <c r="N2145" s="0" t="n">
        <v>65000</v>
      </c>
      <c r="O2145" s="0" t="n">
        <v>1110</v>
      </c>
      <c r="P2145" s="346" t="n">
        <v>1</v>
      </c>
      <c r="Q2145" s="346" t="str">
        <f aca="false">N2145&amp;" "&amp;O2145</f>
        <v>65000 1110</v>
      </c>
      <c r="R2145" s="346" t="str">
        <f aca="false">N2145&amp;" "&amp;M2145&amp;" "&amp;O2145</f>
        <v>65000 9 1110</v>
      </c>
    </row>
    <row r="2146" customFormat="false" ht="11.25" hidden="false" customHeight="true" outlineLevel="0" collapsed="false">
      <c r="K2146" s="0" t="n">
        <v>2015</v>
      </c>
      <c r="L2146" s="0" t="n">
        <v>40</v>
      </c>
      <c r="M2146" s="0" t="n">
        <v>9</v>
      </c>
      <c r="N2146" s="0" t="n">
        <v>65000</v>
      </c>
      <c r="O2146" s="0" t="n">
        <v>1150</v>
      </c>
      <c r="P2146" s="346" t="n">
        <v>0.9</v>
      </c>
      <c r="Q2146" s="346" t="str">
        <f aca="false">N2146&amp;" "&amp;O2146</f>
        <v>65000 1150</v>
      </c>
      <c r="R2146" s="346" t="str">
        <f aca="false">N2146&amp;" "&amp;M2146&amp;" "&amp;O2146</f>
        <v>65000 9 1150</v>
      </c>
    </row>
    <row r="2147" customFormat="false" ht="11.25" hidden="false" customHeight="true" outlineLevel="0" collapsed="false">
      <c r="K2147" s="0" t="n">
        <v>2015</v>
      </c>
      <c r="L2147" s="0" t="n">
        <v>40</v>
      </c>
      <c r="M2147" s="0" t="n">
        <v>9</v>
      </c>
      <c r="N2147" s="0" t="n">
        <v>65000</v>
      </c>
      <c r="O2147" s="0" t="n">
        <v>1190</v>
      </c>
      <c r="P2147" s="346" t="n">
        <v>20</v>
      </c>
      <c r="Q2147" s="346" t="str">
        <f aca="false">N2147&amp;" "&amp;O2147</f>
        <v>65000 1190</v>
      </c>
      <c r="R2147" s="346" t="str">
        <f aca="false">N2147&amp;" "&amp;M2147&amp;" "&amp;O2147</f>
        <v>65000 9 1190</v>
      </c>
    </row>
    <row r="2148" customFormat="false" ht="11.25" hidden="false" customHeight="true" outlineLevel="0" collapsed="false">
      <c r="K2148" s="0" t="n">
        <v>2015</v>
      </c>
      <c r="L2148" s="0" t="n">
        <v>40</v>
      </c>
      <c r="M2148" s="0" t="n">
        <v>9</v>
      </c>
      <c r="N2148" s="0" t="n">
        <v>68000</v>
      </c>
      <c r="O2148" s="0" t="n">
        <v>1120</v>
      </c>
      <c r="P2148" s="346" t="n">
        <v>2</v>
      </c>
      <c r="Q2148" s="346" t="str">
        <f aca="false">N2148&amp;" "&amp;O2148</f>
        <v>68000 1120</v>
      </c>
      <c r="R2148" s="346" t="str">
        <f aca="false">N2148&amp;" "&amp;M2148&amp;" "&amp;O2148</f>
        <v>68000 9 1120</v>
      </c>
    </row>
    <row r="2149" customFormat="false" ht="11.25" hidden="false" customHeight="true" outlineLevel="0" collapsed="false">
      <c r="K2149" s="0" t="n">
        <v>2015</v>
      </c>
      <c r="L2149" s="0" t="n">
        <v>40</v>
      </c>
      <c r="M2149" s="0" t="n">
        <v>9</v>
      </c>
      <c r="N2149" s="0" t="n">
        <v>68000</v>
      </c>
      <c r="O2149" s="0" t="n">
        <v>1141</v>
      </c>
      <c r="P2149" s="346" t="n">
        <v>2.3</v>
      </c>
      <c r="Q2149" s="346" t="str">
        <f aca="false">N2149&amp;" "&amp;O2149</f>
        <v>68000 1141</v>
      </c>
      <c r="R2149" s="346" t="str">
        <f aca="false">N2149&amp;" "&amp;M2149&amp;" "&amp;O2149</f>
        <v>68000 9 1141</v>
      </c>
    </row>
    <row r="2150" customFormat="false" ht="11.25" hidden="false" customHeight="true" outlineLevel="0" collapsed="false">
      <c r="K2150" s="0" t="n">
        <v>2015</v>
      </c>
      <c r="L2150" s="0" t="n">
        <v>41</v>
      </c>
      <c r="M2150" s="0" t="n">
        <v>2</v>
      </c>
      <c r="N2150" s="0" t="n">
        <v>61100</v>
      </c>
      <c r="O2150" s="0" t="n">
        <v>1120</v>
      </c>
      <c r="P2150" s="346" t="n">
        <v>253</v>
      </c>
      <c r="Q2150" s="346" t="str">
        <f aca="false">N2150&amp;" "&amp;O2150</f>
        <v>61100 1120</v>
      </c>
      <c r="R2150" s="346" t="str">
        <f aca="false">N2150&amp;" "&amp;M2150&amp;" "&amp;O2150</f>
        <v>61100 2 1120</v>
      </c>
    </row>
    <row r="2151" customFormat="false" ht="11.25" hidden="false" customHeight="true" outlineLevel="0" collapsed="false">
      <c r="K2151" s="0" t="n">
        <v>2015</v>
      </c>
      <c r="L2151" s="0" t="n">
        <v>41</v>
      </c>
      <c r="M2151" s="0" t="n">
        <v>2</v>
      </c>
      <c r="N2151" s="0" t="n">
        <v>61100</v>
      </c>
      <c r="O2151" s="0" t="n">
        <v>1151</v>
      </c>
      <c r="P2151" s="346" t="n">
        <v>91</v>
      </c>
      <c r="Q2151" s="346" t="str">
        <f aca="false">N2151&amp;" "&amp;O2151</f>
        <v>61100 1151</v>
      </c>
      <c r="R2151" s="346" t="str">
        <f aca="false">N2151&amp;" "&amp;M2151&amp;" "&amp;O2151</f>
        <v>61100 2 1151</v>
      </c>
    </row>
    <row r="2152" customFormat="false" ht="11.25" hidden="false" customHeight="true" outlineLevel="0" collapsed="false">
      <c r="K2152" s="0" t="n">
        <v>2015</v>
      </c>
      <c r="L2152" s="0" t="n">
        <v>41</v>
      </c>
      <c r="M2152" s="0" t="n">
        <v>2</v>
      </c>
      <c r="N2152" s="0" t="n">
        <v>61100</v>
      </c>
      <c r="O2152" s="0" t="n">
        <v>1520</v>
      </c>
      <c r="P2152" s="346" t="n">
        <v>30</v>
      </c>
      <c r="Q2152" s="346" t="str">
        <f aca="false">N2152&amp;" "&amp;O2152</f>
        <v>61100 1520</v>
      </c>
      <c r="R2152" s="346" t="str">
        <f aca="false">N2152&amp;" "&amp;M2152&amp;" "&amp;O2152</f>
        <v>61100 2 1520</v>
      </c>
    </row>
    <row r="2153" customFormat="false" ht="11.25" hidden="false" customHeight="true" outlineLevel="0" collapsed="false">
      <c r="K2153" s="0" t="n">
        <v>2015</v>
      </c>
      <c r="L2153" s="0" t="n">
        <v>41</v>
      </c>
      <c r="M2153" s="0" t="n">
        <v>2</v>
      </c>
      <c r="N2153" s="0" t="n">
        <v>61210</v>
      </c>
      <c r="O2153" s="0" t="n">
        <v>1120</v>
      </c>
      <c r="P2153" s="346" t="n">
        <v>3</v>
      </c>
      <c r="Q2153" s="346" t="str">
        <f aca="false">N2153&amp;" "&amp;O2153</f>
        <v>61210 1120</v>
      </c>
      <c r="R2153" s="346" t="str">
        <f aca="false">N2153&amp;" "&amp;M2153&amp;" "&amp;O2153</f>
        <v>61210 2 1120</v>
      </c>
    </row>
    <row r="2154" customFormat="false" ht="11.25" hidden="false" customHeight="true" outlineLevel="0" collapsed="false">
      <c r="K2154" s="0" t="n">
        <v>2015</v>
      </c>
      <c r="L2154" s="0" t="n">
        <v>41</v>
      </c>
      <c r="M2154" s="0" t="n">
        <v>2</v>
      </c>
      <c r="N2154" s="0" t="n">
        <v>61220</v>
      </c>
      <c r="O2154" s="0" t="n">
        <v>1130</v>
      </c>
      <c r="P2154" s="346" t="n">
        <v>2</v>
      </c>
      <c r="Q2154" s="346" t="str">
        <f aca="false">N2154&amp;" "&amp;O2154</f>
        <v>61220 1130</v>
      </c>
      <c r="R2154" s="346" t="str">
        <f aca="false">N2154&amp;" "&amp;M2154&amp;" "&amp;O2154</f>
        <v>61220 2 1130</v>
      </c>
    </row>
    <row r="2155" customFormat="false" ht="11.25" hidden="false" customHeight="true" outlineLevel="0" collapsed="false">
      <c r="K2155" s="0" t="n">
        <v>2015</v>
      </c>
      <c r="L2155" s="0" t="n">
        <v>41</v>
      </c>
      <c r="M2155" s="0" t="n">
        <v>2</v>
      </c>
      <c r="N2155" s="0" t="n">
        <v>61230</v>
      </c>
      <c r="O2155" s="0" t="n">
        <v>1120</v>
      </c>
      <c r="P2155" s="346" t="n">
        <v>12</v>
      </c>
      <c r="Q2155" s="346" t="str">
        <f aca="false">N2155&amp;" "&amp;O2155</f>
        <v>61230 1120</v>
      </c>
      <c r="R2155" s="346" t="str">
        <f aca="false">N2155&amp;" "&amp;M2155&amp;" "&amp;O2155</f>
        <v>61230 2 1120</v>
      </c>
    </row>
    <row r="2156" customFormat="false" ht="11.25" hidden="false" customHeight="true" outlineLevel="0" collapsed="false">
      <c r="K2156" s="0" t="n">
        <v>2015</v>
      </c>
      <c r="L2156" s="0" t="n">
        <v>41</v>
      </c>
      <c r="M2156" s="0" t="n">
        <v>2</v>
      </c>
      <c r="N2156" s="0" t="n">
        <v>61310</v>
      </c>
      <c r="O2156" s="0" t="n">
        <v>1110</v>
      </c>
      <c r="P2156" s="346" t="n">
        <v>0.2</v>
      </c>
      <c r="Q2156" s="346" t="str">
        <f aca="false">N2156&amp;" "&amp;O2156</f>
        <v>61310 1110</v>
      </c>
      <c r="R2156" s="346" t="str">
        <f aca="false">N2156&amp;" "&amp;M2156&amp;" "&amp;O2156</f>
        <v>61310 2 1110</v>
      </c>
    </row>
    <row r="2157" customFormat="false" ht="11.25" hidden="false" customHeight="true" outlineLevel="0" collapsed="false">
      <c r="K2157" s="0" t="n">
        <v>2015</v>
      </c>
      <c r="L2157" s="0" t="n">
        <v>41</v>
      </c>
      <c r="M2157" s="0" t="n">
        <v>2</v>
      </c>
      <c r="N2157" s="0" t="n">
        <v>61310</v>
      </c>
      <c r="O2157" s="0" t="n">
        <v>1120</v>
      </c>
      <c r="P2157" s="346" t="n">
        <v>1</v>
      </c>
      <c r="Q2157" s="346" t="str">
        <f aca="false">N2157&amp;" "&amp;O2157</f>
        <v>61310 1120</v>
      </c>
      <c r="R2157" s="346" t="str">
        <f aca="false">N2157&amp;" "&amp;M2157&amp;" "&amp;O2157</f>
        <v>61310 2 1120</v>
      </c>
    </row>
    <row r="2158" customFormat="false" ht="11.25" hidden="false" customHeight="true" outlineLevel="0" collapsed="false">
      <c r="K2158" s="0" t="n">
        <v>2015</v>
      </c>
      <c r="L2158" s="0" t="n">
        <v>41</v>
      </c>
      <c r="M2158" s="0" t="n">
        <v>2</v>
      </c>
      <c r="N2158" s="0" t="n">
        <v>61310</v>
      </c>
      <c r="O2158" s="0" t="n">
        <v>1150</v>
      </c>
      <c r="P2158" s="346" t="n">
        <v>0.09</v>
      </c>
      <c r="Q2158" s="346" t="str">
        <f aca="false">N2158&amp;" "&amp;O2158</f>
        <v>61310 1150</v>
      </c>
      <c r="R2158" s="346" t="str">
        <f aca="false">N2158&amp;" "&amp;M2158&amp;" "&amp;O2158</f>
        <v>61310 2 1150</v>
      </c>
    </row>
    <row r="2159" customFormat="false" ht="11.25" hidden="false" customHeight="true" outlineLevel="0" collapsed="false">
      <c r="K2159" s="0" t="n">
        <v>2015</v>
      </c>
      <c r="L2159" s="0" t="n">
        <v>41</v>
      </c>
      <c r="M2159" s="0" t="n">
        <v>2</v>
      </c>
      <c r="N2159" s="0" t="n">
        <v>61320</v>
      </c>
      <c r="O2159" s="0" t="n">
        <v>1122</v>
      </c>
      <c r="P2159" s="346" t="n">
        <v>5</v>
      </c>
      <c r="Q2159" s="346" t="str">
        <f aca="false">N2159&amp;" "&amp;O2159</f>
        <v>61320 1122</v>
      </c>
      <c r="R2159" s="346" t="str">
        <f aca="false">N2159&amp;" "&amp;M2159&amp;" "&amp;O2159</f>
        <v>61320 2 1122</v>
      </c>
    </row>
    <row r="2160" customFormat="false" ht="11.25" hidden="false" customHeight="true" outlineLevel="0" collapsed="false">
      <c r="K2160" s="0" t="n">
        <v>2015</v>
      </c>
      <c r="L2160" s="0" t="n">
        <v>41</v>
      </c>
      <c r="M2160" s="0" t="n">
        <v>2</v>
      </c>
      <c r="N2160" s="0" t="n">
        <v>61410</v>
      </c>
      <c r="O2160" s="0" t="n">
        <v>1126</v>
      </c>
      <c r="P2160" s="346" t="n">
        <v>7</v>
      </c>
      <c r="Q2160" s="346" t="str">
        <f aca="false">N2160&amp;" "&amp;O2160</f>
        <v>61410 1126</v>
      </c>
      <c r="R2160" s="346" t="str">
        <f aca="false">N2160&amp;" "&amp;M2160&amp;" "&amp;O2160</f>
        <v>61410 2 1126</v>
      </c>
    </row>
    <row r="2161" customFormat="false" ht="11.25" hidden="false" customHeight="true" outlineLevel="0" collapsed="false">
      <c r="K2161" s="0" t="n">
        <v>2015</v>
      </c>
      <c r="L2161" s="0" t="n">
        <v>41</v>
      </c>
      <c r="M2161" s="0" t="n">
        <v>2</v>
      </c>
      <c r="N2161" s="0" t="n">
        <v>61410</v>
      </c>
      <c r="O2161" s="0" t="n">
        <v>1127</v>
      </c>
      <c r="P2161" s="346" t="n">
        <v>2</v>
      </c>
      <c r="Q2161" s="346" t="str">
        <f aca="false">N2161&amp;" "&amp;O2161</f>
        <v>61410 1127</v>
      </c>
      <c r="R2161" s="346" t="str">
        <f aca="false">N2161&amp;" "&amp;M2161&amp;" "&amp;O2161</f>
        <v>61410 2 1127</v>
      </c>
    </row>
    <row r="2162" customFormat="false" ht="11.25" hidden="false" customHeight="true" outlineLevel="0" collapsed="false">
      <c r="K2162" s="0" t="n">
        <v>2015</v>
      </c>
      <c r="L2162" s="0" t="n">
        <v>41</v>
      </c>
      <c r="M2162" s="0" t="n">
        <v>2</v>
      </c>
      <c r="N2162" s="0" t="n">
        <v>61410</v>
      </c>
      <c r="O2162" s="0" t="n">
        <v>1150</v>
      </c>
      <c r="P2162" s="346" t="n">
        <v>13</v>
      </c>
      <c r="Q2162" s="346" t="str">
        <f aca="false">N2162&amp;" "&amp;O2162</f>
        <v>61410 1150</v>
      </c>
      <c r="R2162" s="346" t="str">
        <f aca="false">N2162&amp;" "&amp;M2162&amp;" "&amp;O2162</f>
        <v>61410 2 1150</v>
      </c>
    </row>
    <row r="2163" customFormat="false" ht="11.25" hidden="false" customHeight="true" outlineLevel="0" collapsed="false">
      <c r="K2163" s="0" t="n">
        <v>2015</v>
      </c>
      <c r="L2163" s="0" t="n">
        <v>41</v>
      </c>
      <c r="M2163" s="0" t="n">
        <v>3</v>
      </c>
      <c r="N2163" s="0" t="n">
        <v>61100</v>
      </c>
      <c r="O2163" s="0" t="n">
        <v>1120</v>
      </c>
      <c r="P2163" s="346" t="n">
        <v>226</v>
      </c>
      <c r="Q2163" s="346" t="str">
        <f aca="false">N2163&amp;" "&amp;O2163</f>
        <v>61100 1120</v>
      </c>
      <c r="R2163" s="346" t="str">
        <f aca="false">N2163&amp;" "&amp;M2163&amp;" "&amp;O2163</f>
        <v>61100 3 1120</v>
      </c>
    </row>
    <row r="2164" customFormat="false" ht="11.25" hidden="false" customHeight="true" outlineLevel="0" collapsed="false">
      <c r="K2164" s="0" t="n">
        <v>2015</v>
      </c>
      <c r="L2164" s="0" t="n">
        <v>41</v>
      </c>
      <c r="M2164" s="0" t="n">
        <v>3</v>
      </c>
      <c r="N2164" s="0" t="n">
        <v>61100</v>
      </c>
      <c r="O2164" s="0" t="n">
        <v>1151</v>
      </c>
      <c r="P2164" s="346" t="n">
        <v>50</v>
      </c>
      <c r="Q2164" s="346" t="str">
        <f aca="false">N2164&amp;" "&amp;O2164</f>
        <v>61100 1151</v>
      </c>
      <c r="R2164" s="346" t="str">
        <f aca="false">N2164&amp;" "&amp;M2164&amp;" "&amp;O2164</f>
        <v>61100 3 1151</v>
      </c>
    </row>
    <row r="2165" customFormat="false" ht="11.25" hidden="false" customHeight="true" outlineLevel="0" collapsed="false">
      <c r="K2165" s="0" t="n">
        <v>2015</v>
      </c>
      <c r="L2165" s="0" t="n">
        <v>41</v>
      </c>
      <c r="M2165" s="0" t="n">
        <v>3</v>
      </c>
      <c r="N2165" s="0" t="n">
        <v>61100</v>
      </c>
      <c r="O2165" s="0" t="n">
        <v>1520</v>
      </c>
      <c r="P2165" s="346" t="n">
        <v>30</v>
      </c>
      <c r="Q2165" s="346" t="str">
        <f aca="false">N2165&amp;" "&amp;O2165</f>
        <v>61100 1520</v>
      </c>
      <c r="R2165" s="346" t="str">
        <f aca="false">N2165&amp;" "&amp;M2165&amp;" "&amp;O2165</f>
        <v>61100 3 1520</v>
      </c>
    </row>
    <row r="2166" customFormat="false" ht="11.25" hidden="false" customHeight="true" outlineLevel="0" collapsed="false">
      <c r="K2166" s="0" t="n">
        <v>2015</v>
      </c>
      <c r="L2166" s="0" t="n">
        <v>41</v>
      </c>
      <c r="M2166" s="0" t="n">
        <v>3</v>
      </c>
      <c r="N2166" s="0" t="n">
        <v>61210</v>
      </c>
      <c r="O2166" s="0" t="n">
        <v>1120</v>
      </c>
      <c r="P2166" s="346" t="n">
        <v>9</v>
      </c>
      <c r="Q2166" s="346" t="str">
        <f aca="false">N2166&amp;" "&amp;O2166</f>
        <v>61210 1120</v>
      </c>
      <c r="R2166" s="346" t="str">
        <f aca="false">N2166&amp;" "&amp;M2166&amp;" "&amp;O2166</f>
        <v>61210 3 1120</v>
      </c>
    </row>
    <row r="2167" customFormat="false" ht="11.25" hidden="false" customHeight="true" outlineLevel="0" collapsed="false">
      <c r="K2167" s="0" t="n">
        <v>2015</v>
      </c>
      <c r="L2167" s="0" t="n">
        <v>41</v>
      </c>
      <c r="M2167" s="0" t="n">
        <v>3</v>
      </c>
      <c r="N2167" s="0" t="n">
        <v>61210</v>
      </c>
      <c r="O2167" s="0" t="n">
        <v>1150</v>
      </c>
      <c r="P2167" s="346" t="n">
        <v>3</v>
      </c>
      <c r="Q2167" s="346" t="str">
        <f aca="false">N2167&amp;" "&amp;O2167</f>
        <v>61210 1150</v>
      </c>
      <c r="R2167" s="346" t="str">
        <f aca="false">N2167&amp;" "&amp;M2167&amp;" "&amp;O2167</f>
        <v>61210 3 1150</v>
      </c>
    </row>
    <row r="2168" customFormat="false" ht="11.25" hidden="false" customHeight="true" outlineLevel="0" collapsed="false">
      <c r="K2168" s="0" t="n">
        <v>2015</v>
      </c>
      <c r="L2168" s="0" t="n">
        <v>41</v>
      </c>
      <c r="M2168" s="0" t="n">
        <v>3</v>
      </c>
      <c r="N2168" s="0" t="n">
        <v>61230</v>
      </c>
      <c r="O2168" s="0" t="n">
        <v>1120</v>
      </c>
      <c r="P2168" s="346" t="n">
        <v>65</v>
      </c>
      <c r="Q2168" s="346" t="str">
        <f aca="false">N2168&amp;" "&amp;O2168</f>
        <v>61230 1120</v>
      </c>
      <c r="R2168" s="346" t="str">
        <f aca="false">N2168&amp;" "&amp;M2168&amp;" "&amp;O2168</f>
        <v>61230 3 1120</v>
      </c>
    </row>
    <row r="2169" customFormat="false" ht="11.25" hidden="false" customHeight="true" outlineLevel="0" collapsed="false">
      <c r="K2169" s="0" t="n">
        <v>2015</v>
      </c>
      <c r="L2169" s="0" t="n">
        <v>41</v>
      </c>
      <c r="M2169" s="0" t="n">
        <v>3</v>
      </c>
      <c r="N2169" s="0" t="n">
        <v>61320</v>
      </c>
      <c r="O2169" s="0" t="n">
        <v>1122</v>
      </c>
      <c r="P2169" s="346" t="n">
        <v>2</v>
      </c>
      <c r="Q2169" s="346" t="str">
        <f aca="false">N2169&amp;" "&amp;O2169</f>
        <v>61320 1122</v>
      </c>
      <c r="R2169" s="346" t="str">
        <f aca="false">N2169&amp;" "&amp;M2169&amp;" "&amp;O2169</f>
        <v>61320 3 1122</v>
      </c>
    </row>
    <row r="2170" customFormat="false" ht="11.25" hidden="false" customHeight="true" outlineLevel="0" collapsed="false">
      <c r="K2170" s="0" t="n">
        <v>2015</v>
      </c>
      <c r="L2170" s="0" t="n">
        <v>41</v>
      </c>
      <c r="M2170" s="0" t="n">
        <v>3</v>
      </c>
      <c r="N2170" s="0" t="n">
        <v>61410</v>
      </c>
      <c r="O2170" s="0" t="n">
        <v>1126</v>
      </c>
      <c r="P2170" s="346" t="n">
        <v>2</v>
      </c>
      <c r="Q2170" s="346" t="str">
        <f aca="false">N2170&amp;" "&amp;O2170</f>
        <v>61410 1126</v>
      </c>
      <c r="R2170" s="346" t="str">
        <f aca="false">N2170&amp;" "&amp;M2170&amp;" "&amp;O2170</f>
        <v>61410 3 1126</v>
      </c>
    </row>
    <row r="2171" customFormat="false" ht="11.25" hidden="false" customHeight="true" outlineLevel="0" collapsed="false">
      <c r="K2171" s="0" t="n">
        <v>2015</v>
      </c>
      <c r="L2171" s="0" t="n">
        <v>41</v>
      </c>
      <c r="M2171" s="0" t="n">
        <v>3</v>
      </c>
      <c r="N2171" s="0" t="n">
        <v>61410</v>
      </c>
      <c r="O2171" s="0" t="n">
        <v>1127</v>
      </c>
      <c r="P2171" s="346" t="n">
        <v>6</v>
      </c>
      <c r="Q2171" s="346" t="str">
        <f aca="false">N2171&amp;" "&amp;O2171</f>
        <v>61410 1127</v>
      </c>
      <c r="R2171" s="346" t="str">
        <f aca="false">N2171&amp;" "&amp;M2171&amp;" "&amp;O2171</f>
        <v>61410 3 1127</v>
      </c>
    </row>
    <row r="2172" customFormat="false" ht="11.25" hidden="false" customHeight="true" outlineLevel="0" collapsed="false">
      <c r="K2172" s="0" t="n">
        <v>2015</v>
      </c>
      <c r="L2172" s="0" t="n">
        <v>41</v>
      </c>
      <c r="M2172" s="0" t="n">
        <v>3</v>
      </c>
      <c r="N2172" s="0" t="n">
        <v>61410</v>
      </c>
      <c r="O2172" s="0" t="n">
        <v>1150</v>
      </c>
      <c r="P2172" s="346" t="n">
        <v>18</v>
      </c>
      <c r="Q2172" s="346" t="str">
        <f aca="false">N2172&amp;" "&amp;O2172</f>
        <v>61410 1150</v>
      </c>
      <c r="R2172" s="346" t="str">
        <f aca="false">N2172&amp;" "&amp;M2172&amp;" "&amp;O2172</f>
        <v>61410 3 1150</v>
      </c>
    </row>
    <row r="2173" customFormat="false" ht="11.25" hidden="false" customHeight="true" outlineLevel="0" collapsed="false">
      <c r="K2173" s="0" t="n">
        <v>2015</v>
      </c>
      <c r="L2173" s="0" t="n">
        <v>41</v>
      </c>
      <c r="M2173" s="0" t="n">
        <v>9</v>
      </c>
      <c r="N2173" s="0" t="n">
        <v>61100</v>
      </c>
      <c r="O2173" s="0" t="n">
        <v>1110</v>
      </c>
      <c r="P2173" s="346" t="n">
        <v>1</v>
      </c>
      <c r="Q2173" s="346" t="str">
        <f aca="false">N2173&amp;" "&amp;O2173</f>
        <v>61100 1110</v>
      </c>
      <c r="R2173" s="346" t="str">
        <f aca="false">N2173&amp;" "&amp;M2173&amp;" "&amp;O2173</f>
        <v>61100 9 1110</v>
      </c>
    </row>
    <row r="2174" customFormat="false" ht="11.25" hidden="false" customHeight="true" outlineLevel="0" collapsed="false">
      <c r="K2174" s="0" t="n">
        <v>2015</v>
      </c>
      <c r="L2174" s="0" t="n">
        <v>41</v>
      </c>
      <c r="M2174" s="0" t="n">
        <v>9</v>
      </c>
      <c r="N2174" s="0" t="n">
        <v>61100</v>
      </c>
      <c r="O2174" s="0" t="n">
        <v>1120</v>
      </c>
      <c r="P2174" s="346" t="n">
        <v>18</v>
      </c>
      <c r="Q2174" s="346" t="str">
        <f aca="false">N2174&amp;" "&amp;O2174</f>
        <v>61100 1120</v>
      </c>
      <c r="R2174" s="346" t="str">
        <f aca="false">N2174&amp;" "&amp;M2174&amp;" "&amp;O2174</f>
        <v>61100 9 1120</v>
      </c>
    </row>
    <row r="2175" customFormat="false" ht="11.25" hidden="false" customHeight="true" outlineLevel="0" collapsed="false">
      <c r="K2175" s="0" t="n">
        <v>2015</v>
      </c>
      <c r="L2175" s="0" t="n">
        <v>41</v>
      </c>
      <c r="M2175" s="0" t="n">
        <v>9</v>
      </c>
      <c r="N2175" s="0" t="n">
        <v>61100</v>
      </c>
      <c r="O2175" s="0" t="n">
        <v>1151</v>
      </c>
      <c r="P2175" s="346" t="n">
        <v>10</v>
      </c>
      <c r="Q2175" s="346" t="str">
        <f aca="false">N2175&amp;" "&amp;O2175</f>
        <v>61100 1151</v>
      </c>
      <c r="R2175" s="346" t="str">
        <f aca="false">N2175&amp;" "&amp;M2175&amp;" "&amp;O2175</f>
        <v>61100 9 1151</v>
      </c>
    </row>
    <row r="2176" customFormat="false" ht="11.25" hidden="false" customHeight="true" outlineLevel="0" collapsed="false">
      <c r="K2176" s="0" t="n">
        <v>2015</v>
      </c>
      <c r="L2176" s="0" t="n">
        <v>41</v>
      </c>
      <c r="M2176" s="0" t="n">
        <v>9</v>
      </c>
      <c r="N2176" s="0" t="n">
        <v>62100</v>
      </c>
      <c r="O2176" s="0" t="n">
        <v>1110</v>
      </c>
      <c r="P2176" s="346" t="n">
        <v>4</v>
      </c>
      <c r="Q2176" s="346" t="str">
        <f aca="false">N2176&amp;" "&amp;O2176</f>
        <v>62100 1110</v>
      </c>
      <c r="R2176" s="346" t="str">
        <f aca="false">N2176&amp;" "&amp;M2176&amp;" "&amp;O2176</f>
        <v>62100 9 1110</v>
      </c>
    </row>
    <row r="2177" customFormat="false" ht="11.25" hidden="false" customHeight="true" outlineLevel="0" collapsed="false">
      <c r="K2177" s="0" t="n">
        <v>2015</v>
      </c>
      <c r="L2177" s="0" t="n">
        <v>41</v>
      </c>
      <c r="M2177" s="0" t="n">
        <v>9</v>
      </c>
      <c r="N2177" s="0" t="n">
        <v>62100</v>
      </c>
      <c r="O2177" s="0" t="n">
        <v>1111</v>
      </c>
      <c r="P2177" s="346" t="n">
        <v>8</v>
      </c>
      <c r="Q2177" s="346" t="str">
        <f aca="false">N2177&amp;" "&amp;O2177</f>
        <v>62100 1111</v>
      </c>
      <c r="R2177" s="346" t="str">
        <f aca="false">N2177&amp;" "&amp;M2177&amp;" "&amp;O2177</f>
        <v>62100 9 1111</v>
      </c>
    </row>
    <row r="2178" customFormat="false" ht="11.25" hidden="false" customHeight="true" outlineLevel="0" collapsed="false">
      <c r="K2178" s="0" t="n">
        <v>2015</v>
      </c>
      <c r="L2178" s="0" t="n">
        <v>41</v>
      </c>
      <c r="M2178" s="0" t="n">
        <v>9</v>
      </c>
      <c r="N2178" s="0" t="n">
        <v>62100</v>
      </c>
      <c r="O2178" s="0" t="n">
        <v>1112</v>
      </c>
      <c r="P2178" s="346" t="n">
        <v>1</v>
      </c>
      <c r="Q2178" s="346" t="str">
        <f aca="false">N2178&amp;" "&amp;O2178</f>
        <v>62100 1112</v>
      </c>
      <c r="R2178" s="346" t="str">
        <f aca="false">N2178&amp;" "&amp;M2178&amp;" "&amp;O2178</f>
        <v>62100 9 1112</v>
      </c>
    </row>
    <row r="2179" customFormat="false" ht="11.25" hidden="false" customHeight="true" outlineLevel="0" collapsed="false">
      <c r="K2179" s="0" t="n">
        <v>2015</v>
      </c>
      <c r="L2179" s="0" t="n">
        <v>41</v>
      </c>
      <c r="M2179" s="0" t="n">
        <v>9</v>
      </c>
      <c r="N2179" s="0" t="n">
        <v>62100</v>
      </c>
      <c r="O2179" s="0" t="n">
        <v>1113</v>
      </c>
      <c r="P2179" s="346" t="n">
        <v>1</v>
      </c>
      <c r="Q2179" s="346" t="str">
        <f aca="false">N2179&amp;" "&amp;O2179</f>
        <v>62100 1113</v>
      </c>
      <c r="R2179" s="346" t="str">
        <f aca="false">N2179&amp;" "&amp;M2179&amp;" "&amp;O2179</f>
        <v>62100 9 1113</v>
      </c>
    </row>
    <row r="2180" customFormat="false" ht="11.25" hidden="false" customHeight="true" outlineLevel="0" collapsed="false">
      <c r="K2180" s="0" t="n">
        <v>2015</v>
      </c>
      <c r="L2180" s="0" t="n">
        <v>41</v>
      </c>
      <c r="M2180" s="0" t="n">
        <v>9</v>
      </c>
      <c r="N2180" s="0" t="n">
        <v>62100</v>
      </c>
      <c r="O2180" s="0" t="n">
        <v>1150</v>
      </c>
      <c r="P2180" s="346" t="n">
        <v>16</v>
      </c>
      <c r="Q2180" s="346" t="str">
        <f aca="false">N2180&amp;" "&amp;O2180</f>
        <v>62100 1150</v>
      </c>
      <c r="R2180" s="346" t="str">
        <f aca="false">N2180&amp;" "&amp;M2180&amp;" "&amp;O2180</f>
        <v>62100 9 1150</v>
      </c>
    </row>
    <row r="2181" customFormat="false" ht="11.25" hidden="false" customHeight="true" outlineLevel="0" collapsed="false">
      <c r="K2181" s="0" t="n">
        <v>2015</v>
      </c>
      <c r="L2181" s="0" t="n">
        <v>41</v>
      </c>
      <c r="M2181" s="0" t="n">
        <v>9</v>
      </c>
      <c r="N2181" s="0" t="n">
        <v>62200</v>
      </c>
      <c r="O2181" s="0" t="n">
        <v>1131</v>
      </c>
      <c r="P2181" s="346" t="n">
        <v>9</v>
      </c>
      <c r="Q2181" s="346" t="str">
        <f aca="false">N2181&amp;" "&amp;O2181</f>
        <v>62200 1131</v>
      </c>
      <c r="R2181" s="346" t="str">
        <f aca="false">N2181&amp;" "&amp;M2181&amp;" "&amp;O2181</f>
        <v>62200 9 1131</v>
      </c>
    </row>
    <row r="2182" customFormat="false" ht="11.25" hidden="false" customHeight="true" outlineLevel="0" collapsed="false">
      <c r="K2182" s="0" t="n">
        <v>2015</v>
      </c>
      <c r="L2182" s="0" t="n">
        <v>41</v>
      </c>
      <c r="M2182" s="0" t="n">
        <v>9</v>
      </c>
      <c r="N2182" s="0" t="n">
        <v>62200</v>
      </c>
      <c r="O2182" s="0" t="n">
        <v>1132</v>
      </c>
      <c r="P2182" s="346" t="n">
        <v>3</v>
      </c>
      <c r="Q2182" s="346" t="str">
        <f aca="false">N2182&amp;" "&amp;O2182</f>
        <v>62200 1132</v>
      </c>
      <c r="R2182" s="346" t="str">
        <f aca="false">N2182&amp;" "&amp;M2182&amp;" "&amp;O2182</f>
        <v>62200 9 1132</v>
      </c>
    </row>
    <row r="2183" customFormat="false" ht="11.25" hidden="false" customHeight="true" outlineLevel="0" collapsed="false">
      <c r="K2183" s="0" t="n">
        <v>2015</v>
      </c>
      <c r="L2183" s="0" t="n">
        <v>41</v>
      </c>
      <c r="M2183" s="0" t="n">
        <v>9</v>
      </c>
      <c r="N2183" s="0" t="n">
        <v>63000</v>
      </c>
      <c r="O2183" s="0" t="n">
        <v>1110</v>
      </c>
      <c r="P2183" s="346" t="n">
        <v>2</v>
      </c>
      <c r="Q2183" s="346" t="str">
        <f aca="false">N2183&amp;" "&amp;O2183</f>
        <v>63000 1110</v>
      </c>
      <c r="R2183" s="346" t="str">
        <f aca="false">N2183&amp;" "&amp;M2183&amp;" "&amp;O2183</f>
        <v>63000 9 1110</v>
      </c>
    </row>
    <row r="2184" customFormat="false" ht="11.25" hidden="false" customHeight="true" outlineLevel="0" collapsed="false">
      <c r="K2184" s="0" t="n">
        <v>2015</v>
      </c>
      <c r="L2184" s="0" t="n">
        <v>41</v>
      </c>
      <c r="M2184" s="0" t="n">
        <v>9</v>
      </c>
      <c r="N2184" s="0" t="n">
        <v>63000</v>
      </c>
      <c r="O2184" s="0" t="n">
        <v>1150</v>
      </c>
      <c r="P2184" s="346" t="n">
        <v>1</v>
      </c>
      <c r="Q2184" s="346" t="str">
        <f aca="false">N2184&amp;" "&amp;O2184</f>
        <v>63000 1150</v>
      </c>
      <c r="R2184" s="346" t="str">
        <f aca="false">N2184&amp;" "&amp;M2184&amp;" "&amp;O2184</f>
        <v>63000 9 1150</v>
      </c>
    </row>
    <row r="2185" customFormat="false" ht="11.25" hidden="false" customHeight="true" outlineLevel="0" collapsed="false">
      <c r="K2185" s="0" t="n">
        <v>2015</v>
      </c>
      <c r="L2185" s="0" t="n">
        <v>41</v>
      </c>
      <c r="M2185" s="0" t="n">
        <v>9</v>
      </c>
      <c r="N2185" s="0" t="n">
        <v>63000</v>
      </c>
      <c r="O2185" s="0" t="n">
        <v>1190</v>
      </c>
      <c r="P2185" s="346" t="n">
        <v>162</v>
      </c>
      <c r="Q2185" s="346" t="str">
        <f aca="false">N2185&amp;" "&amp;O2185</f>
        <v>63000 1190</v>
      </c>
      <c r="R2185" s="346" t="str">
        <f aca="false">N2185&amp;" "&amp;M2185&amp;" "&amp;O2185</f>
        <v>63000 9 1190</v>
      </c>
    </row>
    <row r="2186" customFormat="false" ht="11.25" hidden="false" customHeight="true" outlineLevel="0" collapsed="false">
      <c r="K2186" s="0" t="n">
        <v>2015</v>
      </c>
      <c r="L2186" s="0" t="n">
        <v>41</v>
      </c>
      <c r="M2186" s="0" t="n">
        <v>9</v>
      </c>
      <c r="N2186" s="0" t="n">
        <v>64000</v>
      </c>
      <c r="O2186" s="0" t="n">
        <v>1110</v>
      </c>
      <c r="P2186" s="346" t="n">
        <v>1</v>
      </c>
      <c r="Q2186" s="346" t="str">
        <f aca="false">N2186&amp;" "&amp;O2186</f>
        <v>64000 1110</v>
      </c>
      <c r="R2186" s="346" t="str">
        <f aca="false">N2186&amp;" "&amp;M2186&amp;" "&amp;O2186</f>
        <v>64000 9 1110</v>
      </c>
    </row>
    <row r="2187" customFormat="false" ht="11.25" hidden="false" customHeight="true" outlineLevel="0" collapsed="false">
      <c r="K2187" s="0" t="n">
        <v>2015</v>
      </c>
      <c r="L2187" s="0" t="n">
        <v>41</v>
      </c>
      <c r="M2187" s="0" t="n">
        <v>9</v>
      </c>
      <c r="N2187" s="0" t="n">
        <v>64000</v>
      </c>
      <c r="O2187" s="0" t="n">
        <v>1150</v>
      </c>
      <c r="P2187" s="346" t="n">
        <v>1</v>
      </c>
      <c r="Q2187" s="346" t="str">
        <f aca="false">N2187&amp;" "&amp;O2187</f>
        <v>64000 1150</v>
      </c>
      <c r="R2187" s="346" t="str">
        <f aca="false">N2187&amp;" "&amp;M2187&amp;" "&amp;O2187</f>
        <v>64000 9 1150</v>
      </c>
    </row>
    <row r="2188" customFormat="false" ht="11.25" hidden="false" customHeight="true" outlineLevel="0" collapsed="false">
      <c r="K2188" s="0" t="n">
        <v>2015</v>
      </c>
      <c r="L2188" s="0" t="n">
        <v>41</v>
      </c>
      <c r="M2188" s="0" t="n">
        <v>9</v>
      </c>
      <c r="N2188" s="0" t="n">
        <v>64000</v>
      </c>
      <c r="O2188" s="0" t="n">
        <v>1160</v>
      </c>
      <c r="P2188" s="346" t="n">
        <v>36</v>
      </c>
      <c r="Q2188" s="346" t="str">
        <f aca="false">N2188&amp;" "&amp;O2188</f>
        <v>64000 1160</v>
      </c>
      <c r="R2188" s="346" t="str">
        <f aca="false">N2188&amp;" "&amp;M2188&amp;" "&amp;O2188</f>
        <v>64000 9 1160</v>
      </c>
    </row>
    <row r="2189" customFormat="false" ht="11.25" hidden="false" customHeight="true" outlineLevel="0" collapsed="false">
      <c r="K2189" s="0" t="n">
        <v>2015</v>
      </c>
      <c r="L2189" s="0" t="n">
        <v>41</v>
      </c>
      <c r="M2189" s="0" t="n">
        <v>9</v>
      </c>
      <c r="N2189" s="0" t="n">
        <v>64000</v>
      </c>
      <c r="O2189" s="0" t="n">
        <v>1190</v>
      </c>
      <c r="P2189" s="346" t="n">
        <v>50</v>
      </c>
      <c r="Q2189" s="346" t="str">
        <f aca="false">N2189&amp;" "&amp;O2189</f>
        <v>64000 1190</v>
      </c>
      <c r="R2189" s="346" t="str">
        <f aca="false">N2189&amp;" "&amp;M2189&amp;" "&amp;O2189</f>
        <v>64000 9 1190</v>
      </c>
    </row>
    <row r="2190" customFormat="false" ht="11.25" hidden="false" customHeight="true" outlineLevel="0" collapsed="false">
      <c r="K2190" s="0" t="n">
        <v>2015</v>
      </c>
      <c r="L2190" s="0" t="n">
        <v>41</v>
      </c>
      <c r="M2190" s="0" t="n">
        <v>9</v>
      </c>
      <c r="N2190" s="0" t="n">
        <v>65000</v>
      </c>
      <c r="O2190" s="0" t="n">
        <v>1150</v>
      </c>
      <c r="P2190" s="346" t="n">
        <v>0.5</v>
      </c>
      <c r="Q2190" s="346" t="str">
        <f aca="false">N2190&amp;" "&amp;O2190</f>
        <v>65000 1150</v>
      </c>
      <c r="R2190" s="346" t="str">
        <f aca="false">N2190&amp;" "&amp;M2190&amp;" "&amp;O2190</f>
        <v>65000 9 1150</v>
      </c>
    </row>
    <row r="2191" customFormat="false" ht="11.25" hidden="false" customHeight="true" outlineLevel="0" collapsed="false">
      <c r="K2191" s="0" t="n">
        <v>2015</v>
      </c>
      <c r="L2191" s="0" t="n">
        <v>41</v>
      </c>
      <c r="M2191" s="0" t="n">
        <v>9</v>
      </c>
      <c r="N2191" s="0" t="n">
        <v>65000</v>
      </c>
      <c r="O2191" s="0" t="n">
        <v>1190</v>
      </c>
      <c r="P2191" s="346" t="n">
        <v>40</v>
      </c>
      <c r="Q2191" s="346" t="str">
        <f aca="false">N2191&amp;" "&amp;O2191</f>
        <v>65000 1190</v>
      </c>
      <c r="R2191" s="346" t="str">
        <f aca="false">N2191&amp;" "&amp;M2191&amp;" "&amp;O2191</f>
        <v>65000 9 1190</v>
      </c>
    </row>
    <row r="2192" customFormat="false" ht="11.25" hidden="false" customHeight="true" outlineLevel="0" collapsed="false">
      <c r="K2192" s="0" t="n">
        <v>2015</v>
      </c>
      <c r="L2192" s="0" t="n">
        <v>42</v>
      </c>
      <c r="M2192" s="0" t="n">
        <v>2</v>
      </c>
      <c r="N2192" s="0" t="n">
        <v>61100</v>
      </c>
      <c r="O2192" s="0" t="n">
        <v>1120</v>
      </c>
      <c r="P2192" s="346" t="n">
        <v>992.21</v>
      </c>
      <c r="Q2192" s="346" t="str">
        <f aca="false">N2192&amp;" "&amp;O2192</f>
        <v>61100 1120</v>
      </c>
      <c r="R2192" s="346" t="str">
        <f aca="false">N2192&amp;" "&amp;M2192&amp;" "&amp;O2192</f>
        <v>61100 2 1120</v>
      </c>
    </row>
    <row r="2193" customFormat="false" ht="11.25" hidden="false" customHeight="true" outlineLevel="0" collapsed="false">
      <c r="K2193" s="0" t="n">
        <v>2015</v>
      </c>
      <c r="L2193" s="0" t="n">
        <v>42</v>
      </c>
      <c r="M2193" s="0" t="n">
        <v>2</v>
      </c>
      <c r="N2193" s="0" t="n">
        <v>61100</v>
      </c>
      <c r="O2193" s="0" t="n">
        <v>1151</v>
      </c>
      <c r="P2193" s="346" t="n">
        <v>221.01</v>
      </c>
      <c r="Q2193" s="346" t="str">
        <f aca="false">N2193&amp;" "&amp;O2193</f>
        <v>61100 1151</v>
      </c>
      <c r="R2193" s="346" t="str">
        <f aca="false">N2193&amp;" "&amp;M2193&amp;" "&amp;O2193</f>
        <v>61100 2 1151</v>
      </c>
    </row>
    <row r="2194" customFormat="false" ht="11.25" hidden="false" customHeight="true" outlineLevel="0" collapsed="false">
      <c r="K2194" s="0" t="n">
        <v>2015</v>
      </c>
      <c r="L2194" s="0" t="n">
        <v>42</v>
      </c>
      <c r="M2194" s="0" t="n">
        <v>2</v>
      </c>
      <c r="N2194" s="0" t="n">
        <v>61100</v>
      </c>
      <c r="O2194" s="0" t="n">
        <v>1520</v>
      </c>
      <c r="P2194" s="346" t="n">
        <v>95</v>
      </c>
      <c r="Q2194" s="346" t="str">
        <f aca="false">N2194&amp;" "&amp;O2194</f>
        <v>61100 1520</v>
      </c>
      <c r="R2194" s="346" t="str">
        <f aca="false">N2194&amp;" "&amp;M2194&amp;" "&amp;O2194</f>
        <v>61100 2 1520</v>
      </c>
    </row>
    <row r="2195" customFormat="false" ht="11.25" hidden="false" customHeight="true" outlineLevel="0" collapsed="false">
      <c r="K2195" s="0" t="n">
        <v>2015</v>
      </c>
      <c r="L2195" s="0" t="n">
        <v>42</v>
      </c>
      <c r="M2195" s="0" t="n">
        <v>2</v>
      </c>
      <c r="N2195" s="0" t="n">
        <v>61210</v>
      </c>
      <c r="O2195" s="0" t="n">
        <v>1120</v>
      </c>
      <c r="P2195" s="346" t="n">
        <v>33</v>
      </c>
      <c r="Q2195" s="346" t="str">
        <f aca="false">N2195&amp;" "&amp;O2195</f>
        <v>61210 1120</v>
      </c>
      <c r="R2195" s="346" t="str">
        <f aca="false">N2195&amp;" "&amp;M2195&amp;" "&amp;O2195</f>
        <v>61210 2 1120</v>
      </c>
    </row>
    <row r="2196" customFormat="false" ht="11.25" hidden="false" customHeight="true" outlineLevel="0" collapsed="false">
      <c r="K2196" s="0" t="n">
        <v>2015</v>
      </c>
      <c r="L2196" s="0" t="n">
        <v>42</v>
      </c>
      <c r="M2196" s="0" t="n">
        <v>2</v>
      </c>
      <c r="N2196" s="0" t="n">
        <v>61210</v>
      </c>
      <c r="O2196" s="0" t="n">
        <v>1150</v>
      </c>
      <c r="P2196" s="346" t="n">
        <v>10.7</v>
      </c>
      <c r="Q2196" s="346" t="str">
        <f aca="false">N2196&amp;" "&amp;O2196</f>
        <v>61210 1150</v>
      </c>
      <c r="R2196" s="346" t="str">
        <f aca="false">N2196&amp;" "&amp;M2196&amp;" "&amp;O2196</f>
        <v>61210 2 1150</v>
      </c>
    </row>
    <row r="2197" customFormat="false" ht="11.25" hidden="false" customHeight="true" outlineLevel="0" collapsed="false">
      <c r="K2197" s="0" t="n">
        <v>2015</v>
      </c>
      <c r="L2197" s="0" t="n">
        <v>42</v>
      </c>
      <c r="M2197" s="0" t="n">
        <v>2</v>
      </c>
      <c r="N2197" s="0" t="n">
        <v>61210</v>
      </c>
      <c r="O2197" s="0" t="n">
        <v>1520</v>
      </c>
      <c r="P2197" s="346" t="n">
        <v>2.5</v>
      </c>
      <c r="Q2197" s="346" t="str">
        <f aca="false">N2197&amp;" "&amp;O2197</f>
        <v>61210 1520</v>
      </c>
      <c r="R2197" s="346" t="str">
        <f aca="false">N2197&amp;" "&amp;M2197&amp;" "&amp;O2197</f>
        <v>61210 2 1520</v>
      </c>
    </row>
    <row r="2198" customFormat="false" ht="11.25" hidden="false" customHeight="true" outlineLevel="0" collapsed="false">
      <c r="K2198" s="0" t="n">
        <v>2015</v>
      </c>
      <c r="L2198" s="0" t="n">
        <v>42</v>
      </c>
      <c r="M2198" s="0" t="n">
        <v>2</v>
      </c>
      <c r="N2198" s="0" t="n">
        <v>61220</v>
      </c>
      <c r="O2198" s="0" t="n">
        <v>1120</v>
      </c>
      <c r="P2198" s="346" t="n">
        <v>6.67</v>
      </c>
      <c r="Q2198" s="346" t="str">
        <f aca="false">N2198&amp;" "&amp;O2198</f>
        <v>61220 1120</v>
      </c>
      <c r="R2198" s="346" t="str">
        <f aca="false">N2198&amp;" "&amp;M2198&amp;" "&amp;O2198</f>
        <v>61220 2 1120</v>
      </c>
    </row>
    <row r="2199" customFormat="false" ht="11.25" hidden="false" customHeight="true" outlineLevel="0" collapsed="false">
      <c r="K2199" s="0" t="n">
        <v>2015</v>
      </c>
      <c r="L2199" s="0" t="n">
        <v>42</v>
      </c>
      <c r="M2199" s="0" t="n">
        <v>2</v>
      </c>
      <c r="N2199" s="0" t="n">
        <v>61230</v>
      </c>
      <c r="O2199" s="0" t="n">
        <v>1120</v>
      </c>
      <c r="P2199" s="346" t="n">
        <v>0.62</v>
      </c>
      <c r="Q2199" s="346" t="str">
        <f aca="false">N2199&amp;" "&amp;O2199</f>
        <v>61230 1120</v>
      </c>
      <c r="R2199" s="346" t="str">
        <f aca="false">N2199&amp;" "&amp;M2199&amp;" "&amp;O2199</f>
        <v>61230 2 1120</v>
      </c>
    </row>
    <row r="2200" customFormat="false" ht="11.25" hidden="false" customHeight="true" outlineLevel="0" collapsed="false">
      <c r="K2200" s="0" t="n">
        <v>2015</v>
      </c>
      <c r="L2200" s="0" t="n">
        <v>42</v>
      </c>
      <c r="M2200" s="0" t="n">
        <v>2</v>
      </c>
      <c r="N2200" s="0" t="n">
        <v>61310</v>
      </c>
      <c r="O2200" s="0" t="n">
        <v>1110</v>
      </c>
      <c r="P2200" s="346" t="n">
        <v>1.45</v>
      </c>
      <c r="Q2200" s="346" t="str">
        <f aca="false">N2200&amp;" "&amp;O2200</f>
        <v>61310 1110</v>
      </c>
      <c r="R2200" s="346" t="str">
        <f aca="false">N2200&amp;" "&amp;M2200&amp;" "&amp;O2200</f>
        <v>61310 2 1110</v>
      </c>
    </row>
    <row r="2201" customFormat="false" ht="11.25" hidden="false" customHeight="true" outlineLevel="0" collapsed="false">
      <c r="K2201" s="0" t="n">
        <v>2015</v>
      </c>
      <c r="L2201" s="0" t="n">
        <v>42</v>
      </c>
      <c r="M2201" s="0" t="n">
        <v>2</v>
      </c>
      <c r="N2201" s="0" t="n">
        <v>61310</v>
      </c>
      <c r="O2201" s="0" t="n">
        <v>1120</v>
      </c>
      <c r="P2201" s="346" t="n">
        <v>5.3</v>
      </c>
      <c r="Q2201" s="346" t="str">
        <f aca="false">N2201&amp;" "&amp;O2201</f>
        <v>61310 1120</v>
      </c>
      <c r="R2201" s="346" t="str">
        <f aca="false">N2201&amp;" "&amp;M2201&amp;" "&amp;O2201</f>
        <v>61310 2 1120</v>
      </c>
    </row>
    <row r="2202" customFormat="false" ht="11.25" hidden="false" customHeight="true" outlineLevel="0" collapsed="false">
      <c r="K2202" s="0" t="n">
        <v>2015</v>
      </c>
      <c r="L2202" s="0" t="n">
        <v>42</v>
      </c>
      <c r="M2202" s="0" t="n">
        <v>2</v>
      </c>
      <c r="N2202" s="0" t="n">
        <v>61310</v>
      </c>
      <c r="O2202" s="0" t="n">
        <v>1150</v>
      </c>
      <c r="P2202" s="346" t="n">
        <v>5.2</v>
      </c>
      <c r="Q2202" s="346" t="str">
        <f aca="false">N2202&amp;" "&amp;O2202</f>
        <v>61310 1150</v>
      </c>
      <c r="R2202" s="346" t="str">
        <f aca="false">N2202&amp;" "&amp;M2202&amp;" "&amp;O2202</f>
        <v>61310 2 1150</v>
      </c>
    </row>
    <row r="2203" customFormat="false" ht="11.25" hidden="false" customHeight="true" outlineLevel="0" collapsed="false">
      <c r="K2203" s="0" t="n">
        <v>2015</v>
      </c>
      <c r="L2203" s="0" t="n">
        <v>42</v>
      </c>
      <c r="M2203" s="0" t="n">
        <v>2</v>
      </c>
      <c r="N2203" s="0" t="n">
        <v>61320</v>
      </c>
      <c r="O2203" s="0" t="n">
        <v>1120</v>
      </c>
      <c r="P2203" s="346" t="n">
        <v>1.4</v>
      </c>
      <c r="Q2203" s="346" t="str">
        <f aca="false">N2203&amp;" "&amp;O2203</f>
        <v>61320 1120</v>
      </c>
      <c r="R2203" s="346" t="str">
        <f aca="false">N2203&amp;" "&amp;M2203&amp;" "&amp;O2203</f>
        <v>61320 2 1120</v>
      </c>
    </row>
    <row r="2204" customFormat="false" ht="11.25" hidden="false" customHeight="true" outlineLevel="0" collapsed="false">
      <c r="K2204" s="0" t="n">
        <v>2015</v>
      </c>
      <c r="L2204" s="0" t="n">
        <v>42</v>
      </c>
      <c r="M2204" s="0" t="n">
        <v>2</v>
      </c>
      <c r="N2204" s="0" t="n">
        <v>61320</v>
      </c>
      <c r="O2204" s="0" t="n">
        <v>1122</v>
      </c>
      <c r="P2204" s="346" t="n">
        <v>14.8</v>
      </c>
      <c r="Q2204" s="346" t="str">
        <f aca="false">N2204&amp;" "&amp;O2204</f>
        <v>61320 1122</v>
      </c>
      <c r="R2204" s="346" t="str">
        <f aca="false">N2204&amp;" "&amp;M2204&amp;" "&amp;O2204</f>
        <v>61320 2 1122</v>
      </c>
    </row>
    <row r="2205" customFormat="false" ht="11.25" hidden="false" customHeight="true" outlineLevel="0" collapsed="false">
      <c r="K2205" s="0" t="n">
        <v>2015</v>
      </c>
      <c r="L2205" s="0" t="n">
        <v>42</v>
      </c>
      <c r="M2205" s="0" t="n">
        <v>2</v>
      </c>
      <c r="N2205" s="0" t="n">
        <v>61320</v>
      </c>
      <c r="O2205" s="0" t="n">
        <v>1140</v>
      </c>
      <c r="P2205" s="346" t="n">
        <v>0.8</v>
      </c>
      <c r="Q2205" s="346" t="str">
        <f aca="false">N2205&amp;" "&amp;O2205</f>
        <v>61320 1140</v>
      </c>
      <c r="R2205" s="346" t="str">
        <f aca="false">N2205&amp;" "&amp;M2205&amp;" "&amp;O2205</f>
        <v>61320 2 1140</v>
      </c>
    </row>
    <row r="2206" customFormat="false" ht="11.25" hidden="false" customHeight="true" outlineLevel="0" collapsed="false">
      <c r="K2206" s="0" t="n">
        <v>2015</v>
      </c>
      <c r="L2206" s="0" t="n">
        <v>42</v>
      </c>
      <c r="M2206" s="0" t="n">
        <v>2</v>
      </c>
      <c r="N2206" s="0" t="n">
        <v>61320</v>
      </c>
      <c r="O2206" s="0" t="n">
        <v>1150</v>
      </c>
      <c r="P2206" s="346" t="n">
        <v>11.09</v>
      </c>
      <c r="Q2206" s="346" t="str">
        <f aca="false">N2206&amp;" "&amp;O2206</f>
        <v>61320 1150</v>
      </c>
      <c r="R2206" s="346" t="str">
        <f aca="false">N2206&amp;" "&amp;M2206&amp;" "&amp;O2206</f>
        <v>61320 2 1150</v>
      </c>
    </row>
    <row r="2207" customFormat="false" ht="11.25" hidden="false" customHeight="true" outlineLevel="0" collapsed="false">
      <c r="K2207" s="0" t="n">
        <v>2015</v>
      </c>
      <c r="L2207" s="0" t="n">
        <v>42</v>
      </c>
      <c r="M2207" s="0" t="n">
        <v>2</v>
      </c>
      <c r="N2207" s="0" t="n">
        <v>61410</v>
      </c>
      <c r="O2207" s="0" t="n">
        <v>1126</v>
      </c>
      <c r="P2207" s="346" t="n">
        <v>20.36</v>
      </c>
      <c r="Q2207" s="346" t="str">
        <f aca="false">N2207&amp;" "&amp;O2207</f>
        <v>61410 1126</v>
      </c>
      <c r="R2207" s="346" t="str">
        <f aca="false">N2207&amp;" "&amp;M2207&amp;" "&amp;O2207</f>
        <v>61410 2 1126</v>
      </c>
    </row>
    <row r="2208" customFormat="false" ht="11.25" hidden="false" customHeight="true" outlineLevel="0" collapsed="false">
      <c r="K2208" s="0" t="n">
        <v>2015</v>
      </c>
      <c r="L2208" s="0" t="n">
        <v>42</v>
      </c>
      <c r="M2208" s="0" t="n">
        <v>2</v>
      </c>
      <c r="N2208" s="0" t="n">
        <v>61410</v>
      </c>
      <c r="O2208" s="0" t="n">
        <v>1127</v>
      </c>
      <c r="P2208" s="346" t="n">
        <v>28.37</v>
      </c>
      <c r="Q2208" s="346" t="str">
        <f aca="false">N2208&amp;" "&amp;O2208</f>
        <v>61410 1127</v>
      </c>
      <c r="R2208" s="346" t="str">
        <f aca="false">N2208&amp;" "&amp;M2208&amp;" "&amp;O2208</f>
        <v>61410 2 1127</v>
      </c>
    </row>
    <row r="2209" customFormat="false" ht="11.25" hidden="false" customHeight="true" outlineLevel="0" collapsed="false">
      <c r="K2209" s="0" t="n">
        <v>2015</v>
      </c>
      <c r="L2209" s="0" t="n">
        <v>42</v>
      </c>
      <c r="M2209" s="0" t="n">
        <v>2</v>
      </c>
      <c r="N2209" s="0" t="n">
        <v>61410</v>
      </c>
      <c r="O2209" s="0" t="n">
        <v>1140</v>
      </c>
      <c r="P2209" s="346" t="n">
        <v>34.85</v>
      </c>
      <c r="Q2209" s="346" t="str">
        <f aca="false">N2209&amp;" "&amp;O2209</f>
        <v>61410 1140</v>
      </c>
      <c r="R2209" s="346" t="str">
        <f aca="false">N2209&amp;" "&amp;M2209&amp;" "&amp;O2209</f>
        <v>61410 2 1140</v>
      </c>
    </row>
    <row r="2210" customFormat="false" ht="11.25" hidden="false" customHeight="true" outlineLevel="0" collapsed="false">
      <c r="K2210" s="0" t="n">
        <v>2015</v>
      </c>
      <c r="L2210" s="0" t="n">
        <v>42</v>
      </c>
      <c r="M2210" s="0" t="n">
        <v>3</v>
      </c>
      <c r="N2210" s="0" t="n">
        <v>61100</v>
      </c>
      <c r="O2210" s="0" t="n">
        <v>1120</v>
      </c>
      <c r="P2210" s="346" t="n">
        <v>389.99</v>
      </c>
      <c r="Q2210" s="346" t="str">
        <f aca="false">N2210&amp;" "&amp;O2210</f>
        <v>61100 1120</v>
      </c>
      <c r="R2210" s="346" t="str">
        <f aca="false">N2210&amp;" "&amp;M2210&amp;" "&amp;O2210</f>
        <v>61100 3 1120</v>
      </c>
    </row>
    <row r="2211" customFormat="false" ht="11.25" hidden="false" customHeight="true" outlineLevel="0" collapsed="false">
      <c r="K2211" s="0" t="n">
        <v>2015</v>
      </c>
      <c r="L2211" s="0" t="n">
        <v>42</v>
      </c>
      <c r="M2211" s="0" t="n">
        <v>3</v>
      </c>
      <c r="N2211" s="0" t="n">
        <v>61100</v>
      </c>
      <c r="O2211" s="0" t="n">
        <v>1151</v>
      </c>
      <c r="P2211" s="346" t="n">
        <v>51.6</v>
      </c>
      <c r="Q2211" s="346" t="str">
        <f aca="false">N2211&amp;" "&amp;O2211</f>
        <v>61100 1151</v>
      </c>
      <c r="R2211" s="346" t="str">
        <f aca="false">N2211&amp;" "&amp;M2211&amp;" "&amp;O2211</f>
        <v>61100 3 1151</v>
      </c>
    </row>
    <row r="2212" customFormat="false" ht="11.25" hidden="false" customHeight="true" outlineLevel="0" collapsed="false">
      <c r="K2212" s="0" t="n">
        <v>2015</v>
      </c>
      <c r="L2212" s="0" t="n">
        <v>42</v>
      </c>
      <c r="M2212" s="0" t="n">
        <v>3</v>
      </c>
      <c r="N2212" s="0" t="n">
        <v>61100</v>
      </c>
      <c r="O2212" s="0" t="n">
        <v>1520</v>
      </c>
      <c r="P2212" s="346" t="n">
        <v>55</v>
      </c>
      <c r="Q2212" s="346" t="str">
        <f aca="false">N2212&amp;" "&amp;O2212</f>
        <v>61100 1520</v>
      </c>
      <c r="R2212" s="346" t="str">
        <f aca="false">N2212&amp;" "&amp;M2212&amp;" "&amp;O2212</f>
        <v>61100 3 1520</v>
      </c>
    </row>
    <row r="2213" customFormat="false" ht="11.25" hidden="false" customHeight="true" outlineLevel="0" collapsed="false">
      <c r="K2213" s="0" t="n">
        <v>2015</v>
      </c>
      <c r="L2213" s="0" t="n">
        <v>42</v>
      </c>
      <c r="M2213" s="0" t="n">
        <v>3</v>
      </c>
      <c r="N2213" s="0" t="n">
        <v>61210</v>
      </c>
      <c r="O2213" s="0" t="n">
        <v>1120</v>
      </c>
      <c r="P2213" s="346" t="n">
        <v>11.44</v>
      </c>
      <c r="Q2213" s="346" t="str">
        <f aca="false">N2213&amp;" "&amp;O2213</f>
        <v>61210 1120</v>
      </c>
      <c r="R2213" s="346" t="str">
        <f aca="false">N2213&amp;" "&amp;M2213&amp;" "&amp;O2213</f>
        <v>61210 3 1120</v>
      </c>
    </row>
    <row r="2214" customFormat="false" ht="11.25" hidden="false" customHeight="true" outlineLevel="0" collapsed="false">
      <c r="K2214" s="0" t="n">
        <v>2015</v>
      </c>
      <c r="L2214" s="0" t="n">
        <v>42</v>
      </c>
      <c r="M2214" s="0" t="n">
        <v>3</v>
      </c>
      <c r="N2214" s="0" t="n">
        <v>61210</v>
      </c>
      <c r="O2214" s="0" t="n">
        <v>1150</v>
      </c>
      <c r="P2214" s="346" t="n">
        <v>6.3</v>
      </c>
      <c r="Q2214" s="346" t="str">
        <f aca="false">N2214&amp;" "&amp;O2214</f>
        <v>61210 1150</v>
      </c>
      <c r="R2214" s="346" t="str">
        <f aca="false">N2214&amp;" "&amp;M2214&amp;" "&amp;O2214</f>
        <v>61210 3 1150</v>
      </c>
    </row>
    <row r="2215" customFormat="false" ht="11.25" hidden="false" customHeight="true" outlineLevel="0" collapsed="false">
      <c r="K2215" s="0" t="n">
        <v>2015</v>
      </c>
      <c r="L2215" s="0" t="n">
        <v>42</v>
      </c>
      <c r="M2215" s="0" t="n">
        <v>3</v>
      </c>
      <c r="N2215" s="0" t="n">
        <v>61210</v>
      </c>
      <c r="O2215" s="0" t="n">
        <v>1520</v>
      </c>
      <c r="P2215" s="346" t="n">
        <v>0.01</v>
      </c>
      <c r="Q2215" s="346" t="str">
        <f aca="false">N2215&amp;" "&amp;O2215</f>
        <v>61210 1520</v>
      </c>
      <c r="R2215" s="346" t="str">
        <f aca="false">N2215&amp;" "&amp;M2215&amp;" "&amp;O2215</f>
        <v>61210 3 1520</v>
      </c>
    </row>
    <row r="2216" customFormat="false" ht="11.25" hidden="false" customHeight="true" outlineLevel="0" collapsed="false">
      <c r="K2216" s="0" t="n">
        <v>2015</v>
      </c>
      <c r="L2216" s="0" t="n">
        <v>42</v>
      </c>
      <c r="M2216" s="0" t="n">
        <v>3</v>
      </c>
      <c r="N2216" s="0" t="n">
        <v>61220</v>
      </c>
      <c r="O2216" s="0" t="n">
        <v>1120</v>
      </c>
      <c r="P2216" s="346" t="n">
        <v>1.33</v>
      </c>
      <c r="Q2216" s="346" t="str">
        <f aca="false">N2216&amp;" "&amp;O2216</f>
        <v>61220 1120</v>
      </c>
      <c r="R2216" s="346" t="str">
        <f aca="false">N2216&amp;" "&amp;M2216&amp;" "&amp;O2216</f>
        <v>61220 3 1120</v>
      </c>
    </row>
    <row r="2217" customFormat="false" ht="11.25" hidden="false" customHeight="true" outlineLevel="0" collapsed="false">
      <c r="K2217" s="0" t="n">
        <v>2015</v>
      </c>
      <c r="L2217" s="0" t="n">
        <v>42</v>
      </c>
      <c r="M2217" s="0" t="n">
        <v>3</v>
      </c>
      <c r="N2217" s="0" t="n">
        <v>61230</v>
      </c>
      <c r="O2217" s="0" t="n">
        <v>1120</v>
      </c>
      <c r="P2217" s="346" t="n">
        <v>2.7</v>
      </c>
      <c r="Q2217" s="346" t="str">
        <f aca="false">N2217&amp;" "&amp;O2217</f>
        <v>61230 1120</v>
      </c>
      <c r="R2217" s="346" t="str">
        <f aca="false">N2217&amp;" "&amp;M2217&amp;" "&amp;O2217</f>
        <v>61230 3 1120</v>
      </c>
    </row>
    <row r="2218" customFormat="false" ht="11.25" hidden="false" customHeight="true" outlineLevel="0" collapsed="false">
      <c r="K2218" s="0" t="n">
        <v>2015</v>
      </c>
      <c r="L2218" s="0" t="n">
        <v>42</v>
      </c>
      <c r="M2218" s="0" t="n">
        <v>3</v>
      </c>
      <c r="N2218" s="0" t="n">
        <v>61310</v>
      </c>
      <c r="O2218" s="0" t="n">
        <v>1120</v>
      </c>
      <c r="P2218" s="346" t="n">
        <v>3.41</v>
      </c>
      <c r="Q2218" s="346" t="str">
        <f aca="false">N2218&amp;" "&amp;O2218</f>
        <v>61310 1120</v>
      </c>
      <c r="R2218" s="346" t="str">
        <f aca="false">N2218&amp;" "&amp;M2218&amp;" "&amp;O2218</f>
        <v>61310 3 1120</v>
      </c>
    </row>
    <row r="2219" customFormat="false" ht="11.25" hidden="false" customHeight="true" outlineLevel="0" collapsed="false">
      <c r="K2219" s="0" t="n">
        <v>2015</v>
      </c>
      <c r="L2219" s="0" t="n">
        <v>42</v>
      </c>
      <c r="M2219" s="0" t="n">
        <v>3</v>
      </c>
      <c r="N2219" s="0" t="n">
        <v>61310</v>
      </c>
      <c r="O2219" s="0" t="n">
        <v>1140</v>
      </c>
      <c r="P2219" s="346" t="n">
        <v>0.8</v>
      </c>
      <c r="Q2219" s="346" t="str">
        <f aca="false">N2219&amp;" "&amp;O2219</f>
        <v>61310 1140</v>
      </c>
      <c r="R2219" s="346" t="str">
        <f aca="false">N2219&amp;" "&amp;M2219&amp;" "&amp;O2219</f>
        <v>61310 3 1140</v>
      </c>
    </row>
    <row r="2220" customFormat="false" ht="11.25" hidden="false" customHeight="true" outlineLevel="0" collapsed="false">
      <c r="K2220" s="0" t="n">
        <v>2015</v>
      </c>
      <c r="L2220" s="0" t="n">
        <v>42</v>
      </c>
      <c r="M2220" s="0" t="n">
        <v>3</v>
      </c>
      <c r="N2220" s="0" t="n">
        <v>61310</v>
      </c>
      <c r="O2220" s="0" t="n">
        <v>1150</v>
      </c>
      <c r="P2220" s="346" t="n">
        <v>3.85</v>
      </c>
      <c r="Q2220" s="346" t="str">
        <f aca="false">N2220&amp;" "&amp;O2220</f>
        <v>61310 1150</v>
      </c>
      <c r="R2220" s="346" t="str">
        <f aca="false">N2220&amp;" "&amp;M2220&amp;" "&amp;O2220</f>
        <v>61310 3 1150</v>
      </c>
    </row>
    <row r="2221" customFormat="false" ht="11.25" hidden="false" customHeight="true" outlineLevel="0" collapsed="false">
      <c r="K2221" s="0" t="n">
        <v>2015</v>
      </c>
      <c r="L2221" s="0" t="n">
        <v>42</v>
      </c>
      <c r="M2221" s="0" t="n">
        <v>3</v>
      </c>
      <c r="N2221" s="0" t="n">
        <v>61320</v>
      </c>
      <c r="O2221" s="0" t="n">
        <v>1120</v>
      </c>
      <c r="P2221" s="346" t="n">
        <v>0.63</v>
      </c>
      <c r="Q2221" s="346" t="str">
        <f aca="false">N2221&amp;" "&amp;O2221</f>
        <v>61320 1120</v>
      </c>
      <c r="R2221" s="346" t="str">
        <f aca="false">N2221&amp;" "&amp;M2221&amp;" "&amp;O2221</f>
        <v>61320 3 1120</v>
      </c>
    </row>
    <row r="2222" customFormat="false" ht="11.25" hidden="false" customHeight="true" outlineLevel="0" collapsed="false">
      <c r="K2222" s="0" t="n">
        <v>2015</v>
      </c>
      <c r="L2222" s="0" t="n">
        <v>42</v>
      </c>
      <c r="M2222" s="0" t="n">
        <v>3</v>
      </c>
      <c r="N2222" s="0" t="n">
        <v>61320</v>
      </c>
      <c r="O2222" s="0" t="n">
        <v>1122</v>
      </c>
      <c r="P2222" s="346" t="n">
        <v>16.41</v>
      </c>
      <c r="Q2222" s="346" t="str">
        <f aca="false">N2222&amp;" "&amp;O2222</f>
        <v>61320 1122</v>
      </c>
      <c r="R2222" s="346" t="str">
        <f aca="false">N2222&amp;" "&amp;M2222&amp;" "&amp;O2222</f>
        <v>61320 3 1122</v>
      </c>
    </row>
    <row r="2223" customFormat="false" ht="11.25" hidden="false" customHeight="true" outlineLevel="0" collapsed="false">
      <c r="K2223" s="0" t="n">
        <v>2015</v>
      </c>
      <c r="L2223" s="0" t="n">
        <v>42</v>
      </c>
      <c r="M2223" s="0" t="n">
        <v>3</v>
      </c>
      <c r="N2223" s="0" t="n">
        <v>61320</v>
      </c>
      <c r="O2223" s="0" t="n">
        <v>1140</v>
      </c>
      <c r="P2223" s="346" t="n">
        <v>0.75</v>
      </c>
      <c r="Q2223" s="346" t="str">
        <f aca="false">N2223&amp;" "&amp;O2223</f>
        <v>61320 1140</v>
      </c>
      <c r="R2223" s="346" t="str">
        <f aca="false">N2223&amp;" "&amp;M2223&amp;" "&amp;O2223</f>
        <v>61320 3 1140</v>
      </c>
    </row>
    <row r="2224" customFormat="false" ht="11.25" hidden="false" customHeight="true" outlineLevel="0" collapsed="false">
      <c r="K2224" s="0" t="n">
        <v>2015</v>
      </c>
      <c r="L2224" s="0" t="n">
        <v>42</v>
      </c>
      <c r="M2224" s="0" t="n">
        <v>3</v>
      </c>
      <c r="N2224" s="0" t="n">
        <v>61320</v>
      </c>
      <c r="O2224" s="0" t="n">
        <v>1150</v>
      </c>
      <c r="P2224" s="346" t="n">
        <v>4.41</v>
      </c>
      <c r="Q2224" s="346" t="str">
        <f aca="false">N2224&amp;" "&amp;O2224</f>
        <v>61320 1150</v>
      </c>
      <c r="R2224" s="346" t="str">
        <f aca="false">N2224&amp;" "&amp;M2224&amp;" "&amp;O2224</f>
        <v>61320 3 1150</v>
      </c>
    </row>
    <row r="2225" customFormat="false" ht="11.25" hidden="false" customHeight="true" outlineLevel="0" collapsed="false">
      <c r="K2225" s="0" t="n">
        <v>2015</v>
      </c>
      <c r="L2225" s="0" t="n">
        <v>42</v>
      </c>
      <c r="M2225" s="0" t="n">
        <v>3</v>
      </c>
      <c r="N2225" s="0" t="n">
        <v>61410</v>
      </c>
      <c r="O2225" s="0" t="n">
        <v>1126</v>
      </c>
      <c r="P2225" s="346" t="n">
        <v>4.65</v>
      </c>
      <c r="Q2225" s="346" t="str">
        <f aca="false">N2225&amp;" "&amp;O2225</f>
        <v>61410 1126</v>
      </c>
      <c r="R2225" s="346" t="str">
        <f aca="false">N2225&amp;" "&amp;M2225&amp;" "&amp;O2225</f>
        <v>61410 3 1126</v>
      </c>
    </row>
    <row r="2226" customFormat="false" ht="11.25" hidden="false" customHeight="true" outlineLevel="0" collapsed="false">
      <c r="K2226" s="0" t="n">
        <v>2015</v>
      </c>
      <c r="L2226" s="0" t="n">
        <v>42</v>
      </c>
      <c r="M2226" s="0" t="n">
        <v>3</v>
      </c>
      <c r="N2226" s="0" t="n">
        <v>61410</v>
      </c>
      <c r="O2226" s="0" t="n">
        <v>1127</v>
      </c>
      <c r="P2226" s="346" t="n">
        <v>7.63</v>
      </c>
      <c r="Q2226" s="346" t="str">
        <f aca="false">N2226&amp;" "&amp;O2226</f>
        <v>61410 1127</v>
      </c>
      <c r="R2226" s="346" t="str">
        <f aca="false">N2226&amp;" "&amp;M2226&amp;" "&amp;O2226</f>
        <v>61410 3 1127</v>
      </c>
    </row>
    <row r="2227" customFormat="false" ht="11.25" hidden="false" customHeight="true" outlineLevel="0" collapsed="false">
      <c r="K2227" s="0" t="n">
        <v>2015</v>
      </c>
      <c r="L2227" s="0" t="n">
        <v>42</v>
      </c>
      <c r="M2227" s="0" t="n">
        <v>3</v>
      </c>
      <c r="N2227" s="0" t="n">
        <v>61410</v>
      </c>
      <c r="O2227" s="0" t="n">
        <v>1150</v>
      </c>
      <c r="P2227" s="346" t="n">
        <v>20.65</v>
      </c>
      <c r="Q2227" s="346" t="str">
        <f aca="false">N2227&amp;" "&amp;O2227</f>
        <v>61410 1150</v>
      </c>
      <c r="R2227" s="346" t="str">
        <f aca="false">N2227&amp;" "&amp;M2227&amp;" "&amp;O2227</f>
        <v>61410 3 1150</v>
      </c>
    </row>
    <row r="2228" customFormat="false" ht="11.25" hidden="false" customHeight="true" outlineLevel="0" collapsed="false">
      <c r="K2228" s="0" t="n">
        <v>2015</v>
      </c>
      <c r="L2228" s="0" t="n">
        <v>42</v>
      </c>
      <c r="M2228" s="0" t="n">
        <v>9</v>
      </c>
      <c r="N2228" s="0" t="n">
        <v>61100</v>
      </c>
      <c r="O2228" s="0" t="n">
        <v>1120</v>
      </c>
      <c r="P2228" s="346" t="n">
        <v>24.5</v>
      </c>
      <c r="Q2228" s="346" t="str">
        <f aca="false">N2228&amp;" "&amp;O2228</f>
        <v>61100 1120</v>
      </c>
      <c r="R2228" s="346" t="str">
        <f aca="false">N2228&amp;" "&amp;M2228&amp;" "&amp;O2228</f>
        <v>61100 9 1120</v>
      </c>
    </row>
    <row r="2229" customFormat="false" ht="11.25" hidden="false" customHeight="true" outlineLevel="0" collapsed="false">
      <c r="K2229" s="0" t="n">
        <v>2015</v>
      </c>
      <c r="L2229" s="0" t="n">
        <v>42</v>
      </c>
      <c r="M2229" s="0" t="n">
        <v>9</v>
      </c>
      <c r="N2229" s="0" t="n">
        <v>61100</v>
      </c>
      <c r="O2229" s="0" t="n">
        <v>1150</v>
      </c>
      <c r="P2229" s="346" t="n">
        <v>1.9</v>
      </c>
      <c r="Q2229" s="346" t="str">
        <f aca="false">N2229&amp;" "&amp;O2229</f>
        <v>61100 1150</v>
      </c>
      <c r="R2229" s="346" t="str">
        <f aca="false">N2229&amp;" "&amp;M2229&amp;" "&amp;O2229</f>
        <v>61100 9 1150</v>
      </c>
    </row>
    <row r="2230" customFormat="false" ht="11.25" hidden="false" customHeight="true" outlineLevel="0" collapsed="false">
      <c r="K2230" s="0" t="n">
        <v>2015</v>
      </c>
      <c r="L2230" s="0" t="n">
        <v>42</v>
      </c>
      <c r="M2230" s="0" t="n">
        <v>9</v>
      </c>
      <c r="N2230" s="0" t="n">
        <v>61100</v>
      </c>
      <c r="O2230" s="0" t="n">
        <v>1151</v>
      </c>
      <c r="P2230" s="346" t="n">
        <v>10</v>
      </c>
      <c r="Q2230" s="346" t="str">
        <f aca="false">N2230&amp;" "&amp;O2230</f>
        <v>61100 1151</v>
      </c>
      <c r="R2230" s="346" t="str">
        <f aca="false">N2230&amp;" "&amp;M2230&amp;" "&amp;O2230</f>
        <v>61100 9 1151</v>
      </c>
    </row>
    <row r="2231" customFormat="false" ht="11.25" hidden="false" customHeight="true" outlineLevel="0" collapsed="false">
      <c r="K2231" s="0" t="n">
        <v>2015</v>
      </c>
      <c r="L2231" s="0" t="n">
        <v>42</v>
      </c>
      <c r="M2231" s="0" t="n">
        <v>9</v>
      </c>
      <c r="N2231" s="0" t="n">
        <v>61100</v>
      </c>
      <c r="O2231" s="0" t="n">
        <v>1520</v>
      </c>
      <c r="P2231" s="346" t="n">
        <v>0.75</v>
      </c>
      <c r="Q2231" s="346" t="str">
        <f aca="false">N2231&amp;" "&amp;O2231</f>
        <v>61100 1520</v>
      </c>
      <c r="R2231" s="346" t="str">
        <f aca="false">N2231&amp;" "&amp;M2231&amp;" "&amp;O2231</f>
        <v>61100 9 1520</v>
      </c>
    </row>
    <row r="2232" customFormat="false" ht="11.25" hidden="false" customHeight="true" outlineLevel="0" collapsed="false">
      <c r="K2232" s="0" t="n">
        <v>2015</v>
      </c>
      <c r="L2232" s="0" t="n">
        <v>42</v>
      </c>
      <c r="M2232" s="0" t="n">
        <v>9</v>
      </c>
      <c r="N2232" s="0" t="n">
        <v>62100</v>
      </c>
      <c r="O2232" s="0" t="n">
        <v>1111</v>
      </c>
      <c r="P2232" s="346" t="n">
        <v>7</v>
      </c>
      <c r="Q2232" s="346" t="str">
        <f aca="false">N2232&amp;" "&amp;O2232</f>
        <v>62100 1111</v>
      </c>
      <c r="R2232" s="346" t="str">
        <f aca="false">N2232&amp;" "&amp;M2232&amp;" "&amp;O2232</f>
        <v>62100 9 1111</v>
      </c>
    </row>
    <row r="2233" customFormat="false" ht="11.25" hidden="false" customHeight="true" outlineLevel="0" collapsed="false">
      <c r="K2233" s="0" t="n">
        <v>2015</v>
      </c>
      <c r="L2233" s="0" t="n">
        <v>42</v>
      </c>
      <c r="M2233" s="0" t="n">
        <v>9</v>
      </c>
      <c r="N2233" s="0" t="n">
        <v>62100</v>
      </c>
      <c r="O2233" s="0" t="n">
        <v>1112</v>
      </c>
      <c r="P2233" s="346" t="n">
        <v>1</v>
      </c>
      <c r="Q2233" s="346" t="str">
        <f aca="false">N2233&amp;" "&amp;O2233</f>
        <v>62100 1112</v>
      </c>
      <c r="R2233" s="346" t="str">
        <f aca="false">N2233&amp;" "&amp;M2233&amp;" "&amp;O2233</f>
        <v>62100 9 1112</v>
      </c>
    </row>
    <row r="2234" customFormat="false" ht="11.25" hidden="false" customHeight="true" outlineLevel="0" collapsed="false">
      <c r="K2234" s="0" t="n">
        <v>2015</v>
      </c>
      <c r="L2234" s="0" t="n">
        <v>42</v>
      </c>
      <c r="M2234" s="0" t="n">
        <v>9</v>
      </c>
      <c r="N2234" s="0" t="n">
        <v>62100</v>
      </c>
      <c r="O2234" s="0" t="n">
        <v>1113</v>
      </c>
      <c r="P2234" s="346" t="n">
        <v>2</v>
      </c>
      <c r="Q2234" s="346" t="str">
        <f aca="false">N2234&amp;" "&amp;O2234</f>
        <v>62100 1113</v>
      </c>
      <c r="R2234" s="346" t="str">
        <f aca="false">N2234&amp;" "&amp;M2234&amp;" "&amp;O2234</f>
        <v>62100 9 1113</v>
      </c>
    </row>
    <row r="2235" customFormat="false" ht="11.25" hidden="false" customHeight="true" outlineLevel="0" collapsed="false">
      <c r="K2235" s="0" t="n">
        <v>2015</v>
      </c>
      <c r="L2235" s="0" t="n">
        <v>42</v>
      </c>
      <c r="M2235" s="0" t="n">
        <v>9</v>
      </c>
      <c r="N2235" s="0" t="n">
        <v>62100</v>
      </c>
      <c r="O2235" s="0" t="n">
        <v>1130</v>
      </c>
      <c r="P2235" s="346" t="n">
        <v>9</v>
      </c>
      <c r="Q2235" s="346" t="str">
        <f aca="false">N2235&amp;" "&amp;O2235</f>
        <v>62100 1130</v>
      </c>
      <c r="R2235" s="346" t="str">
        <f aca="false">N2235&amp;" "&amp;M2235&amp;" "&amp;O2235</f>
        <v>62100 9 1130</v>
      </c>
    </row>
    <row r="2236" customFormat="false" ht="11.25" hidden="false" customHeight="true" outlineLevel="0" collapsed="false">
      <c r="K2236" s="0" t="n">
        <v>2015</v>
      </c>
      <c r="L2236" s="0" t="n">
        <v>42</v>
      </c>
      <c r="M2236" s="0" t="n">
        <v>9</v>
      </c>
      <c r="N2236" s="0" t="n">
        <v>62100</v>
      </c>
      <c r="O2236" s="0" t="n">
        <v>1150</v>
      </c>
      <c r="P2236" s="346" t="n">
        <v>8.5</v>
      </c>
      <c r="Q2236" s="346" t="str">
        <f aca="false">N2236&amp;" "&amp;O2236</f>
        <v>62100 1150</v>
      </c>
      <c r="R2236" s="346" t="str">
        <f aca="false">N2236&amp;" "&amp;M2236&amp;" "&amp;O2236</f>
        <v>62100 9 1150</v>
      </c>
    </row>
    <row r="2237" customFormat="false" ht="11.25" hidden="false" customHeight="true" outlineLevel="0" collapsed="false">
      <c r="K2237" s="0" t="n">
        <v>2015</v>
      </c>
      <c r="L2237" s="0" t="n">
        <v>42</v>
      </c>
      <c r="M2237" s="0" t="n">
        <v>9</v>
      </c>
      <c r="N2237" s="0" t="n">
        <v>62200</v>
      </c>
      <c r="O2237" s="0" t="n">
        <v>1131</v>
      </c>
      <c r="P2237" s="346" t="n">
        <v>24</v>
      </c>
      <c r="Q2237" s="346" t="str">
        <f aca="false">N2237&amp;" "&amp;O2237</f>
        <v>62200 1131</v>
      </c>
      <c r="R2237" s="346" t="str">
        <f aca="false">N2237&amp;" "&amp;M2237&amp;" "&amp;O2237</f>
        <v>62200 9 1131</v>
      </c>
    </row>
    <row r="2238" customFormat="false" ht="11.25" hidden="false" customHeight="true" outlineLevel="0" collapsed="false">
      <c r="K2238" s="0" t="n">
        <v>2015</v>
      </c>
      <c r="L2238" s="0" t="n">
        <v>42</v>
      </c>
      <c r="M2238" s="0" t="n">
        <v>9</v>
      </c>
      <c r="N2238" s="0" t="n">
        <v>62200</v>
      </c>
      <c r="O2238" s="0" t="n">
        <v>1132</v>
      </c>
      <c r="P2238" s="346" t="n">
        <v>11</v>
      </c>
      <c r="Q2238" s="346" t="str">
        <f aca="false">N2238&amp;" "&amp;O2238</f>
        <v>62200 1132</v>
      </c>
      <c r="R2238" s="346" t="str">
        <f aca="false">N2238&amp;" "&amp;M2238&amp;" "&amp;O2238</f>
        <v>62200 9 1132</v>
      </c>
    </row>
    <row r="2239" customFormat="false" ht="11.25" hidden="false" customHeight="true" outlineLevel="0" collapsed="false">
      <c r="K2239" s="0" t="n">
        <v>2015</v>
      </c>
      <c r="L2239" s="0" t="n">
        <v>42</v>
      </c>
      <c r="M2239" s="0" t="n">
        <v>9</v>
      </c>
      <c r="N2239" s="0" t="n">
        <v>62200</v>
      </c>
      <c r="O2239" s="0" t="n">
        <v>1134</v>
      </c>
      <c r="P2239" s="346" t="n">
        <v>1.56</v>
      </c>
      <c r="Q2239" s="346" t="str">
        <f aca="false">N2239&amp;" "&amp;O2239</f>
        <v>62200 1134</v>
      </c>
      <c r="R2239" s="346" t="str">
        <f aca="false">N2239&amp;" "&amp;M2239&amp;" "&amp;O2239</f>
        <v>62200 9 1134</v>
      </c>
    </row>
    <row r="2240" customFormat="false" ht="11.25" hidden="false" customHeight="true" outlineLevel="0" collapsed="false">
      <c r="K2240" s="0" t="n">
        <v>2015</v>
      </c>
      <c r="L2240" s="0" t="n">
        <v>42</v>
      </c>
      <c r="M2240" s="0" t="n">
        <v>9</v>
      </c>
      <c r="N2240" s="0" t="n">
        <v>62200</v>
      </c>
      <c r="O2240" s="0" t="n">
        <v>1150</v>
      </c>
      <c r="P2240" s="346" t="n">
        <v>0.6</v>
      </c>
      <c r="Q2240" s="346" t="str">
        <f aca="false">N2240&amp;" "&amp;O2240</f>
        <v>62200 1150</v>
      </c>
      <c r="R2240" s="346" t="str">
        <f aca="false">N2240&amp;" "&amp;M2240&amp;" "&amp;O2240</f>
        <v>62200 9 1150</v>
      </c>
    </row>
    <row r="2241" customFormat="false" ht="11.25" hidden="false" customHeight="true" outlineLevel="0" collapsed="false">
      <c r="K2241" s="0" t="n">
        <v>2015</v>
      </c>
      <c r="L2241" s="0" t="n">
        <v>42</v>
      </c>
      <c r="M2241" s="0" t="n">
        <v>9</v>
      </c>
      <c r="N2241" s="0" t="n">
        <v>63000</v>
      </c>
      <c r="O2241" s="0" t="n">
        <v>1130</v>
      </c>
      <c r="P2241" s="346" t="n">
        <v>2</v>
      </c>
      <c r="Q2241" s="346" t="str">
        <f aca="false">N2241&amp;" "&amp;O2241</f>
        <v>63000 1130</v>
      </c>
      <c r="R2241" s="346" t="str">
        <f aca="false">N2241&amp;" "&amp;M2241&amp;" "&amp;O2241</f>
        <v>63000 9 1130</v>
      </c>
    </row>
    <row r="2242" customFormat="false" ht="11.25" hidden="false" customHeight="true" outlineLevel="0" collapsed="false">
      <c r="K2242" s="0" t="n">
        <v>2015</v>
      </c>
      <c r="L2242" s="0" t="n">
        <v>42</v>
      </c>
      <c r="M2242" s="0" t="n">
        <v>9</v>
      </c>
      <c r="N2242" s="0" t="n">
        <v>63000</v>
      </c>
      <c r="O2242" s="0" t="n">
        <v>1150</v>
      </c>
      <c r="P2242" s="346" t="n">
        <v>1.8</v>
      </c>
      <c r="Q2242" s="346" t="str">
        <f aca="false">N2242&amp;" "&amp;O2242</f>
        <v>63000 1150</v>
      </c>
      <c r="R2242" s="346" t="str">
        <f aca="false">N2242&amp;" "&amp;M2242&amp;" "&amp;O2242</f>
        <v>63000 9 1150</v>
      </c>
    </row>
    <row r="2243" customFormat="false" ht="11.25" hidden="false" customHeight="true" outlineLevel="0" collapsed="false">
      <c r="K2243" s="0" t="n">
        <v>2015</v>
      </c>
      <c r="L2243" s="0" t="n">
        <v>42</v>
      </c>
      <c r="M2243" s="0" t="n">
        <v>9</v>
      </c>
      <c r="N2243" s="0" t="n">
        <v>63000</v>
      </c>
      <c r="O2243" s="0" t="n">
        <v>1170</v>
      </c>
      <c r="P2243" s="346" t="n">
        <v>290.5</v>
      </c>
      <c r="Q2243" s="346" t="str">
        <f aca="false">N2243&amp;" "&amp;O2243</f>
        <v>63000 1170</v>
      </c>
      <c r="R2243" s="346" t="str">
        <f aca="false">N2243&amp;" "&amp;M2243&amp;" "&amp;O2243</f>
        <v>63000 9 1170</v>
      </c>
    </row>
    <row r="2244" customFormat="false" ht="11.25" hidden="false" customHeight="true" outlineLevel="0" collapsed="false">
      <c r="K2244" s="0" t="n">
        <v>2015</v>
      </c>
      <c r="L2244" s="0" t="n">
        <v>42</v>
      </c>
      <c r="M2244" s="0" t="n">
        <v>9</v>
      </c>
      <c r="N2244" s="0" t="n">
        <v>64000</v>
      </c>
      <c r="O2244" s="0" t="n">
        <v>1130</v>
      </c>
      <c r="P2244" s="346" t="n">
        <v>2.2</v>
      </c>
      <c r="Q2244" s="346" t="str">
        <f aca="false">N2244&amp;" "&amp;O2244</f>
        <v>64000 1130</v>
      </c>
      <c r="R2244" s="346" t="str">
        <f aca="false">N2244&amp;" "&amp;M2244&amp;" "&amp;O2244</f>
        <v>64000 9 1130</v>
      </c>
    </row>
    <row r="2245" customFormat="false" ht="11.25" hidden="false" customHeight="true" outlineLevel="0" collapsed="false">
      <c r="K2245" s="0" t="n">
        <v>2015</v>
      </c>
      <c r="L2245" s="0" t="n">
        <v>42</v>
      </c>
      <c r="M2245" s="0" t="n">
        <v>9</v>
      </c>
      <c r="N2245" s="0" t="n">
        <v>64000</v>
      </c>
      <c r="O2245" s="0" t="n">
        <v>1150</v>
      </c>
      <c r="P2245" s="346" t="n">
        <v>1</v>
      </c>
      <c r="Q2245" s="346" t="str">
        <f aca="false">N2245&amp;" "&amp;O2245</f>
        <v>64000 1150</v>
      </c>
      <c r="R2245" s="346" t="str">
        <f aca="false">N2245&amp;" "&amp;M2245&amp;" "&amp;O2245</f>
        <v>64000 9 1150</v>
      </c>
    </row>
    <row r="2246" customFormat="false" ht="11.25" hidden="false" customHeight="true" outlineLevel="0" collapsed="false">
      <c r="K2246" s="0" t="n">
        <v>2015</v>
      </c>
      <c r="L2246" s="0" t="n">
        <v>42</v>
      </c>
      <c r="M2246" s="0" t="n">
        <v>9</v>
      </c>
      <c r="N2246" s="0" t="n">
        <v>64000</v>
      </c>
      <c r="O2246" s="0" t="n">
        <v>1160</v>
      </c>
      <c r="P2246" s="346" t="n">
        <v>26</v>
      </c>
      <c r="Q2246" s="346" t="str">
        <f aca="false">N2246&amp;" "&amp;O2246</f>
        <v>64000 1160</v>
      </c>
      <c r="R2246" s="346" t="str">
        <f aca="false">N2246&amp;" "&amp;M2246&amp;" "&amp;O2246</f>
        <v>64000 9 1160</v>
      </c>
    </row>
    <row r="2247" customFormat="false" ht="11.25" hidden="false" customHeight="true" outlineLevel="0" collapsed="false">
      <c r="K2247" s="0" t="n">
        <v>2015</v>
      </c>
      <c r="L2247" s="0" t="n">
        <v>42</v>
      </c>
      <c r="M2247" s="0" t="n">
        <v>9</v>
      </c>
      <c r="N2247" s="0" t="n">
        <v>64000</v>
      </c>
      <c r="O2247" s="0" t="n">
        <v>1190</v>
      </c>
      <c r="P2247" s="346" t="n">
        <v>113.5</v>
      </c>
      <c r="Q2247" s="346" t="str">
        <f aca="false">N2247&amp;" "&amp;O2247</f>
        <v>64000 1190</v>
      </c>
      <c r="R2247" s="346" t="str">
        <f aca="false">N2247&amp;" "&amp;M2247&amp;" "&amp;O2247</f>
        <v>64000 9 1190</v>
      </c>
    </row>
    <row r="2248" customFormat="false" ht="11.25" hidden="false" customHeight="true" outlineLevel="0" collapsed="false">
      <c r="K2248" s="0" t="n">
        <v>2015</v>
      </c>
      <c r="L2248" s="0" t="n">
        <v>42</v>
      </c>
      <c r="M2248" s="0" t="n">
        <v>9</v>
      </c>
      <c r="N2248" s="0" t="n">
        <v>65000</v>
      </c>
      <c r="O2248" s="0" t="n">
        <v>1130</v>
      </c>
      <c r="P2248" s="346" t="n">
        <v>3</v>
      </c>
      <c r="Q2248" s="346" t="str">
        <f aca="false">N2248&amp;" "&amp;O2248</f>
        <v>65000 1130</v>
      </c>
      <c r="R2248" s="346" t="str">
        <f aca="false">N2248&amp;" "&amp;M2248&amp;" "&amp;O2248</f>
        <v>65000 9 1130</v>
      </c>
    </row>
    <row r="2249" customFormat="false" ht="11.25" hidden="false" customHeight="true" outlineLevel="0" collapsed="false">
      <c r="K2249" s="0" t="n">
        <v>2015</v>
      </c>
      <c r="L2249" s="0" t="n">
        <v>42</v>
      </c>
      <c r="M2249" s="0" t="n">
        <v>9</v>
      </c>
      <c r="N2249" s="0" t="n">
        <v>65000</v>
      </c>
      <c r="O2249" s="0" t="n">
        <v>1150</v>
      </c>
      <c r="P2249" s="346" t="n">
        <v>1</v>
      </c>
      <c r="Q2249" s="346" t="str">
        <f aca="false">N2249&amp;" "&amp;O2249</f>
        <v>65000 1150</v>
      </c>
      <c r="R2249" s="346" t="str">
        <f aca="false">N2249&amp;" "&amp;M2249&amp;" "&amp;O2249</f>
        <v>65000 9 1150</v>
      </c>
    </row>
    <row r="2250" customFormat="false" ht="11.25" hidden="false" customHeight="true" outlineLevel="0" collapsed="false">
      <c r="K2250" s="0" t="n">
        <v>2015</v>
      </c>
      <c r="L2250" s="0" t="n">
        <v>42</v>
      </c>
      <c r="M2250" s="0" t="n">
        <v>9</v>
      </c>
      <c r="N2250" s="0" t="n">
        <v>65000</v>
      </c>
      <c r="O2250" s="0" t="n">
        <v>1190</v>
      </c>
      <c r="P2250" s="346" t="n">
        <v>165.14</v>
      </c>
      <c r="Q2250" s="346" t="str">
        <f aca="false">N2250&amp;" "&amp;O2250</f>
        <v>65000 1190</v>
      </c>
      <c r="R2250" s="346" t="str">
        <f aca="false">N2250&amp;" "&amp;M2250&amp;" "&amp;O2250</f>
        <v>65000 9 1190</v>
      </c>
    </row>
    <row r="2251" customFormat="false" ht="11.25" hidden="false" customHeight="true" outlineLevel="0" collapsed="false">
      <c r="K2251" s="0" t="n">
        <v>2015</v>
      </c>
      <c r="L2251" s="0" t="n">
        <v>42</v>
      </c>
      <c r="M2251" s="0" t="n">
        <v>9</v>
      </c>
      <c r="N2251" s="0" t="n">
        <v>66000</v>
      </c>
      <c r="O2251" s="0" t="n">
        <v>1130</v>
      </c>
      <c r="P2251" s="346" t="n">
        <v>1</v>
      </c>
      <c r="Q2251" s="346" t="str">
        <f aca="false">N2251&amp;" "&amp;O2251</f>
        <v>66000 1130</v>
      </c>
      <c r="R2251" s="346" t="str">
        <f aca="false">N2251&amp;" "&amp;M2251&amp;" "&amp;O2251</f>
        <v>66000 9 1130</v>
      </c>
    </row>
    <row r="2252" customFormat="false" ht="11.25" hidden="false" customHeight="true" outlineLevel="0" collapsed="false">
      <c r="K2252" s="0" t="n">
        <v>2015</v>
      </c>
      <c r="L2252" s="0" t="n">
        <v>42</v>
      </c>
      <c r="M2252" s="0" t="n">
        <v>9</v>
      </c>
      <c r="N2252" s="0" t="n">
        <v>68000</v>
      </c>
      <c r="O2252" s="0" t="n">
        <v>1120</v>
      </c>
      <c r="P2252" s="346" t="n">
        <v>9</v>
      </c>
      <c r="Q2252" s="346" t="str">
        <f aca="false">N2252&amp;" "&amp;O2252</f>
        <v>68000 1120</v>
      </c>
      <c r="R2252" s="346" t="str">
        <f aca="false">N2252&amp;" "&amp;M2252&amp;" "&amp;O2252</f>
        <v>68000 9 1120</v>
      </c>
    </row>
    <row r="2253" customFormat="false" ht="11.25" hidden="false" customHeight="true" outlineLevel="0" collapsed="false">
      <c r="K2253" s="0" t="n">
        <v>2015</v>
      </c>
      <c r="L2253" s="0" t="n">
        <v>42</v>
      </c>
      <c r="M2253" s="0" t="n">
        <v>9</v>
      </c>
      <c r="N2253" s="0" t="n">
        <v>68000</v>
      </c>
      <c r="O2253" s="0" t="n">
        <v>1133</v>
      </c>
      <c r="P2253" s="346" t="n">
        <v>6</v>
      </c>
      <c r="Q2253" s="346" t="str">
        <f aca="false">N2253&amp;" "&amp;O2253</f>
        <v>68000 1133</v>
      </c>
      <c r="R2253" s="346" t="str">
        <f aca="false">N2253&amp;" "&amp;M2253&amp;" "&amp;O2253</f>
        <v>68000 9 1133</v>
      </c>
    </row>
    <row r="2254" customFormat="false" ht="11.25" hidden="false" customHeight="true" outlineLevel="0" collapsed="false">
      <c r="K2254" s="0" t="n">
        <v>2015</v>
      </c>
      <c r="L2254" s="0" t="n">
        <v>42</v>
      </c>
      <c r="M2254" s="0" t="n">
        <v>9</v>
      </c>
      <c r="N2254" s="0" t="n">
        <v>68000</v>
      </c>
      <c r="O2254" s="0" t="n">
        <v>1141</v>
      </c>
      <c r="P2254" s="346" t="n">
        <v>33</v>
      </c>
      <c r="Q2254" s="346" t="str">
        <f aca="false">N2254&amp;" "&amp;O2254</f>
        <v>68000 1141</v>
      </c>
      <c r="R2254" s="346" t="str">
        <f aca="false">N2254&amp;" "&amp;M2254&amp;" "&amp;O2254</f>
        <v>68000 9 1141</v>
      </c>
    </row>
    <row r="2255" customFormat="false" ht="11.25" hidden="false" customHeight="true" outlineLevel="0" collapsed="false">
      <c r="K2255" s="0" t="n">
        <v>2015</v>
      </c>
      <c r="L2255" s="0" t="n">
        <v>42</v>
      </c>
      <c r="M2255" s="0" t="n">
        <v>9</v>
      </c>
      <c r="N2255" s="0" t="n">
        <v>68000</v>
      </c>
      <c r="O2255" s="0" t="n">
        <v>1150</v>
      </c>
      <c r="P2255" s="346" t="n">
        <v>1</v>
      </c>
      <c r="Q2255" s="346" t="str">
        <f aca="false">N2255&amp;" "&amp;O2255</f>
        <v>68000 1150</v>
      </c>
      <c r="R2255" s="346" t="str">
        <f aca="false">N2255&amp;" "&amp;M2255&amp;" "&amp;O2255</f>
        <v>68000 9 1150</v>
      </c>
    </row>
    <row r="2256" customFormat="false" ht="11.25" hidden="false" customHeight="true" outlineLevel="0" collapsed="false">
      <c r="K2256" s="0" t="n">
        <v>2015</v>
      </c>
      <c r="L2256" s="0" t="n">
        <v>43</v>
      </c>
      <c r="M2256" s="0" t="n">
        <v>9</v>
      </c>
      <c r="N2256" s="0" t="n">
        <v>64000</v>
      </c>
      <c r="O2256" s="0" t="n">
        <v>1140</v>
      </c>
      <c r="P2256" s="346" t="n">
        <v>27</v>
      </c>
      <c r="Q2256" s="346" t="str">
        <f aca="false">N2256&amp;" "&amp;O2256</f>
        <v>64000 1140</v>
      </c>
      <c r="R2256" s="346" t="str">
        <f aca="false">N2256&amp;" "&amp;M2256&amp;" "&amp;O2256</f>
        <v>64000 9 1140</v>
      </c>
    </row>
    <row r="2257" customFormat="false" ht="11.25" hidden="false" customHeight="true" outlineLevel="0" collapsed="false">
      <c r="K2257" s="0" t="n">
        <v>2015</v>
      </c>
      <c r="L2257" s="0" t="n">
        <v>43</v>
      </c>
      <c r="M2257" s="0" t="n">
        <v>9</v>
      </c>
      <c r="N2257" s="0" t="n">
        <v>64000</v>
      </c>
      <c r="O2257" s="0" t="n">
        <v>1150</v>
      </c>
      <c r="P2257" s="346" t="n">
        <v>4</v>
      </c>
      <c r="Q2257" s="346" t="str">
        <f aca="false">N2257&amp;" "&amp;O2257</f>
        <v>64000 1150</v>
      </c>
      <c r="R2257" s="346" t="str">
        <f aca="false">N2257&amp;" "&amp;M2257&amp;" "&amp;O2257</f>
        <v>64000 9 1150</v>
      </c>
    </row>
    <row r="2258" customFormat="false" ht="11.25" hidden="false" customHeight="true" outlineLevel="0" collapsed="false">
      <c r="K2258" s="0" t="n">
        <v>2015</v>
      </c>
      <c r="L2258" s="0" t="n">
        <v>43</v>
      </c>
      <c r="M2258" s="0" t="n">
        <v>9</v>
      </c>
      <c r="N2258" s="0" t="n">
        <v>64000</v>
      </c>
      <c r="O2258" s="0" t="n">
        <v>1160</v>
      </c>
      <c r="P2258" s="346" t="n">
        <v>104.55</v>
      </c>
      <c r="Q2258" s="346" t="str">
        <f aca="false">N2258&amp;" "&amp;O2258</f>
        <v>64000 1160</v>
      </c>
      <c r="R2258" s="346" t="str">
        <f aca="false">N2258&amp;" "&amp;M2258&amp;" "&amp;O2258</f>
        <v>64000 9 1160</v>
      </c>
    </row>
    <row r="2259" customFormat="false" ht="11.25" hidden="false" customHeight="true" outlineLevel="0" collapsed="false">
      <c r="K2259" s="0" t="n">
        <v>2015</v>
      </c>
      <c r="L2259" s="0" t="n">
        <v>43</v>
      </c>
      <c r="M2259" s="0" t="n">
        <v>9</v>
      </c>
      <c r="N2259" s="0" t="n">
        <v>64000</v>
      </c>
      <c r="O2259" s="0" t="n">
        <v>1180</v>
      </c>
      <c r="P2259" s="346" t="n">
        <v>67.49</v>
      </c>
      <c r="Q2259" s="346" t="str">
        <f aca="false">N2259&amp;" "&amp;O2259</f>
        <v>64000 1180</v>
      </c>
      <c r="R2259" s="346" t="str">
        <f aca="false">N2259&amp;" "&amp;M2259&amp;" "&amp;O2259</f>
        <v>64000 9 1180</v>
      </c>
    </row>
    <row r="2260" customFormat="false" ht="11.25" hidden="false" customHeight="true" outlineLevel="0" collapsed="false">
      <c r="K2260" s="0" t="n">
        <v>2015</v>
      </c>
      <c r="L2260" s="0" t="n">
        <v>43</v>
      </c>
      <c r="M2260" s="0" t="n">
        <v>9</v>
      </c>
      <c r="N2260" s="0" t="n">
        <v>64000</v>
      </c>
      <c r="O2260" s="0" t="n">
        <v>1190</v>
      </c>
      <c r="P2260" s="346" t="n">
        <v>383.66</v>
      </c>
      <c r="Q2260" s="346" t="str">
        <f aca="false">N2260&amp;" "&amp;O2260</f>
        <v>64000 1190</v>
      </c>
      <c r="R2260" s="346" t="str">
        <f aca="false">N2260&amp;" "&amp;M2260&amp;" "&amp;O2260</f>
        <v>64000 9 1190</v>
      </c>
    </row>
    <row r="2261" customFormat="false" ht="11.25" hidden="false" customHeight="true" outlineLevel="0" collapsed="false">
      <c r="K2261" s="0" t="n">
        <v>2015</v>
      </c>
      <c r="L2261" s="0" t="n">
        <v>43</v>
      </c>
      <c r="M2261" s="0" t="n">
        <v>9</v>
      </c>
      <c r="N2261" s="0" t="n">
        <v>65000</v>
      </c>
      <c r="O2261" s="0" t="n">
        <v>1110</v>
      </c>
      <c r="P2261" s="346" t="n">
        <v>2</v>
      </c>
      <c r="Q2261" s="346" t="str">
        <f aca="false">N2261&amp;" "&amp;O2261</f>
        <v>65000 1110</v>
      </c>
      <c r="R2261" s="346" t="str">
        <f aca="false">N2261&amp;" "&amp;M2261&amp;" "&amp;O2261</f>
        <v>65000 9 1110</v>
      </c>
    </row>
    <row r="2262" customFormat="false" ht="11.25" hidden="false" customHeight="true" outlineLevel="0" collapsed="false">
      <c r="K2262" s="0" t="n">
        <v>2015</v>
      </c>
      <c r="L2262" s="0" t="n">
        <v>43</v>
      </c>
      <c r="M2262" s="0" t="n">
        <v>9</v>
      </c>
      <c r="N2262" s="0" t="n">
        <v>65000</v>
      </c>
      <c r="O2262" s="0" t="n">
        <v>1130</v>
      </c>
      <c r="P2262" s="346" t="n">
        <v>9</v>
      </c>
      <c r="Q2262" s="346" t="str">
        <f aca="false">N2262&amp;" "&amp;O2262</f>
        <v>65000 1130</v>
      </c>
      <c r="R2262" s="346" t="str">
        <f aca="false">N2262&amp;" "&amp;M2262&amp;" "&amp;O2262</f>
        <v>65000 9 1130</v>
      </c>
    </row>
    <row r="2263" customFormat="false" ht="11.25" hidden="false" customHeight="true" outlineLevel="0" collapsed="false">
      <c r="K2263" s="0" t="n">
        <v>2015</v>
      </c>
      <c r="L2263" s="0" t="n">
        <v>43</v>
      </c>
      <c r="M2263" s="0" t="n">
        <v>9</v>
      </c>
      <c r="N2263" s="0" t="n">
        <v>65000</v>
      </c>
      <c r="O2263" s="0" t="n">
        <v>1150</v>
      </c>
      <c r="P2263" s="346" t="n">
        <v>8</v>
      </c>
      <c r="Q2263" s="346" t="str">
        <f aca="false">N2263&amp;" "&amp;O2263</f>
        <v>65000 1150</v>
      </c>
      <c r="R2263" s="346" t="str">
        <f aca="false">N2263&amp;" "&amp;M2263&amp;" "&amp;O2263</f>
        <v>65000 9 1150</v>
      </c>
    </row>
    <row r="2264" customFormat="false" ht="11.25" hidden="false" customHeight="true" outlineLevel="0" collapsed="false">
      <c r="K2264" s="0" t="n">
        <v>2015</v>
      </c>
      <c r="L2264" s="0" t="n">
        <v>43</v>
      </c>
      <c r="M2264" s="0" t="n">
        <v>9</v>
      </c>
      <c r="N2264" s="0" t="n">
        <v>65000</v>
      </c>
      <c r="O2264" s="0" t="n">
        <v>1160</v>
      </c>
      <c r="P2264" s="346" t="n">
        <v>1</v>
      </c>
      <c r="Q2264" s="346" t="str">
        <f aca="false">N2264&amp;" "&amp;O2264</f>
        <v>65000 1160</v>
      </c>
      <c r="R2264" s="346" t="str">
        <f aca="false">N2264&amp;" "&amp;M2264&amp;" "&amp;O2264</f>
        <v>65000 9 1160</v>
      </c>
    </row>
    <row r="2265" customFormat="false" ht="11.25" hidden="false" customHeight="true" outlineLevel="0" collapsed="false">
      <c r="K2265" s="0" t="n">
        <v>2015</v>
      </c>
      <c r="L2265" s="0" t="n">
        <v>43</v>
      </c>
      <c r="M2265" s="0" t="n">
        <v>9</v>
      </c>
      <c r="N2265" s="0" t="n">
        <v>65000</v>
      </c>
      <c r="O2265" s="0" t="n">
        <v>1180</v>
      </c>
      <c r="P2265" s="346" t="n">
        <v>2</v>
      </c>
      <c r="Q2265" s="346" t="str">
        <f aca="false">N2265&amp;" "&amp;O2265</f>
        <v>65000 1180</v>
      </c>
      <c r="R2265" s="346" t="str">
        <f aca="false">N2265&amp;" "&amp;M2265&amp;" "&amp;O2265</f>
        <v>65000 9 1180</v>
      </c>
    </row>
    <row r="2266" customFormat="false" ht="11.25" hidden="false" customHeight="true" outlineLevel="0" collapsed="false">
      <c r="K2266" s="0" t="n">
        <v>2015</v>
      </c>
      <c r="L2266" s="0" t="n">
        <v>43</v>
      </c>
      <c r="M2266" s="0" t="n">
        <v>9</v>
      </c>
      <c r="N2266" s="0" t="n">
        <v>65000</v>
      </c>
      <c r="O2266" s="0" t="n">
        <v>1190</v>
      </c>
      <c r="P2266" s="346" t="n">
        <v>370.2</v>
      </c>
      <c r="Q2266" s="346" t="str">
        <f aca="false">N2266&amp;" "&amp;O2266</f>
        <v>65000 1190</v>
      </c>
      <c r="R2266" s="346" t="str">
        <f aca="false">N2266&amp;" "&amp;M2266&amp;" "&amp;O2266</f>
        <v>65000 9 1190</v>
      </c>
    </row>
    <row r="2267" customFormat="false" ht="11.25" hidden="false" customHeight="true" outlineLevel="0" collapsed="false">
      <c r="K2267" s="0" t="n">
        <v>2015</v>
      </c>
      <c r="L2267" s="0" t="n">
        <v>43</v>
      </c>
      <c r="M2267" s="0" t="n">
        <v>9</v>
      </c>
      <c r="N2267" s="0" t="n">
        <v>68000</v>
      </c>
      <c r="O2267" s="0" t="n">
        <v>1110</v>
      </c>
      <c r="P2267" s="346" t="n">
        <v>2</v>
      </c>
      <c r="Q2267" s="346" t="str">
        <f aca="false">N2267&amp;" "&amp;O2267</f>
        <v>68000 1110</v>
      </c>
      <c r="R2267" s="346" t="str">
        <f aca="false">N2267&amp;" "&amp;M2267&amp;" "&amp;O2267</f>
        <v>68000 9 1110</v>
      </c>
    </row>
    <row r="2268" customFormat="false" ht="11.25" hidden="false" customHeight="true" outlineLevel="0" collapsed="false">
      <c r="K2268" s="0" t="n">
        <v>2015</v>
      </c>
      <c r="L2268" s="0" t="n">
        <v>43</v>
      </c>
      <c r="M2268" s="0" t="n">
        <v>9</v>
      </c>
      <c r="N2268" s="0" t="n">
        <v>68000</v>
      </c>
      <c r="O2268" s="0" t="n">
        <v>1120</v>
      </c>
      <c r="P2268" s="346" t="n">
        <v>2</v>
      </c>
      <c r="Q2268" s="346" t="str">
        <f aca="false">N2268&amp;" "&amp;O2268</f>
        <v>68000 1120</v>
      </c>
      <c r="R2268" s="346" t="str">
        <f aca="false">N2268&amp;" "&amp;M2268&amp;" "&amp;O2268</f>
        <v>68000 9 1120</v>
      </c>
    </row>
    <row r="2269" customFormat="false" ht="11.25" hidden="false" customHeight="true" outlineLevel="0" collapsed="false">
      <c r="K2269" s="0" t="n">
        <v>2015</v>
      </c>
      <c r="L2269" s="0" t="n">
        <v>43</v>
      </c>
      <c r="M2269" s="0" t="n">
        <v>9</v>
      </c>
      <c r="N2269" s="0" t="n">
        <v>68000</v>
      </c>
      <c r="O2269" s="0" t="n">
        <v>1133</v>
      </c>
      <c r="P2269" s="346" t="n">
        <v>43</v>
      </c>
      <c r="Q2269" s="346" t="str">
        <f aca="false">N2269&amp;" "&amp;O2269</f>
        <v>68000 1133</v>
      </c>
      <c r="R2269" s="346" t="str">
        <f aca="false">N2269&amp;" "&amp;M2269&amp;" "&amp;O2269</f>
        <v>68000 9 1133</v>
      </c>
    </row>
    <row r="2270" customFormat="false" ht="11.25" hidden="false" customHeight="true" outlineLevel="0" collapsed="false">
      <c r="K2270" s="0" t="n">
        <v>2015</v>
      </c>
      <c r="L2270" s="0" t="n">
        <v>43</v>
      </c>
      <c r="M2270" s="0" t="n">
        <v>9</v>
      </c>
      <c r="N2270" s="0" t="n">
        <v>68000</v>
      </c>
      <c r="O2270" s="0" t="n">
        <v>1141</v>
      </c>
      <c r="P2270" s="346" t="n">
        <v>80</v>
      </c>
      <c r="Q2270" s="346" t="str">
        <f aca="false">N2270&amp;" "&amp;O2270</f>
        <v>68000 1141</v>
      </c>
      <c r="R2270" s="346" t="str">
        <f aca="false">N2270&amp;" "&amp;M2270&amp;" "&amp;O2270</f>
        <v>68000 9 1141</v>
      </c>
    </row>
    <row r="2271" customFormat="false" ht="11.25" hidden="false" customHeight="true" outlineLevel="0" collapsed="false">
      <c r="K2271" s="0" t="n">
        <v>2015</v>
      </c>
      <c r="L2271" s="0" t="n">
        <v>43</v>
      </c>
      <c r="M2271" s="0" t="n">
        <v>9</v>
      </c>
      <c r="N2271" s="0" t="n">
        <v>68000</v>
      </c>
      <c r="O2271" s="0" t="n">
        <v>1150</v>
      </c>
      <c r="P2271" s="346" t="n">
        <v>2</v>
      </c>
      <c r="Q2271" s="346" t="str">
        <f aca="false">N2271&amp;" "&amp;O2271</f>
        <v>68000 1150</v>
      </c>
      <c r="R2271" s="346" t="str">
        <f aca="false">N2271&amp;" "&amp;M2271&amp;" "&amp;O2271</f>
        <v>68000 9 1150</v>
      </c>
    </row>
    <row r="2272" customFormat="false" ht="11.25" hidden="false" customHeight="true" outlineLevel="0" collapsed="false">
      <c r="K2272" s="0" t="n">
        <v>2015</v>
      </c>
      <c r="L2272" s="0" t="n">
        <v>43</v>
      </c>
      <c r="M2272" s="0" t="n">
        <v>2</v>
      </c>
      <c r="N2272" s="0" t="n">
        <v>61100</v>
      </c>
      <c r="O2272" s="0" t="n">
        <v>1120</v>
      </c>
      <c r="P2272" s="346" t="n">
        <v>2269.39</v>
      </c>
      <c r="Q2272" s="346" t="str">
        <f aca="false">N2272&amp;" "&amp;O2272</f>
        <v>61100 1120</v>
      </c>
      <c r="R2272" s="346" t="str">
        <f aca="false">N2272&amp;" "&amp;M2272&amp;" "&amp;O2272</f>
        <v>61100 2 1120</v>
      </c>
    </row>
    <row r="2273" customFormat="false" ht="11.25" hidden="false" customHeight="true" outlineLevel="0" collapsed="false">
      <c r="K2273" s="0" t="n">
        <v>2015</v>
      </c>
      <c r="L2273" s="0" t="n">
        <v>43</v>
      </c>
      <c r="M2273" s="0" t="n">
        <v>2</v>
      </c>
      <c r="N2273" s="0" t="n">
        <v>61100</v>
      </c>
      <c r="O2273" s="0" t="n">
        <v>1151</v>
      </c>
      <c r="P2273" s="346" t="n">
        <v>448.49</v>
      </c>
      <c r="Q2273" s="346" t="str">
        <f aca="false">N2273&amp;" "&amp;O2273</f>
        <v>61100 1151</v>
      </c>
      <c r="R2273" s="346" t="str">
        <f aca="false">N2273&amp;" "&amp;M2273&amp;" "&amp;O2273</f>
        <v>61100 2 1151</v>
      </c>
    </row>
    <row r="2274" customFormat="false" ht="11.25" hidden="false" customHeight="true" outlineLevel="0" collapsed="false">
      <c r="K2274" s="0" t="n">
        <v>2015</v>
      </c>
      <c r="L2274" s="0" t="n">
        <v>43</v>
      </c>
      <c r="M2274" s="0" t="n">
        <v>2</v>
      </c>
      <c r="N2274" s="0" t="n">
        <v>61100</v>
      </c>
      <c r="O2274" s="0" t="n">
        <v>1520</v>
      </c>
      <c r="P2274" s="346" t="n">
        <v>67.74</v>
      </c>
      <c r="Q2274" s="346" t="str">
        <f aca="false">N2274&amp;" "&amp;O2274</f>
        <v>61100 1520</v>
      </c>
      <c r="R2274" s="346" t="str">
        <f aca="false">N2274&amp;" "&amp;M2274&amp;" "&amp;O2274</f>
        <v>61100 2 1520</v>
      </c>
    </row>
    <row r="2275" customFormat="false" ht="11.25" hidden="false" customHeight="true" outlineLevel="0" collapsed="false">
      <c r="K2275" s="0" t="n">
        <v>2015</v>
      </c>
      <c r="L2275" s="0" t="n">
        <v>43</v>
      </c>
      <c r="M2275" s="0" t="n">
        <v>2</v>
      </c>
      <c r="N2275" s="0" t="n">
        <v>61210</v>
      </c>
      <c r="O2275" s="0" t="n">
        <v>1110</v>
      </c>
      <c r="P2275" s="346" t="n">
        <v>0.62</v>
      </c>
      <c r="Q2275" s="346" t="str">
        <f aca="false">N2275&amp;" "&amp;O2275</f>
        <v>61210 1110</v>
      </c>
      <c r="R2275" s="346" t="str">
        <f aca="false">N2275&amp;" "&amp;M2275&amp;" "&amp;O2275</f>
        <v>61210 2 1110</v>
      </c>
    </row>
    <row r="2276" customFormat="false" ht="11.25" hidden="false" customHeight="true" outlineLevel="0" collapsed="false">
      <c r="K2276" s="0" t="n">
        <v>2015</v>
      </c>
      <c r="L2276" s="0" t="n">
        <v>43</v>
      </c>
      <c r="M2276" s="0" t="n">
        <v>2</v>
      </c>
      <c r="N2276" s="0" t="n">
        <v>61210</v>
      </c>
      <c r="O2276" s="0" t="n">
        <v>1120</v>
      </c>
      <c r="P2276" s="346" t="n">
        <v>76.34</v>
      </c>
      <c r="Q2276" s="346" t="str">
        <f aca="false">N2276&amp;" "&amp;O2276</f>
        <v>61210 1120</v>
      </c>
      <c r="R2276" s="346" t="str">
        <f aca="false">N2276&amp;" "&amp;M2276&amp;" "&amp;O2276</f>
        <v>61210 2 1120</v>
      </c>
    </row>
    <row r="2277" customFormat="false" ht="11.25" hidden="false" customHeight="true" outlineLevel="0" collapsed="false">
      <c r="K2277" s="0" t="n">
        <v>2015</v>
      </c>
      <c r="L2277" s="0" t="n">
        <v>43</v>
      </c>
      <c r="M2277" s="0" t="n">
        <v>2</v>
      </c>
      <c r="N2277" s="0" t="n">
        <v>61210</v>
      </c>
      <c r="O2277" s="0" t="n">
        <v>1150</v>
      </c>
      <c r="P2277" s="346" t="n">
        <v>9.6</v>
      </c>
      <c r="Q2277" s="346" t="str">
        <f aca="false">N2277&amp;" "&amp;O2277</f>
        <v>61210 1150</v>
      </c>
      <c r="R2277" s="346" t="str">
        <f aca="false">N2277&amp;" "&amp;M2277&amp;" "&amp;O2277</f>
        <v>61210 2 1150</v>
      </c>
    </row>
    <row r="2278" customFormat="false" ht="11.25" hidden="false" customHeight="true" outlineLevel="0" collapsed="false">
      <c r="K2278" s="0" t="n">
        <v>2015</v>
      </c>
      <c r="L2278" s="0" t="n">
        <v>43</v>
      </c>
      <c r="M2278" s="0" t="n">
        <v>2</v>
      </c>
      <c r="N2278" s="0" t="n">
        <v>61220</v>
      </c>
      <c r="O2278" s="0" t="n">
        <v>1130</v>
      </c>
      <c r="P2278" s="346" t="n">
        <v>16.1</v>
      </c>
      <c r="Q2278" s="346" t="str">
        <f aca="false">N2278&amp;" "&amp;O2278</f>
        <v>61220 1130</v>
      </c>
      <c r="R2278" s="346" t="str">
        <f aca="false">N2278&amp;" "&amp;M2278&amp;" "&amp;O2278</f>
        <v>61220 2 1130</v>
      </c>
    </row>
    <row r="2279" customFormat="false" ht="11.25" hidden="false" customHeight="true" outlineLevel="0" collapsed="false">
      <c r="K2279" s="0" t="n">
        <v>2015</v>
      </c>
      <c r="L2279" s="0" t="n">
        <v>43</v>
      </c>
      <c r="M2279" s="0" t="n">
        <v>2</v>
      </c>
      <c r="N2279" s="0" t="n">
        <v>61220</v>
      </c>
      <c r="O2279" s="0" t="n">
        <v>1150</v>
      </c>
      <c r="P2279" s="346" t="n">
        <v>1.36</v>
      </c>
      <c r="Q2279" s="346" t="str">
        <f aca="false">N2279&amp;" "&amp;O2279</f>
        <v>61220 1150</v>
      </c>
      <c r="R2279" s="346" t="str">
        <f aca="false">N2279&amp;" "&amp;M2279&amp;" "&amp;O2279</f>
        <v>61220 2 1150</v>
      </c>
    </row>
    <row r="2280" customFormat="false" ht="11.25" hidden="false" customHeight="true" outlineLevel="0" collapsed="false">
      <c r="K2280" s="0" t="n">
        <v>2015</v>
      </c>
      <c r="L2280" s="0" t="n">
        <v>43</v>
      </c>
      <c r="M2280" s="0" t="n">
        <v>2</v>
      </c>
      <c r="N2280" s="0" t="n">
        <v>61230</v>
      </c>
      <c r="O2280" s="0" t="n">
        <v>1120</v>
      </c>
      <c r="P2280" s="346" t="n">
        <v>11.34</v>
      </c>
      <c r="Q2280" s="346" t="str">
        <f aca="false">N2280&amp;" "&amp;O2280</f>
        <v>61230 1120</v>
      </c>
      <c r="R2280" s="346" t="str">
        <f aca="false">N2280&amp;" "&amp;M2280&amp;" "&amp;O2280</f>
        <v>61230 2 1120</v>
      </c>
    </row>
    <row r="2281" customFormat="false" ht="11.25" hidden="false" customHeight="true" outlineLevel="0" collapsed="false">
      <c r="K2281" s="0" t="n">
        <v>2015</v>
      </c>
      <c r="L2281" s="0" t="n">
        <v>43</v>
      </c>
      <c r="M2281" s="0" t="n">
        <v>2</v>
      </c>
      <c r="N2281" s="0" t="n">
        <v>61310</v>
      </c>
      <c r="O2281" s="0" t="n">
        <v>1110</v>
      </c>
      <c r="P2281" s="346" t="n">
        <v>6.82</v>
      </c>
      <c r="Q2281" s="346" t="str">
        <f aca="false">N2281&amp;" "&amp;O2281</f>
        <v>61310 1110</v>
      </c>
      <c r="R2281" s="346" t="str">
        <f aca="false">N2281&amp;" "&amp;M2281&amp;" "&amp;O2281</f>
        <v>61310 2 1110</v>
      </c>
    </row>
    <row r="2282" customFormat="false" ht="11.25" hidden="false" customHeight="true" outlineLevel="0" collapsed="false">
      <c r="K2282" s="0" t="n">
        <v>2015</v>
      </c>
      <c r="L2282" s="0" t="n">
        <v>43</v>
      </c>
      <c r="M2282" s="0" t="n">
        <v>2</v>
      </c>
      <c r="N2282" s="0" t="n">
        <v>61310</v>
      </c>
      <c r="O2282" s="0" t="n">
        <v>1120</v>
      </c>
      <c r="P2282" s="346" t="n">
        <v>61.38</v>
      </c>
      <c r="Q2282" s="346" t="str">
        <f aca="false">N2282&amp;" "&amp;O2282</f>
        <v>61310 1120</v>
      </c>
      <c r="R2282" s="346" t="str">
        <f aca="false">N2282&amp;" "&amp;M2282&amp;" "&amp;O2282</f>
        <v>61310 2 1120</v>
      </c>
    </row>
    <row r="2283" customFormat="false" ht="11.25" hidden="false" customHeight="true" outlineLevel="0" collapsed="false">
      <c r="K2283" s="0" t="n">
        <v>2015</v>
      </c>
      <c r="L2283" s="0" t="n">
        <v>43</v>
      </c>
      <c r="M2283" s="0" t="n">
        <v>2</v>
      </c>
      <c r="N2283" s="0" t="n">
        <v>61310</v>
      </c>
      <c r="O2283" s="0" t="n">
        <v>1140</v>
      </c>
      <c r="P2283" s="346" t="n">
        <v>38.11</v>
      </c>
      <c r="Q2283" s="346" t="str">
        <f aca="false">N2283&amp;" "&amp;O2283</f>
        <v>61310 1140</v>
      </c>
      <c r="R2283" s="346" t="str">
        <f aca="false">N2283&amp;" "&amp;M2283&amp;" "&amp;O2283</f>
        <v>61310 2 1140</v>
      </c>
    </row>
    <row r="2284" customFormat="false" ht="11.25" hidden="false" customHeight="true" outlineLevel="0" collapsed="false">
      <c r="K2284" s="0" t="n">
        <v>2015</v>
      </c>
      <c r="L2284" s="0" t="n">
        <v>43</v>
      </c>
      <c r="M2284" s="0" t="n">
        <v>2</v>
      </c>
      <c r="N2284" s="0" t="n">
        <v>61310</v>
      </c>
      <c r="O2284" s="0" t="n">
        <v>1150</v>
      </c>
      <c r="P2284" s="346" t="n">
        <v>17.78</v>
      </c>
      <c r="Q2284" s="346" t="str">
        <f aca="false">N2284&amp;" "&amp;O2284</f>
        <v>61310 1150</v>
      </c>
      <c r="R2284" s="346" t="str">
        <f aca="false">N2284&amp;" "&amp;M2284&amp;" "&amp;O2284</f>
        <v>61310 2 1150</v>
      </c>
    </row>
    <row r="2285" customFormat="false" ht="11.25" hidden="false" customHeight="true" outlineLevel="0" collapsed="false">
      <c r="K2285" s="0" t="n">
        <v>2015</v>
      </c>
      <c r="L2285" s="0" t="n">
        <v>43</v>
      </c>
      <c r="M2285" s="0" t="n">
        <v>2</v>
      </c>
      <c r="N2285" s="0" t="n">
        <v>61320</v>
      </c>
      <c r="O2285" s="0" t="n">
        <v>1120</v>
      </c>
      <c r="P2285" s="346" t="n">
        <v>0.62</v>
      </c>
      <c r="Q2285" s="346" t="str">
        <f aca="false">N2285&amp;" "&amp;O2285</f>
        <v>61320 1120</v>
      </c>
      <c r="R2285" s="346" t="str">
        <f aca="false">N2285&amp;" "&amp;M2285&amp;" "&amp;O2285</f>
        <v>61320 2 1120</v>
      </c>
    </row>
    <row r="2286" customFormat="false" ht="11.25" hidden="false" customHeight="true" outlineLevel="0" collapsed="false">
      <c r="K2286" s="0" t="n">
        <v>2015</v>
      </c>
      <c r="L2286" s="0" t="n">
        <v>43</v>
      </c>
      <c r="M2286" s="0" t="n">
        <v>2</v>
      </c>
      <c r="N2286" s="0" t="n">
        <v>61320</v>
      </c>
      <c r="O2286" s="0" t="n">
        <v>1122</v>
      </c>
      <c r="P2286" s="346" t="n">
        <v>57.89</v>
      </c>
      <c r="Q2286" s="346" t="str">
        <f aca="false">N2286&amp;" "&amp;O2286</f>
        <v>61320 1122</v>
      </c>
      <c r="R2286" s="346" t="str">
        <f aca="false">N2286&amp;" "&amp;M2286&amp;" "&amp;O2286</f>
        <v>61320 2 1122</v>
      </c>
    </row>
    <row r="2287" customFormat="false" ht="11.25" hidden="false" customHeight="true" outlineLevel="0" collapsed="false">
      <c r="K2287" s="0" t="n">
        <v>2015</v>
      </c>
      <c r="L2287" s="0" t="n">
        <v>43</v>
      </c>
      <c r="M2287" s="0" t="n">
        <v>2</v>
      </c>
      <c r="N2287" s="0" t="n">
        <v>61320</v>
      </c>
      <c r="O2287" s="0" t="n">
        <v>1150</v>
      </c>
      <c r="P2287" s="346" t="n">
        <v>35.6</v>
      </c>
      <c r="Q2287" s="346" t="str">
        <f aca="false">N2287&amp;" "&amp;O2287</f>
        <v>61320 1150</v>
      </c>
      <c r="R2287" s="346" t="str">
        <f aca="false">N2287&amp;" "&amp;M2287&amp;" "&amp;O2287</f>
        <v>61320 2 1150</v>
      </c>
    </row>
    <row r="2288" customFormat="false" ht="11.25" hidden="false" customHeight="true" outlineLevel="0" collapsed="false">
      <c r="K2288" s="0" t="n">
        <v>2015</v>
      </c>
      <c r="L2288" s="0" t="n">
        <v>43</v>
      </c>
      <c r="M2288" s="0" t="n">
        <v>2</v>
      </c>
      <c r="N2288" s="0" t="n">
        <v>61410</v>
      </c>
      <c r="O2288" s="0" t="n">
        <v>1126</v>
      </c>
      <c r="P2288" s="346" t="n">
        <v>54.31</v>
      </c>
      <c r="Q2288" s="346" t="str">
        <f aca="false">N2288&amp;" "&amp;O2288</f>
        <v>61410 1126</v>
      </c>
      <c r="R2288" s="346" t="str">
        <f aca="false">N2288&amp;" "&amp;M2288&amp;" "&amp;O2288</f>
        <v>61410 2 1126</v>
      </c>
    </row>
    <row r="2289" customFormat="false" ht="11.25" hidden="false" customHeight="true" outlineLevel="0" collapsed="false">
      <c r="K2289" s="0" t="n">
        <v>2015</v>
      </c>
      <c r="L2289" s="0" t="n">
        <v>43</v>
      </c>
      <c r="M2289" s="0" t="n">
        <v>2</v>
      </c>
      <c r="N2289" s="0" t="n">
        <v>61410</v>
      </c>
      <c r="O2289" s="0" t="n">
        <v>1127</v>
      </c>
      <c r="P2289" s="346" t="n">
        <v>57.23</v>
      </c>
      <c r="Q2289" s="346" t="str">
        <f aca="false">N2289&amp;" "&amp;O2289</f>
        <v>61410 1127</v>
      </c>
      <c r="R2289" s="346" t="str">
        <f aca="false">N2289&amp;" "&amp;M2289&amp;" "&amp;O2289</f>
        <v>61410 2 1127</v>
      </c>
    </row>
    <row r="2290" customFormat="false" ht="11.25" hidden="false" customHeight="true" outlineLevel="0" collapsed="false">
      <c r="K2290" s="0" t="n">
        <v>2015</v>
      </c>
      <c r="L2290" s="0" t="n">
        <v>43</v>
      </c>
      <c r="M2290" s="0" t="n">
        <v>2</v>
      </c>
      <c r="N2290" s="0" t="n">
        <v>61410</v>
      </c>
      <c r="O2290" s="0" t="n">
        <v>1150</v>
      </c>
      <c r="P2290" s="346" t="n">
        <v>121.79</v>
      </c>
      <c r="Q2290" s="346" t="str">
        <f aca="false">N2290&amp;" "&amp;O2290</f>
        <v>61410 1150</v>
      </c>
      <c r="R2290" s="346" t="str">
        <f aca="false">N2290&amp;" "&amp;M2290&amp;" "&amp;O2290</f>
        <v>61410 2 1150</v>
      </c>
    </row>
    <row r="2291" customFormat="false" ht="11.25" hidden="false" customHeight="true" outlineLevel="0" collapsed="false">
      <c r="K2291" s="0" t="n">
        <v>2015</v>
      </c>
      <c r="L2291" s="0" t="n">
        <v>43</v>
      </c>
      <c r="M2291" s="0" t="n">
        <v>3</v>
      </c>
      <c r="N2291" s="0" t="n">
        <v>61100</v>
      </c>
      <c r="O2291" s="0" t="n">
        <v>1120</v>
      </c>
      <c r="P2291" s="346" t="n">
        <v>1412.16</v>
      </c>
      <c r="Q2291" s="346" t="str">
        <f aca="false">N2291&amp;" "&amp;O2291</f>
        <v>61100 1120</v>
      </c>
      <c r="R2291" s="346" t="str">
        <f aca="false">N2291&amp;" "&amp;M2291&amp;" "&amp;O2291</f>
        <v>61100 3 1120</v>
      </c>
    </row>
    <row r="2292" customFormat="false" ht="11.25" hidden="false" customHeight="true" outlineLevel="0" collapsed="false">
      <c r="K2292" s="0" t="n">
        <v>2015</v>
      </c>
      <c r="L2292" s="0" t="n">
        <v>43</v>
      </c>
      <c r="M2292" s="0" t="n">
        <v>3</v>
      </c>
      <c r="N2292" s="0" t="n">
        <v>61100</v>
      </c>
      <c r="O2292" s="0" t="n">
        <v>1151</v>
      </c>
      <c r="P2292" s="346" t="n">
        <v>161.63</v>
      </c>
      <c r="Q2292" s="346" t="str">
        <f aca="false">N2292&amp;" "&amp;O2292</f>
        <v>61100 1151</v>
      </c>
      <c r="R2292" s="346" t="str">
        <f aca="false">N2292&amp;" "&amp;M2292&amp;" "&amp;O2292</f>
        <v>61100 3 1151</v>
      </c>
    </row>
    <row r="2293" customFormat="false" ht="11.25" hidden="false" customHeight="true" outlineLevel="0" collapsed="false">
      <c r="K2293" s="0" t="n">
        <v>2015</v>
      </c>
      <c r="L2293" s="0" t="n">
        <v>43</v>
      </c>
      <c r="M2293" s="0" t="n">
        <v>3</v>
      </c>
      <c r="N2293" s="0" t="n">
        <v>61100</v>
      </c>
      <c r="O2293" s="0" t="n">
        <v>1520</v>
      </c>
      <c r="P2293" s="346" t="n">
        <v>41.52</v>
      </c>
      <c r="Q2293" s="346" t="str">
        <f aca="false">N2293&amp;" "&amp;O2293</f>
        <v>61100 1520</v>
      </c>
      <c r="R2293" s="346" t="str">
        <f aca="false">N2293&amp;" "&amp;M2293&amp;" "&amp;O2293</f>
        <v>61100 3 1520</v>
      </c>
    </row>
    <row r="2294" customFormat="false" ht="11.25" hidden="false" customHeight="true" outlineLevel="0" collapsed="false">
      <c r="K2294" s="0" t="n">
        <v>2015</v>
      </c>
      <c r="L2294" s="0" t="n">
        <v>43</v>
      </c>
      <c r="M2294" s="0" t="n">
        <v>3</v>
      </c>
      <c r="N2294" s="0" t="n">
        <v>61210</v>
      </c>
      <c r="O2294" s="0" t="n">
        <v>1110</v>
      </c>
      <c r="P2294" s="346" t="n">
        <v>0.38</v>
      </c>
      <c r="Q2294" s="346" t="str">
        <f aca="false">N2294&amp;" "&amp;O2294</f>
        <v>61210 1110</v>
      </c>
      <c r="R2294" s="346" t="str">
        <f aca="false">N2294&amp;" "&amp;M2294&amp;" "&amp;O2294</f>
        <v>61210 3 1110</v>
      </c>
    </row>
    <row r="2295" customFormat="false" ht="11.25" hidden="false" customHeight="true" outlineLevel="0" collapsed="false">
      <c r="K2295" s="0" t="n">
        <v>2015</v>
      </c>
      <c r="L2295" s="0" t="n">
        <v>43</v>
      </c>
      <c r="M2295" s="0" t="n">
        <v>3</v>
      </c>
      <c r="N2295" s="0" t="n">
        <v>61210</v>
      </c>
      <c r="O2295" s="0" t="n">
        <v>1120</v>
      </c>
      <c r="P2295" s="346" t="n">
        <v>64.87</v>
      </c>
      <c r="Q2295" s="346" t="str">
        <f aca="false">N2295&amp;" "&amp;O2295</f>
        <v>61210 1120</v>
      </c>
      <c r="R2295" s="346" t="str">
        <f aca="false">N2295&amp;" "&amp;M2295&amp;" "&amp;O2295</f>
        <v>61210 3 1120</v>
      </c>
    </row>
    <row r="2296" customFormat="false" ht="11.25" hidden="false" customHeight="true" outlineLevel="0" collapsed="false">
      <c r="K2296" s="0" t="n">
        <v>2015</v>
      </c>
      <c r="L2296" s="0" t="n">
        <v>43</v>
      </c>
      <c r="M2296" s="0" t="n">
        <v>3</v>
      </c>
      <c r="N2296" s="0" t="n">
        <v>61210</v>
      </c>
      <c r="O2296" s="0" t="n">
        <v>1140</v>
      </c>
      <c r="P2296" s="346" t="n">
        <v>3</v>
      </c>
      <c r="Q2296" s="346" t="str">
        <f aca="false">N2296&amp;" "&amp;O2296</f>
        <v>61210 1140</v>
      </c>
      <c r="R2296" s="346" t="str">
        <f aca="false">N2296&amp;" "&amp;M2296&amp;" "&amp;O2296</f>
        <v>61210 3 1140</v>
      </c>
    </row>
    <row r="2297" customFormat="false" ht="11.25" hidden="false" customHeight="true" outlineLevel="0" collapsed="false">
      <c r="K2297" s="0" t="n">
        <v>2015</v>
      </c>
      <c r="L2297" s="0" t="n">
        <v>43</v>
      </c>
      <c r="M2297" s="0" t="n">
        <v>3</v>
      </c>
      <c r="N2297" s="0" t="n">
        <v>61210</v>
      </c>
      <c r="O2297" s="0" t="n">
        <v>1150</v>
      </c>
      <c r="P2297" s="346" t="n">
        <v>23.2</v>
      </c>
      <c r="Q2297" s="346" t="str">
        <f aca="false">N2297&amp;" "&amp;O2297</f>
        <v>61210 1150</v>
      </c>
      <c r="R2297" s="346" t="str">
        <f aca="false">N2297&amp;" "&amp;M2297&amp;" "&amp;O2297</f>
        <v>61210 3 1150</v>
      </c>
    </row>
    <row r="2298" customFormat="false" ht="11.25" hidden="false" customHeight="true" outlineLevel="0" collapsed="false">
      <c r="K2298" s="0" t="n">
        <v>2015</v>
      </c>
      <c r="L2298" s="0" t="n">
        <v>43</v>
      </c>
      <c r="M2298" s="0" t="n">
        <v>3</v>
      </c>
      <c r="N2298" s="0" t="n">
        <v>61220</v>
      </c>
      <c r="O2298" s="0" t="n">
        <v>1130</v>
      </c>
      <c r="P2298" s="346" t="n">
        <v>9.9</v>
      </c>
      <c r="Q2298" s="346" t="str">
        <f aca="false">N2298&amp;" "&amp;O2298</f>
        <v>61220 1130</v>
      </c>
      <c r="R2298" s="346" t="str">
        <f aca="false">N2298&amp;" "&amp;M2298&amp;" "&amp;O2298</f>
        <v>61220 3 1130</v>
      </c>
    </row>
    <row r="2299" customFormat="false" ht="11.25" hidden="false" customHeight="true" outlineLevel="0" collapsed="false">
      <c r="K2299" s="0" t="n">
        <v>2015</v>
      </c>
      <c r="L2299" s="0" t="n">
        <v>43</v>
      </c>
      <c r="M2299" s="0" t="n">
        <v>3</v>
      </c>
      <c r="N2299" s="0" t="n">
        <v>61220</v>
      </c>
      <c r="O2299" s="0" t="n">
        <v>1150</v>
      </c>
      <c r="P2299" s="346" t="n">
        <v>0.64</v>
      </c>
      <c r="Q2299" s="346" t="str">
        <f aca="false">N2299&amp;" "&amp;O2299</f>
        <v>61220 1150</v>
      </c>
      <c r="R2299" s="346" t="str">
        <f aca="false">N2299&amp;" "&amp;M2299&amp;" "&amp;O2299</f>
        <v>61220 3 1150</v>
      </c>
    </row>
    <row r="2300" customFormat="false" ht="11.25" hidden="false" customHeight="true" outlineLevel="0" collapsed="false">
      <c r="K2300" s="0" t="n">
        <v>2015</v>
      </c>
      <c r="L2300" s="0" t="n">
        <v>43</v>
      </c>
      <c r="M2300" s="0" t="n">
        <v>3</v>
      </c>
      <c r="N2300" s="0" t="n">
        <v>61230</v>
      </c>
      <c r="O2300" s="0" t="n">
        <v>1120</v>
      </c>
      <c r="P2300" s="346" t="n">
        <v>6.95</v>
      </c>
      <c r="Q2300" s="346" t="str">
        <f aca="false">N2300&amp;" "&amp;O2300</f>
        <v>61230 1120</v>
      </c>
      <c r="R2300" s="346" t="str">
        <f aca="false">N2300&amp;" "&amp;M2300&amp;" "&amp;O2300</f>
        <v>61230 3 1120</v>
      </c>
    </row>
    <row r="2301" customFormat="false" ht="11.25" hidden="false" customHeight="true" outlineLevel="0" collapsed="false">
      <c r="K2301" s="0" t="n">
        <v>2015</v>
      </c>
      <c r="L2301" s="0" t="n">
        <v>43</v>
      </c>
      <c r="M2301" s="0" t="n">
        <v>3</v>
      </c>
      <c r="N2301" s="0" t="n">
        <v>61310</v>
      </c>
      <c r="O2301" s="0" t="n">
        <v>1110</v>
      </c>
      <c r="P2301" s="346" t="n">
        <v>4.93</v>
      </c>
      <c r="Q2301" s="346" t="str">
        <f aca="false">N2301&amp;" "&amp;O2301</f>
        <v>61310 1110</v>
      </c>
      <c r="R2301" s="346" t="str">
        <f aca="false">N2301&amp;" "&amp;M2301&amp;" "&amp;O2301</f>
        <v>61310 3 1110</v>
      </c>
    </row>
    <row r="2302" customFormat="false" ht="11.25" hidden="false" customHeight="true" outlineLevel="0" collapsed="false">
      <c r="K2302" s="0" t="n">
        <v>2015</v>
      </c>
      <c r="L2302" s="0" t="n">
        <v>43</v>
      </c>
      <c r="M2302" s="0" t="n">
        <v>3</v>
      </c>
      <c r="N2302" s="0" t="n">
        <v>61310</v>
      </c>
      <c r="O2302" s="0" t="n">
        <v>1120</v>
      </c>
      <c r="P2302" s="346" t="n">
        <v>53.01</v>
      </c>
      <c r="Q2302" s="346" t="str">
        <f aca="false">N2302&amp;" "&amp;O2302</f>
        <v>61310 1120</v>
      </c>
      <c r="R2302" s="346" t="str">
        <f aca="false">N2302&amp;" "&amp;M2302&amp;" "&amp;O2302</f>
        <v>61310 3 1120</v>
      </c>
    </row>
    <row r="2303" customFormat="false" ht="11.25" hidden="false" customHeight="true" outlineLevel="0" collapsed="false">
      <c r="K2303" s="0" t="n">
        <v>2015</v>
      </c>
      <c r="L2303" s="0" t="n">
        <v>43</v>
      </c>
      <c r="M2303" s="0" t="n">
        <v>3</v>
      </c>
      <c r="N2303" s="0" t="n">
        <v>61310</v>
      </c>
      <c r="O2303" s="0" t="n">
        <v>1140</v>
      </c>
      <c r="P2303" s="346" t="n">
        <v>4</v>
      </c>
      <c r="Q2303" s="346" t="str">
        <f aca="false">N2303&amp;" "&amp;O2303</f>
        <v>61310 1140</v>
      </c>
      <c r="R2303" s="346" t="str">
        <f aca="false">N2303&amp;" "&amp;M2303&amp;" "&amp;O2303</f>
        <v>61310 3 1140</v>
      </c>
    </row>
    <row r="2304" customFormat="false" ht="11.25" hidden="false" customHeight="true" outlineLevel="0" collapsed="false">
      <c r="K2304" s="0" t="n">
        <v>2015</v>
      </c>
      <c r="L2304" s="0" t="n">
        <v>43</v>
      </c>
      <c r="M2304" s="0" t="n">
        <v>3</v>
      </c>
      <c r="N2304" s="0" t="n">
        <v>61310</v>
      </c>
      <c r="O2304" s="0" t="n">
        <v>1150</v>
      </c>
      <c r="P2304" s="346" t="n">
        <v>15.05</v>
      </c>
      <c r="Q2304" s="346" t="str">
        <f aca="false">N2304&amp;" "&amp;O2304</f>
        <v>61310 1150</v>
      </c>
      <c r="R2304" s="346" t="str">
        <f aca="false">N2304&amp;" "&amp;M2304&amp;" "&amp;O2304</f>
        <v>61310 3 1150</v>
      </c>
    </row>
    <row r="2305" customFormat="false" ht="11.25" hidden="false" customHeight="true" outlineLevel="0" collapsed="false">
      <c r="K2305" s="0" t="n">
        <v>2015</v>
      </c>
      <c r="L2305" s="0" t="n">
        <v>43</v>
      </c>
      <c r="M2305" s="0" t="n">
        <v>3</v>
      </c>
      <c r="N2305" s="0" t="n">
        <v>61320</v>
      </c>
      <c r="O2305" s="0" t="n">
        <v>1120</v>
      </c>
      <c r="P2305" s="346" t="n">
        <v>0.38</v>
      </c>
      <c r="Q2305" s="346" t="str">
        <f aca="false">N2305&amp;" "&amp;O2305</f>
        <v>61320 1120</v>
      </c>
      <c r="R2305" s="346" t="str">
        <f aca="false">N2305&amp;" "&amp;M2305&amp;" "&amp;O2305</f>
        <v>61320 3 1120</v>
      </c>
    </row>
    <row r="2306" customFormat="false" ht="11.25" hidden="false" customHeight="true" outlineLevel="0" collapsed="false">
      <c r="K2306" s="0" t="n">
        <v>2015</v>
      </c>
      <c r="L2306" s="0" t="n">
        <v>43</v>
      </c>
      <c r="M2306" s="0" t="n">
        <v>3</v>
      </c>
      <c r="N2306" s="0" t="n">
        <v>61320</v>
      </c>
      <c r="O2306" s="0" t="n">
        <v>1122</v>
      </c>
      <c r="P2306" s="346" t="n">
        <v>24.11</v>
      </c>
      <c r="Q2306" s="346" t="str">
        <f aca="false">N2306&amp;" "&amp;O2306</f>
        <v>61320 1122</v>
      </c>
      <c r="R2306" s="346" t="str">
        <f aca="false">N2306&amp;" "&amp;M2306&amp;" "&amp;O2306</f>
        <v>61320 3 1122</v>
      </c>
    </row>
    <row r="2307" customFormat="false" ht="11.25" hidden="false" customHeight="true" outlineLevel="0" collapsed="false">
      <c r="K2307" s="0" t="n">
        <v>2015</v>
      </c>
      <c r="L2307" s="0" t="n">
        <v>43</v>
      </c>
      <c r="M2307" s="0" t="n">
        <v>3</v>
      </c>
      <c r="N2307" s="0" t="n">
        <v>61320</v>
      </c>
      <c r="O2307" s="0" t="n">
        <v>1140</v>
      </c>
      <c r="P2307" s="346" t="n">
        <v>1</v>
      </c>
      <c r="Q2307" s="346" t="str">
        <f aca="false">N2307&amp;" "&amp;O2307</f>
        <v>61320 1140</v>
      </c>
      <c r="R2307" s="346" t="str">
        <f aca="false">N2307&amp;" "&amp;M2307&amp;" "&amp;O2307</f>
        <v>61320 3 1140</v>
      </c>
    </row>
    <row r="2308" customFormat="false" ht="11.25" hidden="false" customHeight="true" outlineLevel="0" collapsed="false">
      <c r="K2308" s="0" t="n">
        <v>2015</v>
      </c>
      <c r="L2308" s="0" t="n">
        <v>43</v>
      </c>
      <c r="M2308" s="0" t="n">
        <v>3</v>
      </c>
      <c r="N2308" s="0" t="n">
        <v>61320</v>
      </c>
      <c r="O2308" s="0" t="n">
        <v>1150</v>
      </c>
      <c r="P2308" s="346" t="n">
        <v>17.43</v>
      </c>
      <c r="Q2308" s="346" t="str">
        <f aca="false">N2308&amp;" "&amp;O2308</f>
        <v>61320 1150</v>
      </c>
      <c r="R2308" s="346" t="str">
        <f aca="false">N2308&amp;" "&amp;M2308&amp;" "&amp;O2308</f>
        <v>61320 3 1150</v>
      </c>
    </row>
    <row r="2309" customFormat="false" ht="11.25" hidden="false" customHeight="true" outlineLevel="0" collapsed="false">
      <c r="K2309" s="0" t="n">
        <v>2015</v>
      </c>
      <c r="L2309" s="0" t="n">
        <v>43</v>
      </c>
      <c r="M2309" s="0" t="n">
        <v>3</v>
      </c>
      <c r="N2309" s="0" t="n">
        <v>61410</v>
      </c>
      <c r="O2309" s="0" t="n">
        <v>1126</v>
      </c>
      <c r="P2309" s="346" t="n">
        <v>20.69</v>
      </c>
      <c r="Q2309" s="346" t="str">
        <f aca="false">N2309&amp;" "&amp;O2309</f>
        <v>61410 1126</v>
      </c>
      <c r="R2309" s="346" t="str">
        <f aca="false">N2309&amp;" "&amp;M2309&amp;" "&amp;O2309</f>
        <v>61410 3 1126</v>
      </c>
    </row>
    <row r="2310" customFormat="false" ht="11.25" hidden="false" customHeight="true" outlineLevel="0" collapsed="false">
      <c r="K2310" s="0" t="n">
        <v>2015</v>
      </c>
      <c r="L2310" s="0" t="n">
        <v>43</v>
      </c>
      <c r="M2310" s="0" t="n">
        <v>3</v>
      </c>
      <c r="N2310" s="0" t="n">
        <v>61410</v>
      </c>
      <c r="O2310" s="0" t="n">
        <v>1127</v>
      </c>
      <c r="P2310" s="346" t="n">
        <v>53.27</v>
      </c>
      <c r="Q2310" s="346" t="str">
        <f aca="false">N2310&amp;" "&amp;O2310</f>
        <v>61410 1127</v>
      </c>
      <c r="R2310" s="346" t="str">
        <f aca="false">N2310&amp;" "&amp;M2310&amp;" "&amp;O2310</f>
        <v>61410 3 1127</v>
      </c>
    </row>
    <row r="2311" customFormat="false" ht="11.25" hidden="false" customHeight="true" outlineLevel="0" collapsed="false">
      <c r="K2311" s="0" t="n">
        <v>2015</v>
      </c>
      <c r="L2311" s="0" t="n">
        <v>43</v>
      </c>
      <c r="M2311" s="0" t="n">
        <v>3</v>
      </c>
      <c r="N2311" s="0" t="n">
        <v>61410</v>
      </c>
      <c r="O2311" s="0" t="n">
        <v>1150</v>
      </c>
      <c r="P2311" s="346" t="n">
        <v>72.28</v>
      </c>
      <c r="Q2311" s="346" t="str">
        <f aca="false">N2311&amp;" "&amp;O2311</f>
        <v>61410 1150</v>
      </c>
      <c r="R2311" s="346" t="str">
        <f aca="false">N2311&amp;" "&amp;M2311&amp;" "&amp;O2311</f>
        <v>61410 3 1150</v>
      </c>
    </row>
    <row r="2312" customFormat="false" ht="11.25" hidden="false" customHeight="true" outlineLevel="0" collapsed="false">
      <c r="K2312" s="0" t="n">
        <v>2015</v>
      </c>
      <c r="L2312" s="0" t="n">
        <v>43</v>
      </c>
      <c r="M2312" s="0" t="n">
        <v>9</v>
      </c>
      <c r="N2312" s="0" t="n">
        <v>61100</v>
      </c>
      <c r="O2312" s="0" t="n">
        <v>1120</v>
      </c>
      <c r="P2312" s="346" t="n">
        <v>139.55</v>
      </c>
      <c r="Q2312" s="346" t="str">
        <f aca="false">N2312&amp;" "&amp;O2312</f>
        <v>61100 1120</v>
      </c>
      <c r="R2312" s="346" t="str">
        <f aca="false">N2312&amp;" "&amp;M2312&amp;" "&amp;O2312</f>
        <v>61100 9 1120</v>
      </c>
    </row>
    <row r="2313" customFormat="false" ht="11.25" hidden="false" customHeight="true" outlineLevel="0" collapsed="false">
      <c r="K2313" s="0" t="n">
        <v>2015</v>
      </c>
      <c r="L2313" s="0" t="n">
        <v>43</v>
      </c>
      <c r="M2313" s="0" t="n">
        <v>9</v>
      </c>
      <c r="N2313" s="0" t="n">
        <v>61100</v>
      </c>
      <c r="O2313" s="0" t="n">
        <v>1140</v>
      </c>
      <c r="P2313" s="346" t="n">
        <v>2.55</v>
      </c>
      <c r="Q2313" s="346" t="str">
        <f aca="false">N2313&amp;" "&amp;O2313</f>
        <v>61100 1140</v>
      </c>
      <c r="R2313" s="346" t="str">
        <f aca="false">N2313&amp;" "&amp;M2313&amp;" "&amp;O2313</f>
        <v>61100 9 1140</v>
      </c>
    </row>
    <row r="2314" customFormat="false" ht="11.25" hidden="false" customHeight="true" outlineLevel="0" collapsed="false">
      <c r="K2314" s="0" t="n">
        <v>2015</v>
      </c>
      <c r="L2314" s="0" t="n">
        <v>43</v>
      </c>
      <c r="M2314" s="0" t="n">
        <v>9</v>
      </c>
      <c r="N2314" s="0" t="n">
        <v>61100</v>
      </c>
      <c r="O2314" s="0" t="n">
        <v>1150</v>
      </c>
      <c r="P2314" s="346" t="n">
        <v>5</v>
      </c>
      <c r="Q2314" s="346" t="str">
        <f aca="false">N2314&amp;" "&amp;O2314</f>
        <v>61100 1150</v>
      </c>
      <c r="R2314" s="346" t="str">
        <f aca="false">N2314&amp;" "&amp;M2314&amp;" "&amp;O2314</f>
        <v>61100 9 1150</v>
      </c>
    </row>
    <row r="2315" customFormat="false" ht="11.25" hidden="false" customHeight="true" outlineLevel="0" collapsed="false">
      <c r="K2315" s="0" t="n">
        <v>2015</v>
      </c>
      <c r="L2315" s="0" t="n">
        <v>43</v>
      </c>
      <c r="M2315" s="0" t="n">
        <v>9</v>
      </c>
      <c r="N2315" s="0" t="n">
        <v>61100</v>
      </c>
      <c r="O2315" s="0" t="n">
        <v>1151</v>
      </c>
      <c r="P2315" s="346" t="n">
        <v>6.92</v>
      </c>
      <c r="Q2315" s="346" t="str">
        <f aca="false">N2315&amp;" "&amp;O2315</f>
        <v>61100 1151</v>
      </c>
      <c r="R2315" s="346" t="str">
        <f aca="false">N2315&amp;" "&amp;M2315&amp;" "&amp;O2315</f>
        <v>61100 9 1151</v>
      </c>
    </row>
    <row r="2316" customFormat="false" ht="11.25" hidden="false" customHeight="true" outlineLevel="0" collapsed="false">
      <c r="K2316" s="0" t="n">
        <v>2015</v>
      </c>
      <c r="L2316" s="0" t="n">
        <v>43</v>
      </c>
      <c r="M2316" s="0" t="n">
        <v>9</v>
      </c>
      <c r="N2316" s="0" t="n">
        <v>62100</v>
      </c>
      <c r="O2316" s="0" t="n">
        <v>1110</v>
      </c>
      <c r="P2316" s="346" t="n">
        <v>11</v>
      </c>
      <c r="Q2316" s="346" t="str">
        <f aca="false">N2316&amp;" "&amp;O2316</f>
        <v>62100 1110</v>
      </c>
      <c r="R2316" s="346" t="str">
        <f aca="false">N2316&amp;" "&amp;M2316&amp;" "&amp;O2316</f>
        <v>62100 9 1110</v>
      </c>
    </row>
    <row r="2317" customFormat="false" ht="11.25" hidden="false" customHeight="true" outlineLevel="0" collapsed="false">
      <c r="K2317" s="0" t="n">
        <v>2015</v>
      </c>
      <c r="L2317" s="0" t="n">
        <v>43</v>
      </c>
      <c r="M2317" s="0" t="n">
        <v>9</v>
      </c>
      <c r="N2317" s="0" t="n">
        <v>62100</v>
      </c>
      <c r="O2317" s="0" t="n">
        <v>1111</v>
      </c>
      <c r="P2317" s="346" t="n">
        <v>5</v>
      </c>
      <c r="Q2317" s="346" t="str">
        <f aca="false">N2317&amp;" "&amp;O2317</f>
        <v>62100 1111</v>
      </c>
      <c r="R2317" s="346" t="str">
        <f aca="false">N2317&amp;" "&amp;M2317&amp;" "&amp;O2317</f>
        <v>62100 9 1111</v>
      </c>
    </row>
    <row r="2318" customFormat="false" ht="11.25" hidden="false" customHeight="true" outlineLevel="0" collapsed="false">
      <c r="K2318" s="0" t="n">
        <v>2015</v>
      </c>
      <c r="L2318" s="0" t="n">
        <v>43</v>
      </c>
      <c r="M2318" s="0" t="n">
        <v>9</v>
      </c>
      <c r="N2318" s="0" t="n">
        <v>62100</v>
      </c>
      <c r="O2318" s="0" t="n">
        <v>1112</v>
      </c>
      <c r="P2318" s="346" t="n">
        <v>1</v>
      </c>
      <c r="Q2318" s="346" t="str">
        <f aca="false">N2318&amp;" "&amp;O2318</f>
        <v>62100 1112</v>
      </c>
      <c r="R2318" s="346" t="str">
        <f aca="false">N2318&amp;" "&amp;M2318&amp;" "&amp;O2318</f>
        <v>62100 9 1112</v>
      </c>
    </row>
    <row r="2319" customFormat="false" ht="11.25" hidden="false" customHeight="true" outlineLevel="0" collapsed="false">
      <c r="K2319" s="0" t="n">
        <v>2015</v>
      </c>
      <c r="L2319" s="0" t="n">
        <v>43</v>
      </c>
      <c r="M2319" s="0" t="n">
        <v>9</v>
      </c>
      <c r="N2319" s="0" t="n">
        <v>62100</v>
      </c>
      <c r="O2319" s="0" t="n">
        <v>1113</v>
      </c>
      <c r="P2319" s="346" t="n">
        <v>4</v>
      </c>
      <c r="Q2319" s="346" t="str">
        <f aca="false">N2319&amp;" "&amp;O2319</f>
        <v>62100 1113</v>
      </c>
      <c r="R2319" s="346" t="str">
        <f aca="false">N2319&amp;" "&amp;M2319&amp;" "&amp;O2319</f>
        <v>62100 9 1113</v>
      </c>
    </row>
    <row r="2320" customFormat="false" ht="11.25" hidden="false" customHeight="true" outlineLevel="0" collapsed="false">
      <c r="K2320" s="0" t="n">
        <v>2015</v>
      </c>
      <c r="L2320" s="0" t="n">
        <v>43</v>
      </c>
      <c r="M2320" s="0" t="n">
        <v>9</v>
      </c>
      <c r="N2320" s="0" t="n">
        <v>62100</v>
      </c>
      <c r="O2320" s="0" t="n">
        <v>1130</v>
      </c>
      <c r="P2320" s="346" t="n">
        <v>33.7</v>
      </c>
      <c r="Q2320" s="346" t="str">
        <f aca="false">N2320&amp;" "&amp;O2320</f>
        <v>62100 1130</v>
      </c>
      <c r="R2320" s="346" t="str">
        <f aca="false">N2320&amp;" "&amp;M2320&amp;" "&amp;O2320</f>
        <v>62100 9 1130</v>
      </c>
    </row>
    <row r="2321" customFormat="false" ht="11.25" hidden="false" customHeight="true" outlineLevel="0" collapsed="false">
      <c r="K2321" s="0" t="n">
        <v>2015</v>
      </c>
      <c r="L2321" s="0" t="n">
        <v>43</v>
      </c>
      <c r="M2321" s="0" t="n">
        <v>9</v>
      </c>
      <c r="N2321" s="0" t="n">
        <v>62100</v>
      </c>
      <c r="O2321" s="0" t="n">
        <v>1140</v>
      </c>
      <c r="P2321" s="346" t="n">
        <v>19.65</v>
      </c>
      <c r="Q2321" s="346" t="str">
        <f aca="false">N2321&amp;" "&amp;O2321</f>
        <v>62100 1140</v>
      </c>
      <c r="R2321" s="346" t="str">
        <f aca="false">N2321&amp;" "&amp;M2321&amp;" "&amp;O2321</f>
        <v>62100 9 1140</v>
      </c>
    </row>
    <row r="2322" customFormat="false" ht="11.25" hidden="false" customHeight="true" outlineLevel="0" collapsed="false">
      <c r="K2322" s="0" t="n">
        <v>2015</v>
      </c>
      <c r="L2322" s="0" t="n">
        <v>43</v>
      </c>
      <c r="M2322" s="0" t="n">
        <v>9</v>
      </c>
      <c r="N2322" s="0" t="n">
        <v>62100</v>
      </c>
      <c r="O2322" s="0" t="n">
        <v>1150</v>
      </c>
      <c r="P2322" s="346" t="n">
        <v>45</v>
      </c>
      <c r="Q2322" s="346" t="str">
        <f aca="false">N2322&amp;" "&amp;O2322</f>
        <v>62100 1150</v>
      </c>
      <c r="R2322" s="346" t="str">
        <f aca="false">N2322&amp;" "&amp;M2322&amp;" "&amp;O2322</f>
        <v>62100 9 1150</v>
      </c>
    </row>
    <row r="2323" customFormat="false" ht="11.25" hidden="false" customHeight="true" outlineLevel="0" collapsed="false">
      <c r="K2323" s="0" t="n">
        <v>2015</v>
      </c>
      <c r="L2323" s="0" t="n">
        <v>43</v>
      </c>
      <c r="M2323" s="0" t="n">
        <v>9</v>
      </c>
      <c r="N2323" s="0" t="n">
        <v>62200</v>
      </c>
      <c r="O2323" s="0" t="n">
        <v>1110</v>
      </c>
      <c r="P2323" s="346" t="n">
        <v>1</v>
      </c>
      <c r="Q2323" s="346" t="str">
        <f aca="false">N2323&amp;" "&amp;O2323</f>
        <v>62200 1110</v>
      </c>
      <c r="R2323" s="346" t="str">
        <f aca="false">N2323&amp;" "&amp;M2323&amp;" "&amp;O2323</f>
        <v>62200 9 1110</v>
      </c>
    </row>
    <row r="2324" customFormat="false" ht="11.25" hidden="false" customHeight="true" outlineLevel="0" collapsed="false">
      <c r="K2324" s="0" t="n">
        <v>2015</v>
      </c>
      <c r="L2324" s="0" t="n">
        <v>43</v>
      </c>
      <c r="M2324" s="0" t="n">
        <v>9</v>
      </c>
      <c r="N2324" s="0" t="n">
        <v>62200</v>
      </c>
      <c r="O2324" s="0" t="n">
        <v>1130</v>
      </c>
      <c r="P2324" s="346" t="n">
        <v>3</v>
      </c>
      <c r="Q2324" s="346" t="str">
        <f aca="false">N2324&amp;" "&amp;O2324</f>
        <v>62200 1130</v>
      </c>
      <c r="R2324" s="346" t="str">
        <f aca="false">N2324&amp;" "&amp;M2324&amp;" "&amp;O2324</f>
        <v>62200 9 1130</v>
      </c>
    </row>
    <row r="2325" customFormat="false" ht="11.25" hidden="false" customHeight="true" outlineLevel="0" collapsed="false">
      <c r="K2325" s="0" t="n">
        <v>2015</v>
      </c>
      <c r="L2325" s="0" t="n">
        <v>43</v>
      </c>
      <c r="M2325" s="0" t="n">
        <v>9</v>
      </c>
      <c r="N2325" s="0" t="n">
        <v>62200</v>
      </c>
      <c r="O2325" s="0" t="n">
        <v>1131</v>
      </c>
      <c r="P2325" s="346" t="n">
        <v>74.64</v>
      </c>
      <c r="Q2325" s="346" t="str">
        <f aca="false">N2325&amp;" "&amp;O2325</f>
        <v>62200 1131</v>
      </c>
      <c r="R2325" s="346" t="str">
        <f aca="false">N2325&amp;" "&amp;M2325&amp;" "&amp;O2325</f>
        <v>62200 9 1131</v>
      </c>
    </row>
    <row r="2326" customFormat="false" ht="11.25" hidden="false" customHeight="true" outlineLevel="0" collapsed="false">
      <c r="K2326" s="0" t="n">
        <v>2015</v>
      </c>
      <c r="L2326" s="0" t="n">
        <v>43</v>
      </c>
      <c r="M2326" s="0" t="n">
        <v>9</v>
      </c>
      <c r="N2326" s="0" t="n">
        <v>62200</v>
      </c>
      <c r="O2326" s="0" t="n">
        <v>1132</v>
      </c>
      <c r="P2326" s="346" t="n">
        <v>26</v>
      </c>
      <c r="Q2326" s="346" t="str">
        <f aca="false">N2326&amp;" "&amp;O2326</f>
        <v>62200 1132</v>
      </c>
      <c r="R2326" s="346" t="str">
        <f aca="false">N2326&amp;" "&amp;M2326&amp;" "&amp;O2326</f>
        <v>62200 9 1132</v>
      </c>
    </row>
    <row r="2327" customFormat="false" ht="11.25" hidden="false" customHeight="true" outlineLevel="0" collapsed="false">
      <c r="K2327" s="0" t="n">
        <v>2015</v>
      </c>
      <c r="L2327" s="0" t="n">
        <v>43</v>
      </c>
      <c r="M2327" s="0" t="n">
        <v>9</v>
      </c>
      <c r="N2327" s="0" t="n">
        <v>62200</v>
      </c>
      <c r="O2327" s="0" t="n">
        <v>1140</v>
      </c>
      <c r="P2327" s="346" t="n">
        <v>20.84</v>
      </c>
      <c r="Q2327" s="346" t="str">
        <f aca="false">N2327&amp;" "&amp;O2327</f>
        <v>62200 1140</v>
      </c>
      <c r="R2327" s="346" t="str">
        <f aca="false">N2327&amp;" "&amp;M2327&amp;" "&amp;O2327</f>
        <v>62200 9 1140</v>
      </c>
    </row>
    <row r="2328" customFormat="false" ht="11.25" hidden="false" customHeight="true" outlineLevel="0" collapsed="false">
      <c r="K2328" s="0" t="n">
        <v>2015</v>
      </c>
      <c r="L2328" s="0" t="n">
        <v>43</v>
      </c>
      <c r="M2328" s="0" t="n">
        <v>9</v>
      </c>
      <c r="N2328" s="0" t="n">
        <v>62200</v>
      </c>
      <c r="O2328" s="0" t="n">
        <v>1150</v>
      </c>
      <c r="P2328" s="346" t="n">
        <v>4</v>
      </c>
      <c r="Q2328" s="346" t="str">
        <f aca="false">N2328&amp;" "&amp;O2328</f>
        <v>62200 1150</v>
      </c>
      <c r="R2328" s="346" t="str">
        <f aca="false">N2328&amp;" "&amp;M2328&amp;" "&amp;O2328</f>
        <v>62200 9 1150</v>
      </c>
    </row>
    <row r="2329" customFormat="false" ht="11.25" hidden="false" customHeight="true" outlineLevel="0" collapsed="false">
      <c r="K2329" s="0" t="n">
        <v>2015</v>
      </c>
      <c r="L2329" s="0" t="n">
        <v>43</v>
      </c>
      <c r="M2329" s="0" t="n">
        <v>9</v>
      </c>
      <c r="N2329" s="0" t="n">
        <v>63000</v>
      </c>
      <c r="O2329" s="0" t="n">
        <v>1110</v>
      </c>
      <c r="P2329" s="346" t="n">
        <v>2</v>
      </c>
      <c r="Q2329" s="346" t="str">
        <f aca="false">N2329&amp;" "&amp;O2329</f>
        <v>63000 1110</v>
      </c>
      <c r="R2329" s="346" t="str">
        <f aca="false">N2329&amp;" "&amp;M2329&amp;" "&amp;O2329</f>
        <v>63000 9 1110</v>
      </c>
    </row>
    <row r="2330" customFormat="false" ht="11.25" hidden="false" customHeight="true" outlineLevel="0" collapsed="false">
      <c r="K2330" s="0" t="n">
        <v>2015</v>
      </c>
      <c r="L2330" s="0" t="n">
        <v>43</v>
      </c>
      <c r="M2330" s="0" t="n">
        <v>9</v>
      </c>
      <c r="N2330" s="0" t="n">
        <v>63000</v>
      </c>
      <c r="O2330" s="0" t="n">
        <v>1130</v>
      </c>
      <c r="P2330" s="346" t="n">
        <v>5</v>
      </c>
      <c r="Q2330" s="346" t="str">
        <f aca="false">N2330&amp;" "&amp;O2330</f>
        <v>63000 1130</v>
      </c>
      <c r="R2330" s="346" t="str">
        <f aca="false">N2330&amp;" "&amp;M2330&amp;" "&amp;O2330</f>
        <v>63000 9 1130</v>
      </c>
    </row>
    <row r="2331" customFormat="false" ht="11.25" hidden="false" customHeight="true" outlineLevel="0" collapsed="false">
      <c r="K2331" s="0" t="n">
        <v>2015</v>
      </c>
      <c r="L2331" s="0" t="n">
        <v>43</v>
      </c>
      <c r="M2331" s="0" t="n">
        <v>9</v>
      </c>
      <c r="N2331" s="0" t="n">
        <v>63000</v>
      </c>
      <c r="O2331" s="0" t="n">
        <v>1140</v>
      </c>
      <c r="P2331" s="346" t="n">
        <v>96</v>
      </c>
      <c r="Q2331" s="346" t="str">
        <f aca="false">N2331&amp;" "&amp;O2331</f>
        <v>63000 1140</v>
      </c>
      <c r="R2331" s="346" t="str">
        <f aca="false">N2331&amp;" "&amp;M2331&amp;" "&amp;O2331</f>
        <v>63000 9 1140</v>
      </c>
    </row>
    <row r="2332" customFormat="false" ht="11.25" hidden="false" customHeight="true" outlineLevel="0" collapsed="false">
      <c r="K2332" s="0" t="n">
        <v>2015</v>
      </c>
      <c r="L2332" s="0" t="n">
        <v>43</v>
      </c>
      <c r="M2332" s="0" t="n">
        <v>9</v>
      </c>
      <c r="N2332" s="0" t="n">
        <v>63000</v>
      </c>
      <c r="O2332" s="0" t="n">
        <v>1150</v>
      </c>
      <c r="P2332" s="346" t="n">
        <v>10</v>
      </c>
      <c r="Q2332" s="346" t="str">
        <f aca="false">N2332&amp;" "&amp;O2332</f>
        <v>63000 1150</v>
      </c>
      <c r="R2332" s="346" t="str">
        <f aca="false">N2332&amp;" "&amp;M2332&amp;" "&amp;O2332</f>
        <v>63000 9 1150</v>
      </c>
    </row>
    <row r="2333" customFormat="false" ht="11.25" hidden="false" customHeight="true" outlineLevel="0" collapsed="false">
      <c r="K2333" s="0" t="n">
        <v>2015</v>
      </c>
      <c r="L2333" s="0" t="n">
        <v>43</v>
      </c>
      <c r="M2333" s="0" t="n">
        <v>9</v>
      </c>
      <c r="N2333" s="0" t="n">
        <v>63000</v>
      </c>
      <c r="O2333" s="0" t="n">
        <v>1170</v>
      </c>
      <c r="P2333" s="346" t="n">
        <v>573.79</v>
      </c>
      <c r="Q2333" s="346" t="str">
        <f aca="false">N2333&amp;" "&amp;O2333</f>
        <v>63000 1170</v>
      </c>
      <c r="R2333" s="346" t="str">
        <f aca="false">N2333&amp;" "&amp;M2333&amp;" "&amp;O2333</f>
        <v>63000 9 1170</v>
      </c>
    </row>
    <row r="2334" customFormat="false" ht="11.25" hidden="false" customHeight="true" outlineLevel="0" collapsed="false">
      <c r="K2334" s="0" t="n">
        <v>2015</v>
      </c>
      <c r="L2334" s="0" t="n">
        <v>43</v>
      </c>
      <c r="M2334" s="0" t="n">
        <v>9</v>
      </c>
      <c r="N2334" s="0" t="n">
        <v>64000</v>
      </c>
      <c r="O2334" s="0" t="n">
        <v>1110</v>
      </c>
      <c r="P2334" s="346" t="n">
        <v>2</v>
      </c>
      <c r="Q2334" s="346" t="str">
        <f aca="false">N2334&amp;" "&amp;O2334</f>
        <v>64000 1110</v>
      </c>
      <c r="R2334" s="346" t="str">
        <f aca="false">N2334&amp;" "&amp;M2334&amp;" "&amp;O2334</f>
        <v>64000 9 1110</v>
      </c>
    </row>
    <row r="2335" customFormat="false" ht="11.25" hidden="false" customHeight="true" outlineLevel="0" collapsed="false">
      <c r="K2335" s="0" t="n">
        <v>2015</v>
      </c>
      <c r="L2335" s="0" t="n">
        <v>43</v>
      </c>
      <c r="M2335" s="0" t="n">
        <v>9</v>
      </c>
      <c r="N2335" s="0" t="n">
        <v>64000</v>
      </c>
      <c r="O2335" s="0" t="n">
        <v>1130</v>
      </c>
      <c r="P2335" s="346" t="n">
        <v>13</v>
      </c>
      <c r="Q2335" s="346" t="str">
        <f aca="false">N2335&amp;" "&amp;O2335</f>
        <v>64000 1130</v>
      </c>
      <c r="R2335" s="346" t="str">
        <f aca="false">N2335&amp;" "&amp;M2335&amp;" "&amp;O2335</f>
        <v>64000 9 1130</v>
      </c>
    </row>
    <row r="2336" customFormat="false" ht="11.25" hidden="false" customHeight="true" outlineLevel="0" collapsed="false">
      <c r="K2336" s="0" t="n">
        <v>2015</v>
      </c>
      <c r="L2336" s="0" t="n">
        <v>44</v>
      </c>
      <c r="M2336" s="0" t="n">
        <v>2</v>
      </c>
      <c r="N2336" s="0" t="n">
        <v>61100</v>
      </c>
      <c r="O2336" s="0" t="n">
        <v>1120</v>
      </c>
      <c r="P2336" s="346" t="n">
        <v>293.5</v>
      </c>
      <c r="Q2336" s="346" t="str">
        <f aca="false">N2336&amp;" "&amp;O2336</f>
        <v>61100 1120</v>
      </c>
      <c r="R2336" s="346" t="str">
        <f aca="false">N2336&amp;" "&amp;M2336&amp;" "&amp;O2336</f>
        <v>61100 2 1120</v>
      </c>
    </row>
    <row r="2337" customFormat="false" ht="11.25" hidden="false" customHeight="true" outlineLevel="0" collapsed="false">
      <c r="K2337" s="0" t="n">
        <v>2015</v>
      </c>
      <c r="L2337" s="0" t="n">
        <v>44</v>
      </c>
      <c r="M2337" s="0" t="n">
        <v>2</v>
      </c>
      <c r="N2337" s="0" t="n">
        <v>61100</v>
      </c>
      <c r="O2337" s="0" t="n">
        <v>1151</v>
      </c>
      <c r="P2337" s="346" t="n">
        <v>112.5</v>
      </c>
      <c r="Q2337" s="346" t="str">
        <f aca="false">N2337&amp;" "&amp;O2337</f>
        <v>61100 1151</v>
      </c>
      <c r="R2337" s="346" t="str">
        <f aca="false">N2337&amp;" "&amp;M2337&amp;" "&amp;O2337</f>
        <v>61100 2 1151</v>
      </c>
    </row>
    <row r="2338" customFormat="false" ht="11.25" hidden="false" customHeight="true" outlineLevel="0" collapsed="false">
      <c r="K2338" s="0" t="n">
        <v>2015</v>
      </c>
      <c r="L2338" s="0" t="n">
        <v>44</v>
      </c>
      <c r="M2338" s="0" t="n">
        <v>2</v>
      </c>
      <c r="N2338" s="0" t="n">
        <v>61100</v>
      </c>
      <c r="O2338" s="0" t="n">
        <v>1520</v>
      </c>
      <c r="P2338" s="346" t="n">
        <v>11</v>
      </c>
      <c r="Q2338" s="346" t="str">
        <f aca="false">N2338&amp;" "&amp;O2338</f>
        <v>61100 1520</v>
      </c>
      <c r="R2338" s="346" t="str">
        <f aca="false">N2338&amp;" "&amp;M2338&amp;" "&amp;O2338</f>
        <v>61100 2 1520</v>
      </c>
    </row>
    <row r="2339" customFormat="false" ht="11.25" hidden="false" customHeight="true" outlineLevel="0" collapsed="false">
      <c r="K2339" s="0" t="n">
        <v>2015</v>
      </c>
      <c r="L2339" s="0" t="n">
        <v>44</v>
      </c>
      <c r="M2339" s="0" t="n">
        <v>2</v>
      </c>
      <c r="N2339" s="0" t="n">
        <v>61210</v>
      </c>
      <c r="O2339" s="0" t="n">
        <v>1120</v>
      </c>
      <c r="P2339" s="346" t="n">
        <v>12</v>
      </c>
      <c r="Q2339" s="346" t="str">
        <f aca="false">N2339&amp;" "&amp;O2339</f>
        <v>61210 1120</v>
      </c>
      <c r="R2339" s="346" t="str">
        <f aca="false">N2339&amp;" "&amp;M2339&amp;" "&amp;O2339</f>
        <v>61210 2 1120</v>
      </c>
    </row>
    <row r="2340" customFormat="false" ht="11.25" hidden="false" customHeight="true" outlineLevel="0" collapsed="false">
      <c r="K2340" s="0" t="n">
        <v>2015</v>
      </c>
      <c r="L2340" s="0" t="n">
        <v>44</v>
      </c>
      <c r="M2340" s="0" t="n">
        <v>2</v>
      </c>
      <c r="N2340" s="0" t="n">
        <v>61210</v>
      </c>
      <c r="O2340" s="0" t="n">
        <v>1150</v>
      </c>
      <c r="P2340" s="346" t="n">
        <v>2</v>
      </c>
      <c r="Q2340" s="346" t="str">
        <f aca="false">N2340&amp;" "&amp;O2340</f>
        <v>61210 1150</v>
      </c>
      <c r="R2340" s="346" t="str">
        <f aca="false">N2340&amp;" "&amp;M2340&amp;" "&amp;O2340</f>
        <v>61210 2 1150</v>
      </c>
    </row>
    <row r="2341" customFormat="false" ht="11.25" hidden="false" customHeight="true" outlineLevel="0" collapsed="false">
      <c r="K2341" s="0" t="n">
        <v>2015</v>
      </c>
      <c r="L2341" s="0" t="n">
        <v>44</v>
      </c>
      <c r="M2341" s="0" t="n">
        <v>2</v>
      </c>
      <c r="N2341" s="0" t="n">
        <v>61220</v>
      </c>
      <c r="O2341" s="0" t="n">
        <v>1130</v>
      </c>
      <c r="P2341" s="346" t="n">
        <v>2</v>
      </c>
      <c r="Q2341" s="346" t="str">
        <f aca="false">N2341&amp;" "&amp;O2341</f>
        <v>61220 1130</v>
      </c>
      <c r="R2341" s="346" t="str">
        <f aca="false">N2341&amp;" "&amp;M2341&amp;" "&amp;O2341</f>
        <v>61220 2 1130</v>
      </c>
    </row>
    <row r="2342" customFormat="false" ht="11.25" hidden="false" customHeight="true" outlineLevel="0" collapsed="false">
      <c r="K2342" s="0" t="n">
        <v>2015</v>
      </c>
      <c r="L2342" s="0" t="n">
        <v>44</v>
      </c>
      <c r="M2342" s="0" t="n">
        <v>2</v>
      </c>
      <c r="N2342" s="0" t="n">
        <v>61230</v>
      </c>
      <c r="O2342" s="0" t="n">
        <v>1120</v>
      </c>
      <c r="P2342" s="346" t="n">
        <v>1.5</v>
      </c>
      <c r="Q2342" s="346" t="str">
        <f aca="false">N2342&amp;" "&amp;O2342</f>
        <v>61230 1120</v>
      </c>
      <c r="R2342" s="346" t="str">
        <f aca="false">N2342&amp;" "&amp;M2342&amp;" "&amp;O2342</f>
        <v>61230 2 1120</v>
      </c>
    </row>
    <row r="2343" customFormat="false" ht="11.25" hidden="false" customHeight="true" outlineLevel="0" collapsed="false">
      <c r="K2343" s="0" t="n">
        <v>2015</v>
      </c>
      <c r="L2343" s="0" t="n">
        <v>44</v>
      </c>
      <c r="M2343" s="0" t="n">
        <v>2</v>
      </c>
      <c r="N2343" s="0" t="n">
        <v>61310</v>
      </c>
      <c r="O2343" s="0" t="n">
        <v>1110</v>
      </c>
      <c r="P2343" s="346" t="n">
        <v>2.95</v>
      </c>
      <c r="Q2343" s="346" t="str">
        <f aca="false">N2343&amp;" "&amp;O2343</f>
        <v>61310 1110</v>
      </c>
      <c r="R2343" s="346" t="str">
        <f aca="false">N2343&amp;" "&amp;M2343&amp;" "&amp;O2343</f>
        <v>61310 2 1110</v>
      </c>
    </row>
    <row r="2344" customFormat="false" ht="11.25" hidden="false" customHeight="true" outlineLevel="0" collapsed="false">
      <c r="K2344" s="0" t="n">
        <v>2015</v>
      </c>
      <c r="L2344" s="0" t="n">
        <v>44</v>
      </c>
      <c r="M2344" s="0" t="n">
        <v>2</v>
      </c>
      <c r="N2344" s="0" t="n">
        <v>61310</v>
      </c>
      <c r="O2344" s="0" t="n">
        <v>1120</v>
      </c>
      <c r="P2344" s="346" t="n">
        <v>2.5</v>
      </c>
      <c r="Q2344" s="346" t="str">
        <f aca="false">N2344&amp;" "&amp;O2344</f>
        <v>61310 1120</v>
      </c>
      <c r="R2344" s="346" t="str">
        <f aca="false">N2344&amp;" "&amp;M2344&amp;" "&amp;O2344</f>
        <v>61310 2 1120</v>
      </c>
    </row>
    <row r="2345" customFormat="false" ht="11.25" hidden="false" customHeight="true" outlineLevel="0" collapsed="false">
      <c r="K2345" s="0" t="n">
        <v>2015</v>
      </c>
      <c r="L2345" s="0" t="n">
        <v>44</v>
      </c>
      <c r="M2345" s="0" t="n">
        <v>2</v>
      </c>
      <c r="N2345" s="0" t="n">
        <v>61310</v>
      </c>
      <c r="O2345" s="0" t="n">
        <v>1150</v>
      </c>
      <c r="P2345" s="346" t="n">
        <v>5.45</v>
      </c>
      <c r="Q2345" s="346" t="str">
        <f aca="false">N2345&amp;" "&amp;O2345</f>
        <v>61310 1150</v>
      </c>
      <c r="R2345" s="346" t="str">
        <f aca="false">N2345&amp;" "&amp;M2345&amp;" "&amp;O2345</f>
        <v>61310 2 1150</v>
      </c>
    </row>
    <row r="2346" customFormat="false" ht="11.25" hidden="false" customHeight="true" outlineLevel="0" collapsed="false">
      <c r="K2346" s="0" t="n">
        <v>2015</v>
      </c>
      <c r="L2346" s="0" t="n">
        <v>44</v>
      </c>
      <c r="M2346" s="0" t="n">
        <v>2</v>
      </c>
      <c r="N2346" s="0" t="n">
        <v>61320</v>
      </c>
      <c r="O2346" s="0" t="n">
        <v>1122</v>
      </c>
      <c r="P2346" s="346" t="n">
        <v>11</v>
      </c>
      <c r="Q2346" s="346" t="str">
        <f aca="false">N2346&amp;" "&amp;O2346</f>
        <v>61320 1122</v>
      </c>
      <c r="R2346" s="346" t="str">
        <f aca="false">N2346&amp;" "&amp;M2346&amp;" "&amp;O2346</f>
        <v>61320 2 1122</v>
      </c>
    </row>
    <row r="2347" customFormat="false" ht="11.25" hidden="false" customHeight="true" outlineLevel="0" collapsed="false">
      <c r="K2347" s="0" t="n">
        <v>2015</v>
      </c>
      <c r="L2347" s="0" t="n">
        <v>44</v>
      </c>
      <c r="M2347" s="0" t="n">
        <v>2</v>
      </c>
      <c r="N2347" s="0" t="n">
        <v>61320</v>
      </c>
      <c r="O2347" s="0" t="n">
        <v>1140</v>
      </c>
      <c r="P2347" s="346" t="n">
        <v>2</v>
      </c>
      <c r="Q2347" s="346" t="str">
        <f aca="false">N2347&amp;" "&amp;O2347</f>
        <v>61320 1140</v>
      </c>
      <c r="R2347" s="346" t="str">
        <f aca="false">N2347&amp;" "&amp;M2347&amp;" "&amp;O2347</f>
        <v>61320 2 1140</v>
      </c>
    </row>
    <row r="2348" customFormat="false" ht="11.25" hidden="false" customHeight="true" outlineLevel="0" collapsed="false">
      <c r="K2348" s="0" t="n">
        <v>2015</v>
      </c>
      <c r="L2348" s="0" t="n">
        <v>44</v>
      </c>
      <c r="M2348" s="0" t="n">
        <v>2</v>
      </c>
      <c r="N2348" s="0" t="n">
        <v>61410</v>
      </c>
      <c r="O2348" s="0" t="n">
        <v>1126</v>
      </c>
      <c r="P2348" s="346" t="n">
        <v>11</v>
      </c>
      <c r="Q2348" s="346" t="str">
        <f aca="false">N2348&amp;" "&amp;O2348</f>
        <v>61410 1126</v>
      </c>
      <c r="R2348" s="346" t="str">
        <f aca="false">N2348&amp;" "&amp;M2348&amp;" "&amp;O2348</f>
        <v>61410 2 1126</v>
      </c>
    </row>
    <row r="2349" customFormat="false" ht="11.25" hidden="false" customHeight="true" outlineLevel="0" collapsed="false">
      <c r="K2349" s="0" t="n">
        <v>2015</v>
      </c>
      <c r="L2349" s="0" t="n">
        <v>44</v>
      </c>
      <c r="M2349" s="0" t="n">
        <v>2</v>
      </c>
      <c r="N2349" s="0" t="n">
        <v>61410</v>
      </c>
      <c r="O2349" s="0" t="n">
        <v>1127</v>
      </c>
      <c r="P2349" s="346" t="n">
        <v>3</v>
      </c>
      <c r="Q2349" s="346" t="str">
        <f aca="false">N2349&amp;" "&amp;O2349</f>
        <v>61410 1127</v>
      </c>
      <c r="R2349" s="346" t="str">
        <f aca="false">N2349&amp;" "&amp;M2349&amp;" "&amp;O2349</f>
        <v>61410 2 1127</v>
      </c>
    </row>
    <row r="2350" customFormat="false" ht="11.25" hidden="false" customHeight="true" outlineLevel="0" collapsed="false">
      <c r="K2350" s="0" t="n">
        <v>2015</v>
      </c>
      <c r="L2350" s="0" t="n">
        <v>44</v>
      </c>
      <c r="M2350" s="0" t="n">
        <v>2</v>
      </c>
      <c r="N2350" s="0" t="n">
        <v>61410</v>
      </c>
      <c r="O2350" s="0" t="n">
        <v>1150</v>
      </c>
      <c r="P2350" s="346" t="n">
        <v>17</v>
      </c>
      <c r="Q2350" s="346" t="str">
        <f aca="false">N2350&amp;" "&amp;O2350</f>
        <v>61410 1150</v>
      </c>
      <c r="R2350" s="346" t="str">
        <f aca="false">N2350&amp;" "&amp;M2350&amp;" "&amp;O2350</f>
        <v>61410 2 1150</v>
      </c>
    </row>
    <row r="2351" customFormat="false" ht="11.25" hidden="false" customHeight="true" outlineLevel="0" collapsed="false">
      <c r="K2351" s="0" t="n">
        <v>2015</v>
      </c>
      <c r="L2351" s="0" t="n">
        <v>44</v>
      </c>
      <c r="M2351" s="0" t="n">
        <v>3</v>
      </c>
      <c r="N2351" s="0" t="n">
        <v>61100</v>
      </c>
      <c r="O2351" s="0" t="n">
        <v>1120</v>
      </c>
      <c r="P2351" s="346" t="n">
        <v>193</v>
      </c>
      <c r="Q2351" s="346" t="str">
        <f aca="false">N2351&amp;" "&amp;O2351</f>
        <v>61100 1120</v>
      </c>
      <c r="R2351" s="346" t="str">
        <f aca="false">N2351&amp;" "&amp;M2351&amp;" "&amp;O2351</f>
        <v>61100 3 1120</v>
      </c>
    </row>
    <row r="2352" customFormat="false" ht="11.25" hidden="false" customHeight="true" outlineLevel="0" collapsed="false">
      <c r="K2352" s="0" t="n">
        <v>2015</v>
      </c>
      <c r="L2352" s="0" t="n">
        <v>44</v>
      </c>
      <c r="M2352" s="0" t="n">
        <v>3</v>
      </c>
      <c r="N2352" s="0" t="n">
        <v>61100</v>
      </c>
      <c r="O2352" s="0" t="n">
        <v>1151</v>
      </c>
      <c r="P2352" s="346" t="n">
        <v>22</v>
      </c>
      <c r="Q2352" s="346" t="str">
        <f aca="false">N2352&amp;" "&amp;O2352</f>
        <v>61100 1151</v>
      </c>
      <c r="R2352" s="346" t="str">
        <f aca="false">N2352&amp;" "&amp;M2352&amp;" "&amp;O2352</f>
        <v>61100 3 1151</v>
      </c>
    </row>
    <row r="2353" customFormat="false" ht="11.25" hidden="false" customHeight="true" outlineLevel="0" collapsed="false">
      <c r="K2353" s="0" t="n">
        <v>2015</v>
      </c>
      <c r="L2353" s="0" t="n">
        <v>44</v>
      </c>
      <c r="M2353" s="0" t="n">
        <v>3</v>
      </c>
      <c r="N2353" s="0" t="n">
        <v>61100</v>
      </c>
      <c r="O2353" s="0" t="n">
        <v>1520</v>
      </c>
      <c r="P2353" s="346" t="n">
        <v>16</v>
      </c>
      <c r="Q2353" s="346" t="str">
        <f aca="false">N2353&amp;" "&amp;O2353</f>
        <v>61100 1520</v>
      </c>
      <c r="R2353" s="346" t="str">
        <f aca="false">N2353&amp;" "&amp;M2353&amp;" "&amp;O2353</f>
        <v>61100 3 1520</v>
      </c>
    </row>
    <row r="2354" customFormat="false" ht="11.25" hidden="false" customHeight="true" outlineLevel="0" collapsed="false">
      <c r="K2354" s="0" t="n">
        <v>2015</v>
      </c>
      <c r="L2354" s="0" t="n">
        <v>44</v>
      </c>
      <c r="M2354" s="0" t="n">
        <v>3</v>
      </c>
      <c r="N2354" s="0" t="n">
        <v>61210</v>
      </c>
      <c r="O2354" s="0" t="n">
        <v>1120</v>
      </c>
      <c r="P2354" s="346" t="n">
        <v>11</v>
      </c>
      <c r="Q2354" s="346" t="str">
        <f aca="false">N2354&amp;" "&amp;O2354</f>
        <v>61210 1120</v>
      </c>
      <c r="R2354" s="346" t="str">
        <f aca="false">N2354&amp;" "&amp;M2354&amp;" "&amp;O2354</f>
        <v>61210 3 1120</v>
      </c>
    </row>
    <row r="2355" customFormat="false" ht="11.25" hidden="false" customHeight="true" outlineLevel="0" collapsed="false">
      <c r="K2355" s="0" t="n">
        <v>2015</v>
      </c>
      <c r="L2355" s="0" t="n">
        <v>44</v>
      </c>
      <c r="M2355" s="0" t="n">
        <v>3</v>
      </c>
      <c r="N2355" s="0" t="n">
        <v>61210</v>
      </c>
      <c r="O2355" s="0" t="n">
        <v>1150</v>
      </c>
      <c r="P2355" s="346" t="n">
        <v>5.5</v>
      </c>
      <c r="Q2355" s="346" t="str">
        <f aca="false">N2355&amp;" "&amp;O2355</f>
        <v>61210 1150</v>
      </c>
      <c r="R2355" s="346" t="str">
        <f aca="false">N2355&amp;" "&amp;M2355&amp;" "&amp;O2355</f>
        <v>61210 3 1150</v>
      </c>
    </row>
    <row r="2356" customFormat="false" ht="11.25" hidden="false" customHeight="true" outlineLevel="0" collapsed="false">
      <c r="K2356" s="0" t="n">
        <v>2015</v>
      </c>
      <c r="L2356" s="0" t="n">
        <v>44</v>
      </c>
      <c r="M2356" s="0" t="n">
        <v>3</v>
      </c>
      <c r="N2356" s="0" t="n">
        <v>61220</v>
      </c>
      <c r="O2356" s="0" t="n">
        <v>1130</v>
      </c>
      <c r="P2356" s="346" t="n">
        <v>2</v>
      </c>
      <c r="Q2356" s="346" t="str">
        <f aca="false">N2356&amp;" "&amp;O2356</f>
        <v>61220 1130</v>
      </c>
      <c r="R2356" s="346" t="str">
        <f aca="false">N2356&amp;" "&amp;M2356&amp;" "&amp;O2356</f>
        <v>61220 3 1130</v>
      </c>
    </row>
    <row r="2357" customFormat="false" ht="11.25" hidden="false" customHeight="true" outlineLevel="0" collapsed="false">
      <c r="K2357" s="0" t="n">
        <v>2015</v>
      </c>
      <c r="L2357" s="0" t="n">
        <v>44</v>
      </c>
      <c r="M2357" s="0" t="n">
        <v>3</v>
      </c>
      <c r="N2357" s="0" t="n">
        <v>61230</v>
      </c>
      <c r="O2357" s="0" t="n">
        <v>1120</v>
      </c>
      <c r="P2357" s="346" t="n">
        <v>1.5</v>
      </c>
      <c r="Q2357" s="346" t="str">
        <f aca="false">N2357&amp;" "&amp;O2357</f>
        <v>61230 1120</v>
      </c>
      <c r="R2357" s="346" t="str">
        <f aca="false">N2357&amp;" "&amp;M2357&amp;" "&amp;O2357</f>
        <v>61230 3 1120</v>
      </c>
    </row>
    <row r="2358" customFormat="false" ht="11.25" hidden="false" customHeight="true" outlineLevel="0" collapsed="false">
      <c r="K2358" s="0" t="n">
        <v>2015</v>
      </c>
      <c r="L2358" s="0" t="n">
        <v>44</v>
      </c>
      <c r="M2358" s="0" t="n">
        <v>3</v>
      </c>
      <c r="N2358" s="0" t="n">
        <v>61310</v>
      </c>
      <c r="O2358" s="0" t="n">
        <v>1110</v>
      </c>
      <c r="P2358" s="346" t="n">
        <v>3</v>
      </c>
      <c r="Q2358" s="346" t="str">
        <f aca="false">N2358&amp;" "&amp;O2358</f>
        <v>61310 1110</v>
      </c>
      <c r="R2358" s="346" t="str">
        <f aca="false">N2358&amp;" "&amp;M2358&amp;" "&amp;O2358</f>
        <v>61310 3 1110</v>
      </c>
    </row>
    <row r="2359" customFormat="false" ht="11.25" hidden="false" customHeight="true" outlineLevel="0" collapsed="false">
      <c r="K2359" s="0" t="n">
        <v>2015</v>
      </c>
      <c r="L2359" s="0" t="n">
        <v>44</v>
      </c>
      <c r="M2359" s="0" t="n">
        <v>3</v>
      </c>
      <c r="N2359" s="0" t="n">
        <v>61310</v>
      </c>
      <c r="O2359" s="0" t="n">
        <v>1120</v>
      </c>
      <c r="P2359" s="346" t="n">
        <v>2.5</v>
      </c>
      <c r="Q2359" s="346" t="str">
        <f aca="false">N2359&amp;" "&amp;O2359</f>
        <v>61310 1120</v>
      </c>
      <c r="R2359" s="346" t="str">
        <f aca="false">N2359&amp;" "&amp;M2359&amp;" "&amp;O2359</f>
        <v>61310 3 1120</v>
      </c>
    </row>
    <row r="2360" customFormat="false" ht="11.25" hidden="false" customHeight="true" outlineLevel="0" collapsed="false">
      <c r="K2360" s="0" t="n">
        <v>2015</v>
      </c>
      <c r="L2360" s="0" t="n">
        <v>44</v>
      </c>
      <c r="M2360" s="0" t="n">
        <v>3</v>
      </c>
      <c r="N2360" s="0" t="n">
        <v>61310</v>
      </c>
      <c r="O2360" s="0" t="n">
        <v>1150</v>
      </c>
      <c r="P2360" s="346" t="n">
        <v>4.25</v>
      </c>
      <c r="Q2360" s="346" t="str">
        <f aca="false">N2360&amp;" "&amp;O2360</f>
        <v>61310 1150</v>
      </c>
      <c r="R2360" s="346" t="str">
        <f aca="false">N2360&amp;" "&amp;M2360&amp;" "&amp;O2360</f>
        <v>61310 3 1150</v>
      </c>
    </row>
    <row r="2361" customFormat="false" ht="11.25" hidden="false" customHeight="true" outlineLevel="0" collapsed="false">
      <c r="K2361" s="0" t="n">
        <v>2015</v>
      </c>
      <c r="L2361" s="0" t="n">
        <v>44</v>
      </c>
      <c r="M2361" s="0" t="n">
        <v>3</v>
      </c>
      <c r="N2361" s="0" t="n">
        <v>61320</v>
      </c>
      <c r="O2361" s="0" t="n">
        <v>1122</v>
      </c>
      <c r="P2361" s="346" t="n">
        <v>3</v>
      </c>
      <c r="Q2361" s="346" t="str">
        <f aca="false">N2361&amp;" "&amp;O2361</f>
        <v>61320 1122</v>
      </c>
      <c r="R2361" s="346" t="str">
        <f aca="false">N2361&amp;" "&amp;M2361&amp;" "&amp;O2361</f>
        <v>61320 3 1122</v>
      </c>
    </row>
    <row r="2362" customFormat="false" ht="11.25" hidden="false" customHeight="true" outlineLevel="0" collapsed="false">
      <c r="K2362" s="0" t="n">
        <v>2015</v>
      </c>
      <c r="L2362" s="0" t="n">
        <v>44</v>
      </c>
      <c r="M2362" s="0" t="n">
        <v>3</v>
      </c>
      <c r="N2362" s="0" t="n">
        <v>61320</v>
      </c>
      <c r="O2362" s="0" t="n">
        <v>1140</v>
      </c>
      <c r="P2362" s="346" t="n">
        <v>3</v>
      </c>
      <c r="Q2362" s="346" t="str">
        <f aca="false">N2362&amp;" "&amp;O2362</f>
        <v>61320 1140</v>
      </c>
      <c r="R2362" s="346" t="str">
        <f aca="false">N2362&amp;" "&amp;M2362&amp;" "&amp;O2362</f>
        <v>61320 3 1140</v>
      </c>
    </row>
    <row r="2363" customFormat="false" ht="11.25" hidden="false" customHeight="true" outlineLevel="0" collapsed="false">
      <c r="K2363" s="0" t="n">
        <v>2015</v>
      </c>
      <c r="L2363" s="0" t="n">
        <v>44</v>
      </c>
      <c r="M2363" s="0" t="n">
        <v>3</v>
      </c>
      <c r="N2363" s="0" t="n">
        <v>61410</v>
      </c>
      <c r="O2363" s="0" t="n">
        <v>1126</v>
      </c>
      <c r="P2363" s="346" t="n">
        <v>2.26</v>
      </c>
      <c r="Q2363" s="346" t="str">
        <f aca="false">N2363&amp;" "&amp;O2363</f>
        <v>61410 1126</v>
      </c>
      <c r="R2363" s="346" t="str">
        <f aca="false">N2363&amp;" "&amp;M2363&amp;" "&amp;O2363</f>
        <v>61410 3 1126</v>
      </c>
    </row>
    <row r="2364" customFormat="false" ht="11.25" hidden="false" customHeight="true" outlineLevel="0" collapsed="false">
      <c r="K2364" s="0" t="n">
        <v>2015</v>
      </c>
      <c r="L2364" s="0" t="n">
        <v>44</v>
      </c>
      <c r="M2364" s="0" t="n">
        <v>3</v>
      </c>
      <c r="N2364" s="0" t="n">
        <v>61410</v>
      </c>
      <c r="O2364" s="0" t="n">
        <v>1127</v>
      </c>
      <c r="P2364" s="346" t="n">
        <v>8</v>
      </c>
      <c r="Q2364" s="346" t="str">
        <f aca="false">N2364&amp;" "&amp;O2364</f>
        <v>61410 1127</v>
      </c>
      <c r="R2364" s="346" t="str">
        <f aca="false">N2364&amp;" "&amp;M2364&amp;" "&amp;O2364</f>
        <v>61410 3 1127</v>
      </c>
    </row>
    <row r="2365" customFormat="false" ht="11.25" hidden="false" customHeight="true" outlineLevel="0" collapsed="false">
      <c r="K2365" s="0" t="n">
        <v>2015</v>
      </c>
      <c r="L2365" s="0" t="n">
        <v>44</v>
      </c>
      <c r="M2365" s="0" t="n">
        <v>3</v>
      </c>
      <c r="N2365" s="0" t="n">
        <v>61410</v>
      </c>
      <c r="O2365" s="0" t="n">
        <v>1150</v>
      </c>
      <c r="P2365" s="346" t="n">
        <v>6</v>
      </c>
      <c r="Q2365" s="346" t="str">
        <f aca="false">N2365&amp;" "&amp;O2365</f>
        <v>61410 1150</v>
      </c>
      <c r="R2365" s="346" t="str">
        <f aca="false">N2365&amp;" "&amp;M2365&amp;" "&amp;O2365</f>
        <v>61410 3 1150</v>
      </c>
    </row>
    <row r="2366" customFormat="false" ht="11.25" hidden="false" customHeight="true" outlineLevel="0" collapsed="false">
      <c r="K2366" s="0" t="n">
        <v>2015</v>
      </c>
      <c r="L2366" s="0" t="n">
        <v>44</v>
      </c>
      <c r="M2366" s="0" t="n">
        <v>9</v>
      </c>
      <c r="N2366" s="0" t="n">
        <v>61100</v>
      </c>
      <c r="O2366" s="0" t="n">
        <v>1120</v>
      </c>
      <c r="P2366" s="346" t="n">
        <v>27</v>
      </c>
      <c r="Q2366" s="346" t="str">
        <f aca="false">N2366&amp;" "&amp;O2366</f>
        <v>61100 1120</v>
      </c>
      <c r="R2366" s="346" t="str">
        <f aca="false">N2366&amp;" "&amp;M2366&amp;" "&amp;O2366</f>
        <v>61100 9 1120</v>
      </c>
    </row>
    <row r="2367" customFormat="false" ht="11.25" hidden="false" customHeight="true" outlineLevel="0" collapsed="false">
      <c r="K2367" s="0" t="n">
        <v>2015</v>
      </c>
      <c r="L2367" s="0" t="n">
        <v>44</v>
      </c>
      <c r="M2367" s="0" t="n">
        <v>9</v>
      </c>
      <c r="N2367" s="0" t="n">
        <v>61100</v>
      </c>
      <c r="O2367" s="0" t="n">
        <v>1151</v>
      </c>
      <c r="P2367" s="346" t="n">
        <v>19</v>
      </c>
      <c r="Q2367" s="346" t="str">
        <f aca="false">N2367&amp;" "&amp;O2367</f>
        <v>61100 1151</v>
      </c>
      <c r="R2367" s="346" t="str">
        <f aca="false">N2367&amp;" "&amp;M2367&amp;" "&amp;O2367</f>
        <v>61100 9 1151</v>
      </c>
    </row>
    <row r="2368" customFormat="false" ht="11.25" hidden="false" customHeight="true" outlineLevel="0" collapsed="false">
      <c r="K2368" s="0" t="n">
        <v>2015</v>
      </c>
      <c r="L2368" s="0" t="n">
        <v>44</v>
      </c>
      <c r="M2368" s="0" t="n">
        <v>9</v>
      </c>
      <c r="N2368" s="0" t="n">
        <v>62100</v>
      </c>
      <c r="O2368" s="0" t="n">
        <v>1111</v>
      </c>
      <c r="P2368" s="346" t="n">
        <v>7</v>
      </c>
      <c r="Q2368" s="346" t="str">
        <f aca="false">N2368&amp;" "&amp;O2368</f>
        <v>62100 1111</v>
      </c>
      <c r="R2368" s="346" t="str">
        <f aca="false">N2368&amp;" "&amp;M2368&amp;" "&amp;O2368</f>
        <v>62100 9 1111</v>
      </c>
    </row>
    <row r="2369" customFormat="false" ht="11.25" hidden="false" customHeight="true" outlineLevel="0" collapsed="false">
      <c r="K2369" s="0" t="n">
        <v>2015</v>
      </c>
      <c r="L2369" s="0" t="n">
        <v>44</v>
      </c>
      <c r="M2369" s="0" t="n">
        <v>9</v>
      </c>
      <c r="N2369" s="0" t="n">
        <v>62100</v>
      </c>
      <c r="O2369" s="0" t="n">
        <v>1112</v>
      </c>
      <c r="P2369" s="346" t="n">
        <v>0.99</v>
      </c>
      <c r="Q2369" s="346" t="str">
        <f aca="false">N2369&amp;" "&amp;O2369</f>
        <v>62100 1112</v>
      </c>
      <c r="R2369" s="346" t="str">
        <f aca="false">N2369&amp;" "&amp;M2369&amp;" "&amp;O2369</f>
        <v>62100 9 1112</v>
      </c>
    </row>
    <row r="2370" customFormat="false" ht="11.25" hidden="false" customHeight="true" outlineLevel="0" collapsed="false">
      <c r="K2370" s="0" t="n">
        <v>2015</v>
      </c>
      <c r="L2370" s="0" t="n">
        <v>44</v>
      </c>
      <c r="M2370" s="0" t="n">
        <v>9</v>
      </c>
      <c r="N2370" s="0" t="n">
        <v>62100</v>
      </c>
      <c r="O2370" s="0" t="n">
        <v>1113</v>
      </c>
      <c r="P2370" s="346" t="n">
        <v>1.85</v>
      </c>
      <c r="Q2370" s="346" t="str">
        <f aca="false">N2370&amp;" "&amp;O2370</f>
        <v>62100 1113</v>
      </c>
      <c r="R2370" s="346" t="str">
        <f aca="false">N2370&amp;" "&amp;M2370&amp;" "&amp;O2370</f>
        <v>62100 9 1113</v>
      </c>
    </row>
    <row r="2371" customFormat="false" ht="11.25" hidden="false" customHeight="true" outlineLevel="0" collapsed="false">
      <c r="K2371" s="0" t="n">
        <v>2015</v>
      </c>
      <c r="L2371" s="0" t="n">
        <v>44</v>
      </c>
      <c r="M2371" s="0" t="n">
        <v>9</v>
      </c>
      <c r="N2371" s="0" t="n">
        <v>62100</v>
      </c>
      <c r="O2371" s="0" t="n">
        <v>1130</v>
      </c>
      <c r="P2371" s="346" t="n">
        <v>1.5</v>
      </c>
      <c r="Q2371" s="346" t="str">
        <f aca="false">N2371&amp;" "&amp;O2371</f>
        <v>62100 1130</v>
      </c>
      <c r="R2371" s="346" t="str">
        <f aca="false">N2371&amp;" "&amp;M2371&amp;" "&amp;O2371</f>
        <v>62100 9 1130</v>
      </c>
    </row>
    <row r="2372" customFormat="false" ht="11.25" hidden="false" customHeight="true" outlineLevel="0" collapsed="false">
      <c r="K2372" s="0" t="n">
        <v>2015</v>
      </c>
      <c r="L2372" s="0" t="n">
        <v>44</v>
      </c>
      <c r="M2372" s="0" t="n">
        <v>9</v>
      </c>
      <c r="N2372" s="0" t="n">
        <v>62100</v>
      </c>
      <c r="O2372" s="0" t="n">
        <v>1150</v>
      </c>
      <c r="P2372" s="346" t="n">
        <v>9.95</v>
      </c>
      <c r="Q2372" s="346" t="str">
        <f aca="false">N2372&amp;" "&amp;O2372</f>
        <v>62100 1150</v>
      </c>
      <c r="R2372" s="346" t="str">
        <f aca="false">N2372&amp;" "&amp;M2372&amp;" "&amp;O2372</f>
        <v>62100 9 1150</v>
      </c>
    </row>
    <row r="2373" customFormat="false" ht="11.25" hidden="false" customHeight="true" outlineLevel="0" collapsed="false">
      <c r="K2373" s="0" t="n">
        <v>2015</v>
      </c>
      <c r="L2373" s="0" t="n">
        <v>44</v>
      </c>
      <c r="M2373" s="0" t="n">
        <v>9</v>
      </c>
      <c r="N2373" s="0" t="n">
        <v>62200</v>
      </c>
      <c r="O2373" s="0" t="n">
        <v>1110</v>
      </c>
      <c r="P2373" s="346" t="n">
        <v>1</v>
      </c>
      <c r="Q2373" s="346" t="str">
        <f aca="false">N2373&amp;" "&amp;O2373</f>
        <v>62200 1110</v>
      </c>
      <c r="R2373" s="346" t="str">
        <f aca="false">N2373&amp;" "&amp;M2373&amp;" "&amp;O2373</f>
        <v>62200 9 1110</v>
      </c>
    </row>
    <row r="2374" customFormat="false" ht="11.25" hidden="false" customHeight="true" outlineLevel="0" collapsed="false">
      <c r="K2374" s="0" t="n">
        <v>2015</v>
      </c>
      <c r="L2374" s="0" t="n">
        <v>44</v>
      </c>
      <c r="M2374" s="0" t="n">
        <v>9</v>
      </c>
      <c r="N2374" s="0" t="n">
        <v>62200</v>
      </c>
      <c r="O2374" s="0" t="n">
        <v>1130</v>
      </c>
      <c r="P2374" s="346" t="n">
        <v>2</v>
      </c>
      <c r="Q2374" s="346" t="str">
        <f aca="false">N2374&amp;" "&amp;O2374</f>
        <v>62200 1130</v>
      </c>
      <c r="R2374" s="346" t="str">
        <f aca="false">N2374&amp;" "&amp;M2374&amp;" "&amp;O2374</f>
        <v>62200 9 1130</v>
      </c>
    </row>
    <row r="2375" customFormat="false" ht="11.25" hidden="false" customHeight="true" outlineLevel="0" collapsed="false">
      <c r="K2375" s="0" t="n">
        <v>2015</v>
      </c>
      <c r="L2375" s="0" t="n">
        <v>44</v>
      </c>
      <c r="M2375" s="0" t="n">
        <v>9</v>
      </c>
      <c r="N2375" s="0" t="n">
        <v>62200</v>
      </c>
      <c r="O2375" s="0" t="n">
        <v>1131</v>
      </c>
      <c r="P2375" s="346" t="n">
        <v>7</v>
      </c>
      <c r="Q2375" s="346" t="str">
        <f aca="false">N2375&amp;" "&amp;O2375</f>
        <v>62200 1131</v>
      </c>
      <c r="R2375" s="346" t="str">
        <f aca="false">N2375&amp;" "&amp;M2375&amp;" "&amp;O2375</f>
        <v>62200 9 1131</v>
      </c>
    </row>
    <row r="2376" customFormat="false" ht="11.25" hidden="false" customHeight="true" outlineLevel="0" collapsed="false">
      <c r="K2376" s="0" t="n">
        <v>2015</v>
      </c>
      <c r="L2376" s="0" t="n">
        <v>44</v>
      </c>
      <c r="M2376" s="0" t="n">
        <v>9</v>
      </c>
      <c r="N2376" s="0" t="n">
        <v>62200</v>
      </c>
      <c r="O2376" s="0" t="n">
        <v>1132</v>
      </c>
      <c r="P2376" s="346" t="n">
        <v>4</v>
      </c>
      <c r="Q2376" s="346" t="str">
        <f aca="false">N2376&amp;" "&amp;O2376</f>
        <v>62200 1132</v>
      </c>
      <c r="R2376" s="346" t="str">
        <f aca="false">N2376&amp;" "&amp;M2376&amp;" "&amp;O2376</f>
        <v>62200 9 1132</v>
      </c>
    </row>
    <row r="2377" customFormat="false" ht="11.25" hidden="false" customHeight="true" outlineLevel="0" collapsed="false">
      <c r="K2377" s="0" t="n">
        <v>2015</v>
      </c>
      <c r="L2377" s="0" t="n">
        <v>44</v>
      </c>
      <c r="M2377" s="0" t="n">
        <v>9</v>
      </c>
      <c r="N2377" s="0" t="n">
        <v>62200</v>
      </c>
      <c r="O2377" s="0" t="n">
        <v>1134</v>
      </c>
      <c r="P2377" s="346" t="n">
        <v>7.5</v>
      </c>
      <c r="Q2377" s="346" t="str">
        <f aca="false">N2377&amp;" "&amp;O2377</f>
        <v>62200 1134</v>
      </c>
      <c r="R2377" s="346" t="str">
        <f aca="false">N2377&amp;" "&amp;M2377&amp;" "&amp;O2377</f>
        <v>62200 9 1134</v>
      </c>
    </row>
    <row r="2378" customFormat="false" ht="11.25" hidden="false" customHeight="true" outlineLevel="0" collapsed="false">
      <c r="K2378" s="0" t="n">
        <v>2015</v>
      </c>
      <c r="L2378" s="0" t="n">
        <v>44</v>
      </c>
      <c r="M2378" s="0" t="n">
        <v>9</v>
      </c>
      <c r="N2378" s="0" t="n">
        <v>63000</v>
      </c>
      <c r="O2378" s="0" t="n">
        <v>1110</v>
      </c>
      <c r="P2378" s="346" t="n">
        <v>2</v>
      </c>
      <c r="Q2378" s="346" t="str">
        <f aca="false">N2378&amp;" "&amp;O2378</f>
        <v>63000 1110</v>
      </c>
      <c r="R2378" s="346" t="str">
        <f aca="false">N2378&amp;" "&amp;M2378&amp;" "&amp;O2378</f>
        <v>63000 9 1110</v>
      </c>
    </row>
    <row r="2379" customFormat="false" ht="11.25" hidden="false" customHeight="true" outlineLevel="0" collapsed="false">
      <c r="K2379" s="0" t="n">
        <v>2015</v>
      </c>
      <c r="L2379" s="0" t="n">
        <v>44</v>
      </c>
      <c r="M2379" s="0" t="n">
        <v>9</v>
      </c>
      <c r="N2379" s="0" t="n">
        <v>63000</v>
      </c>
      <c r="O2379" s="0" t="n">
        <v>1140</v>
      </c>
      <c r="P2379" s="346" t="n">
        <v>20</v>
      </c>
      <c r="Q2379" s="346" t="str">
        <f aca="false">N2379&amp;" "&amp;O2379</f>
        <v>63000 1140</v>
      </c>
      <c r="R2379" s="346" t="str">
        <f aca="false">N2379&amp;" "&amp;M2379&amp;" "&amp;O2379</f>
        <v>63000 9 1140</v>
      </c>
    </row>
    <row r="2380" customFormat="false" ht="11.25" hidden="false" customHeight="true" outlineLevel="0" collapsed="false">
      <c r="K2380" s="0" t="n">
        <v>2015</v>
      </c>
      <c r="L2380" s="0" t="n">
        <v>44</v>
      </c>
      <c r="M2380" s="0" t="n">
        <v>9</v>
      </c>
      <c r="N2380" s="0" t="n">
        <v>63000</v>
      </c>
      <c r="O2380" s="0" t="n">
        <v>1150</v>
      </c>
      <c r="P2380" s="346" t="n">
        <v>2.5</v>
      </c>
      <c r="Q2380" s="346" t="str">
        <f aca="false">N2380&amp;" "&amp;O2380</f>
        <v>63000 1150</v>
      </c>
      <c r="R2380" s="346" t="str">
        <f aca="false">N2380&amp;" "&amp;M2380&amp;" "&amp;O2380</f>
        <v>63000 9 1150</v>
      </c>
    </row>
    <row r="2381" customFormat="false" ht="11.25" hidden="false" customHeight="true" outlineLevel="0" collapsed="false">
      <c r="K2381" s="0" t="n">
        <v>2015</v>
      </c>
      <c r="L2381" s="0" t="n">
        <v>44</v>
      </c>
      <c r="M2381" s="0" t="n">
        <v>9</v>
      </c>
      <c r="N2381" s="0" t="n">
        <v>63000</v>
      </c>
      <c r="O2381" s="0" t="n">
        <v>1170</v>
      </c>
      <c r="P2381" s="346" t="n">
        <v>114</v>
      </c>
      <c r="Q2381" s="346" t="str">
        <f aca="false">N2381&amp;" "&amp;O2381</f>
        <v>63000 1170</v>
      </c>
      <c r="R2381" s="346" t="str">
        <f aca="false">N2381&amp;" "&amp;M2381&amp;" "&amp;O2381</f>
        <v>63000 9 1170</v>
      </c>
    </row>
    <row r="2382" customFormat="false" ht="11.25" hidden="false" customHeight="true" outlineLevel="0" collapsed="false">
      <c r="K2382" s="0" t="n">
        <v>2015</v>
      </c>
      <c r="L2382" s="0" t="n">
        <v>44</v>
      </c>
      <c r="M2382" s="0" t="n">
        <v>9</v>
      </c>
      <c r="N2382" s="0" t="n">
        <v>64000</v>
      </c>
      <c r="O2382" s="0" t="n">
        <v>1110</v>
      </c>
      <c r="P2382" s="346" t="n">
        <v>1</v>
      </c>
      <c r="Q2382" s="346" t="str">
        <f aca="false">N2382&amp;" "&amp;O2382</f>
        <v>64000 1110</v>
      </c>
      <c r="R2382" s="346" t="str">
        <f aca="false">N2382&amp;" "&amp;M2382&amp;" "&amp;O2382</f>
        <v>64000 9 1110</v>
      </c>
    </row>
    <row r="2383" customFormat="false" ht="11.25" hidden="false" customHeight="true" outlineLevel="0" collapsed="false">
      <c r="K2383" s="0" t="n">
        <v>2015</v>
      </c>
      <c r="L2383" s="0" t="n">
        <v>44</v>
      </c>
      <c r="M2383" s="0" t="n">
        <v>9</v>
      </c>
      <c r="N2383" s="0" t="n">
        <v>64000</v>
      </c>
      <c r="O2383" s="0" t="n">
        <v>1142</v>
      </c>
      <c r="P2383" s="346" t="n">
        <v>1</v>
      </c>
      <c r="Q2383" s="346" t="str">
        <f aca="false">N2383&amp;" "&amp;O2383</f>
        <v>64000 1142</v>
      </c>
      <c r="R2383" s="346" t="str">
        <f aca="false">N2383&amp;" "&amp;M2383&amp;" "&amp;O2383</f>
        <v>64000 9 1142</v>
      </c>
    </row>
    <row r="2384" customFormat="false" ht="11.25" hidden="false" customHeight="true" outlineLevel="0" collapsed="false">
      <c r="K2384" s="0" t="n">
        <v>2015</v>
      </c>
      <c r="L2384" s="0" t="n">
        <v>44</v>
      </c>
      <c r="M2384" s="0" t="n">
        <v>9</v>
      </c>
      <c r="N2384" s="0" t="n">
        <v>64000</v>
      </c>
      <c r="O2384" s="0" t="n">
        <v>1150</v>
      </c>
      <c r="P2384" s="346" t="n">
        <v>1</v>
      </c>
      <c r="Q2384" s="346" t="str">
        <f aca="false">N2384&amp;" "&amp;O2384</f>
        <v>64000 1150</v>
      </c>
      <c r="R2384" s="346" t="str">
        <f aca="false">N2384&amp;" "&amp;M2384&amp;" "&amp;O2384</f>
        <v>64000 9 1150</v>
      </c>
    </row>
    <row r="2385" customFormat="false" ht="11.25" hidden="false" customHeight="true" outlineLevel="0" collapsed="false">
      <c r="K2385" s="0" t="n">
        <v>2015</v>
      </c>
      <c r="L2385" s="0" t="n">
        <v>44</v>
      </c>
      <c r="M2385" s="0" t="n">
        <v>9</v>
      </c>
      <c r="N2385" s="0" t="n">
        <v>64000</v>
      </c>
      <c r="O2385" s="0" t="n">
        <v>1160</v>
      </c>
      <c r="P2385" s="346" t="n">
        <v>16</v>
      </c>
      <c r="Q2385" s="346" t="str">
        <f aca="false">N2385&amp;" "&amp;O2385</f>
        <v>64000 1160</v>
      </c>
      <c r="R2385" s="346" t="str">
        <f aca="false">N2385&amp;" "&amp;M2385&amp;" "&amp;O2385</f>
        <v>64000 9 1160</v>
      </c>
    </row>
    <row r="2386" customFormat="false" ht="11.25" hidden="false" customHeight="true" outlineLevel="0" collapsed="false">
      <c r="K2386" s="0" t="n">
        <v>2015</v>
      </c>
      <c r="L2386" s="0" t="n">
        <v>44</v>
      </c>
      <c r="M2386" s="0" t="n">
        <v>9</v>
      </c>
      <c r="N2386" s="0" t="n">
        <v>64000</v>
      </c>
      <c r="O2386" s="0" t="n">
        <v>1180</v>
      </c>
      <c r="P2386" s="346" t="n">
        <v>3</v>
      </c>
      <c r="Q2386" s="346" t="str">
        <f aca="false">N2386&amp;" "&amp;O2386</f>
        <v>64000 1180</v>
      </c>
      <c r="R2386" s="346" t="str">
        <f aca="false">N2386&amp;" "&amp;M2386&amp;" "&amp;O2386</f>
        <v>64000 9 1180</v>
      </c>
    </row>
    <row r="2387" customFormat="false" ht="11.25" hidden="false" customHeight="true" outlineLevel="0" collapsed="false">
      <c r="K2387" s="0" t="n">
        <v>2015</v>
      </c>
      <c r="L2387" s="0" t="n">
        <v>44</v>
      </c>
      <c r="M2387" s="0" t="n">
        <v>9</v>
      </c>
      <c r="N2387" s="0" t="n">
        <v>65000</v>
      </c>
      <c r="O2387" s="0" t="n">
        <v>1110</v>
      </c>
      <c r="P2387" s="346" t="n">
        <v>1</v>
      </c>
      <c r="Q2387" s="346" t="str">
        <f aca="false">N2387&amp;" "&amp;O2387</f>
        <v>65000 1110</v>
      </c>
      <c r="R2387" s="346" t="str">
        <f aca="false">N2387&amp;" "&amp;M2387&amp;" "&amp;O2387</f>
        <v>65000 9 1110</v>
      </c>
    </row>
    <row r="2388" customFormat="false" ht="11.25" hidden="false" customHeight="true" outlineLevel="0" collapsed="false">
      <c r="K2388" s="0" t="n">
        <v>2015</v>
      </c>
      <c r="L2388" s="0" t="n">
        <v>44</v>
      </c>
      <c r="M2388" s="0" t="n">
        <v>9</v>
      </c>
      <c r="N2388" s="0" t="n">
        <v>65000</v>
      </c>
      <c r="O2388" s="0" t="n">
        <v>1130</v>
      </c>
      <c r="P2388" s="346" t="n">
        <v>19</v>
      </c>
      <c r="Q2388" s="346" t="str">
        <f aca="false">N2388&amp;" "&amp;O2388</f>
        <v>65000 1130</v>
      </c>
      <c r="R2388" s="346" t="str">
        <f aca="false">N2388&amp;" "&amp;M2388&amp;" "&amp;O2388</f>
        <v>65000 9 1130</v>
      </c>
    </row>
    <row r="2389" customFormat="false" ht="11.25" hidden="false" customHeight="true" outlineLevel="0" collapsed="false">
      <c r="K2389" s="0" t="n">
        <v>2015</v>
      </c>
      <c r="L2389" s="0" t="n">
        <v>44</v>
      </c>
      <c r="M2389" s="0" t="n">
        <v>9</v>
      </c>
      <c r="N2389" s="0" t="n">
        <v>65000</v>
      </c>
      <c r="O2389" s="0" t="n">
        <v>1150</v>
      </c>
      <c r="P2389" s="346" t="n">
        <v>3</v>
      </c>
      <c r="Q2389" s="346" t="str">
        <f aca="false">N2389&amp;" "&amp;O2389</f>
        <v>65000 1150</v>
      </c>
      <c r="R2389" s="346" t="str">
        <f aca="false">N2389&amp;" "&amp;M2389&amp;" "&amp;O2389</f>
        <v>65000 9 1150</v>
      </c>
    </row>
    <row r="2390" customFormat="false" ht="11.25" hidden="false" customHeight="true" outlineLevel="0" collapsed="false">
      <c r="K2390" s="0" t="n">
        <v>2015</v>
      </c>
      <c r="L2390" s="0" t="n">
        <v>44</v>
      </c>
      <c r="M2390" s="0" t="n">
        <v>9</v>
      </c>
      <c r="N2390" s="0" t="n">
        <v>65000</v>
      </c>
      <c r="O2390" s="0" t="n">
        <v>1180</v>
      </c>
      <c r="P2390" s="346" t="n">
        <v>75</v>
      </c>
      <c r="Q2390" s="346" t="str">
        <f aca="false">N2390&amp;" "&amp;O2390</f>
        <v>65000 1180</v>
      </c>
      <c r="R2390" s="346" t="str">
        <f aca="false">N2390&amp;" "&amp;M2390&amp;" "&amp;O2390</f>
        <v>65000 9 1180</v>
      </c>
    </row>
    <row r="2391" customFormat="false" ht="11.25" hidden="false" customHeight="true" outlineLevel="0" collapsed="false">
      <c r="K2391" s="0" t="n">
        <v>2015</v>
      </c>
      <c r="L2391" s="0" t="n">
        <v>44</v>
      </c>
      <c r="M2391" s="0" t="n">
        <v>9</v>
      </c>
      <c r="N2391" s="0" t="n">
        <v>68000</v>
      </c>
      <c r="O2391" s="0" t="n">
        <v>1110</v>
      </c>
      <c r="P2391" s="346" t="n">
        <v>2</v>
      </c>
      <c r="Q2391" s="346" t="str">
        <f aca="false">N2391&amp;" "&amp;O2391</f>
        <v>68000 1110</v>
      </c>
      <c r="R2391" s="346" t="str">
        <f aca="false">N2391&amp;" "&amp;M2391&amp;" "&amp;O2391</f>
        <v>68000 9 1110</v>
      </c>
    </row>
    <row r="2392" customFormat="false" ht="11.25" hidden="false" customHeight="true" outlineLevel="0" collapsed="false">
      <c r="K2392" s="0" t="n">
        <v>2015</v>
      </c>
      <c r="L2392" s="0" t="n">
        <v>44</v>
      </c>
      <c r="M2392" s="0" t="n">
        <v>9</v>
      </c>
      <c r="N2392" s="0" t="n">
        <v>68000</v>
      </c>
      <c r="O2392" s="0" t="n">
        <v>1120</v>
      </c>
      <c r="P2392" s="346" t="n">
        <v>7</v>
      </c>
      <c r="Q2392" s="346" t="str">
        <f aca="false">N2392&amp;" "&amp;O2392</f>
        <v>68000 1120</v>
      </c>
      <c r="R2392" s="346" t="str">
        <f aca="false">N2392&amp;" "&amp;M2392&amp;" "&amp;O2392</f>
        <v>68000 9 1120</v>
      </c>
    </row>
    <row r="2393" customFormat="false" ht="11.25" hidden="false" customHeight="true" outlineLevel="0" collapsed="false">
      <c r="K2393" s="0" t="n">
        <v>2015</v>
      </c>
      <c r="L2393" s="0" t="n">
        <v>44</v>
      </c>
      <c r="M2393" s="0" t="n">
        <v>9</v>
      </c>
      <c r="N2393" s="0" t="n">
        <v>68000</v>
      </c>
      <c r="O2393" s="0" t="n">
        <v>1141</v>
      </c>
      <c r="P2393" s="346" t="n">
        <v>7.5</v>
      </c>
      <c r="Q2393" s="346" t="str">
        <f aca="false">N2393&amp;" "&amp;O2393</f>
        <v>68000 1141</v>
      </c>
      <c r="R2393" s="346" t="str">
        <f aca="false">N2393&amp;" "&amp;M2393&amp;" "&amp;O2393</f>
        <v>68000 9 1141</v>
      </c>
    </row>
    <row r="2394" customFormat="false" ht="11.25" hidden="false" customHeight="true" outlineLevel="0" collapsed="false">
      <c r="K2394" s="0" t="n">
        <v>2015</v>
      </c>
      <c r="L2394" s="0" t="n">
        <v>45</v>
      </c>
      <c r="M2394" s="0" t="n">
        <v>2</v>
      </c>
      <c r="N2394" s="0" t="n">
        <v>61100</v>
      </c>
      <c r="O2394" s="0" t="n">
        <v>1120</v>
      </c>
      <c r="P2394" s="346" t="n">
        <v>12.5</v>
      </c>
      <c r="Q2394" s="346" t="str">
        <f aca="false">N2394&amp;" "&amp;O2394</f>
        <v>61100 1120</v>
      </c>
      <c r="R2394" s="346" t="str">
        <f aca="false">N2394&amp;" "&amp;M2394&amp;" "&amp;O2394</f>
        <v>61100 2 1120</v>
      </c>
    </row>
    <row r="2395" customFormat="false" ht="11.25" hidden="false" customHeight="true" outlineLevel="0" collapsed="false">
      <c r="K2395" s="0" t="n">
        <v>2015</v>
      </c>
      <c r="L2395" s="0" t="n">
        <v>45</v>
      </c>
      <c r="M2395" s="0" t="n">
        <v>2</v>
      </c>
      <c r="N2395" s="0" t="n">
        <v>61100</v>
      </c>
      <c r="O2395" s="0" t="n">
        <v>1151</v>
      </c>
      <c r="P2395" s="346" t="n">
        <v>3</v>
      </c>
      <c r="Q2395" s="346" t="str">
        <f aca="false">N2395&amp;" "&amp;O2395</f>
        <v>61100 1151</v>
      </c>
      <c r="R2395" s="346" t="str">
        <f aca="false">N2395&amp;" "&amp;M2395&amp;" "&amp;O2395</f>
        <v>61100 2 1151</v>
      </c>
    </row>
    <row r="2396" customFormat="false" ht="11.25" hidden="false" customHeight="true" outlineLevel="0" collapsed="false">
      <c r="K2396" s="0" t="n">
        <v>2015</v>
      </c>
      <c r="L2396" s="0" t="n">
        <v>45</v>
      </c>
      <c r="M2396" s="0" t="n">
        <v>2</v>
      </c>
      <c r="N2396" s="0" t="n">
        <v>61100</v>
      </c>
      <c r="O2396" s="0" t="n">
        <v>1520</v>
      </c>
      <c r="P2396" s="346" t="n">
        <v>8.5</v>
      </c>
      <c r="Q2396" s="346" t="str">
        <f aca="false">N2396&amp;" "&amp;O2396</f>
        <v>61100 1520</v>
      </c>
      <c r="R2396" s="346" t="str">
        <f aca="false">N2396&amp;" "&amp;M2396&amp;" "&amp;O2396</f>
        <v>61100 2 1520</v>
      </c>
    </row>
    <row r="2397" customFormat="false" ht="11.25" hidden="false" customHeight="true" outlineLevel="0" collapsed="false">
      <c r="K2397" s="0" t="n">
        <v>2015</v>
      </c>
      <c r="L2397" s="0" t="n">
        <v>45</v>
      </c>
      <c r="M2397" s="0" t="n">
        <v>2</v>
      </c>
      <c r="N2397" s="0" t="n">
        <v>61210</v>
      </c>
      <c r="O2397" s="0" t="n">
        <v>1120</v>
      </c>
      <c r="P2397" s="346" t="n">
        <v>0.5</v>
      </c>
      <c r="Q2397" s="346" t="str">
        <f aca="false">N2397&amp;" "&amp;O2397</f>
        <v>61210 1120</v>
      </c>
      <c r="R2397" s="346" t="str">
        <f aca="false">N2397&amp;" "&amp;M2397&amp;" "&amp;O2397</f>
        <v>61210 2 1120</v>
      </c>
    </row>
    <row r="2398" customFormat="false" ht="11.25" hidden="false" customHeight="true" outlineLevel="0" collapsed="false">
      <c r="K2398" s="0" t="n">
        <v>2015</v>
      </c>
      <c r="L2398" s="0" t="n">
        <v>45</v>
      </c>
      <c r="M2398" s="0" t="n">
        <v>2</v>
      </c>
      <c r="N2398" s="0" t="n">
        <v>61320</v>
      </c>
      <c r="O2398" s="0" t="n">
        <v>1122</v>
      </c>
      <c r="P2398" s="346" t="n">
        <v>0.25</v>
      </c>
      <c r="Q2398" s="346" t="str">
        <f aca="false">N2398&amp;" "&amp;O2398</f>
        <v>61320 1122</v>
      </c>
      <c r="R2398" s="346" t="str">
        <f aca="false">N2398&amp;" "&amp;M2398&amp;" "&amp;O2398</f>
        <v>61320 2 1122</v>
      </c>
    </row>
    <row r="2399" customFormat="false" ht="11.25" hidden="false" customHeight="true" outlineLevel="0" collapsed="false">
      <c r="K2399" s="0" t="n">
        <v>2015</v>
      </c>
      <c r="L2399" s="0" t="n">
        <v>45</v>
      </c>
      <c r="M2399" s="0" t="n">
        <v>2</v>
      </c>
      <c r="N2399" s="0" t="n">
        <v>61410</v>
      </c>
      <c r="O2399" s="0" t="n">
        <v>1126</v>
      </c>
      <c r="P2399" s="346" t="n">
        <v>1</v>
      </c>
      <c r="Q2399" s="346" t="str">
        <f aca="false">N2399&amp;" "&amp;O2399</f>
        <v>61410 1126</v>
      </c>
      <c r="R2399" s="346" t="str">
        <f aca="false">N2399&amp;" "&amp;M2399&amp;" "&amp;O2399</f>
        <v>61410 2 1126</v>
      </c>
    </row>
    <row r="2400" customFormat="false" ht="11.25" hidden="false" customHeight="true" outlineLevel="0" collapsed="false">
      <c r="K2400" s="0" t="n">
        <v>2015</v>
      </c>
      <c r="L2400" s="0" t="n">
        <v>45</v>
      </c>
      <c r="M2400" s="0" t="n">
        <v>2</v>
      </c>
      <c r="N2400" s="0" t="n">
        <v>61410</v>
      </c>
      <c r="O2400" s="0" t="n">
        <v>1150</v>
      </c>
      <c r="P2400" s="346" t="n">
        <v>0.8</v>
      </c>
      <c r="Q2400" s="346" t="str">
        <f aca="false">N2400&amp;" "&amp;O2400</f>
        <v>61410 1150</v>
      </c>
      <c r="R2400" s="346" t="str">
        <f aca="false">N2400&amp;" "&amp;M2400&amp;" "&amp;O2400</f>
        <v>61410 2 1150</v>
      </c>
    </row>
    <row r="2401" customFormat="false" ht="11.25" hidden="false" customHeight="true" outlineLevel="0" collapsed="false">
      <c r="K2401" s="0" t="n">
        <v>2015</v>
      </c>
      <c r="L2401" s="0" t="n">
        <v>45</v>
      </c>
      <c r="M2401" s="0" t="n">
        <v>3</v>
      </c>
      <c r="N2401" s="0" t="n">
        <v>61100</v>
      </c>
      <c r="O2401" s="0" t="n">
        <v>1120</v>
      </c>
      <c r="P2401" s="346" t="n">
        <v>15</v>
      </c>
      <c r="Q2401" s="346" t="str">
        <f aca="false">N2401&amp;" "&amp;O2401</f>
        <v>61100 1120</v>
      </c>
      <c r="R2401" s="346" t="str">
        <f aca="false">N2401&amp;" "&amp;M2401&amp;" "&amp;O2401</f>
        <v>61100 3 1120</v>
      </c>
    </row>
    <row r="2402" customFormat="false" ht="11.25" hidden="false" customHeight="true" outlineLevel="0" collapsed="false">
      <c r="K2402" s="0" t="n">
        <v>2015</v>
      </c>
      <c r="L2402" s="0" t="n">
        <v>45</v>
      </c>
      <c r="M2402" s="0" t="n">
        <v>3</v>
      </c>
      <c r="N2402" s="0" t="n">
        <v>61100</v>
      </c>
      <c r="O2402" s="0" t="n">
        <v>1151</v>
      </c>
      <c r="P2402" s="346" t="n">
        <v>4</v>
      </c>
      <c r="Q2402" s="346" t="str">
        <f aca="false">N2402&amp;" "&amp;O2402</f>
        <v>61100 1151</v>
      </c>
      <c r="R2402" s="346" t="str">
        <f aca="false">N2402&amp;" "&amp;M2402&amp;" "&amp;O2402</f>
        <v>61100 3 1151</v>
      </c>
    </row>
    <row r="2403" customFormat="false" ht="11.25" hidden="false" customHeight="true" outlineLevel="0" collapsed="false">
      <c r="K2403" s="0" t="n">
        <v>2015</v>
      </c>
      <c r="L2403" s="0" t="n">
        <v>45</v>
      </c>
      <c r="M2403" s="0" t="n">
        <v>3</v>
      </c>
      <c r="N2403" s="0" t="n">
        <v>61100</v>
      </c>
      <c r="O2403" s="0" t="n">
        <v>1520</v>
      </c>
      <c r="P2403" s="346" t="n">
        <v>6.5</v>
      </c>
      <c r="Q2403" s="346" t="str">
        <f aca="false">N2403&amp;" "&amp;O2403</f>
        <v>61100 1520</v>
      </c>
      <c r="R2403" s="346" t="str">
        <f aca="false">N2403&amp;" "&amp;M2403&amp;" "&amp;O2403</f>
        <v>61100 3 1520</v>
      </c>
    </row>
    <row r="2404" customFormat="false" ht="11.25" hidden="false" customHeight="true" outlineLevel="0" collapsed="false">
      <c r="K2404" s="0" t="n">
        <v>2015</v>
      </c>
      <c r="L2404" s="0" t="n">
        <v>45</v>
      </c>
      <c r="M2404" s="0" t="n">
        <v>3</v>
      </c>
      <c r="N2404" s="0" t="n">
        <v>61210</v>
      </c>
      <c r="O2404" s="0" t="n">
        <v>1120</v>
      </c>
      <c r="P2404" s="346" t="n">
        <v>0.5</v>
      </c>
      <c r="Q2404" s="346" t="str">
        <f aca="false">N2404&amp;" "&amp;O2404</f>
        <v>61210 1120</v>
      </c>
      <c r="R2404" s="346" t="str">
        <f aca="false">N2404&amp;" "&amp;M2404&amp;" "&amp;O2404</f>
        <v>61210 3 1120</v>
      </c>
    </row>
    <row r="2405" customFormat="false" ht="11.25" hidden="false" customHeight="true" outlineLevel="0" collapsed="false">
      <c r="K2405" s="0" t="n">
        <v>2015</v>
      </c>
      <c r="L2405" s="0" t="n">
        <v>45</v>
      </c>
      <c r="M2405" s="0" t="n">
        <v>3</v>
      </c>
      <c r="N2405" s="0" t="n">
        <v>61320</v>
      </c>
      <c r="O2405" s="0" t="n">
        <v>1122</v>
      </c>
      <c r="P2405" s="346" t="n">
        <v>0.25</v>
      </c>
      <c r="Q2405" s="346" t="str">
        <f aca="false">N2405&amp;" "&amp;O2405</f>
        <v>61320 1122</v>
      </c>
      <c r="R2405" s="346" t="str">
        <f aca="false">N2405&amp;" "&amp;M2405&amp;" "&amp;O2405</f>
        <v>61320 3 1122</v>
      </c>
    </row>
    <row r="2406" customFormat="false" ht="11.25" hidden="false" customHeight="true" outlineLevel="0" collapsed="false">
      <c r="K2406" s="0" t="n">
        <v>2015</v>
      </c>
      <c r="L2406" s="0" t="n">
        <v>45</v>
      </c>
      <c r="M2406" s="0" t="n">
        <v>3</v>
      </c>
      <c r="N2406" s="0" t="n">
        <v>61410</v>
      </c>
      <c r="O2406" s="0" t="n">
        <v>1126</v>
      </c>
      <c r="P2406" s="346" t="n">
        <v>1</v>
      </c>
      <c r="Q2406" s="346" t="str">
        <f aca="false">N2406&amp;" "&amp;O2406</f>
        <v>61410 1126</v>
      </c>
      <c r="R2406" s="346" t="str">
        <f aca="false">N2406&amp;" "&amp;M2406&amp;" "&amp;O2406</f>
        <v>61410 3 1126</v>
      </c>
    </row>
    <row r="2407" customFormat="false" ht="11.25" hidden="false" customHeight="true" outlineLevel="0" collapsed="false">
      <c r="K2407" s="0" t="n">
        <v>2015</v>
      </c>
      <c r="L2407" s="0" t="n">
        <v>45</v>
      </c>
      <c r="M2407" s="0" t="n">
        <v>3</v>
      </c>
      <c r="N2407" s="0" t="n">
        <v>61410</v>
      </c>
      <c r="O2407" s="0" t="n">
        <v>1150</v>
      </c>
      <c r="P2407" s="346" t="n">
        <v>1</v>
      </c>
      <c r="Q2407" s="346" t="str">
        <f aca="false">N2407&amp;" "&amp;O2407</f>
        <v>61410 1150</v>
      </c>
      <c r="R2407" s="346" t="str">
        <f aca="false">N2407&amp;" "&amp;M2407&amp;" "&amp;O2407</f>
        <v>61410 3 1150</v>
      </c>
    </row>
    <row r="2408" customFormat="false" ht="11.25" hidden="false" customHeight="true" outlineLevel="0" collapsed="false">
      <c r="K2408" s="0" t="n">
        <v>2015</v>
      </c>
      <c r="L2408" s="0" t="n">
        <v>45</v>
      </c>
      <c r="M2408" s="0" t="n">
        <v>9</v>
      </c>
      <c r="N2408" s="0" t="n">
        <v>61100</v>
      </c>
      <c r="O2408" s="0" t="n">
        <v>1151</v>
      </c>
      <c r="P2408" s="346" t="n">
        <v>1</v>
      </c>
      <c r="Q2408" s="346" t="str">
        <f aca="false">N2408&amp;" "&amp;O2408</f>
        <v>61100 1151</v>
      </c>
      <c r="R2408" s="346" t="str">
        <f aca="false">N2408&amp;" "&amp;M2408&amp;" "&amp;O2408</f>
        <v>61100 9 1151</v>
      </c>
    </row>
    <row r="2409" customFormat="false" ht="11.25" hidden="false" customHeight="true" outlineLevel="0" collapsed="false">
      <c r="K2409" s="0" t="n">
        <v>2015</v>
      </c>
      <c r="L2409" s="0" t="n">
        <v>45</v>
      </c>
      <c r="M2409" s="0" t="n">
        <v>9</v>
      </c>
      <c r="N2409" s="0" t="n">
        <v>61310</v>
      </c>
      <c r="O2409" s="0" t="n">
        <v>1120</v>
      </c>
      <c r="P2409" s="346" t="n">
        <v>0.1</v>
      </c>
      <c r="Q2409" s="346" t="str">
        <f aca="false">N2409&amp;" "&amp;O2409</f>
        <v>61310 1120</v>
      </c>
      <c r="R2409" s="346" t="str">
        <f aca="false">N2409&amp;" "&amp;M2409&amp;" "&amp;O2409</f>
        <v>61310 9 1120</v>
      </c>
    </row>
    <row r="2410" customFormat="false" ht="11.25" hidden="false" customHeight="true" outlineLevel="0" collapsed="false">
      <c r="K2410" s="0" t="n">
        <v>2015</v>
      </c>
      <c r="L2410" s="0" t="n">
        <v>45</v>
      </c>
      <c r="M2410" s="0" t="n">
        <v>9</v>
      </c>
      <c r="N2410" s="0" t="n">
        <v>62100</v>
      </c>
      <c r="O2410" s="0" t="n">
        <v>1111</v>
      </c>
      <c r="P2410" s="346" t="n">
        <v>3</v>
      </c>
      <c r="Q2410" s="346" t="str">
        <f aca="false">N2410&amp;" "&amp;O2410</f>
        <v>62100 1111</v>
      </c>
      <c r="R2410" s="346" t="str">
        <f aca="false">N2410&amp;" "&amp;M2410&amp;" "&amp;O2410</f>
        <v>62100 9 1111</v>
      </c>
    </row>
    <row r="2411" customFormat="false" ht="11.25" hidden="false" customHeight="true" outlineLevel="0" collapsed="false">
      <c r="K2411" s="0" t="n">
        <v>2015</v>
      </c>
      <c r="L2411" s="0" t="n">
        <v>45</v>
      </c>
      <c r="M2411" s="0" t="n">
        <v>9</v>
      </c>
      <c r="N2411" s="0" t="n">
        <v>62100</v>
      </c>
      <c r="O2411" s="0" t="n">
        <v>1112</v>
      </c>
      <c r="P2411" s="346" t="n">
        <v>1</v>
      </c>
      <c r="Q2411" s="346" t="str">
        <f aca="false">N2411&amp;" "&amp;O2411</f>
        <v>62100 1112</v>
      </c>
      <c r="R2411" s="346" t="str">
        <f aca="false">N2411&amp;" "&amp;M2411&amp;" "&amp;O2411</f>
        <v>62100 9 1112</v>
      </c>
    </row>
    <row r="2412" customFormat="false" ht="11.25" hidden="false" customHeight="true" outlineLevel="0" collapsed="false">
      <c r="K2412" s="0" t="n">
        <v>2015</v>
      </c>
      <c r="L2412" s="0" t="n">
        <v>45</v>
      </c>
      <c r="M2412" s="0" t="n">
        <v>9</v>
      </c>
      <c r="N2412" s="0" t="n">
        <v>62100</v>
      </c>
      <c r="O2412" s="0" t="n">
        <v>1150</v>
      </c>
      <c r="P2412" s="346" t="n">
        <v>1</v>
      </c>
      <c r="Q2412" s="346" t="str">
        <f aca="false">N2412&amp;" "&amp;O2412</f>
        <v>62100 1150</v>
      </c>
      <c r="R2412" s="346" t="str">
        <f aca="false">N2412&amp;" "&amp;M2412&amp;" "&amp;O2412</f>
        <v>62100 9 1150</v>
      </c>
    </row>
    <row r="2413" customFormat="false" ht="11.25" hidden="false" customHeight="true" outlineLevel="0" collapsed="false">
      <c r="K2413" s="0" t="n">
        <v>2015</v>
      </c>
      <c r="L2413" s="0" t="n">
        <v>45</v>
      </c>
      <c r="M2413" s="0" t="n">
        <v>9</v>
      </c>
      <c r="N2413" s="0" t="n">
        <v>63000</v>
      </c>
      <c r="O2413" s="0" t="n">
        <v>1170</v>
      </c>
      <c r="P2413" s="346" t="n">
        <v>6.5</v>
      </c>
      <c r="Q2413" s="346" t="str">
        <f aca="false">N2413&amp;" "&amp;O2413</f>
        <v>63000 1170</v>
      </c>
      <c r="R2413" s="346" t="str">
        <f aca="false">N2413&amp;" "&amp;M2413&amp;" "&amp;O2413</f>
        <v>63000 9 1170</v>
      </c>
    </row>
    <row r="2414" customFormat="false" ht="11.25" hidden="false" customHeight="true" outlineLevel="0" collapsed="false">
      <c r="K2414" s="0" t="n">
        <v>2015</v>
      </c>
      <c r="L2414" s="0" t="n">
        <v>45</v>
      </c>
      <c r="M2414" s="0" t="n">
        <v>9</v>
      </c>
      <c r="N2414" s="0" t="n">
        <v>64000</v>
      </c>
      <c r="O2414" s="0" t="n">
        <v>1160</v>
      </c>
      <c r="P2414" s="346" t="n">
        <v>1.25</v>
      </c>
      <c r="Q2414" s="346" t="str">
        <f aca="false">N2414&amp;" "&amp;O2414</f>
        <v>64000 1160</v>
      </c>
      <c r="R2414" s="346" t="str">
        <f aca="false">N2414&amp;" "&amp;M2414&amp;" "&amp;O2414</f>
        <v>64000 9 1160</v>
      </c>
    </row>
    <row r="2415" customFormat="false" ht="11.25" hidden="false" customHeight="true" outlineLevel="0" collapsed="false">
      <c r="K2415" s="0" t="n">
        <v>2015</v>
      </c>
      <c r="L2415" s="0" t="n">
        <v>45</v>
      </c>
      <c r="M2415" s="0" t="n">
        <v>9</v>
      </c>
      <c r="N2415" s="0" t="n">
        <v>65000</v>
      </c>
      <c r="O2415" s="0" t="n">
        <v>1170</v>
      </c>
      <c r="P2415" s="346" t="n">
        <v>3.5</v>
      </c>
      <c r="Q2415" s="346" t="str">
        <f aca="false">N2415&amp;" "&amp;O2415</f>
        <v>65000 1170</v>
      </c>
      <c r="R2415" s="346" t="str">
        <f aca="false">N2415&amp;" "&amp;M2415&amp;" "&amp;O2415</f>
        <v>65000 9 1170</v>
      </c>
    </row>
    <row r="2416" customFormat="false" ht="11.25" hidden="false" customHeight="true" outlineLevel="0" collapsed="false">
      <c r="K2416" s="0" t="n">
        <v>2015</v>
      </c>
      <c r="L2416" s="0" t="n">
        <v>45</v>
      </c>
      <c r="M2416" s="0" t="n">
        <v>9</v>
      </c>
      <c r="N2416" s="0" t="n">
        <v>68000</v>
      </c>
      <c r="O2416" s="0" t="n">
        <v>1141</v>
      </c>
      <c r="P2416" s="346" t="n">
        <v>1</v>
      </c>
      <c r="Q2416" s="346" t="str">
        <f aca="false">N2416&amp;" "&amp;O2416</f>
        <v>68000 1141</v>
      </c>
      <c r="R2416" s="346" t="str">
        <f aca="false">N2416&amp;" "&amp;M2416&amp;" "&amp;O2416</f>
        <v>68000 9 1141</v>
      </c>
    </row>
    <row r="2417" customFormat="false" ht="11.25" hidden="false" customHeight="true" outlineLevel="0" collapsed="false">
      <c r="K2417" s="0" t="n">
        <v>2015</v>
      </c>
      <c r="L2417" s="0" t="n">
        <v>46</v>
      </c>
      <c r="M2417" s="0" t="n">
        <v>2</v>
      </c>
      <c r="N2417" s="0" t="n">
        <v>61100</v>
      </c>
      <c r="O2417" s="0" t="n">
        <v>1120</v>
      </c>
      <c r="P2417" s="346" t="n">
        <v>220.81</v>
      </c>
      <c r="Q2417" s="346" t="str">
        <f aca="false">N2417&amp;" "&amp;O2417</f>
        <v>61100 1120</v>
      </c>
      <c r="R2417" s="346" t="str">
        <f aca="false">N2417&amp;" "&amp;M2417&amp;" "&amp;O2417</f>
        <v>61100 2 1120</v>
      </c>
    </row>
    <row r="2418" customFormat="false" ht="11.25" hidden="false" customHeight="true" outlineLevel="0" collapsed="false">
      <c r="K2418" s="0" t="n">
        <v>2015</v>
      </c>
      <c r="L2418" s="0" t="n">
        <v>46</v>
      </c>
      <c r="M2418" s="0" t="n">
        <v>2</v>
      </c>
      <c r="N2418" s="0" t="n">
        <v>61100</v>
      </c>
      <c r="O2418" s="0" t="n">
        <v>1151</v>
      </c>
      <c r="P2418" s="346" t="n">
        <v>46.19</v>
      </c>
      <c r="Q2418" s="346" t="str">
        <f aca="false">N2418&amp;" "&amp;O2418</f>
        <v>61100 1151</v>
      </c>
      <c r="R2418" s="346" t="str">
        <f aca="false">N2418&amp;" "&amp;M2418&amp;" "&amp;O2418</f>
        <v>61100 2 1151</v>
      </c>
    </row>
    <row r="2419" customFormat="false" ht="11.25" hidden="false" customHeight="true" outlineLevel="0" collapsed="false">
      <c r="K2419" s="0" t="n">
        <v>2015</v>
      </c>
      <c r="L2419" s="0" t="n">
        <v>46</v>
      </c>
      <c r="M2419" s="0" t="n">
        <v>2</v>
      </c>
      <c r="N2419" s="0" t="n">
        <v>61210</v>
      </c>
      <c r="O2419" s="0" t="n">
        <v>1120</v>
      </c>
      <c r="P2419" s="346" t="n">
        <v>6.2</v>
      </c>
      <c r="Q2419" s="346" t="str">
        <f aca="false">N2419&amp;" "&amp;O2419</f>
        <v>61210 1120</v>
      </c>
      <c r="R2419" s="346" t="str">
        <f aca="false">N2419&amp;" "&amp;M2419&amp;" "&amp;O2419</f>
        <v>61210 2 1120</v>
      </c>
    </row>
    <row r="2420" customFormat="false" ht="11.25" hidden="false" customHeight="true" outlineLevel="0" collapsed="false">
      <c r="K2420" s="0" t="n">
        <v>2015</v>
      </c>
      <c r="L2420" s="0" t="n">
        <v>46</v>
      </c>
      <c r="M2420" s="0" t="n">
        <v>2</v>
      </c>
      <c r="N2420" s="0" t="n">
        <v>61220</v>
      </c>
      <c r="O2420" s="0" t="n">
        <v>1130</v>
      </c>
      <c r="P2420" s="346" t="n">
        <v>1.22</v>
      </c>
      <c r="Q2420" s="346" t="str">
        <f aca="false">N2420&amp;" "&amp;O2420</f>
        <v>61220 1130</v>
      </c>
      <c r="R2420" s="346" t="str">
        <f aca="false">N2420&amp;" "&amp;M2420&amp;" "&amp;O2420</f>
        <v>61220 2 1130</v>
      </c>
    </row>
    <row r="2421" customFormat="false" ht="11.25" hidden="false" customHeight="true" outlineLevel="0" collapsed="false">
      <c r="K2421" s="0" t="n">
        <v>2015</v>
      </c>
      <c r="L2421" s="0" t="n">
        <v>46</v>
      </c>
      <c r="M2421" s="0" t="n">
        <v>2</v>
      </c>
      <c r="N2421" s="0" t="n">
        <v>61230</v>
      </c>
      <c r="O2421" s="0" t="n">
        <v>1120</v>
      </c>
      <c r="P2421" s="346" t="n">
        <v>0.46</v>
      </c>
      <c r="Q2421" s="346" t="str">
        <f aca="false">N2421&amp;" "&amp;O2421</f>
        <v>61230 1120</v>
      </c>
      <c r="R2421" s="346" t="str">
        <f aca="false">N2421&amp;" "&amp;M2421&amp;" "&amp;O2421</f>
        <v>61230 2 1120</v>
      </c>
    </row>
    <row r="2422" customFormat="false" ht="11.25" hidden="false" customHeight="true" outlineLevel="0" collapsed="false">
      <c r="K2422" s="0" t="n">
        <v>2015</v>
      </c>
      <c r="L2422" s="0" t="n">
        <v>46</v>
      </c>
      <c r="M2422" s="0" t="n">
        <v>2</v>
      </c>
      <c r="N2422" s="0" t="n">
        <v>61310</v>
      </c>
      <c r="O2422" s="0" t="n">
        <v>1110</v>
      </c>
      <c r="P2422" s="346" t="n">
        <v>9.76</v>
      </c>
      <c r="Q2422" s="346" t="str">
        <f aca="false">N2422&amp;" "&amp;O2422</f>
        <v>61310 1110</v>
      </c>
      <c r="R2422" s="346" t="str">
        <f aca="false">N2422&amp;" "&amp;M2422&amp;" "&amp;O2422</f>
        <v>61310 2 1110</v>
      </c>
    </row>
    <row r="2423" customFormat="false" ht="11.25" hidden="false" customHeight="true" outlineLevel="0" collapsed="false">
      <c r="K2423" s="0" t="n">
        <v>2015</v>
      </c>
      <c r="L2423" s="0" t="n">
        <v>46</v>
      </c>
      <c r="M2423" s="0" t="n">
        <v>2</v>
      </c>
      <c r="N2423" s="0" t="n">
        <v>61310</v>
      </c>
      <c r="O2423" s="0" t="n">
        <v>1120</v>
      </c>
      <c r="P2423" s="346" t="n">
        <v>1</v>
      </c>
      <c r="Q2423" s="346" t="str">
        <f aca="false">N2423&amp;" "&amp;O2423</f>
        <v>61310 1120</v>
      </c>
      <c r="R2423" s="346" t="str">
        <f aca="false">N2423&amp;" "&amp;M2423&amp;" "&amp;O2423</f>
        <v>61310 2 1120</v>
      </c>
    </row>
    <row r="2424" customFormat="false" ht="11.25" hidden="false" customHeight="true" outlineLevel="0" collapsed="false">
      <c r="K2424" s="0" t="n">
        <v>2015</v>
      </c>
      <c r="L2424" s="0" t="n">
        <v>46</v>
      </c>
      <c r="M2424" s="0" t="n">
        <v>2</v>
      </c>
      <c r="N2424" s="0" t="n">
        <v>61310</v>
      </c>
      <c r="O2424" s="0" t="n">
        <v>1150</v>
      </c>
      <c r="P2424" s="346" t="n">
        <v>0.92</v>
      </c>
      <c r="Q2424" s="346" t="str">
        <f aca="false">N2424&amp;" "&amp;O2424</f>
        <v>61310 1150</v>
      </c>
      <c r="R2424" s="346" t="str">
        <f aca="false">N2424&amp;" "&amp;M2424&amp;" "&amp;O2424</f>
        <v>61310 2 1150</v>
      </c>
    </row>
    <row r="2425" customFormat="false" ht="11.25" hidden="false" customHeight="true" outlineLevel="0" collapsed="false">
      <c r="K2425" s="0" t="n">
        <v>2015</v>
      </c>
      <c r="L2425" s="0" t="n">
        <v>46</v>
      </c>
      <c r="M2425" s="0" t="n">
        <v>2</v>
      </c>
      <c r="N2425" s="0" t="n">
        <v>61320</v>
      </c>
      <c r="O2425" s="0" t="n">
        <v>1122</v>
      </c>
      <c r="P2425" s="346" t="n">
        <v>6.2</v>
      </c>
      <c r="Q2425" s="346" t="str">
        <f aca="false">N2425&amp;" "&amp;O2425</f>
        <v>61320 1122</v>
      </c>
      <c r="R2425" s="346" t="str">
        <f aca="false">N2425&amp;" "&amp;M2425&amp;" "&amp;O2425</f>
        <v>61320 2 1122</v>
      </c>
    </row>
    <row r="2426" customFormat="false" ht="11.25" hidden="false" customHeight="true" outlineLevel="0" collapsed="false">
      <c r="K2426" s="0" t="n">
        <v>2015</v>
      </c>
      <c r="L2426" s="0" t="n">
        <v>46</v>
      </c>
      <c r="M2426" s="0" t="n">
        <v>2</v>
      </c>
      <c r="N2426" s="0" t="n">
        <v>61320</v>
      </c>
      <c r="O2426" s="0" t="n">
        <v>1150</v>
      </c>
      <c r="P2426" s="346" t="n">
        <v>1</v>
      </c>
      <c r="Q2426" s="346" t="str">
        <f aca="false">N2426&amp;" "&amp;O2426</f>
        <v>61320 1150</v>
      </c>
      <c r="R2426" s="346" t="str">
        <f aca="false">N2426&amp;" "&amp;M2426&amp;" "&amp;O2426</f>
        <v>61320 2 1150</v>
      </c>
    </row>
    <row r="2427" customFormat="false" ht="11.25" hidden="false" customHeight="true" outlineLevel="0" collapsed="false">
      <c r="K2427" s="0" t="n">
        <v>2015</v>
      </c>
      <c r="L2427" s="0" t="n">
        <v>46</v>
      </c>
      <c r="M2427" s="0" t="n">
        <v>2</v>
      </c>
      <c r="N2427" s="0" t="n">
        <v>61410</v>
      </c>
      <c r="O2427" s="0" t="n">
        <v>1126</v>
      </c>
      <c r="P2427" s="346" t="n">
        <v>6.2</v>
      </c>
      <c r="Q2427" s="346" t="str">
        <f aca="false">N2427&amp;" "&amp;O2427</f>
        <v>61410 1126</v>
      </c>
      <c r="R2427" s="346" t="str">
        <f aca="false">N2427&amp;" "&amp;M2427&amp;" "&amp;O2427</f>
        <v>61410 2 1126</v>
      </c>
    </row>
    <row r="2428" customFormat="false" ht="11.25" hidden="false" customHeight="true" outlineLevel="0" collapsed="false">
      <c r="K2428" s="0" t="n">
        <v>2015</v>
      </c>
      <c r="L2428" s="0" t="n">
        <v>46</v>
      </c>
      <c r="M2428" s="0" t="n">
        <v>2</v>
      </c>
      <c r="N2428" s="0" t="n">
        <v>61410</v>
      </c>
      <c r="O2428" s="0" t="n">
        <v>1127</v>
      </c>
      <c r="P2428" s="346" t="n">
        <v>5.53</v>
      </c>
      <c r="Q2428" s="346" t="str">
        <f aca="false">N2428&amp;" "&amp;O2428</f>
        <v>61410 1127</v>
      </c>
      <c r="R2428" s="346" t="str">
        <f aca="false">N2428&amp;" "&amp;M2428&amp;" "&amp;O2428</f>
        <v>61410 2 1127</v>
      </c>
    </row>
    <row r="2429" customFormat="false" ht="11.25" hidden="false" customHeight="true" outlineLevel="0" collapsed="false">
      <c r="K2429" s="0" t="n">
        <v>2015</v>
      </c>
      <c r="L2429" s="0" t="n">
        <v>46</v>
      </c>
      <c r="M2429" s="0" t="n">
        <v>2</v>
      </c>
      <c r="N2429" s="0" t="n">
        <v>61410</v>
      </c>
      <c r="O2429" s="0" t="n">
        <v>1150</v>
      </c>
      <c r="P2429" s="346" t="n">
        <v>16.1</v>
      </c>
      <c r="Q2429" s="346" t="str">
        <f aca="false">N2429&amp;" "&amp;O2429</f>
        <v>61410 1150</v>
      </c>
      <c r="R2429" s="346" t="str">
        <f aca="false">N2429&amp;" "&amp;M2429&amp;" "&amp;O2429</f>
        <v>61410 2 1150</v>
      </c>
    </row>
    <row r="2430" customFormat="false" ht="11.25" hidden="false" customHeight="true" outlineLevel="0" collapsed="false">
      <c r="K2430" s="0" t="n">
        <v>2015</v>
      </c>
      <c r="L2430" s="0" t="n">
        <v>46</v>
      </c>
      <c r="M2430" s="0" t="n">
        <v>3</v>
      </c>
      <c r="N2430" s="0" t="n">
        <v>61100</v>
      </c>
      <c r="O2430" s="0" t="n">
        <v>1120</v>
      </c>
      <c r="P2430" s="346" t="n">
        <v>139.69</v>
      </c>
      <c r="Q2430" s="346" t="str">
        <f aca="false">N2430&amp;" "&amp;O2430</f>
        <v>61100 1120</v>
      </c>
      <c r="R2430" s="346" t="str">
        <f aca="false">N2430&amp;" "&amp;M2430&amp;" "&amp;O2430</f>
        <v>61100 3 1120</v>
      </c>
    </row>
    <row r="2431" customFormat="false" ht="11.25" hidden="false" customHeight="true" outlineLevel="0" collapsed="false">
      <c r="K2431" s="0" t="n">
        <v>2015</v>
      </c>
      <c r="L2431" s="0" t="n">
        <v>46</v>
      </c>
      <c r="M2431" s="0" t="n">
        <v>3</v>
      </c>
      <c r="N2431" s="0" t="n">
        <v>61100</v>
      </c>
      <c r="O2431" s="0" t="n">
        <v>1151</v>
      </c>
      <c r="P2431" s="346" t="n">
        <v>22.05</v>
      </c>
      <c r="Q2431" s="346" t="str">
        <f aca="false">N2431&amp;" "&amp;O2431</f>
        <v>61100 1151</v>
      </c>
      <c r="R2431" s="346" t="str">
        <f aca="false">N2431&amp;" "&amp;M2431&amp;" "&amp;O2431</f>
        <v>61100 3 1151</v>
      </c>
    </row>
    <row r="2432" customFormat="false" ht="11.25" hidden="false" customHeight="true" outlineLevel="0" collapsed="false">
      <c r="K2432" s="0" t="n">
        <v>2015</v>
      </c>
      <c r="L2432" s="0" t="n">
        <v>46</v>
      </c>
      <c r="M2432" s="0" t="n">
        <v>3</v>
      </c>
      <c r="N2432" s="0" t="n">
        <v>61210</v>
      </c>
      <c r="O2432" s="0" t="n">
        <v>1120</v>
      </c>
      <c r="P2432" s="346" t="n">
        <v>6.3</v>
      </c>
      <c r="Q2432" s="346" t="str">
        <f aca="false">N2432&amp;" "&amp;O2432</f>
        <v>61210 1120</v>
      </c>
      <c r="R2432" s="346" t="str">
        <f aca="false">N2432&amp;" "&amp;M2432&amp;" "&amp;O2432</f>
        <v>61210 3 1120</v>
      </c>
    </row>
    <row r="2433" customFormat="false" ht="11.25" hidden="false" customHeight="true" outlineLevel="0" collapsed="false">
      <c r="K2433" s="0" t="n">
        <v>2015</v>
      </c>
      <c r="L2433" s="0" t="n">
        <v>46</v>
      </c>
      <c r="M2433" s="0" t="n">
        <v>3</v>
      </c>
      <c r="N2433" s="0" t="n">
        <v>61210</v>
      </c>
      <c r="O2433" s="0" t="n">
        <v>1150</v>
      </c>
      <c r="P2433" s="346" t="n">
        <v>2</v>
      </c>
      <c r="Q2433" s="346" t="str">
        <f aca="false">N2433&amp;" "&amp;O2433</f>
        <v>61210 1150</v>
      </c>
      <c r="R2433" s="346" t="str">
        <f aca="false">N2433&amp;" "&amp;M2433&amp;" "&amp;O2433</f>
        <v>61210 3 1150</v>
      </c>
    </row>
    <row r="2434" customFormat="false" ht="11.25" hidden="false" customHeight="true" outlineLevel="0" collapsed="false">
      <c r="K2434" s="0" t="n">
        <v>2015</v>
      </c>
      <c r="L2434" s="0" t="n">
        <v>46</v>
      </c>
      <c r="M2434" s="0" t="n">
        <v>3</v>
      </c>
      <c r="N2434" s="0" t="n">
        <v>61220</v>
      </c>
      <c r="O2434" s="0" t="n">
        <v>1130</v>
      </c>
      <c r="P2434" s="346" t="n">
        <v>0.78</v>
      </c>
      <c r="Q2434" s="346" t="str">
        <f aca="false">N2434&amp;" "&amp;O2434</f>
        <v>61220 1130</v>
      </c>
      <c r="R2434" s="346" t="str">
        <f aca="false">N2434&amp;" "&amp;M2434&amp;" "&amp;O2434</f>
        <v>61220 3 1130</v>
      </c>
    </row>
    <row r="2435" customFormat="false" ht="11.25" hidden="false" customHeight="true" outlineLevel="0" collapsed="false">
      <c r="K2435" s="0" t="n">
        <v>2015</v>
      </c>
      <c r="L2435" s="0" t="n">
        <v>46</v>
      </c>
      <c r="M2435" s="0" t="n">
        <v>3</v>
      </c>
      <c r="N2435" s="0" t="n">
        <v>61230</v>
      </c>
      <c r="O2435" s="0" t="n">
        <v>1120</v>
      </c>
      <c r="P2435" s="346" t="n">
        <v>0.3</v>
      </c>
      <c r="Q2435" s="346" t="str">
        <f aca="false">N2435&amp;" "&amp;O2435</f>
        <v>61230 1120</v>
      </c>
      <c r="R2435" s="346" t="str">
        <f aca="false">N2435&amp;" "&amp;M2435&amp;" "&amp;O2435</f>
        <v>61230 3 1120</v>
      </c>
    </row>
    <row r="2436" customFormat="false" ht="11.25" hidden="false" customHeight="true" outlineLevel="0" collapsed="false">
      <c r="K2436" s="0" t="n">
        <v>2015</v>
      </c>
      <c r="L2436" s="0" t="n">
        <v>46</v>
      </c>
      <c r="M2436" s="0" t="n">
        <v>3</v>
      </c>
      <c r="N2436" s="0" t="n">
        <v>61310</v>
      </c>
      <c r="O2436" s="0" t="n">
        <v>1110</v>
      </c>
      <c r="P2436" s="346" t="n">
        <v>6.63</v>
      </c>
      <c r="Q2436" s="346" t="str">
        <f aca="false">N2436&amp;" "&amp;O2436</f>
        <v>61310 1110</v>
      </c>
      <c r="R2436" s="346" t="str">
        <f aca="false">N2436&amp;" "&amp;M2436&amp;" "&amp;O2436</f>
        <v>61310 3 1110</v>
      </c>
    </row>
    <row r="2437" customFormat="false" ht="11.25" hidden="false" customHeight="true" outlineLevel="0" collapsed="false">
      <c r="K2437" s="0" t="n">
        <v>2015</v>
      </c>
      <c r="L2437" s="0" t="n">
        <v>46</v>
      </c>
      <c r="M2437" s="0" t="n">
        <v>3</v>
      </c>
      <c r="N2437" s="0" t="n">
        <v>61310</v>
      </c>
      <c r="O2437" s="0" t="n">
        <v>1120</v>
      </c>
      <c r="P2437" s="346" t="n">
        <v>0.8</v>
      </c>
      <c r="Q2437" s="346" t="str">
        <f aca="false">N2437&amp;" "&amp;O2437</f>
        <v>61310 1120</v>
      </c>
      <c r="R2437" s="346" t="str">
        <f aca="false">N2437&amp;" "&amp;M2437&amp;" "&amp;O2437</f>
        <v>61310 3 1120</v>
      </c>
    </row>
    <row r="2438" customFormat="false" ht="11.25" hidden="false" customHeight="true" outlineLevel="0" collapsed="false">
      <c r="K2438" s="0" t="n">
        <v>2015</v>
      </c>
      <c r="L2438" s="0" t="n">
        <v>46</v>
      </c>
      <c r="M2438" s="0" t="n">
        <v>3</v>
      </c>
      <c r="N2438" s="0" t="n">
        <v>61310</v>
      </c>
      <c r="O2438" s="0" t="n">
        <v>1150</v>
      </c>
      <c r="P2438" s="346" t="n">
        <v>0.59</v>
      </c>
      <c r="Q2438" s="346" t="str">
        <f aca="false">N2438&amp;" "&amp;O2438</f>
        <v>61310 1150</v>
      </c>
      <c r="R2438" s="346" t="str">
        <f aca="false">N2438&amp;" "&amp;M2438&amp;" "&amp;O2438</f>
        <v>61310 3 1150</v>
      </c>
    </row>
    <row r="2439" customFormat="false" ht="11.25" hidden="false" customHeight="true" outlineLevel="0" collapsed="false">
      <c r="K2439" s="0" t="n">
        <v>2015</v>
      </c>
      <c r="L2439" s="0" t="n">
        <v>46</v>
      </c>
      <c r="M2439" s="0" t="n">
        <v>3</v>
      </c>
      <c r="N2439" s="0" t="n">
        <v>61320</v>
      </c>
      <c r="O2439" s="0" t="n">
        <v>1122</v>
      </c>
      <c r="P2439" s="346" t="n">
        <v>3.8</v>
      </c>
      <c r="Q2439" s="346" t="str">
        <f aca="false">N2439&amp;" "&amp;O2439</f>
        <v>61320 1122</v>
      </c>
      <c r="R2439" s="346" t="str">
        <f aca="false">N2439&amp;" "&amp;M2439&amp;" "&amp;O2439</f>
        <v>61320 3 1122</v>
      </c>
    </row>
    <row r="2440" customFormat="false" ht="11.25" hidden="false" customHeight="true" outlineLevel="0" collapsed="false">
      <c r="K2440" s="0" t="n">
        <v>2015</v>
      </c>
      <c r="L2440" s="0" t="n">
        <v>46</v>
      </c>
      <c r="M2440" s="0" t="n">
        <v>3</v>
      </c>
      <c r="N2440" s="0" t="n">
        <v>61320</v>
      </c>
      <c r="O2440" s="0" t="n">
        <v>1150</v>
      </c>
      <c r="P2440" s="346" t="n">
        <v>1</v>
      </c>
      <c r="Q2440" s="346" t="str">
        <f aca="false">N2440&amp;" "&amp;O2440</f>
        <v>61320 1150</v>
      </c>
      <c r="R2440" s="346" t="str">
        <f aca="false">N2440&amp;" "&amp;M2440&amp;" "&amp;O2440</f>
        <v>61320 3 1150</v>
      </c>
    </row>
    <row r="2441" customFormat="false" ht="11.25" hidden="false" customHeight="true" outlineLevel="0" collapsed="false">
      <c r="K2441" s="0" t="n">
        <v>2015</v>
      </c>
      <c r="L2441" s="0" t="n">
        <v>46</v>
      </c>
      <c r="M2441" s="0" t="n">
        <v>3</v>
      </c>
      <c r="N2441" s="0" t="n">
        <v>61410</v>
      </c>
      <c r="O2441" s="0" t="n">
        <v>1126</v>
      </c>
      <c r="P2441" s="346" t="n">
        <v>3.8</v>
      </c>
      <c r="Q2441" s="346" t="str">
        <f aca="false">N2441&amp;" "&amp;O2441</f>
        <v>61410 1126</v>
      </c>
      <c r="R2441" s="346" t="str">
        <f aca="false">N2441&amp;" "&amp;M2441&amp;" "&amp;O2441</f>
        <v>61410 3 1126</v>
      </c>
    </row>
    <row r="2442" customFormat="false" ht="11.25" hidden="false" customHeight="true" outlineLevel="0" collapsed="false">
      <c r="K2442" s="0" t="n">
        <v>2015</v>
      </c>
      <c r="L2442" s="0" t="n">
        <v>46</v>
      </c>
      <c r="M2442" s="0" t="n">
        <v>3</v>
      </c>
      <c r="N2442" s="0" t="n">
        <v>61410</v>
      </c>
      <c r="O2442" s="0" t="n">
        <v>1127</v>
      </c>
      <c r="P2442" s="346" t="n">
        <v>2.48</v>
      </c>
      <c r="Q2442" s="346" t="str">
        <f aca="false">N2442&amp;" "&amp;O2442</f>
        <v>61410 1127</v>
      </c>
      <c r="R2442" s="346" t="str">
        <f aca="false">N2442&amp;" "&amp;M2442&amp;" "&amp;O2442</f>
        <v>61410 3 1127</v>
      </c>
    </row>
    <row r="2443" customFormat="false" ht="11.25" hidden="false" customHeight="true" outlineLevel="0" collapsed="false">
      <c r="K2443" s="0" t="n">
        <v>2015</v>
      </c>
      <c r="L2443" s="0" t="n">
        <v>46</v>
      </c>
      <c r="M2443" s="0" t="n">
        <v>3</v>
      </c>
      <c r="N2443" s="0" t="n">
        <v>61410</v>
      </c>
      <c r="O2443" s="0" t="n">
        <v>1150</v>
      </c>
      <c r="P2443" s="346" t="n">
        <v>9.4</v>
      </c>
      <c r="Q2443" s="346" t="str">
        <f aca="false">N2443&amp;" "&amp;O2443</f>
        <v>61410 1150</v>
      </c>
      <c r="R2443" s="346" t="str">
        <f aca="false">N2443&amp;" "&amp;M2443&amp;" "&amp;O2443</f>
        <v>61410 3 1150</v>
      </c>
    </row>
    <row r="2444" customFormat="false" ht="11.25" hidden="false" customHeight="true" outlineLevel="0" collapsed="false">
      <c r="K2444" s="0" t="n">
        <v>2015</v>
      </c>
      <c r="L2444" s="0" t="n">
        <v>46</v>
      </c>
      <c r="M2444" s="0" t="n">
        <v>9</v>
      </c>
      <c r="N2444" s="0" t="n">
        <v>61100</v>
      </c>
      <c r="O2444" s="0" t="n">
        <v>1110</v>
      </c>
      <c r="P2444" s="346" t="n">
        <v>0.03</v>
      </c>
      <c r="Q2444" s="346" t="str">
        <f aca="false">N2444&amp;" "&amp;O2444</f>
        <v>61100 1110</v>
      </c>
      <c r="R2444" s="346" t="str">
        <f aca="false">N2444&amp;" "&amp;M2444&amp;" "&amp;O2444</f>
        <v>61100 9 1110</v>
      </c>
    </row>
    <row r="2445" customFormat="false" ht="11.25" hidden="false" customHeight="true" outlineLevel="0" collapsed="false">
      <c r="K2445" s="0" t="n">
        <v>2015</v>
      </c>
      <c r="L2445" s="0" t="n">
        <v>46</v>
      </c>
      <c r="M2445" s="0" t="n">
        <v>9</v>
      </c>
      <c r="N2445" s="0" t="n">
        <v>61100</v>
      </c>
      <c r="O2445" s="0" t="n">
        <v>1120</v>
      </c>
      <c r="P2445" s="346" t="n">
        <v>6.56</v>
      </c>
      <c r="Q2445" s="346" t="str">
        <f aca="false">N2445&amp;" "&amp;O2445</f>
        <v>61100 1120</v>
      </c>
      <c r="R2445" s="346" t="str">
        <f aca="false">N2445&amp;" "&amp;M2445&amp;" "&amp;O2445</f>
        <v>61100 9 1120</v>
      </c>
    </row>
    <row r="2446" customFormat="false" ht="11.25" hidden="false" customHeight="true" outlineLevel="0" collapsed="false">
      <c r="K2446" s="0" t="n">
        <v>2015</v>
      </c>
      <c r="L2446" s="0" t="n">
        <v>46</v>
      </c>
      <c r="M2446" s="0" t="n">
        <v>9</v>
      </c>
      <c r="N2446" s="0" t="n">
        <v>61100</v>
      </c>
      <c r="O2446" s="0" t="n">
        <v>1140</v>
      </c>
      <c r="P2446" s="346" t="n">
        <v>0.08</v>
      </c>
      <c r="Q2446" s="346" t="str">
        <f aca="false">N2446&amp;" "&amp;O2446</f>
        <v>61100 1140</v>
      </c>
      <c r="R2446" s="346" t="str">
        <f aca="false">N2446&amp;" "&amp;M2446&amp;" "&amp;O2446</f>
        <v>61100 9 1140</v>
      </c>
    </row>
    <row r="2447" customFormat="false" ht="11.25" hidden="false" customHeight="true" outlineLevel="0" collapsed="false">
      <c r="K2447" s="0" t="n">
        <v>2015</v>
      </c>
      <c r="L2447" s="0" t="n">
        <v>46</v>
      </c>
      <c r="M2447" s="0" t="n">
        <v>9</v>
      </c>
      <c r="N2447" s="0" t="n">
        <v>61100</v>
      </c>
      <c r="O2447" s="0" t="n">
        <v>1150</v>
      </c>
      <c r="P2447" s="346" t="n">
        <v>0.35</v>
      </c>
      <c r="Q2447" s="346" t="str">
        <f aca="false">N2447&amp;" "&amp;O2447</f>
        <v>61100 1150</v>
      </c>
      <c r="R2447" s="346" t="str">
        <f aca="false">N2447&amp;" "&amp;M2447&amp;" "&amp;O2447</f>
        <v>61100 9 1150</v>
      </c>
    </row>
    <row r="2448" customFormat="false" ht="11.25" hidden="false" customHeight="true" outlineLevel="0" collapsed="false">
      <c r="K2448" s="0" t="n">
        <v>2015</v>
      </c>
      <c r="L2448" s="0" t="n">
        <v>46</v>
      </c>
      <c r="M2448" s="0" t="n">
        <v>9</v>
      </c>
      <c r="N2448" s="0" t="n">
        <v>61100</v>
      </c>
      <c r="O2448" s="0" t="n">
        <v>1151</v>
      </c>
      <c r="P2448" s="346" t="n">
        <v>4</v>
      </c>
      <c r="Q2448" s="346" t="str">
        <f aca="false">N2448&amp;" "&amp;O2448</f>
        <v>61100 1151</v>
      </c>
      <c r="R2448" s="346" t="str">
        <f aca="false">N2448&amp;" "&amp;M2448&amp;" "&amp;O2448</f>
        <v>61100 9 1151</v>
      </c>
    </row>
    <row r="2449" customFormat="false" ht="11.25" hidden="false" customHeight="true" outlineLevel="0" collapsed="false">
      <c r="K2449" s="0" t="n">
        <v>2015</v>
      </c>
      <c r="L2449" s="0" t="n">
        <v>46</v>
      </c>
      <c r="M2449" s="0" t="n">
        <v>9</v>
      </c>
      <c r="N2449" s="0" t="n">
        <v>62100</v>
      </c>
      <c r="O2449" s="0" t="n">
        <v>1110</v>
      </c>
      <c r="P2449" s="346" t="n">
        <v>2</v>
      </c>
      <c r="Q2449" s="346" t="str">
        <f aca="false">N2449&amp;" "&amp;O2449</f>
        <v>62100 1110</v>
      </c>
      <c r="R2449" s="346" t="str">
        <f aca="false">N2449&amp;" "&amp;M2449&amp;" "&amp;O2449</f>
        <v>62100 9 1110</v>
      </c>
    </row>
    <row r="2450" customFormat="false" ht="11.25" hidden="false" customHeight="true" outlineLevel="0" collapsed="false">
      <c r="K2450" s="0" t="n">
        <v>2015</v>
      </c>
      <c r="L2450" s="0" t="n">
        <v>46</v>
      </c>
      <c r="M2450" s="0" t="n">
        <v>9</v>
      </c>
      <c r="N2450" s="0" t="n">
        <v>62100</v>
      </c>
      <c r="O2450" s="0" t="n">
        <v>1111</v>
      </c>
      <c r="P2450" s="346" t="n">
        <v>5</v>
      </c>
      <c r="Q2450" s="346" t="str">
        <f aca="false">N2450&amp;" "&amp;O2450</f>
        <v>62100 1111</v>
      </c>
      <c r="R2450" s="346" t="str">
        <f aca="false">N2450&amp;" "&amp;M2450&amp;" "&amp;O2450</f>
        <v>62100 9 1111</v>
      </c>
    </row>
    <row r="2451" customFormat="false" ht="11.25" hidden="false" customHeight="true" outlineLevel="0" collapsed="false">
      <c r="K2451" s="0" t="n">
        <v>2015</v>
      </c>
      <c r="L2451" s="0" t="n">
        <v>46</v>
      </c>
      <c r="M2451" s="0" t="n">
        <v>9</v>
      </c>
      <c r="N2451" s="0" t="n">
        <v>62100</v>
      </c>
      <c r="O2451" s="0" t="n">
        <v>1112</v>
      </c>
      <c r="P2451" s="346" t="n">
        <v>1</v>
      </c>
      <c r="Q2451" s="346" t="str">
        <f aca="false">N2451&amp;" "&amp;O2451</f>
        <v>62100 1112</v>
      </c>
      <c r="R2451" s="346" t="str">
        <f aca="false">N2451&amp;" "&amp;M2451&amp;" "&amp;O2451</f>
        <v>62100 9 1112</v>
      </c>
    </row>
    <row r="2452" customFormat="false" ht="11.25" hidden="false" customHeight="true" outlineLevel="0" collapsed="false">
      <c r="K2452" s="0" t="n">
        <v>2015</v>
      </c>
      <c r="L2452" s="0" t="n">
        <v>46</v>
      </c>
      <c r="M2452" s="0" t="n">
        <v>9</v>
      </c>
      <c r="N2452" s="0" t="n">
        <v>62100</v>
      </c>
      <c r="O2452" s="0" t="n">
        <v>1130</v>
      </c>
      <c r="P2452" s="346" t="n">
        <v>1</v>
      </c>
      <c r="Q2452" s="346" t="str">
        <f aca="false">N2452&amp;" "&amp;O2452</f>
        <v>62100 1130</v>
      </c>
      <c r="R2452" s="346" t="str">
        <f aca="false">N2452&amp;" "&amp;M2452&amp;" "&amp;O2452</f>
        <v>62100 9 1130</v>
      </c>
    </row>
    <row r="2453" customFormat="false" ht="11.25" hidden="false" customHeight="true" outlineLevel="0" collapsed="false">
      <c r="K2453" s="0" t="n">
        <v>2015</v>
      </c>
      <c r="L2453" s="0" t="n">
        <v>46</v>
      </c>
      <c r="M2453" s="0" t="n">
        <v>9</v>
      </c>
      <c r="N2453" s="0" t="n">
        <v>62100</v>
      </c>
      <c r="O2453" s="0" t="n">
        <v>1150</v>
      </c>
      <c r="P2453" s="346" t="n">
        <v>10</v>
      </c>
      <c r="Q2453" s="346" t="str">
        <f aca="false">N2453&amp;" "&amp;O2453</f>
        <v>62100 1150</v>
      </c>
      <c r="R2453" s="346" t="str">
        <f aca="false">N2453&amp;" "&amp;M2453&amp;" "&amp;O2453</f>
        <v>62100 9 1150</v>
      </c>
    </row>
    <row r="2454" customFormat="false" ht="11.25" hidden="false" customHeight="true" outlineLevel="0" collapsed="false">
      <c r="K2454" s="0" t="n">
        <v>2015</v>
      </c>
      <c r="L2454" s="0" t="n">
        <v>46</v>
      </c>
      <c r="M2454" s="0" t="n">
        <v>9</v>
      </c>
      <c r="N2454" s="0" t="n">
        <v>62200</v>
      </c>
      <c r="O2454" s="0" t="n">
        <v>1131</v>
      </c>
      <c r="P2454" s="346" t="n">
        <v>10</v>
      </c>
      <c r="Q2454" s="346" t="str">
        <f aca="false">N2454&amp;" "&amp;O2454</f>
        <v>62200 1131</v>
      </c>
      <c r="R2454" s="346" t="str">
        <f aca="false">N2454&amp;" "&amp;M2454&amp;" "&amp;O2454</f>
        <v>62200 9 1131</v>
      </c>
    </row>
    <row r="2455" customFormat="false" ht="11.25" hidden="false" customHeight="true" outlineLevel="0" collapsed="false">
      <c r="K2455" s="0" t="n">
        <v>2015</v>
      </c>
      <c r="L2455" s="0" t="n">
        <v>46</v>
      </c>
      <c r="M2455" s="0" t="n">
        <v>9</v>
      </c>
      <c r="N2455" s="0" t="n">
        <v>62200</v>
      </c>
      <c r="O2455" s="0" t="n">
        <v>1132</v>
      </c>
      <c r="P2455" s="346" t="n">
        <v>2</v>
      </c>
      <c r="Q2455" s="346" t="str">
        <f aca="false">N2455&amp;" "&amp;O2455</f>
        <v>62200 1132</v>
      </c>
      <c r="R2455" s="346" t="str">
        <f aca="false">N2455&amp;" "&amp;M2455&amp;" "&amp;O2455</f>
        <v>62200 9 1132</v>
      </c>
    </row>
    <row r="2456" customFormat="false" ht="11.25" hidden="false" customHeight="true" outlineLevel="0" collapsed="false">
      <c r="K2456" s="0" t="n">
        <v>2015</v>
      </c>
      <c r="L2456" s="0" t="n">
        <v>46</v>
      </c>
      <c r="M2456" s="0" t="n">
        <v>9</v>
      </c>
      <c r="N2456" s="0" t="n">
        <v>62200</v>
      </c>
      <c r="O2456" s="0" t="n">
        <v>1140</v>
      </c>
      <c r="P2456" s="346" t="n">
        <v>1</v>
      </c>
      <c r="Q2456" s="346" t="str">
        <f aca="false">N2456&amp;" "&amp;O2456</f>
        <v>62200 1140</v>
      </c>
      <c r="R2456" s="346" t="str">
        <f aca="false">N2456&amp;" "&amp;M2456&amp;" "&amp;O2456</f>
        <v>62200 9 1140</v>
      </c>
    </row>
    <row r="2457" customFormat="false" ht="11.25" hidden="false" customHeight="true" outlineLevel="0" collapsed="false">
      <c r="K2457" s="0" t="n">
        <v>2015</v>
      </c>
      <c r="L2457" s="0" t="n">
        <v>46</v>
      </c>
      <c r="M2457" s="0" t="n">
        <v>9</v>
      </c>
      <c r="N2457" s="0" t="n">
        <v>63000</v>
      </c>
      <c r="O2457" s="0" t="n">
        <v>1110</v>
      </c>
      <c r="P2457" s="346" t="n">
        <v>0.65</v>
      </c>
      <c r="Q2457" s="346" t="str">
        <f aca="false">N2457&amp;" "&amp;O2457</f>
        <v>63000 1110</v>
      </c>
      <c r="R2457" s="346" t="str">
        <f aca="false">N2457&amp;" "&amp;M2457&amp;" "&amp;O2457</f>
        <v>63000 9 1110</v>
      </c>
    </row>
    <row r="2458" customFormat="false" ht="11.25" hidden="false" customHeight="true" outlineLevel="0" collapsed="false">
      <c r="K2458" s="0" t="n">
        <v>2015</v>
      </c>
      <c r="L2458" s="0" t="n">
        <v>46</v>
      </c>
      <c r="M2458" s="0" t="n">
        <v>9</v>
      </c>
      <c r="N2458" s="0" t="n">
        <v>63000</v>
      </c>
      <c r="O2458" s="0" t="n">
        <v>1130</v>
      </c>
      <c r="P2458" s="346" t="n">
        <v>1</v>
      </c>
      <c r="Q2458" s="346" t="str">
        <f aca="false">N2458&amp;" "&amp;O2458</f>
        <v>63000 1130</v>
      </c>
      <c r="R2458" s="346" t="str">
        <f aca="false">N2458&amp;" "&amp;M2458&amp;" "&amp;O2458</f>
        <v>63000 9 1130</v>
      </c>
    </row>
    <row r="2459" customFormat="false" ht="11.25" hidden="false" customHeight="true" outlineLevel="0" collapsed="false">
      <c r="K2459" s="0" t="n">
        <v>2015</v>
      </c>
      <c r="L2459" s="0" t="n">
        <v>46</v>
      </c>
      <c r="M2459" s="0" t="n">
        <v>9</v>
      </c>
      <c r="N2459" s="0" t="n">
        <v>63000</v>
      </c>
      <c r="O2459" s="0" t="n">
        <v>1140</v>
      </c>
      <c r="P2459" s="346" t="n">
        <v>16</v>
      </c>
      <c r="Q2459" s="346" t="str">
        <f aca="false">N2459&amp;" "&amp;O2459</f>
        <v>63000 1140</v>
      </c>
      <c r="R2459" s="346" t="str">
        <f aca="false">N2459&amp;" "&amp;M2459&amp;" "&amp;O2459</f>
        <v>63000 9 1140</v>
      </c>
    </row>
    <row r="2460" customFormat="false" ht="11.25" hidden="false" customHeight="true" outlineLevel="0" collapsed="false">
      <c r="K2460" s="0" t="n">
        <v>2015</v>
      </c>
      <c r="L2460" s="0" t="n">
        <v>46</v>
      </c>
      <c r="M2460" s="0" t="n">
        <v>9</v>
      </c>
      <c r="N2460" s="0" t="n">
        <v>63000</v>
      </c>
      <c r="O2460" s="0" t="n">
        <v>1160</v>
      </c>
      <c r="P2460" s="346" t="n">
        <v>4</v>
      </c>
      <c r="Q2460" s="346" t="str">
        <f aca="false">N2460&amp;" "&amp;O2460</f>
        <v>63000 1160</v>
      </c>
      <c r="R2460" s="346" t="str">
        <f aca="false">N2460&amp;" "&amp;M2460&amp;" "&amp;O2460</f>
        <v>63000 9 1160</v>
      </c>
    </row>
    <row r="2461" customFormat="false" ht="11.25" hidden="false" customHeight="true" outlineLevel="0" collapsed="false">
      <c r="K2461" s="0" t="n">
        <v>2015</v>
      </c>
      <c r="L2461" s="0" t="n">
        <v>46</v>
      </c>
      <c r="M2461" s="0" t="n">
        <v>9</v>
      </c>
      <c r="N2461" s="0" t="n">
        <v>63000</v>
      </c>
      <c r="O2461" s="0" t="n">
        <v>1170</v>
      </c>
      <c r="P2461" s="346" t="n">
        <v>56.63</v>
      </c>
      <c r="Q2461" s="346" t="str">
        <f aca="false">N2461&amp;" "&amp;O2461</f>
        <v>63000 1170</v>
      </c>
      <c r="R2461" s="346" t="str">
        <f aca="false">N2461&amp;" "&amp;M2461&amp;" "&amp;O2461</f>
        <v>63000 9 1170</v>
      </c>
    </row>
    <row r="2462" customFormat="false" ht="11.25" hidden="false" customHeight="true" outlineLevel="0" collapsed="false">
      <c r="K2462" s="0" t="n">
        <v>2015</v>
      </c>
      <c r="L2462" s="0" t="n">
        <v>46</v>
      </c>
      <c r="M2462" s="0" t="n">
        <v>9</v>
      </c>
      <c r="N2462" s="0" t="n">
        <v>64000</v>
      </c>
      <c r="O2462" s="0" t="n">
        <v>1190</v>
      </c>
      <c r="P2462" s="346" t="n">
        <v>1</v>
      </c>
      <c r="Q2462" s="346" t="str">
        <f aca="false">N2462&amp;" "&amp;O2462</f>
        <v>64000 1190</v>
      </c>
      <c r="R2462" s="346" t="str">
        <f aca="false">N2462&amp;" "&amp;M2462&amp;" "&amp;O2462</f>
        <v>64000 9 1190</v>
      </c>
    </row>
    <row r="2463" customFormat="false" ht="11.25" hidden="false" customHeight="true" outlineLevel="0" collapsed="false">
      <c r="K2463" s="0" t="n">
        <v>2015</v>
      </c>
      <c r="L2463" s="0" t="n">
        <v>46</v>
      </c>
      <c r="M2463" s="0" t="n">
        <v>9</v>
      </c>
      <c r="N2463" s="0" t="n">
        <v>65000</v>
      </c>
      <c r="O2463" s="0" t="n">
        <v>1110</v>
      </c>
      <c r="P2463" s="346" t="n">
        <v>0.5</v>
      </c>
      <c r="Q2463" s="346" t="str">
        <f aca="false">N2463&amp;" "&amp;O2463</f>
        <v>65000 1110</v>
      </c>
      <c r="R2463" s="346" t="str">
        <f aca="false">N2463&amp;" "&amp;M2463&amp;" "&amp;O2463</f>
        <v>65000 9 1110</v>
      </c>
    </row>
    <row r="2464" customFormat="false" ht="11.25" hidden="false" customHeight="true" outlineLevel="0" collapsed="false">
      <c r="K2464" s="0" t="n">
        <v>2015</v>
      </c>
      <c r="L2464" s="0" t="n">
        <v>46</v>
      </c>
      <c r="M2464" s="0" t="n">
        <v>9</v>
      </c>
      <c r="N2464" s="0" t="n">
        <v>65000</v>
      </c>
      <c r="O2464" s="0" t="n">
        <v>1130</v>
      </c>
      <c r="P2464" s="346" t="n">
        <v>1.5</v>
      </c>
      <c r="Q2464" s="346" t="str">
        <f aca="false">N2464&amp;" "&amp;O2464</f>
        <v>65000 1130</v>
      </c>
      <c r="R2464" s="346" t="str">
        <f aca="false">N2464&amp;" "&amp;M2464&amp;" "&amp;O2464</f>
        <v>65000 9 1130</v>
      </c>
    </row>
    <row r="2465" customFormat="false" ht="11.25" hidden="false" customHeight="true" outlineLevel="0" collapsed="false">
      <c r="K2465" s="0" t="n">
        <v>2015</v>
      </c>
      <c r="L2465" s="0" t="n">
        <v>46</v>
      </c>
      <c r="M2465" s="0" t="n">
        <v>9</v>
      </c>
      <c r="N2465" s="0" t="n">
        <v>65000</v>
      </c>
      <c r="O2465" s="0" t="n">
        <v>1150</v>
      </c>
      <c r="P2465" s="346" t="n">
        <v>1</v>
      </c>
      <c r="Q2465" s="346" t="str">
        <f aca="false">N2465&amp;" "&amp;O2465</f>
        <v>65000 1150</v>
      </c>
      <c r="R2465" s="346" t="str">
        <f aca="false">N2465&amp;" "&amp;M2465&amp;" "&amp;O2465</f>
        <v>65000 9 1150</v>
      </c>
    </row>
    <row r="2466" customFormat="false" ht="11.25" hidden="false" customHeight="true" outlineLevel="0" collapsed="false">
      <c r="K2466" s="0" t="n">
        <v>2015</v>
      </c>
      <c r="L2466" s="0" t="n">
        <v>46</v>
      </c>
      <c r="M2466" s="0" t="n">
        <v>9</v>
      </c>
      <c r="N2466" s="0" t="n">
        <v>65000</v>
      </c>
      <c r="O2466" s="0" t="n">
        <v>1160</v>
      </c>
      <c r="P2466" s="346" t="n">
        <v>1</v>
      </c>
      <c r="Q2466" s="346" t="str">
        <f aca="false">N2466&amp;" "&amp;O2466</f>
        <v>65000 1160</v>
      </c>
      <c r="R2466" s="346" t="str">
        <f aca="false">N2466&amp;" "&amp;M2466&amp;" "&amp;O2466</f>
        <v>65000 9 1160</v>
      </c>
    </row>
    <row r="2467" customFormat="false" ht="11.25" hidden="false" customHeight="true" outlineLevel="0" collapsed="false">
      <c r="K2467" s="0" t="n">
        <v>2015</v>
      </c>
      <c r="L2467" s="0" t="n">
        <v>46</v>
      </c>
      <c r="M2467" s="0" t="n">
        <v>9</v>
      </c>
      <c r="N2467" s="0" t="n">
        <v>65000</v>
      </c>
      <c r="O2467" s="0" t="n">
        <v>1190</v>
      </c>
      <c r="P2467" s="346" t="n">
        <v>30.88</v>
      </c>
      <c r="Q2467" s="346" t="str">
        <f aca="false">N2467&amp;" "&amp;O2467</f>
        <v>65000 1190</v>
      </c>
      <c r="R2467" s="346" t="str">
        <f aca="false">N2467&amp;" "&amp;M2467&amp;" "&amp;O2467</f>
        <v>65000 9 1190</v>
      </c>
    </row>
    <row r="2468" customFormat="false" ht="11.25" hidden="false" customHeight="true" outlineLevel="0" collapsed="false">
      <c r="K2468" s="0" t="n">
        <v>2015</v>
      </c>
      <c r="L2468" s="0" t="n">
        <v>46</v>
      </c>
      <c r="M2468" s="0" t="n">
        <v>9</v>
      </c>
      <c r="N2468" s="0" t="n">
        <v>68000</v>
      </c>
      <c r="O2468" s="0" t="n">
        <v>1110</v>
      </c>
      <c r="P2468" s="346" t="n">
        <v>1</v>
      </c>
      <c r="Q2468" s="346" t="str">
        <f aca="false">N2468&amp;" "&amp;O2468</f>
        <v>68000 1110</v>
      </c>
      <c r="R2468" s="346" t="str">
        <f aca="false">N2468&amp;" "&amp;M2468&amp;" "&amp;O2468</f>
        <v>68000 9 1110</v>
      </c>
    </row>
    <row r="2469" customFormat="false" ht="11.25" hidden="false" customHeight="true" outlineLevel="0" collapsed="false">
      <c r="K2469" s="0" t="n">
        <v>2015</v>
      </c>
      <c r="L2469" s="0" t="n">
        <v>46</v>
      </c>
      <c r="M2469" s="0" t="n">
        <v>9</v>
      </c>
      <c r="N2469" s="0" t="n">
        <v>68000</v>
      </c>
      <c r="O2469" s="0" t="n">
        <v>1120</v>
      </c>
      <c r="P2469" s="346" t="n">
        <v>5</v>
      </c>
      <c r="Q2469" s="346" t="str">
        <f aca="false">N2469&amp;" "&amp;O2469</f>
        <v>68000 1120</v>
      </c>
      <c r="R2469" s="346" t="str">
        <f aca="false">N2469&amp;" "&amp;M2469&amp;" "&amp;O2469</f>
        <v>68000 9 1120</v>
      </c>
    </row>
    <row r="2470" customFormat="false" ht="11.25" hidden="false" customHeight="true" outlineLevel="0" collapsed="false">
      <c r="K2470" s="0" t="n">
        <v>2015</v>
      </c>
      <c r="L2470" s="0" t="n">
        <v>46</v>
      </c>
      <c r="M2470" s="0" t="n">
        <v>9</v>
      </c>
      <c r="N2470" s="0" t="n">
        <v>68000</v>
      </c>
      <c r="O2470" s="0" t="n">
        <v>1133</v>
      </c>
      <c r="P2470" s="346" t="n">
        <v>3</v>
      </c>
      <c r="Q2470" s="346" t="str">
        <f aca="false">N2470&amp;" "&amp;O2470</f>
        <v>68000 1133</v>
      </c>
      <c r="R2470" s="346" t="str">
        <f aca="false">N2470&amp;" "&amp;M2470&amp;" "&amp;O2470</f>
        <v>68000 9 1133</v>
      </c>
    </row>
    <row r="2471" customFormat="false" ht="11.25" hidden="false" customHeight="true" outlineLevel="0" collapsed="false">
      <c r="K2471" s="0" t="n">
        <v>2015</v>
      </c>
      <c r="L2471" s="0" t="n">
        <v>46</v>
      </c>
      <c r="M2471" s="0" t="n">
        <v>9</v>
      </c>
      <c r="N2471" s="0" t="n">
        <v>68000</v>
      </c>
      <c r="O2471" s="0" t="n">
        <v>1141</v>
      </c>
      <c r="P2471" s="346" t="n">
        <v>5</v>
      </c>
      <c r="Q2471" s="346" t="str">
        <f aca="false">N2471&amp;" "&amp;O2471</f>
        <v>68000 1141</v>
      </c>
      <c r="R2471" s="346" t="str">
        <f aca="false">N2471&amp;" "&amp;M2471&amp;" "&amp;O2471</f>
        <v>68000 9 1141</v>
      </c>
    </row>
    <row r="2472" customFormat="false" ht="11.25" hidden="false" customHeight="true" outlineLevel="0" collapsed="false">
      <c r="K2472" s="0" t="n">
        <v>2015</v>
      </c>
      <c r="L2472" s="0" t="n">
        <v>46</v>
      </c>
      <c r="M2472" s="0" t="n">
        <v>9</v>
      </c>
      <c r="N2472" s="0" t="n">
        <v>68000</v>
      </c>
      <c r="O2472" s="0" t="n">
        <v>1150</v>
      </c>
      <c r="P2472" s="346" t="n">
        <v>0.75</v>
      </c>
      <c r="Q2472" s="346" t="str">
        <f aca="false">N2472&amp;" "&amp;O2472</f>
        <v>68000 1150</v>
      </c>
      <c r="R2472" s="346" t="str">
        <f aca="false">N2472&amp;" "&amp;M2472&amp;" "&amp;O2472</f>
        <v>68000 9 1150</v>
      </c>
    </row>
    <row r="2473" customFormat="false" ht="11.25" hidden="false" customHeight="true" outlineLevel="0" collapsed="false">
      <c r="K2473" s="0" t="n">
        <v>2015</v>
      </c>
      <c r="L2473" s="0" t="n">
        <v>48</v>
      </c>
      <c r="M2473" s="0" t="n">
        <v>2</v>
      </c>
      <c r="N2473" s="0" t="n">
        <v>61100</v>
      </c>
      <c r="O2473" s="0" t="n">
        <v>1120</v>
      </c>
      <c r="P2473" s="346" t="n">
        <v>165</v>
      </c>
      <c r="Q2473" s="346" t="str">
        <f aca="false">N2473&amp;" "&amp;O2473</f>
        <v>61100 1120</v>
      </c>
      <c r="R2473" s="346" t="str">
        <f aca="false">N2473&amp;" "&amp;M2473&amp;" "&amp;O2473</f>
        <v>61100 2 1120</v>
      </c>
    </row>
    <row r="2474" customFormat="false" ht="11.25" hidden="false" customHeight="true" outlineLevel="0" collapsed="false">
      <c r="K2474" s="0" t="n">
        <v>2015</v>
      </c>
      <c r="L2474" s="0" t="n">
        <v>48</v>
      </c>
      <c r="M2474" s="0" t="n">
        <v>2</v>
      </c>
      <c r="N2474" s="0" t="n">
        <v>61100</v>
      </c>
      <c r="O2474" s="0" t="n">
        <v>1151</v>
      </c>
      <c r="P2474" s="346" t="n">
        <v>60</v>
      </c>
      <c r="Q2474" s="346" t="str">
        <f aca="false">N2474&amp;" "&amp;O2474</f>
        <v>61100 1151</v>
      </c>
      <c r="R2474" s="346" t="str">
        <f aca="false">N2474&amp;" "&amp;M2474&amp;" "&amp;O2474</f>
        <v>61100 2 1151</v>
      </c>
    </row>
    <row r="2475" customFormat="false" ht="11.25" hidden="false" customHeight="true" outlineLevel="0" collapsed="false">
      <c r="K2475" s="0" t="n">
        <v>2015</v>
      </c>
      <c r="L2475" s="0" t="n">
        <v>48</v>
      </c>
      <c r="M2475" s="0" t="n">
        <v>2</v>
      </c>
      <c r="N2475" s="0" t="n">
        <v>61100</v>
      </c>
      <c r="O2475" s="0" t="n">
        <v>1520</v>
      </c>
      <c r="P2475" s="346" t="n">
        <v>22</v>
      </c>
      <c r="Q2475" s="346" t="str">
        <f aca="false">N2475&amp;" "&amp;O2475</f>
        <v>61100 1520</v>
      </c>
      <c r="R2475" s="346" t="str">
        <f aca="false">N2475&amp;" "&amp;M2475&amp;" "&amp;O2475</f>
        <v>61100 2 1520</v>
      </c>
    </row>
    <row r="2476" customFormat="false" ht="11.25" hidden="false" customHeight="true" outlineLevel="0" collapsed="false">
      <c r="K2476" s="0" t="n">
        <v>2015</v>
      </c>
      <c r="L2476" s="0" t="n">
        <v>48</v>
      </c>
      <c r="M2476" s="0" t="n">
        <v>2</v>
      </c>
      <c r="N2476" s="0" t="n">
        <v>61210</v>
      </c>
      <c r="O2476" s="0" t="n">
        <v>1120</v>
      </c>
      <c r="P2476" s="346" t="n">
        <v>4</v>
      </c>
      <c r="Q2476" s="346" t="str">
        <f aca="false">N2476&amp;" "&amp;O2476</f>
        <v>61210 1120</v>
      </c>
      <c r="R2476" s="346" t="str">
        <f aca="false">N2476&amp;" "&amp;M2476&amp;" "&amp;O2476</f>
        <v>61210 2 1120</v>
      </c>
    </row>
    <row r="2477" customFormat="false" ht="11.25" hidden="false" customHeight="true" outlineLevel="0" collapsed="false">
      <c r="K2477" s="0" t="n">
        <v>2015</v>
      </c>
      <c r="L2477" s="0" t="n">
        <v>48</v>
      </c>
      <c r="M2477" s="0" t="n">
        <v>2</v>
      </c>
      <c r="N2477" s="0" t="n">
        <v>61220</v>
      </c>
      <c r="O2477" s="0" t="n">
        <v>1120</v>
      </c>
      <c r="P2477" s="346" t="n">
        <v>1</v>
      </c>
      <c r="Q2477" s="346" t="str">
        <f aca="false">N2477&amp;" "&amp;O2477</f>
        <v>61220 1120</v>
      </c>
      <c r="R2477" s="346" t="str">
        <f aca="false">N2477&amp;" "&amp;M2477&amp;" "&amp;O2477</f>
        <v>61220 2 1120</v>
      </c>
    </row>
    <row r="2478" customFormat="false" ht="11.25" hidden="false" customHeight="true" outlineLevel="0" collapsed="false">
      <c r="K2478" s="0" t="n">
        <v>2015</v>
      </c>
      <c r="L2478" s="0" t="n">
        <v>48</v>
      </c>
      <c r="M2478" s="0" t="n">
        <v>2</v>
      </c>
      <c r="N2478" s="0" t="n">
        <v>61230</v>
      </c>
      <c r="O2478" s="0" t="n">
        <v>1120</v>
      </c>
      <c r="P2478" s="346" t="n">
        <v>0.19</v>
      </c>
      <c r="Q2478" s="346" t="str">
        <f aca="false">N2478&amp;" "&amp;O2478</f>
        <v>61230 1120</v>
      </c>
      <c r="R2478" s="346" t="str">
        <f aca="false">N2478&amp;" "&amp;M2478&amp;" "&amp;O2478</f>
        <v>61230 2 1120</v>
      </c>
    </row>
    <row r="2479" customFormat="false" ht="11.25" hidden="false" customHeight="true" outlineLevel="0" collapsed="false">
      <c r="K2479" s="0" t="n">
        <v>2015</v>
      </c>
      <c r="L2479" s="0" t="n">
        <v>48</v>
      </c>
      <c r="M2479" s="0" t="n">
        <v>2</v>
      </c>
      <c r="N2479" s="0" t="n">
        <v>61310</v>
      </c>
      <c r="O2479" s="0" t="n">
        <v>1110</v>
      </c>
      <c r="P2479" s="346" t="n">
        <v>1.5</v>
      </c>
      <c r="Q2479" s="346" t="str">
        <f aca="false">N2479&amp;" "&amp;O2479</f>
        <v>61310 1110</v>
      </c>
      <c r="R2479" s="346" t="str">
        <f aca="false">N2479&amp;" "&amp;M2479&amp;" "&amp;O2479</f>
        <v>61310 2 1110</v>
      </c>
    </row>
    <row r="2480" customFormat="false" ht="11.25" hidden="false" customHeight="true" outlineLevel="0" collapsed="false">
      <c r="K2480" s="0" t="n">
        <v>2015</v>
      </c>
      <c r="L2480" s="0" t="n">
        <v>48</v>
      </c>
      <c r="M2480" s="0" t="n">
        <v>2</v>
      </c>
      <c r="N2480" s="0" t="n">
        <v>61310</v>
      </c>
      <c r="O2480" s="0" t="n">
        <v>1140</v>
      </c>
      <c r="P2480" s="346" t="n">
        <v>3.5</v>
      </c>
      <c r="Q2480" s="346" t="str">
        <f aca="false">N2480&amp;" "&amp;O2480</f>
        <v>61310 1140</v>
      </c>
      <c r="R2480" s="346" t="str">
        <f aca="false">N2480&amp;" "&amp;M2480&amp;" "&amp;O2480</f>
        <v>61310 2 1140</v>
      </c>
    </row>
    <row r="2481" customFormat="false" ht="11.25" hidden="false" customHeight="true" outlineLevel="0" collapsed="false">
      <c r="K2481" s="0" t="n">
        <v>2015</v>
      </c>
      <c r="L2481" s="0" t="n">
        <v>48</v>
      </c>
      <c r="M2481" s="0" t="n">
        <v>2</v>
      </c>
      <c r="N2481" s="0" t="n">
        <v>61310</v>
      </c>
      <c r="O2481" s="0" t="n">
        <v>1150</v>
      </c>
      <c r="P2481" s="346" t="n">
        <v>3</v>
      </c>
      <c r="Q2481" s="346" t="str">
        <f aca="false">N2481&amp;" "&amp;O2481</f>
        <v>61310 1150</v>
      </c>
      <c r="R2481" s="346" t="str">
        <f aca="false">N2481&amp;" "&amp;M2481&amp;" "&amp;O2481</f>
        <v>61310 2 1150</v>
      </c>
    </row>
    <row r="2482" customFormat="false" ht="11.25" hidden="false" customHeight="true" outlineLevel="0" collapsed="false">
      <c r="K2482" s="0" t="n">
        <v>2015</v>
      </c>
      <c r="L2482" s="0" t="n">
        <v>48</v>
      </c>
      <c r="M2482" s="0" t="n">
        <v>2</v>
      </c>
      <c r="N2482" s="0" t="n">
        <v>61320</v>
      </c>
      <c r="O2482" s="0" t="n">
        <v>1122</v>
      </c>
      <c r="P2482" s="346" t="n">
        <v>3</v>
      </c>
      <c r="Q2482" s="346" t="str">
        <f aca="false">N2482&amp;" "&amp;O2482</f>
        <v>61320 1122</v>
      </c>
      <c r="R2482" s="346" t="str">
        <f aca="false">N2482&amp;" "&amp;M2482&amp;" "&amp;O2482</f>
        <v>61320 2 1122</v>
      </c>
    </row>
    <row r="2483" customFormat="false" ht="11.25" hidden="false" customHeight="true" outlineLevel="0" collapsed="false">
      <c r="K2483" s="0" t="n">
        <v>2015</v>
      </c>
      <c r="L2483" s="0" t="n">
        <v>48</v>
      </c>
      <c r="M2483" s="0" t="n">
        <v>2</v>
      </c>
      <c r="N2483" s="0" t="n">
        <v>61320</v>
      </c>
      <c r="O2483" s="0" t="n">
        <v>1140</v>
      </c>
      <c r="P2483" s="346" t="n">
        <v>3</v>
      </c>
      <c r="Q2483" s="346" t="str">
        <f aca="false">N2483&amp;" "&amp;O2483</f>
        <v>61320 1140</v>
      </c>
      <c r="R2483" s="346" t="str">
        <f aca="false">N2483&amp;" "&amp;M2483&amp;" "&amp;O2483</f>
        <v>61320 2 1140</v>
      </c>
    </row>
    <row r="2484" customFormat="false" ht="11.25" hidden="false" customHeight="true" outlineLevel="0" collapsed="false">
      <c r="K2484" s="0" t="n">
        <v>2015</v>
      </c>
      <c r="L2484" s="0" t="n">
        <v>48</v>
      </c>
      <c r="M2484" s="0" t="n">
        <v>2</v>
      </c>
      <c r="N2484" s="0" t="n">
        <v>61410</v>
      </c>
      <c r="O2484" s="0" t="n">
        <v>1126</v>
      </c>
      <c r="P2484" s="346" t="n">
        <v>3</v>
      </c>
      <c r="Q2484" s="346" t="str">
        <f aca="false">N2484&amp;" "&amp;O2484</f>
        <v>61410 1126</v>
      </c>
      <c r="R2484" s="346" t="str">
        <f aca="false">N2484&amp;" "&amp;M2484&amp;" "&amp;O2484</f>
        <v>61410 2 1126</v>
      </c>
    </row>
    <row r="2485" customFormat="false" ht="11.25" hidden="false" customHeight="true" outlineLevel="0" collapsed="false">
      <c r="K2485" s="0" t="n">
        <v>2015</v>
      </c>
      <c r="L2485" s="0" t="n">
        <v>48</v>
      </c>
      <c r="M2485" s="0" t="n">
        <v>2</v>
      </c>
      <c r="N2485" s="0" t="n">
        <v>61410</v>
      </c>
      <c r="O2485" s="0" t="n">
        <v>1127</v>
      </c>
      <c r="P2485" s="346" t="n">
        <v>3</v>
      </c>
      <c r="Q2485" s="346" t="str">
        <f aca="false">N2485&amp;" "&amp;O2485</f>
        <v>61410 1127</v>
      </c>
      <c r="R2485" s="346" t="str">
        <f aca="false">N2485&amp;" "&amp;M2485&amp;" "&amp;O2485</f>
        <v>61410 2 1127</v>
      </c>
    </row>
    <row r="2486" customFormat="false" ht="11.25" hidden="false" customHeight="true" outlineLevel="0" collapsed="false">
      <c r="K2486" s="0" t="n">
        <v>2015</v>
      </c>
      <c r="L2486" s="0" t="n">
        <v>48</v>
      </c>
      <c r="M2486" s="0" t="n">
        <v>2</v>
      </c>
      <c r="N2486" s="0" t="n">
        <v>61410</v>
      </c>
      <c r="O2486" s="0" t="n">
        <v>1150</v>
      </c>
      <c r="P2486" s="346" t="n">
        <v>6</v>
      </c>
      <c r="Q2486" s="346" t="str">
        <f aca="false">N2486&amp;" "&amp;O2486</f>
        <v>61410 1150</v>
      </c>
      <c r="R2486" s="346" t="str">
        <f aca="false">N2486&amp;" "&amp;M2486&amp;" "&amp;O2486</f>
        <v>61410 2 1150</v>
      </c>
    </row>
    <row r="2487" customFormat="false" ht="11.25" hidden="false" customHeight="true" outlineLevel="0" collapsed="false">
      <c r="K2487" s="0" t="n">
        <v>2015</v>
      </c>
      <c r="L2487" s="0" t="n">
        <v>48</v>
      </c>
      <c r="M2487" s="0" t="n">
        <v>3</v>
      </c>
      <c r="N2487" s="0" t="n">
        <v>61100</v>
      </c>
      <c r="O2487" s="0" t="n">
        <v>1120</v>
      </c>
      <c r="P2487" s="346" t="n">
        <v>132</v>
      </c>
      <c r="Q2487" s="346" t="str">
        <f aca="false">N2487&amp;" "&amp;O2487</f>
        <v>61100 1120</v>
      </c>
      <c r="R2487" s="346" t="str">
        <f aca="false">N2487&amp;" "&amp;M2487&amp;" "&amp;O2487</f>
        <v>61100 3 1120</v>
      </c>
    </row>
    <row r="2488" customFormat="false" ht="11.25" hidden="false" customHeight="true" outlineLevel="0" collapsed="false">
      <c r="K2488" s="0" t="n">
        <v>2015</v>
      </c>
      <c r="L2488" s="0" t="n">
        <v>48</v>
      </c>
      <c r="M2488" s="0" t="n">
        <v>3</v>
      </c>
      <c r="N2488" s="0" t="n">
        <v>61100</v>
      </c>
      <c r="O2488" s="0" t="n">
        <v>1151</v>
      </c>
      <c r="P2488" s="346" t="n">
        <v>19</v>
      </c>
      <c r="Q2488" s="346" t="str">
        <f aca="false">N2488&amp;" "&amp;O2488</f>
        <v>61100 1151</v>
      </c>
      <c r="R2488" s="346" t="str">
        <f aca="false">N2488&amp;" "&amp;M2488&amp;" "&amp;O2488</f>
        <v>61100 3 1151</v>
      </c>
    </row>
    <row r="2489" customFormat="false" ht="11.25" hidden="false" customHeight="true" outlineLevel="0" collapsed="false">
      <c r="K2489" s="0" t="n">
        <v>2015</v>
      </c>
      <c r="L2489" s="0" t="n">
        <v>48</v>
      </c>
      <c r="M2489" s="0" t="n">
        <v>3</v>
      </c>
      <c r="N2489" s="0" t="n">
        <v>61100</v>
      </c>
      <c r="O2489" s="0" t="n">
        <v>1520</v>
      </c>
      <c r="P2489" s="346" t="n">
        <v>12</v>
      </c>
      <c r="Q2489" s="346" t="str">
        <f aca="false">N2489&amp;" "&amp;O2489</f>
        <v>61100 1520</v>
      </c>
      <c r="R2489" s="346" t="str">
        <f aca="false">N2489&amp;" "&amp;M2489&amp;" "&amp;O2489</f>
        <v>61100 3 1520</v>
      </c>
    </row>
    <row r="2490" customFormat="false" ht="11.25" hidden="false" customHeight="true" outlineLevel="0" collapsed="false">
      <c r="K2490" s="0" t="n">
        <v>2015</v>
      </c>
      <c r="L2490" s="0" t="n">
        <v>48</v>
      </c>
      <c r="M2490" s="0" t="n">
        <v>3</v>
      </c>
      <c r="N2490" s="0" t="n">
        <v>61210</v>
      </c>
      <c r="O2490" s="0" t="n">
        <v>1120</v>
      </c>
      <c r="P2490" s="346" t="n">
        <v>7</v>
      </c>
      <c r="Q2490" s="346" t="str">
        <f aca="false">N2490&amp;" "&amp;O2490</f>
        <v>61210 1120</v>
      </c>
      <c r="R2490" s="346" t="str">
        <f aca="false">N2490&amp;" "&amp;M2490&amp;" "&amp;O2490</f>
        <v>61210 3 1120</v>
      </c>
    </row>
    <row r="2491" customFormat="false" ht="11.25" hidden="false" customHeight="true" outlineLevel="0" collapsed="false">
      <c r="K2491" s="0" t="n">
        <v>2015</v>
      </c>
      <c r="L2491" s="0" t="n">
        <v>48</v>
      </c>
      <c r="M2491" s="0" t="n">
        <v>3</v>
      </c>
      <c r="N2491" s="0" t="n">
        <v>61210</v>
      </c>
      <c r="O2491" s="0" t="n">
        <v>1150</v>
      </c>
      <c r="P2491" s="346" t="n">
        <v>3</v>
      </c>
      <c r="Q2491" s="346" t="str">
        <f aca="false">N2491&amp;" "&amp;O2491</f>
        <v>61210 1150</v>
      </c>
      <c r="R2491" s="346" t="str">
        <f aca="false">N2491&amp;" "&amp;M2491&amp;" "&amp;O2491</f>
        <v>61210 3 1150</v>
      </c>
    </row>
    <row r="2492" customFormat="false" ht="11.25" hidden="false" customHeight="true" outlineLevel="0" collapsed="false">
      <c r="K2492" s="0" t="n">
        <v>2015</v>
      </c>
      <c r="L2492" s="0" t="n">
        <v>48</v>
      </c>
      <c r="M2492" s="0" t="n">
        <v>3</v>
      </c>
      <c r="N2492" s="0" t="n">
        <v>61220</v>
      </c>
      <c r="O2492" s="0" t="n">
        <v>1130</v>
      </c>
      <c r="P2492" s="346" t="n">
        <v>2</v>
      </c>
      <c r="Q2492" s="346" t="str">
        <f aca="false">N2492&amp;" "&amp;O2492</f>
        <v>61220 1130</v>
      </c>
      <c r="R2492" s="346" t="str">
        <f aca="false">N2492&amp;" "&amp;M2492&amp;" "&amp;O2492</f>
        <v>61220 3 1130</v>
      </c>
    </row>
    <row r="2493" customFormat="false" ht="11.25" hidden="false" customHeight="true" outlineLevel="0" collapsed="false">
      <c r="K2493" s="0" t="n">
        <v>2015</v>
      </c>
      <c r="L2493" s="0" t="n">
        <v>48</v>
      </c>
      <c r="M2493" s="0" t="n">
        <v>3</v>
      </c>
      <c r="N2493" s="0" t="n">
        <v>61230</v>
      </c>
      <c r="O2493" s="0" t="n">
        <v>1120</v>
      </c>
      <c r="P2493" s="346" t="n">
        <v>1</v>
      </c>
      <c r="Q2493" s="346" t="str">
        <f aca="false">N2493&amp;" "&amp;O2493</f>
        <v>61230 1120</v>
      </c>
      <c r="R2493" s="346" t="str">
        <f aca="false">N2493&amp;" "&amp;M2493&amp;" "&amp;O2493</f>
        <v>61230 3 1120</v>
      </c>
    </row>
    <row r="2494" customFormat="false" ht="11.25" hidden="false" customHeight="true" outlineLevel="0" collapsed="false">
      <c r="K2494" s="0" t="n">
        <v>2015</v>
      </c>
      <c r="L2494" s="0" t="n">
        <v>48</v>
      </c>
      <c r="M2494" s="0" t="n">
        <v>3</v>
      </c>
      <c r="N2494" s="0" t="n">
        <v>61310</v>
      </c>
      <c r="O2494" s="0" t="n">
        <v>1110</v>
      </c>
      <c r="P2494" s="346" t="n">
        <v>3</v>
      </c>
      <c r="Q2494" s="346" t="str">
        <f aca="false">N2494&amp;" "&amp;O2494</f>
        <v>61310 1110</v>
      </c>
      <c r="R2494" s="346" t="str">
        <f aca="false">N2494&amp;" "&amp;M2494&amp;" "&amp;O2494</f>
        <v>61310 3 1110</v>
      </c>
    </row>
    <row r="2495" customFormat="false" ht="11.25" hidden="false" customHeight="true" outlineLevel="0" collapsed="false">
      <c r="K2495" s="0" t="n">
        <v>2015</v>
      </c>
      <c r="L2495" s="0" t="n">
        <v>48</v>
      </c>
      <c r="M2495" s="0" t="n">
        <v>3</v>
      </c>
      <c r="N2495" s="0" t="n">
        <v>61310</v>
      </c>
      <c r="O2495" s="0" t="n">
        <v>1140</v>
      </c>
      <c r="P2495" s="346" t="n">
        <v>1</v>
      </c>
      <c r="Q2495" s="346" t="str">
        <f aca="false">N2495&amp;" "&amp;O2495</f>
        <v>61310 1140</v>
      </c>
      <c r="R2495" s="346" t="str">
        <f aca="false">N2495&amp;" "&amp;M2495&amp;" "&amp;O2495</f>
        <v>61310 3 1140</v>
      </c>
    </row>
    <row r="2496" customFormat="false" ht="11.25" hidden="false" customHeight="true" outlineLevel="0" collapsed="false">
      <c r="K2496" s="0" t="n">
        <v>2015</v>
      </c>
      <c r="L2496" s="0" t="n">
        <v>48</v>
      </c>
      <c r="M2496" s="0" t="n">
        <v>3</v>
      </c>
      <c r="N2496" s="0" t="n">
        <v>61310</v>
      </c>
      <c r="O2496" s="0" t="n">
        <v>1150</v>
      </c>
      <c r="P2496" s="346" t="n">
        <v>1</v>
      </c>
      <c r="Q2496" s="346" t="str">
        <f aca="false">N2496&amp;" "&amp;O2496</f>
        <v>61310 1150</v>
      </c>
      <c r="R2496" s="346" t="str">
        <f aca="false">N2496&amp;" "&amp;M2496&amp;" "&amp;O2496</f>
        <v>61310 3 1150</v>
      </c>
    </row>
    <row r="2497" customFormat="false" ht="11.25" hidden="false" customHeight="true" outlineLevel="0" collapsed="false">
      <c r="K2497" s="0" t="n">
        <v>2015</v>
      </c>
      <c r="L2497" s="0" t="n">
        <v>48</v>
      </c>
      <c r="M2497" s="0" t="n">
        <v>3</v>
      </c>
      <c r="N2497" s="0" t="n">
        <v>61320</v>
      </c>
      <c r="O2497" s="0" t="n">
        <v>1122</v>
      </c>
      <c r="P2497" s="346" t="n">
        <v>3</v>
      </c>
      <c r="Q2497" s="346" t="str">
        <f aca="false">N2497&amp;" "&amp;O2497</f>
        <v>61320 1122</v>
      </c>
      <c r="R2497" s="346" t="str">
        <f aca="false">N2497&amp;" "&amp;M2497&amp;" "&amp;O2497</f>
        <v>61320 3 1122</v>
      </c>
    </row>
    <row r="2498" customFormat="false" ht="11.25" hidden="false" customHeight="true" outlineLevel="0" collapsed="false">
      <c r="K2498" s="0" t="n">
        <v>2015</v>
      </c>
      <c r="L2498" s="0" t="n">
        <v>48</v>
      </c>
      <c r="M2498" s="0" t="n">
        <v>3</v>
      </c>
      <c r="N2498" s="0" t="n">
        <v>61410</v>
      </c>
      <c r="O2498" s="0" t="n">
        <v>1126</v>
      </c>
      <c r="P2498" s="346" t="n">
        <v>2</v>
      </c>
      <c r="Q2498" s="346" t="str">
        <f aca="false">N2498&amp;" "&amp;O2498</f>
        <v>61410 1126</v>
      </c>
      <c r="R2498" s="346" t="str">
        <f aca="false">N2498&amp;" "&amp;M2498&amp;" "&amp;O2498</f>
        <v>61410 3 1126</v>
      </c>
    </row>
    <row r="2499" customFormat="false" ht="11.25" hidden="false" customHeight="true" outlineLevel="0" collapsed="false">
      <c r="K2499" s="0" t="n">
        <v>2015</v>
      </c>
      <c r="L2499" s="0" t="n">
        <v>48</v>
      </c>
      <c r="M2499" s="0" t="n">
        <v>3</v>
      </c>
      <c r="N2499" s="0" t="n">
        <v>61410</v>
      </c>
      <c r="O2499" s="0" t="n">
        <v>1127</v>
      </c>
      <c r="P2499" s="346" t="n">
        <v>5</v>
      </c>
      <c r="Q2499" s="346" t="str">
        <f aca="false">N2499&amp;" "&amp;O2499</f>
        <v>61410 1127</v>
      </c>
      <c r="R2499" s="346" t="str">
        <f aca="false">N2499&amp;" "&amp;M2499&amp;" "&amp;O2499</f>
        <v>61410 3 1127</v>
      </c>
    </row>
    <row r="2500" customFormat="false" ht="11.25" hidden="false" customHeight="true" outlineLevel="0" collapsed="false">
      <c r="K2500" s="0" t="n">
        <v>2015</v>
      </c>
      <c r="L2500" s="0" t="n">
        <v>48</v>
      </c>
      <c r="M2500" s="0" t="n">
        <v>3</v>
      </c>
      <c r="N2500" s="0" t="n">
        <v>61410</v>
      </c>
      <c r="O2500" s="0" t="n">
        <v>1150</v>
      </c>
      <c r="P2500" s="346" t="n">
        <v>4</v>
      </c>
      <c r="Q2500" s="346" t="str">
        <f aca="false">N2500&amp;" "&amp;O2500</f>
        <v>61410 1150</v>
      </c>
      <c r="R2500" s="346" t="str">
        <f aca="false">N2500&amp;" "&amp;M2500&amp;" "&amp;O2500</f>
        <v>61410 3 1150</v>
      </c>
    </row>
    <row r="2501" customFormat="false" ht="11.25" hidden="false" customHeight="true" outlineLevel="0" collapsed="false">
      <c r="K2501" s="0" t="n">
        <v>2015</v>
      </c>
      <c r="L2501" s="0" t="n">
        <v>48</v>
      </c>
      <c r="M2501" s="0" t="n">
        <v>9</v>
      </c>
      <c r="N2501" s="0" t="n">
        <v>61100</v>
      </c>
      <c r="O2501" s="0" t="n">
        <v>1120</v>
      </c>
      <c r="P2501" s="346" t="n">
        <v>1.5</v>
      </c>
      <c r="Q2501" s="346" t="str">
        <f aca="false">N2501&amp;" "&amp;O2501</f>
        <v>61100 1120</v>
      </c>
      <c r="R2501" s="346" t="str">
        <f aca="false">N2501&amp;" "&amp;M2501&amp;" "&amp;O2501</f>
        <v>61100 9 1120</v>
      </c>
    </row>
    <row r="2502" customFormat="false" ht="11.25" hidden="false" customHeight="true" outlineLevel="0" collapsed="false">
      <c r="K2502" s="0" t="n">
        <v>2015</v>
      </c>
      <c r="L2502" s="0" t="n">
        <v>48</v>
      </c>
      <c r="M2502" s="0" t="n">
        <v>9</v>
      </c>
      <c r="N2502" s="0" t="n">
        <v>62100</v>
      </c>
      <c r="O2502" s="0" t="n">
        <v>1110</v>
      </c>
      <c r="P2502" s="346" t="n">
        <v>1.5</v>
      </c>
      <c r="Q2502" s="346" t="str">
        <f aca="false">N2502&amp;" "&amp;O2502</f>
        <v>62100 1110</v>
      </c>
      <c r="R2502" s="346" t="str">
        <f aca="false">N2502&amp;" "&amp;M2502&amp;" "&amp;O2502</f>
        <v>62100 9 1110</v>
      </c>
    </row>
    <row r="2503" customFormat="false" ht="11.25" hidden="false" customHeight="true" outlineLevel="0" collapsed="false">
      <c r="K2503" s="0" t="n">
        <v>2015</v>
      </c>
      <c r="L2503" s="0" t="n">
        <v>48</v>
      </c>
      <c r="M2503" s="0" t="n">
        <v>9</v>
      </c>
      <c r="N2503" s="0" t="n">
        <v>62100</v>
      </c>
      <c r="O2503" s="0" t="n">
        <v>1111</v>
      </c>
      <c r="P2503" s="346" t="n">
        <v>5</v>
      </c>
      <c r="Q2503" s="346" t="str">
        <f aca="false">N2503&amp;" "&amp;O2503</f>
        <v>62100 1111</v>
      </c>
      <c r="R2503" s="346" t="str">
        <f aca="false">N2503&amp;" "&amp;M2503&amp;" "&amp;O2503</f>
        <v>62100 9 1111</v>
      </c>
    </row>
    <row r="2504" customFormat="false" ht="11.25" hidden="false" customHeight="true" outlineLevel="0" collapsed="false">
      <c r="K2504" s="0" t="n">
        <v>2015</v>
      </c>
      <c r="L2504" s="0" t="n">
        <v>48</v>
      </c>
      <c r="M2504" s="0" t="n">
        <v>9</v>
      </c>
      <c r="N2504" s="0" t="n">
        <v>62100</v>
      </c>
      <c r="O2504" s="0" t="n">
        <v>1112</v>
      </c>
      <c r="P2504" s="346" t="n">
        <v>1</v>
      </c>
      <c r="Q2504" s="346" t="str">
        <f aca="false">N2504&amp;" "&amp;O2504</f>
        <v>62100 1112</v>
      </c>
      <c r="R2504" s="346" t="str">
        <f aca="false">N2504&amp;" "&amp;M2504&amp;" "&amp;O2504</f>
        <v>62100 9 1112</v>
      </c>
    </row>
    <row r="2505" customFormat="false" ht="11.25" hidden="false" customHeight="true" outlineLevel="0" collapsed="false">
      <c r="K2505" s="0" t="n">
        <v>2015</v>
      </c>
      <c r="L2505" s="0" t="n">
        <v>48</v>
      </c>
      <c r="M2505" s="0" t="n">
        <v>9</v>
      </c>
      <c r="N2505" s="0" t="n">
        <v>62100</v>
      </c>
      <c r="O2505" s="0" t="n">
        <v>1113</v>
      </c>
      <c r="P2505" s="346" t="n">
        <v>0.8</v>
      </c>
      <c r="Q2505" s="346" t="str">
        <f aca="false">N2505&amp;" "&amp;O2505</f>
        <v>62100 1113</v>
      </c>
      <c r="R2505" s="346" t="str">
        <f aca="false">N2505&amp;" "&amp;M2505&amp;" "&amp;O2505</f>
        <v>62100 9 1113</v>
      </c>
    </row>
    <row r="2506" customFormat="false" ht="11.25" hidden="false" customHeight="true" outlineLevel="0" collapsed="false">
      <c r="K2506" s="0" t="n">
        <v>2015</v>
      </c>
      <c r="L2506" s="0" t="n">
        <v>48</v>
      </c>
      <c r="M2506" s="0" t="n">
        <v>9</v>
      </c>
      <c r="N2506" s="0" t="n">
        <v>62100</v>
      </c>
      <c r="O2506" s="0" t="n">
        <v>1150</v>
      </c>
      <c r="P2506" s="346" t="n">
        <v>2.5</v>
      </c>
      <c r="Q2506" s="346" t="str">
        <f aca="false">N2506&amp;" "&amp;O2506</f>
        <v>62100 1150</v>
      </c>
      <c r="R2506" s="346" t="str">
        <f aca="false">N2506&amp;" "&amp;M2506&amp;" "&amp;O2506</f>
        <v>62100 9 1150</v>
      </c>
    </row>
    <row r="2507" customFormat="false" ht="11.25" hidden="false" customHeight="true" outlineLevel="0" collapsed="false">
      <c r="K2507" s="0" t="n">
        <v>2015</v>
      </c>
      <c r="L2507" s="0" t="n">
        <v>48</v>
      </c>
      <c r="M2507" s="0" t="n">
        <v>9</v>
      </c>
      <c r="N2507" s="0" t="n">
        <v>62200</v>
      </c>
      <c r="O2507" s="0" t="n">
        <v>1131</v>
      </c>
      <c r="P2507" s="346" t="n">
        <v>6</v>
      </c>
      <c r="Q2507" s="346" t="str">
        <f aca="false">N2507&amp;" "&amp;O2507</f>
        <v>62200 1131</v>
      </c>
      <c r="R2507" s="346" t="str">
        <f aca="false">N2507&amp;" "&amp;M2507&amp;" "&amp;O2507</f>
        <v>62200 9 1131</v>
      </c>
    </row>
    <row r="2508" customFormat="false" ht="11.25" hidden="false" customHeight="true" outlineLevel="0" collapsed="false">
      <c r="K2508" s="0" t="n">
        <v>2015</v>
      </c>
      <c r="L2508" s="0" t="n">
        <v>48</v>
      </c>
      <c r="M2508" s="0" t="n">
        <v>9</v>
      </c>
      <c r="N2508" s="0" t="n">
        <v>62200</v>
      </c>
      <c r="O2508" s="0" t="n">
        <v>1132</v>
      </c>
      <c r="P2508" s="346" t="n">
        <v>1.25</v>
      </c>
      <c r="Q2508" s="346" t="str">
        <f aca="false">N2508&amp;" "&amp;O2508</f>
        <v>62200 1132</v>
      </c>
      <c r="R2508" s="346" t="str">
        <f aca="false">N2508&amp;" "&amp;M2508&amp;" "&amp;O2508</f>
        <v>62200 9 1132</v>
      </c>
    </row>
    <row r="2509" customFormat="false" ht="11.25" hidden="false" customHeight="true" outlineLevel="0" collapsed="false">
      <c r="K2509" s="0" t="n">
        <v>2015</v>
      </c>
      <c r="L2509" s="0" t="n">
        <v>48</v>
      </c>
      <c r="M2509" s="0" t="n">
        <v>9</v>
      </c>
      <c r="N2509" s="0" t="n">
        <v>63000</v>
      </c>
      <c r="O2509" s="0" t="n">
        <v>1110</v>
      </c>
      <c r="P2509" s="346" t="n">
        <v>1</v>
      </c>
      <c r="Q2509" s="346" t="str">
        <f aca="false">N2509&amp;" "&amp;O2509</f>
        <v>63000 1110</v>
      </c>
      <c r="R2509" s="346" t="str">
        <f aca="false">N2509&amp;" "&amp;M2509&amp;" "&amp;O2509</f>
        <v>63000 9 1110</v>
      </c>
    </row>
    <row r="2510" customFormat="false" ht="11.25" hidden="false" customHeight="true" outlineLevel="0" collapsed="false">
      <c r="K2510" s="0" t="n">
        <v>2015</v>
      </c>
      <c r="L2510" s="0" t="n">
        <v>48</v>
      </c>
      <c r="M2510" s="0" t="n">
        <v>9</v>
      </c>
      <c r="N2510" s="0" t="n">
        <v>63000</v>
      </c>
      <c r="O2510" s="0" t="n">
        <v>1150</v>
      </c>
      <c r="P2510" s="346" t="n">
        <v>1.25</v>
      </c>
      <c r="Q2510" s="346" t="str">
        <f aca="false">N2510&amp;" "&amp;O2510</f>
        <v>63000 1150</v>
      </c>
      <c r="R2510" s="346" t="str">
        <f aca="false">N2510&amp;" "&amp;M2510&amp;" "&amp;O2510</f>
        <v>63000 9 1150</v>
      </c>
    </row>
    <row r="2511" customFormat="false" ht="11.25" hidden="false" customHeight="true" outlineLevel="0" collapsed="false">
      <c r="K2511" s="0" t="n">
        <v>2015</v>
      </c>
      <c r="L2511" s="0" t="n">
        <v>48</v>
      </c>
      <c r="M2511" s="0" t="n">
        <v>9</v>
      </c>
      <c r="N2511" s="0" t="n">
        <v>63000</v>
      </c>
      <c r="O2511" s="0" t="n">
        <v>1160</v>
      </c>
      <c r="P2511" s="346" t="n">
        <v>2</v>
      </c>
      <c r="Q2511" s="346" t="str">
        <f aca="false">N2511&amp;" "&amp;O2511</f>
        <v>63000 1160</v>
      </c>
      <c r="R2511" s="346" t="str">
        <f aca="false">N2511&amp;" "&amp;M2511&amp;" "&amp;O2511</f>
        <v>63000 9 1160</v>
      </c>
    </row>
    <row r="2512" customFormat="false" ht="11.25" hidden="false" customHeight="true" outlineLevel="0" collapsed="false">
      <c r="K2512" s="0" t="n">
        <v>2015</v>
      </c>
      <c r="L2512" s="0" t="n">
        <v>48</v>
      </c>
      <c r="M2512" s="0" t="n">
        <v>9</v>
      </c>
      <c r="N2512" s="0" t="n">
        <v>63000</v>
      </c>
      <c r="O2512" s="0" t="n">
        <v>1170</v>
      </c>
      <c r="P2512" s="346" t="n">
        <v>50</v>
      </c>
      <c r="Q2512" s="346" t="str">
        <f aca="false">N2512&amp;" "&amp;O2512</f>
        <v>63000 1170</v>
      </c>
      <c r="R2512" s="346" t="str">
        <f aca="false">N2512&amp;" "&amp;M2512&amp;" "&amp;O2512</f>
        <v>63000 9 1170</v>
      </c>
    </row>
    <row r="2513" customFormat="false" ht="11.25" hidden="false" customHeight="true" outlineLevel="0" collapsed="false">
      <c r="K2513" s="0" t="n">
        <v>2015</v>
      </c>
      <c r="L2513" s="0" t="n">
        <v>48</v>
      </c>
      <c r="M2513" s="0" t="n">
        <v>9</v>
      </c>
      <c r="N2513" s="0" t="n">
        <v>63000</v>
      </c>
      <c r="O2513" s="0" t="n">
        <v>1190</v>
      </c>
      <c r="P2513" s="346" t="n">
        <v>7</v>
      </c>
      <c r="Q2513" s="346" t="str">
        <f aca="false">N2513&amp;" "&amp;O2513</f>
        <v>63000 1190</v>
      </c>
      <c r="R2513" s="346" t="str">
        <f aca="false">N2513&amp;" "&amp;M2513&amp;" "&amp;O2513</f>
        <v>63000 9 1190</v>
      </c>
    </row>
    <row r="2514" customFormat="false" ht="11.25" hidden="false" customHeight="true" outlineLevel="0" collapsed="false">
      <c r="K2514" s="0" t="n">
        <v>2015</v>
      </c>
      <c r="L2514" s="0" t="n">
        <v>48</v>
      </c>
      <c r="M2514" s="0" t="n">
        <v>9</v>
      </c>
      <c r="N2514" s="0" t="n">
        <v>64000</v>
      </c>
      <c r="O2514" s="0" t="n">
        <v>1110</v>
      </c>
      <c r="P2514" s="346" t="n">
        <v>1</v>
      </c>
      <c r="Q2514" s="346" t="str">
        <f aca="false">N2514&amp;" "&amp;O2514</f>
        <v>64000 1110</v>
      </c>
      <c r="R2514" s="346" t="str">
        <f aca="false">N2514&amp;" "&amp;M2514&amp;" "&amp;O2514</f>
        <v>64000 9 1110</v>
      </c>
    </row>
    <row r="2515" customFormat="false" ht="11.25" hidden="false" customHeight="true" outlineLevel="0" collapsed="false">
      <c r="K2515" s="0" t="n">
        <v>2015</v>
      </c>
      <c r="L2515" s="0" t="n">
        <v>48</v>
      </c>
      <c r="M2515" s="0" t="n">
        <v>9</v>
      </c>
      <c r="N2515" s="0" t="n">
        <v>64000</v>
      </c>
      <c r="O2515" s="0" t="n">
        <v>1160</v>
      </c>
      <c r="P2515" s="346" t="n">
        <v>7</v>
      </c>
      <c r="Q2515" s="346" t="str">
        <f aca="false">N2515&amp;" "&amp;O2515</f>
        <v>64000 1160</v>
      </c>
      <c r="R2515" s="346" t="str">
        <f aca="false">N2515&amp;" "&amp;M2515&amp;" "&amp;O2515</f>
        <v>64000 9 1160</v>
      </c>
    </row>
    <row r="2516" customFormat="false" ht="11.25" hidden="false" customHeight="true" outlineLevel="0" collapsed="false">
      <c r="K2516" s="0" t="n">
        <v>2015</v>
      </c>
      <c r="L2516" s="0" t="n">
        <v>48</v>
      </c>
      <c r="M2516" s="0" t="n">
        <v>9</v>
      </c>
      <c r="N2516" s="0" t="n">
        <v>64000</v>
      </c>
      <c r="O2516" s="0" t="n">
        <v>1190</v>
      </c>
      <c r="P2516" s="346" t="n">
        <v>28</v>
      </c>
      <c r="Q2516" s="346" t="str">
        <f aca="false">N2516&amp;" "&amp;O2516</f>
        <v>64000 1190</v>
      </c>
      <c r="R2516" s="346" t="str">
        <f aca="false">N2516&amp;" "&amp;M2516&amp;" "&amp;O2516</f>
        <v>64000 9 1190</v>
      </c>
    </row>
    <row r="2517" customFormat="false" ht="11.25" hidden="false" customHeight="true" outlineLevel="0" collapsed="false">
      <c r="K2517" s="0" t="n">
        <v>2015</v>
      </c>
      <c r="L2517" s="0" t="n">
        <v>48</v>
      </c>
      <c r="M2517" s="0" t="n">
        <v>9</v>
      </c>
      <c r="N2517" s="0" t="n">
        <v>65000</v>
      </c>
      <c r="O2517" s="0" t="n">
        <v>1110</v>
      </c>
      <c r="P2517" s="346" t="n">
        <v>1</v>
      </c>
      <c r="Q2517" s="346" t="str">
        <f aca="false">N2517&amp;" "&amp;O2517</f>
        <v>65000 1110</v>
      </c>
      <c r="R2517" s="346" t="str">
        <f aca="false">N2517&amp;" "&amp;M2517&amp;" "&amp;O2517</f>
        <v>65000 9 1110</v>
      </c>
    </row>
    <row r="2518" customFormat="false" ht="11.25" hidden="false" customHeight="true" outlineLevel="0" collapsed="false">
      <c r="K2518" s="0" t="n">
        <v>2015</v>
      </c>
      <c r="L2518" s="0" t="n">
        <v>48</v>
      </c>
      <c r="M2518" s="0" t="n">
        <v>9</v>
      </c>
      <c r="N2518" s="0" t="n">
        <v>65000</v>
      </c>
      <c r="O2518" s="0" t="n">
        <v>1190</v>
      </c>
      <c r="P2518" s="346" t="n">
        <v>22</v>
      </c>
      <c r="Q2518" s="346" t="str">
        <f aca="false">N2518&amp;" "&amp;O2518</f>
        <v>65000 1190</v>
      </c>
      <c r="R2518" s="346" t="str">
        <f aca="false">N2518&amp;" "&amp;M2518&amp;" "&amp;O2518</f>
        <v>65000 9 1190</v>
      </c>
    </row>
    <row r="2519" customFormat="false" ht="11.25" hidden="false" customHeight="true" outlineLevel="0" collapsed="false">
      <c r="K2519" s="0" t="n">
        <v>2015</v>
      </c>
      <c r="L2519" s="0" t="n">
        <v>48</v>
      </c>
      <c r="M2519" s="0" t="n">
        <v>9</v>
      </c>
      <c r="N2519" s="0" t="n">
        <v>66000</v>
      </c>
      <c r="O2519" s="0" t="n">
        <v>1150</v>
      </c>
      <c r="P2519" s="346" t="n">
        <v>2</v>
      </c>
      <c r="Q2519" s="346" t="str">
        <f aca="false">N2519&amp;" "&amp;O2519</f>
        <v>66000 1150</v>
      </c>
      <c r="R2519" s="346" t="str">
        <f aca="false">N2519&amp;" "&amp;M2519&amp;" "&amp;O2519</f>
        <v>66000 9 1150</v>
      </c>
    </row>
    <row r="2520" customFormat="false" ht="11.25" hidden="false" customHeight="true" outlineLevel="0" collapsed="false">
      <c r="K2520" s="0" t="n">
        <v>2015</v>
      </c>
      <c r="L2520" s="0" t="n">
        <v>48</v>
      </c>
      <c r="M2520" s="0" t="n">
        <v>9</v>
      </c>
      <c r="N2520" s="0" t="n">
        <v>68000</v>
      </c>
      <c r="O2520" s="0" t="n">
        <v>1110</v>
      </c>
      <c r="P2520" s="346" t="n">
        <v>1</v>
      </c>
      <c r="Q2520" s="346" t="str">
        <f aca="false">N2520&amp;" "&amp;O2520</f>
        <v>68000 1110</v>
      </c>
      <c r="R2520" s="346" t="str">
        <f aca="false">N2520&amp;" "&amp;M2520&amp;" "&amp;O2520</f>
        <v>68000 9 1110</v>
      </c>
    </row>
    <row r="2521" customFormat="false" ht="11.25" hidden="false" customHeight="true" outlineLevel="0" collapsed="false">
      <c r="K2521" s="0" t="n">
        <v>2015</v>
      </c>
      <c r="L2521" s="0" t="n">
        <v>48</v>
      </c>
      <c r="M2521" s="0" t="n">
        <v>9</v>
      </c>
      <c r="N2521" s="0" t="n">
        <v>68000</v>
      </c>
      <c r="O2521" s="0" t="n">
        <v>1120</v>
      </c>
      <c r="P2521" s="346" t="n">
        <v>5</v>
      </c>
      <c r="Q2521" s="346" t="str">
        <f aca="false">N2521&amp;" "&amp;O2521</f>
        <v>68000 1120</v>
      </c>
      <c r="R2521" s="346" t="str">
        <f aca="false">N2521&amp;" "&amp;M2521&amp;" "&amp;O2521</f>
        <v>68000 9 1120</v>
      </c>
    </row>
    <row r="2522" customFormat="false" ht="11.25" hidden="false" customHeight="true" outlineLevel="0" collapsed="false">
      <c r="K2522" s="0" t="n">
        <v>2015</v>
      </c>
      <c r="L2522" s="0" t="n">
        <v>48</v>
      </c>
      <c r="M2522" s="0" t="n">
        <v>9</v>
      </c>
      <c r="N2522" s="0" t="n">
        <v>68000</v>
      </c>
      <c r="O2522" s="0" t="n">
        <v>1133</v>
      </c>
      <c r="P2522" s="346" t="n">
        <v>0.02</v>
      </c>
      <c r="Q2522" s="346" t="str">
        <f aca="false">N2522&amp;" "&amp;O2522</f>
        <v>68000 1133</v>
      </c>
      <c r="R2522" s="346" t="str">
        <f aca="false">N2522&amp;" "&amp;M2522&amp;" "&amp;O2522</f>
        <v>68000 9 1133</v>
      </c>
    </row>
    <row r="2523" customFormat="false" ht="11.25" hidden="false" customHeight="true" outlineLevel="0" collapsed="false">
      <c r="K2523" s="0" t="n">
        <v>2015</v>
      </c>
      <c r="L2523" s="0" t="n">
        <v>48</v>
      </c>
      <c r="M2523" s="0" t="n">
        <v>9</v>
      </c>
      <c r="N2523" s="0" t="n">
        <v>68000</v>
      </c>
      <c r="O2523" s="0" t="n">
        <v>1141</v>
      </c>
      <c r="P2523" s="346" t="n">
        <v>5</v>
      </c>
      <c r="Q2523" s="346" t="str">
        <f aca="false">N2523&amp;" "&amp;O2523</f>
        <v>68000 1141</v>
      </c>
      <c r="R2523" s="346" t="str">
        <f aca="false">N2523&amp;" "&amp;M2523&amp;" "&amp;O2523</f>
        <v>68000 9 1141</v>
      </c>
    </row>
    <row r="2524" customFormat="false" ht="11.25" hidden="false" customHeight="true" outlineLevel="0" collapsed="false">
      <c r="K2524" s="0" t="n">
        <v>2015</v>
      </c>
      <c r="L2524" s="0" t="n">
        <v>49</v>
      </c>
      <c r="M2524" s="0" t="n">
        <v>2</v>
      </c>
      <c r="N2524" s="0" t="n">
        <v>61100</v>
      </c>
      <c r="O2524" s="0" t="n">
        <v>1120</v>
      </c>
      <c r="P2524" s="346" t="n">
        <v>39.62</v>
      </c>
      <c r="Q2524" s="346" t="str">
        <f aca="false">N2524&amp;" "&amp;O2524</f>
        <v>61100 1120</v>
      </c>
      <c r="R2524" s="346" t="str">
        <f aca="false">N2524&amp;" "&amp;M2524&amp;" "&amp;O2524</f>
        <v>61100 2 1120</v>
      </c>
    </row>
    <row r="2525" customFormat="false" ht="11.25" hidden="false" customHeight="true" outlineLevel="0" collapsed="false">
      <c r="K2525" s="0" t="n">
        <v>2015</v>
      </c>
      <c r="L2525" s="0" t="n">
        <v>49</v>
      </c>
      <c r="M2525" s="0" t="n">
        <v>2</v>
      </c>
      <c r="N2525" s="0" t="n">
        <v>61100</v>
      </c>
      <c r="O2525" s="0" t="n">
        <v>1151</v>
      </c>
      <c r="P2525" s="346" t="n">
        <v>5.67</v>
      </c>
      <c r="Q2525" s="346" t="str">
        <f aca="false">N2525&amp;" "&amp;O2525</f>
        <v>61100 1151</v>
      </c>
      <c r="R2525" s="346" t="str">
        <f aca="false">N2525&amp;" "&amp;M2525&amp;" "&amp;O2525</f>
        <v>61100 2 1151</v>
      </c>
    </row>
    <row r="2526" customFormat="false" ht="11.25" hidden="false" customHeight="true" outlineLevel="0" collapsed="false">
      <c r="K2526" s="0" t="n">
        <v>2015</v>
      </c>
      <c r="L2526" s="0" t="n">
        <v>49</v>
      </c>
      <c r="M2526" s="0" t="n">
        <v>2</v>
      </c>
      <c r="N2526" s="0" t="n">
        <v>61100</v>
      </c>
      <c r="O2526" s="0" t="n">
        <v>1520</v>
      </c>
      <c r="P2526" s="346" t="n">
        <v>3.26</v>
      </c>
      <c r="Q2526" s="346" t="str">
        <f aca="false">N2526&amp;" "&amp;O2526</f>
        <v>61100 1520</v>
      </c>
      <c r="R2526" s="346" t="str">
        <f aca="false">N2526&amp;" "&amp;M2526&amp;" "&amp;O2526</f>
        <v>61100 2 1520</v>
      </c>
    </row>
    <row r="2527" customFormat="false" ht="11.25" hidden="false" customHeight="true" outlineLevel="0" collapsed="false">
      <c r="K2527" s="0" t="n">
        <v>2015</v>
      </c>
      <c r="L2527" s="0" t="n">
        <v>49</v>
      </c>
      <c r="M2527" s="0" t="n">
        <v>2</v>
      </c>
      <c r="N2527" s="0" t="n">
        <v>61210</v>
      </c>
      <c r="O2527" s="0" t="n">
        <v>1120</v>
      </c>
      <c r="P2527" s="346" t="n">
        <v>2</v>
      </c>
      <c r="Q2527" s="346" t="str">
        <f aca="false">N2527&amp;" "&amp;O2527</f>
        <v>61210 1120</v>
      </c>
      <c r="R2527" s="346" t="str">
        <f aca="false">N2527&amp;" "&amp;M2527&amp;" "&amp;O2527</f>
        <v>61210 2 1120</v>
      </c>
    </row>
    <row r="2528" customFormat="false" ht="11.25" hidden="false" customHeight="true" outlineLevel="0" collapsed="false">
      <c r="K2528" s="0" t="n">
        <v>2015</v>
      </c>
      <c r="L2528" s="0" t="n">
        <v>49</v>
      </c>
      <c r="M2528" s="0" t="n">
        <v>2</v>
      </c>
      <c r="N2528" s="0" t="n">
        <v>61230</v>
      </c>
      <c r="O2528" s="0" t="n">
        <v>1120</v>
      </c>
      <c r="P2528" s="346" t="n">
        <v>0.12</v>
      </c>
      <c r="Q2528" s="346" t="str">
        <f aca="false">N2528&amp;" "&amp;O2528</f>
        <v>61230 1120</v>
      </c>
      <c r="R2528" s="346" t="str">
        <f aca="false">N2528&amp;" "&amp;M2528&amp;" "&amp;O2528</f>
        <v>61230 2 1120</v>
      </c>
    </row>
    <row r="2529" customFormat="false" ht="11.25" hidden="false" customHeight="true" outlineLevel="0" collapsed="false">
      <c r="K2529" s="0" t="n">
        <v>2015</v>
      </c>
      <c r="L2529" s="0" t="n">
        <v>49</v>
      </c>
      <c r="M2529" s="0" t="n">
        <v>2</v>
      </c>
      <c r="N2529" s="0" t="n">
        <v>61310</v>
      </c>
      <c r="O2529" s="0" t="n">
        <v>1110</v>
      </c>
      <c r="P2529" s="346" t="n">
        <v>1.32</v>
      </c>
      <c r="Q2529" s="346" t="str">
        <f aca="false">N2529&amp;" "&amp;O2529</f>
        <v>61310 1110</v>
      </c>
      <c r="R2529" s="346" t="str">
        <f aca="false">N2529&amp;" "&amp;M2529&amp;" "&amp;O2529</f>
        <v>61310 2 1110</v>
      </c>
    </row>
    <row r="2530" customFormat="false" ht="11.25" hidden="false" customHeight="true" outlineLevel="0" collapsed="false">
      <c r="K2530" s="0" t="n">
        <v>2015</v>
      </c>
      <c r="L2530" s="0" t="n">
        <v>49</v>
      </c>
      <c r="M2530" s="0" t="n">
        <v>2</v>
      </c>
      <c r="N2530" s="0" t="n">
        <v>61310</v>
      </c>
      <c r="O2530" s="0" t="n">
        <v>1120</v>
      </c>
      <c r="P2530" s="346" t="n">
        <v>0.21</v>
      </c>
      <c r="Q2530" s="346" t="str">
        <f aca="false">N2530&amp;" "&amp;O2530</f>
        <v>61310 1120</v>
      </c>
      <c r="R2530" s="346" t="str">
        <f aca="false">N2530&amp;" "&amp;M2530&amp;" "&amp;O2530</f>
        <v>61310 2 1120</v>
      </c>
    </row>
    <row r="2531" customFormat="false" ht="11.25" hidden="false" customHeight="true" outlineLevel="0" collapsed="false">
      <c r="K2531" s="0" t="n">
        <v>2015</v>
      </c>
      <c r="L2531" s="0" t="n">
        <v>49</v>
      </c>
      <c r="M2531" s="0" t="n">
        <v>2</v>
      </c>
      <c r="N2531" s="0" t="n">
        <v>61320</v>
      </c>
      <c r="O2531" s="0" t="n">
        <v>1122</v>
      </c>
      <c r="P2531" s="346" t="n">
        <v>1</v>
      </c>
      <c r="Q2531" s="346" t="str">
        <f aca="false">N2531&amp;" "&amp;O2531</f>
        <v>61320 1122</v>
      </c>
      <c r="R2531" s="346" t="str">
        <f aca="false">N2531&amp;" "&amp;M2531&amp;" "&amp;O2531</f>
        <v>61320 2 1122</v>
      </c>
    </row>
    <row r="2532" customFormat="false" ht="11.25" hidden="false" customHeight="true" outlineLevel="0" collapsed="false">
      <c r="K2532" s="0" t="n">
        <v>2015</v>
      </c>
      <c r="L2532" s="0" t="n">
        <v>49</v>
      </c>
      <c r="M2532" s="0" t="n">
        <v>2</v>
      </c>
      <c r="N2532" s="0" t="n">
        <v>61320</v>
      </c>
      <c r="O2532" s="0" t="n">
        <v>1140</v>
      </c>
      <c r="P2532" s="346" t="n">
        <v>1</v>
      </c>
      <c r="Q2532" s="346" t="str">
        <f aca="false">N2532&amp;" "&amp;O2532</f>
        <v>61320 1140</v>
      </c>
      <c r="R2532" s="346" t="str">
        <f aca="false">N2532&amp;" "&amp;M2532&amp;" "&amp;O2532</f>
        <v>61320 2 1140</v>
      </c>
    </row>
    <row r="2533" customFormat="false" ht="11.25" hidden="false" customHeight="true" outlineLevel="0" collapsed="false">
      <c r="K2533" s="0" t="n">
        <v>2015</v>
      </c>
      <c r="L2533" s="0" t="n">
        <v>49</v>
      </c>
      <c r="M2533" s="0" t="n">
        <v>2</v>
      </c>
      <c r="N2533" s="0" t="n">
        <v>61410</v>
      </c>
      <c r="O2533" s="0" t="n">
        <v>1126</v>
      </c>
      <c r="P2533" s="346" t="n">
        <v>2</v>
      </c>
      <c r="Q2533" s="346" t="str">
        <f aca="false">N2533&amp;" "&amp;O2533</f>
        <v>61410 1126</v>
      </c>
      <c r="R2533" s="346" t="str">
        <f aca="false">N2533&amp;" "&amp;M2533&amp;" "&amp;O2533</f>
        <v>61410 2 1126</v>
      </c>
    </row>
    <row r="2534" customFormat="false" ht="11.25" hidden="false" customHeight="true" outlineLevel="0" collapsed="false">
      <c r="K2534" s="0" t="n">
        <v>2015</v>
      </c>
      <c r="L2534" s="0" t="n">
        <v>49</v>
      </c>
      <c r="M2534" s="0" t="n">
        <v>2</v>
      </c>
      <c r="N2534" s="0" t="n">
        <v>61410</v>
      </c>
      <c r="O2534" s="0" t="n">
        <v>1150</v>
      </c>
      <c r="P2534" s="346" t="n">
        <v>1.91</v>
      </c>
      <c r="Q2534" s="346" t="str">
        <f aca="false">N2534&amp;" "&amp;O2534</f>
        <v>61410 1150</v>
      </c>
      <c r="R2534" s="346" t="str">
        <f aca="false">N2534&amp;" "&amp;M2534&amp;" "&amp;O2534</f>
        <v>61410 2 1150</v>
      </c>
    </row>
    <row r="2535" customFormat="false" ht="11.25" hidden="false" customHeight="true" outlineLevel="0" collapsed="false">
      <c r="K2535" s="0" t="n">
        <v>2015</v>
      </c>
      <c r="L2535" s="0" t="n">
        <v>49</v>
      </c>
      <c r="M2535" s="0" t="n">
        <v>3</v>
      </c>
      <c r="N2535" s="0" t="n">
        <v>61100</v>
      </c>
      <c r="O2535" s="0" t="n">
        <v>1120</v>
      </c>
      <c r="P2535" s="346" t="n">
        <v>21.91</v>
      </c>
      <c r="Q2535" s="346" t="str">
        <f aca="false">N2535&amp;" "&amp;O2535</f>
        <v>61100 1120</v>
      </c>
      <c r="R2535" s="346" t="str">
        <f aca="false">N2535&amp;" "&amp;M2535&amp;" "&amp;O2535</f>
        <v>61100 3 1120</v>
      </c>
    </row>
    <row r="2536" customFormat="false" ht="11.25" hidden="false" customHeight="true" outlineLevel="0" collapsed="false">
      <c r="K2536" s="0" t="n">
        <v>2015</v>
      </c>
      <c r="L2536" s="0" t="n">
        <v>49</v>
      </c>
      <c r="M2536" s="0" t="n">
        <v>3</v>
      </c>
      <c r="N2536" s="0" t="n">
        <v>61100</v>
      </c>
      <c r="O2536" s="0" t="n">
        <v>1151</v>
      </c>
      <c r="P2536" s="346" t="n">
        <v>3.33</v>
      </c>
      <c r="Q2536" s="346" t="str">
        <f aca="false">N2536&amp;" "&amp;O2536</f>
        <v>61100 1151</v>
      </c>
      <c r="R2536" s="346" t="str">
        <f aca="false">N2536&amp;" "&amp;M2536&amp;" "&amp;O2536</f>
        <v>61100 3 1151</v>
      </c>
    </row>
    <row r="2537" customFormat="false" ht="11.25" hidden="false" customHeight="true" outlineLevel="0" collapsed="false">
      <c r="K2537" s="0" t="n">
        <v>2015</v>
      </c>
      <c r="L2537" s="0" t="n">
        <v>49</v>
      </c>
      <c r="M2537" s="0" t="n">
        <v>3</v>
      </c>
      <c r="N2537" s="0" t="n">
        <v>61100</v>
      </c>
      <c r="O2537" s="0" t="n">
        <v>1520</v>
      </c>
      <c r="P2537" s="346" t="n">
        <v>1.55</v>
      </c>
      <c r="Q2537" s="346" t="str">
        <f aca="false">N2537&amp;" "&amp;O2537</f>
        <v>61100 1520</v>
      </c>
      <c r="R2537" s="346" t="str">
        <f aca="false">N2537&amp;" "&amp;M2537&amp;" "&amp;O2537</f>
        <v>61100 3 1520</v>
      </c>
    </row>
    <row r="2538" customFormat="false" ht="11.25" hidden="false" customHeight="true" outlineLevel="0" collapsed="false">
      <c r="K2538" s="0" t="n">
        <v>2015</v>
      </c>
      <c r="L2538" s="0" t="n">
        <v>49</v>
      </c>
      <c r="M2538" s="0" t="n">
        <v>3</v>
      </c>
      <c r="N2538" s="0" t="n">
        <v>61210</v>
      </c>
      <c r="O2538" s="0" t="n">
        <v>1120</v>
      </c>
      <c r="P2538" s="346" t="n">
        <v>1.2</v>
      </c>
      <c r="Q2538" s="346" t="str">
        <f aca="false">N2538&amp;" "&amp;O2538</f>
        <v>61210 1120</v>
      </c>
      <c r="R2538" s="346" t="str">
        <f aca="false">N2538&amp;" "&amp;M2538&amp;" "&amp;O2538</f>
        <v>61210 3 1120</v>
      </c>
    </row>
    <row r="2539" customFormat="false" ht="11.25" hidden="false" customHeight="true" outlineLevel="0" collapsed="false">
      <c r="K2539" s="0" t="n">
        <v>2015</v>
      </c>
      <c r="L2539" s="0" t="n">
        <v>49</v>
      </c>
      <c r="M2539" s="0" t="n">
        <v>3</v>
      </c>
      <c r="N2539" s="0" t="n">
        <v>61210</v>
      </c>
      <c r="O2539" s="0" t="n">
        <v>1150</v>
      </c>
      <c r="P2539" s="346" t="n">
        <v>0.92</v>
      </c>
      <c r="Q2539" s="346" t="str">
        <f aca="false">N2539&amp;" "&amp;O2539</f>
        <v>61210 1150</v>
      </c>
      <c r="R2539" s="346" t="str">
        <f aca="false">N2539&amp;" "&amp;M2539&amp;" "&amp;O2539</f>
        <v>61210 3 1150</v>
      </c>
    </row>
    <row r="2540" customFormat="false" ht="11.25" hidden="false" customHeight="true" outlineLevel="0" collapsed="false">
      <c r="K2540" s="0" t="n">
        <v>2015</v>
      </c>
      <c r="L2540" s="0" t="n">
        <v>49</v>
      </c>
      <c r="M2540" s="0" t="n">
        <v>3</v>
      </c>
      <c r="N2540" s="0" t="n">
        <v>61230</v>
      </c>
      <c r="O2540" s="0" t="n">
        <v>1120</v>
      </c>
      <c r="P2540" s="346" t="n">
        <v>0.76</v>
      </c>
      <c r="Q2540" s="346" t="str">
        <f aca="false">N2540&amp;" "&amp;O2540</f>
        <v>61230 1120</v>
      </c>
      <c r="R2540" s="346" t="str">
        <f aca="false">N2540&amp;" "&amp;M2540&amp;" "&amp;O2540</f>
        <v>61230 3 1120</v>
      </c>
    </row>
    <row r="2541" customFormat="false" ht="11.25" hidden="false" customHeight="true" outlineLevel="0" collapsed="false">
      <c r="K2541" s="0" t="n">
        <v>2015</v>
      </c>
      <c r="L2541" s="0" t="n">
        <v>49</v>
      </c>
      <c r="M2541" s="0" t="n">
        <v>3</v>
      </c>
      <c r="N2541" s="0" t="n">
        <v>61310</v>
      </c>
      <c r="O2541" s="0" t="n">
        <v>1110</v>
      </c>
      <c r="P2541" s="346" t="n">
        <v>0.48</v>
      </c>
      <c r="Q2541" s="346" t="str">
        <f aca="false">N2541&amp;" "&amp;O2541</f>
        <v>61310 1110</v>
      </c>
      <c r="R2541" s="346" t="str">
        <f aca="false">N2541&amp;" "&amp;M2541&amp;" "&amp;O2541</f>
        <v>61310 3 1110</v>
      </c>
    </row>
    <row r="2542" customFormat="false" ht="11.25" hidden="false" customHeight="true" outlineLevel="0" collapsed="false">
      <c r="K2542" s="0" t="n">
        <v>2015</v>
      </c>
      <c r="L2542" s="0" t="n">
        <v>49</v>
      </c>
      <c r="M2542" s="0" t="n">
        <v>3</v>
      </c>
      <c r="N2542" s="0" t="n">
        <v>61310</v>
      </c>
      <c r="O2542" s="0" t="n">
        <v>1120</v>
      </c>
      <c r="P2542" s="346" t="n">
        <v>0.11</v>
      </c>
      <c r="Q2542" s="346" t="str">
        <f aca="false">N2542&amp;" "&amp;O2542</f>
        <v>61310 1120</v>
      </c>
      <c r="R2542" s="346" t="str">
        <f aca="false">N2542&amp;" "&amp;M2542&amp;" "&amp;O2542</f>
        <v>61310 3 1120</v>
      </c>
    </row>
    <row r="2543" customFormat="false" ht="11.25" hidden="false" customHeight="true" outlineLevel="0" collapsed="false">
      <c r="K2543" s="0" t="n">
        <v>2015</v>
      </c>
      <c r="L2543" s="0" t="n">
        <v>49</v>
      </c>
      <c r="M2543" s="0" t="n">
        <v>3</v>
      </c>
      <c r="N2543" s="0" t="n">
        <v>61320</v>
      </c>
      <c r="O2543" s="0" t="n">
        <v>1122</v>
      </c>
      <c r="P2543" s="346" t="n">
        <v>0.9</v>
      </c>
      <c r="Q2543" s="346" t="str">
        <f aca="false">N2543&amp;" "&amp;O2543</f>
        <v>61320 1122</v>
      </c>
      <c r="R2543" s="346" t="str">
        <f aca="false">N2543&amp;" "&amp;M2543&amp;" "&amp;O2543</f>
        <v>61320 3 1122</v>
      </c>
    </row>
    <row r="2544" customFormat="false" ht="11.25" hidden="false" customHeight="true" outlineLevel="0" collapsed="false">
      <c r="K2544" s="0" t="n">
        <v>2015</v>
      </c>
      <c r="L2544" s="0" t="n">
        <v>49</v>
      </c>
      <c r="M2544" s="0" t="n">
        <v>3</v>
      </c>
      <c r="N2544" s="0" t="n">
        <v>61410</v>
      </c>
      <c r="O2544" s="0" t="n">
        <v>1126</v>
      </c>
      <c r="P2544" s="346" t="n">
        <v>1</v>
      </c>
      <c r="Q2544" s="346" t="str">
        <f aca="false">N2544&amp;" "&amp;O2544</f>
        <v>61410 1126</v>
      </c>
      <c r="R2544" s="346" t="str">
        <f aca="false">N2544&amp;" "&amp;M2544&amp;" "&amp;O2544</f>
        <v>61410 3 1126</v>
      </c>
    </row>
    <row r="2545" customFormat="false" ht="11.25" hidden="false" customHeight="true" outlineLevel="0" collapsed="false">
      <c r="K2545" s="0" t="n">
        <v>2015</v>
      </c>
      <c r="L2545" s="0" t="n">
        <v>49</v>
      </c>
      <c r="M2545" s="0" t="n">
        <v>9</v>
      </c>
      <c r="N2545" s="0" t="n">
        <v>61100</v>
      </c>
      <c r="O2545" s="0" t="n">
        <v>1140</v>
      </c>
      <c r="P2545" s="346" t="n">
        <v>2</v>
      </c>
      <c r="Q2545" s="346" t="str">
        <f aca="false">N2545&amp;" "&amp;O2545</f>
        <v>61100 1140</v>
      </c>
      <c r="R2545" s="346" t="str">
        <f aca="false">N2545&amp;" "&amp;M2545&amp;" "&amp;O2545</f>
        <v>61100 9 1140</v>
      </c>
    </row>
    <row r="2546" customFormat="false" ht="11.25" hidden="false" customHeight="true" outlineLevel="0" collapsed="false">
      <c r="K2546" s="0" t="n">
        <v>2015</v>
      </c>
      <c r="L2546" s="0" t="n">
        <v>49</v>
      </c>
      <c r="M2546" s="0" t="n">
        <v>9</v>
      </c>
      <c r="N2546" s="0" t="n">
        <v>61100</v>
      </c>
      <c r="O2546" s="0" t="n">
        <v>1520</v>
      </c>
      <c r="P2546" s="346" t="n">
        <v>0.92</v>
      </c>
      <c r="Q2546" s="346" t="str">
        <f aca="false">N2546&amp;" "&amp;O2546</f>
        <v>61100 1520</v>
      </c>
      <c r="R2546" s="346" t="str">
        <f aca="false">N2546&amp;" "&amp;M2546&amp;" "&amp;O2546</f>
        <v>61100 9 1520</v>
      </c>
    </row>
    <row r="2547" customFormat="false" ht="11.25" hidden="false" customHeight="true" outlineLevel="0" collapsed="false">
      <c r="K2547" s="0" t="n">
        <v>2015</v>
      </c>
      <c r="L2547" s="0" t="n">
        <v>49</v>
      </c>
      <c r="M2547" s="0" t="n">
        <v>9</v>
      </c>
      <c r="N2547" s="0" t="n">
        <v>62100</v>
      </c>
      <c r="O2547" s="0" t="n">
        <v>1110</v>
      </c>
      <c r="P2547" s="346" t="n">
        <v>0.92</v>
      </c>
      <c r="Q2547" s="346" t="str">
        <f aca="false">N2547&amp;" "&amp;O2547</f>
        <v>62100 1110</v>
      </c>
      <c r="R2547" s="346" t="str">
        <f aca="false">N2547&amp;" "&amp;M2547&amp;" "&amp;O2547</f>
        <v>62100 9 1110</v>
      </c>
    </row>
    <row r="2548" customFormat="false" ht="11.25" hidden="false" customHeight="true" outlineLevel="0" collapsed="false">
      <c r="K2548" s="0" t="n">
        <v>2015</v>
      </c>
      <c r="L2548" s="0" t="n">
        <v>49</v>
      </c>
      <c r="M2548" s="0" t="n">
        <v>9</v>
      </c>
      <c r="N2548" s="0" t="n">
        <v>62100</v>
      </c>
      <c r="O2548" s="0" t="n">
        <v>1111</v>
      </c>
      <c r="P2548" s="346" t="n">
        <v>5</v>
      </c>
      <c r="Q2548" s="346" t="str">
        <f aca="false">N2548&amp;" "&amp;O2548</f>
        <v>62100 1111</v>
      </c>
      <c r="R2548" s="346" t="str">
        <f aca="false">N2548&amp;" "&amp;M2548&amp;" "&amp;O2548</f>
        <v>62100 9 1111</v>
      </c>
    </row>
    <row r="2549" customFormat="false" ht="11.25" hidden="false" customHeight="true" outlineLevel="0" collapsed="false">
      <c r="K2549" s="0" t="n">
        <v>2015</v>
      </c>
      <c r="L2549" s="0" t="n">
        <v>49</v>
      </c>
      <c r="M2549" s="0" t="n">
        <v>9</v>
      </c>
      <c r="N2549" s="0" t="n">
        <v>62100</v>
      </c>
      <c r="O2549" s="0" t="n">
        <v>1112</v>
      </c>
      <c r="P2549" s="346" t="n">
        <v>1</v>
      </c>
      <c r="Q2549" s="346" t="str">
        <f aca="false">N2549&amp;" "&amp;O2549</f>
        <v>62100 1112</v>
      </c>
      <c r="R2549" s="346" t="str">
        <f aca="false">N2549&amp;" "&amp;M2549&amp;" "&amp;O2549</f>
        <v>62100 9 1112</v>
      </c>
    </row>
    <row r="2550" customFormat="false" ht="11.25" hidden="false" customHeight="true" outlineLevel="0" collapsed="false">
      <c r="K2550" s="0" t="n">
        <v>2015</v>
      </c>
      <c r="L2550" s="0" t="n">
        <v>49</v>
      </c>
      <c r="M2550" s="0" t="n">
        <v>9</v>
      </c>
      <c r="N2550" s="0" t="n">
        <v>62100</v>
      </c>
      <c r="O2550" s="0" t="n">
        <v>1150</v>
      </c>
      <c r="P2550" s="346" t="n">
        <v>2.66</v>
      </c>
      <c r="Q2550" s="346" t="str">
        <f aca="false">N2550&amp;" "&amp;O2550</f>
        <v>62100 1150</v>
      </c>
      <c r="R2550" s="346" t="str">
        <f aca="false">N2550&amp;" "&amp;M2550&amp;" "&amp;O2550</f>
        <v>62100 9 1150</v>
      </c>
    </row>
    <row r="2551" customFormat="false" ht="11.25" hidden="false" customHeight="true" outlineLevel="0" collapsed="false">
      <c r="K2551" s="0" t="n">
        <v>2015</v>
      </c>
      <c r="L2551" s="0" t="n">
        <v>49</v>
      </c>
      <c r="M2551" s="0" t="n">
        <v>9</v>
      </c>
      <c r="N2551" s="0" t="n">
        <v>62200</v>
      </c>
      <c r="O2551" s="0" t="n">
        <v>1110</v>
      </c>
      <c r="P2551" s="346" t="n">
        <v>0.2</v>
      </c>
      <c r="Q2551" s="346" t="str">
        <f aca="false">N2551&amp;" "&amp;O2551</f>
        <v>62200 1110</v>
      </c>
      <c r="R2551" s="346" t="str">
        <f aca="false">N2551&amp;" "&amp;M2551&amp;" "&amp;O2551</f>
        <v>62200 9 1110</v>
      </c>
    </row>
    <row r="2552" customFormat="false" ht="11.25" hidden="false" customHeight="true" outlineLevel="0" collapsed="false">
      <c r="K2552" s="0" t="n">
        <v>2015</v>
      </c>
      <c r="L2552" s="0" t="n">
        <v>49</v>
      </c>
      <c r="M2552" s="0" t="n">
        <v>9</v>
      </c>
      <c r="N2552" s="0" t="n">
        <v>62200</v>
      </c>
      <c r="O2552" s="0" t="n">
        <v>1131</v>
      </c>
      <c r="P2552" s="346" t="n">
        <v>3</v>
      </c>
      <c r="Q2552" s="346" t="str">
        <f aca="false">N2552&amp;" "&amp;O2552</f>
        <v>62200 1131</v>
      </c>
      <c r="R2552" s="346" t="str">
        <f aca="false">N2552&amp;" "&amp;M2552&amp;" "&amp;O2552</f>
        <v>62200 9 1131</v>
      </c>
    </row>
    <row r="2553" customFormat="false" ht="11.25" hidden="false" customHeight="true" outlineLevel="0" collapsed="false">
      <c r="K2553" s="0" t="n">
        <v>2015</v>
      </c>
      <c r="L2553" s="0" t="n">
        <v>49</v>
      </c>
      <c r="M2553" s="0" t="n">
        <v>9</v>
      </c>
      <c r="N2553" s="0" t="n">
        <v>63000</v>
      </c>
      <c r="O2553" s="0" t="n">
        <v>1160</v>
      </c>
      <c r="P2553" s="346" t="n">
        <v>1</v>
      </c>
      <c r="Q2553" s="346" t="str">
        <f aca="false">N2553&amp;" "&amp;O2553</f>
        <v>63000 1160</v>
      </c>
      <c r="R2553" s="346" t="str">
        <f aca="false">N2553&amp;" "&amp;M2553&amp;" "&amp;O2553</f>
        <v>63000 9 1160</v>
      </c>
    </row>
    <row r="2554" customFormat="false" ht="11.25" hidden="false" customHeight="true" outlineLevel="0" collapsed="false">
      <c r="K2554" s="0" t="n">
        <v>2015</v>
      </c>
      <c r="L2554" s="0" t="n">
        <v>49</v>
      </c>
      <c r="M2554" s="0" t="n">
        <v>9</v>
      </c>
      <c r="N2554" s="0" t="n">
        <v>63000</v>
      </c>
      <c r="O2554" s="0" t="n">
        <v>1170</v>
      </c>
      <c r="P2554" s="346" t="n">
        <v>16.77</v>
      </c>
      <c r="Q2554" s="346" t="str">
        <f aca="false">N2554&amp;" "&amp;O2554</f>
        <v>63000 1170</v>
      </c>
      <c r="R2554" s="346" t="str">
        <f aca="false">N2554&amp;" "&amp;M2554&amp;" "&amp;O2554</f>
        <v>63000 9 1170</v>
      </c>
    </row>
    <row r="2555" customFormat="false" ht="11.25" hidden="false" customHeight="true" outlineLevel="0" collapsed="false">
      <c r="K2555" s="0" t="n">
        <v>2015</v>
      </c>
      <c r="L2555" s="0" t="n">
        <v>49</v>
      </c>
      <c r="M2555" s="0" t="n">
        <v>9</v>
      </c>
      <c r="N2555" s="0" t="n">
        <v>63000</v>
      </c>
      <c r="O2555" s="0" t="n">
        <v>1190</v>
      </c>
      <c r="P2555" s="346" t="n">
        <v>2.28</v>
      </c>
      <c r="Q2555" s="346" t="str">
        <f aca="false">N2555&amp;" "&amp;O2555</f>
        <v>63000 1190</v>
      </c>
      <c r="R2555" s="346" t="str">
        <f aca="false">N2555&amp;" "&amp;M2555&amp;" "&amp;O2555</f>
        <v>63000 9 1190</v>
      </c>
    </row>
    <row r="2556" customFormat="false" ht="11.25" hidden="false" customHeight="true" outlineLevel="0" collapsed="false">
      <c r="K2556" s="0" t="n">
        <v>2015</v>
      </c>
      <c r="L2556" s="0" t="n">
        <v>49</v>
      </c>
      <c r="M2556" s="0" t="n">
        <v>9</v>
      </c>
      <c r="N2556" s="0" t="n">
        <v>64000</v>
      </c>
      <c r="O2556" s="0" t="n">
        <v>1110</v>
      </c>
      <c r="P2556" s="346" t="n">
        <v>0.04</v>
      </c>
      <c r="Q2556" s="346" t="str">
        <f aca="false">N2556&amp;" "&amp;O2556</f>
        <v>64000 1110</v>
      </c>
      <c r="R2556" s="346" t="str">
        <f aca="false">N2556&amp;" "&amp;M2556&amp;" "&amp;O2556</f>
        <v>64000 9 1110</v>
      </c>
    </row>
    <row r="2557" customFormat="false" ht="11.25" hidden="false" customHeight="true" outlineLevel="0" collapsed="false">
      <c r="K2557" s="0" t="n">
        <v>2015</v>
      </c>
      <c r="L2557" s="0" t="n">
        <v>49</v>
      </c>
      <c r="M2557" s="0" t="n">
        <v>9</v>
      </c>
      <c r="N2557" s="0" t="n">
        <v>64000</v>
      </c>
      <c r="O2557" s="0" t="n">
        <v>1142</v>
      </c>
      <c r="P2557" s="346" t="n">
        <v>0.18</v>
      </c>
      <c r="Q2557" s="346" t="str">
        <f aca="false">N2557&amp;" "&amp;O2557</f>
        <v>64000 1142</v>
      </c>
      <c r="R2557" s="346" t="str">
        <f aca="false">N2557&amp;" "&amp;M2557&amp;" "&amp;O2557</f>
        <v>64000 9 1142</v>
      </c>
    </row>
    <row r="2558" customFormat="false" ht="11.25" hidden="false" customHeight="true" outlineLevel="0" collapsed="false">
      <c r="K2558" s="0" t="n">
        <v>2015</v>
      </c>
      <c r="L2558" s="0" t="n">
        <v>49</v>
      </c>
      <c r="M2558" s="0" t="n">
        <v>9</v>
      </c>
      <c r="N2558" s="0" t="n">
        <v>64000</v>
      </c>
      <c r="O2558" s="0" t="n">
        <v>1160</v>
      </c>
      <c r="P2558" s="346" t="n">
        <v>1</v>
      </c>
      <c r="Q2558" s="346" t="str">
        <f aca="false">N2558&amp;" "&amp;O2558</f>
        <v>64000 1160</v>
      </c>
      <c r="R2558" s="346" t="str">
        <f aca="false">N2558&amp;" "&amp;M2558&amp;" "&amp;O2558</f>
        <v>64000 9 1160</v>
      </c>
    </row>
    <row r="2559" customFormat="false" ht="11.25" hidden="false" customHeight="true" outlineLevel="0" collapsed="false">
      <c r="K2559" s="0" t="n">
        <v>2015</v>
      </c>
      <c r="L2559" s="0" t="n">
        <v>49</v>
      </c>
      <c r="M2559" s="0" t="n">
        <v>9</v>
      </c>
      <c r="N2559" s="0" t="n">
        <v>64000</v>
      </c>
      <c r="O2559" s="0" t="n">
        <v>1190</v>
      </c>
      <c r="P2559" s="346" t="n">
        <v>7</v>
      </c>
      <c r="Q2559" s="346" t="str">
        <f aca="false">N2559&amp;" "&amp;O2559</f>
        <v>64000 1190</v>
      </c>
      <c r="R2559" s="346" t="str">
        <f aca="false">N2559&amp;" "&amp;M2559&amp;" "&amp;O2559</f>
        <v>64000 9 1190</v>
      </c>
    </row>
    <row r="2560" customFormat="false" ht="11.25" hidden="false" customHeight="true" outlineLevel="0" collapsed="false">
      <c r="K2560" s="0" t="n">
        <v>2015</v>
      </c>
      <c r="L2560" s="0" t="n">
        <v>49</v>
      </c>
      <c r="M2560" s="0" t="n">
        <v>9</v>
      </c>
      <c r="N2560" s="0" t="n">
        <v>65000</v>
      </c>
      <c r="O2560" s="0" t="n">
        <v>1130</v>
      </c>
      <c r="P2560" s="346" t="n">
        <v>1</v>
      </c>
      <c r="Q2560" s="346" t="str">
        <f aca="false">N2560&amp;" "&amp;O2560</f>
        <v>65000 1130</v>
      </c>
      <c r="R2560" s="346" t="str">
        <f aca="false">N2560&amp;" "&amp;M2560&amp;" "&amp;O2560</f>
        <v>65000 9 1130</v>
      </c>
    </row>
    <row r="2561" customFormat="false" ht="11.25" hidden="false" customHeight="true" outlineLevel="0" collapsed="false">
      <c r="K2561" s="0" t="n">
        <v>2015</v>
      </c>
      <c r="L2561" s="0" t="n">
        <v>49</v>
      </c>
      <c r="M2561" s="0" t="n">
        <v>9</v>
      </c>
      <c r="N2561" s="0" t="n">
        <v>65000</v>
      </c>
      <c r="O2561" s="0" t="n">
        <v>1190</v>
      </c>
      <c r="P2561" s="346" t="n">
        <v>7.18</v>
      </c>
      <c r="Q2561" s="346" t="str">
        <f aca="false">N2561&amp;" "&amp;O2561</f>
        <v>65000 1190</v>
      </c>
      <c r="R2561" s="346" t="str">
        <f aca="false">N2561&amp;" "&amp;M2561&amp;" "&amp;O2561</f>
        <v>65000 9 1190</v>
      </c>
    </row>
    <row r="2562" customFormat="false" ht="11.25" hidden="false" customHeight="true" outlineLevel="0" collapsed="false">
      <c r="K2562" s="0" t="n">
        <v>2015</v>
      </c>
      <c r="L2562" s="0" t="n">
        <v>49</v>
      </c>
      <c r="M2562" s="0" t="n">
        <v>9</v>
      </c>
      <c r="N2562" s="0" t="n">
        <v>68000</v>
      </c>
      <c r="O2562" s="0" t="n">
        <v>1141</v>
      </c>
      <c r="P2562" s="346" t="n">
        <v>1.03</v>
      </c>
      <c r="Q2562" s="346" t="str">
        <f aca="false">N2562&amp;" "&amp;O2562</f>
        <v>68000 1141</v>
      </c>
      <c r="R2562" s="346" t="str">
        <f aca="false">N2562&amp;" "&amp;M2562&amp;" "&amp;O2562</f>
        <v>68000 9 1141</v>
      </c>
    </row>
    <row r="2563" customFormat="false" ht="11.25" hidden="false" customHeight="true" outlineLevel="0" collapsed="false">
      <c r="K2563" s="0" t="n">
        <v>2015</v>
      </c>
      <c r="L2563" s="0" t="n">
        <v>49</v>
      </c>
      <c r="M2563" s="0" t="n">
        <v>3</v>
      </c>
      <c r="N2563" s="0" t="n">
        <v>61410</v>
      </c>
      <c r="O2563" s="0" t="n">
        <v>1150</v>
      </c>
      <c r="P2563" s="346" t="n">
        <v>1.92</v>
      </c>
      <c r="Q2563" s="346" t="str">
        <f aca="false">N2563&amp;" "&amp;O2563</f>
        <v>61410 1150</v>
      </c>
      <c r="R2563" s="346" t="str">
        <f aca="false">N2563&amp;" "&amp;M2563&amp;" "&amp;O2563</f>
        <v>61410 3 1150</v>
      </c>
    </row>
    <row r="2564" customFormat="false" ht="11.25" hidden="false" customHeight="true" outlineLevel="0" collapsed="false">
      <c r="K2564" s="0" t="n">
        <v>2015</v>
      </c>
      <c r="L2564" s="0" t="n">
        <v>49</v>
      </c>
      <c r="M2564" s="0" t="n">
        <v>9</v>
      </c>
      <c r="N2564" s="0" t="n">
        <v>61100</v>
      </c>
      <c r="O2564" s="0" t="n">
        <v>1120</v>
      </c>
      <c r="P2564" s="346" t="n">
        <v>1.34</v>
      </c>
      <c r="Q2564" s="346" t="str">
        <f aca="false">N2564&amp;" "&amp;O2564</f>
        <v>61100 1120</v>
      </c>
      <c r="R2564" s="346" t="str">
        <f aca="false">N2564&amp;" "&amp;M2564&amp;" "&amp;O2564</f>
        <v>61100 9 1120</v>
      </c>
    </row>
    <row r="2565" customFormat="false" ht="11.25" hidden="false" customHeight="true" outlineLevel="0" collapsed="false">
      <c r="K2565" s="0" t="n">
        <v>2015</v>
      </c>
      <c r="L2565" s="0" t="n">
        <v>50</v>
      </c>
      <c r="M2565" s="0" t="n">
        <v>2</v>
      </c>
      <c r="N2565" s="0" t="n">
        <v>61100</v>
      </c>
      <c r="O2565" s="0" t="n">
        <v>1120</v>
      </c>
      <c r="P2565" s="346" t="n">
        <v>107</v>
      </c>
      <c r="Q2565" s="346" t="str">
        <f aca="false">N2565&amp;" "&amp;O2565</f>
        <v>61100 1120</v>
      </c>
      <c r="R2565" s="346" t="str">
        <f aca="false">N2565&amp;" "&amp;M2565&amp;" "&amp;O2565</f>
        <v>61100 2 1120</v>
      </c>
    </row>
    <row r="2566" customFormat="false" ht="11.25" hidden="false" customHeight="true" outlineLevel="0" collapsed="false">
      <c r="K2566" s="0" t="n">
        <v>2015</v>
      </c>
      <c r="L2566" s="0" t="n">
        <v>50</v>
      </c>
      <c r="M2566" s="0" t="n">
        <v>2</v>
      </c>
      <c r="N2566" s="0" t="n">
        <v>61100</v>
      </c>
      <c r="O2566" s="0" t="n">
        <v>1151</v>
      </c>
      <c r="P2566" s="346" t="n">
        <v>30</v>
      </c>
      <c r="Q2566" s="346" t="str">
        <f aca="false">N2566&amp;" "&amp;O2566</f>
        <v>61100 1151</v>
      </c>
      <c r="R2566" s="346" t="str">
        <f aca="false">N2566&amp;" "&amp;M2566&amp;" "&amp;O2566</f>
        <v>61100 2 1151</v>
      </c>
    </row>
    <row r="2567" customFormat="false" ht="11.25" hidden="false" customHeight="true" outlineLevel="0" collapsed="false">
      <c r="K2567" s="0" t="n">
        <v>2015</v>
      </c>
      <c r="L2567" s="0" t="n">
        <v>50</v>
      </c>
      <c r="M2567" s="0" t="n">
        <v>2</v>
      </c>
      <c r="N2567" s="0" t="n">
        <v>61100</v>
      </c>
      <c r="O2567" s="0" t="n">
        <v>1520</v>
      </c>
      <c r="P2567" s="346" t="n">
        <v>0.4</v>
      </c>
      <c r="Q2567" s="346" t="str">
        <f aca="false">N2567&amp;" "&amp;O2567</f>
        <v>61100 1520</v>
      </c>
      <c r="R2567" s="346" t="str">
        <f aca="false">N2567&amp;" "&amp;M2567&amp;" "&amp;O2567</f>
        <v>61100 2 1520</v>
      </c>
    </row>
    <row r="2568" customFormat="false" ht="11.25" hidden="false" customHeight="true" outlineLevel="0" collapsed="false">
      <c r="K2568" s="0" t="n">
        <v>2015</v>
      </c>
      <c r="L2568" s="0" t="n">
        <v>50</v>
      </c>
      <c r="M2568" s="0" t="n">
        <v>2</v>
      </c>
      <c r="N2568" s="0" t="n">
        <v>61210</v>
      </c>
      <c r="O2568" s="0" t="n">
        <v>1120</v>
      </c>
      <c r="P2568" s="346" t="n">
        <v>2.2</v>
      </c>
      <c r="Q2568" s="346" t="str">
        <f aca="false">N2568&amp;" "&amp;O2568</f>
        <v>61210 1120</v>
      </c>
      <c r="R2568" s="346" t="str">
        <f aca="false">N2568&amp;" "&amp;M2568&amp;" "&amp;O2568</f>
        <v>61210 2 1120</v>
      </c>
    </row>
    <row r="2569" customFormat="false" ht="11.25" hidden="false" customHeight="true" outlineLevel="0" collapsed="false">
      <c r="K2569" s="0" t="n">
        <v>2015</v>
      </c>
      <c r="L2569" s="0" t="n">
        <v>50</v>
      </c>
      <c r="M2569" s="0" t="n">
        <v>2</v>
      </c>
      <c r="N2569" s="0" t="n">
        <v>61230</v>
      </c>
      <c r="O2569" s="0" t="n">
        <v>1120</v>
      </c>
      <c r="P2569" s="346" t="n">
        <v>0.3</v>
      </c>
      <c r="Q2569" s="346" t="str">
        <f aca="false">N2569&amp;" "&amp;O2569</f>
        <v>61230 1120</v>
      </c>
      <c r="R2569" s="346" t="str">
        <f aca="false">N2569&amp;" "&amp;M2569&amp;" "&amp;O2569</f>
        <v>61230 2 1120</v>
      </c>
    </row>
    <row r="2570" customFormat="false" ht="11.25" hidden="false" customHeight="true" outlineLevel="0" collapsed="false">
      <c r="K2570" s="0" t="n">
        <v>2015</v>
      </c>
      <c r="L2570" s="0" t="n">
        <v>50</v>
      </c>
      <c r="M2570" s="0" t="n">
        <v>2</v>
      </c>
      <c r="N2570" s="0" t="n">
        <v>61310</v>
      </c>
      <c r="O2570" s="0" t="n">
        <v>1110</v>
      </c>
      <c r="P2570" s="346" t="n">
        <v>0.9</v>
      </c>
      <c r="Q2570" s="346" t="str">
        <f aca="false">N2570&amp;" "&amp;O2570</f>
        <v>61310 1110</v>
      </c>
      <c r="R2570" s="346" t="str">
        <f aca="false">N2570&amp;" "&amp;M2570&amp;" "&amp;O2570</f>
        <v>61310 2 1110</v>
      </c>
    </row>
    <row r="2571" customFormat="false" ht="11.25" hidden="false" customHeight="true" outlineLevel="0" collapsed="false">
      <c r="K2571" s="0" t="n">
        <v>2015</v>
      </c>
      <c r="L2571" s="0" t="n">
        <v>50</v>
      </c>
      <c r="M2571" s="0" t="n">
        <v>2</v>
      </c>
      <c r="N2571" s="0" t="n">
        <v>61310</v>
      </c>
      <c r="O2571" s="0" t="n">
        <v>1150</v>
      </c>
      <c r="P2571" s="346" t="n">
        <v>0.4</v>
      </c>
      <c r="Q2571" s="346" t="str">
        <f aca="false">N2571&amp;" "&amp;O2571</f>
        <v>61310 1150</v>
      </c>
      <c r="R2571" s="346" t="str">
        <f aca="false">N2571&amp;" "&amp;M2571&amp;" "&amp;O2571</f>
        <v>61310 2 1150</v>
      </c>
    </row>
    <row r="2572" customFormat="false" ht="11.25" hidden="false" customHeight="true" outlineLevel="0" collapsed="false">
      <c r="K2572" s="0" t="n">
        <v>2015</v>
      </c>
      <c r="L2572" s="0" t="n">
        <v>50</v>
      </c>
      <c r="M2572" s="0" t="n">
        <v>2</v>
      </c>
      <c r="N2572" s="0" t="n">
        <v>61320</v>
      </c>
      <c r="O2572" s="0" t="n">
        <v>1122</v>
      </c>
      <c r="P2572" s="346" t="n">
        <v>3</v>
      </c>
      <c r="Q2572" s="346" t="str">
        <f aca="false">N2572&amp;" "&amp;O2572</f>
        <v>61320 1122</v>
      </c>
      <c r="R2572" s="346" t="str">
        <f aca="false">N2572&amp;" "&amp;M2572&amp;" "&amp;O2572</f>
        <v>61320 2 1122</v>
      </c>
    </row>
    <row r="2573" customFormat="false" ht="11.25" hidden="false" customHeight="true" outlineLevel="0" collapsed="false">
      <c r="K2573" s="0" t="n">
        <v>2015</v>
      </c>
      <c r="L2573" s="0" t="n">
        <v>50</v>
      </c>
      <c r="M2573" s="0" t="n">
        <v>2</v>
      </c>
      <c r="N2573" s="0" t="n">
        <v>61320</v>
      </c>
      <c r="O2573" s="0" t="n">
        <v>1150</v>
      </c>
      <c r="P2573" s="346" t="n">
        <v>1.5</v>
      </c>
      <c r="Q2573" s="346" t="str">
        <f aca="false">N2573&amp;" "&amp;O2573</f>
        <v>61320 1150</v>
      </c>
      <c r="R2573" s="346" t="str">
        <f aca="false">N2573&amp;" "&amp;M2573&amp;" "&amp;O2573</f>
        <v>61320 2 1150</v>
      </c>
    </row>
    <row r="2574" customFormat="false" ht="11.25" hidden="false" customHeight="true" outlineLevel="0" collapsed="false">
      <c r="K2574" s="0" t="n">
        <v>2015</v>
      </c>
      <c r="L2574" s="0" t="n">
        <v>50</v>
      </c>
      <c r="M2574" s="0" t="n">
        <v>2</v>
      </c>
      <c r="N2574" s="0" t="n">
        <v>61410</v>
      </c>
      <c r="O2574" s="0" t="n">
        <v>1126</v>
      </c>
      <c r="P2574" s="346" t="n">
        <v>3</v>
      </c>
      <c r="Q2574" s="346" t="str">
        <f aca="false">N2574&amp;" "&amp;O2574</f>
        <v>61410 1126</v>
      </c>
      <c r="R2574" s="346" t="str">
        <f aca="false">N2574&amp;" "&amp;M2574&amp;" "&amp;O2574</f>
        <v>61410 2 1126</v>
      </c>
    </row>
    <row r="2575" customFormat="false" ht="11.25" hidden="false" customHeight="true" outlineLevel="0" collapsed="false">
      <c r="K2575" s="0" t="n">
        <v>2015</v>
      </c>
      <c r="L2575" s="0" t="n">
        <v>50</v>
      </c>
      <c r="M2575" s="0" t="n">
        <v>2</v>
      </c>
      <c r="N2575" s="0" t="n">
        <v>61410</v>
      </c>
      <c r="O2575" s="0" t="n">
        <v>1127</v>
      </c>
      <c r="P2575" s="346" t="n">
        <v>3</v>
      </c>
      <c r="Q2575" s="346" t="str">
        <f aca="false">N2575&amp;" "&amp;O2575</f>
        <v>61410 1127</v>
      </c>
      <c r="R2575" s="346" t="str">
        <f aca="false">N2575&amp;" "&amp;M2575&amp;" "&amp;O2575</f>
        <v>61410 2 1127</v>
      </c>
    </row>
    <row r="2576" customFormat="false" ht="11.25" hidden="false" customHeight="true" outlineLevel="0" collapsed="false">
      <c r="K2576" s="0" t="n">
        <v>2015</v>
      </c>
      <c r="L2576" s="0" t="n">
        <v>50</v>
      </c>
      <c r="M2576" s="0" t="n">
        <v>2</v>
      </c>
      <c r="N2576" s="0" t="n">
        <v>61410</v>
      </c>
      <c r="O2576" s="0" t="n">
        <v>1150</v>
      </c>
      <c r="P2576" s="346" t="n">
        <v>6</v>
      </c>
      <c r="Q2576" s="346" t="str">
        <f aca="false">N2576&amp;" "&amp;O2576</f>
        <v>61410 1150</v>
      </c>
      <c r="R2576" s="346" t="str">
        <f aca="false">N2576&amp;" "&amp;M2576&amp;" "&amp;O2576</f>
        <v>61410 2 1150</v>
      </c>
    </row>
    <row r="2577" customFormat="false" ht="11.25" hidden="false" customHeight="true" outlineLevel="0" collapsed="false">
      <c r="K2577" s="0" t="n">
        <v>2015</v>
      </c>
      <c r="L2577" s="0" t="n">
        <v>50</v>
      </c>
      <c r="M2577" s="0" t="n">
        <v>3</v>
      </c>
      <c r="N2577" s="0" t="n">
        <v>61100</v>
      </c>
      <c r="O2577" s="0" t="n">
        <v>1120</v>
      </c>
      <c r="P2577" s="346" t="n">
        <v>60</v>
      </c>
      <c r="Q2577" s="346" t="str">
        <f aca="false">N2577&amp;" "&amp;O2577</f>
        <v>61100 1120</v>
      </c>
      <c r="R2577" s="346" t="str">
        <f aca="false">N2577&amp;" "&amp;M2577&amp;" "&amp;O2577</f>
        <v>61100 3 1120</v>
      </c>
    </row>
    <row r="2578" customFormat="false" ht="11.25" hidden="false" customHeight="true" outlineLevel="0" collapsed="false">
      <c r="K2578" s="0" t="n">
        <v>2015</v>
      </c>
      <c r="L2578" s="0" t="n">
        <v>50</v>
      </c>
      <c r="M2578" s="0" t="n">
        <v>3</v>
      </c>
      <c r="N2578" s="0" t="n">
        <v>61100</v>
      </c>
      <c r="O2578" s="0" t="n">
        <v>1151</v>
      </c>
      <c r="P2578" s="346" t="n">
        <v>6.2</v>
      </c>
      <c r="Q2578" s="346" t="str">
        <f aca="false">N2578&amp;" "&amp;O2578</f>
        <v>61100 1151</v>
      </c>
      <c r="R2578" s="346" t="str">
        <f aca="false">N2578&amp;" "&amp;M2578&amp;" "&amp;O2578</f>
        <v>61100 3 1151</v>
      </c>
    </row>
    <row r="2579" customFormat="false" ht="11.25" hidden="false" customHeight="true" outlineLevel="0" collapsed="false">
      <c r="K2579" s="0" t="n">
        <v>2015</v>
      </c>
      <c r="L2579" s="0" t="n">
        <v>50</v>
      </c>
      <c r="M2579" s="0" t="n">
        <v>3</v>
      </c>
      <c r="N2579" s="0" t="n">
        <v>61210</v>
      </c>
      <c r="O2579" s="0" t="n">
        <v>1120</v>
      </c>
      <c r="P2579" s="346" t="n">
        <v>2</v>
      </c>
      <c r="Q2579" s="346" t="str">
        <f aca="false">N2579&amp;" "&amp;O2579</f>
        <v>61210 1120</v>
      </c>
      <c r="R2579" s="346" t="str">
        <f aca="false">N2579&amp;" "&amp;M2579&amp;" "&amp;O2579</f>
        <v>61210 3 1120</v>
      </c>
    </row>
    <row r="2580" customFormat="false" ht="11.25" hidden="false" customHeight="true" outlineLevel="0" collapsed="false">
      <c r="K2580" s="0" t="n">
        <v>2015</v>
      </c>
      <c r="L2580" s="0" t="n">
        <v>50</v>
      </c>
      <c r="M2580" s="0" t="n">
        <v>3</v>
      </c>
      <c r="N2580" s="0" t="n">
        <v>61210</v>
      </c>
      <c r="O2580" s="0" t="n">
        <v>1150</v>
      </c>
      <c r="P2580" s="346" t="n">
        <v>1</v>
      </c>
      <c r="Q2580" s="346" t="str">
        <f aca="false">N2580&amp;" "&amp;O2580</f>
        <v>61210 1150</v>
      </c>
      <c r="R2580" s="346" t="str">
        <f aca="false">N2580&amp;" "&amp;M2580&amp;" "&amp;O2580</f>
        <v>61210 3 1150</v>
      </c>
    </row>
    <row r="2581" customFormat="false" ht="11.25" hidden="false" customHeight="true" outlineLevel="0" collapsed="false">
      <c r="K2581" s="0" t="n">
        <v>2015</v>
      </c>
      <c r="L2581" s="0" t="n">
        <v>50</v>
      </c>
      <c r="M2581" s="0" t="n">
        <v>3</v>
      </c>
      <c r="N2581" s="0" t="n">
        <v>61230</v>
      </c>
      <c r="O2581" s="0" t="n">
        <v>1120</v>
      </c>
      <c r="P2581" s="346" t="n">
        <v>0.25</v>
      </c>
      <c r="Q2581" s="346" t="str">
        <f aca="false">N2581&amp;" "&amp;O2581</f>
        <v>61230 1120</v>
      </c>
      <c r="R2581" s="346" t="str">
        <f aca="false">N2581&amp;" "&amp;M2581&amp;" "&amp;O2581</f>
        <v>61230 3 1120</v>
      </c>
    </row>
    <row r="2582" customFormat="false" ht="11.25" hidden="false" customHeight="true" outlineLevel="0" collapsed="false">
      <c r="K2582" s="0" t="n">
        <v>2015</v>
      </c>
      <c r="L2582" s="0" t="n">
        <v>50</v>
      </c>
      <c r="M2582" s="0" t="n">
        <v>3</v>
      </c>
      <c r="N2582" s="0" t="n">
        <v>61310</v>
      </c>
      <c r="O2582" s="0" t="n">
        <v>1110</v>
      </c>
      <c r="P2582" s="346" t="n">
        <v>0.8</v>
      </c>
      <c r="Q2582" s="346" t="str">
        <f aca="false">N2582&amp;" "&amp;O2582</f>
        <v>61310 1110</v>
      </c>
      <c r="R2582" s="346" t="str">
        <f aca="false">N2582&amp;" "&amp;M2582&amp;" "&amp;O2582</f>
        <v>61310 3 1110</v>
      </c>
    </row>
    <row r="2583" customFormat="false" ht="11.25" hidden="false" customHeight="true" outlineLevel="0" collapsed="false">
      <c r="K2583" s="0" t="n">
        <v>2015</v>
      </c>
      <c r="L2583" s="0" t="n">
        <v>50</v>
      </c>
      <c r="M2583" s="0" t="n">
        <v>3</v>
      </c>
      <c r="N2583" s="0" t="n">
        <v>61310</v>
      </c>
      <c r="O2583" s="0" t="n">
        <v>1150</v>
      </c>
      <c r="P2583" s="346" t="n">
        <v>0.2</v>
      </c>
      <c r="Q2583" s="346" t="str">
        <f aca="false">N2583&amp;" "&amp;O2583</f>
        <v>61310 1150</v>
      </c>
      <c r="R2583" s="346" t="str">
        <f aca="false">N2583&amp;" "&amp;M2583&amp;" "&amp;O2583</f>
        <v>61310 3 1150</v>
      </c>
    </row>
    <row r="2584" customFormat="false" ht="11.25" hidden="false" customHeight="true" outlineLevel="0" collapsed="false">
      <c r="K2584" s="0" t="n">
        <v>2015</v>
      </c>
      <c r="L2584" s="0" t="n">
        <v>50</v>
      </c>
      <c r="M2584" s="0" t="n">
        <v>3</v>
      </c>
      <c r="N2584" s="0" t="n">
        <v>61320</v>
      </c>
      <c r="O2584" s="0" t="n">
        <v>1122</v>
      </c>
      <c r="P2584" s="346" t="n">
        <v>1</v>
      </c>
      <c r="Q2584" s="346" t="str">
        <f aca="false">N2584&amp;" "&amp;O2584</f>
        <v>61320 1122</v>
      </c>
      <c r="R2584" s="346" t="str">
        <f aca="false">N2584&amp;" "&amp;M2584&amp;" "&amp;O2584</f>
        <v>61320 3 1122</v>
      </c>
    </row>
    <row r="2585" customFormat="false" ht="11.25" hidden="false" customHeight="true" outlineLevel="0" collapsed="false">
      <c r="K2585" s="0" t="n">
        <v>2015</v>
      </c>
      <c r="L2585" s="0" t="n">
        <v>50</v>
      </c>
      <c r="M2585" s="0" t="n">
        <v>3</v>
      </c>
      <c r="N2585" s="0" t="n">
        <v>61320</v>
      </c>
      <c r="O2585" s="0" t="n">
        <v>1150</v>
      </c>
      <c r="P2585" s="346" t="n">
        <v>1</v>
      </c>
      <c r="Q2585" s="346" t="str">
        <f aca="false">N2585&amp;" "&amp;O2585</f>
        <v>61320 1150</v>
      </c>
      <c r="R2585" s="346" t="str">
        <f aca="false">N2585&amp;" "&amp;M2585&amp;" "&amp;O2585</f>
        <v>61320 3 1150</v>
      </c>
    </row>
    <row r="2586" customFormat="false" ht="11.25" hidden="false" customHeight="true" outlineLevel="0" collapsed="false">
      <c r="K2586" s="0" t="n">
        <v>2015</v>
      </c>
      <c r="L2586" s="0" t="n">
        <v>50</v>
      </c>
      <c r="M2586" s="0" t="n">
        <v>3</v>
      </c>
      <c r="N2586" s="0" t="n">
        <v>61410</v>
      </c>
      <c r="O2586" s="0" t="n">
        <v>1126</v>
      </c>
      <c r="P2586" s="346" t="n">
        <v>1</v>
      </c>
      <c r="Q2586" s="346" t="str">
        <f aca="false">N2586&amp;" "&amp;O2586</f>
        <v>61410 1126</v>
      </c>
      <c r="R2586" s="346" t="str">
        <f aca="false">N2586&amp;" "&amp;M2586&amp;" "&amp;O2586</f>
        <v>61410 3 1126</v>
      </c>
    </row>
    <row r="2587" customFormat="false" ht="11.25" hidden="false" customHeight="true" outlineLevel="0" collapsed="false">
      <c r="K2587" s="0" t="n">
        <v>2015</v>
      </c>
      <c r="L2587" s="0" t="n">
        <v>50</v>
      </c>
      <c r="M2587" s="0" t="n">
        <v>3</v>
      </c>
      <c r="N2587" s="0" t="n">
        <v>61410</v>
      </c>
      <c r="O2587" s="0" t="n">
        <v>1127</v>
      </c>
      <c r="P2587" s="346" t="n">
        <v>1</v>
      </c>
      <c r="Q2587" s="346" t="str">
        <f aca="false">N2587&amp;" "&amp;O2587</f>
        <v>61410 1127</v>
      </c>
      <c r="R2587" s="346" t="str">
        <f aca="false">N2587&amp;" "&amp;M2587&amp;" "&amp;O2587</f>
        <v>61410 3 1127</v>
      </c>
    </row>
    <row r="2588" customFormat="false" ht="11.25" hidden="false" customHeight="true" outlineLevel="0" collapsed="false">
      <c r="K2588" s="0" t="n">
        <v>2015</v>
      </c>
      <c r="L2588" s="0" t="n">
        <v>50</v>
      </c>
      <c r="M2588" s="0" t="n">
        <v>3</v>
      </c>
      <c r="N2588" s="0" t="n">
        <v>61410</v>
      </c>
      <c r="O2588" s="0" t="n">
        <v>1150</v>
      </c>
      <c r="P2588" s="346" t="n">
        <v>3</v>
      </c>
      <c r="Q2588" s="346" t="str">
        <f aca="false">N2588&amp;" "&amp;O2588</f>
        <v>61410 1150</v>
      </c>
      <c r="R2588" s="346" t="str">
        <f aca="false">N2588&amp;" "&amp;M2588&amp;" "&amp;O2588</f>
        <v>61410 3 1150</v>
      </c>
    </row>
    <row r="2589" customFormat="false" ht="11.25" hidden="false" customHeight="true" outlineLevel="0" collapsed="false">
      <c r="K2589" s="0" t="n">
        <v>2015</v>
      </c>
      <c r="L2589" s="0" t="n">
        <v>50</v>
      </c>
      <c r="M2589" s="0" t="n">
        <v>9</v>
      </c>
      <c r="N2589" s="0" t="n">
        <v>61100</v>
      </c>
      <c r="O2589" s="0" t="n">
        <v>1120</v>
      </c>
      <c r="P2589" s="346" t="n">
        <v>1</v>
      </c>
      <c r="Q2589" s="346" t="str">
        <f aca="false">N2589&amp;" "&amp;O2589</f>
        <v>61100 1120</v>
      </c>
      <c r="R2589" s="346" t="str">
        <f aca="false">N2589&amp;" "&amp;M2589&amp;" "&amp;O2589</f>
        <v>61100 9 1120</v>
      </c>
    </row>
    <row r="2590" customFormat="false" ht="11.25" hidden="false" customHeight="true" outlineLevel="0" collapsed="false">
      <c r="K2590" s="0" t="n">
        <v>2015</v>
      </c>
      <c r="L2590" s="0" t="n">
        <v>50</v>
      </c>
      <c r="M2590" s="0" t="n">
        <v>9</v>
      </c>
      <c r="N2590" s="0" t="n">
        <v>62100</v>
      </c>
      <c r="O2590" s="0" t="n">
        <v>1111</v>
      </c>
      <c r="P2590" s="346" t="n">
        <v>5</v>
      </c>
      <c r="Q2590" s="346" t="str">
        <f aca="false">N2590&amp;" "&amp;O2590</f>
        <v>62100 1111</v>
      </c>
      <c r="R2590" s="346" t="str">
        <f aca="false">N2590&amp;" "&amp;M2590&amp;" "&amp;O2590</f>
        <v>62100 9 1111</v>
      </c>
    </row>
    <row r="2591" customFormat="false" ht="11.25" hidden="false" customHeight="true" outlineLevel="0" collapsed="false">
      <c r="K2591" s="0" t="n">
        <v>2015</v>
      </c>
      <c r="L2591" s="0" t="n">
        <v>50</v>
      </c>
      <c r="M2591" s="0" t="n">
        <v>9</v>
      </c>
      <c r="N2591" s="0" t="n">
        <v>62100</v>
      </c>
      <c r="O2591" s="0" t="n">
        <v>1112</v>
      </c>
      <c r="P2591" s="346" t="n">
        <v>0.8</v>
      </c>
      <c r="Q2591" s="346" t="str">
        <f aca="false">N2591&amp;" "&amp;O2591</f>
        <v>62100 1112</v>
      </c>
      <c r="R2591" s="346" t="str">
        <f aca="false">N2591&amp;" "&amp;M2591&amp;" "&amp;O2591</f>
        <v>62100 9 1112</v>
      </c>
    </row>
    <row r="2592" customFormat="false" ht="11.25" hidden="false" customHeight="true" outlineLevel="0" collapsed="false">
      <c r="K2592" s="0" t="n">
        <v>2015</v>
      </c>
      <c r="L2592" s="0" t="n">
        <v>50</v>
      </c>
      <c r="M2592" s="0" t="n">
        <v>9</v>
      </c>
      <c r="N2592" s="0" t="n">
        <v>62100</v>
      </c>
      <c r="O2592" s="0" t="n">
        <v>1113</v>
      </c>
      <c r="P2592" s="346" t="n">
        <v>0.35</v>
      </c>
      <c r="Q2592" s="346" t="str">
        <f aca="false">N2592&amp;" "&amp;O2592</f>
        <v>62100 1113</v>
      </c>
      <c r="R2592" s="346" t="str">
        <f aca="false">N2592&amp;" "&amp;M2592&amp;" "&amp;O2592</f>
        <v>62100 9 1113</v>
      </c>
    </row>
    <row r="2593" customFormat="false" ht="11.25" hidden="false" customHeight="true" outlineLevel="0" collapsed="false">
      <c r="K2593" s="0" t="n">
        <v>2015</v>
      </c>
      <c r="L2593" s="0" t="n">
        <v>50</v>
      </c>
      <c r="M2593" s="0" t="n">
        <v>9</v>
      </c>
      <c r="N2593" s="0" t="n">
        <v>62100</v>
      </c>
      <c r="O2593" s="0" t="n">
        <v>1130</v>
      </c>
      <c r="P2593" s="346" t="n">
        <v>2</v>
      </c>
      <c r="Q2593" s="346" t="str">
        <f aca="false">N2593&amp;" "&amp;O2593</f>
        <v>62100 1130</v>
      </c>
      <c r="R2593" s="346" t="str">
        <f aca="false">N2593&amp;" "&amp;M2593&amp;" "&amp;O2593</f>
        <v>62100 9 1130</v>
      </c>
    </row>
    <row r="2594" customFormat="false" ht="11.25" hidden="false" customHeight="true" outlineLevel="0" collapsed="false">
      <c r="K2594" s="0" t="n">
        <v>2015</v>
      </c>
      <c r="L2594" s="0" t="n">
        <v>50</v>
      </c>
      <c r="M2594" s="0" t="n">
        <v>9</v>
      </c>
      <c r="N2594" s="0" t="n">
        <v>62100</v>
      </c>
      <c r="O2594" s="0" t="n">
        <v>1150</v>
      </c>
      <c r="P2594" s="346" t="n">
        <v>5.15</v>
      </c>
      <c r="Q2594" s="346" t="str">
        <f aca="false">N2594&amp;" "&amp;O2594</f>
        <v>62100 1150</v>
      </c>
      <c r="R2594" s="346" t="str">
        <f aca="false">N2594&amp;" "&amp;M2594&amp;" "&amp;O2594</f>
        <v>62100 9 1150</v>
      </c>
    </row>
    <row r="2595" customFormat="false" ht="11.25" hidden="false" customHeight="true" outlineLevel="0" collapsed="false">
      <c r="K2595" s="0" t="n">
        <v>2015</v>
      </c>
      <c r="L2595" s="0" t="n">
        <v>50</v>
      </c>
      <c r="M2595" s="0" t="n">
        <v>9</v>
      </c>
      <c r="N2595" s="0" t="n">
        <v>62200</v>
      </c>
      <c r="O2595" s="0" t="n">
        <v>1110</v>
      </c>
      <c r="P2595" s="346" t="n">
        <v>0.2</v>
      </c>
      <c r="Q2595" s="346" t="str">
        <f aca="false">N2595&amp;" "&amp;O2595</f>
        <v>62200 1110</v>
      </c>
      <c r="R2595" s="346" t="str">
        <f aca="false">N2595&amp;" "&amp;M2595&amp;" "&amp;O2595</f>
        <v>62200 9 1110</v>
      </c>
    </row>
    <row r="2596" customFormat="false" ht="11.25" hidden="false" customHeight="true" outlineLevel="0" collapsed="false">
      <c r="K2596" s="0" t="n">
        <v>2015</v>
      </c>
      <c r="L2596" s="0" t="n">
        <v>50</v>
      </c>
      <c r="M2596" s="0" t="n">
        <v>9</v>
      </c>
      <c r="N2596" s="0" t="n">
        <v>62200</v>
      </c>
      <c r="O2596" s="0" t="n">
        <v>1131</v>
      </c>
      <c r="P2596" s="346" t="n">
        <v>4</v>
      </c>
      <c r="Q2596" s="346" t="str">
        <f aca="false">N2596&amp;" "&amp;O2596</f>
        <v>62200 1131</v>
      </c>
      <c r="R2596" s="346" t="str">
        <f aca="false">N2596&amp;" "&amp;M2596&amp;" "&amp;O2596</f>
        <v>62200 9 1131</v>
      </c>
    </row>
    <row r="2597" customFormat="false" ht="11.25" hidden="false" customHeight="true" outlineLevel="0" collapsed="false">
      <c r="K2597" s="0" t="n">
        <v>2015</v>
      </c>
      <c r="L2597" s="0" t="n">
        <v>50</v>
      </c>
      <c r="M2597" s="0" t="n">
        <v>9</v>
      </c>
      <c r="N2597" s="0" t="n">
        <v>62200</v>
      </c>
      <c r="O2597" s="0" t="n">
        <v>1132</v>
      </c>
      <c r="P2597" s="346" t="n">
        <v>1</v>
      </c>
      <c r="Q2597" s="346" t="str">
        <f aca="false">N2597&amp;" "&amp;O2597</f>
        <v>62200 1132</v>
      </c>
      <c r="R2597" s="346" t="str">
        <f aca="false">N2597&amp;" "&amp;M2597&amp;" "&amp;O2597</f>
        <v>62200 9 1132</v>
      </c>
    </row>
    <row r="2598" customFormat="false" ht="11.25" hidden="false" customHeight="true" outlineLevel="0" collapsed="false">
      <c r="K2598" s="0" t="n">
        <v>2015</v>
      </c>
      <c r="L2598" s="0" t="n">
        <v>50</v>
      </c>
      <c r="M2598" s="0" t="n">
        <v>9</v>
      </c>
      <c r="N2598" s="0" t="n">
        <v>63000</v>
      </c>
      <c r="O2598" s="0" t="n">
        <v>1110</v>
      </c>
      <c r="P2598" s="346" t="n">
        <v>0.5</v>
      </c>
      <c r="Q2598" s="346" t="str">
        <f aca="false">N2598&amp;" "&amp;O2598</f>
        <v>63000 1110</v>
      </c>
      <c r="R2598" s="346" t="str">
        <f aca="false">N2598&amp;" "&amp;M2598&amp;" "&amp;O2598</f>
        <v>63000 9 1110</v>
      </c>
    </row>
    <row r="2599" customFormat="false" ht="11.25" hidden="false" customHeight="true" outlineLevel="0" collapsed="false">
      <c r="K2599" s="0" t="n">
        <v>2015</v>
      </c>
      <c r="L2599" s="0" t="n">
        <v>50</v>
      </c>
      <c r="M2599" s="0" t="n">
        <v>9</v>
      </c>
      <c r="N2599" s="0" t="n">
        <v>63000</v>
      </c>
      <c r="O2599" s="0" t="n">
        <v>1160</v>
      </c>
      <c r="P2599" s="346" t="n">
        <v>2</v>
      </c>
      <c r="Q2599" s="346" t="str">
        <f aca="false">N2599&amp;" "&amp;O2599</f>
        <v>63000 1160</v>
      </c>
      <c r="R2599" s="346" t="str">
        <f aca="false">N2599&amp;" "&amp;M2599&amp;" "&amp;O2599</f>
        <v>63000 9 1160</v>
      </c>
    </row>
    <row r="2600" customFormat="false" ht="11.25" hidden="false" customHeight="true" outlineLevel="0" collapsed="false">
      <c r="K2600" s="0" t="n">
        <v>2015</v>
      </c>
      <c r="L2600" s="0" t="n">
        <v>50</v>
      </c>
      <c r="M2600" s="0" t="n">
        <v>9</v>
      </c>
      <c r="N2600" s="0" t="n">
        <v>63000</v>
      </c>
      <c r="O2600" s="0" t="n">
        <v>1170</v>
      </c>
      <c r="P2600" s="346" t="n">
        <v>47.5</v>
      </c>
      <c r="Q2600" s="346" t="str">
        <f aca="false">N2600&amp;" "&amp;O2600</f>
        <v>63000 1170</v>
      </c>
      <c r="R2600" s="346" t="str">
        <f aca="false">N2600&amp;" "&amp;M2600&amp;" "&amp;O2600</f>
        <v>63000 9 1170</v>
      </c>
    </row>
    <row r="2601" customFormat="false" ht="11.25" hidden="false" customHeight="true" outlineLevel="0" collapsed="false">
      <c r="K2601" s="0" t="n">
        <v>2015</v>
      </c>
      <c r="L2601" s="0" t="n">
        <v>50</v>
      </c>
      <c r="M2601" s="0" t="n">
        <v>9</v>
      </c>
      <c r="N2601" s="0" t="n">
        <v>63000</v>
      </c>
      <c r="O2601" s="0" t="n">
        <v>1190</v>
      </c>
      <c r="P2601" s="346" t="n">
        <v>0.7</v>
      </c>
      <c r="Q2601" s="346" t="str">
        <f aca="false">N2601&amp;" "&amp;O2601</f>
        <v>63000 1190</v>
      </c>
      <c r="R2601" s="346" t="str">
        <f aca="false">N2601&amp;" "&amp;M2601&amp;" "&amp;O2601</f>
        <v>63000 9 1190</v>
      </c>
    </row>
    <row r="2602" customFormat="false" ht="11.25" hidden="false" customHeight="true" outlineLevel="0" collapsed="false">
      <c r="K2602" s="0" t="n">
        <v>2015</v>
      </c>
      <c r="L2602" s="0" t="n">
        <v>50</v>
      </c>
      <c r="M2602" s="0" t="n">
        <v>9</v>
      </c>
      <c r="N2602" s="0" t="n">
        <v>64000</v>
      </c>
      <c r="O2602" s="0" t="n">
        <v>1110</v>
      </c>
      <c r="P2602" s="346" t="n">
        <v>0.5</v>
      </c>
      <c r="Q2602" s="346" t="str">
        <f aca="false">N2602&amp;" "&amp;O2602</f>
        <v>64000 1110</v>
      </c>
      <c r="R2602" s="346" t="str">
        <f aca="false">N2602&amp;" "&amp;M2602&amp;" "&amp;O2602</f>
        <v>64000 9 1110</v>
      </c>
    </row>
    <row r="2603" customFormat="false" ht="11.25" hidden="false" customHeight="true" outlineLevel="0" collapsed="false">
      <c r="K2603" s="0" t="n">
        <v>2015</v>
      </c>
      <c r="L2603" s="0" t="n">
        <v>50</v>
      </c>
      <c r="M2603" s="0" t="n">
        <v>9</v>
      </c>
      <c r="N2603" s="0" t="n">
        <v>64000</v>
      </c>
      <c r="O2603" s="0" t="n">
        <v>1142</v>
      </c>
      <c r="P2603" s="346" t="n">
        <v>0.5</v>
      </c>
      <c r="Q2603" s="346" t="str">
        <f aca="false">N2603&amp;" "&amp;O2603</f>
        <v>64000 1142</v>
      </c>
      <c r="R2603" s="346" t="str">
        <f aca="false">N2603&amp;" "&amp;M2603&amp;" "&amp;O2603</f>
        <v>64000 9 1142</v>
      </c>
    </row>
    <row r="2604" customFormat="false" ht="11.25" hidden="false" customHeight="true" outlineLevel="0" collapsed="false">
      <c r="K2604" s="0" t="n">
        <v>2015</v>
      </c>
      <c r="L2604" s="0" t="n">
        <v>50</v>
      </c>
      <c r="M2604" s="0" t="n">
        <v>9</v>
      </c>
      <c r="N2604" s="0" t="n">
        <v>64000</v>
      </c>
      <c r="O2604" s="0" t="n">
        <v>1160</v>
      </c>
      <c r="P2604" s="346" t="n">
        <v>3</v>
      </c>
      <c r="Q2604" s="346" t="str">
        <f aca="false">N2604&amp;" "&amp;O2604</f>
        <v>64000 1160</v>
      </c>
      <c r="R2604" s="346" t="str">
        <f aca="false">N2604&amp;" "&amp;M2604&amp;" "&amp;O2604</f>
        <v>64000 9 1160</v>
      </c>
    </row>
    <row r="2605" customFormat="false" ht="11.25" hidden="false" customHeight="true" outlineLevel="0" collapsed="false">
      <c r="K2605" s="0" t="n">
        <v>2015</v>
      </c>
      <c r="L2605" s="0" t="n">
        <v>50</v>
      </c>
      <c r="M2605" s="0" t="n">
        <v>9</v>
      </c>
      <c r="N2605" s="0" t="n">
        <v>64000</v>
      </c>
      <c r="O2605" s="0" t="n">
        <v>1190</v>
      </c>
      <c r="P2605" s="346" t="n">
        <v>12.5</v>
      </c>
      <c r="Q2605" s="346" t="str">
        <f aca="false">N2605&amp;" "&amp;O2605</f>
        <v>64000 1190</v>
      </c>
      <c r="R2605" s="346" t="str">
        <f aca="false">N2605&amp;" "&amp;M2605&amp;" "&amp;O2605</f>
        <v>64000 9 1190</v>
      </c>
    </row>
    <row r="2606" customFormat="false" ht="11.25" hidden="false" customHeight="true" outlineLevel="0" collapsed="false">
      <c r="K2606" s="0" t="n">
        <v>2015</v>
      </c>
      <c r="L2606" s="0" t="n">
        <v>50</v>
      </c>
      <c r="M2606" s="0" t="n">
        <v>9</v>
      </c>
      <c r="N2606" s="0" t="n">
        <v>65000</v>
      </c>
      <c r="O2606" s="0" t="n">
        <v>1110</v>
      </c>
      <c r="P2606" s="346" t="n">
        <v>1</v>
      </c>
      <c r="Q2606" s="346" t="str">
        <f aca="false">N2606&amp;" "&amp;O2606</f>
        <v>65000 1110</v>
      </c>
      <c r="R2606" s="346" t="str">
        <f aca="false">N2606&amp;" "&amp;M2606&amp;" "&amp;O2606</f>
        <v>65000 9 1110</v>
      </c>
    </row>
    <row r="2607" customFormat="false" ht="11.25" hidden="false" customHeight="true" outlineLevel="0" collapsed="false">
      <c r="K2607" s="0" t="n">
        <v>2015</v>
      </c>
      <c r="L2607" s="0" t="n">
        <v>50</v>
      </c>
      <c r="M2607" s="0" t="n">
        <v>9</v>
      </c>
      <c r="N2607" s="0" t="n">
        <v>65000</v>
      </c>
      <c r="O2607" s="0" t="n">
        <v>1180</v>
      </c>
      <c r="P2607" s="346" t="n">
        <v>18</v>
      </c>
      <c r="Q2607" s="346" t="str">
        <f aca="false">N2607&amp;" "&amp;O2607</f>
        <v>65000 1180</v>
      </c>
      <c r="R2607" s="346" t="str">
        <f aca="false">N2607&amp;" "&amp;M2607&amp;" "&amp;O2607</f>
        <v>65000 9 1180</v>
      </c>
    </row>
    <row r="2608" customFormat="false" ht="11.25" hidden="false" customHeight="true" outlineLevel="0" collapsed="false">
      <c r="K2608" s="0" t="n">
        <v>2015</v>
      </c>
      <c r="L2608" s="0" t="n">
        <v>50</v>
      </c>
      <c r="M2608" s="0" t="n">
        <v>9</v>
      </c>
      <c r="N2608" s="0" t="n">
        <v>68000</v>
      </c>
      <c r="O2608" s="0" t="n">
        <v>1120</v>
      </c>
      <c r="P2608" s="346" t="n">
        <v>2</v>
      </c>
      <c r="Q2608" s="346" t="str">
        <f aca="false">N2608&amp;" "&amp;O2608</f>
        <v>68000 1120</v>
      </c>
      <c r="R2608" s="346" t="str">
        <f aca="false">N2608&amp;" "&amp;M2608&amp;" "&amp;O2608</f>
        <v>68000 9 1120</v>
      </c>
    </row>
    <row r="2609" customFormat="false" ht="11.25" hidden="false" customHeight="true" outlineLevel="0" collapsed="false">
      <c r="K2609" s="0" t="n">
        <v>2015</v>
      </c>
      <c r="L2609" s="0" t="n">
        <v>50</v>
      </c>
      <c r="M2609" s="0" t="n">
        <v>9</v>
      </c>
      <c r="N2609" s="0" t="n">
        <v>68000</v>
      </c>
      <c r="O2609" s="0" t="n">
        <v>1141</v>
      </c>
      <c r="P2609" s="346" t="n">
        <v>4</v>
      </c>
      <c r="Q2609" s="346" t="str">
        <f aca="false">N2609&amp;" "&amp;O2609</f>
        <v>68000 1141</v>
      </c>
      <c r="R2609" s="346" t="str">
        <f aca="false">N2609&amp;" "&amp;M2609&amp;" "&amp;O2609</f>
        <v>68000 9 1141</v>
      </c>
    </row>
    <row r="2610" customFormat="false" ht="11.25" hidden="false" customHeight="true" outlineLevel="0" collapsed="false">
      <c r="K2610" s="0" t="n">
        <v>2015</v>
      </c>
      <c r="L2610" s="0" t="n">
        <v>51</v>
      </c>
      <c r="M2610" s="0" t="n">
        <v>2</v>
      </c>
      <c r="N2610" s="0" t="n">
        <v>61100</v>
      </c>
      <c r="O2610" s="0" t="n">
        <v>1120</v>
      </c>
      <c r="P2610" s="346" t="n">
        <v>60</v>
      </c>
      <c r="Q2610" s="346" t="str">
        <f aca="false">N2610&amp;" "&amp;O2610</f>
        <v>61100 1120</v>
      </c>
      <c r="R2610" s="346" t="str">
        <f aca="false">N2610&amp;" "&amp;M2610&amp;" "&amp;O2610</f>
        <v>61100 2 1120</v>
      </c>
    </row>
    <row r="2611" customFormat="false" ht="11.25" hidden="false" customHeight="true" outlineLevel="0" collapsed="false">
      <c r="K2611" s="0" t="n">
        <v>2015</v>
      </c>
      <c r="L2611" s="0" t="n">
        <v>51</v>
      </c>
      <c r="M2611" s="0" t="n">
        <v>2</v>
      </c>
      <c r="N2611" s="0" t="n">
        <v>61100</v>
      </c>
      <c r="O2611" s="0" t="n">
        <v>1151</v>
      </c>
      <c r="P2611" s="346" t="n">
        <v>14</v>
      </c>
      <c r="Q2611" s="346" t="str">
        <f aca="false">N2611&amp;" "&amp;O2611</f>
        <v>61100 1151</v>
      </c>
      <c r="R2611" s="346" t="str">
        <f aca="false">N2611&amp;" "&amp;M2611&amp;" "&amp;O2611</f>
        <v>61100 2 1151</v>
      </c>
    </row>
    <row r="2612" customFormat="false" ht="11.25" hidden="false" customHeight="true" outlineLevel="0" collapsed="false">
      <c r="K2612" s="0" t="n">
        <v>2015</v>
      </c>
      <c r="L2612" s="0" t="n">
        <v>51</v>
      </c>
      <c r="M2612" s="0" t="n">
        <v>2</v>
      </c>
      <c r="N2612" s="0" t="n">
        <v>61100</v>
      </c>
      <c r="O2612" s="0" t="n">
        <v>1520</v>
      </c>
      <c r="P2612" s="346" t="n">
        <v>10</v>
      </c>
      <c r="Q2612" s="346" t="str">
        <f aca="false">N2612&amp;" "&amp;O2612</f>
        <v>61100 1520</v>
      </c>
      <c r="R2612" s="346" t="str">
        <f aca="false">N2612&amp;" "&amp;M2612&amp;" "&amp;O2612</f>
        <v>61100 2 1520</v>
      </c>
    </row>
    <row r="2613" customFormat="false" ht="11.25" hidden="false" customHeight="true" outlineLevel="0" collapsed="false">
      <c r="K2613" s="0" t="n">
        <v>2015</v>
      </c>
      <c r="L2613" s="0" t="n">
        <v>51</v>
      </c>
      <c r="M2613" s="0" t="n">
        <v>2</v>
      </c>
      <c r="N2613" s="0" t="n">
        <v>61210</v>
      </c>
      <c r="O2613" s="0" t="n">
        <v>1110</v>
      </c>
      <c r="P2613" s="346" t="n">
        <v>0.85</v>
      </c>
      <c r="Q2613" s="346" t="str">
        <f aca="false">N2613&amp;" "&amp;O2613</f>
        <v>61210 1110</v>
      </c>
      <c r="R2613" s="346" t="str">
        <f aca="false">N2613&amp;" "&amp;M2613&amp;" "&amp;O2613</f>
        <v>61210 2 1110</v>
      </c>
    </row>
    <row r="2614" customFormat="false" ht="11.25" hidden="false" customHeight="true" outlineLevel="0" collapsed="false">
      <c r="K2614" s="0" t="n">
        <v>2015</v>
      </c>
      <c r="L2614" s="0" t="n">
        <v>51</v>
      </c>
      <c r="M2614" s="0" t="n">
        <v>2</v>
      </c>
      <c r="N2614" s="0" t="n">
        <v>61210</v>
      </c>
      <c r="O2614" s="0" t="n">
        <v>1120</v>
      </c>
      <c r="P2614" s="346" t="n">
        <v>3.5</v>
      </c>
      <c r="Q2614" s="346" t="str">
        <f aca="false">N2614&amp;" "&amp;O2614</f>
        <v>61210 1120</v>
      </c>
      <c r="R2614" s="346" t="str">
        <f aca="false">N2614&amp;" "&amp;M2614&amp;" "&amp;O2614</f>
        <v>61210 2 1120</v>
      </c>
    </row>
    <row r="2615" customFormat="false" ht="11.25" hidden="false" customHeight="true" outlineLevel="0" collapsed="false">
      <c r="K2615" s="0" t="n">
        <v>2015</v>
      </c>
      <c r="L2615" s="0" t="n">
        <v>51</v>
      </c>
      <c r="M2615" s="0" t="n">
        <v>2</v>
      </c>
      <c r="N2615" s="0" t="n">
        <v>61210</v>
      </c>
      <c r="O2615" s="0" t="n">
        <v>1150</v>
      </c>
      <c r="P2615" s="346" t="n">
        <v>2</v>
      </c>
      <c r="Q2615" s="346" t="str">
        <f aca="false">N2615&amp;" "&amp;O2615</f>
        <v>61210 1150</v>
      </c>
      <c r="R2615" s="346" t="str">
        <f aca="false">N2615&amp;" "&amp;M2615&amp;" "&amp;O2615</f>
        <v>61210 2 1150</v>
      </c>
    </row>
    <row r="2616" customFormat="false" ht="11.25" hidden="false" customHeight="true" outlineLevel="0" collapsed="false">
      <c r="K2616" s="0" t="n">
        <v>2015</v>
      </c>
      <c r="L2616" s="0" t="n">
        <v>51</v>
      </c>
      <c r="M2616" s="0" t="n">
        <v>2</v>
      </c>
      <c r="N2616" s="0" t="n">
        <v>61230</v>
      </c>
      <c r="O2616" s="0" t="n">
        <v>1120</v>
      </c>
      <c r="P2616" s="346" t="n">
        <v>0.25</v>
      </c>
      <c r="Q2616" s="346" t="str">
        <f aca="false">N2616&amp;" "&amp;O2616</f>
        <v>61230 1120</v>
      </c>
      <c r="R2616" s="346" t="str">
        <f aca="false">N2616&amp;" "&amp;M2616&amp;" "&amp;O2616</f>
        <v>61230 2 1120</v>
      </c>
    </row>
    <row r="2617" customFormat="false" ht="11.25" hidden="false" customHeight="true" outlineLevel="0" collapsed="false">
      <c r="K2617" s="0" t="n">
        <v>2015</v>
      </c>
      <c r="L2617" s="0" t="n">
        <v>51</v>
      </c>
      <c r="M2617" s="0" t="n">
        <v>2</v>
      </c>
      <c r="N2617" s="0" t="n">
        <v>61310</v>
      </c>
      <c r="O2617" s="0" t="n">
        <v>1110</v>
      </c>
      <c r="P2617" s="346" t="n">
        <v>0.75</v>
      </c>
      <c r="Q2617" s="346" t="str">
        <f aca="false">N2617&amp;" "&amp;O2617</f>
        <v>61310 1110</v>
      </c>
      <c r="R2617" s="346" t="str">
        <f aca="false">N2617&amp;" "&amp;M2617&amp;" "&amp;O2617</f>
        <v>61310 2 1110</v>
      </c>
    </row>
    <row r="2618" customFormat="false" ht="11.25" hidden="false" customHeight="true" outlineLevel="0" collapsed="false">
      <c r="K2618" s="0" t="n">
        <v>2015</v>
      </c>
      <c r="L2618" s="0" t="n">
        <v>51</v>
      </c>
      <c r="M2618" s="0" t="n">
        <v>2</v>
      </c>
      <c r="N2618" s="0" t="n">
        <v>61320</v>
      </c>
      <c r="O2618" s="0" t="n">
        <v>1122</v>
      </c>
      <c r="P2618" s="346" t="n">
        <v>2</v>
      </c>
      <c r="Q2618" s="346" t="str">
        <f aca="false">N2618&amp;" "&amp;O2618</f>
        <v>61320 1122</v>
      </c>
      <c r="R2618" s="346" t="str">
        <f aca="false">N2618&amp;" "&amp;M2618&amp;" "&amp;O2618</f>
        <v>61320 2 1122</v>
      </c>
    </row>
    <row r="2619" customFormat="false" ht="11.25" hidden="false" customHeight="true" outlineLevel="0" collapsed="false">
      <c r="K2619" s="0" t="n">
        <v>2015</v>
      </c>
      <c r="L2619" s="0" t="n">
        <v>51</v>
      </c>
      <c r="M2619" s="0" t="n">
        <v>2</v>
      </c>
      <c r="N2619" s="0" t="n">
        <v>61410</v>
      </c>
      <c r="O2619" s="0" t="n">
        <v>1126</v>
      </c>
      <c r="P2619" s="346" t="n">
        <v>2</v>
      </c>
      <c r="Q2619" s="346" t="str">
        <f aca="false">N2619&amp;" "&amp;O2619</f>
        <v>61410 1126</v>
      </c>
      <c r="R2619" s="346" t="str">
        <f aca="false">N2619&amp;" "&amp;M2619&amp;" "&amp;O2619</f>
        <v>61410 2 1126</v>
      </c>
    </row>
    <row r="2620" customFormat="false" ht="11.25" hidden="false" customHeight="true" outlineLevel="0" collapsed="false">
      <c r="K2620" s="0" t="n">
        <v>2015</v>
      </c>
      <c r="L2620" s="0" t="n">
        <v>51</v>
      </c>
      <c r="M2620" s="0" t="n">
        <v>2</v>
      </c>
      <c r="N2620" s="0" t="n">
        <v>61410</v>
      </c>
      <c r="O2620" s="0" t="n">
        <v>1127</v>
      </c>
      <c r="P2620" s="346" t="n">
        <v>2.5</v>
      </c>
      <c r="Q2620" s="346" t="str">
        <f aca="false">N2620&amp;" "&amp;O2620</f>
        <v>61410 1127</v>
      </c>
      <c r="R2620" s="346" t="str">
        <f aca="false">N2620&amp;" "&amp;M2620&amp;" "&amp;O2620</f>
        <v>61410 2 1127</v>
      </c>
    </row>
    <row r="2621" customFormat="false" ht="11.25" hidden="false" customHeight="true" outlineLevel="0" collapsed="false">
      <c r="K2621" s="0" t="n">
        <v>2015</v>
      </c>
      <c r="L2621" s="0" t="n">
        <v>51</v>
      </c>
      <c r="M2621" s="0" t="n">
        <v>2</v>
      </c>
      <c r="N2621" s="0" t="n">
        <v>61410</v>
      </c>
      <c r="O2621" s="0" t="n">
        <v>1150</v>
      </c>
      <c r="P2621" s="346" t="n">
        <v>4</v>
      </c>
      <c r="Q2621" s="346" t="str">
        <f aca="false">N2621&amp;" "&amp;O2621</f>
        <v>61410 1150</v>
      </c>
      <c r="R2621" s="346" t="str">
        <f aca="false">N2621&amp;" "&amp;M2621&amp;" "&amp;O2621</f>
        <v>61410 2 1150</v>
      </c>
    </row>
    <row r="2622" customFormat="false" ht="11.25" hidden="false" customHeight="true" outlineLevel="0" collapsed="false">
      <c r="K2622" s="0" t="n">
        <v>2015</v>
      </c>
      <c r="L2622" s="0" t="n">
        <v>51</v>
      </c>
      <c r="M2622" s="0" t="n">
        <v>3</v>
      </c>
      <c r="N2622" s="0" t="n">
        <v>61100</v>
      </c>
      <c r="O2622" s="0" t="n">
        <v>1120</v>
      </c>
      <c r="P2622" s="346" t="n">
        <v>51</v>
      </c>
      <c r="Q2622" s="346" t="str">
        <f aca="false">N2622&amp;" "&amp;O2622</f>
        <v>61100 1120</v>
      </c>
      <c r="R2622" s="346" t="str">
        <f aca="false">N2622&amp;" "&amp;M2622&amp;" "&amp;O2622</f>
        <v>61100 3 1120</v>
      </c>
    </row>
    <row r="2623" customFormat="false" ht="11.25" hidden="false" customHeight="true" outlineLevel="0" collapsed="false">
      <c r="K2623" s="0" t="n">
        <v>2015</v>
      </c>
      <c r="L2623" s="0" t="n">
        <v>51</v>
      </c>
      <c r="M2623" s="0" t="n">
        <v>3</v>
      </c>
      <c r="N2623" s="0" t="n">
        <v>61100</v>
      </c>
      <c r="O2623" s="0" t="n">
        <v>1151</v>
      </c>
      <c r="P2623" s="346" t="n">
        <v>7.5</v>
      </c>
      <c r="Q2623" s="346" t="str">
        <f aca="false">N2623&amp;" "&amp;O2623</f>
        <v>61100 1151</v>
      </c>
      <c r="R2623" s="346" t="str">
        <f aca="false">N2623&amp;" "&amp;M2623&amp;" "&amp;O2623</f>
        <v>61100 3 1151</v>
      </c>
    </row>
    <row r="2624" customFormat="false" ht="11.25" hidden="false" customHeight="true" outlineLevel="0" collapsed="false">
      <c r="K2624" s="0" t="n">
        <v>2015</v>
      </c>
      <c r="L2624" s="0" t="n">
        <v>51</v>
      </c>
      <c r="M2624" s="0" t="n">
        <v>3</v>
      </c>
      <c r="N2624" s="0" t="n">
        <v>61100</v>
      </c>
      <c r="O2624" s="0" t="n">
        <v>1520</v>
      </c>
      <c r="P2624" s="346" t="n">
        <v>11</v>
      </c>
      <c r="Q2624" s="346" t="str">
        <f aca="false">N2624&amp;" "&amp;O2624</f>
        <v>61100 1520</v>
      </c>
      <c r="R2624" s="346" t="str">
        <f aca="false">N2624&amp;" "&amp;M2624&amp;" "&amp;O2624</f>
        <v>61100 3 1520</v>
      </c>
    </row>
    <row r="2625" customFormat="false" ht="11.25" hidden="false" customHeight="true" outlineLevel="0" collapsed="false">
      <c r="K2625" s="0" t="n">
        <v>2015</v>
      </c>
      <c r="L2625" s="0" t="n">
        <v>51</v>
      </c>
      <c r="M2625" s="0" t="n">
        <v>3</v>
      </c>
      <c r="N2625" s="0" t="n">
        <v>61210</v>
      </c>
      <c r="O2625" s="0" t="n">
        <v>1110</v>
      </c>
      <c r="P2625" s="346" t="n">
        <v>0.5</v>
      </c>
      <c r="Q2625" s="346" t="str">
        <f aca="false">N2625&amp;" "&amp;O2625</f>
        <v>61210 1110</v>
      </c>
      <c r="R2625" s="346" t="str">
        <f aca="false">N2625&amp;" "&amp;M2625&amp;" "&amp;O2625</f>
        <v>61210 3 1110</v>
      </c>
    </row>
    <row r="2626" customFormat="false" ht="11.25" hidden="false" customHeight="true" outlineLevel="0" collapsed="false">
      <c r="K2626" s="0" t="n">
        <v>2015</v>
      </c>
      <c r="L2626" s="0" t="n">
        <v>51</v>
      </c>
      <c r="M2626" s="0" t="n">
        <v>3</v>
      </c>
      <c r="N2626" s="0" t="n">
        <v>61210</v>
      </c>
      <c r="O2626" s="0" t="n">
        <v>1120</v>
      </c>
      <c r="P2626" s="346" t="n">
        <v>3</v>
      </c>
      <c r="Q2626" s="346" t="str">
        <f aca="false">N2626&amp;" "&amp;O2626</f>
        <v>61210 1120</v>
      </c>
      <c r="R2626" s="346" t="str">
        <f aca="false">N2626&amp;" "&amp;M2626&amp;" "&amp;O2626</f>
        <v>61210 3 1120</v>
      </c>
    </row>
    <row r="2627" customFormat="false" ht="11.25" hidden="false" customHeight="true" outlineLevel="0" collapsed="false">
      <c r="K2627" s="0" t="n">
        <v>2015</v>
      </c>
      <c r="L2627" s="0" t="n">
        <v>51</v>
      </c>
      <c r="M2627" s="0" t="n">
        <v>3</v>
      </c>
      <c r="N2627" s="0" t="n">
        <v>61210</v>
      </c>
      <c r="O2627" s="0" t="n">
        <v>1150</v>
      </c>
      <c r="P2627" s="346" t="n">
        <v>2</v>
      </c>
      <c r="Q2627" s="346" t="str">
        <f aca="false">N2627&amp;" "&amp;O2627</f>
        <v>61210 1150</v>
      </c>
      <c r="R2627" s="346" t="str">
        <f aca="false">N2627&amp;" "&amp;M2627&amp;" "&amp;O2627</f>
        <v>61210 3 1150</v>
      </c>
    </row>
    <row r="2628" customFormat="false" ht="11.25" hidden="false" customHeight="true" outlineLevel="0" collapsed="false">
      <c r="K2628" s="0" t="n">
        <v>2015</v>
      </c>
      <c r="L2628" s="0" t="n">
        <v>51</v>
      </c>
      <c r="M2628" s="0" t="n">
        <v>3</v>
      </c>
      <c r="N2628" s="0" t="n">
        <v>61230</v>
      </c>
      <c r="O2628" s="0" t="n">
        <v>1120</v>
      </c>
      <c r="P2628" s="346" t="n">
        <v>0.15</v>
      </c>
      <c r="Q2628" s="346" t="str">
        <f aca="false">N2628&amp;" "&amp;O2628</f>
        <v>61230 1120</v>
      </c>
      <c r="R2628" s="346" t="str">
        <f aca="false">N2628&amp;" "&amp;M2628&amp;" "&amp;O2628</f>
        <v>61230 3 1120</v>
      </c>
    </row>
    <row r="2629" customFormat="false" ht="11.25" hidden="false" customHeight="true" outlineLevel="0" collapsed="false">
      <c r="K2629" s="0" t="n">
        <v>2015</v>
      </c>
      <c r="L2629" s="0" t="n">
        <v>51</v>
      </c>
      <c r="M2629" s="0" t="n">
        <v>3</v>
      </c>
      <c r="N2629" s="0" t="n">
        <v>61310</v>
      </c>
      <c r="O2629" s="0" t="n">
        <v>1110</v>
      </c>
      <c r="P2629" s="346" t="n">
        <v>0.3</v>
      </c>
      <c r="Q2629" s="346" t="str">
        <f aca="false">N2629&amp;" "&amp;O2629</f>
        <v>61310 1110</v>
      </c>
      <c r="R2629" s="346" t="str">
        <f aca="false">N2629&amp;" "&amp;M2629&amp;" "&amp;O2629</f>
        <v>61310 3 1110</v>
      </c>
    </row>
    <row r="2630" customFormat="false" ht="11.25" hidden="false" customHeight="true" outlineLevel="0" collapsed="false">
      <c r="K2630" s="0" t="n">
        <v>2015</v>
      </c>
      <c r="L2630" s="0" t="n">
        <v>51</v>
      </c>
      <c r="M2630" s="0" t="n">
        <v>3</v>
      </c>
      <c r="N2630" s="0" t="n">
        <v>61320</v>
      </c>
      <c r="O2630" s="0" t="n">
        <v>1122</v>
      </c>
      <c r="P2630" s="346" t="n">
        <v>1.75</v>
      </c>
      <c r="Q2630" s="346" t="str">
        <f aca="false">N2630&amp;" "&amp;O2630</f>
        <v>61320 1122</v>
      </c>
      <c r="R2630" s="346" t="str">
        <f aca="false">N2630&amp;" "&amp;M2630&amp;" "&amp;O2630</f>
        <v>61320 3 1122</v>
      </c>
    </row>
    <row r="2631" customFormat="false" ht="11.25" hidden="false" customHeight="true" outlineLevel="0" collapsed="false">
      <c r="K2631" s="0" t="n">
        <v>2015</v>
      </c>
      <c r="L2631" s="0" t="n">
        <v>51</v>
      </c>
      <c r="M2631" s="0" t="n">
        <v>3</v>
      </c>
      <c r="N2631" s="0" t="n">
        <v>61410</v>
      </c>
      <c r="O2631" s="0" t="n">
        <v>1126</v>
      </c>
      <c r="P2631" s="346" t="n">
        <v>1.7</v>
      </c>
      <c r="Q2631" s="346" t="str">
        <f aca="false">N2631&amp;" "&amp;O2631</f>
        <v>61410 1126</v>
      </c>
      <c r="R2631" s="346" t="str">
        <f aca="false">N2631&amp;" "&amp;M2631&amp;" "&amp;O2631</f>
        <v>61410 3 1126</v>
      </c>
    </row>
    <row r="2632" customFormat="false" ht="11.25" hidden="false" customHeight="true" outlineLevel="0" collapsed="false">
      <c r="K2632" s="0" t="n">
        <v>2015</v>
      </c>
      <c r="L2632" s="0" t="n">
        <v>51</v>
      </c>
      <c r="M2632" s="0" t="n">
        <v>3</v>
      </c>
      <c r="N2632" s="0" t="n">
        <v>61410</v>
      </c>
      <c r="O2632" s="0" t="n">
        <v>1127</v>
      </c>
      <c r="P2632" s="346" t="n">
        <v>1.75</v>
      </c>
      <c r="Q2632" s="346" t="str">
        <f aca="false">N2632&amp;" "&amp;O2632</f>
        <v>61410 1127</v>
      </c>
      <c r="R2632" s="346" t="str">
        <f aca="false">N2632&amp;" "&amp;M2632&amp;" "&amp;O2632</f>
        <v>61410 3 1127</v>
      </c>
    </row>
    <row r="2633" customFormat="false" ht="11.25" hidden="false" customHeight="true" outlineLevel="0" collapsed="false">
      <c r="K2633" s="0" t="n">
        <v>2015</v>
      </c>
      <c r="L2633" s="0" t="n">
        <v>51</v>
      </c>
      <c r="M2633" s="0" t="n">
        <v>3</v>
      </c>
      <c r="N2633" s="0" t="n">
        <v>61410</v>
      </c>
      <c r="O2633" s="0" t="n">
        <v>1150</v>
      </c>
      <c r="P2633" s="346" t="n">
        <v>3.5</v>
      </c>
      <c r="Q2633" s="346" t="str">
        <f aca="false">N2633&amp;" "&amp;O2633</f>
        <v>61410 1150</v>
      </c>
      <c r="R2633" s="346" t="str">
        <f aca="false">N2633&amp;" "&amp;M2633&amp;" "&amp;O2633</f>
        <v>61410 3 1150</v>
      </c>
    </row>
    <row r="2634" customFormat="false" ht="11.25" hidden="false" customHeight="true" outlineLevel="0" collapsed="false">
      <c r="K2634" s="0" t="n">
        <v>2015</v>
      </c>
      <c r="L2634" s="0" t="n">
        <v>51</v>
      </c>
      <c r="M2634" s="0" t="n">
        <v>9</v>
      </c>
      <c r="N2634" s="0" t="n">
        <v>61100</v>
      </c>
      <c r="O2634" s="0" t="n">
        <v>1120</v>
      </c>
      <c r="P2634" s="346" t="n">
        <v>3.5</v>
      </c>
      <c r="Q2634" s="346" t="str">
        <f aca="false">N2634&amp;" "&amp;O2634</f>
        <v>61100 1120</v>
      </c>
      <c r="R2634" s="346" t="str">
        <f aca="false">N2634&amp;" "&amp;M2634&amp;" "&amp;O2634</f>
        <v>61100 9 1120</v>
      </c>
    </row>
    <row r="2635" customFormat="false" ht="11.25" hidden="false" customHeight="true" outlineLevel="0" collapsed="false">
      <c r="K2635" s="0" t="n">
        <v>2015</v>
      </c>
      <c r="L2635" s="0" t="n">
        <v>51</v>
      </c>
      <c r="M2635" s="0" t="n">
        <v>9</v>
      </c>
      <c r="N2635" s="0" t="n">
        <v>61100</v>
      </c>
      <c r="O2635" s="0" t="n">
        <v>1150</v>
      </c>
      <c r="P2635" s="346" t="n">
        <v>3.25</v>
      </c>
      <c r="Q2635" s="346" t="str">
        <f aca="false">N2635&amp;" "&amp;O2635</f>
        <v>61100 1150</v>
      </c>
      <c r="R2635" s="346" t="str">
        <f aca="false">N2635&amp;" "&amp;M2635&amp;" "&amp;O2635</f>
        <v>61100 9 1150</v>
      </c>
    </row>
    <row r="2636" customFormat="false" ht="11.25" hidden="false" customHeight="true" outlineLevel="0" collapsed="false">
      <c r="K2636" s="0" t="n">
        <v>2015</v>
      </c>
      <c r="L2636" s="0" t="n">
        <v>51</v>
      </c>
      <c r="M2636" s="0" t="n">
        <v>9</v>
      </c>
      <c r="N2636" s="0" t="n">
        <v>62100</v>
      </c>
      <c r="O2636" s="0" t="n">
        <v>1110</v>
      </c>
      <c r="P2636" s="346" t="n">
        <v>1</v>
      </c>
      <c r="Q2636" s="346" t="str">
        <f aca="false">N2636&amp;" "&amp;O2636</f>
        <v>62100 1110</v>
      </c>
      <c r="R2636" s="346" t="str">
        <f aca="false">N2636&amp;" "&amp;M2636&amp;" "&amp;O2636</f>
        <v>62100 9 1110</v>
      </c>
    </row>
    <row r="2637" customFormat="false" ht="11.25" hidden="false" customHeight="true" outlineLevel="0" collapsed="false">
      <c r="K2637" s="0" t="n">
        <v>2015</v>
      </c>
      <c r="L2637" s="0" t="n">
        <v>51</v>
      </c>
      <c r="M2637" s="0" t="n">
        <v>9</v>
      </c>
      <c r="N2637" s="0" t="n">
        <v>62100</v>
      </c>
      <c r="O2637" s="0" t="n">
        <v>1111</v>
      </c>
      <c r="P2637" s="346" t="n">
        <v>5</v>
      </c>
      <c r="Q2637" s="346" t="str">
        <f aca="false">N2637&amp;" "&amp;O2637</f>
        <v>62100 1111</v>
      </c>
      <c r="R2637" s="346" t="str">
        <f aca="false">N2637&amp;" "&amp;M2637&amp;" "&amp;O2637</f>
        <v>62100 9 1111</v>
      </c>
    </row>
    <row r="2638" customFormat="false" ht="11.25" hidden="false" customHeight="true" outlineLevel="0" collapsed="false">
      <c r="K2638" s="0" t="n">
        <v>2015</v>
      </c>
      <c r="L2638" s="0" t="n">
        <v>51</v>
      </c>
      <c r="M2638" s="0" t="n">
        <v>9</v>
      </c>
      <c r="N2638" s="0" t="n">
        <v>62100</v>
      </c>
      <c r="O2638" s="0" t="n">
        <v>1112</v>
      </c>
      <c r="P2638" s="346" t="n">
        <v>0.75</v>
      </c>
      <c r="Q2638" s="346" t="str">
        <f aca="false">N2638&amp;" "&amp;O2638</f>
        <v>62100 1112</v>
      </c>
      <c r="R2638" s="346" t="str">
        <f aca="false">N2638&amp;" "&amp;M2638&amp;" "&amp;O2638</f>
        <v>62100 9 1112</v>
      </c>
    </row>
    <row r="2639" customFormat="false" ht="11.25" hidden="false" customHeight="true" outlineLevel="0" collapsed="false">
      <c r="K2639" s="0" t="n">
        <v>2015</v>
      </c>
      <c r="L2639" s="0" t="n">
        <v>51</v>
      </c>
      <c r="M2639" s="0" t="n">
        <v>9</v>
      </c>
      <c r="N2639" s="0" t="n">
        <v>62100</v>
      </c>
      <c r="O2639" s="0" t="n">
        <v>1113</v>
      </c>
      <c r="P2639" s="346" t="n">
        <v>0.1</v>
      </c>
      <c r="Q2639" s="346" t="str">
        <f aca="false">N2639&amp;" "&amp;O2639</f>
        <v>62100 1113</v>
      </c>
      <c r="R2639" s="346" t="str">
        <f aca="false">N2639&amp;" "&amp;M2639&amp;" "&amp;O2639</f>
        <v>62100 9 1113</v>
      </c>
    </row>
    <row r="2640" customFormat="false" ht="11.25" hidden="false" customHeight="true" outlineLevel="0" collapsed="false">
      <c r="K2640" s="0" t="n">
        <v>2015</v>
      </c>
      <c r="L2640" s="0" t="n">
        <v>51</v>
      </c>
      <c r="M2640" s="0" t="n">
        <v>9</v>
      </c>
      <c r="N2640" s="0" t="n">
        <v>62100</v>
      </c>
      <c r="O2640" s="0" t="n">
        <v>1150</v>
      </c>
      <c r="P2640" s="346" t="n">
        <v>3</v>
      </c>
      <c r="Q2640" s="346" t="str">
        <f aca="false">N2640&amp;" "&amp;O2640</f>
        <v>62100 1150</v>
      </c>
      <c r="R2640" s="346" t="str">
        <f aca="false">N2640&amp;" "&amp;M2640&amp;" "&amp;O2640</f>
        <v>62100 9 1150</v>
      </c>
    </row>
    <row r="2641" customFormat="false" ht="11.25" hidden="false" customHeight="true" outlineLevel="0" collapsed="false">
      <c r="K2641" s="0" t="n">
        <v>2015</v>
      </c>
      <c r="L2641" s="0" t="n">
        <v>51</v>
      </c>
      <c r="M2641" s="0" t="n">
        <v>9</v>
      </c>
      <c r="N2641" s="0" t="n">
        <v>62200</v>
      </c>
      <c r="O2641" s="0" t="n">
        <v>1110</v>
      </c>
      <c r="P2641" s="346" t="n">
        <v>0.55</v>
      </c>
      <c r="Q2641" s="346" t="str">
        <f aca="false">N2641&amp;" "&amp;O2641</f>
        <v>62200 1110</v>
      </c>
      <c r="R2641" s="346" t="str">
        <f aca="false">N2641&amp;" "&amp;M2641&amp;" "&amp;O2641</f>
        <v>62200 9 1110</v>
      </c>
    </row>
    <row r="2642" customFormat="false" ht="11.25" hidden="false" customHeight="true" outlineLevel="0" collapsed="false">
      <c r="K2642" s="0" t="n">
        <v>2015</v>
      </c>
      <c r="L2642" s="0" t="n">
        <v>51</v>
      </c>
      <c r="M2642" s="0" t="n">
        <v>9</v>
      </c>
      <c r="N2642" s="0" t="n">
        <v>62200</v>
      </c>
      <c r="O2642" s="0" t="n">
        <v>1131</v>
      </c>
      <c r="P2642" s="346" t="n">
        <v>3</v>
      </c>
      <c r="Q2642" s="346" t="str">
        <f aca="false">N2642&amp;" "&amp;O2642</f>
        <v>62200 1131</v>
      </c>
      <c r="R2642" s="346" t="str">
        <f aca="false">N2642&amp;" "&amp;M2642&amp;" "&amp;O2642</f>
        <v>62200 9 1131</v>
      </c>
    </row>
    <row r="2643" customFormat="false" ht="11.25" hidden="false" customHeight="true" outlineLevel="0" collapsed="false">
      <c r="K2643" s="0" t="n">
        <v>2015</v>
      </c>
      <c r="L2643" s="0" t="n">
        <v>51</v>
      </c>
      <c r="M2643" s="0" t="n">
        <v>9</v>
      </c>
      <c r="N2643" s="0" t="n">
        <v>62200</v>
      </c>
      <c r="O2643" s="0" t="n">
        <v>1132</v>
      </c>
      <c r="P2643" s="346" t="n">
        <v>1</v>
      </c>
      <c r="Q2643" s="346" t="str">
        <f aca="false">N2643&amp;" "&amp;O2643</f>
        <v>62200 1132</v>
      </c>
      <c r="R2643" s="346" t="str">
        <f aca="false">N2643&amp;" "&amp;M2643&amp;" "&amp;O2643</f>
        <v>62200 9 1132</v>
      </c>
    </row>
    <row r="2644" customFormat="false" ht="11.25" hidden="false" customHeight="true" outlineLevel="0" collapsed="false">
      <c r="K2644" s="0" t="n">
        <v>2015</v>
      </c>
      <c r="L2644" s="0" t="n">
        <v>51</v>
      </c>
      <c r="M2644" s="0" t="n">
        <v>9</v>
      </c>
      <c r="N2644" s="0" t="n">
        <v>63000</v>
      </c>
      <c r="O2644" s="0" t="n">
        <v>1110</v>
      </c>
      <c r="P2644" s="346" t="n">
        <v>0.5</v>
      </c>
      <c r="Q2644" s="346" t="str">
        <f aca="false">N2644&amp;" "&amp;O2644</f>
        <v>63000 1110</v>
      </c>
      <c r="R2644" s="346" t="str">
        <f aca="false">N2644&amp;" "&amp;M2644&amp;" "&amp;O2644</f>
        <v>63000 9 1110</v>
      </c>
    </row>
    <row r="2645" customFormat="false" ht="11.25" hidden="false" customHeight="true" outlineLevel="0" collapsed="false">
      <c r="K2645" s="0" t="n">
        <v>2015</v>
      </c>
      <c r="L2645" s="0" t="n">
        <v>51</v>
      </c>
      <c r="M2645" s="0" t="n">
        <v>9</v>
      </c>
      <c r="N2645" s="0" t="n">
        <v>63000</v>
      </c>
      <c r="O2645" s="0" t="n">
        <v>1150</v>
      </c>
      <c r="P2645" s="346" t="n">
        <v>0.75</v>
      </c>
      <c r="Q2645" s="346" t="str">
        <f aca="false">N2645&amp;" "&amp;O2645</f>
        <v>63000 1150</v>
      </c>
      <c r="R2645" s="346" t="str">
        <f aca="false">N2645&amp;" "&amp;M2645&amp;" "&amp;O2645</f>
        <v>63000 9 1150</v>
      </c>
    </row>
    <row r="2646" customFormat="false" ht="11.25" hidden="false" customHeight="true" outlineLevel="0" collapsed="false">
      <c r="K2646" s="0" t="n">
        <v>2015</v>
      </c>
      <c r="L2646" s="0" t="n">
        <v>51</v>
      </c>
      <c r="M2646" s="0" t="n">
        <v>9</v>
      </c>
      <c r="N2646" s="0" t="n">
        <v>63000</v>
      </c>
      <c r="O2646" s="0" t="n">
        <v>1170</v>
      </c>
      <c r="P2646" s="346" t="n">
        <v>31</v>
      </c>
      <c r="Q2646" s="346" t="str">
        <f aca="false">N2646&amp;" "&amp;O2646</f>
        <v>63000 1170</v>
      </c>
      <c r="R2646" s="346" t="str">
        <f aca="false">N2646&amp;" "&amp;M2646&amp;" "&amp;O2646</f>
        <v>63000 9 1170</v>
      </c>
    </row>
    <row r="2647" customFormat="false" ht="11.25" hidden="false" customHeight="true" outlineLevel="0" collapsed="false">
      <c r="K2647" s="0" t="n">
        <v>2015</v>
      </c>
      <c r="L2647" s="0" t="n">
        <v>51</v>
      </c>
      <c r="M2647" s="0" t="n">
        <v>9</v>
      </c>
      <c r="N2647" s="0" t="n">
        <v>64000</v>
      </c>
      <c r="O2647" s="0" t="n">
        <v>1110</v>
      </c>
      <c r="P2647" s="346" t="n">
        <v>0.5</v>
      </c>
      <c r="Q2647" s="346" t="str">
        <f aca="false">N2647&amp;" "&amp;O2647</f>
        <v>64000 1110</v>
      </c>
      <c r="R2647" s="346" t="str">
        <f aca="false">N2647&amp;" "&amp;M2647&amp;" "&amp;O2647</f>
        <v>64000 9 1110</v>
      </c>
    </row>
    <row r="2648" customFormat="false" ht="11.25" hidden="false" customHeight="true" outlineLevel="0" collapsed="false">
      <c r="K2648" s="0" t="n">
        <v>2015</v>
      </c>
      <c r="L2648" s="0" t="n">
        <v>51</v>
      </c>
      <c r="M2648" s="0" t="n">
        <v>9</v>
      </c>
      <c r="N2648" s="0" t="n">
        <v>64000</v>
      </c>
      <c r="O2648" s="0" t="n">
        <v>1142</v>
      </c>
      <c r="P2648" s="346" t="n">
        <v>0.11</v>
      </c>
      <c r="Q2648" s="346" t="str">
        <f aca="false">N2648&amp;" "&amp;O2648</f>
        <v>64000 1142</v>
      </c>
      <c r="R2648" s="346" t="str">
        <f aca="false">N2648&amp;" "&amp;M2648&amp;" "&amp;O2648</f>
        <v>64000 9 1142</v>
      </c>
    </row>
    <row r="2649" customFormat="false" ht="11.25" hidden="false" customHeight="true" outlineLevel="0" collapsed="false">
      <c r="K2649" s="0" t="n">
        <v>2015</v>
      </c>
      <c r="L2649" s="0" t="n">
        <v>51</v>
      </c>
      <c r="M2649" s="0" t="n">
        <v>9</v>
      </c>
      <c r="N2649" s="0" t="n">
        <v>64000</v>
      </c>
      <c r="O2649" s="0" t="n">
        <v>1180</v>
      </c>
      <c r="P2649" s="346" t="n">
        <v>8</v>
      </c>
      <c r="Q2649" s="346" t="str">
        <f aca="false">N2649&amp;" "&amp;O2649</f>
        <v>64000 1180</v>
      </c>
      <c r="R2649" s="346" t="str">
        <f aca="false">N2649&amp;" "&amp;M2649&amp;" "&amp;O2649</f>
        <v>64000 9 1180</v>
      </c>
    </row>
    <row r="2650" customFormat="false" ht="11.25" hidden="false" customHeight="true" outlineLevel="0" collapsed="false">
      <c r="K2650" s="0" t="n">
        <v>2015</v>
      </c>
      <c r="L2650" s="0" t="n">
        <v>51</v>
      </c>
      <c r="M2650" s="0" t="n">
        <v>9</v>
      </c>
      <c r="N2650" s="0" t="n">
        <v>64000</v>
      </c>
      <c r="O2650" s="0" t="n">
        <v>1190</v>
      </c>
      <c r="P2650" s="346" t="n">
        <v>10</v>
      </c>
      <c r="Q2650" s="346" t="str">
        <f aca="false">N2650&amp;" "&amp;O2650</f>
        <v>64000 1190</v>
      </c>
      <c r="R2650" s="346" t="str">
        <f aca="false">N2650&amp;" "&amp;M2650&amp;" "&amp;O2650</f>
        <v>64000 9 1190</v>
      </c>
    </row>
    <row r="2651" customFormat="false" ht="11.25" hidden="false" customHeight="true" outlineLevel="0" collapsed="false">
      <c r="K2651" s="0" t="n">
        <v>2015</v>
      </c>
      <c r="L2651" s="0" t="n">
        <v>51</v>
      </c>
      <c r="M2651" s="0" t="n">
        <v>9</v>
      </c>
      <c r="N2651" s="0" t="n">
        <v>65000</v>
      </c>
      <c r="O2651" s="0" t="n">
        <v>1110</v>
      </c>
      <c r="P2651" s="346" t="n">
        <v>2</v>
      </c>
      <c r="Q2651" s="346" t="str">
        <f aca="false">N2651&amp;" "&amp;O2651</f>
        <v>65000 1110</v>
      </c>
      <c r="R2651" s="346" t="str">
        <f aca="false">N2651&amp;" "&amp;M2651&amp;" "&amp;O2651</f>
        <v>65000 9 1110</v>
      </c>
    </row>
    <row r="2652" customFormat="false" ht="11.25" hidden="false" customHeight="true" outlineLevel="0" collapsed="false">
      <c r="K2652" s="0" t="n">
        <v>2015</v>
      </c>
      <c r="L2652" s="0" t="n">
        <v>51</v>
      </c>
      <c r="M2652" s="0" t="n">
        <v>9</v>
      </c>
      <c r="N2652" s="0" t="n">
        <v>65000</v>
      </c>
      <c r="O2652" s="0" t="n">
        <v>1190</v>
      </c>
      <c r="P2652" s="346" t="n">
        <v>10</v>
      </c>
      <c r="Q2652" s="346" t="str">
        <f aca="false">N2652&amp;" "&amp;O2652</f>
        <v>65000 1190</v>
      </c>
      <c r="R2652" s="346" t="str">
        <f aca="false">N2652&amp;" "&amp;M2652&amp;" "&amp;O2652</f>
        <v>65000 9 1190</v>
      </c>
    </row>
    <row r="2653" customFormat="false" ht="11.25" hidden="false" customHeight="true" outlineLevel="0" collapsed="false">
      <c r="K2653" s="0" t="n">
        <v>2015</v>
      </c>
      <c r="L2653" s="0" t="n">
        <v>51</v>
      </c>
      <c r="M2653" s="0" t="n">
        <v>9</v>
      </c>
      <c r="N2653" s="0" t="n">
        <v>68000</v>
      </c>
      <c r="O2653" s="0" t="n">
        <v>1110</v>
      </c>
      <c r="P2653" s="346" t="n">
        <v>1.75</v>
      </c>
      <c r="Q2653" s="346" t="str">
        <f aca="false">N2653&amp;" "&amp;O2653</f>
        <v>68000 1110</v>
      </c>
      <c r="R2653" s="346" t="str">
        <f aca="false">N2653&amp;" "&amp;M2653&amp;" "&amp;O2653</f>
        <v>68000 9 1110</v>
      </c>
    </row>
    <row r="2654" customFormat="false" ht="11.25" hidden="false" customHeight="true" outlineLevel="0" collapsed="false">
      <c r="K2654" s="0" t="n">
        <v>2015</v>
      </c>
      <c r="L2654" s="0" t="n">
        <v>51</v>
      </c>
      <c r="M2654" s="0" t="n">
        <v>9</v>
      </c>
      <c r="N2654" s="0" t="n">
        <v>68000</v>
      </c>
      <c r="O2654" s="0" t="n">
        <v>1150</v>
      </c>
      <c r="P2654" s="346" t="n">
        <v>2</v>
      </c>
      <c r="Q2654" s="346" t="str">
        <f aca="false">N2654&amp;" "&amp;O2654</f>
        <v>68000 1150</v>
      </c>
      <c r="R2654" s="346" t="str">
        <f aca="false">N2654&amp;" "&amp;M2654&amp;" "&amp;O2654</f>
        <v>68000 9 1150</v>
      </c>
    </row>
    <row r="2655" customFormat="false" ht="11.25" hidden="false" customHeight="true" outlineLevel="0" collapsed="false">
      <c r="K2655" s="0" t="n">
        <v>2015</v>
      </c>
      <c r="L2655" s="0" t="n">
        <v>52</v>
      </c>
      <c r="M2655" s="0" t="n">
        <v>2</v>
      </c>
      <c r="N2655" s="0" t="n">
        <v>61310</v>
      </c>
      <c r="O2655" s="0" t="n">
        <v>1150</v>
      </c>
      <c r="P2655" s="346" t="n">
        <v>1.2</v>
      </c>
      <c r="Q2655" s="346" t="str">
        <f aca="false">N2655&amp;" "&amp;O2655</f>
        <v>61310 1150</v>
      </c>
      <c r="R2655" s="346" t="str">
        <f aca="false">N2655&amp;" "&amp;M2655&amp;" "&amp;O2655</f>
        <v>61310 2 1150</v>
      </c>
    </row>
    <row r="2656" customFormat="false" ht="11.25" hidden="false" customHeight="true" outlineLevel="0" collapsed="false">
      <c r="K2656" s="0" t="n">
        <v>2015</v>
      </c>
      <c r="L2656" s="0" t="n">
        <v>52</v>
      </c>
      <c r="M2656" s="0" t="n">
        <v>2</v>
      </c>
      <c r="N2656" s="0" t="n">
        <v>61320</v>
      </c>
      <c r="O2656" s="0" t="n">
        <v>1122</v>
      </c>
      <c r="P2656" s="346" t="n">
        <v>6.5</v>
      </c>
      <c r="Q2656" s="346" t="str">
        <f aca="false">N2656&amp;" "&amp;O2656</f>
        <v>61320 1122</v>
      </c>
      <c r="R2656" s="346" t="str">
        <f aca="false">N2656&amp;" "&amp;M2656&amp;" "&amp;O2656</f>
        <v>61320 2 1122</v>
      </c>
    </row>
    <row r="2657" customFormat="false" ht="11.25" hidden="false" customHeight="true" outlineLevel="0" collapsed="false">
      <c r="K2657" s="0" t="n">
        <v>2015</v>
      </c>
      <c r="L2657" s="0" t="n">
        <v>52</v>
      </c>
      <c r="M2657" s="0" t="n">
        <v>2</v>
      </c>
      <c r="N2657" s="0" t="n">
        <v>61410</v>
      </c>
      <c r="O2657" s="0" t="n">
        <v>1126</v>
      </c>
      <c r="P2657" s="346" t="n">
        <v>7</v>
      </c>
      <c r="Q2657" s="346" t="str">
        <f aca="false">N2657&amp;" "&amp;O2657</f>
        <v>61410 1126</v>
      </c>
      <c r="R2657" s="346" t="str">
        <f aca="false">N2657&amp;" "&amp;M2657&amp;" "&amp;O2657</f>
        <v>61410 2 1126</v>
      </c>
    </row>
    <row r="2658" customFormat="false" ht="11.25" hidden="false" customHeight="true" outlineLevel="0" collapsed="false">
      <c r="K2658" s="0" t="n">
        <v>2015</v>
      </c>
      <c r="L2658" s="0" t="n">
        <v>52</v>
      </c>
      <c r="M2658" s="0" t="n">
        <v>2</v>
      </c>
      <c r="N2658" s="0" t="n">
        <v>61410</v>
      </c>
      <c r="O2658" s="0" t="n">
        <v>1150</v>
      </c>
      <c r="P2658" s="346" t="n">
        <v>10.5</v>
      </c>
      <c r="Q2658" s="346" t="str">
        <f aca="false">N2658&amp;" "&amp;O2658</f>
        <v>61410 1150</v>
      </c>
      <c r="R2658" s="346" t="str">
        <f aca="false">N2658&amp;" "&amp;M2658&amp;" "&amp;O2658</f>
        <v>61410 2 1150</v>
      </c>
    </row>
    <row r="2659" customFormat="false" ht="11.25" hidden="false" customHeight="true" outlineLevel="0" collapsed="false">
      <c r="K2659" s="0" t="n">
        <v>2015</v>
      </c>
      <c r="L2659" s="0" t="n">
        <v>52</v>
      </c>
      <c r="M2659" s="0" t="n">
        <v>3</v>
      </c>
      <c r="N2659" s="0" t="n">
        <v>61100</v>
      </c>
      <c r="O2659" s="0" t="n">
        <v>1120</v>
      </c>
      <c r="P2659" s="346" t="n">
        <v>107</v>
      </c>
      <c r="Q2659" s="346" t="str">
        <f aca="false">N2659&amp;" "&amp;O2659</f>
        <v>61100 1120</v>
      </c>
      <c r="R2659" s="346" t="str">
        <f aca="false">N2659&amp;" "&amp;M2659&amp;" "&amp;O2659</f>
        <v>61100 3 1120</v>
      </c>
    </row>
    <row r="2660" customFormat="false" ht="11.25" hidden="false" customHeight="true" outlineLevel="0" collapsed="false">
      <c r="K2660" s="0" t="n">
        <v>2015</v>
      </c>
      <c r="L2660" s="0" t="n">
        <v>52</v>
      </c>
      <c r="M2660" s="0" t="n">
        <v>3</v>
      </c>
      <c r="N2660" s="0" t="n">
        <v>61100</v>
      </c>
      <c r="O2660" s="0" t="n">
        <v>1151</v>
      </c>
      <c r="P2660" s="346" t="n">
        <v>14</v>
      </c>
      <c r="Q2660" s="346" t="str">
        <f aca="false">N2660&amp;" "&amp;O2660</f>
        <v>61100 1151</v>
      </c>
      <c r="R2660" s="346" t="str">
        <f aca="false">N2660&amp;" "&amp;M2660&amp;" "&amp;O2660</f>
        <v>61100 3 1151</v>
      </c>
    </row>
    <row r="2661" customFormat="false" ht="11.25" hidden="false" customHeight="true" outlineLevel="0" collapsed="false">
      <c r="K2661" s="0" t="n">
        <v>2015</v>
      </c>
      <c r="L2661" s="0" t="n">
        <v>52</v>
      </c>
      <c r="M2661" s="0" t="n">
        <v>3</v>
      </c>
      <c r="N2661" s="0" t="n">
        <v>61100</v>
      </c>
      <c r="O2661" s="0" t="n">
        <v>1520</v>
      </c>
      <c r="P2661" s="346" t="n">
        <v>16.6</v>
      </c>
      <c r="Q2661" s="346" t="str">
        <f aca="false">N2661&amp;" "&amp;O2661</f>
        <v>61100 1520</v>
      </c>
      <c r="R2661" s="346" t="str">
        <f aca="false">N2661&amp;" "&amp;M2661&amp;" "&amp;O2661</f>
        <v>61100 3 1520</v>
      </c>
    </row>
    <row r="2662" customFormat="false" ht="11.25" hidden="false" customHeight="true" outlineLevel="0" collapsed="false">
      <c r="K2662" s="0" t="n">
        <v>2015</v>
      </c>
      <c r="L2662" s="0" t="n">
        <v>52</v>
      </c>
      <c r="M2662" s="0" t="n">
        <v>3</v>
      </c>
      <c r="N2662" s="0" t="n">
        <v>61210</v>
      </c>
      <c r="O2662" s="0" t="n">
        <v>1120</v>
      </c>
      <c r="P2662" s="346" t="n">
        <v>5.68</v>
      </c>
      <c r="Q2662" s="346" t="str">
        <f aca="false">N2662&amp;" "&amp;O2662</f>
        <v>61210 1120</v>
      </c>
      <c r="R2662" s="346" t="str">
        <f aca="false">N2662&amp;" "&amp;M2662&amp;" "&amp;O2662</f>
        <v>61210 3 1120</v>
      </c>
    </row>
    <row r="2663" customFormat="false" ht="11.25" hidden="false" customHeight="true" outlineLevel="0" collapsed="false">
      <c r="K2663" s="0" t="n">
        <v>2015</v>
      </c>
      <c r="L2663" s="0" t="n">
        <v>52</v>
      </c>
      <c r="M2663" s="0" t="n">
        <v>3</v>
      </c>
      <c r="N2663" s="0" t="n">
        <v>61210</v>
      </c>
      <c r="O2663" s="0" t="n">
        <v>1150</v>
      </c>
      <c r="P2663" s="346" t="n">
        <v>2.25</v>
      </c>
      <c r="Q2663" s="346" t="str">
        <f aca="false">N2663&amp;" "&amp;O2663</f>
        <v>61210 1150</v>
      </c>
      <c r="R2663" s="346" t="str">
        <f aca="false">N2663&amp;" "&amp;M2663&amp;" "&amp;O2663</f>
        <v>61210 3 1150</v>
      </c>
    </row>
    <row r="2664" customFormat="false" ht="11.25" hidden="false" customHeight="true" outlineLevel="0" collapsed="false">
      <c r="K2664" s="0" t="n">
        <v>2015</v>
      </c>
      <c r="L2664" s="0" t="n">
        <v>52</v>
      </c>
      <c r="M2664" s="0" t="n">
        <v>3</v>
      </c>
      <c r="N2664" s="0" t="n">
        <v>61230</v>
      </c>
      <c r="O2664" s="0" t="n">
        <v>1120</v>
      </c>
      <c r="P2664" s="346" t="n">
        <v>3.28</v>
      </c>
      <c r="Q2664" s="346" t="str">
        <f aca="false">N2664&amp;" "&amp;O2664</f>
        <v>61230 1120</v>
      </c>
      <c r="R2664" s="346" t="str">
        <f aca="false">N2664&amp;" "&amp;M2664&amp;" "&amp;O2664</f>
        <v>61230 3 1120</v>
      </c>
    </row>
    <row r="2665" customFormat="false" ht="11.25" hidden="false" customHeight="true" outlineLevel="0" collapsed="false">
      <c r="K2665" s="0" t="n">
        <v>2015</v>
      </c>
      <c r="L2665" s="0" t="n">
        <v>52</v>
      </c>
      <c r="M2665" s="0" t="n">
        <v>3</v>
      </c>
      <c r="N2665" s="0" t="n">
        <v>61310</v>
      </c>
      <c r="O2665" s="0" t="n">
        <v>1110</v>
      </c>
      <c r="P2665" s="346" t="n">
        <v>2.25</v>
      </c>
      <c r="Q2665" s="346" t="str">
        <f aca="false">N2665&amp;" "&amp;O2665</f>
        <v>61310 1110</v>
      </c>
      <c r="R2665" s="346" t="str">
        <f aca="false">N2665&amp;" "&amp;M2665&amp;" "&amp;O2665</f>
        <v>61310 3 1110</v>
      </c>
    </row>
    <row r="2666" customFormat="false" ht="11.25" hidden="false" customHeight="true" outlineLevel="0" collapsed="false">
      <c r="K2666" s="0" t="n">
        <v>2015</v>
      </c>
      <c r="L2666" s="0" t="n">
        <v>52</v>
      </c>
      <c r="M2666" s="0" t="n">
        <v>3</v>
      </c>
      <c r="N2666" s="0" t="n">
        <v>61310</v>
      </c>
      <c r="O2666" s="0" t="n">
        <v>1150</v>
      </c>
      <c r="P2666" s="346" t="n">
        <v>0.25</v>
      </c>
      <c r="Q2666" s="346" t="str">
        <f aca="false">N2666&amp;" "&amp;O2666</f>
        <v>61310 1150</v>
      </c>
      <c r="R2666" s="346" t="str">
        <f aca="false">N2666&amp;" "&amp;M2666&amp;" "&amp;O2666</f>
        <v>61310 3 1150</v>
      </c>
    </row>
    <row r="2667" customFormat="false" ht="11.25" hidden="false" customHeight="true" outlineLevel="0" collapsed="false">
      <c r="K2667" s="0" t="n">
        <v>2015</v>
      </c>
      <c r="L2667" s="0" t="n">
        <v>52</v>
      </c>
      <c r="M2667" s="0" t="n">
        <v>3</v>
      </c>
      <c r="N2667" s="0" t="n">
        <v>61320</v>
      </c>
      <c r="O2667" s="0" t="n">
        <v>1122</v>
      </c>
      <c r="P2667" s="346" t="n">
        <v>2.5</v>
      </c>
      <c r="Q2667" s="346" t="str">
        <f aca="false">N2667&amp;" "&amp;O2667</f>
        <v>61320 1122</v>
      </c>
      <c r="R2667" s="346" t="str">
        <f aca="false">N2667&amp;" "&amp;M2667&amp;" "&amp;O2667</f>
        <v>61320 3 1122</v>
      </c>
    </row>
    <row r="2668" customFormat="false" ht="11.25" hidden="false" customHeight="true" outlineLevel="0" collapsed="false">
      <c r="K2668" s="0" t="n">
        <v>2015</v>
      </c>
      <c r="L2668" s="0" t="n">
        <v>52</v>
      </c>
      <c r="M2668" s="0" t="n">
        <v>3</v>
      </c>
      <c r="N2668" s="0" t="n">
        <v>61410</v>
      </c>
      <c r="O2668" s="0" t="n">
        <v>1126</v>
      </c>
      <c r="P2668" s="346" t="n">
        <v>3</v>
      </c>
      <c r="Q2668" s="346" t="str">
        <f aca="false">N2668&amp;" "&amp;O2668</f>
        <v>61410 1126</v>
      </c>
      <c r="R2668" s="346" t="str">
        <f aca="false">N2668&amp;" "&amp;M2668&amp;" "&amp;O2668</f>
        <v>61410 3 1126</v>
      </c>
    </row>
    <row r="2669" customFormat="false" ht="11.25" hidden="false" customHeight="true" outlineLevel="0" collapsed="false">
      <c r="K2669" s="0" t="n">
        <v>2015</v>
      </c>
      <c r="L2669" s="0" t="n">
        <v>52</v>
      </c>
      <c r="M2669" s="0" t="n">
        <v>3</v>
      </c>
      <c r="N2669" s="0" t="n">
        <v>61410</v>
      </c>
      <c r="O2669" s="0" t="n">
        <v>1127</v>
      </c>
      <c r="P2669" s="346" t="n">
        <v>2</v>
      </c>
      <c r="Q2669" s="346" t="str">
        <f aca="false">N2669&amp;" "&amp;O2669</f>
        <v>61410 1127</v>
      </c>
      <c r="R2669" s="346" t="str">
        <f aca="false">N2669&amp;" "&amp;M2669&amp;" "&amp;O2669</f>
        <v>61410 3 1127</v>
      </c>
    </row>
    <row r="2670" customFormat="false" ht="11.25" hidden="false" customHeight="true" outlineLevel="0" collapsed="false">
      <c r="K2670" s="0" t="n">
        <v>2015</v>
      </c>
      <c r="L2670" s="0" t="n">
        <v>52</v>
      </c>
      <c r="M2670" s="0" t="n">
        <v>3</v>
      </c>
      <c r="N2670" s="0" t="n">
        <v>61410</v>
      </c>
      <c r="O2670" s="0" t="n">
        <v>1150</v>
      </c>
      <c r="P2670" s="346" t="n">
        <v>11</v>
      </c>
      <c r="Q2670" s="346" t="str">
        <f aca="false">N2670&amp;" "&amp;O2670</f>
        <v>61410 1150</v>
      </c>
      <c r="R2670" s="346" t="str">
        <f aca="false">N2670&amp;" "&amp;M2670&amp;" "&amp;O2670</f>
        <v>61410 3 1150</v>
      </c>
    </row>
    <row r="2671" customFormat="false" ht="11.25" hidden="false" customHeight="true" outlineLevel="0" collapsed="false">
      <c r="K2671" s="0" t="n">
        <v>2015</v>
      </c>
      <c r="L2671" s="0" t="n">
        <v>52</v>
      </c>
      <c r="M2671" s="0" t="n">
        <v>9</v>
      </c>
      <c r="N2671" s="0" t="n">
        <v>61100</v>
      </c>
      <c r="O2671" s="0" t="n">
        <v>1120</v>
      </c>
      <c r="P2671" s="346" t="n">
        <v>9</v>
      </c>
      <c r="Q2671" s="346" t="str">
        <f aca="false">N2671&amp;" "&amp;O2671</f>
        <v>61100 1120</v>
      </c>
      <c r="R2671" s="346" t="str">
        <f aca="false">N2671&amp;" "&amp;M2671&amp;" "&amp;O2671</f>
        <v>61100 9 1120</v>
      </c>
    </row>
    <row r="2672" customFormat="false" ht="11.25" hidden="false" customHeight="true" outlineLevel="0" collapsed="false">
      <c r="K2672" s="0" t="n">
        <v>2015</v>
      </c>
      <c r="L2672" s="0" t="n">
        <v>52</v>
      </c>
      <c r="M2672" s="0" t="n">
        <v>9</v>
      </c>
      <c r="N2672" s="0" t="n">
        <v>61100</v>
      </c>
      <c r="O2672" s="0" t="n">
        <v>1151</v>
      </c>
      <c r="P2672" s="346" t="n">
        <v>11</v>
      </c>
      <c r="Q2672" s="346" t="str">
        <f aca="false">N2672&amp;" "&amp;O2672</f>
        <v>61100 1151</v>
      </c>
      <c r="R2672" s="346" t="str">
        <f aca="false">N2672&amp;" "&amp;M2672&amp;" "&amp;O2672</f>
        <v>61100 9 1151</v>
      </c>
    </row>
    <row r="2673" customFormat="false" ht="11.25" hidden="false" customHeight="true" outlineLevel="0" collapsed="false">
      <c r="K2673" s="0" t="n">
        <v>2015</v>
      </c>
      <c r="L2673" s="0" t="n">
        <v>52</v>
      </c>
      <c r="M2673" s="0" t="n">
        <v>9</v>
      </c>
      <c r="N2673" s="0" t="n">
        <v>61100</v>
      </c>
      <c r="O2673" s="0" t="n">
        <v>1520</v>
      </c>
      <c r="P2673" s="346" t="n">
        <v>2.9</v>
      </c>
      <c r="Q2673" s="346" t="str">
        <f aca="false">N2673&amp;" "&amp;O2673</f>
        <v>61100 1520</v>
      </c>
      <c r="R2673" s="346" t="str">
        <f aca="false">N2673&amp;" "&amp;M2673&amp;" "&amp;O2673</f>
        <v>61100 9 1520</v>
      </c>
    </row>
    <row r="2674" customFormat="false" ht="11.25" hidden="false" customHeight="true" outlineLevel="0" collapsed="false">
      <c r="K2674" s="0" t="n">
        <v>2015</v>
      </c>
      <c r="L2674" s="0" t="n">
        <v>52</v>
      </c>
      <c r="M2674" s="0" t="n">
        <v>9</v>
      </c>
      <c r="N2674" s="0" t="n">
        <v>61310</v>
      </c>
      <c r="O2674" s="0" t="n">
        <v>1110</v>
      </c>
      <c r="P2674" s="346" t="n">
        <v>0.5</v>
      </c>
      <c r="Q2674" s="346" t="str">
        <f aca="false">N2674&amp;" "&amp;O2674</f>
        <v>61310 1110</v>
      </c>
      <c r="R2674" s="346" t="str">
        <f aca="false">N2674&amp;" "&amp;M2674&amp;" "&amp;O2674</f>
        <v>61310 9 1110</v>
      </c>
    </row>
    <row r="2675" customFormat="false" ht="11.25" hidden="false" customHeight="true" outlineLevel="0" collapsed="false">
      <c r="K2675" s="0" t="n">
        <v>2015</v>
      </c>
      <c r="L2675" s="0" t="n">
        <v>52</v>
      </c>
      <c r="M2675" s="0" t="n">
        <v>9</v>
      </c>
      <c r="N2675" s="0" t="n">
        <v>61310</v>
      </c>
      <c r="O2675" s="0" t="n">
        <v>1140</v>
      </c>
      <c r="P2675" s="346" t="n">
        <v>5.5</v>
      </c>
      <c r="Q2675" s="346" t="str">
        <f aca="false">N2675&amp;" "&amp;O2675</f>
        <v>61310 1140</v>
      </c>
      <c r="R2675" s="346" t="str">
        <f aca="false">N2675&amp;" "&amp;M2675&amp;" "&amp;O2675</f>
        <v>61310 9 1140</v>
      </c>
    </row>
    <row r="2676" customFormat="false" ht="11.25" hidden="false" customHeight="true" outlineLevel="0" collapsed="false">
      <c r="K2676" s="0" t="n">
        <v>2015</v>
      </c>
      <c r="L2676" s="0" t="n">
        <v>52</v>
      </c>
      <c r="M2676" s="0" t="n">
        <v>9</v>
      </c>
      <c r="N2676" s="0" t="n">
        <v>62100</v>
      </c>
      <c r="O2676" s="0" t="n">
        <v>1111</v>
      </c>
      <c r="P2676" s="346" t="n">
        <v>5</v>
      </c>
      <c r="Q2676" s="346" t="str">
        <f aca="false">N2676&amp;" "&amp;O2676</f>
        <v>62100 1111</v>
      </c>
      <c r="R2676" s="346" t="str">
        <f aca="false">N2676&amp;" "&amp;M2676&amp;" "&amp;O2676</f>
        <v>62100 9 1111</v>
      </c>
    </row>
    <row r="2677" customFormat="false" ht="11.25" hidden="false" customHeight="true" outlineLevel="0" collapsed="false">
      <c r="K2677" s="0" t="n">
        <v>2015</v>
      </c>
      <c r="L2677" s="0" t="n">
        <v>52</v>
      </c>
      <c r="M2677" s="0" t="n">
        <v>9</v>
      </c>
      <c r="N2677" s="0" t="n">
        <v>62100</v>
      </c>
      <c r="O2677" s="0" t="n">
        <v>1112</v>
      </c>
      <c r="P2677" s="346" t="n">
        <v>1</v>
      </c>
      <c r="Q2677" s="346" t="str">
        <f aca="false">N2677&amp;" "&amp;O2677</f>
        <v>62100 1112</v>
      </c>
      <c r="R2677" s="346" t="str">
        <f aca="false">N2677&amp;" "&amp;M2677&amp;" "&amp;O2677</f>
        <v>62100 9 1112</v>
      </c>
    </row>
    <row r="2678" customFormat="false" ht="11.25" hidden="false" customHeight="true" outlineLevel="0" collapsed="false">
      <c r="K2678" s="0" t="n">
        <v>2015</v>
      </c>
      <c r="L2678" s="0" t="n">
        <v>52</v>
      </c>
      <c r="M2678" s="0" t="n">
        <v>9</v>
      </c>
      <c r="N2678" s="0" t="n">
        <v>62100</v>
      </c>
      <c r="O2678" s="0" t="n">
        <v>1130</v>
      </c>
      <c r="P2678" s="346" t="n">
        <v>1</v>
      </c>
      <c r="Q2678" s="346" t="str">
        <f aca="false">N2678&amp;" "&amp;O2678</f>
        <v>62100 1130</v>
      </c>
      <c r="R2678" s="346" t="str">
        <f aca="false">N2678&amp;" "&amp;M2678&amp;" "&amp;O2678</f>
        <v>62100 9 1130</v>
      </c>
    </row>
    <row r="2679" customFormat="false" ht="11.25" hidden="false" customHeight="true" outlineLevel="0" collapsed="false">
      <c r="K2679" s="0" t="n">
        <v>2015</v>
      </c>
      <c r="L2679" s="0" t="n">
        <v>52</v>
      </c>
      <c r="M2679" s="0" t="n">
        <v>9</v>
      </c>
      <c r="N2679" s="0" t="n">
        <v>62100</v>
      </c>
      <c r="O2679" s="0" t="n">
        <v>1150</v>
      </c>
      <c r="P2679" s="346" t="n">
        <v>7</v>
      </c>
      <c r="Q2679" s="346" t="str">
        <f aca="false">N2679&amp;" "&amp;O2679</f>
        <v>62100 1150</v>
      </c>
      <c r="R2679" s="346" t="str">
        <f aca="false">N2679&amp;" "&amp;M2679&amp;" "&amp;O2679</f>
        <v>62100 9 1150</v>
      </c>
    </row>
    <row r="2680" customFormat="false" ht="11.25" hidden="false" customHeight="true" outlineLevel="0" collapsed="false">
      <c r="K2680" s="0" t="n">
        <v>2015</v>
      </c>
      <c r="L2680" s="0" t="n">
        <v>52</v>
      </c>
      <c r="M2680" s="0" t="n">
        <v>9</v>
      </c>
      <c r="N2680" s="0" t="n">
        <v>62200</v>
      </c>
      <c r="O2680" s="0" t="n">
        <v>1130</v>
      </c>
      <c r="P2680" s="346" t="n">
        <v>8</v>
      </c>
      <c r="Q2680" s="346" t="str">
        <f aca="false">N2680&amp;" "&amp;O2680</f>
        <v>62200 1130</v>
      </c>
      <c r="R2680" s="346" t="str">
        <f aca="false">N2680&amp;" "&amp;M2680&amp;" "&amp;O2680</f>
        <v>62200 9 1130</v>
      </c>
    </row>
    <row r="2681" customFormat="false" ht="11.25" hidden="false" customHeight="true" outlineLevel="0" collapsed="false">
      <c r="K2681" s="0" t="n">
        <v>2015</v>
      </c>
      <c r="L2681" s="0" t="n">
        <v>52</v>
      </c>
      <c r="M2681" s="0" t="n">
        <v>9</v>
      </c>
      <c r="N2681" s="0" t="n">
        <v>62200</v>
      </c>
      <c r="O2681" s="0" t="n">
        <v>1131</v>
      </c>
      <c r="P2681" s="346" t="n">
        <v>11</v>
      </c>
      <c r="Q2681" s="346" t="str">
        <f aca="false">N2681&amp;" "&amp;O2681</f>
        <v>62200 1131</v>
      </c>
      <c r="R2681" s="346" t="str">
        <f aca="false">N2681&amp;" "&amp;M2681&amp;" "&amp;O2681</f>
        <v>62200 9 1131</v>
      </c>
    </row>
    <row r="2682" customFormat="false" ht="11.25" hidden="false" customHeight="true" outlineLevel="0" collapsed="false">
      <c r="K2682" s="0" t="n">
        <v>2015</v>
      </c>
      <c r="L2682" s="0" t="n">
        <v>52</v>
      </c>
      <c r="M2682" s="0" t="n">
        <v>9</v>
      </c>
      <c r="N2682" s="0" t="n">
        <v>62200</v>
      </c>
      <c r="O2682" s="0" t="n">
        <v>1132</v>
      </c>
      <c r="P2682" s="346" t="n">
        <v>2</v>
      </c>
      <c r="Q2682" s="346" t="str">
        <f aca="false">N2682&amp;" "&amp;O2682</f>
        <v>62200 1132</v>
      </c>
      <c r="R2682" s="346" t="str">
        <f aca="false">N2682&amp;" "&amp;M2682&amp;" "&amp;O2682</f>
        <v>62200 9 1132</v>
      </c>
    </row>
    <row r="2683" customFormat="false" ht="11.25" hidden="false" customHeight="true" outlineLevel="0" collapsed="false">
      <c r="K2683" s="0" t="n">
        <v>2015</v>
      </c>
      <c r="L2683" s="0" t="n">
        <v>52</v>
      </c>
      <c r="M2683" s="0" t="n">
        <v>9</v>
      </c>
      <c r="N2683" s="0" t="n">
        <v>63000</v>
      </c>
      <c r="O2683" s="0" t="n">
        <v>1110</v>
      </c>
      <c r="P2683" s="346" t="n">
        <v>0.33</v>
      </c>
      <c r="Q2683" s="346" t="str">
        <f aca="false">N2683&amp;" "&amp;O2683</f>
        <v>63000 1110</v>
      </c>
      <c r="R2683" s="346" t="str">
        <f aca="false">N2683&amp;" "&amp;M2683&amp;" "&amp;O2683</f>
        <v>63000 9 1110</v>
      </c>
    </row>
    <row r="2684" customFormat="false" ht="11.25" hidden="false" customHeight="true" outlineLevel="0" collapsed="false">
      <c r="K2684" s="0" t="n">
        <v>2015</v>
      </c>
      <c r="L2684" s="0" t="n">
        <v>52</v>
      </c>
      <c r="M2684" s="0" t="n">
        <v>9</v>
      </c>
      <c r="N2684" s="0" t="n">
        <v>63000</v>
      </c>
      <c r="O2684" s="0" t="n">
        <v>1160</v>
      </c>
      <c r="P2684" s="346" t="n">
        <v>3.5</v>
      </c>
      <c r="Q2684" s="346" t="str">
        <f aca="false">N2684&amp;" "&amp;O2684</f>
        <v>63000 1160</v>
      </c>
      <c r="R2684" s="346" t="str">
        <f aca="false">N2684&amp;" "&amp;M2684&amp;" "&amp;O2684</f>
        <v>63000 9 1160</v>
      </c>
    </row>
    <row r="2685" customFormat="false" ht="11.25" hidden="false" customHeight="true" outlineLevel="0" collapsed="false">
      <c r="K2685" s="0" t="n">
        <v>2015</v>
      </c>
      <c r="L2685" s="0" t="n">
        <v>52</v>
      </c>
      <c r="M2685" s="0" t="n">
        <v>9</v>
      </c>
      <c r="N2685" s="0" t="n">
        <v>63000</v>
      </c>
      <c r="O2685" s="0" t="n">
        <v>1170</v>
      </c>
      <c r="P2685" s="346" t="n">
        <v>58.98</v>
      </c>
      <c r="Q2685" s="346" t="str">
        <f aca="false">N2685&amp;" "&amp;O2685</f>
        <v>63000 1170</v>
      </c>
      <c r="R2685" s="346" t="str">
        <f aca="false">N2685&amp;" "&amp;M2685&amp;" "&amp;O2685</f>
        <v>63000 9 1170</v>
      </c>
    </row>
    <row r="2686" customFormat="false" ht="11.25" hidden="false" customHeight="true" outlineLevel="0" collapsed="false">
      <c r="K2686" s="0" t="n">
        <v>2015</v>
      </c>
      <c r="L2686" s="0" t="n">
        <v>52</v>
      </c>
      <c r="M2686" s="0" t="n">
        <v>9</v>
      </c>
      <c r="N2686" s="0" t="n">
        <v>64000</v>
      </c>
      <c r="O2686" s="0" t="n">
        <v>1110</v>
      </c>
      <c r="P2686" s="346" t="n">
        <v>0.34</v>
      </c>
      <c r="Q2686" s="346" t="str">
        <f aca="false">N2686&amp;" "&amp;O2686</f>
        <v>64000 1110</v>
      </c>
      <c r="R2686" s="346" t="str">
        <f aca="false">N2686&amp;" "&amp;M2686&amp;" "&amp;O2686</f>
        <v>64000 9 1110</v>
      </c>
    </row>
    <row r="2687" customFormat="false" ht="11.25" hidden="false" customHeight="true" outlineLevel="0" collapsed="false">
      <c r="K2687" s="0" t="n">
        <v>2015</v>
      </c>
      <c r="L2687" s="0" t="n">
        <v>52</v>
      </c>
      <c r="M2687" s="0" t="n">
        <v>9</v>
      </c>
      <c r="N2687" s="0" t="n">
        <v>64000</v>
      </c>
      <c r="O2687" s="0" t="n">
        <v>1160</v>
      </c>
      <c r="P2687" s="346" t="n">
        <v>6</v>
      </c>
      <c r="Q2687" s="346" t="str">
        <f aca="false">N2687&amp;" "&amp;O2687</f>
        <v>64000 1160</v>
      </c>
      <c r="R2687" s="346" t="str">
        <f aca="false">N2687&amp;" "&amp;M2687&amp;" "&amp;O2687</f>
        <v>64000 9 1160</v>
      </c>
    </row>
    <row r="2688" customFormat="false" ht="11.25" hidden="false" customHeight="true" outlineLevel="0" collapsed="false">
      <c r="K2688" s="0" t="n">
        <v>2015</v>
      </c>
      <c r="L2688" s="0" t="n">
        <v>52</v>
      </c>
      <c r="M2688" s="0" t="n">
        <v>9</v>
      </c>
      <c r="N2688" s="0" t="n">
        <v>64000</v>
      </c>
      <c r="O2688" s="0" t="n">
        <v>1190</v>
      </c>
      <c r="P2688" s="346" t="n">
        <v>35.2</v>
      </c>
      <c r="Q2688" s="346" t="str">
        <f aca="false">N2688&amp;" "&amp;O2688</f>
        <v>64000 1190</v>
      </c>
      <c r="R2688" s="346" t="str">
        <f aca="false">N2688&amp;" "&amp;M2688&amp;" "&amp;O2688</f>
        <v>64000 9 1190</v>
      </c>
    </row>
    <row r="2689" customFormat="false" ht="11.25" hidden="false" customHeight="true" outlineLevel="0" collapsed="false">
      <c r="K2689" s="0" t="n">
        <v>2015</v>
      </c>
      <c r="L2689" s="0" t="n">
        <v>52</v>
      </c>
      <c r="M2689" s="0" t="n">
        <v>9</v>
      </c>
      <c r="N2689" s="0" t="n">
        <v>65000</v>
      </c>
      <c r="O2689" s="0" t="n">
        <v>1110</v>
      </c>
      <c r="P2689" s="346" t="n">
        <v>0.5</v>
      </c>
      <c r="Q2689" s="346" t="str">
        <f aca="false">N2689&amp;" "&amp;O2689</f>
        <v>65000 1110</v>
      </c>
      <c r="R2689" s="346" t="str">
        <f aca="false">N2689&amp;" "&amp;M2689&amp;" "&amp;O2689</f>
        <v>65000 9 1110</v>
      </c>
    </row>
    <row r="2690" customFormat="false" ht="11.25" hidden="false" customHeight="true" outlineLevel="0" collapsed="false">
      <c r="K2690" s="0" t="n">
        <v>2015</v>
      </c>
      <c r="L2690" s="0" t="n">
        <v>52</v>
      </c>
      <c r="M2690" s="0" t="n">
        <v>9</v>
      </c>
      <c r="N2690" s="0" t="n">
        <v>65000</v>
      </c>
      <c r="O2690" s="0" t="n">
        <v>1150</v>
      </c>
      <c r="P2690" s="346" t="n">
        <v>1</v>
      </c>
      <c r="Q2690" s="346" t="str">
        <f aca="false">N2690&amp;" "&amp;O2690</f>
        <v>65000 1150</v>
      </c>
      <c r="R2690" s="346" t="str">
        <f aca="false">N2690&amp;" "&amp;M2690&amp;" "&amp;O2690</f>
        <v>65000 9 1150</v>
      </c>
    </row>
    <row r="2691" customFormat="false" ht="11.25" hidden="false" customHeight="true" outlineLevel="0" collapsed="false">
      <c r="K2691" s="0" t="n">
        <v>2015</v>
      </c>
      <c r="L2691" s="0" t="n">
        <v>52</v>
      </c>
      <c r="M2691" s="0" t="n">
        <v>9</v>
      </c>
      <c r="N2691" s="0" t="n">
        <v>65000</v>
      </c>
      <c r="O2691" s="0" t="n">
        <v>1190</v>
      </c>
      <c r="P2691" s="346" t="n">
        <v>43</v>
      </c>
      <c r="Q2691" s="346" t="str">
        <f aca="false">N2691&amp;" "&amp;O2691</f>
        <v>65000 1190</v>
      </c>
      <c r="R2691" s="346" t="str">
        <f aca="false">N2691&amp;" "&amp;M2691&amp;" "&amp;O2691</f>
        <v>65000 9 1190</v>
      </c>
    </row>
    <row r="2692" customFormat="false" ht="11.25" hidden="false" customHeight="true" outlineLevel="0" collapsed="false">
      <c r="K2692" s="0" t="n">
        <v>2015</v>
      </c>
      <c r="L2692" s="0" t="n">
        <v>52</v>
      </c>
      <c r="M2692" s="0" t="n">
        <v>9</v>
      </c>
      <c r="N2692" s="0" t="n">
        <v>68000</v>
      </c>
      <c r="O2692" s="0" t="n">
        <v>1120</v>
      </c>
      <c r="P2692" s="346" t="n">
        <v>4.5</v>
      </c>
      <c r="Q2692" s="346" t="str">
        <f aca="false">N2692&amp;" "&amp;O2692</f>
        <v>68000 1120</v>
      </c>
      <c r="R2692" s="346" t="str">
        <f aca="false">N2692&amp;" "&amp;M2692&amp;" "&amp;O2692</f>
        <v>68000 9 1120</v>
      </c>
    </row>
    <row r="2693" customFormat="false" ht="11.25" hidden="false" customHeight="true" outlineLevel="0" collapsed="false">
      <c r="K2693" s="0" t="n">
        <v>2015</v>
      </c>
      <c r="L2693" s="0" t="n">
        <v>52</v>
      </c>
      <c r="M2693" s="0" t="n">
        <v>9</v>
      </c>
      <c r="N2693" s="0" t="n">
        <v>68000</v>
      </c>
      <c r="O2693" s="0" t="n">
        <v>1141</v>
      </c>
      <c r="P2693" s="346" t="n">
        <v>1.75</v>
      </c>
      <c r="Q2693" s="346" t="str">
        <f aca="false">N2693&amp;" "&amp;O2693</f>
        <v>68000 1141</v>
      </c>
      <c r="R2693" s="346" t="str">
        <f aca="false">N2693&amp;" "&amp;M2693&amp;" "&amp;O2693</f>
        <v>68000 9 1141</v>
      </c>
    </row>
    <row r="2694" customFormat="false" ht="11.25" hidden="false" customHeight="true" outlineLevel="0" collapsed="false">
      <c r="K2694" s="0" t="n">
        <v>2015</v>
      </c>
      <c r="L2694" s="0" t="n">
        <v>52</v>
      </c>
      <c r="M2694" s="0" t="n">
        <v>2</v>
      </c>
      <c r="N2694" s="0" t="n">
        <v>61100</v>
      </c>
      <c r="O2694" s="0" t="n">
        <v>1120</v>
      </c>
      <c r="P2694" s="346" t="n">
        <v>159</v>
      </c>
      <c r="Q2694" s="346" t="str">
        <f aca="false">N2694&amp;" "&amp;O2694</f>
        <v>61100 1120</v>
      </c>
      <c r="R2694" s="346" t="str">
        <f aca="false">N2694&amp;" "&amp;M2694&amp;" "&amp;O2694</f>
        <v>61100 2 1120</v>
      </c>
    </row>
    <row r="2695" customFormat="false" ht="11.25" hidden="false" customHeight="true" outlineLevel="0" collapsed="false">
      <c r="K2695" s="0" t="n">
        <v>2015</v>
      </c>
      <c r="L2695" s="0" t="n">
        <v>52</v>
      </c>
      <c r="M2695" s="0" t="n">
        <v>2</v>
      </c>
      <c r="N2695" s="0" t="n">
        <v>61100</v>
      </c>
      <c r="O2695" s="0" t="n">
        <v>1151</v>
      </c>
      <c r="P2695" s="346" t="n">
        <v>37</v>
      </c>
      <c r="Q2695" s="346" t="str">
        <f aca="false">N2695&amp;" "&amp;O2695</f>
        <v>61100 1151</v>
      </c>
      <c r="R2695" s="346" t="str">
        <f aca="false">N2695&amp;" "&amp;M2695&amp;" "&amp;O2695</f>
        <v>61100 2 1151</v>
      </c>
    </row>
    <row r="2696" customFormat="false" ht="11.25" hidden="false" customHeight="true" outlineLevel="0" collapsed="false">
      <c r="K2696" s="0" t="n">
        <v>2015</v>
      </c>
      <c r="L2696" s="0" t="n">
        <v>52</v>
      </c>
      <c r="M2696" s="0" t="n">
        <v>2</v>
      </c>
      <c r="N2696" s="0" t="n">
        <v>61100</v>
      </c>
      <c r="O2696" s="0" t="n">
        <v>1520</v>
      </c>
      <c r="P2696" s="346" t="n">
        <v>24.87</v>
      </c>
      <c r="Q2696" s="346" t="str">
        <f aca="false">N2696&amp;" "&amp;O2696</f>
        <v>61100 1520</v>
      </c>
      <c r="R2696" s="346" t="str">
        <f aca="false">N2696&amp;" "&amp;M2696&amp;" "&amp;O2696</f>
        <v>61100 2 1520</v>
      </c>
    </row>
    <row r="2697" customFormat="false" ht="11.25" hidden="false" customHeight="true" outlineLevel="0" collapsed="false">
      <c r="K2697" s="0" t="n">
        <v>2015</v>
      </c>
      <c r="L2697" s="0" t="n">
        <v>52</v>
      </c>
      <c r="M2697" s="0" t="n">
        <v>2</v>
      </c>
      <c r="N2697" s="0" t="n">
        <v>61210</v>
      </c>
      <c r="O2697" s="0" t="n">
        <v>1120</v>
      </c>
      <c r="P2697" s="346" t="n">
        <v>7.5</v>
      </c>
      <c r="Q2697" s="346" t="str">
        <f aca="false">N2697&amp;" "&amp;O2697</f>
        <v>61210 1120</v>
      </c>
      <c r="R2697" s="346" t="str">
        <f aca="false">N2697&amp;" "&amp;M2697&amp;" "&amp;O2697</f>
        <v>61210 2 1120</v>
      </c>
    </row>
    <row r="2698" customFormat="false" ht="11.25" hidden="false" customHeight="true" outlineLevel="0" collapsed="false">
      <c r="K2698" s="0" t="n">
        <v>2015</v>
      </c>
      <c r="L2698" s="0" t="n">
        <v>52</v>
      </c>
      <c r="M2698" s="0" t="n">
        <v>2</v>
      </c>
      <c r="N2698" s="0" t="n">
        <v>61230</v>
      </c>
      <c r="O2698" s="0" t="n">
        <v>1120</v>
      </c>
      <c r="P2698" s="346" t="n">
        <v>1.03</v>
      </c>
      <c r="Q2698" s="346" t="str">
        <f aca="false">N2698&amp;" "&amp;O2698</f>
        <v>61230 1120</v>
      </c>
      <c r="R2698" s="346" t="str">
        <f aca="false">N2698&amp;" "&amp;M2698&amp;" "&amp;O2698</f>
        <v>61230 2 1120</v>
      </c>
    </row>
    <row r="2699" customFormat="false" ht="11.25" hidden="false" customHeight="true" outlineLevel="0" collapsed="false">
      <c r="K2699" s="0" t="n">
        <v>2015</v>
      </c>
      <c r="L2699" s="0" t="n">
        <v>52</v>
      </c>
      <c r="M2699" s="0" t="n">
        <v>2</v>
      </c>
      <c r="N2699" s="0" t="n">
        <v>61310</v>
      </c>
      <c r="O2699" s="0" t="n">
        <v>1110</v>
      </c>
      <c r="P2699" s="346" t="n">
        <v>2.5</v>
      </c>
      <c r="Q2699" s="346" t="str">
        <f aca="false">N2699&amp;" "&amp;O2699</f>
        <v>61310 1110</v>
      </c>
      <c r="R2699" s="346" t="str">
        <f aca="false">N2699&amp;" "&amp;M2699&amp;" "&amp;O2699</f>
        <v>61310 2 1110</v>
      </c>
    </row>
    <row r="2700" customFormat="false" ht="11.25" hidden="false" customHeight="true" outlineLevel="0" collapsed="false">
      <c r="K2700" s="0" t="n">
        <v>2015</v>
      </c>
      <c r="L2700" s="0" t="n">
        <v>52</v>
      </c>
      <c r="M2700" s="0" t="n">
        <v>2</v>
      </c>
      <c r="N2700" s="0" t="n">
        <v>61310</v>
      </c>
      <c r="O2700" s="0" t="n">
        <v>1120</v>
      </c>
      <c r="P2700" s="346" t="n">
        <v>6</v>
      </c>
      <c r="Q2700" s="346" t="str">
        <f aca="false">N2700&amp;" "&amp;O2700</f>
        <v>61310 1120</v>
      </c>
      <c r="R2700" s="346" t="str">
        <f aca="false">N2700&amp;" "&amp;M2700&amp;" "&amp;O2700</f>
        <v>61310 2 1120</v>
      </c>
    </row>
    <row r="2701" customFormat="false" ht="11.25" hidden="false" customHeight="true" outlineLevel="0" collapsed="false">
      <c r="K2701" s="0" t="n">
        <v>2015</v>
      </c>
      <c r="L2701" s="0" t="n">
        <v>53</v>
      </c>
      <c r="M2701" s="0" t="n">
        <v>2</v>
      </c>
      <c r="N2701" s="0" t="n">
        <v>61220</v>
      </c>
      <c r="O2701" s="0" t="n">
        <v>1130</v>
      </c>
      <c r="P2701" s="346" t="n">
        <v>10.47</v>
      </c>
      <c r="Q2701" s="346" t="str">
        <f aca="false">N2701&amp;" "&amp;O2701</f>
        <v>61220 1130</v>
      </c>
      <c r="R2701" s="346" t="str">
        <f aca="false">N2701&amp;" "&amp;M2701&amp;" "&amp;O2701</f>
        <v>61220 2 1130</v>
      </c>
    </row>
    <row r="2702" customFormat="false" ht="11.25" hidden="false" customHeight="true" outlineLevel="0" collapsed="false">
      <c r="K2702" s="0" t="n">
        <v>2015</v>
      </c>
      <c r="L2702" s="0" t="n">
        <v>53</v>
      </c>
      <c r="M2702" s="0" t="n">
        <v>2</v>
      </c>
      <c r="N2702" s="0" t="n">
        <v>61220</v>
      </c>
      <c r="O2702" s="0" t="n">
        <v>1150</v>
      </c>
      <c r="P2702" s="346" t="n">
        <v>0.5</v>
      </c>
      <c r="Q2702" s="346" t="str">
        <f aca="false">N2702&amp;" "&amp;O2702</f>
        <v>61220 1150</v>
      </c>
      <c r="R2702" s="346" t="str">
        <f aca="false">N2702&amp;" "&amp;M2702&amp;" "&amp;O2702</f>
        <v>61220 2 1150</v>
      </c>
    </row>
    <row r="2703" customFormat="false" ht="11.25" hidden="false" customHeight="true" outlineLevel="0" collapsed="false">
      <c r="K2703" s="0" t="n">
        <v>2015</v>
      </c>
      <c r="L2703" s="0" t="n">
        <v>53</v>
      </c>
      <c r="M2703" s="0" t="n">
        <v>2</v>
      </c>
      <c r="N2703" s="0" t="n">
        <v>61230</v>
      </c>
      <c r="O2703" s="0" t="n">
        <v>1110</v>
      </c>
      <c r="P2703" s="346" t="n">
        <v>0.19</v>
      </c>
      <c r="Q2703" s="346" t="str">
        <f aca="false">N2703&amp;" "&amp;O2703</f>
        <v>61230 1110</v>
      </c>
      <c r="R2703" s="346" t="str">
        <f aca="false">N2703&amp;" "&amp;M2703&amp;" "&amp;O2703</f>
        <v>61230 2 1110</v>
      </c>
    </row>
    <row r="2704" customFormat="false" ht="11.25" hidden="false" customHeight="true" outlineLevel="0" collapsed="false">
      <c r="K2704" s="0" t="n">
        <v>2015</v>
      </c>
      <c r="L2704" s="0" t="n">
        <v>53</v>
      </c>
      <c r="M2704" s="0" t="n">
        <v>2</v>
      </c>
      <c r="N2704" s="0" t="n">
        <v>61230</v>
      </c>
      <c r="O2704" s="0" t="n">
        <v>1120</v>
      </c>
      <c r="P2704" s="346" t="n">
        <v>2.4</v>
      </c>
      <c r="Q2704" s="346" t="str">
        <f aca="false">N2704&amp;" "&amp;O2704</f>
        <v>61230 1120</v>
      </c>
      <c r="R2704" s="346" t="str">
        <f aca="false">N2704&amp;" "&amp;M2704&amp;" "&amp;O2704</f>
        <v>61230 2 1120</v>
      </c>
    </row>
    <row r="2705" customFormat="false" ht="11.25" hidden="false" customHeight="true" outlineLevel="0" collapsed="false">
      <c r="K2705" s="0" t="n">
        <v>2015</v>
      </c>
      <c r="L2705" s="0" t="n">
        <v>53</v>
      </c>
      <c r="M2705" s="0" t="n">
        <v>2</v>
      </c>
      <c r="N2705" s="0" t="n">
        <v>61230</v>
      </c>
      <c r="O2705" s="0" t="n">
        <v>1150</v>
      </c>
      <c r="P2705" s="346" t="n">
        <v>0.2</v>
      </c>
      <c r="Q2705" s="346" t="str">
        <f aca="false">N2705&amp;" "&amp;O2705</f>
        <v>61230 1150</v>
      </c>
      <c r="R2705" s="346" t="str">
        <f aca="false">N2705&amp;" "&amp;M2705&amp;" "&amp;O2705</f>
        <v>61230 2 1150</v>
      </c>
    </row>
    <row r="2706" customFormat="false" ht="11.25" hidden="false" customHeight="true" outlineLevel="0" collapsed="false">
      <c r="K2706" s="0" t="n">
        <v>2015</v>
      </c>
      <c r="L2706" s="0" t="n">
        <v>53</v>
      </c>
      <c r="M2706" s="0" t="n">
        <v>2</v>
      </c>
      <c r="N2706" s="0" t="n">
        <v>61310</v>
      </c>
      <c r="O2706" s="0" t="n">
        <v>1110</v>
      </c>
      <c r="P2706" s="346" t="n">
        <v>41.87</v>
      </c>
      <c r="Q2706" s="346" t="str">
        <f aca="false">N2706&amp;" "&amp;O2706</f>
        <v>61310 1110</v>
      </c>
      <c r="R2706" s="346" t="str">
        <f aca="false">N2706&amp;" "&amp;M2706&amp;" "&amp;O2706</f>
        <v>61310 2 1110</v>
      </c>
    </row>
    <row r="2707" customFormat="false" ht="11.25" hidden="false" customHeight="true" outlineLevel="0" collapsed="false">
      <c r="K2707" s="0" t="n">
        <v>2015</v>
      </c>
      <c r="L2707" s="0" t="n">
        <v>53</v>
      </c>
      <c r="M2707" s="0" t="n">
        <v>2</v>
      </c>
      <c r="N2707" s="0" t="n">
        <v>61310</v>
      </c>
      <c r="O2707" s="0" t="n">
        <v>1120</v>
      </c>
      <c r="P2707" s="346" t="n">
        <v>18.78</v>
      </c>
      <c r="Q2707" s="346" t="str">
        <f aca="false">N2707&amp;" "&amp;O2707</f>
        <v>61310 1120</v>
      </c>
      <c r="R2707" s="346" t="str">
        <f aca="false">N2707&amp;" "&amp;M2707&amp;" "&amp;O2707</f>
        <v>61310 2 1120</v>
      </c>
    </row>
    <row r="2708" customFormat="false" ht="11.25" hidden="false" customHeight="true" outlineLevel="0" collapsed="false">
      <c r="K2708" s="0" t="n">
        <v>2015</v>
      </c>
      <c r="L2708" s="0" t="n">
        <v>53</v>
      </c>
      <c r="M2708" s="0" t="n">
        <v>2</v>
      </c>
      <c r="N2708" s="0" t="n">
        <v>61310</v>
      </c>
      <c r="O2708" s="0" t="n">
        <v>1140</v>
      </c>
      <c r="P2708" s="346" t="n">
        <v>11.3</v>
      </c>
      <c r="Q2708" s="346" t="str">
        <f aca="false">N2708&amp;" "&amp;O2708</f>
        <v>61310 1140</v>
      </c>
      <c r="R2708" s="346" t="str">
        <f aca="false">N2708&amp;" "&amp;M2708&amp;" "&amp;O2708</f>
        <v>61310 2 1140</v>
      </c>
    </row>
    <row r="2709" customFormat="false" ht="11.25" hidden="false" customHeight="true" outlineLevel="0" collapsed="false">
      <c r="K2709" s="0" t="n">
        <v>2015</v>
      </c>
      <c r="L2709" s="0" t="n">
        <v>53</v>
      </c>
      <c r="M2709" s="0" t="n">
        <v>2</v>
      </c>
      <c r="N2709" s="0" t="n">
        <v>61310</v>
      </c>
      <c r="O2709" s="0" t="n">
        <v>1150</v>
      </c>
      <c r="P2709" s="346" t="n">
        <v>19.5</v>
      </c>
      <c r="Q2709" s="346" t="str">
        <f aca="false">N2709&amp;" "&amp;O2709</f>
        <v>61310 1150</v>
      </c>
      <c r="R2709" s="346" t="str">
        <f aca="false">N2709&amp;" "&amp;M2709&amp;" "&amp;O2709</f>
        <v>61310 2 1150</v>
      </c>
    </row>
    <row r="2710" customFormat="false" ht="11.25" hidden="false" customHeight="true" outlineLevel="0" collapsed="false">
      <c r="K2710" s="0" t="n">
        <v>2015</v>
      </c>
      <c r="L2710" s="0" t="n">
        <v>53</v>
      </c>
      <c r="M2710" s="0" t="n">
        <v>2</v>
      </c>
      <c r="N2710" s="0" t="n">
        <v>61320</v>
      </c>
      <c r="O2710" s="0" t="n">
        <v>1110</v>
      </c>
      <c r="P2710" s="346" t="n">
        <v>1.1</v>
      </c>
      <c r="Q2710" s="346" t="str">
        <f aca="false">N2710&amp;" "&amp;O2710</f>
        <v>61320 1110</v>
      </c>
      <c r="R2710" s="346" t="str">
        <f aca="false">N2710&amp;" "&amp;M2710&amp;" "&amp;O2710</f>
        <v>61320 2 1110</v>
      </c>
    </row>
    <row r="2711" customFormat="false" ht="11.25" hidden="false" customHeight="true" outlineLevel="0" collapsed="false">
      <c r="K2711" s="0" t="n">
        <v>2015</v>
      </c>
      <c r="L2711" s="0" t="n">
        <v>53</v>
      </c>
      <c r="M2711" s="0" t="n">
        <v>2</v>
      </c>
      <c r="N2711" s="0" t="n">
        <v>61320</v>
      </c>
      <c r="O2711" s="0" t="n">
        <v>1122</v>
      </c>
      <c r="P2711" s="346" t="n">
        <v>70.33</v>
      </c>
      <c r="Q2711" s="346" t="str">
        <f aca="false">N2711&amp;" "&amp;O2711</f>
        <v>61320 1122</v>
      </c>
      <c r="R2711" s="346" t="str">
        <f aca="false">N2711&amp;" "&amp;M2711&amp;" "&amp;O2711</f>
        <v>61320 2 1122</v>
      </c>
    </row>
    <row r="2712" customFormat="false" ht="11.25" hidden="false" customHeight="true" outlineLevel="0" collapsed="false">
      <c r="K2712" s="0" t="n">
        <v>2015</v>
      </c>
      <c r="L2712" s="0" t="n">
        <v>53</v>
      </c>
      <c r="M2712" s="0" t="n">
        <v>2</v>
      </c>
      <c r="N2712" s="0" t="n">
        <v>61320</v>
      </c>
      <c r="O2712" s="0" t="n">
        <v>1150</v>
      </c>
      <c r="P2712" s="346" t="n">
        <v>62.4</v>
      </c>
      <c r="Q2712" s="346" t="str">
        <f aca="false">N2712&amp;" "&amp;O2712</f>
        <v>61320 1150</v>
      </c>
      <c r="R2712" s="346" t="str">
        <f aca="false">N2712&amp;" "&amp;M2712&amp;" "&amp;O2712</f>
        <v>61320 2 1150</v>
      </c>
    </row>
    <row r="2713" customFormat="false" ht="11.25" hidden="false" customHeight="true" outlineLevel="0" collapsed="false">
      <c r="K2713" s="0" t="n">
        <v>2015</v>
      </c>
      <c r="L2713" s="0" t="n">
        <v>53</v>
      </c>
      <c r="M2713" s="0" t="n">
        <v>2</v>
      </c>
      <c r="N2713" s="0" t="n">
        <v>61410</v>
      </c>
      <c r="O2713" s="0" t="n">
        <v>1126</v>
      </c>
      <c r="P2713" s="346" t="n">
        <v>64.78</v>
      </c>
      <c r="Q2713" s="346" t="str">
        <f aca="false">N2713&amp;" "&amp;O2713</f>
        <v>61410 1126</v>
      </c>
      <c r="R2713" s="346" t="str">
        <f aca="false">N2713&amp;" "&amp;M2713&amp;" "&amp;O2713</f>
        <v>61410 2 1126</v>
      </c>
    </row>
    <row r="2714" customFormat="false" ht="11.25" hidden="false" customHeight="true" outlineLevel="0" collapsed="false">
      <c r="K2714" s="0" t="n">
        <v>2015</v>
      </c>
      <c r="L2714" s="0" t="n">
        <v>53</v>
      </c>
      <c r="M2714" s="0" t="n">
        <v>2</v>
      </c>
      <c r="N2714" s="0" t="n">
        <v>61410</v>
      </c>
      <c r="O2714" s="0" t="n">
        <v>1127</v>
      </c>
      <c r="P2714" s="346" t="n">
        <v>97.85</v>
      </c>
      <c r="Q2714" s="346" t="str">
        <f aca="false">N2714&amp;" "&amp;O2714</f>
        <v>61410 1127</v>
      </c>
      <c r="R2714" s="346" t="str">
        <f aca="false">N2714&amp;" "&amp;M2714&amp;" "&amp;O2714</f>
        <v>61410 2 1127</v>
      </c>
    </row>
    <row r="2715" customFormat="false" ht="11.25" hidden="false" customHeight="true" outlineLevel="0" collapsed="false">
      <c r="K2715" s="0" t="n">
        <v>2015</v>
      </c>
      <c r="L2715" s="0" t="n">
        <v>53</v>
      </c>
      <c r="M2715" s="0" t="n">
        <v>2</v>
      </c>
      <c r="N2715" s="0" t="n">
        <v>61410</v>
      </c>
      <c r="O2715" s="0" t="n">
        <v>1140</v>
      </c>
      <c r="P2715" s="346" t="n">
        <v>138.9</v>
      </c>
      <c r="Q2715" s="346" t="str">
        <f aca="false">N2715&amp;" "&amp;O2715</f>
        <v>61410 1140</v>
      </c>
      <c r="R2715" s="346" t="str">
        <f aca="false">N2715&amp;" "&amp;M2715&amp;" "&amp;O2715</f>
        <v>61410 2 1140</v>
      </c>
    </row>
    <row r="2716" customFormat="false" ht="11.25" hidden="false" customHeight="true" outlineLevel="0" collapsed="false">
      <c r="K2716" s="0" t="n">
        <v>2015</v>
      </c>
      <c r="L2716" s="0" t="n">
        <v>53</v>
      </c>
      <c r="M2716" s="0" t="n">
        <v>2</v>
      </c>
      <c r="N2716" s="0" t="n">
        <v>61410</v>
      </c>
      <c r="O2716" s="0" t="n">
        <v>1150</v>
      </c>
      <c r="P2716" s="346" t="n">
        <v>193.37</v>
      </c>
      <c r="Q2716" s="346" t="str">
        <f aca="false">N2716&amp;" "&amp;O2716</f>
        <v>61410 1150</v>
      </c>
      <c r="R2716" s="346" t="str">
        <f aca="false">N2716&amp;" "&amp;M2716&amp;" "&amp;O2716</f>
        <v>61410 2 1150</v>
      </c>
    </row>
    <row r="2717" customFormat="false" ht="11.25" hidden="false" customHeight="true" outlineLevel="0" collapsed="false">
      <c r="K2717" s="0" t="n">
        <v>2015</v>
      </c>
      <c r="L2717" s="0" t="n">
        <v>53</v>
      </c>
      <c r="M2717" s="0" t="n">
        <v>3</v>
      </c>
      <c r="N2717" s="0" t="n">
        <v>61100</v>
      </c>
      <c r="O2717" s="0" t="n">
        <v>1120</v>
      </c>
      <c r="P2717" s="346" t="n">
        <v>2169.45</v>
      </c>
      <c r="Q2717" s="346" t="str">
        <f aca="false">N2717&amp;" "&amp;O2717</f>
        <v>61100 1120</v>
      </c>
      <c r="R2717" s="346" t="str">
        <f aca="false">N2717&amp;" "&amp;M2717&amp;" "&amp;O2717</f>
        <v>61100 3 1120</v>
      </c>
    </row>
    <row r="2718" customFormat="false" ht="11.25" hidden="false" customHeight="true" outlineLevel="0" collapsed="false">
      <c r="K2718" s="0" t="n">
        <v>2015</v>
      </c>
      <c r="L2718" s="0" t="n">
        <v>53</v>
      </c>
      <c r="M2718" s="0" t="n">
        <v>3</v>
      </c>
      <c r="N2718" s="0" t="n">
        <v>61100</v>
      </c>
      <c r="O2718" s="0" t="n">
        <v>1151</v>
      </c>
      <c r="P2718" s="346" t="n">
        <v>380.3</v>
      </c>
      <c r="Q2718" s="346" t="str">
        <f aca="false">N2718&amp;" "&amp;O2718</f>
        <v>61100 1151</v>
      </c>
      <c r="R2718" s="346" t="str">
        <f aca="false">N2718&amp;" "&amp;M2718&amp;" "&amp;O2718</f>
        <v>61100 3 1151</v>
      </c>
    </row>
    <row r="2719" customFormat="false" ht="11.25" hidden="false" customHeight="true" outlineLevel="0" collapsed="false">
      <c r="K2719" s="0" t="n">
        <v>2015</v>
      </c>
      <c r="L2719" s="0" t="n">
        <v>53</v>
      </c>
      <c r="M2719" s="0" t="n">
        <v>3</v>
      </c>
      <c r="N2719" s="0" t="n">
        <v>61100</v>
      </c>
      <c r="O2719" s="0" t="n">
        <v>1520</v>
      </c>
      <c r="P2719" s="346" t="n">
        <v>202.6</v>
      </c>
      <c r="Q2719" s="346" t="str">
        <f aca="false">N2719&amp;" "&amp;O2719</f>
        <v>61100 1520</v>
      </c>
      <c r="R2719" s="346" t="str">
        <f aca="false">N2719&amp;" "&amp;M2719&amp;" "&amp;O2719</f>
        <v>61100 3 1520</v>
      </c>
    </row>
    <row r="2720" customFormat="false" ht="11.25" hidden="false" customHeight="true" outlineLevel="0" collapsed="false">
      <c r="K2720" s="0" t="n">
        <v>2015</v>
      </c>
      <c r="L2720" s="0" t="n">
        <v>53</v>
      </c>
      <c r="M2720" s="0" t="n">
        <v>3</v>
      </c>
      <c r="N2720" s="0" t="n">
        <v>61210</v>
      </c>
      <c r="O2720" s="0" t="n">
        <v>1110</v>
      </c>
      <c r="P2720" s="346" t="n">
        <v>17.3</v>
      </c>
      <c r="Q2720" s="346" t="str">
        <f aca="false">N2720&amp;" "&amp;O2720</f>
        <v>61210 1110</v>
      </c>
      <c r="R2720" s="346" t="str">
        <f aca="false">N2720&amp;" "&amp;M2720&amp;" "&amp;O2720</f>
        <v>61210 3 1110</v>
      </c>
    </row>
    <row r="2721" customFormat="false" ht="11.25" hidden="false" customHeight="true" outlineLevel="0" collapsed="false">
      <c r="K2721" s="0" t="n">
        <v>2015</v>
      </c>
      <c r="L2721" s="0" t="n">
        <v>53</v>
      </c>
      <c r="M2721" s="0" t="n">
        <v>3</v>
      </c>
      <c r="N2721" s="0" t="n">
        <v>61210</v>
      </c>
      <c r="O2721" s="0" t="n">
        <v>1120</v>
      </c>
      <c r="P2721" s="346" t="n">
        <v>95.95</v>
      </c>
      <c r="Q2721" s="346" t="str">
        <f aca="false">N2721&amp;" "&amp;O2721</f>
        <v>61210 1120</v>
      </c>
      <c r="R2721" s="346" t="str">
        <f aca="false">N2721&amp;" "&amp;M2721&amp;" "&amp;O2721</f>
        <v>61210 3 1120</v>
      </c>
    </row>
    <row r="2722" customFormat="false" ht="11.25" hidden="false" customHeight="true" outlineLevel="0" collapsed="false">
      <c r="K2722" s="0" t="n">
        <v>2015</v>
      </c>
      <c r="L2722" s="0" t="n">
        <v>53</v>
      </c>
      <c r="M2722" s="0" t="n">
        <v>3</v>
      </c>
      <c r="N2722" s="0" t="n">
        <v>61220</v>
      </c>
      <c r="O2722" s="0" t="n">
        <v>1130</v>
      </c>
      <c r="P2722" s="346" t="n">
        <v>24.53</v>
      </c>
      <c r="Q2722" s="346" t="str">
        <f aca="false">N2722&amp;" "&amp;O2722</f>
        <v>61220 1130</v>
      </c>
      <c r="R2722" s="346" t="str">
        <f aca="false">N2722&amp;" "&amp;M2722&amp;" "&amp;O2722</f>
        <v>61220 3 1130</v>
      </c>
    </row>
    <row r="2723" customFormat="false" ht="11.25" hidden="false" customHeight="true" outlineLevel="0" collapsed="false">
      <c r="K2723" s="0" t="n">
        <v>2015</v>
      </c>
      <c r="L2723" s="0" t="n">
        <v>53</v>
      </c>
      <c r="M2723" s="0" t="n">
        <v>3</v>
      </c>
      <c r="N2723" s="0" t="n">
        <v>61220</v>
      </c>
      <c r="O2723" s="0" t="n">
        <v>1150</v>
      </c>
      <c r="P2723" s="346" t="n">
        <v>1.15</v>
      </c>
      <c r="Q2723" s="346" t="str">
        <f aca="false">N2723&amp;" "&amp;O2723</f>
        <v>61220 1150</v>
      </c>
      <c r="R2723" s="346" t="str">
        <f aca="false">N2723&amp;" "&amp;M2723&amp;" "&amp;O2723</f>
        <v>61220 3 1150</v>
      </c>
    </row>
    <row r="2724" customFormat="false" ht="11.25" hidden="false" customHeight="true" outlineLevel="0" collapsed="false">
      <c r="K2724" s="0" t="n">
        <v>2015</v>
      </c>
      <c r="L2724" s="0" t="n">
        <v>53</v>
      </c>
      <c r="M2724" s="0" t="n">
        <v>3</v>
      </c>
      <c r="N2724" s="0" t="n">
        <v>61230</v>
      </c>
      <c r="O2724" s="0" t="n">
        <v>1110</v>
      </c>
      <c r="P2724" s="346" t="n">
        <v>0.31</v>
      </c>
      <c r="Q2724" s="346" t="str">
        <f aca="false">N2724&amp;" "&amp;O2724</f>
        <v>61230 1110</v>
      </c>
      <c r="R2724" s="346" t="str">
        <f aca="false">N2724&amp;" "&amp;M2724&amp;" "&amp;O2724</f>
        <v>61230 3 1110</v>
      </c>
    </row>
    <row r="2725" customFormat="false" ht="11.25" hidden="false" customHeight="true" outlineLevel="0" collapsed="false">
      <c r="K2725" s="0" t="n">
        <v>2015</v>
      </c>
      <c r="L2725" s="0" t="n">
        <v>53</v>
      </c>
      <c r="M2725" s="0" t="n">
        <v>3</v>
      </c>
      <c r="N2725" s="0" t="n">
        <v>61230</v>
      </c>
      <c r="O2725" s="0" t="n">
        <v>1120</v>
      </c>
      <c r="P2725" s="346" t="n">
        <v>2.88</v>
      </c>
      <c r="Q2725" s="346" t="str">
        <f aca="false">N2725&amp;" "&amp;O2725</f>
        <v>61230 1120</v>
      </c>
      <c r="R2725" s="346" t="str">
        <f aca="false">N2725&amp;" "&amp;M2725&amp;" "&amp;O2725</f>
        <v>61230 3 1120</v>
      </c>
    </row>
    <row r="2726" customFormat="false" ht="11.25" hidden="false" customHeight="true" outlineLevel="0" collapsed="false">
      <c r="K2726" s="0" t="n">
        <v>2015</v>
      </c>
      <c r="L2726" s="0" t="n">
        <v>53</v>
      </c>
      <c r="M2726" s="0" t="n">
        <v>3</v>
      </c>
      <c r="N2726" s="0" t="n">
        <v>61230</v>
      </c>
      <c r="O2726" s="0" t="n">
        <v>1150</v>
      </c>
      <c r="P2726" s="346" t="n">
        <v>0.31</v>
      </c>
      <c r="Q2726" s="346" t="str">
        <f aca="false">N2726&amp;" "&amp;O2726</f>
        <v>61230 1150</v>
      </c>
      <c r="R2726" s="346" t="str">
        <f aca="false">N2726&amp;" "&amp;M2726&amp;" "&amp;O2726</f>
        <v>61230 3 1150</v>
      </c>
    </row>
    <row r="2727" customFormat="false" ht="11.25" hidden="false" customHeight="true" outlineLevel="0" collapsed="false">
      <c r="K2727" s="0" t="n">
        <v>2015</v>
      </c>
      <c r="L2727" s="0" t="n">
        <v>53</v>
      </c>
      <c r="M2727" s="0" t="n">
        <v>3</v>
      </c>
      <c r="N2727" s="0" t="n">
        <v>61310</v>
      </c>
      <c r="O2727" s="0" t="n">
        <v>1110</v>
      </c>
      <c r="P2727" s="346" t="n">
        <v>39.18</v>
      </c>
      <c r="Q2727" s="346" t="str">
        <f aca="false">N2727&amp;" "&amp;O2727</f>
        <v>61310 1110</v>
      </c>
      <c r="R2727" s="346" t="str">
        <f aca="false">N2727&amp;" "&amp;M2727&amp;" "&amp;O2727</f>
        <v>61310 3 1110</v>
      </c>
    </row>
    <row r="2728" customFormat="false" ht="11.25" hidden="false" customHeight="true" outlineLevel="0" collapsed="false">
      <c r="K2728" s="0" t="n">
        <v>2015</v>
      </c>
      <c r="L2728" s="0" t="n">
        <v>53</v>
      </c>
      <c r="M2728" s="0" t="n">
        <v>3</v>
      </c>
      <c r="N2728" s="0" t="n">
        <v>61310</v>
      </c>
      <c r="O2728" s="0" t="n">
        <v>1120</v>
      </c>
      <c r="P2728" s="346" t="n">
        <v>18.68</v>
      </c>
      <c r="Q2728" s="346" t="str">
        <f aca="false">N2728&amp;" "&amp;O2728</f>
        <v>61310 1120</v>
      </c>
      <c r="R2728" s="346" t="str">
        <f aca="false">N2728&amp;" "&amp;M2728&amp;" "&amp;O2728</f>
        <v>61310 3 1120</v>
      </c>
    </row>
    <row r="2729" customFormat="false" ht="11.25" hidden="false" customHeight="true" outlineLevel="0" collapsed="false">
      <c r="K2729" s="0" t="n">
        <v>2015</v>
      </c>
      <c r="L2729" s="0" t="n">
        <v>53</v>
      </c>
      <c r="M2729" s="0" t="n">
        <v>3</v>
      </c>
      <c r="N2729" s="0" t="n">
        <v>61310</v>
      </c>
      <c r="O2729" s="0" t="n">
        <v>1140</v>
      </c>
      <c r="P2729" s="346" t="n">
        <v>11</v>
      </c>
      <c r="Q2729" s="346" t="str">
        <f aca="false">N2729&amp;" "&amp;O2729</f>
        <v>61310 1140</v>
      </c>
      <c r="R2729" s="346" t="str">
        <f aca="false">N2729&amp;" "&amp;M2729&amp;" "&amp;O2729</f>
        <v>61310 3 1140</v>
      </c>
    </row>
    <row r="2730" customFormat="false" ht="11.25" hidden="false" customHeight="true" outlineLevel="0" collapsed="false">
      <c r="K2730" s="0" t="n">
        <v>2015</v>
      </c>
      <c r="L2730" s="0" t="n">
        <v>53</v>
      </c>
      <c r="M2730" s="0" t="n">
        <v>3</v>
      </c>
      <c r="N2730" s="0" t="n">
        <v>61310</v>
      </c>
      <c r="O2730" s="0" t="n">
        <v>1150</v>
      </c>
      <c r="P2730" s="346" t="n">
        <v>20.49</v>
      </c>
      <c r="Q2730" s="346" t="str">
        <f aca="false">N2730&amp;" "&amp;O2730</f>
        <v>61310 1150</v>
      </c>
      <c r="R2730" s="346" t="str">
        <f aca="false">N2730&amp;" "&amp;M2730&amp;" "&amp;O2730</f>
        <v>61310 3 1150</v>
      </c>
    </row>
    <row r="2731" customFormat="false" ht="11.25" hidden="false" customHeight="true" outlineLevel="0" collapsed="false">
      <c r="K2731" s="0" t="n">
        <v>2015</v>
      </c>
      <c r="L2731" s="0" t="n">
        <v>53</v>
      </c>
      <c r="M2731" s="0" t="n">
        <v>3</v>
      </c>
      <c r="N2731" s="0" t="n">
        <v>61320</v>
      </c>
      <c r="O2731" s="0" t="n">
        <v>1110</v>
      </c>
      <c r="P2731" s="346" t="n">
        <v>1.1</v>
      </c>
      <c r="Q2731" s="346" t="str">
        <f aca="false">N2731&amp;" "&amp;O2731</f>
        <v>61320 1110</v>
      </c>
      <c r="R2731" s="346" t="str">
        <f aca="false">N2731&amp;" "&amp;M2731&amp;" "&amp;O2731</f>
        <v>61320 3 1110</v>
      </c>
    </row>
    <row r="2732" customFormat="false" ht="11.25" hidden="false" customHeight="true" outlineLevel="0" collapsed="false">
      <c r="K2732" s="0" t="n">
        <v>2015</v>
      </c>
      <c r="L2732" s="0" t="n">
        <v>53</v>
      </c>
      <c r="M2732" s="0" t="n">
        <v>3</v>
      </c>
      <c r="N2732" s="0" t="n">
        <v>61320</v>
      </c>
      <c r="O2732" s="0" t="n">
        <v>1122</v>
      </c>
      <c r="P2732" s="346" t="n">
        <v>45</v>
      </c>
      <c r="Q2732" s="346" t="str">
        <f aca="false">N2732&amp;" "&amp;O2732</f>
        <v>61320 1122</v>
      </c>
      <c r="R2732" s="346" t="str">
        <f aca="false">N2732&amp;" "&amp;M2732&amp;" "&amp;O2732</f>
        <v>61320 3 1122</v>
      </c>
    </row>
    <row r="2733" customFormat="false" ht="11.25" hidden="false" customHeight="true" outlineLevel="0" collapsed="false">
      <c r="K2733" s="0" t="n">
        <v>2015</v>
      </c>
      <c r="L2733" s="0" t="n">
        <v>53</v>
      </c>
      <c r="M2733" s="0" t="n">
        <v>3</v>
      </c>
      <c r="N2733" s="0" t="n">
        <v>61320</v>
      </c>
      <c r="O2733" s="0" t="n">
        <v>1150</v>
      </c>
      <c r="P2733" s="346" t="n">
        <v>24.33</v>
      </c>
      <c r="Q2733" s="346" t="str">
        <f aca="false">N2733&amp;" "&amp;O2733</f>
        <v>61320 1150</v>
      </c>
      <c r="R2733" s="346" t="str">
        <f aca="false">N2733&amp;" "&amp;M2733&amp;" "&amp;O2733</f>
        <v>61320 3 1150</v>
      </c>
    </row>
    <row r="2734" customFormat="false" ht="11.25" hidden="false" customHeight="true" outlineLevel="0" collapsed="false">
      <c r="K2734" s="0" t="n">
        <v>2015</v>
      </c>
      <c r="L2734" s="0" t="n">
        <v>53</v>
      </c>
      <c r="M2734" s="0" t="n">
        <v>3</v>
      </c>
      <c r="N2734" s="0" t="n">
        <v>61410</v>
      </c>
      <c r="O2734" s="0" t="n">
        <v>1126</v>
      </c>
      <c r="P2734" s="346" t="n">
        <v>21.28</v>
      </c>
      <c r="Q2734" s="346" t="str">
        <f aca="false">N2734&amp;" "&amp;O2734</f>
        <v>61410 1126</v>
      </c>
      <c r="R2734" s="346" t="str">
        <f aca="false">N2734&amp;" "&amp;M2734&amp;" "&amp;O2734</f>
        <v>61410 3 1126</v>
      </c>
    </row>
    <row r="2735" customFormat="false" ht="11.25" hidden="false" customHeight="true" outlineLevel="0" collapsed="false">
      <c r="K2735" s="0" t="n">
        <v>2015</v>
      </c>
      <c r="L2735" s="0" t="n">
        <v>53</v>
      </c>
      <c r="M2735" s="0" t="n">
        <v>3</v>
      </c>
      <c r="N2735" s="0" t="n">
        <v>61410</v>
      </c>
      <c r="O2735" s="0" t="n">
        <v>1127</v>
      </c>
      <c r="P2735" s="346" t="n">
        <v>69.4</v>
      </c>
      <c r="Q2735" s="346" t="str">
        <f aca="false">N2735&amp;" "&amp;O2735</f>
        <v>61410 1127</v>
      </c>
      <c r="R2735" s="346" t="str">
        <f aca="false">N2735&amp;" "&amp;M2735&amp;" "&amp;O2735</f>
        <v>61410 3 1127</v>
      </c>
    </row>
    <row r="2736" customFormat="false" ht="11.25" hidden="false" customHeight="true" outlineLevel="0" collapsed="false">
      <c r="K2736" s="0" t="n">
        <v>2015</v>
      </c>
      <c r="L2736" s="0" t="n">
        <v>53</v>
      </c>
      <c r="M2736" s="0" t="n">
        <v>3</v>
      </c>
      <c r="N2736" s="0" t="n">
        <v>61410</v>
      </c>
      <c r="O2736" s="0" t="n">
        <v>1150</v>
      </c>
      <c r="P2736" s="346" t="n">
        <v>115.18</v>
      </c>
      <c r="Q2736" s="346" t="str">
        <f aca="false">N2736&amp;" "&amp;O2736</f>
        <v>61410 1150</v>
      </c>
      <c r="R2736" s="346" t="str">
        <f aca="false">N2736&amp;" "&amp;M2736&amp;" "&amp;O2736</f>
        <v>61410 3 1150</v>
      </c>
    </row>
    <row r="2737" customFormat="false" ht="11.25" hidden="false" customHeight="true" outlineLevel="0" collapsed="false">
      <c r="K2737" s="0" t="n">
        <v>2015</v>
      </c>
      <c r="L2737" s="0" t="n">
        <v>53</v>
      </c>
      <c r="M2737" s="0" t="n">
        <v>9</v>
      </c>
      <c r="N2737" s="0" t="n">
        <v>61100</v>
      </c>
      <c r="O2737" s="0" t="n">
        <v>1110</v>
      </c>
      <c r="P2737" s="346" t="n">
        <v>3.5</v>
      </c>
      <c r="Q2737" s="346" t="str">
        <f aca="false">N2737&amp;" "&amp;O2737</f>
        <v>61100 1110</v>
      </c>
      <c r="R2737" s="346" t="str">
        <f aca="false">N2737&amp;" "&amp;M2737&amp;" "&amp;O2737</f>
        <v>61100 9 1110</v>
      </c>
    </row>
    <row r="2738" customFormat="false" ht="11.25" hidden="false" customHeight="true" outlineLevel="0" collapsed="false">
      <c r="K2738" s="0" t="n">
        <v>2015</v>
      </c>
      <c r="L2738" s="0" t="n">
        <v>53</v>
      </c>
      <c r="M2738" s="0" t="n">
        <v>9</v>
      </c>
      <c r="N2738" s="0" t="n">
        <v>61100</v>
      </c>
      <c r="O2738" s="0" t="n">
        <v>1120</v>
      </c>
      <c r="P2738" s="346" t="n">
        <v>64</v>
      </c>
      <c r="Q2738" s="346" t="str">
        <f aca="false">N2738&amp;" "&amp;O2738</f>
        <v>61100 1120</v>
      </c>
      <c r="R2738" s="346" t="str">
        <f aca="false">N2738&amp;" "&amp;M2738&amp;" "&amp;O2738</f>
        <v>61100 9 1120</v>
      </c>
    </row>
    <row r="2739" customFormat="false" ht="11.25" hidden="false" customHeight="true" outlineLevel="0" collapsed="false">
      <c r="K2739" s="0" t="n">
        <v>2015</v>
      </c>
      <c r="L2739" s="0" t="n">
        <v>53</v>
      </c>
      <c r="M2739" s="0" t="n">
        <v>9</v>
      </c>
      <c r="N2739" s="0" t="n">
        <v>61100</v>
      </c>
      <c r="O2739" s="0" t="n">
        <v>1150</v>
      </c>
      <c r="P2739" s="346" t="n">
        <v>4.74</v>
      </c>
      <c r="Q2739" s="346" t="str">
        <f aca="false">N2739&amp;" "&amp;O2739</f>
        <v>61100 1150</v>
      </c>
      <c r="R2739" s="346" t="str">
        <f aca="false">N2739&amp;" "&amp;M2739&amp;" "&amp;O2739</f>
        <v>61100 9 1150</v>
      </c>
    </row>
    <row r="2740" customFormat="false" ht="11.25" hidden="false" customHeight="true" outlineLevel="0" collapsed="false">
      <c r="K2740" s="0" t="n">
        <v>2015</v>
      </c>
      <c r="L2740" s="0" t="n">
        <v>53</v>
      </c>
      <c r="M2740" s="0" t="n">
        <v>9</v>
      </c>
      <c r="N2740" s="0" t="n">
        <v>61100</v>
      </c>
      <c r="O2740" s="0" t="n">
        <v>1151</v>
      </c>
      <c r="P2740" s="346" t="n">
        <v>20.44</v>
      </c>
      <c r="Q2740" s="346" t="str">
        <f aca="false">N2740&amp;" "&amp;O2740</f>
        <v>61100 1151</v>
      </c>
      <c r="R2740" s="346" t="str">
        <f aca="false">N2740&amp;" "&amp;M2740&amp;" "&amp;O2740</f>
        <v>61100 9 1151</v>
      </c>
    </row>
    <row r="2741" customFormat="false" ht="11.25" hidden="false" customHeight="true" outlineLevel="0" collapsed="false">
      <c r="K2741" s="0" t="n">
        <v>2015</v>
      </c>
      <c r="L2741" s="0" t="n">
        <v>53</v>
      </c>
      <c r="M2741" s="0" t="n">
        <v>9</v>
      </c>
      <c r="N2741" s="0" t="n">
        <v>61100</v>
      </c>
      <c r="O2741" s="0" t="n">
        <v>1520</v>
      </c>
      <c r="P2741" s="346" t="n">
        <v>0.2</v>
      </c>
      <c r="Q2741" s="346" t="str">
        <f aca="false">N2741&amp;" "&amp;O2741</f>
        <v>61100 1520</v>
      </c>
      <c r="R2741" s="346" t="str">
        <f aca="false">N2741&amp;" "&amp;M2741&amp;" "&amp;O2741</f>
        <v>61100 9 1520</v>
      </c>
    </row>
    <row r="2742" customFormat="false" ht="11.25" hidden="false" customHeight="true" outlineLevel="0" collapsed="false">
      <c r="K2742" s="0" t="n">
        <v>2015</v>
      </c>
      <c r="L2742" s="0" t="n">
        <v>53</v>
      </c>
      <c r="M2742" s="0" t="n">
        <v>9</v>
      </c>
      <c r="N2742" s="0" t="n">
        <v>61310</v>
      </c>
      <c r="O2742" s="0" t="n">
        <v>1110</v>
      </c>
      <c r="P2742" s="346" t="n">
        <v>0.8</v>
      </c>
      <c r="Q2742" s="346" t="str">
        <f aca="false">N2742&amp;" "&amp;O2742</f>
        <v>61310 1110</v>
      </c>
      <c r="R2742" s="346" t="str">
        <f aca="false">N2742&amp;" "&amp;M2742&amp;" "&amp;O2742</f>
        <v>61310 9 1110</v>
      </c>
    </row>
    <row r="2743" customFormat="false" ht="11.25" hidden="false" customHeight="true" outlineLevel="0" collapsed="false">
      <c r="K2743" s="0" t="n">
        <v>2015</v>
      </c>
      <c r="L2743" s="0" t="n">
        <v>53</v>
      </c>
      <c r="M2743" s="0" t="n">
        <v>9</v>
      </c>
      <c r="N2743" s="0" t="n">
        <v>61310</v>
      </c>
      <c r="O2743" s="0" t="n">
        <v>1150</v>
      </c>
      <c r="P2743" s="346" t="n">
        <v>0.32</v>
      </c>
      <c r="Q2743" s="346" t="str">
        <f aca="false">N2743&amp;" "&amp;O2743</f>
        <v>61310 1150</v>
      </c>
      <c r="R2743" s="346" t="str">
        <f aca="false">N2743&amp;" "&amp;M2743&amp;" "&amp;O2743</f>
        <v>61310 9 1150</v>
      </c>
    </row>
    <row r="2744" customFormat="false" ht="11.25" hidden="false" customHeight="true" outlineLevel="0" collapsed="false">
      <c r="K2744" s="0" t="n">
        <v>2015</v>
      </c>
      <c r="L2744" s="0" t="n">
        <v>53</v>
      </c>
      <c r="M2744" s="0" t="n">
        <v>9</v>
      </c>
      <c r="N2744" s="0" t="n">
        <v>62100</v>
      </c>
      <c r="O2744" s="0" t="n">
        <v>1110</v>
      </c>
      <c r="P2744" s="346" t="n">
        <v>43</v>
      </c>
      <c r="Q2744" s="346" t="str">
        <f aca="false">N2744&amp;" "&amp;O2744</f>
        <v>62100 1110</v>
      </c>
      <c r="R2744" s="346" t="str">
        <f aca="false">N2744&amp;" "&amp;M2744&amp;" "&amp;O2744</f>
        <v>62100 9 1110</v>
      </c>
    </row>
    <row r="2745" customFormat="false" ht="11.25" hidden="false" customHeight="true" outlineLevel="0" collapsed="false">
      <c r="K2745" s="0" t="n">
        <v>2015</v>
      </c>
      <c r="L2745" s="0" t="n">
        <v>53</v>
      </c>
      <c r="M2745" s="0" t="n">
        <v>9</v>
      </c>
      <c r="N2745" s="0" t="n">
        <v>62100</v>
      </c>
      <c r="O2745" s="0" t="n">
        <v>1111</v>
      </c>
      <c r="P2745" s="346" t="n">
        <v>9</v>
      </c>
      <c r="Q2745" s="346" t="str">
        <f aca="false">N2745&amp;" "&amp;O2745</f>
        <v>62100 1111</v>
      </c>
      <c r="R2745" s="346" t="str">
        <f aca="false">N2745&amp;" "&amp;M2745&amp;" "&amp;O2745</f>
        <v>62100 9 1111</v>
      </c>
    </row>
    <row r="2746" customFormat="false" ht="11.25" hidden="false" customHeight="true" outlineLevel="0" collapsed="false">
      <c r="K2746" s="0" t="n">
        <v>2015</v>
      </c>
      <c r="L2746" s="0" t="n">
        <v>53</v>
      </c>
      <c r="M2746" s="0" t="n">
        <v>9</v>
      </c>
      <c r="N2746" s="0" t="n">
        <v>62100</v>
      </c>
      <c r="O2746" s="0" t="n">
        <v>1112</v>
      </c>
      <c r="P2746" s="346" t="n">
        <v>1</v>
      </c>
      <c r="Q2746" s="346" t="str">
        <f aca="false">N2746&amp;" "&amp;O2746</f>
        <v>62100 1112</v>
      </c>
      <c r="R2746" s="346" t="str">
        <f aca="false">N2746&amp;" "&amp;M2746&amp;" "&amp;O2746</f>
        <v>62100 9 1112</v>
      </c>
    </row>
    <row r="2747" customFormat="false" ht="11.25" hidden="false" customHeight="true" outlineLevel="0" collapsed="false">
      <c r="K2747" s="0" t="n">
        <v>2015</v>
      </c>
      <c r="L2747" s="0" t="n">
        <v>53</v>
      </c>
      <c r="M2747" s="0" t="n">
        <v>9</v>
      </c>
      <c r="N2747" s="0" t="n">
        <v>62100</v>
      </c>
      <c r="O2747" s="0" t="n">
        <v>1113</v>
      </c>
      <c r="P2747" s="346" t="n">
        <v>2</v>
      </c>
      <c r="Q2747" s="346" t="str">
        <f aca="false">N2747&amp;" "&amp;O2747</f>
        <v>62100 1113</v>
      </c>
      <c r="R2747" s="346" t="str">
        <f aca="false">N2747&amp;" "&amp;M2747&amp;" "&amp;O2747</f>
        <v>62100 9 1113</v>
      </c>
    </row>
    <row r="2748" customFormat="false" ht="11.25" hidden="false" customHeight="true" outlineLevel="0" collapsed="false">
      <c r="K2748" s="0" t="n">
        <v>2015</v>
      </c>
      <c r="L2748" s="0" t="n">
        <v>53</v>
      </c>
      <c r="M2748" s="0" t="n">
        <v>9</v>
      </c>
      <c r="N2748" s="0" t="n">
        <v>62100</v>
      </c>
      <c r="O2748" s="0" t="n">
        <v>1130</v>
      </c>
      <c r="P2748" s="346" t="n">
        <v>48.31</v>
      </c>
      <c r="Q2748" s="346" t="str">
        <f aca="false">N2748&amp;" "&amp;O2748</f>
        <v>62100 1130</v>
      </c>
      <c r="R2748" s="346" t="str">
        <f aca="false">N2748&amp;" "&amp;M2748&amp;" "&amp;O2748</f>
        <v>62100 9 1130</v>
      </c>
    </row>
    <row r="2749" customFormat="false" ht="11.25" hidden="false" customHeight="true" outlineLevel="0" collapsed="false">
      <c r="K2749" s="0" t="n">
        <v>2015</v>
      </c>
      <c r="L2749" s="0" t="n">
        <v>53</v>
      </c>
      <c r="M2749" s="0" t="n">
        <v>9</v>
      </c>
      <c r="N2749" s="0" t="n">
        <v>62100</v>
      </c>
      <c r="O2749" s="0" t="n">
        <v>1140</v>
      </c>
      <c r="P2749" s="346" t="n">
        <v>2.03</v>
      </c>
      <c r="Q2749" s="346" t="str">
        <f aca="false">N2749&amp;" "&amp;O2749</f>
        <v>62100 1140</v>
      </c>
      <c r="R2749" s="346" t="str">
        <f aca="false">N2749&amp;" "&amp;M2749&amp;" "&amp;O2749</f>
        <v>62100 9 1140</v>
      </c>
    </row>
    <row r="2750" customFormat="false" ht="11.25" hidden="false" customHeight="true" outlineLevel="0" collapsed="false">
      <c r="K2750" s="0" t="n">
        <v>2015</v>
      </c>
      <c r="L2750" s="0" t="n">
        <v>53</v>
      </c>
      <c r="M2750" s="0" t="n">
        <v>9</v>
      </c>
      <c r="N2750" s="0" t="n">
        <v>62100</v>
      </c>
      <c r="O2750" s="0" t="n">
        <v>1150</v>
      </c>
      <c r="P2750" s="346" t="n">
        <v>59.62</v>
      </c>
      <c r="Q2750" s="346" t="str">
        <f aca="false">N2750&amp;" "&amp;O2750</f>
        <v>62100 1150</v>
      </c>
      <c r="R2750" s="346" t="str">
        <f aca="false">N2750&amp;" "&amp;M2750&amp;" "&amp;O2750</f>
        <v>62100 9 1150</v>
      </c>
    </row>
    <row r="2751" customFormat="false" ht="11.25" hidden="false" customHeight="true" outlineLevel="0" collapsed="false">
      <c r="K2751" s="0" t="n">
        <v>2015</v>
      </c>
      <c r="L2751" s="0" t="n">
        <v>53</v>
      </c>
      <c r="M2751" s="0" t="n">
        <v>9</v>
      </c>
      <c r="N2751" s="0" t="n">
        <v>62200</v>
      </c>
      <c r="O2751" s="0" t="n">
        <v>1110</v>
      </c>
      <c r="P2751" s="346" t="n">
        <v>2.6</v>
      </c>
      <c r="Q2751" s="346" t="str">
        <f aca="false">N2751&amp;" "&amp;O2751</f>
        <v>62200 1110</v>
      </c>
      <c r="R2751" s="346" t="str">
        <f aca="false">N2751&amp;" "&amp;M2751&amp;" "&amp;O2751</f>
        <v>62200 9 1110</v>
      </c>
    </row>
    <row r="2752" customFormat="false" ht="11.25" hidden="false" customHeight="true" outlineLevel="0" collapsed="false">
      <c r="K2752" s="0" t="n">
        <v>2015</v>
      </c>
      <c r="L2752" s="0" t="n">
        <v>53</v>
      </c>
      <c r="M2752" s="0" t="n">
        <v>9</v>
      </c>
      <c r="N2752" s="0" t="n">
        <v>62200</v>
      </c>
      <c r="O2752" s="0" t="n">
        <v>1130</v>
      </c>
      <c r="P2752" s="346" t="n">
        <v>161.57</v>
      </c>
      <c r="Q2752" s="346" t="str">
        <f aca="false">N2752&amp;" "&amp;O2752</f>
        <v>62200 1130</v>
      </c>
      <c r="R2752" s="346" t="str">
        <f aca="false">N2752&amp;" "&amp;M2752&amp;" "&amp;O2752</f>
        <v>62200 9 1130</v>
      </c>
    </row>
    <row r="2753" customFormat="false" ht="11.25" hidden="false" customHeight="true" outlineLevel="0" collapsed="false">
      <c r="K2753" s="0" t="n">
        <v>2015</v>
      </c>
      <c r="L2753" s="0" t="n">
        <v>53</v>
      </c>
      <c r="M2753" s="0" t="n">
        <v>9</v>
      </c>
      <c r="N2753" s="0" t="n">
        <v>62200</v>
      </c>
      <c r="O2753" s="0" t="n">
        <v>1131</v>
      </c>
      <c r="P2753" s="346" t="n">
        <v>51</v>
      </c>
      <c r="Q2753" s="346" t="str">
        <f aca="false">N2753&amp;" "&amp;O2753</f>
        <v>62200 1131</v>
      </c>
      <c r="R2753" s="346" t="str">
        <f aca="false">N2753&amp;" "&amp;M2753&amp;" "&amp;O2753</f>
        <v>62200 9 1131</v>
      </c>
    </row>
    <row r="2754" customFormat="false" ht="11.25" hidden="false" customHeight="true" outlineLevel="0" collapsed="false">
      <c r="K2754" s="0" t="n">
        <v>2015</v>
      </c>
      <c r="L2754" s="0" t="n">
        <v>53</v>
      </c>
      <c r="M2754" s="0" t="n">
        <v>9</v>
      </c>
      <c r="N2754" s="0" t="n">
        <v>62200</v>
      </c>
      <c r="O2754" s="0" t="n">
        <v>1140</v>
      </c>
      <c r="P2754" s="346" t="n">
        <v>29</v>
      </c>
      <c r="Q2754" s="346" t="str">
        <f aca="false">N2754&amp;" "&amp;O2754</f>
        <v>62200 1140</v>
      </c>
      <c r="R2754" s="346" t="str">
        <f aca="false">N2754&amp;" "&amp;M2754&amp;" "&amp;O2754</f>
        <v>62200 9 1140</v>
      </c>
    </row>
    <row r="2755" customFormat="false" ht="11.25" hidden="false" customHeight="true" outlineLevel="0" collapsed="false">
      <c r="K2755" s="0" t="n">
        <v>2015</v>
      </c>
      <c r="L2755" s="0" t="n">
        <v>53</v>
      </c>
      <c r="M2755" s="0" t="n">
        <v>9</v>
      </c>
      <c r="N2755" s="0" t="n">
        <v>62200</v>
      </c>
      <c r="O2755" s="0" t="n">
        <v>1150</v>
      </c>
      <c r="P2755" s="346" t="n">
        <v>5.61</v>
      </c>
      <c r="Q2755" s="346" t="str">
        <f aca="false">N2755&amp;" "&amp;O2755</f>
        <v>62200 1150</v>
      </c>
      <c r="R2755" s="346" t="str">
        <f aca="false">N2755&amp;" "&amp;M2755&amp;" "&amp;O2755</f>
        <v>62200 9 1150</v>
      </c>
    </row>
    <row r="2756" customFormat="false" ht="11.25" hidden="false" customHeight="true" outlineLevel="0" collapsed="false">
      <c r="K2756" s="0" t="n">
        <v>2015</v>
      </c>
      <c r="L2756" s="0" t="n">
        <v>53</v>
      </c>
      <c r="M2756" s="0" t="n">
        <v>9</v>
      </c>
      <c r="N2756" s="0" t="n">
        <v>63000</v>
      </c>
      <c r="O2756" s="0" t="n">
        <v>1110</v>
      </c>
      <c r="P2756" s="346" t="n">
        <v>7.66</v>
      </c>
      <c r="Q2756" s="346" t="str">
        <f aca="false">N2756&amp;" "&amp;O2756</f>
        <v>63000 1110</v>
      </c>
      <c r="R2756" s="346" t="str">
        <f aca="false">N2756&amp;" "&amp;M2756&amp;" "&amp;O2756</f>
        <v>63000 9 1110</v>
      </c>
    </row>
    <row r="2757" customFormat="false" ht="11.25" hidden="false" customHeight="true" outlineLevel="0" collapsed="false">
      <c r="K2757" s="0" t="n">
        <v>2015</v>
      </c>
      <c r="L2757" s="0" t="n">
        <v>53</v>
      </c>
      <c r="M2757" s="0" t="n">
        <v>9</v>
      </c>
      <c r="N2757" s="0" t="n">
        <v>63000</v>
      </c>
      <c r="O2757" s="0" t="n">
        <v>1140</v>
      </c>
      <c r="P2757" s="346" t="n">
        <v>20.45</v>
      </c>
      <c r="Q2757" s="346" t="str">
        <f aca="false">N2757&amp;" "&amp;O2757</f>
        <v>63000 1140</v>
      </c>
      <c r="R2757" s="346" t="str">
        <f aca="false">N2757&amp;" "&amp;M2757&amp;" "&amp;O2757</f>
        <v>63000 9 1140</v>
      </c>
    </row>
    <row r="2758" customFormat="false" ht="11.25" hidden="false" customHeight="true" outlineLevel="0" collapsed="false">
      <c r="K2758" s="0" t="n">
        <v>2015</v>
      </c>
      <c r="L2758" s="0" t="n">
        <v>53</v>
      </c>
      <c r="M2758" s="0" t="n">
        <v>9</v>
      </c>
      <c r="N2758" s="0" t="n">
        <v>63000</v>
      </c>
      <c r="O2758" s="0" t="n">
        <v>1150</v>
      </c>
      <c r="P2758" s="346" t="n">
        <v>10.29</v>
      </c>
      <c r="Q2758" s="346" t="str">
        <f aca="false">N2758&amp;" "&amp;O2758</f>
        <v>63000 1150</v>
      </c>
      <c r="R2758" s="346" t="str">
        <f aca="false">N2758&amp;" "&amp;M2758&amp;" "&amp;O2758</f>
        <v>63000 9 1150</v>
      </c>
    </row>
    <row r="2759" customFormat="false" ht="11.25" hidden="false" customHeight="true" outlineLevel="0" collapsed="false">
      <c r="K2759" s="0" t="n">
        <v>2015</v>
      </c>
      <c r="L2759" s="0" t="n">
        <v>53</v>
      </c>
      <c r="M2759" s="0" t="n">
        <v>9</v>
      </c>
      <c r="N2759" s="0" t="n">
        <v>63000</v>
      </c>
      <c r="O2759" s="0" t="n">
        <v>1160</v>
      </c>
      <c r="P2759" s="346" t="n">
        <v>15.01</v>
      </c>
      <c r="Q2759" s="346" t="str">
        <f aca="false">N2759&amp;" "&amp;O2759</f>
        <v>63000 1160</v>
      </c>
      <c r="R2759" s="346" t="str">
        <f aca="false">N2759&amp;" "&amp;M2759&amp;" "&amp;O2759</f>
        <v>63000 9 1160</v>
      </c>
    </row>
    <row r="2760" customFormat="false" ht="11.25" hidden="false" customHeight="true" outlineLevel="0" collapsed="false">
      <c r="K2760" s="0" t="n">
        <v>2015</v>
      </c>
      <c r="L2760" s="0" t="n">
        <v>53</v>
      </c>
      <c r="M2760" s="0" t="n">
        <v>9</v>
      </c>
      <c r="N2760" s="0" t="n">
        <v>63000</v>
      </c>
      <c r="O2760" s="0" t="n">
        <v>1170</v>
      </c>
      <c r="P2760" s="346" t="n">
        <v>887.01</v>
      </c>
      <c r="Q2760" s="346" t="str">
        <f aca="false">N2760&amp;" "&amp;O2760</f>
        <v>63000 1170</v>
      </c>
      <c r="R2760" s="346" t="str">
        <f aca="false">N2760&amp;" "&amp;M2760&amp;" "&amp;O2760</f>
        <v>63000 9 1170</v>
      </c>
    </row>
    <row r="2761" customFormat="false" ht="11.25" hidden="false" customHeight="true" outlineLevel="0" collapsed="false">
      <c r="K2761" s="0" t="n">
        <v>2015</v>
      </c>
      <c r="L2761" s="0" t="n">
        <v>53</v>
      </c>
      <c r="M2761" s="0" t="n">
        <v>9</v>
      </c>
      <c r="N2761" s="0" t="n">
        <v>64000</v>
      </c>
      <c r="O2761" s="0" t="n">
        <v>1110</v>
      </c>
      <c r="P2761" s="346" t="n">
        <v>12.66</v>
      </c>
      <c r="Q2761" s="346" t="str">
        <f aca="false">N2761&amp;" "&amp;O2761</f>
        <v>64000 1110</v>
      </c>
      <c r="R2761" s="346" t="str">
        <f aca="false">N2761&amp;" "&amp;M2761&amp;" "&amp;O2761</f>
        <v>64000 9 1110</v>
      </c>
    </row>
    <row r="2762" customFormat="false" ht="11.25" hidden="false" customHeight="true" outlineLevel="0" collapsed="false">
      <c r="K2762" s="0" t="n">
        <v>2015</v>
      </c>
      <c r="L2762" s="0" t="n">
        <v>53</v>
      </c>
      <c r="M2762" s="0" t="n">
        <v>9</v>
      </c>
      <c r="N2762" s="0" t="n">
        <v>64000</v>
      </c>
      <c r="O2762" s="0" t="n">
        <v>1140</v>
      </c>
      <c r="P2762" s="346" t="n">
        <v>60.58</v>
      </c>
      <c r="Q2762" s="346" t="str">
        <f aca="false">N2762&amp;" "&amp;O2762</f>
        <v>64000 1140</v>
      </c>
      <c r="R2762" s="346" t="str">
        <f aca="false">N2762&amp;" "&amp;M2762&amp;" "&amp;O2762</f>
        <v>64000 9 1140</v>
      </c>
    </row>
    <row r="2763" customFormat="false" ht="11.25" hidden="false" customHeight="true" outlineLevel="0" collapsed="false">
      <c r="K2763" s="0" t="n">
        <v>2015</v>
      </c>
      <c r="L2763" s="0" t="n">
        <v>53</v>
      </c>
      <c r="M2763" s="0" t="n">
        <v>3</v>
      </c>
      <c r="N2763" s="0" t="n">
        <v>61210</v>
      </c>
      <c r="O2763" s="0" t="n">
        <v>1150</v>
      </c>
      <c r="P2763" s="346" t="n">
        <v>46.91</v>
      </c>
      <c r="Q2763" s="346" t="str">
        <f aca="false">N2763&amp;" "&amp;O2763</f>
        <v>61210 1150</v>
      </c>
      <c r="R2763" s="346" t="str">
        <f aca="false">N2763&amp;" "&amp;M2763&amp;" "&amp;O2763</f>
        <v>61210 3 1150</v>
      </c>
    </row>
    <row r="2764" customFormat="false" ht="11.25" hidden="false" customHeight="true" outlineLevel="0" collapsed="false">
      <c r="K2764" s="0" t="n">
        <v>2015</v>
      </c>
      <c r="L2764" s="0" t="n">
        <v>53</v>
      </c>
      <c r="M2764" s="0" t="n">
        <v>3</v>
      </c>
      <c r="N2764" s="0" t="n">
        <v>61220</v>
      </c>
      <c r="O2764" s="0" t="n">
        <v>1110</v>
      </c>
      <c r="P2764" s="346" t="n">
        <v>1.6</v>
      </c>
      <c r="Q2764" s="346" t="str">
        <f aca="false">N2764&amp;" "&amp;O2764</f>
        <v>61220 1110</v>
      </c>
      <c r="R2764" s="346" t="str">
        <f aca="false">N2764&amp;" "&amp;M2764&amp;" "&amp;O2764</f>
        <v>61220 3 1110</v>
      </c>
    </row>
    <row r="2765" customFormat="false" ht="11.25" hidden="false" customHeight="true" outlineLevel="0" collapsed="false">
      <c r="K2765" s="0" t="n">
        <v>2015</v>
      </c>
      <c r="L2765" s="0" t="n">
        <v>53</v>
      </c>
      <c r="M2765" s="0" t="n">
        <v>9</v>
      </c>
      <c r="N2765" s="0" t="n">
        <v>64000</v>
      </c>
      <c r="O2765" s="0" t="n">
        <v>1150</v>
      </c>
      <c r="P2765" s="346" t="n">
        <v>21.93</v>
      </c>
      <c r="Q2765" s="346" t="str">
        <f aca="false">N2765&amp;" "&amp;O2765</f>
        <v>64000 1150</v>
      </c>
      <c r="R2765" s="346" t="str">
        <f aca="false">N2765&amp;" "&amp;M2765&amp;" "&amp;O2765</f>
        <v>64000 9 1150</v>
      </c>
    </row>
    <row r="2766" customFormat="false" ht="11.25" hidden="false" customHeight="true" outlineLevel="0" collapsed="false">
      <c r="K2766" s="0" t="n">
        <v>2015</v>
      </c>
      <c r="L2766" s="0" t="n">
        <v>53</v>
      </c>
      <c r="M2766" s="0" t="n">
        <v>9</v>
      </c>
      <c r="N2766" s="0" t="n">
        <v>64000</v>
      </c>
      <c r="O2766" s="0" t="n">
        <v>1160</v>
      </c>
      <c r="P2766" s="346" t="n">
        <v>199</v>
      </c>
      <c r="Q2766" s="346" t="str">
        <f aca="false">N2766&amp;" "&amp;O2766</f>
        <v>64000 1160</v>
      </c>
      <c r="R2766" s="346" t="str">
        <f aca="false">N2766&amp;" "&amp;M2766&amp;" "&amp;O2766</f>
        <v>64000 9 1160</v>
      </c>
    </row>
    <row r="2767" customFormat="false" ht="11.25" hidden="false" customHeight="true" outlineLevel="0" collapsed="false">
      <c r="K2767" s="0" t="n">
        <v>2015</v>
      </c>
      <c r="L2767" s="0" t="n">
        <v>53</v>
      </c>
      <c r="M2767" s="0" t="n">
        <v>9</v>
      </c>
      <c r="N2767" s="0" t="n">
        <v>64000</v>
      </c>
      <c r="O2767" s="0" t="n">
        <v>1190</v>
      </c>
      <c r="P2767" s="346" t="n">
        <v>628.01</v>
      </c>
      <c r="Q2767" s="346" t="str">
        <f aca="false">N2767&amp;" "&amp;O2767</f>
        <v>64000 1190</v>
      </c>
      <c r="R2767" s="346" t="str">
        <f aca="false">N2767&amp;" "&amp;M2767&amp;" "&amp;O2767</f>
        <v>64000 9 1190</v>
      </c>
    </row>
    <row r="2768" customFormat="false" ht="11.25" hidden="false" customHeight="true" outlineLevel="0" collapsed="false">
      <c r="K2768" s="0" t="n">
        <v>2015</v>
      </c>
      <c r="L2768" s="0" t="n">
        <v>53</v>
      </c>
      <c r="M2768" s="0" t="n">
        <v>9</v>
      </c>
      <c r="N2768" s="0" t="n">
        <v>65000</v>
      </c>
      <c r="O2768" s="0" t="n">
        <v>1110</v>
      </c>
      <c r="P2768" s="346" t="n">
        <v>2</v>
      </c>
      <c r="Q2768" s="346" t="str">
        <f aca="false">N2768&amp;" "&amp;O2768</f>
        <v>65000 1110</v>
      </c>
      <c r="R2768" s="346" t="str">
        <f aca="false">N2768&amp;" "&amp;M2768&amp;" "&amp;O2768</f>
        <v>65000 9 1110</v>
      </c>
    </row>
    <row r="2769" customFormat="false" ht="11.25" hidden="false" customHeight="true" outlineLevel="0" collapsed="false">
      <c r="K2769" s="0" t="n">
        <v>2015</v>
      </c>
      <c r="L2769" s="0" t="n">
        <v>53</v>
      </c>
      <c r="M2769" s="0" t="n">
        <v>9</v>
      </c>
      <c r="N2769" s="0" t="n">
        <v>65000</v>
      </c>
      <c r="O2769" s="0" t="n">
        <v>1140</v>
      </c>
      <c r="P2769" s="346" t="n">
        <v>10.75</v>
      </c>
      <c r="Q2769" s="346" t="str">
        <f aca="false">N2769&amp;" "&amp;O2769</f>
        <v>65000 1140</v>
      </c>
      <c r="R2769" s="346" t="str">
        <f aca="false">N2769&amp;" "&amp;M2769&amp;" "&amp;O2769</f>
        <v>65000 9 1140</v>
      </c>
    </row>
    <row r="2770" customFormat="false" ht="11.25" hidden="false" customHeight="true" outlineLevel="0" collapsed="false">
      <c r="K2770" s="0" t="n">
        <v>2015</v>
      </c>
      <c r="L2770" s="0" t="n">
        <v>53</v>
      </c>
      <c r="M2770" s="0" t="n">
        <v>9</v>
      </c>
      <c r="N2770" s="0" t="n">
        <v>65000</v>
      </c>
      <c r="O2770" s="0" t="n">
        <v>1150</v>
      </c>
      <c r="P2770" s="346" t="n">
        <v>3.25</v>
      </c>
      <c r="Q2770" s="346" t="str">
        <f aca="false">N2770&amp;" "&amp;O2770</f>
        <v>65000 1150</v>
      </c>
      <c r="R2770" s="346" t="str">
        <f aca="false">N2770&amp;" "&amp;M2770&amp;" "&amp;O2770</f>
        <v>65000 9 1150</v>
      </c>
    </row>
    <row r="2771" customFormat="false" ht="11.25" hidden="false" customHeight="true" outlineLevel="0" collapsed="false">
      <c r="K2771" s="0" t="n">
        <v>2015</v>
      </c>
      <c r="L2771" s="0" t="n">
        <v>53</v>
      </c>
      <c r="M2771" s="0" t="n">
        <v>9</v>
      </c>
      <c r="N2771" s="0" t="n">
        <v>65000</v>
      </c>
      <c r="O2771" s="0" t="n">
        <v>1190</v>
      </c>
      <c r="P2771" s="346" t="n">
        <v>341.22</v>
      </c>
      <c r="Q2771" s="346" t="str">
        <f aca="false">N2771&amp;" "&amp;O2771</f>
        <v>65000 1190</v>
      </c>
      <c r="R2771" s="346" t="str">
        <f aca="false">N2771&amp;" "&amp;M2771&amp;" "&amp;O2771</f>
        <v>65000 9 1190</v>
      </c>
    </row>
    <row r="2772" customFormat="false" ht="11.25" hidden="false" customHeight="true" outlineLevel="0" collapsed="false">
      <c r="K2772" s="0" t="n">
        <v>2015</v>
      </c>
      <c r="L2772" s="0" t="n">
        <v>53</v>
      </c>
      <c r="M2772" s="0" t="n">
        <v>9</v>
      </c>
      <c r="N2772" s="0" t="n">
        <v>66000</v>
      </c>
      <c r="O2772" s="0" t="n">
        <v>1110</v>
      </c>
      <c r="P2772" s="346" t="n">
        <v>10.68</v>
      </c>
      <c r="Q2772" s="346" t="str">
        <f aca="false">N2772&amp;" "&amp;O2772</f>
        <v>66000 1110</v>
      </c>
      <c r="R2772" s="346" t="str">
        <f aca="false">N2772&amp;" "&amp;M2772&amp;" "&amp;O2772</f>
        <v>66000 9 1110</v>
      </c>
    </row>
    <row r="2773" customFormat="false" ht="11.25" hidden="false" customHeight="true" outlineLevel="0" collapsed="false">
      <c r="K2773" s="0" t="n">
        <v>2015</v>
      </c>
      <c r="L2773" s="0" t="n">
        <v>53</v>
      </c>
      <c r="M2773" s="0" t="n">
        <v>9</v>
      </c>
      <c r="N2773" s="0" t="n">
        <v>66000</v>
      </c>
      <c r="O2773" s="0" t="n">
        <v>1130</v>
      </c>
      <c r="P2773" s="346" t="n">
        <v>17.34</v>
      </c>
      <c r="Q2773" s="346" t="str">
        <f aca="false">N2773&amp;" "&amp;O2773</f>
        <v>66000 1130</v>
      </c>
      <c r="R2773" s="346" t="str">
        <f aca="false">N2773&amp;" "&amp;M2773&amp;" "&amp;O2773</f>
        <v>66000 9 1130</v>
      </c>
    </row>
    <row r="2774" customFormat="false" ht="11.25" hidden="false" customHeight="true" outlineLevel="0" collapsed="false">
      <c r="K2774" s="0" t="n">
        <v>2015</v>
      </c>
      <c r="L2774" s="0" t="n">
        <v>53</v>
      </c>
      <c r="M2774" s="0" t="n">
        <v>9</v>
      </c>
      <c r="N2774" s="0" t="n">
        <v>66000</v>
      </c>
      <c r="O2774" s="0" t="n">
        <v>1150</v>
      </c>
      <c r="P2774" s="346" t="n">
        <v>4.6</v>
      </c>
      <c r="Q2774" s="346" t="str">
        <f aca="false">N2774&amp;" "&amp;O2774</f>
        <v>66000 1150</v>
      </c>
      <c r="R2774" s="346" t="str">
        <f aca="false">N2774&amp;" "&amp;M2774&amp;" "&amp;O2774</f>
        <v>66000 9 1150</v>
      </c>
    </row>
    <row r="2775" customFormat="false" ht="11.25" hidden="false" customHeight="true" outlineLevel="0" collapsed="false">
      <c r="K2775" s="0" t="n">
        <v>2015</v>
      </c>
      <c r="L2775" s="0" t="n">
        <v>53</v>
      </c>
      <c r="M2775" s="0" t="n">
        <v>9</v>
      </c>
      <c r="N2775" s="0" t="n">
        <v>68000</v>
      </c>
      <c r="O2775" s="0" t="n">
        <v>1110</v>
      </c>
      <c r="P2775" s="346" t="n">
        <v>20</v>
      </c>
      <c r="Q2775" s="346" t="str">
        <f aca="false">N2775&amp;" "&amp;O2775</f>
        <v>68000 1110</v>
      </c>
      <c r="R2775" s="346" t="str">
        <f aca="false">N2775&amp;" "&amp;M2775&amp;" "&amp;O2775</f>
        <v>68000 9 1110</v>
      </c>
    </row>
    <row r="2776" customFormat="false" ht="11.25" hidden="false" customHeight="true" outlineLevel="0" collapsed="false">
      <c r="K2776" s="0" t="n">
        <v>2015</v>
      </c>
      <c r="L2776" s="0" t="n">
        <v>53</v>
      </c>
      <c r="M2776" s="0" t="n">
        <v>9</v>
      </c>
      <c r="N2776" s="0" t="n">
        <v>68000</v>
      </c>
      <c r="O2776" s="0" t="n">
        <v>1120</v>
      </c>
      <c r="P2776" s="346" t="n">
        <v>154.24</v>
      </c>
      <c r="Q2776" s="346" t="str">
        <f aca="false">N2776&amp;" "&amp;O2776</f>
        <v>68000 1120</v>
      </c>
      <c r="R2776" s="346" t="str">
        <f aca="false">N2776&amp;" "&amp;M2776&amp;" "&amp;O2776</f>
        <v>68000 9 1120</v>
      </c>
    </row>
    <row r="2777" customFormat="false" ht="11.25" hidden="false" customHeight="true" outlineLevel="0" collapsed="false">
      <c r="K2777" s="0" t="n">
        <v>2015</v>
      </c>
      <c r="L2777" s="0" t="n">
        <v>53</v>
      </c>
      <c r="M2777" s="0" t="n">
        <v>9</v>
      </c>
      <c r="N2777" s="0" t="n">
        <v>68000</v>
      </c>
      <c r="O2777" s="0" t="n">
        <v>1141</v>
      </c>
      <c r="P2777" s="346" t="n">
        <v>94</v>
      </c>
      <c r="Q2777" s="346" t="str">
        <f aca="false">N2777&amp;" "&amp;O2777</f>
        <v>68000 1141</v>
      </c>
      <c r="R2777" s="346" t="str">
        <f aca="false">N2777&amp;" "&amp;M2777&amp;" "&amp;O2777</f>
        <v>68000 9 1141</v>
      </c>
    </row>
    <row r="2778" customFormat="false" ht="11.25" hidden="false" customHeight="true" outlineLevel="0" collapsed="false">
      <c r="K2778" s="0" t="n">
        <v>2015</v>
      </c>
      <c r="L2778" s="0" t="n">
        <v>53</v>
      </c>
      <c r="M2778" s="0" t="n">
        <v>9</v>
      </c>
      <c r="N2778" s="0" t="n">
        <v>68000</v>
      </c>
      <c r="O2778" s="0" t="n">
        <v>1150</v>
      </c>
      <c r="P2778" s="346" t="n">
        <v>10.6</v>
      </c>
      <c r="Q2778" s="346" t="str">
        <f aca="false">N2778&amp;" "&amp;O2778</f>
        <v>68000 1150</v>
      </c>
      <c r="R2778" s="346" t="str">
        <f aca="false">N2778&amp;" "&amp;M2778&amp;" "&amp;O2778</f>
        <v>68000 9 1150</v>
      </c>
    </row>
    <row r="2779" customFormat="false" ht="11.25" hidden="false" customHeight="true" outlineLevel="0" collapsed="false">
      <c r="K2779" s="0" t="n">
        <v>2015</v>
      </c>
      <c r="L2779" s="0" t="n">
        <v>53</v>
      </c>
      <c r="M2779" s="0" t="n">
        <v>2</v>
      </c>
      <c r="N2779" s="0" t="n">
        <v>61100</v>
      </c>
      <c r="O2779" s="0" t="n">
        <v>1120</v>
      </c>
      <c r="P2779" s="346" t="n">
        <v>3327.08</v>
      </c>
      <c r="Q2779" s="346" t="str">
        <f aca="false">N2779&amp;" "&amp;O2779</f>
        <v>61100 1120</v>
      </c>
      <c r="R2779" s="346" t="str">
        <f aca="false">N2779&amp;" "&amp;M2779&amp;" "&amp;O2779</f>
        <v>61100 2 1120</v>
      </c>
    </row>
    <row r="2780" customFormat="false" ht="11.25" hidden="false" customHeight="true" outlineLevel="0" collapsed="false">
      <c r="K2780" s="0" t="n">
        <v>2015</v>
      </c>
      <c r="L2780" s="0" t="n">
        <v>53</v>
      </c>
      <c r="M2780" s="0" t="n">
        <v>2</v>
      </c>
      <c r="N2780" s="0" t="n">
        <v>61100</v>
      </c>
      <c r="O2780" s="0" t="n">
        <v>1151</v>
      </c>
      <c r="P2780" s="346" t="n">
        <v>842.3</v>
      </c>
      <c r="Q2780" s="346" t="str">
        <f aca="false">N2780&amp;" "&amp;O2780</f>
        <v>61100 1151</v>
      </c>
      <c r="R2780" s="346" t="str">
        <f aca="false">N2780&amp;" "&amp;M2780&amp;" "&amp;O2780</f>
        <v>61100 2 1151</v>
      </c>
    </row>
    <row r="2781" customFormat="false" ht="11.25" hidden="false" customHeight="true" outlineLevel="0" collapsed="false">
      <c r="K2781" s="0" t="n">
        <v>2015</v>
      </c>
      <c r="L2781" s="0" t="n">
        <v>53</v>
      </c>
      <c r="M2781" s="0" t="n">
        <v>2</v>
      </c>
      <c r="N2781" s="0" t="n">
        <v>61100</v>
      </c>
      <c r="O2781" s="0" t="n">
        <v>1520</v>
      </c>
      <c r="P2781" s="346" t="n">
        <v>373.44</v>
      </c>
      <c r="Q2781" s="346" t="str">
        <f aca="false">N2781&amp;" "&amp;O2781</f>
        <v>61100 1520</v>
      </c>
      <c r="R2781" s="346" t="str">
        <f aca="false">N2781&amp;" "&amp;M2781&amp;" "&amp;O2781</f>
        <v>61100 2 1520</v>
      </c>
    </row>
    <row r="2782" customFormat="false" ht="11.25" hidden="false" customHeight="true" outlineLevel="0" collapsed="false">
      <c r="K2782" s="0" t="n">
        <v>2015</v>
      </c>
      <c r="L2782" s="0" t="n">
        <v>53</v>
      </c>
      <c r="M2782" s="0" t="n">
        <v>2</v>
      </c>
      <c r="N2782" s="0" t="n">
        <v>61210</v>
      </c>
      <c r="O2782" s="0" t="n">
        <v>1110</v>
      </c>
      <c r="P2782" s="346" t="n">
        <v>1.2</v>
      </c>
      <c r="Q2782" s="346" t="str">
        <f aca="false">N2782&amp;" "&amp;O2782</f>
        <v>61210 1110</v>
      </c>
      <c r="R2782" s="346" t="str">
        <f aca="false">N2782&amp;" "&amp;M2782&amp;" "&amp;O2782</f>
        <v>61210 2 1110</v>
      </c>
    </row>
    <row r="2783" customFormat="false" ht="11.25" hidden="false" customHeight="true" outlineLevel="0" collapsed="false">
      <c r="K2783" s="0" t="n">
        <v>2015</v>
      </c>
      <c r="L2783" s="0" t="n">
        <v>53</v>
      </c>
      <c r="M2783" s="0" t="n">
        <v>2</v>
      </c>
      <c r="N2783" s="0" t="n">
        <v>61210</v>
      </c>
      <c r="O2783" s="0" t="n">
        <v>1120</v>
      </c>
      <c r="P2783" s="346" t="n">
        <v>99.25</v>
      </c>
      <c r="Q2783" s="346" t="str">
        <f aca="false">N2783&amp;" "&amp;O2783</f>
        <v>61210 1120</v>
      </c>
      <c r="R2783" s="346" t="str">
        <f aca="false">N2783&amp;" "&amp;M2783&amp;" "&amp;O2783</f>
        <v>61210 2 1120</v>
      </c>
    </row>
    <row r="2784" customFormat="false" ht="11.25" hidden="false" customHeight="true" outlineLevel="0" collapsed="false">
      <c r="K2784" s="0" t="n">
        <v>2015</v>
      </c>
      <c r="L2784" s="0" t="n">
        <v>53</v>
      </c>
      <c r="M2784" s="0" t="n">
        <v>2</v>
      </c>
      <c r="N2784" s="0" t="n">
        <v>61210</v>
      </c>
      <c r="O2784" s="0" t="n">
        <v>1150</v>
      </c>
      <c r="P2784" s="346" t="n">
        <v>1.5</v>
      </c>
      <c r="Q2784" s="346" t="str">
        <f aca="false">N2784&amp;" "&amp;O2784</f>
        <v>61210 1150</v>
      </c>
      <c r="R2784" s="346" t="str">
        <f aca="false">N2784&amp;" "&amp;M2784&amp;" "&amp;O2784</f>
        <v>61210 2 1150</v>
      </c>
    </row>
    <row r="2785" customFormat="false" ht="11.25" hidden="false" customHeight="true" outlineLevel="0" collapsed="false">
      <c r="K2785" s="0" t="n">
        <v>2015</v>
      </c>
      <c r="L2785" s="0" t="n">
        <v>53</v>
      </c>
      <c r="M2785" s="0" t="n">
        <v>2</v>
      </c>
      <c r="N2785" s="0" t="n">
        <v>61220</v>
      </c>
      <c r="O2785" s="0" t="n">
        <v>1110</v>
      </c>
      <c r="P2785" s="346" t="n">
        <v>0.7</v>
      </c>
      <c r="Q2785" s="346" t="str">
        <f aca="false">N2785&amp;" "&amp;O2785</f>
        <v>61220 1110</v>
      </c>
      <c r="R2785" s="346" t="str">
        <f aca="false">N2785&amp;" "&amp;M2785&amp;" "&amp;O2785</f>
        <v>61220 2 1110</v>
      </c>
    </row>
    <row r="2786" customFormat="false" ht="11.25" hidden="false" customHeight="true" outlineLevel="0" collapsed="false">
      <c r="K2786" s="0" t="n">
        <v>2015</v>
      </c>
      <c r="L2786" s="0" t="n">
        <v>54</v>
      </c>
      <c r="M2786" s="0" t="n">
        <v>9</v>
      </c>
      <c r="N2786" s="0" t="n">
        <v>62100</v>
      </c>
      <c r="O2786" s="0" t="n">
        <v>1112</v>
      </c>
      <c r="P2786" s="346" t="n">
        <v>1.1</v>
      </c>
      <c r="Q2786" s="346" t="str">
        <f aca="false">N2786&amp;" "&amp;O2786</f>
        <v>62100 1112</v>
      </c>
      <c r="R2786" s="346" t="str">
        <f aca="false">N2786&amp;" "&amp;M2786&amp;" "&amp;O2786</f>
        <v>62100 9 1112</v>
      </c>
    </row>
    <row r="2787" customFormat="false" ht="11.25" hidden="false" customHeight="true" outlineLevel="0" collapsed="false">
      <c r="K2787" s="0" t="n">
        <v>2015</v>
      </c>
      <c r="L2787" s="0" t="n">
        <v>54</v>
      </c>
      <c r="M2787" s="0" t="n">
        <v>9</v>
      </c>
      <c r="N2787" s="0" t="n">
        <v>62100</v>
      </c>
      <c r="O2787" s="0" t="n">
        <v>1150</v>
      </c>
      <c r="P2787" s="346" t="n">
        <v>6</v>
      </c>
      <c r="Q2787" s="346" t="str">
        <f aca="false">N2787&amp;" "&amp;O2787</f>
        <v>62100 1150</v>
      </c>
      <c r="R2787" s="346" t="str">
        <f aca="false">N2787&amp;" "&amp;M2787&amp;" "&amp;O2787</f>
        <v>62100 9 1150</v>
      </c>
    </row>
    <row r="2788" customFormat="false" ht="11.25" hidden="false" customHeight="true" outlineLevel="0" collapsed="false">
      <c r="K2788" s="0" t="n">
        <v>2015</v>
      </c>
      <c r="L2788" s="0" t="n">
        <v>54</v>
      </c>
      <c r="M2788" s="0" t="n">
        <v>9</v>
      </c>
      <c r="N2788" s="0" t="n">
        <v>62200</v>
      </c>
      <c r="O2788" s="0" t="n">
        <v>1131</v>
      </c>
      <c r="P2788" s="346" t="n">
        <v>8.7</v>
      </c>
      <c r="Q2788" s="346" t="str">
        <f aca="false">N2788&amp;" "&amp;O2788</f>
        <v>62200 1131</v>
      </c>
      <c r="R2788" s="346" t="str">
        <f aca="false">N2788&amp;" "&amp;M2788&amp;" "&amp;O2788</f>
        <v>62200 9 1131</v>
      </c>
    </row>
    <row r="2789" customFormat="false" ht="11.25" hidden="false" customHeight="true" outlineLevel="0" collapsed="false">
      <c r="K2789" s="0" t="n">
        <v>2015</v>
      </c>
      <c r="L2789" s="0" t="n">
        <v>54</v>
      </c>
      <c r="M2789" s="0" t="n">
        <v>9</v>
      </c>
      <c r="N2789" s="0" t="n">
        <v>62200</v>
      </c>
      <c r="O2789" s="0" t="n">
        <v>1132</v>
      </c>
      <c r="P2789" s="346" t="n">
        <v>5.1</v>
      </c>
      <c r="Q2789" s="346" t="str">
        <f aca="false">N2789&amp;" "&amp;O2789</f>
        <v>62200 1132</v>
      </c>
      <c r="R2789" s="346" t="str">
        <f aca="false">N2789&amp;" "&amp;M2789&amp;" "&amp;O2789</f>
        <v>62200 9 1132</v>
      </c>
    </row>
    <row r="2790" customFormat="false" ht="11.25" hidden="false" customHeight="true" outlineLevel="0" collapsed="false">
      <c r="K2790" s="0" t="n">
        <v>2015</v>
      </c>
      <c r="L2790" s="0" t="n">
        <v>54</v>
      </c>
      <c r="M2790" s="0" t="n">
        <v>9</v>
      </c>
      <c r="N2790" s="0" t="n">
        <v>63000</v>
      </c>
      <c r="O2790" s="0" t="n">
        <v>1110</v>
      </c>
      <c r="P2790" s="346" t="n">
        <v>1.1</v>
      </c>
      <c r="Q2790" s="346" t="str">
        <f aca="false">N2790&amp;" "&amp;O2790</f>
        <v>63000 1110</v>
      </c>
      <c r="R2790" s="346" t="str">
        <f aca="false">N2790&amp;" "&amp;M2790&amp;" "&amp;O2790</f>
        <v>63000 9 1110</v>
      </c>
    </row>
    <row r="2791" customFormat="false" ht="11.25" hidden="false" customHeight="true" outlineLevel="0" collapsed="false">
      <c r="K2791" s="0" t="n">
        <v>2015</v>
      </c>
      <c r="L2791" s="0" t="n">
        <v>54</v>
      </c>
      <c r="M2791" s="0" t="n">
        <v>9</v>
      </c>
      <c r="N2791" s="0" t="n">
        <v>63000</v>
      </c>
      <c r="O2791" s="0" t="n">
        <v>1130</v>
      </c>
      <c r="P2791" s="346" t="n">
        <v>1.8</v>
      </c>
      <c r="Q2791" s="346" t="str">
        <f aca="false">N2791&amp;" "&amp;O2791</f>
        <v>63000 1130</v>
      </c>
      <c r="R2791" s="346" t="str">
        <f aca="false">N2791&amp;" "&amp;M2791&amp;" "&amp;O2791</f>
        <v>63000 9 1130</v>
      </c>
    </row>
    <row r="2792" customFormat="false" ht="11.25" hidden="false" customHeight="true" outlineLevel="0" collapsed="false">
      <c r="K2792" s="0" t="n">
        <v>2015</v>
      </c>
      <c r="L2792" s="0" t="n">
        <v>54</v>
      </c>
      <c r="M2792" s="0" t="n">
        <v>9</v>
      </c>
      <c r="N2792" s="0" t="n">
        <v>63000</v>
      </c>
      <c r="O2792" s="0" t="n">
        <v>1150</v>
      </c>
      <c r="P2792" s="346" t="n">
        <v>1.5</v>
      </c>
      <c r="Q2792" s="346" t="str">
        <f aca="false">N2792&amp;" "&amp;O2792</f>
        <v>63000 1150</v>
      </c>
      <c r="R2792" s="346" t="str">
        <f aca="false">N2792&amp;" "&amp;M2792&amp;" "&amp;O2792</f>
        <v>63000 9 1150</v>
      </c>
    </row>
    <row r="2793" customFormat="false" ht="11.25" hidden="false" customHeight="true" outlineLevel="0" collapsed="false">
      <c r="K2793" s="0" t="n">
        <v>2015</v>
      </c>
      <c r="L2793" s="0" t="n">
        <v>54</v>
      </c>
      <c r="M2793" s="0" t="n">
        <v>9</v>
      </c>
      <c r="N2793" s="0" t="n">
        <v>63000</v>
      </c>
      <c r="O2793" s="0" t="n">
        <v>1160</v>
      </c>
      <c r="P2793" s="346" t="n">
        <v>4.6</v>
      </c>
      <c r="Q2793" s="346" t="str">
        <f aca="false">N2793&amp;" "&amp;O2793</f>
        <v>63000 1160</v>
      </c>
      <c r="R2793" s="346" t="str">
        <f aca="false">N2793&amp;" "&amp;M2793&amp;" "&amp;O2793</f>
        <v>63000 9 1160</v>
      </c>
    </row>
    <row r="2794" customFormat="false" ht="11.25" hidden="false" customHeight="true" outlineLevel="0" collapsed="false">
      <c r="K2794" s="0" t="n">
        <v>2015</v>
      </c>
      <c r="L2794" s="0" t="n">
        <v>54</v>
      </c>
      <c r="M2794" s="0" t="n">
        <v>9</v>
      </c>
      <c r="N2794" s="0" t="n">
        <v>63000</v>
      </c>
      <c r="O2794" s="0" t="n">
        <v>1170</v>
      </c>
      <c r="P2794" s="346" t="n">
        <v>115</v>
      </c>
      <c r="Q2794" s="346" t="str">
        <f aca="false">N2794&amp;" "&amp;O2794</f>
        <v>63000 1170</v>
      </c>
      <c r="R2794" s="346" t="str">
        <f aca="false">N2794&amp;" "&amp;M2794&amp;" "&amp;O2794</f>
        <v>63000 9 1170</v>
      </c>
    </row>
    <row r="2795" customFormat="false" ht="11.25" hidden="false" customHeight="true" outlineLevel="0" collapsed="false">
      <c r="K2795" s="0" t="n">
        <v>2015</v>
      </c>
      <c r="L2795" s="0" t="n">
        <v>54</v>
      </c>
      <c r="M2795" s="0" t="n">
        <v>9</v>
      </c>
      <c r="N2795" s="0" t="n">
        <v>64000</v>
      </c>
      <c r="O2795" s="0" t="n">
        <v>1110</v>
      </c>
      <c r="P2795" s="346" t="n">
        <v>1</v>
      </c>
      <c r="Q2795" s="346" t="str">
        <f aca="false">N2795&amp;" "&amp;O2795</f>
        <v>64000 1110</v>
      </c>
      <c r="R2795" s="346" t="str">
        <f aca="false">N2795&amp;" "&amp;M2795&amp;" "&amp;O2795</f>
        <v>64000 9 1110</v>
      </c>
    </row>
    <row r="2796" customFormat="false" ht="11.25" hidden="false" customHeight="true" outlineLevel="0" collapsed="false">
      <c r="K2796" s="0" t="n">
        <v>2015</v>
      </c>
      <c r="L2796" s="0" t="n">
        <v>54</v>
      </c>
      <c r="M2796" s="0" t="n">
        <v>9</v>
      </c>
      <c r="N2796" s="0" t="n">
        <v>64000</v>
      </c>
      <c r="O2796" s="0" t="n">
        <v>1140</v>
      </c>
      <c r="P2796" s="346" t="n">
        <v>0.8</v>
      </c>
      <c r="Q2796" s="346" t="str">
        <f aca="false">N2796&amp;" "&amp;O2796</f>
        <v>64000 1140</v>
      </c>
      <c r="R2796" s="346" t="str">
        <f aca="false">N2796&amp;" "&amp;M2796&amp;" "&amp;O2796</f>
        <v>64000 9 1140</v>
      </c>
    </row>
    <row r="2797" customFormat="false" ht="11.25" hidden="false" customHeight="true" outlineLevel="0" collapsed="false">
      <c r="K2797" s="0" t="n">
        <v>2015</v>
      </c>
      <c r="L2797" s="0" t="n">
        <v>54</v>
      </c>
      <c r="M2797" s="0" t="n">
        <v>9</v>
      </c>
      <c r="N2797" s="0" t="n">
        <v>64000</v>
      </c>
      <c r="O2797" s="0" t="n">
        <v>1160</v>
      </c>
      <c r="P2797" s="346" t="n">
        <v>10</v>
      </c>
      <c r="Q2797" s="346" t="str">
        <f aca="false">N2797&amp;" "&amp;O2797</f>
        <v>64000 1160</v>
      </c>
      <c r="R2797" s="346" t="str">
        <f aca="false">N2797&amp;" "&amp;M2797&amp;" "&amp;O2797</f>
        <v>64000 9 1160</v>
      </c>
    </row>
    <row r="2798" customFormat="false" ht="11.25" hidden="false" customHeight="true" outlineLevel="0" collapsed="false">
      <c r="K2798" s="0" t="n">
        <v>2015</v>
      </c>
      <c r="L2798" s="0" t="n">
        <v>54</v>
      </c>
      <c r="M2798" s="0" t="n">
        <v>9</v>
      </c>
      <c r="N2798" s="0" t="n">
        <v>64000</v>
      </c>
      <c r="O2798" s="0" t="n">
        <v>1190</v>
      </c>
      <c r="P2798" s="346" t="n">
        <v>36</v>
      </c>
      <c r="Q2798" s="346" t="str">
        <f aca="false">N2798&amp;" "&amp;O2798</f>
        <v>64000 1190</v>
      </c>
      <c r="R2798" s="346" t="str">
        <f aca="false">N2798&amp;" "&amp;M2798&amp;" "&amp;O2798</f>
        <v>64000 9 1190</v>
      </c>
    </row>
    <row r="2799" customFormat="false" ht="11.25" hidden="false" customHeight="true" outlineLevel="0" collapsed="false">
      <c r="K2799" s="0" t="n">
        <v>2015</v>
      </c>
      <c r="L2799" s="0" t="n">
        <v>54</v>
      </c>
      <c r="M2799" s="0" t="n">
        <v>9</v>
      </c>
      <c r="N2799" s="0" t="n">
        <v>65000</v>
      </c>
      <c r="O2799" s="0" t="n">
        <v>1110</v>
      </c>
      <c r="P2799" s="346" t="n">
        <v>1</v>
      </c>
      <c r="Q2799" s="346" t="str">
        <f aca="false">N2799&amp;" "&amp;O2799</f>
        <v>65000 1110</v>
      </c>
      <c r="R2799" s="346" t="str">
        <f aca="false">N2799&amp;" "&amp;M2799&amp;" "&amp;O2799</f>
        <v>65000 9 1110</v>
      </c>
    </row>
    <row r="2800" customFormat="false" ht="11.25" hidden="false" customHeight="true" outlineLevel="0" collapsed="false">
      <c r="K2800" s="0" t="n">
        <v>2015</v>
      </c>
      <c r="L2800" s="0" t="n">
        <v>54</v>
      </c>
      <c r="M2800" s="0" t="n">
        <v>9</v>
      </c>
      <c r="N2800" s="0" t="n">
        <v>65000</v>
      </c>
      <c r="O2800" s="0" t="n">
        <v>1190</v>
      </c>
      <c r="P2800" s="346" t="n">
        <v>46</v>
      </c>
      <c r="Q2800" s="346" t="str">
        <f aca="false">N2800&amp;" "&amp;O2800</f>
        <v>65000 1190</v>
      </c>
      <c r="R2800" s="346" t="str">
        <f aca="false">N2800&amp;" "&amp;M2800&amp;" "&amp;O2800</f>
        <v>65000 9 1190</v>
      </c>
    </row>
    <row r="2801" customFormat="false" ht="11.25" hidden="false" customHeight="true" outlineLevel="0" collapsed="false">
      <c r="K2801" s="0" t="n">
        <v>2015</v>
      </c>
      <c r="L2801" s="0" t="n">
        <v>54</v>
      </c>
      <c r="M2801" s="0" t="n">
        <v>9</v>
      </c>
      <c r="N2801" s="0" t="n">
        <v>68000</v>
      </c>
      <c r="O2801" s="0" t="n">
        <v>1110</v>
      </c>
      <c r="P2801" s="346" t="n">
        <v>1</v>
      </c>
      <c r="Q2801" s="346" t="str">
        <f aca="false">N2801&amp;" "&amp;O2801</f>
        <v>68000 1110</v>
      </c>
      <c r="R2801" s="346" t="str">
        <f aca="false">N2801&amp;" "&amp;M2801&amp;" "&amp;O2801</f>
        <v>68000 9 1110</v>
      </c>
    </row>
    <row r="2802" customFormat="false" ht="11.25" hidden="false" customHeight="true" outlineLevel="0" collapsed="false">
      <c r="K2802" s="0" t="n">
        <v>2015</v>
      </c>
      <c r="L2802" s="0" t="n">
        <v>54</v>
      </c>
      <c r="M2802" s="0" t="n">
        <v>9</v>
      </c>
      <c r="N2802" s="0" t="n">
        <v>68000</v>
      </c>
      <c r="O2802" s="0" t="n">
        <v>1120</v>
      </c>
      <c r="P2802" s="346" t="n">
        <v>6.9</v>
      </c>
      <c r="Q2802" s="346" t="str">
        <f aca="false">N2802&amp;" "&amp;O2802</f>
        <v>68000 1120</v>
      </c>
      <c r="R2802" s="346" t="str">
        <f aca="false">N2802&amp;" "&amp;M2802&amp;" "&amp;O2802</f>
        <v>68000 9 1120</v>
      </c>
    </row>
    <row r="2803" customFormat="false" ht="11.25" hidden="false" customHeight="true" outlineLevel="0" collapsed="false">
      <c r="K2803" s="0" t="n">
        <v>2015</v>
      </c>
      <c r="L2803" s="0" t="n">
        <v>54</v>
      </c>
      <c r="M2803" s="0" t="n">
        <v>9</v>
      </c>
      <c r="N2803" s="0" t="n">
        <v>68000</v>
      </c>
      <c r="O2803" s="0" t="n">
        <v>1141</v>
      </c>
      <c r="P2803" s="346" t="n">
        <v>9</v>
      </c>
      <c r="Q2803" s="346" t="str">
        <f aca="false">N2803&amp;" "&amp;O2803</f>
        <v>68000 1141</v>
      </c>
      <c r="R2803" s="346" t="str">
        <f aca="false">N2803&amp;" "&amp;M2803&amp;" "&amp;O2803</f>
        <v>68000 9 1141</v>
      </c>
    </row>
    <row r="2804" customFormat="false" ht="11.25" hidden="false" customHeight="true" outlineLevel="0" collapsed="false">
      <c r="K2804" s="0" t="n">
        <v>2015</v>
      </c>
      <c r="L2804" s="0" t="n">
        <v>54</v>
      </c>
      <c r="M2804" s="0" t="n">
        <v>2</v>
      </c>
      <c r="N2804" s="0" t="n">
        <v>61100</v>
      </c>
      <c r="O2804" s="0" t="n">
        <v>1120</v>
      </c>
      <c r="P2804" s="346" t="n">
        <v>232.3</v>
      </c>
      <c r="Q2804" s="346" t="str">
        <f aca="false">N2804&amp;" "&amp;O2804</f>
        <v>61100 1120</v>
      </c>
      <c r="R2804" s="346" t="str">
        <f aca="false">N2804&amp;" "&amp;M2804&amp;" "&amp;O2804</f>
        <v>61100 2 1120</v>
      </c>
    </row>
    <row r="2805" customFormat="false" ht="11.25" hidden="false" customHeight="true" outlineLevel="0" collapsed="false">
      <c r="K2805" s="0" t="n">
        <v>2015</v>
      </c>
      <c r="L2805" s="0" t="n">
        <v>54</v>
      </c>
      <c r="M2805" s="0" t="n">
        <v>2</v>
      </c>
      <c r="N2805" s="0" t="n">
        <v>61100</v>
      </c>
      <c r="O2805" s="0" t="n">
        <v>1151</v>
      </c>
      <c r="P2805" s="346" t="n">
        <v>73.7</v>
      </c>
      <c r="Q2805" s="346" t="str">
        <f aca="false">N2805&amp;" "&amp;O2805</f>
        <v>61100 1151</v>
      </c>
      <c r="R2805" s="346" t="str">
        <f aca="false">N2805&amp;" "&amp;M2805&amp;" "&amp;O2805</f>
        <v>61100 2 1151</v>
      </c>
    </row>
    <row r="2806" customFormat="false" ht="11.25" hidden="false" customHeight="true" outlineLevel="0" collapsed="false">
      <c r="K2806" s="0" t="n">
        <v>2015</v>
      </c>
      <c r="L2806" s="0" t="n">
        <v>54</v>
      </c>
      <c r="M2806" s="0" t="n">
        <v>2</v>
      </c>
      <c r="N2806" s="0" t="n">
        <v>61100</v>
      </c>
      <c r="O2806" s="0" t="n">
        <v>1520</v>
      </c>
      <c r="P2806" s="346" t="n">
        <v>24.9</v>
      </c>
      <c r="Q2806" s="346" t="str">
        <f aca="false">N2806&amp;" "&amp;O2806</f>
        <v>61100 1520</v>
      </c>
      <c r="R2806" s="346" t="str">
        <f aca="false">N2806&amp;" "&amp;M2806&amp;" "&amp;O2806</f>
        <v>61100 2 1520</v>
      </c>
    </row>
    <row r="2807" customFormat="false" ht="11.25" hidden="false" customHeight="true" outlineLevel="0" collapsed="false">
      <c r="K2807" s="0" t="n">
        <v>2015</v>
      </c>
      <c r="L2807" s="0" t="n">
        <v>54</v>
      </c>
      <c r="M2807" s="0" t="n">
        <v>2</v>
      </c>
      <c r="N2807" s="0" t="n">
        <v>61210</v>
      </c>
      <c r="O2807" s="0" t="n">
        <v>1120</v>
      </c>
      <c r="P2807" s="346" t="n">
        <v>6</v>
      </c>
      <c r="Q2807" s="346" t="str">
        <f aca="false">N2807&amp;" "&amp;O2807</f>
        <v>61210 1120</v>
      </c>
      <c r="R2807" s="346" t="str">
        <f aca="false">N2807&amp;" "&amp;M2807&amp;" "&amp;O2807</f>
        <v>61210 2 1120</v>
      </c>
    </row>
    <row r="2808" customFormat="false" ht="11.25" hidden="false" customHeight="true" outlineLevel="0" collapsed="false">
      <c r="K2808" s="0" t="n">
        <v>2015</v>
      </c>
      <c r="L2808" s="0" t="n">
        <v>54</v>
      </c>
      <c r="M2808" s="0" t="n">
        <v>2</v>
      </c>
      <c r="N2808" s="0" t="n">
        <v>61220</v>
      </c>
      <c r="O2808" s="0" t="n">
        <v>1130</v>
      </c>
      <c r="P2808" s="346" t="n">
        <v>0.99</v>
      </c>
      <c r="Q2808" s="346" t="str">
        <f aca="false">N2808&amp;" "&amp;O2808</f>
        <v>61220 1130</v>
      </c>
      <c r="R2808" s="346" t="str">
        <f aca="false">N2808&amp;" "&amp;M2808&amp;" "&amp;O2808</f>
        <v>61220 2 1130</v>
      </c>
    </row>
    <row r="2809" customFormat="false" ht="11.25" hidden="false" customHeight="true" outlineLevel="0" collapsed="false">
      <c r="K2809" s="0" t="n">
        <v>2015</v>
      </c>
      <c r="L2809" s="0" t="n">
        <v>54</v>
      </c>
      <c r="M2809" s="0" t="n">
        <v>2</v>
      </c>
      <c r="N2809" s="0" t="n">
        <v>61230</v>
      </c>
      <c r="O2809" s="0" t="n">
        <v>1120</v>
      </c>
      <c r="P2809" s="346" t="n">
        <v>0.4</v>
      </c>
      <c r="Q2809" s="346" t="str">
        <f aca="false">N2809&amp;" "&amp;O2809</f>
        <v>61230 1120</v>
      </c>
      <c r="R2809" s="346" t="str">
        <f aca="false">N2809&amp;" "&amp;M2809&amp;" "&amp;O2809</f>
        <v>61230 2 1120</v>
      </c>
    </row>
    <row r="2810" customFormat="false" ht="11.25" hidden="false" customHeight="true" outlineLevel="0" collapsed="false">
      <c r="K2810" s="0" t="n">
        <v>2015</v>
      </c>
      <c r="L2810" s="0" t="n">
        <v>54</v>
      </c>
      <c r="M2810" s="0" t="n">
        <v>2</v>
      </c>
      <c r="N2810" s="0" t="n">
        <v>61310</v>
      </c>
      <c r="O2810" s="0" t="n">
        <v>1110</v>
      </c>
      <c r="P2810" s="346" t="n">
        <v>3.9</v>
      </c>
      <c r="Q2810" s="346" t="str">
        <f aca="false">N2810&amp;" "&amp;O2810</f>
        <v>61310 1110</v>
      </c>
      <c r="R2810" s="346" t="str">
        <f aca="false">N2810&amp;" "&amp;M2810&amp;" "&amp;O2810</f>
        <v>61310 2 1110</v>
      </c>
    </row>
    <row r="2811" customFormat="false" ht="11.25" hidden="false" customHeight="true" outlineLevel="0" collapsed="false">
      <c r="K2811" s="0" t="n">
        <v>2015</v>
      </c>
      <c r="L2811" s="0" t="n">
        <v>54</v>
      </c>
      <c r="M2811" s="0" t="n">
        <v>2</v>
      </c>
      <c r="N2811" s="0" t="n">
        <v>61310</v>
      </c>
      <c r="O2811" s="0" t="n">
        <v>1120</v>
      </c>
      <c r="P2811" s="346" t="n">
        <v>1.1</v>
      </c>
      <c r="Q2811" s="346" t="str">
        <f aca="false">N2811&amp;" "&amp;O2811</f>
        <v>61310 1120</v>
      </c>
      <c r="R2811" s="346" t="str">
        <f aca="false">N2811&amp;" "&amp;M2811&amp;" "&amp;O2811</f>
        <v>61310 2 1120</v>
      </c>
    </row>
    <row r="2812" customFormat="false" ht="11.25" hidden="false" customHeight="true" outlineLevel="0" collapsed="false">
      <c r="K2812" s="0" t="n">
        <v>2015</v>
      </c>
      <c r="L2812" s="0" t="n">
        <v>54</v>
      </c>
      <c r="M2812" s="0" t="n">
        <v>2</v>
      </c>
      <c r="N2812" s="0" t="n">
        <v>61310</v>
      </c>
      <c r="O2812" s="0" t="n">
        <v>1150</v>
      </c>
      <c r="P2812" s="346" t="n">
        <v>2</v>
      </c>
      <c r="Q2812" s="346" t="str">
        <f aca="false">N2812&amp;" "&amp;O2812</f>
        <v>61310 1150</v>
      </c>
      <c r="R2812" s="346" t="str">
        <f aca="false">N2812&amp;" "&amp;M2812&amp;" "&amp;O2812</f>
        <v>61310 2 1150</v>
      </c>
    </row>
    <row r="2813" customFormat="false" ht="11.25" hidden="false" customHeight="true" outlineLevel="0" collapsed="false">
      <c r="K2813" s="0" t="n">
        <v>2015</v>
      </c>
      <c r="L2813" s="0" t="n">
        <v>54</v>
      </c>
      <c r="M2813" s="0" t="n">
        <v>2</v>
      </c>
      <c r="N2813" s="0" t="n">
        <v>61320</v>
      </c>
      <c r="O2813" s="0" t="n">
        <v>1122</v>
      </c>
      <c r="P2813" s="346" t="n">
        <v>5.45</v>
      </c>
      <c r="Q2813" s="346" t="str">
        <f aca="false">N2813&amp;" "&amp;O2813</f>
        <v>61320 1122</v>
      </c>
      <c r="R2813" s="346" t="str">
        <f aca="false">N2813&amp;" "&amp;M2813&amp;" "&amp;O2813</f>
        <v>61320 2 1122</v>
      </c>
    </row>
    <row r="2814" customFormat="false" ht="11.25" hidden="false" customHeight="true" outlineLevel="0" collapsed="false">
      <c r="K2814" s="0" t="n">
        <v>2015</v>
      </c>
      <c r="L2814" s="0" t="n">
        <v>54</v>
      </c>
      <c r="M2814" s="0" t="n">
        <v>2</v>
      </c>
      <c r="N2814" s="0" t="n">
        <v>61410</v>
      </c>
      <c r="O2814" s="0" t="n">
        <v>1126</v>
      </c>
      <c r="P2814" s="346" t="n">
        <v>4.7</v>
      </c>
      <c r="Q2814" s="346" t="str">
        <f aca="false">N2814&amp;" "&amp;O2814</f>
        <v>61410 1126</v>
      </c>
      <c r="R2814" s="346" t="str">
        <f aca="false">N2814&amp;" "&amp;M2814&amp;" "&amp;O2814</f>
        <v>61410 2 1126</v>
      </c>
    </row>
    <row r="2815" customFormat="false" ht="11.25" hidden="false" customHeight="true" outlineLevel="0" collapsed="false">
      <c r="K2815" s="0" t="n">
        <v>2015</v>
      </c>
      <c r="L2815" s="0" t="n">
        <v>54</v>
      </c>
      <c r="M2815" s="0" t="n">
        <v>2</v>
      </c>
      <c r="N2815" s="0" t="n">
        <v>61410</v>
      </c>
      <c r="O2815" s="0" t="n">
        <v>1127</v>
      </c>
      <c r="P2815" s="346" t="n">
        <v>6</v>
      </c>
      <c r="Q2815" s="346" t="str">
        <f aca="false">N2815&amp;" "&amp;O2815</f>
        <v>61410 1127</v>
      </c>
      <c r="R2815" s="346" t="str">
        <f aca="false">N2815&amp;" "&amp;M2815&amp;" "&amp;O2815</f>
        <v>61410 2 1127</v>
      </c>
    </row>
    <row r="2816" customFormat="false" ht="11.25" hidden="false" customHeight="true" outlineLevel="0" collapsed="false">
      <c r="K2816" s="0" t="n">
        <v>2015</v>
      </c>
      <c r="L2816" s="0" t="n">
        <v>54</v>
      </c>
      <c r="M2816" s="0" t="n">
        <v>2</v>
      </c>
      <c r="N2816" s="0" t="n">
        <v>61410</v>
      </c>
      <c r="O2816" s="0" t="n">
        <v>1150</v>
      </c>
      <c r="P2816" s="346" t="n">
        <v>16.7</v>
      </c>
      <c r="Q2816" s="346" t="str">
        <f aca="false">N2816&amp;" "&amp;O2816</f>
        <v>61410 1150</v>
      </c>
      <c r="R2816" s="346" t="str">
        <f aca="false">N2816&amp;" "&amp;M2816&amp;" "&amp;O2816</f>
        <v>61410 2 1150</v>
      </c>
    </row>
    <row r="2817" customFormat="false" ht="11.25" hidden="false" customHeight="true" outlineLevel="0" collapsed="false">
      <c r="K2817" s="0" t="n">
        <v>2015</v>
      </c>
      <c r="L2817" s="0" t="n">
        <v>54</v>
      </c>
      <c r="M2817" s="0" t="n">
        <v>3</v>
      </c>
      <c r="N2817" s="0" t="n">
        <v>61100</v>
      </c>
      <c r="O2817" s="0" t="n">
        <v>1120</v>
      </c>
      <c r="P2817" s="346" t="n">
        <v>132.5</v>
      </c>
      <c r="Q2817" s="346" t="str">
        <f aca="false">N2817&amp;" "&amp;O2817</f>
        <v>61100 1120</v>
      </c>
      <c r="R2817" s="346" t="str">
        <f aca="false">N2817&amp;" "&amp;M2817&amp;" "&amp;O2817</f>
        <v>61100 3 1120</v>
      </c>
    </row>
    <row r="2818" customFormat="false" ht="11.25" hidden="false" customHeight="true" outlineLevel="0" collapsed="false">
      <c r="K2818" s="0" t="n">
        <v>2015</v>
      </c>
      <c r="L2818" s="0" t="n">
        <v>54</v>
      </c>
      <c r="M2818" s="0" t="n">
        <v>3</v>
      </c>
      <c r="N2818" s="0" t="n">
        <v>61100</v>
      </c>
      <c r="O2818" s="0" t="n">
        <v>1151</v>
      </c>
      <c r="P2818" s="346" t="n">
        <v>14.9</v>
      </c>
      <c r="Q2818" s="346" t="str">
        <f aca="false">N2818&amp;" "&amp;O2818</f>
        <v>61100 1151</v>
      </c>
      <c r="R2818" s="346" t="str">
        <f aca="false">N2818&amp;" "&amp;M2818&amp;" "&amp;O2818</f>
        <v>61100 3 1151</v>
      </c>
    </row>
    <row r="2819" customFormat="false" ht="11.25" hidden="false" customHeight="true" outlineLevel="0" collapsed="false">
      <c r="K2819" s="0" t="n">
        <v>2015</v>
      </c>
      <c r="L2819" s="0" t="n">
        <v>54</v>
      </c>
      <c r="M2819" s="0" t="n">
        <v>3</v>
      </c>
      <c r="N2819" s="0" t="n">
        <v>61100</v>
      </c>
      <c r="O2819" s="0" t="n">
        <v>1520</v>
      </c>
      <c r="P2819" s="346" t="n">
        <v>9.2</v>
      </c>
      <c r="Q2819" s="346" t="str">
        <f aca="false">N2819&amp;" "&amp;O2819</f>
        <v>61100 1520</v>
      </c>
      <c r="R2819" s="346" t="str">
        <f aca="false">N2819&amp;" "&amp;M2819&amp;" "&amp;O2819</f>
        <v>61100 3 1520</v>
      </c>
    </row>
    <row r="2820" customFormat="false" ht="11.25" hidden="false" customHeight="true" outlineLevel="0" collapsed="false">
      <c r="K2820" s="0" t="n">
        <v>2015</v>
      </c>
      <c r="L2820" s="0" t="n">
        <v>54</v>
      </c>
      <c r="M2820" s="0" t="n">
        <v>3</v>
      </c>
      <c r="N2820" s="0" t="n">
        <v>61210</v>
      </c>
      <c r="O2820" s="0" t="n">
        <v>1120</v>
      </c>
      <c r="P2820" s="346" t="n">
        <v>7</v>
      </c>
      <c r="Q2820" s="346" t="str">
        <f aca="false">N2820&amp;" "&amp;O2820</f>
        <v>61210 1120</v>
      </c>
      <c r="R2820" s="346" t="str">
        <f aca="false">N2820&amp;" "&amp;M2820&amp;" "&amp;O2820</f>
        <v>61210 3 1120</v>
      </c>
    </row>
    <row r="2821" customFormat="false" ht="11.25" hidden="false" customHeight="true" outlineLevel="0" collapsed="false">
      <c r="K2821" s="0" t="n">
        <v>2015</v>
      </c>
      <c r="L2821" s="0" t="n">
        <v>54</v>
      </c>
      <c r="M2821" s="0" t="n">
        <v>3</v>
      </c>
      <c r="N2821" s="0" t="n">
        <v>61220</v>
      </c>
      <c r="O2821" s="0" t="n">
        <v>1130</v>
      </c>
      <c r="P2821" s="346" t="n">
        <v>0.99</v>
      </c>
      <c r="Q2821" s="346" t="str">
        <f aca="false">N2821&amp;" "&amp;O2821</f>
        <v>61220 1130</v>
      </c>
      <c r="R2821" s="346" t="str">
        <f aca="false">N2821&amp;" "&amp;M2821&amp;" "&amp;O2821</f>
        <v>61220 3 1130</v>
      </c>
    </row>
    <row r="2822" customFormat="false" ht="11.25" hidden="false" customHeight="true" outlineLevel="0" collapsed="false">
      <c r="K2822" s="0" t="n">
        <v>2015</v>
      </c>
      <c r="L2822" s="0" t="n">
        <v>54</v>
      </c>
      <c r="M2822" s="0" t="n">
        <v>3</v>
      </c>
      <c r="N2822" s="0" t="n">
        <v>61230</v>
      </c>
      <c r="O2822" s="0" t="n">
        <v>1120</v>
      </c>
      <c r="P2822" s="346" t="n">
        <v>2.11</v>
      </c>
      <c r="Q2822" s="346" t="str">
        <f aca="false">N2822&amp;" "&amp;O2822</f>
        <v>61230 1120</v>
      </c>
      <c r="R2822" s="346" t="str">
        <f aca="false">N2822&amp;" "&amp;M2822&amp;" "&amp;O2822</f>
        <v>61230 3 1120</v>
      </c>
    </row>
    <row r="2823" customFormat="false" ht="11.25" hidden="false" customHeight="true" outlineLevel="0" collapsed="false">
      <c r="K2823" s="0" t="n">
        <v>2015</v>
      </c>
      <c r="L2823" s="0" t="n">
        <v>54</v>
      </c>
      <c r="M2823" s="0" t="n">
        <v>3</v>
      </c>
      <c r="N2823" s="0" t="n">
        <v>61310</v>
      </c>
      <c r="O2823" s="0" t="n">
        <v>1110</v>
      </c>
      <c r="P2823" s="346" t="n">
        <v>3.6</v>
      </c>
      <c r="Q2823" s="346" t="str">
        <f aca="false">N2823&amp;" "&amp;O2823</f>
        <v>61310 1110</v>
      </c>
      <c r="R2823" s="346" t="str">
        <f aca="false">N2823&amp;" "&amp;M2823&amp;" "&amp;O2823</f>
        <v>61310 3 1110</v>
      </c>
    </row>
    <row r="2824" customFormat="false" ht="11.25" hidden="false" customHeight="true" outlineLevel="0" collapsed="false">
      <c r="K2824" s="0" t="n">
        <v>2015</v>
      </c>
      <c r="L2824" s="0" t="n">
        <v>54</v>
      </c>
      <c r="M2824" s="0" t="n">
        <v>3</v>
      </c>
      <c r="N2824" s="0" t="n">
        <v>61310</v>
      </c>
      <c r="O2824" s="0" t="n">
        <v>1120</v>
      </c>
      <c r="P2824" s="346" t="n">
        <v>1.1</v>
      </c>
      <c r="Q2824" s="346" t="str">
        <f aca="false">N2824&amp;" "&amp;O2824</f>
        <v>61310 1120</v>
      </c>
      <c r="R2824" s="346" t="str">
        <f aca="false">N2824&amp;" "&amp;M2824&amp;" "&amp;O2824</f>
        <v>61310 3 1120</v>
      </c>
    </row>
    <row r="2825" customFormat="false" ht="11.25" hidden="false" customHeight="true" outlineLevel="0" collapsed="false">
      <c r="K2825" s="0" t="n">
        <v>2015</v>
      </c>
      <c r="L2825" s="0" t="n">
        <v>54</v>
      </c>
      <c r="M2825" s="0" t="n">
        <v>3</v>
      </c>
      <c r="N2825" s="0" t="n">
        <v>61310</v>
      </c>
      <c r="O2825" s="0" t="n">
        <v>1150</v>
      </c>
      <c r="P2825" s="346" t="n">
        <v>2.3</v>
      </c>
      <c r="Q2825" s="346" t="str">
        <f aca="false">N2825&amp;" "&amp;O2825</f>
        <v>61310 1150</v>
      </c>
      <c r="R2825" s="346" t="str">
        <f aca="false">N2825&amp;" "&amp;M2825&amp;" "&amp;O2825</f>
        <v>61310 3 1150</v>
      </c>
    </row>
    <row r="2826" customFormat="false" ht="11.25" hidden="false" customHeight="true" outlineLevel="0" collapsed="false">
      <c r="K2826" s="0" t="n">
        <v>2015</v>
      </c>
      <c r="L2826" s="0" t="n">
        <v>54</v>
      </c>
      <c r="M2826" s="0" t="n">
        <v>3</v>
      </c>
      <c r="N2826" s="0" t="n">
        <v>61320</v>
      </c>
      <c r="O2826" s="0" t="n">
        <v>1122</v>
      </c>
      <c r="P2826" s="346" t="n">
        <v>2.7</v>
      </c>
      <c r="Q2826" s="346" t="str">
        <f aca="false">N2826&amp;" "&amp;O2826</f>
        <v>61320 1122</v>
      </c>
      <c r="R2826" s="346" t="str">
        <f aca="false">N2826&amp;" "&amp;M2826&amp;" "&amp;O2826</f>
        <v>61320 3 1122</v>
      </c>
    </row>
    <row r="2827" customFormat="false" ht="11.25" hidden="false" customHeight="true" outlineLevel="0" collapsed="false">
      <c r="K2827" s="0" t="n">
        <v>2015</v>
      </c>
      <c r="L2827" s="0" t="n">
        <v>54</v>
      </c>
      <c r="M2827" s="0" t="n">
        <v>3</v>
      </c>
      <c r="N2827" s="0" t="n">
        <v>61410</v>
      </c>
      <c r="O2827" s="0" t="n">
        <v>1126</v>
      </c>
      <c r="P2827" s="346" t="n">
        <v>1.3</v>
      </c>
      <c r="Q2827" s="346" t="str">
        <f aca="false">N2827&amp;" "&amp;O2827</f>
        <v>61410 1126</v>
      </c>
      <c r="R2827" s="346" t="str">
        <f aca="false">N2827&amp;" "&amp;M2827&amp;" "&amp;O2827</f>
        <v>61410 3 1126</v>
      </c>
    </row>
    <row r="2828" customFormat="false" ht="11.25" hidden="false" customHeight="true" outlineLevel="0" collapsed="false">
      <c r="K2828" s="0" t="n">
        <v>2015</v>
      </c>
      <c r="L2828" s="0" t="n">
        <v>54</v>
      </c>
      <c r="M2828" s="0" t="n">
        <v>3</v>
      </c>
      <c r="N2828" s="0" t="n">
        <v>61410</v>
      </c>
      <c r="O2828" s="0" t="n">
        <v>1127</v>
      </c>
      <c r="P2828" s="346" t="n">
        <v>4.8</v>
      </c>
      <c r="Q2828" s="346" t="str">
        <f aca="false">N2828&amp;" "&amp;O2828</f>
        <v>61410 1127</v>
      </c>
      <c r="R2828" s="346" t="str">
        <f aca="false">N2828&amp;" "&amp;M2828&amp;" "&amp;O2828</f>
        <v>61410 3 1127</v>
      </c>
    </row>
    <row r="2829" customFormat="false" ht="11.25" hidden="false" customHeight="true" outlineLevel="0" collapsed="false">
      <c r="K2829" s="0" t="n">
        <v>2015</v>
      </c>
      <c r="L2829" s="0" t="n">
        <v>54</v>
      </c>
      <c r="M2829" s="0" t="n">
        <v>3</v>
      </c>
      <c r="N2829" s="0" t="n">
        <v>61410</v>
      </c>
      <c r="O2829" s="0" t="n">
        <v>1150</v>
      </c>
      <c r="P2829" s="346" t="n">
        <v>9.8</v>
      </c>
      <c r="Q2829" s="346" t="str">
        <f aca="false">N2829&amp;" "&amp;O2829</f>
        <v>61410 1150</v>
      </c>
      <c r="R2829" s="346" t="str">
        <f aca="false">N2829&amp;" "&amp;M2829&amp;" "&amp;O2829</f>
        <v>61410 3 1150</v>
      </c>
    </row>
    <row r="2830" customFormat="false" ht="11.25" hidden="false" customHeight="true" outlineLevel="0" collapsed="false">
      <c r="K2830" s="0" t="n">
        <v>2015</v>
      </c>
      <c r="L2830" s="0" t="n">
        <v>54</v>
      </c>
      <c r="M2830" s="0" t="n">
        <v>9</v>
      </c>
      <c r="N2830" s="0" t="n">
        <v>61100</v>
      </c>
      <c r="O2830" s="0" t="n">
        <v>1120</v>
      </c>
      <c r="P2830" s="346" t="n">
        <v>9</v>
      </c>
      <c r="Q2830" s="346" t="str">
        <f aca="false">N2830&amp;" "&amp;O2830</f>
        <v>61100 1120</v>
      </c>
      <c r="R2830" s="346" t="str">
        <f aca="false">N2830&amp;" "&amp;M2830&amp;" "&amp;O2830</f>
        <v>61100 9 1120</v>
      </c>
    </row>
    <row r="2831" customFormat="false" ht="11.25" hidden="false" customHeight="true" outlineLevel="0" collapsed="false">
      <c r="K2831" s="0" t="n">
        <v>2015</v>
      </c>
      <c r="L2831" s="0" t="n">
        <v>54</v>
      </c>
      <c r="M2831" s="0" t="n">
        <v>9</v>
      </c>
      <c r="N2831" s="0" t="n">
        <v>61100</v>
      </c>
      <c r="O2831" s="0" t="n">
        <v>1151</v>
      </c>
      <c r="P2831" s="346" t="n">
        <v>2.6</v>
      </c>
      <c r="Q2831" s="346" t="str">
        <f aca="false">N2831&amp;" "&amp;O2831</f>
        <v>61100 1151</v>
      </c>
      <c r="R2831" s="346" t="str">
        <f aca="false">N2831&amp;" "&amp;M2831&amp;" "&amp;O2831</f>
        <v>61100 9 1151</v>
      </c>
    </row>
    <row r="2832" customFormat="false" ht="11.25" hidden="false" customHeight="true" outlineLevel="0" collapsed="false">
      <c r="K2832" s="0" t="n">
        <v>2015</v>
      </c>
      <c r="L2832" s="0" t="n">
        <v>54</v>
      </c>
      <c r="M2832" s="0" t="n">
        <v>9</v>
      </c>
      <c r="N2832" s="0" t="n">
        <v>62100</v>
      </c>
      <c r="O2832" s="0" t="n">
        <v>1110</v>
      </c>
      <c r="P2832" s="346" t="n">
        <v>2.5</v>
      </c>
      <c r="Q2832" s="346" t="str">
        <f aca="false">N2832&amp;" "&amp;O2832</f>
        <v>62100 1110</v>
      </c>
      <c r="R2832" s="346" t="str">
        <f aca="false">N2832&amp;" "&amp;M2832&amp;" "&amp;O2832</f>
        <v>62100 9 1110</v>
      </c>
    </row>
    <row r="2833" customFormat="false" ht="11.25" hidden="false" customHeight="true" outlineLevel="0" collapsed="false">
      <c r="K2833" s="0" t="n">
        <v>2015</v>
      </c>
      <c r="L2833" s="0" t="n">
        <v>54</v>
      </c>
      <c r="M2833" s="0" t="n">
        <v>9</v>
      </c>
      <c r="N2833" s="0" t="n">
        <v>62100</v>
      </c>
      <c r="O2833" s="0" t="n">
        <v>1111</v>
      </c>
      <c r="P2833" s="346" t="n">
        <v>7</v>
      </c>
      <c r="Q2833" s="346" t="str">
        <f aca="false">N2833&amp;" "&amp;O2833</f>
        <v>62100 1111</v>
      </c>
      <c r="R2833" s="346" t="str">
        <f aca="false">N2833&amp;" "&amp;M2833&amp;" "&amp;O2833</f>
        <v>62100 9 1111</v>
      </c>
    </row>
    <row r="2834" customFormat="false" ht="11.25" hidden="false" customHeight="true" outlineLevel="0" collapsed="false">
      <c r="K2834" s="0" t="n">
        <v>2015</v>
      </c>
      <c r="L2834" s="0" t="n">
        <v>55</v>
      </c>
      <c r="M2834" s="0" t="n">
        <v>2</v>
      </c>
      <c r="N2834" s="0" t="n">
        <v>61100</v>
      </c>
      <c r="O2834" s="0" t="n">
        <v>1151</v>
      </c>
      <c r="P2834" s="346" t="n">
        <v>22</v>
      </c>
      <c r="Q2834" s="346" t="str">
        <f aca="false">N2834&amp;" "&amp;O2834</f>
        <v>61100 1151</v>
      </c>
      <c r="R2834" s="346" t="str">
        <f aca="false">N2834&amp;" "&amp;M2834&amp;" "&amp;O2834</f>
        <v>61100 2 1151</v>
      </c>
    </row>
    <row r="2835" customFormat="false" ht="11.25" hidden="false" customHeight="true" outlineLevel="0" collapsed="false">
      <c r="K2835" s="0" t="n">
        <v>2015</v>
      </c>
      <c r="L2835" s="0" t="n">
        <v>55</v>
      </c>
      <c r="M2835" s="0" t="n">
        <v>2</v>
      </c>
      <c r="N2835" s="0" t="n">
        <v>61100</v>
      </c>
      <c r="O2835" s="0" t="n">
        <v>1520</v>
      </c>
      <c r="P2835" s="346" t="n">
        <v>6.5</v>
      </c>
      <c r="Q2835" s="346" t="str">
        <f aca="false">N2835&amp;" "&amp;O2835</f>
        <v>61100 1520</v>
      </c>
      <c r="R2835" s="346" t="str">
        <f aca="false">N2835&amp;" "&amp;M2835&amp;" "&amp;O2835</f>
        <v>61100 2 1520</v>
      </c>
    </row>
    <row r="2836" customFormat="false" ht="11.25" hidden="false" customHeight="true" outlineLevel="0" collapsed="false">
      <c r="K2836" s="0" t="n">
        <v>2015</v>
      </c>
      <c r="L2836" s="0" t="n">
        <v>55</v>
      </c>
      <c r="M2836" s="0" t="n">
        <v>2</v>
      </c>
      <c r="N2836" s="0" t="n">
        <v>61210</v>
      </c>
      <c r="O2836" s="0" t="n">
        <v>1120</v>
      </c>
      <c r="P2836" s="346" t="n">
        <v>2.66</v>
      </c>
      <c r="Q2836" s="346" t="str">
        <f aca="false">N2836&amp;" "&amp;O2836</f>
        <v>61210 1120</v>
      </c>
      <c r="R2836" s="346" t="str">
        <f aca="false">N2836&amp;" "&amp;M2836&amp;" "&amp;O2836</f>
        <v>61210 2 1120</v>
      </c>
    </row>
    <row r="2837" customFormat="false" ht="11.25" hidden="false" customHeight="true" outlineLevel="0" collapsed="false">
      <c r="K2837" s="0" t="n">
        <v>2015</v>
      </c>
      <c r="L2837" s="0" t="n">
        <v>55</v>
      </c>
      <c r="M2837" s="0" t="n">
        <v>2</v>
      </c>
      <c r="N2837" s="0" t="n">
        <v>61220</v>
      </c>
      <c r="O2837" s="0" t="n">
        <v>1130</v>
      </c>
      <c r="P2837" s="346" t="n">
        <v>0.03</v>
      </c>
      <c r="Q2837" s="346" t="str">
        <f aca="false">N2837&amp;" "&amp;O2837</f>
        <v>61220 1130</v>
      </c>
      <c r="R2837" s="346" t="str">
        <f aca="false">N2837&amp;" "&amp;M2837&amp;" "&amp;O2837</f>
        <v>61220 2 1130</v>
      </c>
    </row>
    <row r="2838" customFormat="false" ht="11.25" hidden="false" customHeight="true" outlineLevel="0" collapsed="false">
      <c r="K2838" s="0" t="n">
        <v>2015</v>
      </c>
      <c r="L2838" s="0" t="n">
        <v>55</v>
      </c>
      <c r="M2838" s="0" t="n">
        <v>2</v>
      </c>
      <c r="N2838" s="0" t="n">
        <v>61230</v>
      </c>
      <c r="O2838" s="0" t="n">
        <v>1120</v>
      </c>
      <c r="P2838" s="346" t="n">
        <v>0.7</v>
      </c>
      <c r="Q2838" s="346" t="str">
        <f aca="false">N2838&amp;" "&amp;O2838</f>
        <v>61230 1120</v>
      </c>
      <c r="R2838" s="346" t="str">
        <f aca="false">N2838&amp;" "&amp;M2838&amp;" "&amp;O2838</f>
        <v>61230 2 1120</v>
      </c>
    </row>
    <row r="2839" customFormat="false" ht="11.25" hidden="false" customHeight="true" outlineLevel="0" collapsed="false">
      <c r="K2839" s="0" t="n">
        <v>2015</v>
      </c>
      <c r="L2839" s="0" t="n">
        <v>55</v>
      </c>
      <c r="M2839" s="0" t="n">
        <v>2</v>
      </c>
      <c r="N2839" s="0" t="n">
        <v>61310</v>
      </c>
      <c r="O2839" s="0" t="n">
        <v>1110</v>
      </c>
      <c r="P2839" s="346" t="n">
        <v>2</v>
      </c>
      <c r="Q2839" s="346" t="str">
        <f aca="false">N2839&amp;" "&amp;O2839</f>
        <v>61310 1110</v>
      </c>
      <c r="R2839" s="346" t="str">
        <f aca="false">N2839&amp;" "&amp;M2839&amp;" "&amp;O2839</f>
        <v>61310 2 1110</v>
      </c>
    </row>
    <row r="2840" customFormat="false" ht="11.25" hidden="false" customHeight="true" outlineLevel="0" collapsed="false">
      <c r="K2840" s="0" t="n">
        <v>2015</v>
      </c>
      <c r="L2840" s="0" t="n">
        <v>55</v>
      </c>
      <c r="M2840" s="0" t="n">
        <v>2</v>
      </c>
      <c r="N2840" s="0" t="n">
        <v>61310</v>
      </c>
      <c r="O2840" s="0" t="n">
        <v>1150</v>
      </c>
      <c r="P2840" s="346" t="n">
        <v>3</v>
      </c>
      <c r="Q2840" s="346" t="str">
        <f aca="false">N2840&amp;" "&amp;O2840</f>
        <v>61310 1150</v>
      </c>
      <c r="R2840" s="346" t="str">
        <f aca="false">N2840&amp;" "&amp;M2840&amp;" "&amp;O2840</f>
        <v>61310 2 1150</v>
      </c>
    </row>
    <row r="2841" customFormat="false" ht="11.25" hidden="false" customHeight="true" outlineLevel="0" collapsed="false">
      <c r="K2841" s="0" t="n">
        <v>2015</v>
      </c>
      <c r="L2841" s="0" t="n">
        <v>55</v>
      </c>
      <c r="M2841" s="0" t="n">
        <v>2</v>
      </c>
      <c r="N2841" s="0" t="n">
        <v>61320</v>
      </c>
      <c r="O2841" s="0" t="n">
        <v>1122</v>
      </c>
      <c r="P2841" s="346" t="n">
        <v>2.66</v>
      </c>
      <c r="Q2841" s="346" t="str">
        <f aca="false">N2841&amp;" "&amp;O2841</f>
        <v>61320 1122</v>
      </c>
      <c r="R2841" s="346" t="str">
        <f aca="false">N2841&amp;" "&amp;M2841&amp;" "&amp;O2841</f>
        <v>61320 2 1122</v>
      </c>
    </row>
    <row r="2842" customFormat="false" ht="11.25" hidden="false" customHeight="true" outlineLevel="0" collapsed="false">
      <c r="K2842" s="0" t="n">
        <v>2015</v>
      </c>
      <c r="L2842" s="0" t="n">
        <v>55</v>
      </c>
      <c r="M2842" s="0" t="n">
        <v>2</v>
      </c>
      <c r="N2842" s="0" t="n">
        <v>61320</v>
      </c>
      <c r="O2842" s="0" t="n">
        <v>1150</v>
      </c>
      <c r="P2842" s="346" t="n">
        <v>0.66</v>
      </c>
      <c r="Q2842" s="346" t="str">
        <f aca="false">N2842&amp;" "&amp;O2842</f>
        <v>61320 1150</v>
      </c>
      <c r="R2842" s="346" t="str">
        <f aca="false">N2842&amp;" "&amp;M2842&amp;" "&amp;O2842</f>
        <v>61320 2 1150</v>
      </c>
    </row>
    <row r="2843" customFormat="false" ht="11.25" hidden="false" customHeight="true" outlineLevel="0" collapsed="false">
      <c r="K2843" s="0" t="n">
        <v>2015</v>
      </c>
      <c r="L2843" s="0" t="n">
        <v>55</v>
      </c>
      <c r="M2843" s="0" t="n">
        <v>2</v>
      </c>
      <c r="N2843" s="0" t="n">
        <v>61410</v>
      </c>
      <c r="O2843" s="0" t="n">
        <v>1126</v>
      </c>
      <c r="P2843" s="346" t="n">
        <v>2.66</v>
      </c>
      <c r="Q2843" s="346" t="str">
        <f aca="false">N2843&amp;" "&amp;O2843</f>
        <v>61410 1126</v>
      </c>
      <c r="R2843" s="346" t="str">
        <f aca="false">N2843&amp;" "&amp;M2843&amp;" "&amp;O2843</f>
        <v>61410 2 1126</v>
      </c>
    </row>
    <row r="2844" customFormat="false" ht="11.25" hidden="false" customHeight="true" outlineLevel="0" collapsed="false">
      <c r="K2844" s="0" t="n">
        <v>2015</v>
      </c>
      <c r="L2844" s="0" t="n">
        <v>55</v>
      </c>
      <c r="M2844" s="0" t="n">
        <v>2</v>
      </c>
      <c r="N2844" s="0" t="n">
        <v>61410</v>
      </c>
      <c r="O2844" s="0" t="n">
        <v>1127</v>
      </c>
      <c r="P2844" s="346" t="n">
        <v>1.5</v>
      </c>
      <c r="Q2844" s="346" t="str">
        <f aca="false">N2844&amp;" "&amp;O2844</f>
        <v>61410 1127</v>
      </c>
      <c r="R2844" s="346" t="str">
        <f aca="false">N2844&amp;" "&amp;M2844&amp;" "&amp;O2844</f>
        <v>61410 2 1127</v>
      </c>
    </row>
    <row r="2845" customFormat="false" ht="11.25" hidden="false" customHeight="true" outlineLevel="0" collapsed="false">
      <c r="K2845" s="0" t="n">
        <v>2015</v>
      </c>
      <c r="L2845" s="0" t="n">
        <v>55</v>
      </c>
      <c r="M2845" s="0" t="n">
        <v>2</v>
      </c>
      <c r="N2845" s="0" t="n">
        <v>61410</v>
      </c>
      <c r="O2845" s="0" t="n">
        <v>1150</v>
      </c>
      <c r="P2845" s="346" t="n">
        <v>6.66</v>
      </c>
      <c r="Q2845" s="346" t="str">
        <f aca="false">N2845&amp;" "&amp;O2845</f>
        <v>61410 1150</v>
      </c>
      <c r="R2845" s="346" t="str">
        <f aca="false">N2845&amp;" "&amp;M2845&amp;" "&amp;O2845</f>
        <v>61410 2 1150</v>
      </c>
    </row>
    <row r="2846" customFormat="false" ht="11.25" hidden="false" customHeight="true" outlineLevel="0" collapsed="false">
      <c r="K2846" s="0" t="n">
        <v>2015</v>
      </c>
      <c r="L2846" s="0" t="n">
        <v>55</v>
      </c>
      <c r="M2846" s="0" t="n">
        <v>3</v>
      </c>
      <c r="N2846" s="0" t="n">
        <v>61100</v>
      </c>
      <c r="O2846" s="0" t="n">
        <v>1120</v>
      </c>
      <c r="P2846" s="346" t="n">
        <v>51</v>
      </c>
      <c r="Q2846" s="346" t="str">
        <f aca="false">N2846&amp;" "&amp;O2846</f>
        <v>61100 1120</v>
      </c>
      <c r="R2846" s="346" t="str">
        <f aca="false">N2846&amp;" "&amp;M2846&amp;" "&amp;O2846</f>
        <v>61100 3 1120</v>
      </c>
    </row>
    <row r="2847" customFormat="false" ht="11.25" hidden="false" customHeight="true" outlineLevel="0" collapsed="false">
      <c r="K2847" s="0" t="n">
        <v>2015</v>
      </c>
      <c r="L2847" s="0" t="n">
        <v>55</v>
      </c>
      <c r="M2847" s="0" t="n">
        <v>3</v>
      </c>
      <c r="N2847" s="0" t="n">
        <v>61100</v>
      </c>
      <c r="O2847" s="0" t="n">
        <v>1151</v>
      </c>
      <c r="P2847" s="346" t="n">
        <v>4.5</v>
      </c>
      <c r="Q2847" s="346" t="str">
        <f aca="false">N2847&amp;" "&amp;O2847</f>
        <v>61100 1151</v>
      </c>
      <c r="R2847" s="346" t="str">
        <f aca="false">N2847&amp;" "&amp;M2847&amp;" "&amp;O2847</f>
        <v>61100 3 1151</v>
      </c>
    </row>
    <row r="2848" customFormat="false" ht="11.25" hidden="false" customHeight="true" outlineLevel="0" collapsed="false">
      <c r="K2848" s="0" t="n">
        <v>2015</v>
      </c>
      <c r="L2848" s="0" t="n">
        <v>55</v>
      </c>
      <c r="M2848" s="0" t="n">
        <v>3</v>
      </c>
      <c r="N2848" s="0" t="n">
        <v>61100</v>
      </c>
      <c r="O2848" s="0" t="n">
        <v>1520</v>
      </c>
      <c r="P2848" s="346" t="n">
        <v>3.9</v>
      </c>
      <c r="Q2848" s="346" t="str">
        <f aca="false">N2848&amp;" "&amp;O2848</f>
        <v>61100 1520</v>
      </c>
      <c r="R2848" s="346" t="str">
        <f aca="false">N2848&amp;" "&amp;M2848&amp;" "&amp;O2848</f>
        <v>61100 3 1520</v>
      </c>
    </row>
    <row r="2849" customFormat="false" ht="11.25" hidden="false" customHeight="true" outlineLevel="0" collapsed="false">
      <c r="K2849" s="0" t="n">
        <v>2015</v>
      </c>
      <c r="L2849" s="0" t="n">
        <v>55</v>
      </c>
      <c r="M2849" s="0" t="n">
        <v>3</v>
      </c>
      <c r="N2849" s="0" t="n">
        <v>61210</v>
      </c>
      <c r="O2849" s="0" t="n">
        <v>1120</v>
      </c>
      <c r="P2849" s="346" t="n">
        <v>2.33</v>
      </c>
      <c r="Q2849" s="346" t="str">
        <f aca="false">N2849&amp;" "&amp;O2849</f>
        <v>61210 1120</v>
      </c>
      <c r="R2849" s="346" t="str">
        <f aca="false">N2849&amp;" "&amp;M2849&amp;" "&amp;O2849</f>
        <v>61210 3 1120</v>
      </c>
    </row>
    <row r="2850" customFormat="false" ht="11.25" hidden="false" customHeight="true" outlineLevel="0" collapsed="false">
      <c r="K2850" s="0" t="n">
        <v>2015</v>
      </c>
      <c r="L2850" s="0" t="n">
        <v>55</v>
      </c>
      <c r="M2850" s="0" t="n">
        <v>3</v>
      </c>
      <c r="N2850" s="0" t="n">
        <v>61210</v>
      </c>
      <c r="O2850" s="0" t="n">
        <v>1150</v>
      </c>
      <c r="P2850" s="346" t="n">
        <v>1.33</v>
      </c>
      <c r="Q2850" s="346" t="str">
        <f aca="false">N2850&amp;" "&amp;O2850</f>
        <v>61210 1150</v>
      </c>
      <c r="R2850" s="346" t="str">
        <f aca="false">N2850&amp;" "&amp;M2850&amp;" "&amp;O2850</f>
        <v>61210 3 1150</v>
      </c>
    </row>
    <row r="2851" customFormat="false" ht="11.25" hidden="false" customHeight="true" outlineLevel="0" collapsed="false">
      <c r="K2851" s="0" t="n">
        <v>2015</v>
      </c>
      <c r="L2851" s="0" t="n">
        <v>55</v>
      </c>
      <c r="M2851" s="0" t="n">
        <v>3</v>
      </c>
      <c r="N2851" s="0" t="n">
        <v>61220</v>
      </c>
      <c r="O2851" s="0" t="n">
        <v>1130</v>
      </c>
      <c r="P2851" s="346" t="n">
        <v>0.01</v>
      </c>
      <c r="Q2851" s="346" t="str">
        <f aca="false">N2851&amp;" "&amp;O2851</f>
        <v>61220 1130</v>
      </c>
      <c r="R2851" s="346" t="str">
        <f aca="false">N2851&amp;" "&amp;M2851&amp;" "&amp;O2851</f>
        <v>61220 3 1130</v>
      </c>
    </row>
    <row r="2852" customFormat="false" ht="11.25" hidden="false" customHeight="true" outlineLevel="0" collapsed="false">
      <c r="K2852" s="0" t="n">
        <v>2015</v>
      </c>
      <c r="L2852" s="0" t="n">
        <v>55</v>
      </c>
      <c r="M2852" s="0" t="n">
        <v>3</v>
      </c>
      <c r="N2852" s="0" t="n">
        <v>61230</v>
      </c>
      <c r="O2852" s="0" t="n">
        <v>1120</v>
      </c>
      <c r="P2852" s="346" t="n">
        <v>0.7</v>
      </c>
      <c r="Q2852" s="346" t="str">
        <f aca="false">N2852&amp;" "&amp;O2852</f>
        <v>61230 1120</v>
      </c>
      <c r="R2852" s="346" t="str">
        <f aca="false">N2852&amp;" "&amp;M2852&amp;" "&amp;O2852</f>
        <v>61230 3 1120</v>
      </c>
    </row>
    <row r="2853" customFormat="false" ht="11.25" hidden="false" customHeight="true" outlineLevel="0" collapsed="false">
      <c r="K2853" s="0" t="n">
        <v>2015</v>
      </c>
      <c r="L2853" s="0" t="n">
        <v>55</v>
      </c>
      <c r="M2853" s="0" t="n">
        <v>3</v>
      </c>
      <c r="N2853" s="0" t="n">
        <v>61310</v>
      </c>
      <c r="O2853" s="0" t="n">
        <v>1110</v>
      </c>
      <c r="P2853" s="346" t="n">
        <v>1</v>
      </c>
      <c r="Q2853" s="346" t="str">
        <f aca="false">N2853&amp;" "&amp;O2853</f>
        <v>61310 1110</v>
      </c>
      <c r="R2853" s="346" t="str">
        <f aca="false">N2853&amp;" "&amp;M2853&amp;" "&amp;O2853</f>
        <v>61310 3 1110</v>
      </c>
    </row>
    <row r="2854" customFormat="false" ht="11.25" hidden="false" customHeight="true" outlineLevel="0" collapsed="false">
      <c r="K2854" s="0" t="n">
        <v>2015</v>
      </c>
      <c r="L2854" s="0" t="n">
        <v>55</v>
      </c>
      <c r="M2854" s="0" t="n">
        <v>3</v>
      </c>
      <c r="N2854" s="0" t="n">
        <v>61310</v>
      </c>
      <c r="O2854" s="0" t="n">
        <v>1150</v>
      </c>
      <c r="P2854" s="346" t="n">
        <v>1.95</v>
      </c>
      <c r="Q2854" s="346" t="str">
        <f aca="false">N2854&amp;" "&amp;O2854</f>
        <v>61310 1150</v>
      </c>
      <c r="R2854" s="346" t="str">
        <f aca="false">N2854&amp;" "&amp;M2854&amp;" "&amp;O2854</f>
        <v>61310 3 1150</v>
      </c>
    </row>
    <row r="2855" customFormat="false" ht="11.25" hidden="false" customHeight="true" outlineLevel="0" collapsed="false">
      <c r="K2855" s="0" t="n">
        <v>2015</v>
      </c>
      <c r="L2855" s="0" t="n">
        <v>55</v>
      </c>
      <c r="M2855" s="0" t="n">
        <v>3</v>
      </c>
      <c r="N2855" s="0" t="n">
        <v>61320</v>
      </c>
      <c r="O2855" s="0" t="n">
        <v>1122</v>
      </c>
      <c r="P2855" s="346" t="n">
        <v>1.33</v>
      </c>
      <c r="Q2855" s="346" t="str">
        <f aca="false">N2855&amp;" "&amp;O2855</f>
        <v>61320 1122</v>
      </c>
      <c r="R2855" s="346" t="str">
        <f aca="false">N2855&amp;" "&amp;M2855&amp;" "&amp;O2855</f>
        <v>61320 3 1122</v>
      </c>
    </row>
    <row r="2856" customFormat="false" ht="11.25" hidden="false" customHeight="true" outlineLevel="0" collapsed="false">
      <c r="K2856" s="0" t="n">
        <v>2015</v>
      </c>
      <c r="L2856" s="0" t="n">
        <v>55</v>
      </c>
      <c r="M2856" s="0" t="n">
        <v>3</v>
      </c>
      <c r="N2856" s="0" t="n">
        <v>61320</v>
      </c>
      <c r="O2856" s="0" t="n">
        <v>1150</v>
      </c>
      <c r="P2856" s="346" t="n">
        <v>1.33</v>
      </c>
      <c r="Q2856" s="346" t="str">
        <f aca="false">N2856&amp;" "&amp;O2856</f>
        <v>61320 1150</v>
      </c>
      <c r="R2856" s="346" t="str">
        <f aca="false">N2856&amp;" "&amp;M2856&amp;" "&amp;O2856</f>
        <v>61320 3 1150</v>
      </c>
    </row>
    <row r="2857" customFormat="false" ht="11.25" hidden="false" customHeight="true" outlineLevel="0" collapsed="false">
      <c r="K2857" s="0" t="n">
        <v>2015</v>
      </c>
      <c r="L2857" s="0" t="n">
        <v>55</v>
      </c>
      <c r="M2857" s="0" t="n">
        <v>3</v>
      </c>
      <c r="N2857" s="0" t="n">
        <v>61410</v>
      </c>
      <c r="O2857" s="0" t="n">
        <v>1126</v>
      </c>
      <c r="P2857" s="346" t="n">
        <v>1.32</v>
      </c>
      <c r="Q2857" s="346" t="str">
        <f aca="false">N2857&amp;" "&amp;O2857</f>
        <v>61410 1126</v>
      </c>
      <c r="R2857" s="346" t="str">
        <f aca="false">N2857&amp;" "&amp;M2857&amp;" "&amp;O2857</f>
        <v>61410 3 1126</v>
      </c>
    </row>
    <row r="2858" customFormat="false" ht="11.25" hidden="false" customHeight="true" outlineLevel="0" collapsed="false">
      <c r="K2858" s="0" t="n">
        <v>2015</v>
      </c>
      <c r="L2858" s="0" t="n">
        <v>55</v>
      </c>
      <c r="M2858" s="0" t="n">
        <v>3</v>
      </c>
      <c r="N2858" s="0" t="n">
        <v>61410</v>
      </c>
      <c r="O2858" s="0" t="n">
        <v>1127</v>
      </c>
      <c r="P2858" s="346" t="n">
        <v>1.33</v>
      </c>
      <c r="Q2858" s="346" t="str">
        <f aca="false">N2858&amp;" "&amp;O2858</f>
        <v>61410 1127</v>
      </c>
      <c r="R2858" s="346" t="str">
        <f aca="false">N2858&amp;" "&amp;M2858&amp;" "&amp;O2858</f>
        <v>61410 3 1127</v>
      </c>
    </row>
    <row r="2859" customFormat="false" ht="11.25" hidden="false" customHeight="true" outlineLevel="0" collapsed="false">
      <c r="K2859" s="0" t="n">
        <v>2015</v>
      </c>
      <c r="L2859" s="0" t="n">
        <v>55</v>
      </c>
      <c r="M2859" s="0" t="n">
        <v>3</v>
      </c>
      <c r="N2859" s="0" t="n">
        <v>61410</v>
      </c>
      <c r="O2859" s="0" t="n">
        <v>1150</v>
      </c>
      <c r="P2859" s="346" t="n">
        <v>3.33</v>
      </c>
      <c r="Q2859" s="346" t="str">
        <f aca="false">N2859&amp;" "&amp;O2859</f>
        <v>61410 1150</v>
      </c>
      <c r="R2859" s="346" t="str">
        <f aca="false">N2859&amp;" "&amp;M2859&amp;" "&amp;O2859</f>
        <v>61410 3 1150</v>
      </c>
    </row>
    <row r="2860" customFormat="false" ht="11.25" hidden="false" customHeight="true" outlineLevel="0" collapsed="false">
      <c r="K2860" s="0" t="n">
        <v>2015</v>
      </c>
      <c r="L2860" s="0" t="n">
        <v>55</v>
      </c>
      <c r="M2860" s="0" t="n">
        <v>9</v>
      </c>
      <c r="N2860" s="0" t="n">
        <v>61100</v>
      </c>
      <c r="O2860" s="0" t="n">
        <v>1120</v>
      </c>
      <c r="P2860" s="346" t="n">
        <v>5</v>
      </c>
      <c r="Q2860" s="346" t="str">
        <f aca="false">N2860&amp;" "&amp;O2860</f>
        <v>61100 1120</v>
      </c>
      <c r="R2860" s="346" t="str">
        <f aca="false">N2860&amp;" "&amp;M2860&amp;" "&amp;O2860</f>
        <v>61100 9 1120</v>
      </c>
    </row>
    <row r="2861" customFormat="false" ht="11.25" hidden="false" customHeight="true" outlineLevel="0" collapsed="false">
      <c r="K2861" s="0" t="n">
        <v>2015</v>
      </c>
      <c r="L2861" s="0" t="n">
        <v>55</v>
      </c>
      <c r="M2861" s="0" t="n">
        <v>9</v>
      </c>
      <c r="N2861" s="0" t="n">
        <v>61100</v>
      </c>
      <c r="O2861" s="0" t="n">
        <v>1140</v>
      </c>
      <c r="P2861" s="346" t="n">
        <v>2</v>
      </c>
      <c r="Q2861" s="346" t="str">
        <f aca="false">N2861&amp;" "&amp;O2861</f>
        <v>61100 1140</v>
      </c>
      <c r="R2861" s="346" t="str">
        <f aca="false">N2861&amp;" "&amp;M2861&amp;" "&amp;O2861</f>
        <v>61100 9 1140</v>
      </c>
    </row>
    <row r="2862" customFormat="false" ht="11.25" hidden="false" customHeight="true" outlineLevel="0" collapsed="false">
      <c r="K2862" s="0" t="n">
        <v>2015</v>
      </c>
      <c r="L2862" s="0" t="n">
        <v>55</v>
      </c>
      <c r="M2862" s="0" t="n">
        <v>9</v>
      </c>
      <c r="N2862" s="0" t="n">
        <v>61100</v>
      </c>
      <c r="O2862" s="0" t="n">
        <v>1151</v>
      </c>
      <c r="P2862" s="346" t="n">
        <v>0.66</v>
      </c>
      <c r="Q2862" s="346" t="str">
        <f aca="false">N2862&amp;" "&amp;O2862</f>
        <v>61100 1151</v>
      </c>
      <c r="R2862" s="346" t="str">
        <f aca="false">N2862&amp;" "&amp;M2862&amp;" "&amp;O2862</f>
        <v>61100 9 1151</v>
      </c>
    </row>
    <row r="2863" customFormat="false" ht="11.25" hidden="false" customHeight="true" outlineLevel="0" collapsed="false">
      <c r="K2863" s="0" t="n">
        <v>2015</v>
      </c>
      <c r="L2863" s="0" t="n">
        <v>55</v>
      </c>
      <c r="M2863" s="0" t="n">
        <v>9</v>
      </c>
      <c r="N2863" s="0" t="n">
        <v>61100</v>
      </c>
      <c r="O2863" s="0" t="n">
        <v>1520</v>
      </c>
      <c r="P2863" s="346" t="n">
        <v>0.2</v>
      </c>
      <c r="Q2863" s="346" t="str">
        <f aca="false">N2863&amp;" "&amp;O2863</f>
        <v>61100 1520</v>
      </c>
      <c r="R2863" s="346" t="str">
        <f aca="false">N2863&amp;" "&amp;M2863&amp;" "&amp;O2863</f>
        <v>61100 9 1520</v>
      </c>
    </row>
    <row r="2864" customFormat="false" ht="11.25" hidden="false" customHeight="true" outlineLevel="0" collapsed="false">
      <c r="K2864" s="0" t="n">
        <v>2015</v>
      </c>
      <c r="L2864" s="0" t="n">
        <v>55</v>
      </c>
      <c r="M2864" s="0" t="n">
        <v>9</v>
      </c>
      <c r="N2864" s="0" t="n">
        <v>62100</v>
      </c>
      <c r="O2864" s="0" t="n">
        <v>1110</v>
      </c>
      <c r="P2864" s="346" t="n">
        <v>1</v>
      </c>
      <c r="Q2864" s="346" t="str">
        <f aca="false">N2864&amp;" "&amp;O2864</f>
        <v>62100 1110</v>
      </c>
      <c r="R2864" s="346" t="str">
        <f aca="false">N2864&amp;" "&amp;M2864&amp;" "&amp;O2864</f>
        <v>62100 9 1110</v>
      </c>
    </row>
    <row r="2865" customFormat="false" ht="11.25" hidden="false" customHeight="true" outlineLevel="0" collapsed="false">
      <c r="K2865" s="0" t="n">
        <v>2015</v>
      </c>
      <c r="L2865" s="0" t="n">
        <v>55</v>
      </c>
      <c r="M2865" s="0" t="n">
        <v>9</v>
      </c>
      <c r="N2865" s="0" t="n">
        <v>62100</v>
      </c>
      <c r="O2865" s="0" t="n">
        <v>1111</v>
      </c>
      <c r="P2865" s="346" t="n">
        <v>7</v>
      </c>
      <c r="Q2865" s="346" t="str">
        <f aca="false">N2865&amp;" "&amp;O2865</f>
        <v>62100 1111</v>
      </c>
      <c r="R2865" s="346" t="str">
        <f aca="false">N2865&amp;" "&amp;M2865&amp;" "&amp;O2865</f>
        <v>62100 9 1111</v>
      </c>
    </row>
    <row r="2866" customFormat="false" ht="11.25" hidden="false" customHeight="true" outlineLevel="0" collapsed="false">
      <c r="K2866" s="0" t="n">
        <v>2015</v>
      </c>
      <c r="L2866" s="0" t="n">
        <v>55</v>
      </c>
      <c r="M2866" s="0" t="n">
        <v>9</v>
      </c>
      <c r="N2866" s="0" t="n">
        <v>62100</v>
      </c>
      <c r="O2866" s="0" t="n">
        <v>1112</v>
      </c>
      <c r="P2866" s="346" t="n">
        <v>1</v>
      </c>
      <c r="Q2866" s="346" t="str">
        <f aca="false">N2866&amp;" "&amp;O2866</f>
        <v>62100 1112</v>
      </c>
      <c r="R2866" s="346" t="str">
        <f aca="false">N2866&amp;" "&amp;M2866&amp;" "&amp;O2866</f>
        <v>62100 9 1112</v>
      </c>
    </row>
    <row r="2867" customFormat="false" ht="11.25" hidden="false" customHeight="true" outlineLevel="0" collapsed="false">
      <c r="K2867" s="0" t="n">
        <v>2015</v>
      </c>
      <c r="L2867" s="0" t="n">
        <v>55</v>
      </c>
      <c r="M2867" s="0" t="n">
        <v>9</v>
      </c>
      <c r="N2867" s="0" t="n">
        <v>62100</v>
      </c>
      <c r="O2867" s="0" t="n">
        <v>1150</v>
      </c>
      <c r="P2867" s="346" t="n">
        <v>2</v>
      </c>
      <c r="Q2867" s="346" t="str">
        <f aca="false">N2867&amp;" "&amp;O2867</f>
        <v>62100 1150</v>
      </c>
      <c r="R2867" s="346" t="str">
        <f aca="false">N2867&amp;" "&amp;M2867&amp;" "&amp;O2867</f>
        <v>62100 9 1150</v>
      </c>
    </row>
    <row r="2868" customFormat="false" ht="11.25" hidden="false" customHeight="true" outlineLevel="0" collapsed="false">
      <c r="K2868" s="0" t="n">
        <v>2015</v>
      </c>
      <c r="L2868" s="0" t="n">
        <v>55</v>
      </c>
      <c r="M2868" s="0" t="n">
        <v>9</v>
      </c>
      <c r="N2868" s="0" t="n">
        <v>62200</v>
      </c>
      <c r="O2868" s="0" t="n">
        <v>1130</v>
      </c>
      <c r="P2868" s="346" t="n">
        <v>1</v>
      </c>
      <c r="Q2868" s="346" t="str">
        <f aca="false">N2868&amp;" "&amp;O2868</f>
        <v>62200 1130</v>
      </c>
      <c r="R2868" s="346" t="str">
        <f aca="false">N2868&amp;" "&amp;M2868&amp;" "&amp;O2868</f>
        <v>62200 9 1130</v>
      </c>
    </row>
    <row r="2869" customFormat="false" ht="11.25" hidden="false" customHeight="true" outlineLevel="0" collapsed="false">
      <c r="K2869" s="0" t="n">
        <v>2015</v>
      </c>
      <c r="L2869" s="0" t="n">
        <v>55</v>
      </c>
      <c r="M2869" s="0" t="n">
        <v>9</v>
      </c>
      <c r="N2869" s="0" t="n">
        <v>62200</v>
      </c>
      <c r="O2869" s="0" t="n">
        <v>1131</v>
      </c>
      <c r="P2869" s="346" t="n">
        <v>4</v>
      </c>
      <c r="Q2869" s="346" t="str">
        <f aca="false">N2869&amp;" "&amp;O2869</f>
        <v>62200 1131</v>
      </c>
      <c r="R2869" s="346" t="str">
        <f aca="false">N2869&amp;" "&amp;M2869&amp;" "&amp;O2869</f>
        <v>62200 9 1131</v>
      </c>
    </row>
    <row r="2870" customFormat="false" ht="11.25" hidden="false" customHeight="true" outlineLevel="0" collapsed="false">
      <c r="K2870" s="0" t="n">
        <v>2015</v>
      </c>
      <c r="L2870" s="0" t="n">
        <v>55</v>
      </c>
      <c r="M2870" s="0" t="n">
        <v>9</v>
      </c>
      <c r="N2870" s="0" t="n">
        <v>63000</v>
      </c>
      <c r="O2870" s="0" t="n">
        <v>1110</v>
      </c>
      <c r="P2870" s="346" t="n">
        <v>0.5</v>
      </c>
      <c r="Q2870" s="346" t="str">
        <f aca="false">N2870&amp;" "&amp;O2870</f>
        <v>63000 1110</v>
      </c>
      <c r="R2870" s="346" t="str">
        <f aca="false">N2870&amp;" "&amp;M2870&amp;" "&amp;O2870</f>
        <v>63000 9 1110</v>
      </c>
    </row>
    <row r="2871" customFormat="false" ht="11.25" hidden="false" customHeight="true" outlineLevel="0" collapsed="false">
      <c r="K2871" s="0" t="n">
        <v>2015</v>
      </c>
      <c r="L2871" s="0" t="n">
        <v>55</v>
      </c>
      <c r="M2871" s="0" t="n">
        <v>9</v>
      </c>
      <c r="N2871" s="0" t="n">
        <v>63000</v>
      </c>
      <c r="O2871" s="0" t="n">
        <v>1150</v>
      </c>
      <c r="P2871" s="346" t="n">
        <v>0.5</v>
      </c>
      <c r="Q2871" s="346" t="str">
        <f aca="false">N2871&amp;" "&amp;O2871</f>
        <v>63000 1150</v>
      </c>
      <c r="R2871" s="346" t="str">
        <f aca="false">N2871&amp;" "&amp;M2871&amp;" "&amp;O2871</f>
        <v>63000 9 1150</v>
      </c>
    </row>
    <row r="2872" customFormat="false" ht="11.25" hidden="false" customHeight="true" outlineLevel="0" collapsed="false">
      <c r="K2872" s="0" t="n">
        <v>2015</v>
      </c>
      <c r="L2872" s="0" t="n">
        <v>55</v>
      </c>
      <c r="M2872" s="0" t="n">
        <v>9</v>
      </c>
      <c r="N2872" s="0" t="n">
        <v>63000</v>
      </c>
      <c r="O2872" s="0" t="n">
        <v>1160</v>
      </c>
      <c r="P2872" s="346" t="n">
        <v>2</v>
      </c>
      <c r="Q2872" s="346" t="str">
        <f aca="false">N2872&amp;" "&amp;O2872</f>
        <v>63000 1160</v>
      </c>
      <c r="R2872" s="346" t="str">
        <f aca="false">N2872&amp;" "&amp;M2872&amp;" "&amp;O2872</f>
        <v>63000 9 1160</v>
      </c>
    </row>
    <row r="2873" customFormat="false" ht="11.25" hidden="false" customHeight="true" outlineLevel="0" collapsed="false">
      <c r="K2873" s="0" t="n">
        <v>2015</v>
      </c>
      <c r="L2873" s="0" t="n">
        <v>55</v>
      </c>
      <c r="M2873" s="0" t="n">
        <v>9</v>
      </c>
      <c r="N2873" s="0" t="n">
        <v>63000</v>
      </c>
      <c r="O2873" s="0" t="n">
        <v>1170</v>
      </c>
      <c r="P2873" s="346" t="n">
        <v>30</v>
      </c>
      <c r="Q2873" s="346" t="str">
        <f aca="false">N2873&amp;" "&amp;O2873</f>
        <v>63000 1170</v>
      </c>
      <c r="R2873" s="346" t="str">
        <f aca="false">N2873&amp;" "&amp;M2873&amp;" "&amp;O2873</f>
        <v>63000 9 1170</v>
      </c>
    </row>
    <row r="2874" customFormat="false" ht="11.25" hidden="false" customHeight="true" outlineLevel="0" collapsed="false">
      <c r="K2874" s="0" t="n">
        <v>2015</v>
      </c>
      <c r="L2874" s="0" t="n">
        <v>55</v>
      </c>
      <c r="M2874" s="0" t="n">
        <v>9</v>
      </c>
      <c r="N2874" s="0" t="n">
        <v>64000</v>
      </c>
      <c r="O2874" s="0" t="n">
        <v>1110</v>
      </c>
      <c r="P2874" s="346" t="n">
        <v>0.5</v>
      </c>
      <c r="Q2874" s="346" t="str">
        <f aca="false">N2874&amp;" "&amp;O2874</f>
        <v>64000 1110</v>
      </c>
      <c r="R2874" s="346" t="str">
        <f aca="false">N2874&amp;" "&amp;M2874&amp;" "&amp;O2874</f>
        <v>64000 9 1110</v>
      </c>
    </row>
    <row r="2875" customFormat="false" ht="11.25" hidden="false" customHeight="true" outlineLevel="0" collapsed="false">
      <c r="K2875" s="0" t="n">
        <v>2015</v>
      </c>
      <c r="L2875" s="0" t="n">
        <v>55</v>
      </c>
      <c r="M2875" s="0" t="n">
        <v>9</v>
      </c>
      <c r="N2875" s="0" t="n">
        <v>64000</v>
      </c>
      <c r="O2875" s="0" t="n">
        <v>1150</v>
      </c>
      <c r="P2875" s="346" t="n">
        <v>0.45</v>
      </c>
      <c r="Q2875" s="346" t="str">
        <f aca="false">N2875&amp;" "&amp;O2875</f>
        <v>64000 1150</v>
      </c>
      <c r="R2875" s="346" t="str">
        <f aca="false">N2875&amp;" "&amp;M2875&amp;" "&amp;O2875</f>
        <v>64000 9 1150</v>
      </c>
    </row>
    <row r="2876" customFormat="false" ht="11.25" hidden="false" customHeight="true" outlineLevel="0" collapsed="false">
      <c r="K2876" s="0" t="n">
        <v>2015</v>
      </c>
      <c r="L2876" s="0" t="n">
        <v>55</v>
      </c>
      <c r="M2876" s="0" t="n">
        <v>9</v>
      </c>
      <c r="N2876" s="0" t="n">
        <v>64000</v>
      </c>
      <c r="O2876" s="0" t="n">
        <v>1160</v>
      </c>
      <c r="P2876" s="346" t="n">
        <v>5</v>
      </c>
      <c r="Q2876" s="346" t="str">
        <f aca="false">N2876&amp;" "&amp;O2876</f>
        <v>64000 1160</v>
      </c>
      <c r="R2876" s="346" t="str">
        <f aca="false">N2876&amp;" "&amp;M2876&amp;" "&amp;O2876</f>
        <v>64000 9 1160</v>
      </c>
    </row>
    <row r="2877" customFormat="false" ht="11.25" hidden="false" customHeight="true" outlineLevel="0" collapsed="false">
      <c r="K2877" s="0" t="n">
        <v>2015</v>
      </c>
      <c r="L2877" s="0" t="n">
        <v>55</v>
      </c>
      <c r="M2877" s="0" t="n">
        <v>9</v>
      </c>
      <c r="N2877" s="0" t="n">
        <v>64000</v>
      </c>
      <c r="O2877" s="0" t="n">
        <v>1190</v>
      </c>
      <c r="P2877" s="346" t="n">
        <v>13</v>
      </c>
      <c r="Q2877" s="346" t="str">
        <f aca="false">N2877&amp;" "&amp;O2877</f>
        <v>64000 1190</v>
      </c>
      <c r="R2877" s="346" t="str">
        <f aca="false">N2877&amp;" "&amp;M2877&amp;" "&amp;O2877</f>
        <v>64000 9 1190</v>
      </c>
    </row>
    <row r="2878" customFormat="false" ht="11.25" hidden="false" customHeight="true" outlineLevel="0" collapsed="false">
      <c r="K2878" s="0" t="n">
        <v>2015</v>
      </c>
      <c r="L2878" s="0" t="n">
        <v>55</v>
      </c>
      <c r="M2878" s="0" t="n">
        <v>9</v>
      </c>
      <c r="N2878" s="0" t="n">
        <v>65000</v>
      </c>
      <c r="O2878" s="0" t="n">
        <v>1110</v>
      </c>
      <c r="P2878" s="346" t="n">
        <v>0.8</v>
      </c>
      <c r="Q2878" s="346" t="str">
        <f aca="false">N2878&amp;" "&amp;O2878</f>
        <v>65000 1110</v>
      </c>
      <c r="R2878" s="346" t="str">
        <f aca="false">N2878&amp;" "&amp;M2878&amp;" "&amp;O2878</f>
        <v>65000 9 1110</v>
      </c>
    </row>
    <row r="2879" customFormat="false" ht="11.25" hidden="false" customHeight="true" outlineLevel="0" collapsed="false">
      <c r="K2879" s="0" t="n">
        <v>2015</v>
      </c>
      <c r="L2879" s="0" t="n">
        <v>55</v>
      </c>
      <c r="M2879" s="0" t="n">
        <v>9</v>
      </c>
      <c r="N2879" s="0" t="n">
        <v>65000</v>
      </c>
      <c r="O2879" s="0" t="n">
        <v>1130</v>
      </c>
      <c r="P2879" s="346" t="n">
        <v>2</v>
      </c>
      <c r="Q2879" s="346" t="str">
        <f aca="false">N2879&amp;" "&amp;O2879</f>
        <v>65000 1130</v>
      </c>
      <c r="R2879" s="346" t="str">
        <f aca="false">N2879&amp;" "&amp;M2879&amp;" "&amp;O2879</f>
        <v>65000 9 1130</v>
      </c>
    </row>
    <row r="2880" customFormat="false" ht="11.25" hidden="false" customHeight="true" outlineLevel="0" collapsed="false">
      <c r="K2880" s="0" t="n">
        <v>2015</v>
      </c>
      <c r="L2880" s="0" t="n">
        <v>55</v>
      </c>
      <c r="M2880" s="0" t="n">
        <v>9</v>
      </c>
      <c r="N2880" s="0" t="n">
        <v>65000</v>
      </c>
      <c r="O2880" s="0" t="n">
        <v>1190</v>
      </c>
      <c r="P2880" s="346" t="n">
        <v>16</v>
      </c>
      <c r="Q2880" s="346" t="str">
        <f aca="false">N2880&amp;" "&amp;O2880</f>
        <v>65000 1190</v>
      </c>
      <c r="R2880" s="346" t="str">
        <f aca="false">N2880&amp;" "&amp;M2880&amp;" "&amp;O2880</f>
        <v>65000 9 1190</v>
      </c>
    </row>
    <row r="2881" customFormat="false" ht="11.25" hidden="false" customHeight="true" outlineLevel="0" collapsed="false">
      <c r="K2881" s="0" t="n">
        <v>2015</v>
      </c>
      <c r="L2881" s="0" t="n">
        <v>55</v>
      </c>
      <c r="M2881" s="0" t="n">
        <v>2</v>
      </c>
      <c r="N2881" s="0" t="n">
        <v>61100</v>
      </c>
      <c r="O2881" s="0" t="n">
        <v>1120</v>
      </c>
      <c r="P2881" s="346" t="n">
        <v>73</v>
      </c>
      <c r="Q2881" s="346" t="str">
        <f aca="false">N2881&amp;" "&amp;O2881</f>
        <v>61100 1120</v>
      </c>
      <c r="R2881" s="346" t="str">
        <f aca="false">N2881&amp;" "&amp;M2881&amp;" "&amp;O2881</f>
        <v>61100 2 1120</v>
      </c>
    </row>
    <row r="2882" customFormat="false" ht="11.25" hidden="false" customHeight="true" outlineLevel="0" collapsed="false">
      <c r="K2882" s="0" t="n">
        <v>2015</v>
      </c>
      <c r="L2882" s="0" t="n">
        <v>55</v>
      </c>
      <c r="M2882" s="0" t="n">
        <v>9</v>
      </c>
      <c r="N2882" s="0" t="n">
        <v>68000</v>
      </c>
      <c r="O2882" s="0" t="n">
        <v>1110</v>
      </c>
      <c r="P2882" s="346" t="n">
        <v>1</v>
      </c>
      <c r="Q2882" s="346" t="str">
        <f aca="false">N2882&amp;" "&amp;O2882</f>
        <v>68000 1110</v>
      </c>
      <c r="R2882" s="346" t="str">
        <f aca="false">N2882&amp;" "&amp;M2882&amp;" "&amp;O2882</f>
        <v>68000 9 1110</v>
      </c>
    </row>
    <row r="2883" customFormat="false" ht="11.25" hidden="false" customHeight="true" outlineLevel="0" collapsed="false">
      <c r="K2883" s="0" t="n">
        <v>2015</v>
      </c>
      <c r="L2883" s="0" t="n">
        <v>55</v>
      </c>
      <c r="M2883" s="0" t="n">
        <v>9</v>
      </c>
      <c r="N2883" s="0" t="n">
        <v>68000</v>
      </c>
      <c r="O2883" s="0" t="n">
        <v>1141</v>
      </c>
      <c r="P2883" s="346" t="n">
        <v>3</v>
      </c>
      <c r="Q2883" s="346" t="str">
        <f aca="false">N2883&amp;" "&amp;O2883</f>
        <v>68000 1141</v>
      </c>
      <c r="R2883" s="346" t="str">
        <f aca="false">N2883&amp;" "&amp;M2883&amp;" "&amp;O2883</f>
        <v>68000 9 1141</v>
      </c>
    </row>
    <row r="2884" customFormat="false" ht="11.25" hidden="false" customHeight="true" outlineLevel="0" collapsed="false">
      <c r="K2884" s="0" t="n">
        <v>2015</v>
      </c>
      <c r="L2884" s="0" t="n">
        <v>56</v>
      </c>
      <c r="M2884" s="0" t="n">
        <v>2</v>
      </c>
      <c r="N2884" s="0" t="n">
        <v>61100</v>
      </c>
      <c r="O2884" s="0" t="n">
        <v>1120</v>
      </c>
      <c r="P2884" s="346" t="n">
        <v>102</v>
      </c>
      <c r="Q2884" s="346" t="str">
        <f aca="false">N2884&amp;" "&amp;O2884</f>
        <v>61100 1120</v>
      </c>
      <c r="R2884" s="346" t="str">
        <f aca="false">N2884&amp;" "&amp;M2884&amp;" "&amp;O2884</f>
        <v>61100 2 1120</v>
      </c>
    </row>
    <row r="2885" customFormat="false" ht="11.25" hidden="false" customHeight="true" outlineLevel="0" collapsed="false">
      <c r="K2885" s="0" t="n">
        <v>2015</v>
      </c>
      <c r="L2885" s="0" t="n">
        <v>56</v>
      </c>
      <c r="M2885" s="0" t="n">
        <v>2</v>
      </c>
      <c r="N2885" s="0" t="n">
        <v>61100</v>
      </c>
      <c r="O2885" s="0" t="n">
        <v>1151</v>
      </c>
      <c r="P2885" s="346" t="n">
        <v>36</v>
      </c>
      <c r="Q2885" s="346" t="str">
        <f aca="false">N2885&amp;" "&amp;O2885</f>
        <v>61100 1151</v>
      </c>
      <c r="R2885" s="346" t="str">
        <f aca="false">N2885&amp;" "&amp;M2885&amp;" "&amp;O2885</f>
        <v>61100 2 1151</v>
      </c>
    </row>
    <row r="2886" customFormat="false" ht="11.25" hidden="false" customHeight="true" outlineLevel="0" collapsed="false">
      <c r="K2886" s="0" t="n">
        <v>2015</v>
      </c>
      <c r="L2886" s="0" t="n">
        <v>56</v>
      </c>
      <c r="M2886" s="0" t="n">
        <v>2</v>
      </c>
      <c r="N2886" s="0" t="n">
        <v>61100</v>
      </c>
      <c r="O2886" s="0" t="n">
        <v>1520</v>
      </c>
      <c r="P2886" s="346" t="n">
        <v>15</v>
      </c>
      <c r="Q2886" s="346" t="str">
        <f aca="false">N2886&amp;" "&amp;O2886</f>
        <v>61100 1520</v>
      </c>
      <c r="R2886" s="346" t="str">
        <f aca="false">N2886&amp;" "&amp;M2886&amp;" "&amp;O2886</f>
        <v>61100 2 1520</v>
      </c>
    </row>
    <row r="2887" customFormat="false" ht="11.25" hidden="false" customHeight="true" outlineLevel="0" collapsed="false">
      <c r="K2887" s="0" t="n">
        <v>2015</v>
      </c>
      <c r="L2887" s="0" t="n">
        <v>56</v>
      </c>
      <c r="M2887" s="0" t="n">
        <v>2</v>
      </c>
      <c r="N2887" s="0" t="n">
        <v>61210</v>
      </c>
      <c r="O2887" s="0" t="n">
        <v>1120</v>
      </c>
      <c r="P2887" s="346" t="n">
        <v>4</v>
      </c>
      <c r="Q2887" s="346" t="str">
        <f aca="false">N2887&amp;" "&amp;O2887</f>
        <v>61210 1120</v>
      </c>
      <c r="R2887" s="346" t="str">
        <f aca="false">N2887&amp;" "&amp;M2887&amp;" "&amp;O2887</f>
        <v>61210 2 1120</v>
      </c>
    </row>
    <row r="2888" customFormat="false" ht="11.25" hidden="false" customHeight="true" outlineLevel="0" collapsed="false">
      <c r="K2888" s="0" t="n">
        <v>2015</v>
      </c>
      <c r="L2888" s="0" t="n">
        <v>56</v>
      </c>
      <c r="M2888" s="0" t="n">
        <v>2</v>
      </c>
      <c r="N2888" s="0" t="n">
        <v>61230</v>
      </c>
      <c r="O2888" s="0" t="n">
        <v>1120</v>
      </c>
      <c r="P2888" s="346" t="n">
        <v>0.25</v>
      </c>
      <c r="Q2888" s="346" t="str">
        <f aca="false">N2888&amp;" "&amp;O2888</f>
        <v>61230 1120</v>
      </c>
      <c r="R2888" s="346" t="str">
        <f aca="false">N2888&amp;" "&amp;M2888&amp;" "&amp;O2888</f>
        <v>61230 2 1120</v>
      </c>
    </row>
    <row r="2889" customFormat="false" ht="11.25" hidden="false" customHeight="true" outlineLevel="0" collapsed="false">
      <c r="K2889" s="0" t="n">
        <v>2015</v>
      </c>
      <c r="L2889" s="0" t="n">
        <v>56</v>
      </c>
      <c r="M2889" s="0" t="n">
        <v>2</v>
      </c>
      <c r="N2889" s="0" t="n">
        <v>61310</v>
      </c>
      <c r="O2889" s="0" t="n">
        <v>1110</v>
      </c>
      <c r="P2889" s="346" t="n">
        <v>2.25</v>
      </c>
      <c r="Q2889" s="346" t="str">
        <f aca="false">N2889&amp;" "&amp;O2889</f>
        <v>61310 1110</v>
      </c>
      <c r="R2889" s="346" t="str">
        <f aca="false">N2889&amp;" "&amp;M2889&amp;" "&amp;O2889</f>
        <v>61310 2 1110</v>
      </c>
    </row>
    <row r="2890" customFormat="false" ht="11.25" hidden="false" customHeight="true" outlineLevel="0" collapsed="false">
      <c r="K2890" s="0" t="n">
        <v>2015</v>
      </c>
      <c r="L2890" s="0" t="n">
        <v>56</v>
      </c>
      <c r="M2890" s="0" t="n">
        <v>2</v>
      </c>
      <c r="N2890" s="0" t="n">
        <v>61310</v>
      </c>
      <c r="O2890" s="0" t="n">
        <v>1150</v>
      </c>
      <c r="P2890" s="346" t="n">
        <v>2.25</v>
      </c>
      <c r="Q2890" s="346" t="str">
        <f aca="false">N2890&amp;" "&amp;O2890</f>
        <v>61310 1150</v>
      </c>
      <c r="R2890" s="346" t="str">
        <f aca="false">N2890&amp;" "&amp;M2890&amp;" "&amp;O2890</f>
        <v>61310 2 1150</v>
      </c>
    </row>
    <row r="2891" customFormat="false" ht="11.25" hidden="false" customHeight="true" outlineLevel="0" collapsed="false">
      <c r="K2891" s="0" t="n">
        <v>2015</v>
      </c>
      <c r="L2891" s="0" t="n">
        <v>56</v>
      </c>
      <c r="M2891" s="0" t="n">
        <v>2</v>
      </c>
      <c r="N2891" s="0" t="n">
        <v>61320</v>
      </c>
      <c r="O2891" s="0" t="n">
        <v>1122</v>
      </c>
      <c r="P2891" s="346" t="n">
        <v>3</v>
      </c>
      <c r="Q2891" s="346" t="str">
        <f aca="false">N2891&amp;" "&amp;O2891</f>
        <v>61320 1122</v>
      </c>
      <c r="R2891" s="346" t="str">
        <f aca="false">N2891&amp;" "&amp;M2891&amp;" "&amp;O2891</f>
        <v>61320 2 1122</v>
      </c>
    </row>
    <row r="2892" customFormat="false" ht="11.25" hidden="false" customHeight="true" outlineLevel="0" collapsed="false">
      <c r="K2892" s="0" t="n">
        <v>2015</v>
      </c>
      <c r="L2892" s="0" t="n">
        <v>56</v>
      </c>
      <c r="M2892" s="0" t="n">
        <v>2</v>
      </c>
      <c r="N2892" s="0" t="n">
        <v>61320</v>
      </c>
      <c r="O2892" s="0" t="n">
        <v>1150</v>
      </c>
      <c r="P2892" s="346" t="n">
        <v>0.03</v>
      </c>
      <c r="Q2892" s="346" t="str">
        <f aca="false">N2892&amp;" "&amp;O2892</f>
        <v>61320 1150</v>
      </c>
      <c r="R2892" s="346" t="str">
        <f aca="false">N2892&amp;" "&amp;M2892&amp;" "&amp;O2892</f>
        <v>61320 2 1150</v>
      </c>
    </row>
    <row r="2893" customFormat="false" ht="11.25" hidden="false" customHeight="true" outlineLevel="0" collapsed="false">
      <c r="K2893" s="0" t="n">
        <v>2015</v>
      </c>
      <c r="L2893" s="0" t="n">
        <v>56</v>
      </c>
      <c r="M2893" s="0" t="n">
        <v>2</v>
      </c>
      <c r="N2893" s="0" t="n">
        <v>61410</v>
      </c>
      <c r="O2893" s="0" t="n">
        <v>1126</v>
      </c>
      <c r="P2893" s="346" t="n">
        <v>3</v>
      </c>
      <c r="Q2893" s="346" t="str">
        <f aca="false">N2893&amp;" "&amp;O2893</f>
        <v>61410 1126</v>
      </c>
      <c r="R2893" s="346" t="str">
        <f aca="false">N2893&amp;" "&amp;M2893&amp;" "&amp;O2893</f>
        <v>61410 2 1126</v>
      </c>
    </row>
    <row r="2894" customFormat="false" ht="11.25" hidden="false" customHeight="true" outlineLevel="0" collapsed="false">
      <c r="K2894" s="0" t="n">
        <v>2015</v>
      </c>
      <c r="L2894" s="0" t="n">
        <v>56</v>
      </c>
      <c r="M2894" s="0" t="n">
        <v>2</v>
      </c>
      <c r="N2894" s="0" t="n">
        <v>61410</v>
      </c>
      <c r="O2894" s="0" t="n">
        <v>1127</v>
      </c>
      <c r="P2894" s="346" t="n">
        <v>2</v>
      </c>
      <c r="Q2894" s="346" t="str">
        <f aca="false">N2894&amp;" "&amp;O2894</f>
        <v>61410 1127</v>
      </c>
      <c r="R2894" s="346" t="str">
        <f aca="false">N2894&amp;" "&amp;M2894&amp;" "&amp;O2894</f>
        <v>61410 2 1127</v>
      </c>
    </row>
    <row r="2895" customFormat="false" ht="11.25" hidden="false" customHeight="true" outlineLevel="0" collapsed="false">
      <c r="K2895" s="0" t="n">
        <v>2015</v>
      </c>
      <c r="L2895" s="0" t="n">
        <v>56</v>
      </c>
      <c r="M2895" s="0" t="n">
        <v>2</v>
      </c>
      <c r="N2895" s="0" t="n">
        <v>61410</v>
      </c>
      <c r="O2895" s="0" t="n">
        <v>1150</v>
      </c>
      <c r="P2895" s="346" t="n">
        <v>7</v>
      </c>
      <c r="Q2895" s="346" t="str">
        <f aca="false">N2895&amp;" "&amp;O2895</f>
        <v>61410 1150</v>
      </c>
      <c r="R2895" s="346" t="str">
        <f aca="false">N2895&amp;" "&amp;M2895&amp;" "&amp;O2895</f>
        <v>61410 2 1150</v>
      </c>
    </row>
    <row r="2896" customFormat="false" ht="11.25" hidden="false" customHeight="true" outlineLevel="0" collapsed="false">
      <c r="K2896" s="0" t="n">
        <v>2015</v>
      </c>
      <c r="L2896" s="0" t="n">
        <v>56</v>
      </c>
      <c r="M2896" s="0" t="n">
        <v>3</v>
      </c>
      <c r="N2896" s="0" t="n">
        <v>61100</v>
      </c>
      <c r="O2896" s="0" t="n">
        <v>1120</v>
      </c>
      <c r="P2896" s="346" t="n">
        <v>53</v>
      </c>
      <c r="Q2896" s="346" t="str">
        <f aca="false">N2896&amp;" "&amp;O2896</f>
        <v>61100 1120</v>
      </c>
      <c r="R2896" s="346" t="str">
        <f aca="false">N2896&amp;" "&amp;M2896&amp;" "&amp;O2896</f>
        <v>61100 3 1120</v>
      </c>
    </row>
    <row r="2897" customFormat="false" ht="11.25" hidden="false" customHeight="true" outlineLevel="0" collapsed="false">
      <c r="K2897" s="0" t="n">
        <v>2015</v>
      </c>
      <c r="L2897" s="0" t="n">
        <v>56</v>
      </c>
      <c r="M2897" s="0" t="n">
        <v>3</v>
      </c>
      <c r="N2897" s="0" t="n">
        <v>61100</v>
      </c>
      <c r="O2897" s="0" t="n">
        <v>1151</v>
      </c>
      <c r="P2897" s="346" t="n">
        <v>6</v>
      </c>
      <c r="Q2897" s="346" t="str">
        <f aca="false">N2897&amp;" "&amp;O2897</f>
        <v>61100 1151</v>
      </c>
      <c r="R2897" s="346" t="str">
        <f aca="false">N2897&amp;" "&amp;M2897&amp;" "&amp;O2897</f>
        <v>61100 3 1151</v>
      </c>
    </row>
    <row r="2898" customFormat="false" ht="11.25" hidden="false" customHeight="true" outlineLevel="0" collapsed="false">
      <c r="K2898" s="0" t="n">
        <v>2015</v>
      </c>
      <c r="L2898" s="0" t="n">
        <v>56</v>
      </c>
      <c r="M2898" s="0" t="n">
        <v>3</v>
      </c>
      <c r="N2898" s="0" t="n">
        <v>61100</v>
      </c>
      <c r="O2898" s="0" t="n">
        <v>1520</v>
      </c>
      <c r="P2898" s="346" t="n">
        <v>2</v>
      </c>
      <c r="Q2898" s="346" t="str">
        <f aca="false">N2898&amp;" "&amp;O2898</f>
        <v>61100 1520</v>
      </c>
      <c r="R2898" s="346" t="str">
        <f aca="false">N2898&amp;" "&amp;M2898&amp;" "&amp;O2898</f>
        <v>61100 3 1520</v>
      </c>
    </row>
    <row r="2899" customFormat="false" ht="11.25" hidden="false" customHeight="true" outlineLevel="0" collapsed="false">
      <c r="K2899" s="0" t="n">
        <v>2015</v>
      </c>
      <c r="L2899" s="0" t="n">
        <v>56</v>
      </c>
      <c r="M2899" s="0" t="n">
        <v>3</v>
      </c>
      <c r="N2899" s="0" t="n">
        <v>61210</v>
      </c>
      <c r="O2899" s="0" t="n">
        <v>1120</v>
      </c>
      <c r="P2899" s="346" t="n">
        <v>2</v>
      </c>
      <c r="Q2899" s="346" t="str">
        <f aca="false">N2899&amp;" "&amp;O2899</f>
        <v>61210 1120</v>
      </c>
      <c r="R2899" s="346" t="str">
        <f aca="false">N2899&amp;" "&amp;M2899&amp;" "&amp;O2899</f>
        <v>61210 3 1120</v>
      </c>
    </row>
    <row r="2900" customFormat="false" ht="11.25" hidden="false" customHeight="true" outlineLevel="0" collapsed="false">
      <c r="K2900" s="0" t="n">
        <v>2015</v>
      </c>
      <c r="L2900" s="0" t="n">
        <v>56</v>
      </c>
      <c r="M2900" s="0" t="n">
        <v>3</v>
      </c>
      <c r="N2900" s="0" t="n">
        <v>61210</v>
      </c>
      <c r="O2900" s="0" t="n">
        <v>1150</v>
      </c>
      <c r="P2900" s="346" t="n">
        <v>0.75</v>
      </c>
      <c r="Q2900" s="346" t="str">
        <f aca="false">N2900&amp;" "&amp;O2900</f>
        <v>61210 1150</v>
      </c>
      <c r="R2900" s="346" t="str">
        <f aca="false">N2900&amp;" "&amp;M2900&amp;" "&amp;O2900</f>
        <v>61210 3 1150</v>
      </c>
    </row>
    <row r="2901" customFormat="false" ht="11.25" hidden="false" customHeight="true" outlineLevel="0" collapsed="false">
      <c r="K2901" s="0" t="n">
        <v>2015</v>
      </c>
      <c r="L2901" s="0" t="n">
        <v>56</v>
      </c>
      <c r="M2901" s="0" t="n">
        <v>3</v>
      </c>
      <c r="N2901" s="0" t="n">
        <v>61230</v>
      </c>
      <c r="O2901" s="0" t="n">
        <v>1120</v>
      </c>
      <c r="P2901" s="346" t="n">
        <v>0.25</v>
      </c>
      <c r="Q2901" s="346" t="str">
        <f aca="false">N2901&amp;" "&amp;O2901</f>
        <v>61230 1120</v>
      </c>
      <c r="R2901" s="346" t="str">
        <f aca="false">N2901&amp;" "&amp;M2901&amp;" "&amp;O2901</f>
        <v>61230 3 1120</v>
      </c>
    </row>
    <row r="2902" customFormat="false" ht="11.25" hidden="false" customHeight="true" outlineLevel="0" collapsed="false">
      <c r="K2902" s="0" t="n">
        <v>2015</v>
      </c>
      <c r="L2902" s="0" t="n">
        <v>56</v>
      </c>
      <c r="M2902" s="0" t="n">
        <v>3</v>
      </c>
      <c r="N2902" s="0" t="n">
        <v>61310</v>
      </c>
      <c r="O2902" s="0" t="n">
        <v>1110</v>
      </c>
      <c r="P2902" s="346" t="n">
        <v>2.5</v>
      </c>
      <c r="Q2902" s="346" t="str">
        <f aca="false">N2902&amp;" "&amp;O2902</f>
        <v>61310 1110</v>
      </c>
      <c r="R2902" s="346" t="str">
        <f aca="false">N2902&amp;" "&amp;M2902&amp;" "&amp;O2902</f>
        <v>61310 3 1110</v>
      </c>
    </row>
    <row r="2903" customFormat="false" ht="11.25" hidden="false" customHeight="true" outlineLevel="0" collapsed="false">
      <c r="K2903" s="0" t="n">
        <v>2015</v>
      </c>
      <c r="L2903" s="0" t="n">
        <v>56</v>
      </c>
      <c r="M2903" s="0" t="n">
        <v>3</v>
      </c>
      <c r="N2903" s="0" t="n">
        <v>61310</v>
      </c>
      <c r="O2903" s="0" t="n">
        <v>1120</v>
      </c>
      <c r="P2903" s="346" t="n">
        <v>0.25</v>
      </c>
      <c r="Q2903" s="346" t="str">
        <f aca="false">N2903&amp;" "&amp;O2903</f>
        <v>61310 1120</v>
      </c>
      <c r="R2903" s="346" t="str">
        <f aca="false">N2903&amp;" "&amp;M2903&amp;" "&amp;O2903</f>
        <v>61310 3 1120</v>
      </c>
    </row>
    <row r="2904" customFormat="false" ht="11.25" hidden="false" customHeight="true" outlineLevel="0" collapsed="false">
      <c r="K2904" s="0" t="n">
        <v>2015</v>
      </c>
      <c r="L2904" s="0" t="n">
        <v>56</v>
      </c>
      <c r="M2904" s="0" t="n">
        <v>3</v>
      </c>
      <c r="N2904" s="0" t="n">
        <v>61320</v>
      </c>
      <c r="O2904" s="0" t="n">
        <v>1122</v>
      </c>
      <c r="P2904" s="346" t="n">
        <v>0.75</v>
      </c>
      <c r="Q2904" s="346" t="str">
        <f aca="false">N2904&amp;" "&amp;O2904</f>
        <v>61320 1122</v>
      </c>
      <c r="R2904" s="346" t="str">
        <f aca="false">N2904&amp;" "&amp;M2904&amp;" "&amp;O2904</f>
        <v>61320 3 1122</v>
      </c>
    </row>
    <row r="2905" customFormat="false" ht="11.25" hidden="false" customHeight="true" outlineLevel="0" collapsed="false">
      <c r="K2905" s="0" t="n">
        <v>2015</v>
      </c>
      <c r="L2905" s="0" t="n">
        <v>56</v>
      </c>
      <c r="M2905" s="0" t="n">
        <v>3</v>
      </c>
      <c r="N2905" s="0" t="n">
        <v>61410</v>
      </c>
      <c r="O2905" s="0" t="n">
        <v>1126</v>
      </c>
      <c r="P2905" s="346" t="n">
        <v>1</v>
      </c>
      <c r="Q2905" s="346" t="str">
        <f aca="false">N2905&amp;" "&amp;O2905</f>
        <v>61410 1126</v>
      </c>
      <c r="R2905" s="346" t="str">
        <f aca="false">N2905&amp;" "&amp;M2905&amp;" "&amp;O2905</f>
        <v>61410 3 1126</v>
      </c>
    </row>
    <row r="2906" customFormat="false" ht="11.25" hidden="false" customHeight="true" outlineLevel="0" collapsed="false">
      <c r="K2906" s="0" t="n">
        <v>2015</v>
      </c>
      <c r="L2906" s="0" t="n">
        <v>56</v>
      </c>
      <c r="M2906" s="0" t="n">
        <v>3</v>
      </c>
      <c r="N2906" s="0" t="n">
        <v>61410</v>
      </c>
      <c r="O2906" s="0" t="n">
        <v>1127</v>
      </c>
      <c r="P2906" s="346" t="n">
        <v>2</v>
      </c>
      <c r="Q2906" s="346" t="str">
        <f aca="false">N2906&amp;" "&amp;O2906</f>
        <v>61410 1127</v>
      </c>
      <c r="R2906" s="346" t="str">
        <f aca="false">N2906&amp;" "&amp;M2906&amp;" "&amp;O2906</f>
        <v>61410 3 1127</v>
      </c>
    </row>
    <row r="2907" customFormat="false" ht="11.25" hidden="false" customHeight="true" outlineLevel="0" collapsed="false">
      <c r="K2907" s="0" t="n">
        <v>2015</v>
      </c>
      <c r="L2907" s="0" t="n">
        <v>56</v>
      </c>
      <c r="M2907" s="0" t="n">
        <v>3</v>
      </c>
      <c r="N2907" s="0" t="n">
        <v>61410</v>
      </c>
      <c r="O2907" s="0" t="n">
        <v>1150</v>
      </c>
      <c r="P2907" s="346" t="n">
        <v>3</v>
      </c>
      <c r="Q2907" s="346" t="str">
        <f aca="false">N2907&amp;" "&amp;O2907</f>
        <v>61410 1150</v>
      </c>
      <c r="R2907" s="346" t="str">
        <f aca="false">N2907&amp;" "&amp;M2907&amp;" "&amp;O2907</f>
        <v>61410 3 1150</v>
      </c>
    </row>
    <row r="2908" customFormat="false" ht="11.25" hidden="false" customHeight="true" outlineLevel="0" collapsed="false">
      <c r="K2908" s="0" t="n">
        <v>2015</v>
      </c>
      <c r="L2908" s="0" t="n">
        <v>56</v>
      </c>
      <c r="M2908" s="0" t="n">
        <v>9</v>
      </c>
      <c r="N2908" s="0" t="n">
        <v>61100</v>
      </c>
      <c r="O2908" s="0" t="n">
        <v>1120</v>
      </c>
      <c r="P2908" s="346" t="n">
        <v>7.75</v>
      </c>
      <c r="Q2908" s="346" t="str">
        <f aca="false">N2908&amp;" "&amp;O2908</f>
        <v>61100 1120</v>
      </c>
      <c r="R2908" s="346" t="str">
        <f aca="false">N2908&amp;" "&amp;M2908&amp;" "&amp;O2908</f>
        <v>61100 9 1120</v>
      </c>
    </row>
    <row r="2909" customFormat="false" ht="11.25" hidden="false" customHeight="true" outlineLevel="0" collapsed="false">
      <c r="K2909" s="0" t="n">
        <v>2015</v>
      </c>
      <c r="L2909" s="0" t="n">
        <v>56</v>
      </c>
      <c r="M2909" s="0" t="n">
        <v>9</v>
      </c>
      <c r="N2909" s="0" t="n">
        <v>61100</v>
      </c>
      <c r="O2909" s="0" t="n">
        <v>1151</v>
      </c>
      <c r="P2909" s="346" t="n">
        <v>1.5</v>
      </c>
      <c r="Q2909" s="346" t="str">
        <f aca="false">N2909&amp;" "&amp;O2909</f>
        <v>61100 1151</v>
      </c>
      <c r="R2909" s="346" t="str">
        <f aca="false">N2909&amp;" "&amp;M2909&amp;" "&amp;O2909</f>
        <v>61100 9 1151</v>
      </c>
    </row>
    <row r="2910" customFormat="false" ht="11.25" hidden="false" customHeight="true" outlineLevel="0" collapsed="false">
      <c r="K2910" s="0" t="n">
        <v>2015</v>
      </c>
      <c r="L2910" s="0" t="n">
        <v>56</v>
      </c>
      <c r="M2910" s="0" t="n">
        <v>9</v>
      </c>
      <c r="N2910" s="0" t="n">
        <v>62100</v>
      </c>
      <c r="O2910" s="0" t="n">
        <v>1110</v>
      </c>
      <c r="P2910" s="346" t="n">
        <v>2</v>
      </c>
      <c r="Q2910" s="346" t="str">
        <f aca="false">N2910&amp;" "&amp;O2910</f>
        <v>62100 1110</v>
      </c>
      <c r="R2910" s="346" t="str">
        <f aca="false">N2910&amp;" "&amp;M2910&amp;" "&amp;O2910</f>
        <v>62100 9 1110</v>
      </c>
    </row>
    <row r="2911" customFormat="false" ht="11.25" hidden="false" customHeight="true" outlineLevel="0" collapsed="false">
      <c r="K2911" s="0" t="n">
        <v>2015</v>
      </c>
      <c r="L2911" s="0" t="n">
        <v>56</v>
      </c>
      <c r="M2911" s="0" t="n">
        <v>9</v>
      </c>
      <c r="N2911" s="0" t="n">
        <v>62100</v>
      </c>
      <c r="O2911" s="0" t="n">
        <v>1111</v>
      </c>
      <c r="P2911" s="346" t="n">
        <v>5</v>
      </c>
      <c r="Q2911" s="346" t="str">
        <f aca="false">N2911&amp;" "&amp;O2911</f>
        <v>62100 1111</v>
      </c>
      <c r="R2911" s="346" t="str">
        <f aca="false">N2911&amp;" "&amp;M2911&amp;" "&amp;O2911</f>
        <v>62100 9 1111</v>
      </c>
    </row>
    <row r="2912" customFormat="false" ht="11.25" hidden="false" customHeight="true" outlineLevel="0" collapsed="false">
      <c r="K2912" s="0" t="n">
        <v>2015</v>
      </c>
      <c r="L2912" s="0" t="n">
        <v>56</v>
      </c>
      <c r="M2912" s="0" t="n">
        <v>9</v>
      </c>
      <c r="N2912" s="0" t="n">
        <v>62100</v>
      </c>
      <c r="O2912" s="0" t="n">
        <v>1112</v>
      </c>
      <c r="P2912" s="346" t="n">
        <v>1</v>
      </c>
      <c r="Q2912" s="346" t="str">
        <f aca="false">N2912&amp;" "&amp;O2912</f>
        <v>62100 1112</v>
      </c>
      <c r="R2912" s="346" t="str">
        <f aca="false">N2912&amp;" "&amp;M2912&amp;" "&amp;O2912</f>
        <v>62100 9 1112</v>
      </c>
    </row>
    <row r="2913" customFormat="false" ht="11.25" hidden="false" customHeight="true" outlineLevel="0" collapsed="false">
      <c r="K2913" s="0" t="n">
        <v>2015</v>
      </c>
      <c r="L2913" s="0" t="n">
        <v>56</v>
      </c>
      <c r="M2913" s="0" t="n">
        <v>9</v>
      </c>
      <c r="N2913" s="0" t="n">
        <v>62100</v>
      </c>
      <c r="O2913" s="0" t="n">
        <v>1150</v>
      </c>
      <c r="P2913" s="346" t="n">
        <v>3</v>
      </c>
      <c r="Q2913" s="346" t="str">
        <f aca="false">N2913&amp;" "&amp;O2913</f>
        <v>62100 1150</v>
      </c>
      <c r="R2913" s="346" t="str">
        <f aca="false">N2913&amp;" "&amp;M2913&amp;" "&amp;O2913</f>
        <v>62100 9 1150</v>
      </c>
    </row>
    <row r="2914" customFormat="false" ht="11.25" hidden="false" customHeight="true" outlineLevel="0" collapsed="false">
      <c r="K2914" s="0" t="n">
        <v>2015</v>
      </c>
      <c r="L2914" s="0" t="n">
        <v>56</v>
      </c>
      <c r="M2914" s="0" t="n">
        <v>9</v>
      </c>
      <c r="N2914" s="0" t="n">
        <v>62200</v>
      </c>
      <c r="O2914" s="0" t="n">
        <v>1131</v>
      </c>
      <c r="P2914" s="346" t="n">
        <v>5</v>
      </c>
      <c r="Q2914" s="346" t="str">
        <f aca="false">N2914&amp;" "&amp;O2914</f>
        <v>62200 1131</v>
      </c>
      <c r="R2914" s="346" t="str">
        <f aca="false">N2914&amp;" "&amp;M2914&amp;" "&amp;O2914</f>
        <v>62200 9 1131</v>
      </c>
    </row>
    <row r="2915" customFormat="false" ht="11.25" hidden="false" customHeight="true" outlineLevel="0" collapsed="false">
      <c r="K2915" s="0" t="n">
        <v>2015</v>
      </c>
      <c r="L2915" s="0" t="n">
        <v>56</v>
      </c>
      <c r="M2915" s="0" t="n">
        <v>9</v>
      </c>
      <c r="N2915" s="0" t="n">
        <v>62200</v>
      </c>
      <c r="O2915" s="0" t="n">
        <v>1132</v>
      </c>
      <c r="P2915" s="346" t="n">
        <v>0.25</v>
      </c>
      <c r="Q2915" s="346" t="str">
        <f aca="false">N2915&amp;" "&amp;O2915</f>
        <v>62200 1132</v>
      </c>
      <c r="R2915" s="346" t="str">
        <f aca="false">N2915&amp;" "&amp;M2915&amp;" "&amp;O2915</f>
        <v>62200 9 1132</v>
      </c>
    </row>
    <row r="2916" customFormat="false" ht="11.25" hidden="false" customHeight="true" outlineLevel="0" collapsed="false">
      <c r="K2916" s="0" t="n">
        <v>2015</v>
      </c>
      <c r="L2916" s="0" t="n">
        <v>56</v>
      </c>
      <c r="M2916" s="0" t="n">
        <v>9</v>
      </c>
      <c r="N2916" s="0" t="n">
        <v>63000</v>
      </c>
      <c r="O2916" s="0" t="n">
        <v>1130</v>
      </c>
      <c r="P2916" s="346" t="n">
        <v>1</v>
      </c>
      <c r="Q2916" s="346" t="str">
        <f aca="false">N2916&amp;" "&amp;O2916</f>
        <v>63000 1130</v>
      </c>
      <c r="R2916" s="346" t="str">
        <f aca="false">N2916&amp;" "&amp;M2916&amp;" "&amp;O2916</f>
        <v>63000 9 1130</v>
      </c>
    </row>
    <row r="2917" customFormat="false" ht="11.25" hidden="false" customHeight="true" outlineLevel="0" collapsed="false">
      <c r="K2917" s="0" t="n">
        <v>2015</v>
      </c>
      <c r="L2917" s="0" t="n">
        <v>56</v>
      </c>
      <c r="M2917" s="0" t="n">
        <v>9</v>
      </c>
      <c r="N2917" s="0" t="n">
        <v>63000</v>
      </c>
      <c r="O2917" s="0" t="n">
        <v>1150</v>
      </c>
      <c r="P2917" s="346" t="n">
        <v>1</v>
      </c>
      <c r="Q2917" s="346" t="str">
        <f aca="false">N2917&amp;" "&amp;O2917</f>
        <v>63000 1150</v>
      </c>
      <c r="R2917" s="346" t="str">
        <f aca="false">N2917&amp;" "&amp;M2917&amp;" "&amp;O2917</f>
        <v>63000 9 1150</v>
      </c>
    </row>
    <row r="2918" customFormat="false" ht="11.25" hidden="false" customHeight="true" outlineLevel="0" collapsed="false">
      <c r="K2918" s="0" t="n">
        <v>2015</v>
      </c>
      <c r="L2918" s="0" t="n">
        <v>56</v>
      </c>
      <c r="M2918" s="0" t="n">
        <v>9</v>
      </c>
      <c r="N2918" s="0" t="n">
        <v>63000</v>
      </c>
      <c r="O2918" s="0" t="n">
        <v>1160</v>
      </c>
      <c r="P2918" s="346" t="n">
        <v>2</v>
      </c>
      <c r="Q2918" s="346" t="str">
        <f aca="false">N2918&amp;" "&amp;O2918</f>
        <v>63000 1160</v>
      </c>
      <c r="R2918" s="346" t="str">
        <f aca="false">N2918&amp;" "&amp;M2918&amp;" "&amp;O2918</f>
        <v>63000 9 1160</v>
      </c>
    </row>
    <row r="2919" customFormat="false" ht="11.25" hidden="false" customHeight="true" outlineLevel="0" collapsed="false">
      <c r="K2919" s="0" t="n">
        <v>2015</v>
      </c>
      <c r="L2919" s="0" t="n">
        <v>56</v>
      </c>
      <c r="M2919" s="0" t="n">
        <v>9</v>
      </c>
      <c r="N2919" s="0" t="n">
        <v>63000</v>
      </c>
      <c r="O2919" s="0" t="n">
        <v>1170</v>
      </c>
      <c r="P2919" s="346" t="n">
        <v>39</v>
      </c>
      <c r="Q2919" s="346" t="str">
        <f aca="false">N2919&amp;" "&amp;O2919</f>
        <v>63000 1170</v>
      </c>
      <c r="R2919" s="346" t="str">
        <f aca="false">N2919&amp;" "&amp;M2919&amp;" "&amp;O2919</f>
        <v>63000 9 1170</v>
      </c>
    </row>
    <row r="2920" customFormat="false" ht="11.25" hidden="false" customHeight="true" outlineLevel="0" collapsed="false">
      <c r="K2920" s="0" t="n">
        <v>2015</v>
      </c>
      <c r="L2920" s="0" t="n">
        <v>56</v>
      </c>
      <c r="M2920" s="0" t="n">
        <v>9</v>
      </c>
      <c r="N2920" s="0" t="n">
        <v>64000</v>
      </c>
      <c r="O2920" s="0" t="n">
        <v>1160</v>
      </c>
      <c r="P2920" s="346" t="n">
        <v>4.5</v>
      </c>
      <c r="Q2920" s="346" t="str">
        <f aca="false">N2920&amp;" "&amp;O2920</f>
        <v>64000 1160</v>
      </c>
      <c r="R2920" s="346" t="str">
        <f aca="false">N2920&amp;" "&amp;M2920&amp;" "&amp;O2920</f>
        <v>64000 9 1160</v>
      </c>
    </row>
    <row r="2921" customFormat="false" ht="11.25" hidden="false" customHeight="true" outlineLevel="0" collapsed="false">
      <c r="K2921" s="0" t="n">
        <v>2015</v>
      </c>
      <c r="L2921" s="0" t="n">
        <v>56</v>
      </c>
      <c r="M2921" s="0" t="n">
        <v>9</v>
      </c>
      <c r="N2921" s="0" t="n">
        <v>64000</v>
      </c>
      <c r="O2921" s="0" t="n">
        <v>1190</v>
      </c>
      <c r="P2921" s="346" t="n">
        <v>10</v>
      </c>
      <c r="Q2921" s="346" t="str">
        <f aca="false">N2921&amp;" "&amp;O2921</f>
        <v>64000 1190</v>
      </c>
      <c r="R2921" s="346" t="str">
        <f aca="false">N2921&amp;" "&amp;M2921&amp;" "&amp;O2921</f>
        <v>64000 9 1190</v>
      </c>
    </row>
    <row r="2922" customFormat="false" ht="11.25" hidden="false" customHeight="true" outlineLevel="0" collapsed="false">
      <c r="K2922" s="0" t="n">
        <v>2015</v>
      </c>
      <c r="L2922" s="0" t="n">
        <v>56</v>
      </c>
      <c r="M2922" s="0" t="n">
        <v>9</v>
      </c>
      <c r="N2922" s="0" t="n">
        <v>65000</v>
      </c>
      <c r="O2922" s="0" t="n">
        <v>1110</v>
      </c>
      <c r="P2922" s="346" t="n">
        <v>2</v>
      </c>
      <c r="Q2922" s="346" t="str">
        <f aca="false">N2922&amp;" "&amp;O2922</f>
        <v>65000 1110</v>
      </c>
      <c r="R2922" s="346" t="str">
        <f aca="false">N2922&amp;" "&amp;M2922&amp;" "&amp;O2922</f>
        <v>65000 9 1110</v>
      </c>
    </row>
    <row r="2923" customFormat="false" ht="11.25" hidden="false" customHeight="true" outlineLevel="0" collapsed="false">
      <c r="K2923" s="0" t="n">
        <v>2015</v>
      </c>
      <c r="L2923" s="0" t="n">
        <v>56</v>
      </c>
      <c r="M2923" s="0" t="n">
        <v>9</v>
      </c>
      <c r="N2923" s="0" t="n">
        <v>65000</v>
      </c>
      <c r="O2923" s="0" t="n">
        <v>1190</v>
      </c>
      <c r="P2923" s="346" t="n">
        <v>12</v>
      </c>
      <c r="Q2923" s="346" t="str">
        <f aca="false">N2923&amp;" "&amp;O2923</f>
        <v>65000 1190</v>
      </c>
      <c r="R2923" s="346" t="str">
        <f aca="false">N2923&amp;" "&amp;M2923&amp;" "&amp;O2923</f>
        <v>65000 9 1190</v>
      </c>
    </row>
    <row r="2924" customFormat="false" ht="11.25" hidden="false" customHeight="true" outlineLevel="0" collapsed="false">
      <c r="K2924" s="0" t="n">
        <v>2015</v>
      </c>
      <c r="L2924" s="0" t="n">
        <v>56</v>
      </c>
      <c r="M2924" s="0" t="n">
        <v>9</v>
      </c>
      <c r="N2924" s="0" t="n">
        <v>66000</v>
      </c>
      <c r="O2924" s="0" t="n">
        <v>1130</v>
      </c>
      <c r="P2924" s="346" t="n">
        <v>0.27</v>
      </c>
      <c r="Q2924" s="346" t="str">
        <f aca="false">N2924&amp;" "&amp;O2924</f>
        <v>66000 1130</v>
      </c>
      <c r="R2924" s="346" t="str">
        <f aca="false">N2924&amp;" "&amp;M2924&amp;" "&amp;O2924</f>
        <v>66000 9 1130</v>
      </c>
    </row>
    <row r="2925" customFormat="false" ht="11.25" hidden="false" customHeight="true" outlineLevel="0" collapsed="false">
      <c r="K2925" s="0" t="n">
        <v>2015</v>
      </c>
      <c r="L2925" s="0" t="n">
        <v>56</v>
      </c>
      <c r="M2925" s="0" t="n">
        <v>9</v>
      </c>
      <c r="N2925" s="0" t="n">
        <v>68000</v>
      </c>
      <c r="O2925" s="0" t="n">
        <v>1110</v>
      </c>
      <c r="P2925" s="346" t="n">
        <v>1</v>
      </c>
      <c r="Q2925" s="346" t="str">
        <f aca="false">N2925&amp;" "&amp;O2925</f>
        <v>68000 1110</v>
      </c>
      <c r="R2925" s="346" t="str">
        <f aca="false">N2925&amp;" "&amp;M2925&amp;" "&amp;O2925</f>
        <v>68000 9 1110</v>
      </c>
    </row>
    <row r="2926" customFormat="false" ht="11.25" hidden="false" customHeight="true" outlineLevel="0" collapsed="false">
      <c r="K2926" s="0" t="n">
        <v>2015</v>
      </c>
      <c r="L2926" s="0" t="n">
        <v>56</v>
      </c>
      <c r="M2926" s="0" t="n">
        <v>9</v>
      </c>
      <c r="N2926" s="0" t="n">
        <v>68000</v>
      </c>
      <c r="O2926" s="0" t="n">
        <v>1141</v>
      </c>
      <c r="P2926" s="346" t="n">
        <v>1</v>
      </c>
      <c r="Q2926" s="346" t="str">
        <f aca="false">N2926&amp;" "&amp;O2926</f>
        <v>68000 1141</v>
      </c>
      <c r="R2926" s="346" t="str">
        <f aca="false">N2926&amp;" "&amp;M2926&amp;" "&amp;O2926</f>
        <v>68000 9 1141</v>
      </c>
    </row>
    <row r="2927" customFormat="false" ht="11.25" hidden="false" customHeight="true" outlineLevel="0" collapsed="false">
      <c r="K2927" s="0" t="n">
        <v>2015</v>
      </c>
      <c r="L2927" s="0" t="n">
        <v>57</v>
      </c>
      <c r="M2927" s="0" t="n">
        <v>2</v>
      </c>
      <c r="N2927" s="0" t="n">
        <v>61100</v>
      </c>
      <c r="O2927" s="0" t="n">
        <v>1151</v>
      </c>
      <c r="P2927" s="346" t="n">
        <v>19.5</v>
      </c>
      <c r="Q2927" s="346" t="str">
        <f aca="false">N2927&amp;" "&amp;O2927</f>
        <v>61100 1151</v>
      </c>
      <c r="R2927" s="346" t="str">
        <f aca="false">N2927&amp;" "&amp;M2927&amp;" "&amp;O2927</f>
        <v>61100 2 1151</v>
      </c>
    </row>
    <row r="2928" customFormat="false" ht="11.25" hidden="false" customHeight="true" outlineLevel="0" collapsed="false">
      <c r="K2928" s="0" t="n">
        <v>2015</v>
      </c>
      <c r="L2928" s="0" t="n">
        <v>57</v>
      </c>
      <c r="M2928" s="0" t="n">
        <v>2</v>
      </c>
      <c r="N2928" s="0" t="n">
        <v>61100</v>
      </c>
      <c r="O2928" s="0" t="n">
        <v>1520</v>
      </c>
      <c r="P2928" s="346" t="n">
        <v>8</v>
      </c>
      <c r="Q2928" s="346" t="str">
        <f aca="false">N2928&amp;" "&amp;O2928</f>
        <v>61100 1520</v>
      </c>
      <c r="R2928" s="346" t="str">
        <f aca="false">N2928&amp;" "&amp;M2928&amp;" "&amp;O2928</f>
        <v>61100 2 1520</v>
      </c>
    </row>
    <row r="2929" customFormat="false" ht="11.25" hidden="false" customHeight="true" outlineLevel="0" collapsed="false">
      <c r="K2929" s="0" t="n">
        <v>2015</v>
      </c>
      <c r="L2929" s="0" t="n">
        <v>57</v>
      </c>
      <c r="M2929" s="0" t="n">
        <v>2</v>
      </c>
      <c r="N2929" s="0" t="n">
        <v>61210</v>
      </c>
      <c r="O2929" s="0" t="n">
        <v>1120</v>
      </c>
      <c r="P2929" s="346" t="n">
        <v>1.5</v>
      </c>
      <c r="Q2929" s="346" t="str">
        <f aca="false">N2929&amp;" "&amp;O2929</f>
        <v>61210 1120</v>
      </c>
      <c r="R2929" s="346" t="str">
        <f aca="false">N2929&amp;" "&amp;M2929&amp;" "&amp;O2929</f>
        <v>61210 2 1120</v>
      </c>
    </row>
    <row r="2930" customFormat="false" ht="11.25" hidden="false" customHeight="true" outlineLevel="0" collapsed="false">
      <c r="K2930" s="0" t="n">
        <v>2015</v>
      </c>
      <c r="L2930" s="0" t="n">
        <v>57</v>
      </c>
      <c r="M2930" s="0" t="n">
        <v>2</v>
      </c>
      <c r="N2930" s="0" t="n">
        <v>61220</v>
      </c>
      <c r="O2930" s="0" t="n">
        <v>1130</v>
      </c>
      <c r="P2930" s="346" t="n">
        <v>0.25</v>
      </c>
      <c r="Q2930" s="346" t="str">
        <f aca="false">N2930&amp;" "&amp;O2930</f>
        <v>61220 1130</v>
      </c>
      <c r="R2930" s="346" t="str">
        <f aca="false">N2930&amp;" "&amp;M2930&amp;" "&amp;O2930</f>
        <v>61220 2 1130</v>
      </c>
    </row>
    <row r="2931" customFormat="false" ht="11.25" hidden="false" customHeight="true" outlineLevel="0" collapsed="false">
      <c r="K2931" s="0" t="n">
        <v>2015</v>
      </c>
      <c r="L2931" s="0" t="n">
        <v>57</v>
      </c>
      <c r="M2931" s="0" t="n">
        <v>2</v>
      </c>
      <c r="N2931" s="0" t="n">
        <v>61230</v>
      </c>
      <c r="O2931" s="0" t="n">
        <v>1120</v>
      </c>
      <c r="P2931" s="346" t="n">
        <v>0.25</v>
      </c>
      <c r="Q2931" s="346" t="str">
        <f aca="false">N2931&amp;" "&amp;O2931</f>
        <v>61230 1120</v>
      </c>
      <c r="R2931" s="346" t="str">
        <f aca="false">N2931&amp;" "&amp;M2931&amp;" "&amp;O2931</f>
        <v>61230 2 1120</v>
      </c>
    </row>
    <row r="2932" customFormat="false" ht="11.25" hidden="false" customHeight="true" outlineLevel="0" collapsed="false">
      <c r="K2932" s="0" t="n">
        <v>2015</v>
      </c>
      <c r="L2932" s="0" t="n">
        <v>57</v>
      </c>
      <c r="M2932" s="0" t="n">
        <v>2</v>
      </c>
      <c r="N2932" s="0" t="n">
        <v>61310</v>
      </c>
      <c r="O2932" s="0" t="n">
        <v>1110</v>
      </c>
      <c r="P2932" s="346" t="n">
        <v>2</v>
      </c>
      <c r="Q2932" s="346" t="str">
        <f aca="false">N2932&amp;" "&amp;O2932</f>
        <v>61310 1110</v>
      </c>
      <c r="R2932" s="346" t="str">
        <f aca="false">N2932&amp;" "&amp;M2932&amp;" "&amp;O2932</f>
        <v>61310 2 1110</v>
      </c>
    </row>
    <row r="2933" customFormat="false" ht="11.25" hidden="false" customHeight="true" outlineLevel="0" collapsed="false">
      <c r="K2933" s="0" t="n">
        <v>2015</v>
      </c>
      <c r="L2933" s="0" t="n">
        <v>57</v>
      </c>
      <c r="M2933" s="0" t="n">
        <v>2</v>
      </c>
      <c r="N2933" s="0" t="n">
        <v>61320</v>
      </c>
      <c r="O2933" s="0" t="n">
        <v>1122</v>
      </c>
      <c r="P2933" s="346" t="n">
        <v>1</v>
      </c>
      <c r="Q2933" s="346" t="str">
        <f aca="false">N2933&amp;" "&amp;O2933</f>
        <v>61320 1122</v>
      </c>
      <c r="R2933" s="346" t="str">
        <f aca="false">N2933&amp;" "&amp;M2933&amp;" "&amp;O2933</f>
        <v>61320 2 1122</v>
      </c>
    </row>
    <row r="2934" customFormat="false" ht="11.25" hidden="false" customHeight="true" outlineLevel="0" collapsed="false">
      <c r="K2934" s="0" t="n">
        <v>2015</v>
      </c>
      <c r="L2934" s="0" t="n">
        <v>57</v>
      </c>
      <c r="M2934" s="0" t="n">
        <v>2</v>
      </c>
      <c r="N2934" s="0" t="n">
        <v>61410</v>
      </c>
      <c r="O2934" s="0" t="n">
        <v>1126</v>
      </c>
      <c r="P2934" s="346" t="n">
        <v>1.25</v>
      </c>
      <c r="Q2934" s="346" t="str">
        <f aca="false">N2934&amp;" "&amp;O2934</f>
        <v>61410 1126</v>
      </c>
      <c r="R2934" s="346" t="str">
        <f aca="false">N2934&amp;" "&amp;M2934&amp;" "&amp;O2934</f>
        <v>61410 2 1126</v>
      </c>
    </row>
    <row r="2935" customFormat="false" ht="11.25" hidden="false" customHeight="true" outlineLevel="0" collapsed="false">
      <c r="K2935" s="0" t="n">
        <v>2015</v>
      </c>
      <c r="L2935" s="0" t="n">
        <v>57</v>
      </c>
      <c r="M2935" s="0" t="n">
        <v>2</v>
      </c>
      <c r="N2935" s="0" t="n">
        <v>61410</v>
      </c>
      <c r="O2935" s="0" t="n">
        <v>1127</v>
      </c>
      <c r="P2935" s="346" t="n">
        <v>1.25</v>
      </c>
      <c r="Q2935" s="346" t="str">
        <f aca="false">N2935&amp;" "&amp;O2935</f>
        <v>61410 1127</v>
      </c>
      <c r="R2935" s="346" t="str">
        <f aca="false">N2935&amp;" "&amp;M2935&amp;" "&amp;O2935</f>
        <v>61410 2 1127</v>
      </c>
    </row>
    <row r="2936" customFormat="false" ht="11.25" hidden="false" customHeight="true" outlineLevel="0" collapsed="false">
      <c r="K2936" s="0" t="n">
        <v>2015</v>
      </c>
      <c r="L2936" s="0" t="n">
        <v>57</v>
      </c>
      <c r="M2936" s="0" t="n">
        <v>2</v>
      </c>
      <c r="N2936" s="0" t="n">
        <v>61410</v>
      </c>
      <c r="O2936" s="0" t="n">
        <v>1150</v>
      </c>
      <c r="P2936" s="346" t="n">
        <v>4.5</v>
      </c>
      <c r="Q2936" s="346" t="str">
        <f aca="false">N2936&amp;" "&amp;O2936</f>
        <v>61410 1150</v>
      </c>
      <c r="R2936" s="346" t="str">
        <f aca="false">N2936&amp;" "&amp;M2936&amp;" "&amp;O2936</f>
        <v>61410 2 1150</v>
      </c>
    </row>
    <row r="2937" customFormat="false" ht="11.25" hidden="false" customHeight="true" outlineLevel="0" collapsed="false">
      <c r="K2937" s="0" t="n">
        <v>2015</v>
      </c>
      <c r="L2937" s="0" t="n">
        <v>57</v>
      </c>
      <c r="M2937" s="0" t="n">
        <v>3</v>
      </c>
      <c r="N2937" s="0" t="n">
        <v>61100</v>
      </c>
      <c r="O2937" s="0" t="n">
        <v>1120</v>
      </c>
      <c r="P2937" s="346" t="n">
        <v>50</v>
      </c>
      <c r="Q2937" s="346" t="str">
        <f aca="false">N2937&amp;" "&amp;O2937</f>
        <v>61100 1120</v>
      </c>
      <c r="R2937" s="346" t="str">
        <f aca="false">N2937&amp;" "&amp;M2937&amp;" "&amp;O2937</f>
        <v>61100 3 1120</v>
      </c>
    </row>
    <row r="2938" customFormat="false" ht="11.25" hidden="false" customHeight="true" outlineLevel="0" collapsed="false">
      <c r="K2938" s="0" t="n">
        <v>2015</v>
      </c>
      <c r="L2938" s="0" t="n">
        <v>57</v>
      </c>
      <c r="M2938" s="0" t="n">
        <v>3</v>
      </c>
      <c r="N2938" s="0" t="n">
        <v>61100</v>
      </c>
      <c r="O2938" s="0" t="n">
        <v>1151</v>
      </c>
      <c r="P2938" s="346" t="n">
        <v>8.5</v>
      </c>
      <c r="Q2938" s="346" t="str">
        <f aca="false">N2938&amp;" "&amp;O2938</f>
        <v>61100 1151</v>
      </c>
      <c r="R2938" s="346" t="str">
        <f aca="false">N2938&amp;" "&amp;M2938&amp;" "&amp;O2938</f>
        <v>61100 3 1151</v>
      </c>
    </row>
    <row r="2939" customFormat="false" ht="11.25" hidden="false" customHeight="true" outlineLevel="0" collapsed="false">
      <c r="K2939" s="0" t="n">
        <v>2015</v>
      </c>
      <c r="L2939" s="0" t="n">
        <v>57</v>
      </c>
      <c r="M2939" s="0" t="n">
        <v>3</v>
      </c>
      <c r="N2939" s="0" t="n">
        <v>61100</v>
      </c>
      <c r="O2939" s="0" t="n">
        <v>1520</v>
      </c>
      <c r="P2939" s="346" t="n">
        <v>9</v>
      </c>
      <c r="Q2939" s="346" t="str">
        <f aca="false">N2939&amp;" "&amp;O2939</f>
        <v>61100 1520</v>
      </c>
      <c r="R2939" s="346" t="str">
        <f aca="false">N2939&amp;" "&amp;M2939&amp;" "&amp;O2939</f>
        <v>61100 3 1520</v>
      </c>
    </row>
    <row r="2940" customFormat="false" ht="11.25" hidden="false" customHeight="true" outlineLevel="0" collapsed="false">
      <c r="K2940" s="0" t="n">
        <v>2015</v>
      </c>
      <c r="L2940" s="0" t="n">
        <v>57</v>
      </c>
      <c r="M2940" s="0" t="n">
        <v>3</v>
      </c>
      <c r="N2940" s="0" t="n">
        <v>61210</v>
      </c>
      <c r="O2940" s="0" t="n">
        <v>1120</v>
      </c>
      <c r="P2940" s="346" t="n">
        <v>2.75</v>
      </c>
      <c r="Q2940" s="346" t="str">
        <f aca="false">N2940&amp;" "&amp;O2940</f>
        <v>61210 1120</v>
      </c>
      <c r="R2940" s="346" t="str">
        <f aca="false">N2940&amp;" "&amp;M2940&amp;" "&amp;O2940</f>
        <v>61210 3 1120</v>
      </c>
    </row>
    <row r="2941" customFormat="false" ht="11.25" hidden="false" customHeight="true" outlineLevel="0" collapsed="false">
      <c r="K2941" s="0" t="n">
        <v>2015</v>
      </c>
      <c r="L2941" s="0" t="n">
        <v>57</v>
      </c>
      <c r="M2941" s="0" t="n">
        <v>3</v>
      </c>
      <c r="N2941" s="0" t="n">
        <v>61210</v>
      </c>
      <c r="O2941" s="0" t="n">
        <v>1150</v>
      </c>
      <c r="P2941" s="346" t="n">
        <v>2.75</v>
      </c>
      <c r="Q2941" s="346" t="str">
        <f aca="false">N2941&amp;" "&amp;O2941</f>
        <v>61210 1150</v>
      </c>
      <c r="R2941" s="346" t="str">
        <f aca="false">N2941&amp;" "&amp;M2941&amp;" "&amp;O2941</f>
        <v>61210 3 1150</v>
      </c>
    </row>
    <row r="2942" customFormat="false" ht="11.25" hidden="false" customHeight="true" outlineLevel="0" collapsed="false">
      <c r="K2942" s="0" t="n">
        <v>2015</v>
      </c>
      <c r="L2942" s="0" t="n">
        <v>57</v>
      </c>
      <c r="M2942" s="0" t="n">
        <v>3</v>
      </c>
      <c r="N2942" s="0" t="n">
        <v>61220</v>
      </c>
      <c r="O2942" s="0" t="n">
        <v>1130</v>
      </c>
      <c r="P2942" s="346" t="n">
        <v>0.3</v>
      </c>
      <c r="Q2942" s="346" t="str">
        <f aca="false">N2942&amp;" "&amp;O2942</f>
        <v>61220 1130</v>
      </c>
      <c r="R2942" s="346" t="str">
        <f aca="false">N2942&amp;" "&amp;M2942&amp;" "&amp;O2942</f>
        <v>61220 3 1130</v>
      </c>
    </row>
    <row r="2943" customFormat="false" ht="11.25" hidden="false" customHeight="true" outlineLevel="0" collapsed="false">
      <c r="K2943" s="0" t="n">
        <v>2015</v>
      </c>
      <c r="L2943" s="0" t="n">
        <v>57</v>
      </c>
      <c r="M2943" s="0" t="n">
        <v>3</v>
      </c>
      <c r="N2943" s="0" t="n">
        <v>61230</v>
      </c>
      <c r="O2943" s="0" t="n">
        <v>1120</v>
      </c>
      <c r="P2943" s="346" t="n">
        <v>0.5</v>
      </c>
      <c r="Q2943" s="346" t="str">
        <f aca="false">N2943&amp;" "&amp;O2943</f>
        <v>61230 1120</v>
      </c>
      <c r="R2943" s="346" t="str">
        <f aca="false">N2943&amp;" "&amp;M2943&amp;" "&amp;O2943</f>
        <v>61230 3 1120</v>
      </c>
    </row>
    <row r="2944" customFormat="false" ht="11.25" hidden="false" customHeight="true" outlineLevel="0" collapsed="false">
      <c r="K2944" s="0" t="n">
        <v>2015</v>
      </c>
      <c r="L2944" s="0" t="n">
        <v>57</v>
      </c>
      <c r="M2944" s="0" t="n">
        <v>3</v>
      </c>
      <c r="N2944" s="0" t="n">
        <v>61310</v>
      </c>
      <c r="O2944" s="0" t="n">
        <v>1110</v>
      </c>
      <c r="P2944" s="346" t="n">
        <v>0.4</v>
      </c>
      <c r="Q2944" s="346" t="str">
        <f aca="false">N2944&amp;" "&amp;O2944</f>
        <v>61310 1110</v>
      </c>
      <c r="R2944" s="346" t="str">
        <f aca="false">N2944&amp;" "&amp;M2944&amp;" "&amp;O2944</f>
        <v>61310 3 1110</v>
      </c>
    </row>
    <row r="2945" customFormat="false" ht="11.25" hidden="false" customHeight="true" outlineLevel="0" collapsed="false">
      <c r="K2945" s="0" t="n">
        <v>2015</v>
      </c>
      <c r="L2945" s="0" t="n">
        <v>57</v>
      </c>
      <c r="M2945" s="0" t="n">
        <v>3</v>
      </c>
      <c r="N2945" s="0" t="n">
        <v>61310</v>
      </c>
      <c r="O2945" s="0" t="n">
        <v>1120</v>
      </c>
      <c r="P2945" s="346" t="n">
        <v>2.5</v>
      </c>
      <c r="Q2945" s="346" t="str">
        <f aca="false">N2945&amp;" "&amp;O2945</f>
        <v>61310 1120</v>
      </c>
      <c r="R2945" s="346" t="str">
        <f aca="false">N2945&amp;" "&amp;M2945&amp;" "&amp;O2945</f>
        <v>61310 3 1120</v>
      </c>
    </row>
    <row r="2946" customFormat="false" ht="11.25" hidden="false" customHeight="true" outlineLevel="0" collapsed="false">
      <c r="K2946" s="0" t="n">
        <v>2015</v>
      </c>
      <c r="L2946" s="0" t="n">
        <v>57</v>
      </c>
      <c r="M2946" s="0" t="n">
        <v>3</v>
      </c>
      <c r="N2946" s="0" t="n">
        <v>61410</v>
      </c>
      <c r="O2946" s="0" t="n">
        <v>1126</v>
      </c>
      <c r="P2946" s="346" t="n">
        <v>1.75</v>
      </c>
      <c r="Q2946" s="346" t="str">
        <f aca="false">N2946&amp;" "&amp;O2946</f>
        <v>61410 1126</v>
      </c>
      <c r="R2946" s="346" t="str">
        <f aca="false">N2946&amp;" "&amp;M2946&amp;" "&amp;O2946</f>
        <v>61410 3 1126</v>
      </c>
    </row>
    <row r="2947" customFormat="false" ht="11.25" hidden="false" customHeight="true" outlineLevel="0" collapsed="false">
      <c r="K2947" s="0" t="n">
        <v>2015</v>
      </c>
      <c r="L2947" s="0" t="n">
        <v>57</v>
      </c>
      <c r="M2947" s="0" t="n">
        <v>3</v>
      </c>
      <c r="N2947" s="0" t="n">
        <v>61410</v>
      </c>
      <c r="O2947" s="0" t="n">
        <v>1127</v>
      </c>
      <c r="P2947" s="346" t="n">
        <v>1.75</v>
      </c>
      <c r="Q2947" s="346" t="str">
        <f aca="false">N2947&amp;" "&amp;O2947</f>
        <v>61410 1127</v>
      </c>
      <c r="R2947" s="346" t="str">
        <f aca="false">N2947&amp;" "&amp;M2947&amp;" "&amp;O2947</f>
        <v>61410 3 1127</v>
      </c>
    </row>
    <row r="2948" customFormat="false" ht="11.25" hidden="false" customHeight="true" outlineLevel="0" collapsed="false">
      <c r="K2948" s="0" t="n">
        <v>2015</v>
      </c>
      <c r="L2948" s="0" t="n">
        <v>57</v>
      </c>
      <c r="M2948" s="0" t="n">
        <v>3</v>
      </c>
      <c r="N2948" s="0" t="n">
        <v>61410</v>
      </c>
      <c r="O2948" s="0" t="n">
        <v>1150</v>
      </c>
      <c r="P2948" s="346" t="n">
        <v>3.25</v>
      </c>
      <c r="Q2948" s="346" t="str">
        <f aca="false">N2948&amp;" "&amp;O2948</f>
        <v>61410 1150</v>
      </c>
      <c r="R2948" s="346" t="str">
        <f aca="false">N2948&amp;" "&amp;M2948&amp;" "&amp;O2948</f>
        <v>61410 3 1150</v>
      </c>
    </row>
    <row r="2949" customFormat="false" ht="11.25" hidden="false" customHeight="true" outlineLevel="0" collapsed="false">
      <c r="K2949" s="0" t="n">
        <v>2015</v>
      </c>
      <c r="L2949" s="0" t="n">
        <v>57</v>
      </c>
      <c r="M2949" s="0" t="n">
        <v>9</v>
      </c>
      <c r="N2949" s="0" t="n">
        <v>61310</v>
      </c>
      <c r="O2949" s="0" t="n">
        <v>1120</v>
      </c>
      <c r="P2949" s="346" t="n">
        <v>0.2</v>
      </c>
      <c r="Q2949" s="346" t="str">
        <f aca="false">N2949&amp;" "&amp;O2949</f>
        <v>61310 1120</v>
      </c>
      <c r="R2949" s="346" t="str">
        <f aca="false">N2949&amp;" "&amp;M2949&amp;" "&amp;O2949</f>
        <v>61310 9 1120</v>
      </c>
    </row>
    <row r="2950" customFormat="false" ht="11.25" hidden="false" customHeight="true" outlineLevel="0" collapsed="false">
      <c r="K2950" s="0" t="n">
        <v>2015</v>
      </c>
      <c r="L2950" s="0" t="n">
        <v>57</v>
      </c>
      <c r="M2950" s="0" t="n">
        <v>9</v>
      </c>
      <c r="N2950" s="0" t="n">
        <v>62100</v>
      </c>
      <c r="O2950" s="0" t="n">
        <v>1111</v>
      </c>
      <c r="P2950" s="346" t="n">
        <v>5</v>
      </c>
      <c r="Q2950" s="346" t="str">
        <f aca="false">N2950&amp;" "&amp;O2950</f>
        <v>62100 1111</v>
      </c>
      <c r="R2950" s="346" t="str">
        <f aca="false">N2950&amp;" "&amp;M2950&amp;" "&amp;O2950</f>
        <v>62100 9 1111</v>
      </c>
    </row>
    <row r="2951" customFormat="false" ht="11.25" hidden="false" customHeight="true" outlineLevel="0" collapsed="false">
      <c r="K2951" s="0" t="n">
        <v>2015</v>
      </c>
      <c r="L2951" s="0" t="n">
        <v>57</v>
      </c>
      <c r="M2951" s="0" t="n">
        <v>9</v>
      </c>
      <c r="N2951" s="0" t="n">
        <v>62100</v>
      </c>
      <c r="O2951" s="0" t="n">
        <v>1112</v>
      </c>
      <c r="P2951" s="346" t="n">
        <v>1</v>
      </c>
      <c r="Q2951" s="346" t="str">
        <f aca="false">N2951&amp;" "&amp;O2951</f>
        <v>62100 1112</v>
      </c>
      <c r="R2951" s="346" t="str">
        <f aca="false">N2951&amp;" "&amp;M2951&amp;" "&amp;O2951</f>
        <v>62100 9 1112</v>
      </c>
    </row>
    <row r="2952" customFormat="false" ht="11.25" hidden="false" customHeight="true" outlineLevel="0" collapsed="false">
      <c r="K2952" s="0" t="n">
        <v>2015</v>
      </c>
      <c r="L2952" s="0" t="n">
        <v>57</v>
      </c>
      <c r="M2952" s="0" t="n">
        <v>9</v>
      </c>
      <c r="N2952" s="0" t="n">
        <v>62100</v>
      </c>
      <c r="O2952" s="0" t="n">
        <v>1130</v>
      </c>
      <c r="P2952" s="346" t="n">
        <v>1.1</v>
      </c>
      <c r="Q2952" s="346" t="str">
        <f aca="false">N2952&amp;" "&amp;O2952</f>
        <v>62100 1130</v>
      </c>
      <c r="R2952" s="346" t="str">
        <f aca="false">N2952&amp;" "&amp;M2952&amp;" "&amp;O2952</f>
        <v>62100 9 1130</v>
      </c>
    </row>
    <row r="2953" customFormat="false" ht="11.25" hidden="false" customHeight="true" outlineLevel="0" collapsed="false">
      <c r="K2953" s="0" t="n">
        <v>2015</v>
      </c>
      <c r="L2953" s="0" t="n">
        <v>57</v>
      </c>
      <c r="M2953" s="0" t="n">
        <v>9</v>
      </c>
      <c r="N2953" s="0" t="n">
        <v>62100</v>
      </c>
      <c r="O2953" s="0" t="n">
        <v>1150</v>
      </c>
      <c r="P2953" s="346" t="n">
        <v>2</v>
      </c>
      <c r="Q2953" s="346" t="str">
        <f aca="false">N2953&amp;" "&amp;O2953</f>
        <v>62100 1150</v>
      </c>
      <c r="R2953" s="346" t="str">
        <f aca="false">N2953&amp;" "&amp;M2953&amp;" "&amp;O2953</f>
        <v>62100 9 1150</v>
      </c>
    </row>
    <row r="2954" customFormat="false" ht="11.25" hidden="false" customHeight="true" outlineLevel="0" collapsed="false">
      <c r="K2954" s="0" t="n">
        <v>2015</v>
      </c>
      <c r="L2954" s="0" t="n">
        <v>57</v>
      </c>
      <c r="M2954" s="0" t="n">
        <v>9</v>
      </c>
      <c r="N2954" s="0" t="n">
        <v>62200</v>
      </c>
      <c r="O2954" s="0" t="n">
        <v>1131</v>
      </c>
      <c r="P2954" s="346" t="n">
        <v>3</v>
      </c>
      <c r="Q2954" s="346" t="str">
        <f aca="false">N2954&amp;" "&amp;O2954</f>
        <v>62200 1131</v>
      </c>
      <c r="R2954" s="346" t="str">
        <f aca="false">N2954&amp;" "&amp;M2954&amp;" "&amp;O2954</f>
        <v>62200 9 1131</v>
      </c>
    </row>
    <row r="2955" customFormat="false" ht="11.25" hidden="false" customHeight="true" outlineLevel="0" collapsed="false">
      <c r="K2955" s="0" t="n">
        <v>2015</v>
      </c>
      <c r="L2955" s="0" t="n">
        <v>57</v>
      </c>
      <c r="M2955" s="0" t="n">
        <v>9</v>
      </c>
      <c r="N2955" s="0" t="n">
        <v>62200</v>
      </c>
      <c r="O2955" s="0" t="n">
        <v>1132</v>
      </c>
      <c r="P2955" s="346" t="n">
        <v>1</v>
      </c>
      <c r="Q2955" s="346" t="str">
        <f aca="false">N2955&amp;" "&amp;O2955</f>
        <v>62200 1132</v>
      </c>
      <c r="R2955" s="346" t="str">
        <f aca="false">N2955&amp;" "&amp;M2955&amp;" "&amp;O2955</f>
        <v>62200 9 1132</v>
      </c>
    </row>
    <row r="2956" customFormat="false" ht="11.25" hidden="false" customHeight="true" outlineLevel="0" collapsed="false">
      <c r="K2956" s="0" t="n">
        <v>2015</v>
      </c>
      <c r="L2956" s="0" t="n">
        <v>57</v>
      </c>
      <c r="M2956" s="0" t="n">
        <v>9</v>
      </c>
      <c r="N2956" s="0" t="n">
        <v>62200</v>
      </c>
      <c r="O2956" s="0" t="n">
        <v>1150</v>
      </c>
      <c r="P2956" s="346" t="n">
        <v>1</v>
      </c>
      <c r="Q2956" s="346" t="str">
        <f aca="false">N2956&amp;" "&amp;O2956</f>
        <v>62200 1150</v>
      </c>
      <c r="R2956" s="346" t="str">
        <f aca="false">N2956&amp;" "&amp;M2956&amp;" "&amp;O2956</f>
        <v>62200 9 1150</v>
      </c>
    </row>
    <row r="2957" customFormat="false" ht="11.25" hidden="false" customHeight="true" outlineLevel="0" collapsed="false">
      <c r="K2957" s="0" t="n">
        <v>2015</v>
      </c>
      <c r="L2957" s="0" t="n">
        <v>57</v>
      </c>
      <c r="M2957" s="0" t="n">
        <v>9</v>
      </c>
      <c r="N2957" s="0" t="n">
        <v>63000</v>
      </c>
      <c r="O2957" s="0" t="n">
        <v>1160</v>
      </c>
      <c r="P2957" s="346" t="n">
        <v>3</v>
      </c>
      <c r="Q2957" s="346" t="str">
        <f aca="false">N2957&amp;" "&amp;O2957</f>
        <v>63000 1160</v>
      </c>
      <c r="R2957" s="346" t="str">
        <f aca="false">N2957&amp;" "&amp;M2957&amp;" "&amp;O2957</f>
        <v>63000 9 1160</v>
      </c>
    </row>
    <row r="2958" customFormat="false" ht="11.25" hidden="false" customHeight="true" outlineLevel="0" collapsed="false">
      <c r="K2958" s="0" t="n">
        <v>2015</v>
      </c>
      <c r="L2958" s="0" t="n">
        <v>57</v>
      </c>
      <c r="M2958" s="0" t="n">
        <v>9</v>
      </c>
      <c r="N2958" s="0" t="n">
        <v>63000</v>
      </c>
      <c r="O2958" s="0" t="n">
        <v>1170</v>
      </c>
      <c r="P2958" s="346" t="n">
        <v>25.75</v>
      </c>
      <c r="Q2958" s="346" t="str">
        <f aca="false">N2958&amp;" "&amp;O2958</f>
        <v>63000 1170</v>
      </c>
      <c r="R2958" s="346" t="str">
        <f aca="false">N2958&amp;" "&amp;M2958&amp;" "&amp;O2958</f>
        <v>63000 9 1170</v>
      </c>
    </row>
    <row r="2959" customFormat="false" ht="11.25" hidden="false" customHeight="true" outlineLevel="0" collapsed="false">
      <c r="K2959" s="0" t="n">
        <v>2015</v>
      </c>
      <c r="L2959" s="0" t="n">
        <v>57</v>
      </c>
      <c r="M2959" s="0" t="n">
        <v>9</v>
      </c>
      <c r="N2959" s="0" t="n">
        <v>64000</v>
      </c>
      <c r="O2959" s="0" t="n">
        <v>1160</v>
      </c>
      <c r="P2959" s="346" t="n">
        <v>2.75</v>
      </c>
      <c r="Q2959" s="346" t="str">
        <f aca="false">N2959&amp;" "&amp;O2959</f>
        <v>64000 1160</v>
      </c>
      <c r="R2959" s="346" t="str">
        <f aca="false">N2959&amp;" "&amp;M2959&amp;" "&amp;O2959</f>
        <v>64000 9 1160</v>
      </c>
    </row>
    <row r="2960" customFormat="false" ht="11.25" hidden="false" customHeight="true" outlineLevel="0" collapsed="false">
      <c r="K2960" s="0" t="n">
        <v>2015</v>
      </c>
      <c r="L2960" s="0" t="n">
        <v>57</v>
      </c>
      <c r="M2960" s="0" t="n">
        <v>9</v>
      </c>
      <c r="N2960" s="0" t="n">
        <v>64000</v>
      </c>
      <c r="O2960" s="0" t="n">
        <v>1180</v>
      </c>
      <c r="P2960" s="346" t="n">
        <v>0.4</v>
      </c>
      <c r="Q2960" s="346" t="str">
        <f aca="false">N2960&amp;" "&amp;O2960</f>
        <v>64000 1180</v>
      </c>
      <c r="R2960" s="346" t="str">
        <f aca="false">N2960&amp;" "&amp;M2960&amp;" "&amp;O2960</f>
        <v>64000 9 1180</v>
      </c>
    </row>
    <row r="2961" customFormat="false" ht="11.25" hidden="false" customHeight="true" outlineLevel="0" collapsed="false">
      <c r="K2961" s="0" t="n">
        <v>2015</v>
      </c>
      <c r="L2961" s="0" t="n">
        <v>57</v>
      </c>
      <c r="M2961" s="0" t="n">
        <v>9</v>
      </c>
      <c r="N2961" s="0" t="n">
        <v>64000</v>
      </c>
      <c r="O2961" s="0" t="n">
        <v>1190</v>
      </c>
      <c r="P2961" s="346" t="n">
        <v>13</v>
      </c>
      <c r="Q2961" s="346" t="str">
        <f aca="false">N2961&amp;" "&amp;O2961</f>
        <v>64000 1190</v>
      </c>
      <c r="R2961" s="346" t="str">
        <f aca="false">N2961&amp;" "&amp;M2961&amp;" "&amp;O2961</f>
        <v>64000 9 1190</v>
      </c>
    </row>
    <row r="2962" customFormat="false" ht="11.25" hidden="false" customHeight="true" outlineLevel="0" collapsed="false">
      <c r="K2962" s="0" t="n">
        <v>2015</v>
      </c>
      <c r="L2962" s="0" t="n">
        <v>57</v>
      </c>
      <c r="M2962" s="0" t="n">
        <v>9</v>
      </c>
      <c r="N2962" s="0" t="n">
        <v>65000</v>
      </c>
      <c r="O2962" s="0" t="n">
        <v>1130</v>
      </c>
      <c r="P2962" s="346" t="n">
        <v>1.1</v>
      </c>
      <c r="Q2962" s="346" t="str">
        <f aca="false">N2962&amp;" "&amp;O2962</f>
        <v>65000 1130</v>
      </c>
      <c r="R2962" s="346" t="str">
        <f aca="false">N2962&amp;" "&amp;M2962&amp;" "&amp;O2962</f>
        <v>65000 9 1130</v>
      </c>
    </row>
    <row r="2963" customFormat="false" ht="11.25" hidden="false" customHeight="true" outlineLevel="0" collapsed="false">
      <c r="K2963" s="0" t="n">
        <v>2015</v>
      </c>
      <c r="L2963" s="0" t="n">
        <v>57</v>
      </c>
      <c r="M2963" s="0" t="n">
        <v>9</v>
      </c>
      <c r="N2963" s="0" t="n">
        <v>65000</v>
      </c>
      <c r="O2963" s="0" t="n">
        <v>1180</v>
      </c>
      <c r="P2963" s="346" t="n">
        <v>14.5</v>
      </c>
      <c r="Q2963" s="346" t="str">
        <f aca="false">N2963&amp;" "&amp;O2963</f>
        <v>65000 1180</v>
      </c>
      <c r="R2963" s="346" t="str">
        <f aca="false">N2963&amp;" "&amp;M2963&amp;" "&amp;O2963</f>
        <v>65000 9 1180</v>
      </c>
    </row>
    <row r="2964" customFormat="false" ht="11.25" hidden="false" customHeight="true" outlineLevel="0" collapsed="false">
      <c r="K2964" s="0" t="n">
        <v>2015</v>
      </c>
      <c r="L2964" s="0" t="n">
        <v>57</v>
      </c>
      <c r="M2964" s="0" t="n">
        <v>9</v>
      </c>
      <c r="N2964" s="0" t="n">
        <v>65000</v>
      </c>
      <c r="O2964" s="0" t="n">
        <v>1190</v>
      </c>
      <c r="P2964" s="346" t="n">
        <v>1</v>
      </c>
      <c r="Q2964" s="346" t="str">
        <f aca="false">N2964&amp;" "&amp;O2964</f>
        <v>65000 1190</v>
      </c>
      <c r="R2964" s="346" t="str">
        <f aca="false">N2964&amp;" "&amp;M2964&amp;" "&amp;O2964</f>
        <v>65000 9 1190</v>
      </c>
    </row>
    <row r="2965" customFormat="false" ht="11.25" hidden="false" customHeight="true" outlineLevel="0" collapsed="false">
      <c r="K2965" s="0" t="n">
        <v>2015</v>
      </c>
      <c r="L2965" s="0" t="n">
        <v>57</v>
      </c>
      <c r="M2965" s="0" t="n">
        <v>9</v>
      </c>
      <c r="N2965" s="0" t="n">
        <v>68000</v>
      </c>
      <c r="O2965" s="0" t="n">
        <v>1141</v>
      </c>
      <c r="P2965" s="346" t="n">
        <v>1.35</v>
      </c>
      <c r="Q2965" s="346" t="str">
        <f aca="false">N2965&amp;" "&amp;O2965</f>
        <v>68000 1141</v>
      </c>
      <c r="R2965" s="346" t="str">
        <f aca="false">N2965&amp;" "&amp;M2965&amp;" "&amp;O2965</f>
        <v>68000 9 1141</v>
      </c>
    </row>
    <row r="2966" customFormat="false" ht="11.25" hidden="false" customHeight="true" outlineLevel="0" collapsed="false">
      <c r="K2966" s="0" t="n">
        <v>2015</v>
      </c>
      <c r="L2966" s="0" t="n">
        <v>57</v>
      </c>
      <c r="M2966" s="0" t="n">
        <v>2</v>
      </c>
      <c r="N2966" s="0" t="n">
        <v>61100</v>
      </c>
      <c r="O2966" s="0" t="n">
        <v>1120</v>
      </c>
      <c r="P2966" s="346" t="n">
        <v>44</v>
      </c>
      <c r="Q2966" s="346" t="str">
        <f aca="false">N2966&amp;" "&amp;O2966</f>
        <v>61100 1120</v>
      </c>
      <c r="R2966" s="346" t="str">
        <f aca="false">N2966&amp;" "&amp;M2966&amp;" "&amp;O2966</f>
        <v>61100 2 1120</v>
      </c>
    </row>
    <row r="2967" customFormat="false" ht="11.25" hidden="false" customHeight="true" outlineLevel="0" collapsed="false">
      <c r="K2967" s="0" t="n">
        <v>2015</v>
      </c>
      <c r="L2967" s="0" t="n">
        <v>58</v>
      </c>
      <c r="M2967" s="0" t="n">
        <v>9</v>
      </c>
      <c r="N2967" s="0" t="n">
        <v>61100</v>
      </c>
      <c r="O2967" s="0" t="n">
        <v>1151</v>
      </c>
      <c r="P2967" s="346" t="n">
        <v>3</v>
      </c>
      <c r="Q2967" s="346" t="str">
        <f aca="false">N2967&amp;" "&amp;O2967</f>
        <v>61100 1151</v>
      </c>
      <c r="R2967" s="346" t="str">
        <f aca="false">N2967&amp;" "&amp;M2967&amp;" "&amp;O2967</f>
        <v>61100 9 1151</v>
      </c>
    </row>
    <row r="2968" customFormat="false" ht="11.25" hidden="false" customHeight="true" outlineLevel="0" collapsed="false">
      <c r="K2968" s="0" t="n">
        <v>2015</v>
      </c>
      <c r="L2968" s="0" t="n">
        <v>58</v>
      </c>
      <c r="M2968" s="0" t="n">
        <v>9</v>
      </c>
      <c r="N2968" s="0" t="n">
        <v>61100</v>
      </c>
      <c r="O2968" s="0" t="n">
        <v>1520</v>
      </c>
      <c r="P2968" s="346" t="n">
        <v>0.75</v>
      </c>
      <c r="Q2968" s="346" t="str">
        <f aca="false">N2968&amp;" "&amp;O2968</f>
        <v>61100 1520</v>
      </c>
      <c r="R2968" s="346" t="str">
        <f aca="false">N2968&amp;" "&amp;M2968&amp;" "&amp;O2968</f>
        <v>61100 9 1520</v>
      </c>
    </row>
    <row r="2969" customFormat="false" ht="11.25" hidden="false" customHeight="true" outlineLevel="0" collapsed="false">
      <c r="K2969" s="0" t="n">
        <v>2015</v>
      </c>
      <c r="L2969" s="0" t="n">
        <v>58</v>
      </c>
      <c r="M2969" s="0" t="n">
        <v>9</v>
      </c>
      <c r="N2969" s="0" t="n">
        <v>61310</v>
      </c>
      <c r="O2969" s="0" t="n">
        <v>1120</v>
      </c>
      <c r="P2969" s="346" t="n">
        <v>1.75</v>
      </c>
      <c r="Q2969" s="346" t="str">
        <f aca="false">N2969&amp;" "&amp;O2969</f>
        <v>61310 1120</v>
      </c>
      <c r="R2969" s="346" t="str">
        <f aca="false">N2969&amp;" "&amp;M2969&amp;" "&amp;O2969</f>
        <v>61310 9 1120</v>
      </c>
    </row>
    <row r="2970" customFormat="false" ht="11.25" hidden="false" customHeight="true" outlineLevel="0" collapsed="false">
      <c r="K2970" s="0" t="n">
        <v>2015</v>
      </c>
      <c r="L2970" s="0" t="n">
        <v>58</v>
      </c>
      <c r="M2970" s="0" t="n">
        <v>9</v>
      </c>
      <c r="N2970" s="0" t="n">
        <v>62100</v>
      </c>
      <c r="O2970" s="0" t="n">
        <v>1110</v>
      </c>
      <c r="P2970" s="346" t="n">
        <v>3</v>
      </c>
      <c r="Q2970" s="346" t="str">
        <f aca="false">N2970&amp;" "&amp;O2970</f>
        <v>62100 1110</v>
      </c>
      <c r="R2970" s="346" t="str">
        <f aca="false">N2970&amp;" "&amp;M2970&amp;" "&amp;O2970</f>
        <v>62100 9 1110</v>
      </c>
    </row>
    <row r="2971" customFormat="false" ht="11.25" hidden="false" customHeight="true" outlineLevel="0" collapsed="false">
      <c r="K2971" s="0" t="n">
        <v>2015</v>
      </c>
      <c r="L2971" s="0" t="n">
        <v>58</v>
      </c>
      <c r="M2971" s="0" t="n">
        <v>9</v>
      </c>
      <c r="N2971" s="0" t="n">
        <v>62100</v>
      </c>
      <c r="O2971" s="0" t="n">
        <v>1111</v>
      </c>
      <c r="P2971" s="346" t="n">
        <v>9</v>
      </c>
      <c r="Q2971" s="346" t="str">
        <f aca="false">N2971&amp;" "&amp;O2971</f>
        <v>62100 1111</v>
      </c>
      <c r="R2971" s="346" t="str">
        <f aca="false">N2971&amp;" "&amp;M2971&amp;" "&amp;O2971</f>
        <v>62100 9 1111</v>
      </c>
    </row>
    <row r="2972" customFormat="false" ht="11.25" hidden="false" customHeight="true" outlineLevel="0" collapsed="false">
      <c r="K2972" s="0" t="n">
        <v>2015</v>
      </c>
      <c r="L2972" s="0" t="n">
        <v>58</v>
      </c>
      <c r="M2972" s="0" t="n">
        <v>9</v>
      </c>
      <c r="N2972" s="0" t="n">
        <v>62100</v>
      </c>
      <c r="O2972" s="0" t="n">
        <v>1112</v>
      </c>
      <c r="P2972" s="346" t="n">
        <v>1</v>
      </c>
      <c r="Q2972" s="346" t="str">
        <f aca="false">N2972&amp;" "&amp;O2972</f>
        <v>62100 1112</v>
      </c>
      <c r="R2972" s="346" t="str">
        <f aca="false">N2972&amp;" "&amp;M2972&amp;" "&amp;O2972</f>
        <v>62100 9 1112</v>
      </c>
    </row>
    <row r="2973" customFormat="false" ht="11.25" hidden="false" customHeight="true" outlineLevel="0" collapsed="false">
      <c r="K2973" s="0" t="n">
        <v>2015</v>
      </c>
      <c r="L2973" s="0" t="n">
        <v>58</v>
      </c>
      <c r="M2973" s="0" t="n">
        <v>9</v>
      </c>
      <c r="N2973" s="0" t="n">
        <v>62100</v>
      </c>
      <c r="O2973" s="0" t="n">
        <v>1113</v>
      </c>
      <c r="P2973" s="346" t="n">
        <v>0.09</v>
      </c>
      <c r="Q2973" s="346" t="str">
        <f aca="false">N2973&amp;" "&amp;O2973</f>
        <v>62100 1113</v>
      </c>
      <c r="R2973" s="346" t="str">
        <f aca="false">N2973&amp;" "&amp;M2973&amp;" "&amp;O2973</f>
        <v>62100 9 1113</v>
      </c>
    </row>
    <row r="2974" customFormat="false" ht="11.25" hidden="false" customHeight="true" outlineLevel="0" collapsed="false">
      <c r="K2974" s="0" t="n">
        <v>2015</v>
      </c>
      <c r="L2974" s="0" t="n">
        <v>58</v>
      </c>
      <c r="M2974" s="0" t="n">
        <v>9</v>
      </c>
      <c r="N2974" s="0" t="n">
        <v>62100</v>
      </c>
      <c r="O2974" s="0" t="n">
        <v>1130</v>
      </c>
      <c r="P2974" s="346" t="n">
        <v>4</v>
      </c>
      <c r="Q2974" s="346" t="str">
        <f aca="false">N2974&amp;" "&amp;O2974</f>
        <v>62100 1130</v>
      </c>
      <c r="R2974" s="346" t="str">
        <f aca="false">N2974&amp;" "&amp;M2974&amp;" "&amp;O2974</f>
        <v>62100 9 1130</v>
      </c>
    </row>
    <row r="2975" customFormat="false" ht="11.25" hidden="false" customHeight="true" outlineLevel="0" collapsed="false">
      <c r="K2975" s="0" t="n">
        <v>2015</v>
      </c>
      <c r="L2975" s="0" t="n">
        <v>58</v>
      </c>
      <c r="M2975" s="0" t="n">
        <v>9</v>
      </c>
      <c r="N2975" s="0" t="n">
        <v>62100</v>
      </c>
      <c r="O2975" s="0" t="n">
        <v>1150</v>
      </c>
      <c r="P2975" s="346" t="n">
        <v>3</v>
      </c>
      <c r="Q2975" s="346" t="str">
        <f aca="false">N2975&amp;" "&amp;O2975</f>
        <v>62100 1150</v>
      </c>
      <c r="R2975" s="346" t="str">
        <f aca="false">N2975&amp;" "&amp;M2975&amp;" "&amp;O2975</f>
        <v>62100 9 1150</v>
      </c>
    </row>
    <row r="2976" customFormat="false" ht="11.25" hidden="false" customHeight="true" outlineLevel="0" collapsed="false">
      <c r="K2976" s="0" t="n">
        <v>2015</v>
      </c>
      <c r="L2976" s="0" t="n">
        <v>58</v>
      </c>
      <c r="M2976" s="0" t="n">
        <v>9</v>
      </c>
      <c r="N2976" s="0" t="n">
        <v>62200</v>
      </c>
      <c r="O2976" s="0" t="n">
        <v>1131</v>
      </c>
      <c r="P2976" s="346" t="n">
        <v>9</v>
      </c>
      <c r="Q2976" s="346" t="str">
        <f aca="false">N2976&amp;" "&amp;O2976</f>
        <v>62200 1131</v>
      </c>
      <c r="R2976" s="346" t="str">
        <f aca="false">N2976&amp;" "&amp;M2976&amp;" "&amp;O2976</f>
        <v>62200 9 1131</v>
      </c>
    </row>
    <row r="2977" customFormat="false" ht="11.25" hidden="false" customHeight="true" outlineLevel="0" collapsed="false">
      <c r="K2977" s="0" t="n">
        <v>2015</v>
      </c>
      <c r="L2977" s="0" t="n">
        <v>58</v>
      </c>
      <c r="M2977" s="0" t="n">
        <v>9</v>
      </c>
      <c r="N2977" s="0" t="n">
        <v>63000</v>
      </c>
      <c r="O2977" s="0" t="n">
        <v>1110</v>
      </c>
      <c r="P2977" s="346" t="n">
        <v>1</v>
      </c>
      <c r="Q2977" s="346" t="str">
        <f aca="false">N2977&amp;" "&amp;O2977</f>
        <v>63000 1110</v>
      </c>
      <c r="R2977" s="346" t="str">
        <f aca="false">N2977&amp;" "&amp;M2977&amp;" "&amp;O2977</f>
        <v>63000 9 1110</v>
      </c>
    </row>
    <row r="2978" customFormat="false" ht="11.25" hidden="false" customHeight="true" outlineLevel="0" collapsed="false">
      <c r="K2978" s="0" t="n">
        <v>2015</v>
      </c>
      <c r="L2978" s="0" t="n">
        <v>58</v>
      </c>
      <c r="M2978" s="0" t="n">
        <v>9</v>
      </c>
      <c r="N2978" s="0" t="n">
        <v>63000</v>
      </c>
      <c r="O2978" s="0" t="n">
        <v>1130</v>
      </c>
      <c r="P2978" s="346" t="n">
        <v>2</v>
      </c>
      <c r="Q2978" s="346" t="str">
        <f aca="false">N2978&amp;" "&amp;O2978</f>
        <v>63000 1130</v>
      </c>
      <c r="R2978" s="346" t="str">
        <f aca="false">N2978&amp;" "&amp;M2978&amp;" "&amp;O2978</f>
        <v>63000 9 1130</v>
      </c>
    </row>
    <row r="2979" customFormat="false" ht="11.25" hidden="false" customHeight="true" outlineLevel="0" collapsed="false">
      <c r="K2979" s="0" t="n">
        <v>2015</v>
      </c>
      <c r="L2979" s="0" t="n">
        <v>58</v>
      </c>
      <c r="M2979" s="0" t="n">
        <v>9</v>
      </c>
      <c r="N2979" s="0" t="n">
        <v>63000</v>
      </c>
      <c r="O2979" s="0" t="n">
        <v>1140</v>
      </c>
      <c r="P2979" s="346" t="n">
        <v>8</v>
      </c>
      <c r="Q2979" s="346" t="str">
        <f aca="false">N2979&amp;" "&amp;O2979</f>
        <v>63000 1140</v>
      </c>
      <c r="R2979" s="346" t="str">
        <f aca="false">N2979&amp;" "&amp;M2979&amp;" "&amp;O2979</f>
        <v>63000 9 1140</v>
      </c>
    </row>
    <row r="2980" customFormat="false" ht="11.25" hidden="false" customHeight="true" outlineLevel="0" collapsed="false">
      <c r="K2980" s="0" t="n">
        <v>2015</v>
      </c>
      <c r="L2980" s="0" t="n">
        <v>58</v>
      </c>
      <c r="M2980" s="0" t="n">
        <v>9</v>
      </c>
      <c r="N2980" s="0" t="n">
        <v>63000</v>
      </c>
      <c r="O2980" s="0" t="n">
        <v>1160</v>
      </c>
      <c r="P2980" s="346" t="n">
        <v>5</v>
      </c>
      <c r="Q2980" s="346" t="str">
        <f aca="false">N2980&amp;" "&amp;O2980</f>
        <v>63000 1160</v>
      </c>
      <c r="R2980" s="346" t="str">
        <f aca="false">N2980&amp;" "&amp;M2980&amp;" "&amp;O2980</f>
        <v>63000 9 1160</v>
      </c>
    </row>
    <row r="2981" customFormat="false" ht="11.25" hidden="false" customHeight="true" outlineLevel="0" collapsed="false">
      <c r="K2981" s="0" t="n">
        <v>2015</v>
      </c>
      <c r="L2981" s="0" t="n">
        <v>58</v>
      </c>
      <c r="M2981" s="0" t="n">
        <v>9</v>
      </c>
      <c r="N2981" s="0" t="n">
        <v>63000</v>
      </c>
      <c r="O2981" s="0" t="n">
        <v>1170</v>
      </c>
      <c r="P2981" s="346" t="n">
        <v>142</v>
      </c>
      <c r="Q2981" s="346" t="str">
        <f aca="false">N2981&amp;" "&amp;O2981</f>
        <v>63000 1170</v>
      </c>
      <c r="R2981" s="346" t="str">
        <f aca="false">N2981&amp;" "&amp;M2981&amp;" "&amp;O2981</f>
        <v>63000 9 1170</v>
      </c>
    </row>
    <row r="2982" customFormat="false" ht="11.25" hidden="false" customHeight="true" outlineLevel="0" collapsed="false">
      <c r="K2982" s="0" t="n">
        <v>2015</v>
      </c>
      <c r="L2982" s="0" t="n">
        <v>58</v>
      </c>
      <c r="M2982" s="0" t="n">
        <v>9</v>
      </c>
      <c r="N2982" s="0" t="n">
        <v>64000</v>
      </c>
      <c r="O2982" s="0" t="n">
        <v>1110</v>
      </c>
      <c r="P2982" s="346" t="n">
        <v>0.5</v>
      </c>
      <c r="Q2982" s="346" t="str">
        <f aca="false">N2982&amp;" "&amp;O2982</f>
        <v>64000 1110</v>
      </c>
      <c r="R2982" s="346" t="str">
        <f aca="false">N2982&amp;" "&amp;M2982&amp;" "&amp;O2982</f>
        <v>64000 9 1110</v>
      </c>
    </row>
    <row r="2983" customFormat="false" ht="11.25" hidden="false" customHeight="true" outlineLevel="0" collapsed="false">
      <c r="K2983" s="0" t="n">
        <v>2015</v>
      </c>
      <c r="L2983" s="0" t="n">
        <v>58</v>
      </c>
      <c r="M2983" s="0" t="n">
        <v>9</v>
      </c>
      <c r="N2983" s="0" t="n">
        <v>64000</v>
      </c>
      <c r="O2983" s="0" t="n">
        <v>1130</v>
      </c>
      <c r="P2983" s="346" t="n">
        <v>1.5</v>
      </c>
      <c r="Q2983" s="346" t="str">
        <f aca="false">N2983&amp;" "&amp;O2983</f>
        <v>64000 1130</v>
      </c>
      <c r="R2983" s="346" t="str">
        <f aca="false">N2983&amp;" "&amp;M2983&amp;" "&amp;O2983</f>
        <v>64000 9 1130</v>
      </c>
    </row>
    <row r="2984" customFormat="false" ht="11.25" hidden="false" customHeight="true" outlineLevel="0" collapsed="false">
      <c r="K2984" s="0" t="n">
        <v>2015</v>
      </c>
      <c r="L2984" s="0" t="n">
        <v>58</v>
      </c>
      <c r="M2984" s="0" t="n">
        <v>9</v>
      </c>
      <c r="N2984" s="0" t="n">
        <v>64000</v>
      </c>
      <c r="O2984" s="0" t="n">
        <v>1160</v>
      </c>
      <c r="P2984" s="346" t="n">
        <v>7</v>
      </c>
      <c r="Q2984" s="346" t="str">
        <f aca="false">N2984&amp;" "&amp;O2984</f>
        <v>64000 1160</v>
      </c>
      <c r="R2984" s="346" t="str">
        <f aca="false">N2984&amp;" "&amp;M2984&amp;" "&amp;O2984</f>
        <v>64000 9 1160</v>
      </c>
    </row>
    <row r="2985" customFormat="false" ht="11.25" hidden="false" customHeight="true" outlineLevel="0" collapsed="false">
      <c r="K2985" s="0" t="n">
        <v>2015</v>
      </c>
      <c r="L2985" s="0" t="n">
        <v>58</v>
      </c>
      <c r="M2985" s="0" t="n">
        <v>9</v>
      </c>
      <c r="N2985" s="0" t="n">
        <v>65000</v>
      </c>
      <c r="O2985" s="0" t="n">
        <v>1110</v>
      </c>
      <c r="P2985" s="346" t="n">
        <v>1</v>
      </c>
      <c r="Q2985" s="346" t="str">
        <f aca="false">N2985&amp;" "&amp;O2985</f>
        <v>65000 1110</v>
      </c>
      <c r="R2985" s="346" t="str">
        <f aca="false">N2985&amp;" "&amp;M2985&amp;" "&amp;O2985</f>
        <v>65000 9 1110</v>
      </c>
    </row>
    <row r="2986" customFormat="false" ht="11.25" hidden="false" customHeight="true" outlineLevel="0" collapsed="false">
      <c r="K2986" s="0" t="n">
        <v>2015</v>
      </c>
      <c r="L2986" s="0" t="n">
        <v>58</v>
      </c>
      <c r="M2986" s="0" t="n">
        <v>9</v>
      </c>
      <c r="N2986" s="0" t="n">
        <v>65000</v>
      </c>
      <c r="O2986" s="0" t="n">
        <v>1150</v>
      </c>
      <c r="P2986" s="346" t="n">
        <v>1</v>
      </c>
      <c r="Q2986" s="346" t="str">
        <f aca="false">N2986&amp;" "&amp;O2986</f>
        <v>65000 1150</v>
      </c>
      <c r="R2986" s="346" t="str">
        <f aca="false">N2986&amp;" "&amp;M2986&amp;" "&amp;O2986</f>
        <v>65000 9 1150</v>
      </c>
    </row>
    <row r="2987" customFormat="false" ht="11.25" hidden="false" customHeight="true" outlineLevel="0" collapsed="false">
      <c r="K2987" s="0" t="n">
        <v>2015</v>
      </c>
      <c r="L2987" s="0" t="n">
        <v>58</v>
      </c>
      <c r="M2987" s="0" t="n">
        <v>9</v>
      </c>
      <c r="N2987" s="0" t="n">
        <v>65000</v>
      </c>
      <c r="O2987" s="0" t="n">
        <v>1190</v>
      </c>
      <c r="P2987" s="346" t="n">
        <v>50</v>
      </c>
      <c r="Q2987" s="346" t="str">
        <f aca="false">N2987&amp;" "&amp;O2987</f>
        <v>65000 1190</v>
      </c>
      <c r="R2987" s="346" t="str">
        <f aca="false">N2987&amp;" "&amp;M2987&amp;" "&amp;O2987</f>
        <v>65000 9 1190</v>
      </c>
    </row>
    <row r="2988" customFormat="false" ht="11.25" hidden="false" customHeight="true" outlineLevel="0" collapsed="false">
      <c r="K2988" s="0" t="n">
        <v>2015</v>
      </c>
      <c r="L2988" s="0" t="n">
        <v>58</v>
      </c>
      <c r="M2988" s="0" t="n">
        <v>9</v>
      </c>
      <c r="N2988" s="0" t="n">
        <v>68000</v>
      </c>
      <c r="O2988" s="0" t="n">
        <v>1110</v>
      </c>
      <c r="P2988" s="346" t="n">
        <v>1</v>
      </c>
      <c r="Q2988" s="346" t="str">
        <f aca="false">N2988&amp;" "&amp;O2988</f>
        <v>68000 1110</v>
      </c>
      <c r="R2988" s="346" t="str">
        <f aca="false">N2988&amp;" "&amp;M2988&amp;" "&amp;O2988</f>
        <v>68000 9 1110</v>
      </c>
    </row>
    <row r="2989" customFormat="false" ht="11.25" hidden="false" customHeight="true" outlineLevel="0" collapsed="false">
      <c r="K2989" s="0" t="n">
        <v>2015</v>
      </c>
      <c r="L2989" s="0" t="n">
        <v>58</v>
      </c>
      <c r="M2989" s="0" t="n">
        <v>9</v>
      </c>
      <c r="N2989" s="0" t="n">
        <v>68000</v>
      </c>
      <c r="O2989" s="0" t="n">
        <v>1120</v>
      </c>
      <c r="P2989" s="346" t="n">
        <v>10</v>
      </c>
      <c r="Q2989" s="346" t="str">
        <f aca="false">N2989&amp;" "&amp;O2989</f>
        <v>68000 1120</v>
      </c>
      <c r="R2989" s="346" t="str">
        <f aca="false">N2989&amp;" "&amp;M2989&amp;" "&amp;O2989</f>
        <v>68000 9 1120</v>
      </c>
    </row>
    <row r="2990" customFormat="false" ht="11.25" hidden="false" customHeight="true" outlineLevel="0" collapsed="false">
      <c r="K2990" s="0" t="n">
        <v>2015</v>
      </c>
      <c r="L2990" s="0" t="n">
        <v>58</v>
      </c>
      <c r="M2990" s="0" t="n">
        <v>9</v>
      </c>
      <c r="N2990" s="0" t="n">
        <v>68000</v>
      </c>
      <c r="O2990" s="0" t="n">
        <v>1141</v>
      </c>
      <c r="P2990" s="346" t="n">
        <v>0.33</v>
      </c>
      <c r="Q2990" s="346" t="str">
        <f aca="false">N2990&amp;" "&amp;O2990</f>
        <v>68000 1141</v>
      </c>
      <c r="R2990" s="346" t="str">
        <f aca="false">N2990&amp;" "&amp;M2990&amp;" "&amp;O2990</f>
        <v>68000 9 1141</v>
      </c>
    </row>
    <row r="2991" customFormat="false" ht="11.25" hidden="false" customHeight="true" outlineLevel="0" collapsed="false">
      <c r="K2991" s="0" t="n">
        <v>2015</v>
      </c>
      <c r="L2991" s="0" t="n">
        <v>58</v>
      </c>
      <c r="M2991" s="0" t="n">
        <v>2</v>
      </c>
      <c r="N2991" s="0" t="n">
        <v>61100</v>
      </c>
      <c r="O2991" s="0" t="n">
        <v>1120</v>
      </c>
      <c r="P2991" s="346" t="n">
        <v>218</v>
      </c>
      <c r="Q2991" s="346" t="str">
        <f aca="false">N2991&amp;" "&amp;O2991</f>
        <v>61100 1120</v>
      </c>
      <c r="R2991" s="346" t="str">
        <f aca="false">N2991&amp;" "&amp;M2991&amp;" "&amp;O2991</f>
        <v>61100 2 1120</v>
      </c>
    </row>
    <row r="2992" customFormat="false" ht="11.25" hidden="false" customHeight="true" outlineLevel="0" collapsed="false">
      <c r="K2992" s="0" t="n">
        <v>2015</v>
      </c>
      <c r="L2992" s="0" t="n">
        <v>58</v>
      </c>
      <c r="M2992" s="0" t="n">
        <v>2</v>
      </c>
      <c r="N2992" s="0" t="n">
        <v>61100</v>
      </c>
      <c r="O2992" s="0" t="n">
        <v>1151</v>
      </c>
      <c r="P2992" s="346" t="n">
        <v>65</v>
      </c>
      <c r="Q2992" s="346" t="str">
        <f aca="false">N2992&amp;" "&amp;O2992</f>
        <v>61100 1151</v>
      </c>
      <c r="R2992" s="346" t="str">
        <f aca="false">N2992&amp;" "&amp;M2992&amp;" "&amp;O2992</f>
        <v>61100 2 1151</v>
      </c>
    </row>
    <row r="2993" customFormat="false" ht="11.25" hidden="false" customHeight="true" outlineLevel="0" collapsed="false">
      <c r="K2993" s="0" t="n">
        <v>2015</v>
      </c>
      <c r="L2993" s="0" t="n">
        <v>58</v>
      </c>
      <c r="M2993" s="0" t="n">
        <v>2</v>
      </c>
      <c r="N2993" s="0" t="n">
        <v>61100</v>
      </c>
      <c r="O2993" s="0" t="n">
        <v>1520</v>
      </c>
      <c r="P2993" s="346" t="n">
        <v>12</v>
      </c>
      <c r="Q2993" s="346" t="str">
        <f aca="false">N2993&amp;" "&amp;O2993</f>
        <v>61100 1520</v>
      </c>
      <c r="R2993" s="346" t="str">
        <f aca="false">N2993&amp;" "&amp;M2993&amp;" "&amp;O2993</f>
        <v>61100 2 1520</v>
      </c>
    </row>
    <row r="2994" customFormat="false" ht="11.25" hidden="false" customHeight="true" outlineLevel="0" collapsed="false">
      <c r="K2994" s="0" t="n">
        <v>2015</v>
      </c>
      <c r="L2994" s="0" t="n">
        <v>58</v>
      </c>
      <c r="M2994" s="0" t="n">
        <v>2</v>
      </c>
      <c r="N2994" s="0" t="n">
        <v>61210</v>
      </c>
      <c r="O2994" s="0" t="n">
        <v>1120</v>
      </c>
      <c r="P2994" s="346" t="n">
        <v>7.5</v>
      </c>
      <c r="Q2994" s="346" t="str">
        <f aca="false">N2994&amp;" "&amp;O2994</f>
        <v>61210 1120</v>
      </c>
      <c r="R2994" s="346" t="str">
        <f aca="false">N2994&amp;" "&amp;M2994&amp;" "&amp;O2994</f>
        <v>61210 2 1120</v>
      </c>
    </row>
    <row r="2995" customFormat="false" ht="11.25" hidden="false" customHeight="true" outlineLevel="0" collapsed="false">
      <c r="K2995" s="0" t="n">
        <v>2015</v>
      </c>
      <c r="L2995" s="0" t="n">
        <v>58</v>
      </c>
      <c r="M2995" s="0" t="n">
        <v>2</v>
      </c>
      <c r="N2995" s="0" t="n">
        <v>61220</v>
      </c>
      <c r="O2995" s="0" t="n">
        <v>1120</v>
      </c>
      <c r="P2995" s="346" t="n">
        <v>1</v>
      </c>
      <c r="Q2995" s="346" t="str">
        <f aca="false">N2995&amp;" "&amp;O2995</f>
        <v>61220 1120</v>
      </c>
      <c r="R2995" s="346" t="str">
        <f aca="false">N2995&amp;" "&amp;M2995&amp;" "&amp;O2995</f>
        <v>61220 2 1120</v>
      </c>
    </row>
    <row r="2996" customFormat="false" ht="11.25" hidden="false" customHeight="true" outlineLevel="0" collapsed="false">
      <c r="K2996" s="0" t="n">
        <v>2015</v>
      </c>
      <c r="L2996" s="0" t="n">
        <v>58</v>
      </c>
      <c r="M2996" s="0" t="n">
        <v>2</v>
      </c>
      <c r="N2996" s="0" t="n">
        <v>61230</v>
      </c>
      <c r="O2996" s="0" t="n">
        <v>1110</v>
      </c>
      <c r="P2996" s="346" t="n">
        <v>1</v>
      </c>
      <c r="Q2996" s="346" t="str">
        <f aca="false">N2996&amp;" "&amp;O2996</f>
        <v>61230 1110</v>
      </c>
      <c r="R2996" s="346" t="str">
        <f aca="false">N2996&amp;" "&amp;M2996&amp;" "&amp;O2996</f>
        <v>61230 2 1110</v>
      </c>
    </row>
    <row r="2997" customFormat="false" ht="11.25" hidden="false" customHeight="true" outlineLevel="0" collapsed="false">
      <c r="K2997" s="0" t="n">
        <v>2015</v>
      </c>
      <c r="L2997" s="0" t="n">
        <v>58</v>
      </c>
      <c r="M2997" s="0" t="n">
        <v>2</v>
      </c>
      <c r="N2997" s="0" t="n">
        <v>61310</v>
      </c>
      <c r="O2997" s="0" t="n">
        <v>1110</v>
      </c>
      <c r="P2997" s="346" t="n">
        <v>2</v>
      </c>
      <c r="Q2997" s="346" t="str">
        <f aca="false">N2997&amp;" "&amp;O2997</f>
        <v>61310 1110</v>
      </c>
      <c r="R2997" s="346" t="str">
        <f aca="false">N2997&amp;" "&amp;M2997&amp;" "&amp;O2997</f>
        <v>61310 2 1110</v>
      </c>
    </row>
    <row r="2998" customFormat="false" ht="11.25" hidden="false" customHeight="true" outlineLevel="0" collapsed="false">
      <c r="K2998" s="0" t="n">
        <v>2015</v>
      </c>
      <c r="L2998" s="0" t="n">
        <v>58</v>
      </c>
      <c r="M2998" s="0" t="n">
        <v>2</v>
      </c>
      <c r="N2998" s="0" t="n">
        <v>61310</v>
      </c>
      <c r="O2998" s="0" t="n">
        <v>1120</v>
      </c>
      <c r="P2998" s="346" t="n">
        <v>5</v>
      </c>
      <c r="Q2998" s="346" t="str">
        <f aca="false">N2998&amp;" "&amp;O2998</f>
        <v>61310 1120</v>
      </c>
      <c r="R2998" s="346" t="str">
        <f aca="false">N2998&amp;" "&amp;M2998&amp;" "&amp;O2998</f>
        <v>61310 2 1120</v>
      </c>
    </row>
    <row r="2999" customFormat="false" ht="11.25" hidden="false" customHeight="true" outlineLevel="0" collapsed="false">
      <c r="K2999" s="0" t="n">
        <v>2015</v>
      </c>
      <c r="L2999" s="0" t="n">
        <v>58</v>
      </c>
      <c r="M2999" s="0" t="n">
        <v>2</v>
      </c>
      <c r="N2999" s="0" t="n">
        <v>61310</v>
      </c>
      <c r="O2999" s="0" t="n">
        <v>1150</v>
      </c>
      <c r="P2999" s="346" t="n">
        <v>2</v>
      </c>
      <c r="Q2999" s="346" t="str">
        <f aca="false">N2999&amp;" "&amp;O2999</f>
        <v>61310 1150</v>
      </c>
      <c r="R2999" s="346" t="str">
        <f aca="false">N2999&amp;" "&amp;M2999&amp;" "&amp;O2999</f>
        <v>61310 2 1150</v>
      </c>
    </row>
    <row r="3000" customFormat="false" ht="11.25" hidden="false" customHeight="true" outlineLevel="0" collapsed="false">
      <c r="K3000" s="0" t="n">
        <v>2015</v>
      </c>
      <c r="L3000" s="0" t="n">
        <v>58</v>
      </c>
      <c r="M3000" s="0" t="n">
        <v>2</v>
      </c>
      <c r="N3000" s="0" t="n">
        <v>61320</v>
      </c>
      <c r="O3000" s="0" t="n">
        <v>1122</v>
      </c>
      <c r="P3000" s="346" t="n">
        <v>5.75</v>
      </c>
      <c r="Q3000" s="346" t="str">
        <f aca="false">N3000&amp;" "&amp;O3000</f>
        <v>61320 1122</v>
      </c>
      <c r="R3000" s="346" t="str">
        <f aca="false">N3000&amp;" "&amp;M3000&amp;" "&amp;O3000</f>
        <v>61320 2 1122</v>
      </c>
    </row>
    <row r="3001" customFormat="false" ht="11.25" hidden="false" customHeight="true" outlineLevel="0" collapsed="false">
      <c r="K3001" s="0" t="n">
        <v>2015</v>
      </c>
      <c r="L3001" s="0" t="n">
        <v>58</v>
      </c>
      <c r="M3001" s="0" t="n">
        <v>2</v>
      </c>
      <c r="N3001" s="0" t="n">
        <v>61410</v>
      </c>
      <c r="O3001" s="0" t="n">
        <v>1126</v>
      </c>
      <c r="P3001" s="346" t="n">
        <v>5.5</v>
      </c>
      <c r="Q3001" s="346" t="str">
        <f aca="false">N3001&amp;" "&amp;O3001</f>
        <v>61410 1126</v>
      </c>
      <c r="R3001" s="346" t="str">
        <f aca="false">N3001&amp;" "&amp;M3001&amp;" "&amp;O3001</f>
        <v>61410 2 1126</v>
      </c>
    </row>
    <row r="3002" customFormat="false" ht="11.25" hidden="false" customHeight="true" outlineLevel="0" collapsed="false">
      <c r="K3002" s="0" t="n">
        <v>2015</v>
      </c>
      <c r="L3002" s="0" t="n">
        <v>58</v>
      </c>
      <c r="M3002" s="0" t="n">
        <v>2</v>
      </c>
      <c r="N3002" s="0" t="n">
        <v>61410</v>
      </c>
      <c r="O3002" s="0" t="n">
        <v>1127</v>
      </c>
      <c r="P3002" s="346" t="n">
        <v>5.5</v>
      </c>
      <c r="Q3002" s="346" t="str">
        <f aca="false">N3002&amp;" "&amp;O3002</f>
        <v>61410 1127</v>
      </c>
      <c r="R3002" s="346" t="str">
        <f aca="false">N3002&amp;" "&amp;M3002&amp;" "&amp;O3002</f>
        <v>61410 2 1127</v>
      </c>
    </row>
    <row r="3003" customFormat="false" ht="11.25" hidden="false" customHeight="true" outlineLevel="0" collapsed="false">
      <c r="K3003" s="0" t="n">
        <v>2015</v>
      </c>
      <c r="L3003" s="0" t="n">
        <v>58</v>
      </c>
      <c r="M3003" s="0" t="n">
        <v>2</v>
      </c>
      <c r="N3003" s="0" t="n">
        <v>61410</v>
      </c>
      <c r="O3003" s="0" t="n">
        <v>1140</v>
      </c>
      <c r="P3003" s="346" t="n">
        <v>3</v>
      </c>
      <c r="Q3003" s="346" t="str">
        <f aca="false">N3003&amp;" "&amp;O3003</f>
        <v>61410 1140</v>
      </c>
      <c r="R3003" s="346" t="str">
        <f aca="false">N3003&amp;" "&amp;M3003&amp;" "&amp;O3003</f>
        <v>61410 2 1140</v>
      </c>
    </row>
    <row r="3004" customFormat="false" ht="11.25" hidden="false" customHeight="true" outlineLevel="0" collapsed="false">
      <c r="K3004" s="0" t="n">
        <v>2015</v>
      </c>
      <c r="L3004" s="0" t="n">
        <v>58</v>
      </c>
      <c r="M3004" s="0" t="n">
        <v>2</v>
      </c>
      <c r="N3004" s="0" t="n">
        <v>61410</v>
      </c>
      <c r="O3004" s="0" t="n">
        <v>1150</v>
      </c>
      <c r="P3004" s="346" t="n">
        <v>8</v>
      </c>
      <c r="Q3004" s="346" t="str">
        <f aca="false">N3004&amp;" "&amp;O3004</f>
        <v>61410 1150</v>
      </c>
      <c r="R3004" s="346" t="str">
        <f aca="false">N3004&amp;" "&amp;M3004&amp;" "&amp;O3004</f>
        <v>61410 2 1150</v>
      </c>
    </row>
    <row r="3005" customFormat="false" ht="11.25" hidden="false" customHeight="true" outlineLevel="0" collapsed="false">
      <c r="K3005" s="0" t="n">
        <v>2015</v>
      </c>
      <c r="L3005" s="0" t="n">
        <v>58</v>
      </c>
      <c r="M3005" s="0" t="n">
        <v>3</v>
      </c>
      <c r="N3005" s="0" t="n">
        <v>61100</v>
      </c>
      <c r="O3005" s="0" t="n">
        <v>1120</v>
      </c>
      <c r="P3005" s="346" t="n">
        <v>142</v>
      </c>
      <c r="Q3005" s="346" t="str">
        <f aca="false">N3005&amp;" "&amp;O3005</f>
        <v>61100 1120</v>
      </c>
      <c r="R3005" s="346" t="str">
        <f aca="false">N3005&amp;" "&amp;M3005&amp;" "&amp;O3005</f>
        <v>61100 3 1120</v>
      </c>
    </row>
    <row r="3006" customFormat="false" ht="11.25" hidden="false" customHeight="true" outlineLevel="0" collapsed="false">
      <c r="K3006" s="0" t="n">
        <v>2015</v>
      </c>
      <c r="L3006" s="0" t="n">
        <v>58</v>
      </c>
      <c r="M3006" s="0" t="n">
        <v>3</v>
      </c>
      <c r="N3006" s="0" t="n">
        <v>61100</v>
      </c>
      <c r="O3006" s="0" t="n">
        <v>1151</v>
      </c>
      <c r="P3006" s="346" t="n">
        <v>20</v>
      </c>
      <c r="Q3006" s="346" t="str">
        <f aca="false">N3006&amp;" "&amp;O3006</f>
        <v>61100 1151</v>
      </c>
      <c r="R3006" s="346" t="str">
        <f aca="false">N3006&amp;" "&amp;M3006&amp;" "&amp;O3006</f>
        <v>61100 3 1151</v>
      </c>
    </row>
    <row r="3007" customFormat="false" ht="11.25" hidden="false" customHeight="true" outlineLevel="0" collapsed="false">
      <c r="K3007" s="0" t="n">
        <v>2015</v>
      </c>
      <c r="L3007" s="0" t="n">
        <v>58</v>
      </c>
      <c r="M3007" s="0" t="n">
        <v>3</v>
      </c>
      <c r="N3007" s="0" t="n">
        <v>61100</v>
      </c>
      <c r="O3007" s="0" t="n">
        <v>1520</v>
      </c>
      <c r="P3007" s="346" t="n">
        <v>10</v>
      </c>
      <c r="Q3007" s="346" t="str">
        <f aca="false">N3007&amp;" "&amp;O3007</f>
        <v>61100 1520</v>
      </c>
      <c r="R3007" s="346" t="str">
        <f aca="false">N3007&amp;" "&amp;M3007&amp;" "&amp;O3007</f>
        <v>61100 3 1520</v>
      </c>
    </row>
    <row r="3008" customFormat="false" ht="11.25" hidden="false" customHeight="true" outlineLevel="0" collapsed="false">
      <c r="K3008" s="0" t="n">
        <v>2015</v>
      </c>
      <c r="L3008" s="0" t="n">
        <v>58</v>
      </c>
      <c r="M3008" s="0" t="n">
        <v>3</v>
      </c>
      <c r="N3008" s="0" t="n">
        <v>61210</v>
      </c>
      <c r="O3008" s="0" t="n">
        <v>1120</v>
      </c>
      <c r="P3008" s="346" t="n">
        <v>4.5</v>
      </c>
      <c r="Q3008" s="346" t="str">
        <f aca="false">N3008&amp;" "&amp;O3008</f>
        <v>61210 1120</v>
      </c>
      <c r="R3008" s="346" t="str">
        <f aca="false">N3008&amp;" "&amp;M3008&amp;" "&amp;O3008</f>
        <v>61210 3 1120</v>
      </c>
    </row>
    <row r="3009" customFormat="false" ht="11.25" hidden="false" customHeight="true" outlineLevel="0" collapsed="false">
      <c r="K3009" s="0" t="n">
        <v>2015</v>
      </c>
      <c r="L3009" s="0" t="n">
        <v>58</v>
      </c>
      <c r="M3009" s="0" t="n">
        <v>3</v>
      </c>
      <c r="N3009" s="0" t="n">
        <v>61210</v>
      </c>
      <c r="O3009" s="0" t="n">
        <v>1150</v>
      </c>
      <c r="P3009" s="346" t="n">
        <v>2</v>
      </c>
      <c r="Q3009" s="346" t="str">
        <f aca="false">N3009&amp;" "&amp;O3009</f>
        <v>61210 1150</v>
      </c>
      <c r="R3009" s="346" t="str">
        <f aca="false">N3009&amp;" "&amp;M3009&amp;" "&amp;O3009</f>
        <v>61210 3 1150</v>
      </c>
    </row>
    <row r="3010" customFormat="false" ht="11.25" hidden="false" customHeight="true" outlineLevel="0" collapsed="false">
      <c r="K3010" s="0" t="n">
        <v>2015</v>
      </c>
      <c r="L3010" s="0" t="n">
        <v>58</v>
      </c>
      <c r="M3010" s="0" t="n">
        <v>3</v>
      </c>
      <c r="N3010" s="0" t="n">
        <v>61230</v>
      </c>
      <c r="O3010" s="0" t="n">
        <v>1120</v>
      </c>
      <c r="P3010" s="346" t="n">
        <v>5</v>
      </c>
      <c r="Q3010" s="346" t="str">
        <f aca="false">N3010&amp;" "&amp;O3010</f>
        <v>61230 1120</v>
      </c>
      <c r="R3010" s="346" t="str">
        <f aca="false">N3010&amp;" "&amp;M3010&amp;" "&amp;O3010</f>
        <v>61230 3 1120</v>
      </c>
    </row>
    <row r="3011" customFormat="false" ht="11.25" hidden="false" customHeight="true" outlineLevel="0" collapsed="false">
      <c r="K3011" s="0" t="n">
        <v>2015</v>
      </c>
      <c r="L3011" s="0" t="n">
        <v>58</v>
      </c>
      <c r="M3011" s="0" t="n">
        <v>3</v>
      </c>
      <c r="N3011" s="0" t="n">
        <v>61310</v>
      </c>
      <c r="O3011" s="0" t="n">
        <v>1110</v>
      </c>
      <c r="P3011" s="346" t="n">
        <v>2.5</v>
      </c>
      <c r="Q3011" s="346" t="str">
        <f aca="false">N3011&amp;" "&amp;O3011</f>
        <v>61310 1110</v>
      </c>
      <c r="R3011" s="346" t="str">
        <f aca="false">N3011&amp;" "&amp;M3011&amp;" "&amp;O3011</f>
        <v>61310 3 1110</v>
      </c>
    </row>
    <row r="3012" customFormat="false" ht="11.25" hidden="false" customHeight="true" outlineLevel="0" collapsed="false">
      <c r="K3012" s="0" t="n">
        <v>2015</v>
      </c>
      <c r="L3012" s="0" t="n">
        <v>58</v>
      </c>
      <c r="M3012" s="0" t="n">
        <v>3</v>
      </c>
      <c r="N3012" s="0" t="n">
        <v>61310</v>
      </c>
      <c r="O3012" s="0" t="n">
        <v>1120</v>
      </c>
      <c r="P3012" s="346" t="n">
        <v>2</v>
      </c>
      <c r="Q3012" s="346" t="str">
        <f aca="false">N3012&amp;" "&amp;O3012</f>
        <v>61310 1120</v>
      </c>
      <c r="R3012" s="346" t="str">
        <f aca="false">N3012&amp;" "&amp;M3012&amp;" "&amp;O3012</f>
        <v>61310 3 1120</v>
      </c>
    </row>
    <row r="3013" customFormat="false" ht="11.25" hidden="false" customHeight="true" outlineLevel="0" collapsed="false">
      <c r="K3013" s="0" t="n">
        <v>2015</v>
      </c>
      <c r="L3013" s="0" t="n">
        <v>58</v>
      </c>
      <c r="M3013" s="0" t="n">
        <v>3</v>
      </c>
      <c r="N3013" s="0" t="n">
        <v>61310</v>
      </c>
      <c r="O3013" s="0" t="n">
        <v>1150</v>
      </c>
      <c r="P3013" s="346" t="n">
        <v>1</v>
      </c>
      <c r="Q3013" s="346" t="str">
        <f aca="false">N3013&amp;" "&amp;O3013</f>
        <v>61310 1150</v>
      </c>
      <c r="R3013" s="346" t="str">
        <f aca="false">N3013&amp;" "&amp;M3013&amp;" "&amp;O3013</f>
        <v>61310 3 1150</v>
      </c>
    </row>
    <row r="3014" customFormat="false" ht="11.25" hidden="false" customHeight="true" outlineLevel="0" collapsed="false">
      <c r="K3014" s="0" t="n">
        <v>2015</v>
      </c>
      <c r="L3014" s="0" t="n">
        <v>58</v>
      </c>
      <c r="M3014" s="0" t="n">
        <v>3</v>
      </c>
      <c r="N3014" s="0" t="n">
        <v>61320</v>
      </c>
      <c r="O3014" s="0" t="n">
        <v>1122</v>
      </c>
      <c r="P3014" s="346" t="n">
        <v>2.5</v>
      </c>
      <c r="Q3014" s="346" t="str">
        <f aca="false">N3014&amp;" "&amp;O3014</f>
        <v>61320 1122</v>
      </c>
      <c r="R3014" s="346" t="str">
        <f aca="false">N3014&amp;" "&amp;M3014&amp;" "&amp;O3014</f>
        <v>61320 3 1122</v>
      </c>
    </row>
    <row r="3015" customFormat="false" ht="11.25" hidden="false" customHeight="true" outlineLevel="0" collapsed="false">
      <c r="K3015" s="0" t="n">
        <v>2015</v>
      </c>
      <c r="L3015" s="0" t="n">
        <v>58</v>
      </c>
      <c r="M3015" s="0" t="n">
        <v>3</v>
      </c>
      <c r="N3015" s="0" t="n">
        <v>61410</v>
      </c>
      <c r="O3015" s="0" t="n">
        <v>1126</v>
      </c>
      <c r="P3015" s="346" t="n">
        <v>2.5</v>
      </c>
      <c r="Q3015" s="346" t="str">
        <f aca="false">N3015&amp;" "&amp;O3015</f>
        <v>61410 1126</v>
      </c>
      <c r="R3015" s="346" t="str">
        <f aca="false">N3015&amp;" "&amp;M3015&amp;" "&amp;O3015</f>
        <v>61410 3 1126</v>
      </c>
    </row>
    <row r="3016" customFormat="false" ht="11.25" hidden="false" customHeight="true" outlineLevel="0" collapsed="false">
      <c r="K3016" s="0" t="n">
        <v>2015</v>
      </c>
      <c r="L3016" s="0" t="n">
        <v>58</v>
      </c>
      <c r="M3016" s="0" t="n">
        <v>3</v>
      </c>
      <c r="N3016" s="0" t="n">
        <v>61410</v>
      </c>
      <c r="O3016" s="0" t="n">
        <v>1127</v>
      </c>
      <c r="P3016" s="346" t="n">
        <v>4.5</v>
      </c>
      <c r="Q3016" s="346" t="str">
        <f aca="false">N3016&amp;" "&amp;O3016</f>
        <v>61410 1127</v>
      </c>
      <c r="R3016" s="346" t="str">
        <f aca="false">N3016&amp;" "&amp;M3016&amp;" "&amp;O3016</f>
        <v>61410 3 1127</v>
      </c>
    </row>
    <row r="3017" customFormat="false" ht="11.25" hidden="false" customHeight="true" outlineLevel="0" collapsed="false">
      <c r="K3017" s="0" t="n">
        <v>2015</v>
      </c>
      <c r="L3017" s="0" t="n">
        <v>58</v>
      </c>
      <c r="M3017" s="0" t="n">
        <v>3</v>
      </c>
      <c r="N3017" s="0" t="n">
        <v>61410</v>
      </c>
      <c r="O3017" s="0" t="n">
        <v>1150</v>
      </c>
      <c r="P3017" s="346" t="n">
        <v>4.5</v>
      </c>
      <c r="Q3017" s="346" t="str">
        <f aca="false">N3017&amp;" "&amp;O3017</f>
        <v>61410 1150</v>
      </c>
      <c r="R3017" s="346" t="str">
        <f aca="false">N3017&amp;" "&amp;M3017&amp;" "&amp;O3017</f>
        <v>61410 3 1150</v>
      </c>
    </row>
    <row r="3018" customFormat="false" ht="11.25" hidden="false" customHeight="true" outlineLevel="0" collapsed="false">
      <c r="K3018" s="0" t="n">
        <v>2015</v>
      </c>
      <c r="L3018" s="0" t="n">
        <v>58</v>
      </c>
      <c r="M3018" s="0" t="n">
        <v>9</v>
      </c>
      <c r="N3018" s="0" t="n">
        <v>61100</v>
      </c>
      <c r="O3018" s="0" t="n">
        <v>1120</v>
      </c>
      <c r="P3018" s="346" t="n">
        <v>15</v>
      </c>
      <c r="Q3018" s="346" t="str">
        <f aca="false">N3018&amp;" "&amp;O3018</f>
        <v>61100 1120</v>
      </c>
      <c r="R3018" s="346" t="str">
        <f aca="false">N3018&amp;" "&amp;M3018&amp;" "&amp;O3018</f>
        <v>61100 9 1120</v>
      </c>
    </row>
    <row r="3019" customFormat="false" ht="11.25" hidden="false" customHeight="true" outlineLevel="0" collapsed="false">
      <c r="K3019" s="0" t="n">
        <v>2015</v>
      </c>
      <c r="L3019" s="0" t="n">
        <v>58</v>
      </c>
      <c r="M3019" s="0" t="n">
        <v>9</v>
      </c>
      <c r="N3019" s="0" t="n">
        <v>61100</v>
      </c>
      <c r="O3019" s="0" t="n">
        <v>1140</v>
      </c>
      <c r="P3019" s="346" t="n">
        <v>8</v>
      </c>
      <c r="Q3019" s="346" t="str">
        <f aca="false">N3019&amp;" "&amp;O3019</f>
        <v>61100 1140</v>
      </c>
      <c r="R3019" s="346" t="str">
        <f aca="false">N3019&amp;" "&amp;M3019&amp;" "&amp;O3019</f>
        <v>61100 9 1140</v>
      </c>
    </row>
    <row r="3020" customFormat="false" ht="11.25" hidden="false" customHeight="true" outlineLevel="0" collapsed="false">
      <c r="K3020" s="0" t="n">
        <v>2015</v>
      </c>
      <c r="L3020" s="0" t="n">
        <v>59</v>
      </c>
      <c r="M3020" s="0" t="n">
        <v>3</v>
      </c>
      <c r="N3020" s="0" t="n">
        <v>61100</v>
      </c>
      <c r="O3020" s="0" t="n">
        <v>1151</v>
      </c>
      <c r="P3020" s="346" t="n">
        <v>4.2</v>
      </c>
      <c r="Q3020" s="346" t="str">
        <f aca="false">N3020&amp;" "&amp;O3020</f>
        <v>61100 1151</v>
      </c>
      <c r="R3020" s="346" t="str">
        <f aca="false">N3020&amp;" "&amp;M3020&amp;" "&amp;O3020</f>
        <v>61100 3 1151</v>
      </c>
    </row>
    <row r="3021" customFormat="false" ht="11.25" hidden="false" customHeight="true" outlineLevel="0" collapsed="false">
      <c r="K3021" s="0" t="n">
        <v>2015</v>
      </c>
      <c r="L3021" s="0" t="n">
        <v>59</v>
      </c>
      <c r="M3021" s="0" t="n">
        <v>3</v>
      </c>
      <c r="N3021" s="0" t="n">
        <v>61100</v>
      </c>
      <c r="O3021" s="0" t="n">
        <v>1520</v>
      </c>
      <c r="P3021" s="346" t="n">
        <v>3.5</v>
      </c>
      <c r="Q3021" s="346" t="str">
        <f aca="false">N3021&amp;" "&amp;O3021</f>
        <v>61100 1520</v>
      </c>
      <c r="R3021" s="346" t="str">
        <f aca="false">N3021&amp;" "&amp;M3021&amp;" "&amp;O3021</f>
        <v>61100 3 1520</v>
      </c>
    </row>
    <row r="3022" customFormat="false" ht="11.25" hidden="false" customHeight="true" outlineLevel="0" collapsed="false">
      <c r="K3022" s="0" t="n">
        <v>2015</v>
      </c>
      <c r="L3022" s="0" t="n">
        <v>59</v>
      </c>
      <c r="M3022" s="0" t="n">
        <v>3</v>
      </c>
      <c r="N3022" s="0" t="n">
        <v>61210</v>
      </c>
      <c r="O3022" s="0" t="n">
        <v>1120</v>
      </c>
      <c r="P3022" s="346" t="n">
        <v>2.33</v>
      </c>
      <c r="Q3022" s="346" t="str">
        <f aca="false">N3022&amp;" "&amp;O3022</f>
        <v>61210 1120</v>
      </c>
      <c r="R3022" s="346" t="str">
        <f aca="false">N3022&amp;" "&amp;M3022&amp;" "&amp;O3022</f>
        <v>61210 3 1120</v>
      </c>
    </row>
    <row r="3023" customFormat="false" ht="11.25" hidden="false" customHeight="true" outlineLevel="0" collapsed="false">
      <c r="K3023" s="0" t="n">
        <v>2015</v>
      </c>
      <c r="L3023" s="0" t="n">
        <v>59</v>
      </c>
      <c r="M3023" s="0" t="n">
        <v>3</v>
      </c>
      <c r="N3023" s="0" t="n">
        <v>61210</v>
      </c>
      <c r="O3023" s="0" t="n">
        <v>1150</v>
      </c>
      <c r="P3023" s="346" t="n">
        <v>1</v>
      </c>
      <c r="Q3023" s="346" t="str">
        <f aca="false">N3023&amp;" "&amp;O3023</f>
        <v>61210 1150</v>
      </c>
      <c r="R3023" s="346" t="str">
        <f aca="false">N3023&amp;" "&amp;M3023&amp;" "&amp;O3023</f>
        <v>61210 3 1150</v>
      </c>
    </row>
    <row r="3024" customFormat="false" ht="11.25" hidden="false" customHeight="true" outlineLevel="0" collapsed="false">
      <c r="K3024" s="0" t="n">
        <v>2015</v>
      </c>
      <c r="L3024" s="0" t="n">
        <v>59</v>
      </c>
      <c r="M3024" s="0" t="n">
        <v>3</v>
      </c>
      <c r="N3024" s="0" t="n">
        <v>61230</v>
      </c>
      <c r="O3024" s="0" t="n">
        <v>1120</v>
      </c>
      <c r="P3024" s="346" t="n">
        <v>0.55</v>
      </c>
      <c r="Q3024" s="346" t="str">
        <f aca="false">N3024&amp;" "&amp;O3024</f>
        <v>61230 1120</v>
      </c>
      <c r="R3024" s="346" t="str">
        <f aca="false">N3024&amp;" "&amp;M3024&amp;" "&amp;O3024</f>
        <v>61230 3 1120</v>
      </c>
    </row>
    <row r="3025" customFormat="false" ht="11.25" hidden="false" customHeight="true" outlineLevel="0" collapsed="false">
      <c r="K3025" s="0" t="n">
        <v>2015</v>
      </c>
      <c r="L3025" s="0" t="n">
        <v>59</v>
      </c>
      <c r="M3025" s="0" t="n">
        <v>3</v>
      </c>
      <c r="N3025" s="0" t="n">
        <v>61310</v>
      </c>
      <c r="O3025" s="0" t="n">
        <v>1110</v>
      </c>
      <c r="P3025" s="346" t="n">
        <v>0.93</v>
      </c>
      <c r="Q3025" s="346" t="str">
        <f aca="false">N3025&amp;" "&amp;O3025</f>
        <v>61310 1110</v>
      </c>
      <c r="R3025" s="346" t="str">
        <f aca="false">N3025&amp;" "&amp;M3025&amp;" "&amp;O3025</f>
        <v>61310 3 1110</v>
      </c>
    </row>
    <row r="3026" customFormat="false" ht="11.25" hidden="false" customHeight="true" outlineLevel="0" collapsed="false">
      <c r="K3026" s="0" t="n">
        <v>2015</v>
      </c>
      <c r="L3026" s="0" t="n">
        <v>59</v>
      </c>
      <c r="M3026" s="0" t="n">
        <v>3</v>
      </c>
      <c r="N3026" s="0" t="n">
        <v>61310</v>
      </c>
      <c r="O3026" s="0" t="n">
        <v>1120</v>
      </c>
      <c r="P3026" s="346" t="n">
        <v>0.38</v>
      </c>
      <c r="Q3026" s="346" t="str">
        <f aca="false">N3026&amp;" "&amp;O3026</f>
        <v>61310 1120</v>
      </c>
      <c r="R3026" s="346" t="str">
        <f aca="false">N3026&amp;" "&amp;M3026&amp;" "&amp;O3026</f>
        <v>61310 3 1120</v>
      </c>
    </row>
    <row r="3027" customFormat="false" ht="11.25" hidden="false" customHeight="true" outlineLevel="0" collapsed="false">
      <c r="K3027" s="0" t="n">
        <v>2015</v>
      </c>
      <c r="L3027" s="0" t="n">
        <v>59</v>
      </c>
      <c r="M3027" s="0" t="n">
        <v>3</v>
      </c>
      <c r="N3027" s="0" t="n">
        <v>61320</v>
      </c>
      <c r="O3027" s="0" t="n">
        <v>1120</v>
      </c>
      <c r="P3027" s="346" t="n">
        <v>1.33</v>
      </c>
      <c r="Q3027" s="346" t="str">
        <f aca="false">N3027&amp;" "&amp;O3027</f>
        <v>61320 1120</v>
      </c>
      <c r="R3027" s="346" t="str">
        <f aca="false">N3027&amp;" "&amp;M3027&amp;" "&amp;O3027</f>
        <v>61320 3 1120</v>
      </c>
    </row>
    <row r="3028" customFormat="false" ht="11.25" hidden="false" customHeight="true" outlineLevel="0" collapsed="false">
      <c r="K3028" s="0" t="n">
        <v>2015</v>
      </c>
      <c r="L3028" s="0" t="n">
        <v>59</v>
      </c>
      <c r="M3028" s="0" t="n">
        <v>3</v>
      </c>
      <c r="N3028" s="0" t="n">
        <v>61410</v>
      </c>
      <c r="O3028" s="0" t="n">
        <v>1126</v>
      </c>
      <c r="P3028" s="346" t="n">
        <v>1.33</v>
      </c>
      <c r="Q3028" s="346" t="str">
        <f aca="false">N3028&amp;" "&amp;O3028</f>
        <v>61410 1126</v>
      </c>
      <c r="R3028" s="346" t="str">
        <f aca="false">N3028&amp;" "&amp;M3028&amp;" "&amp;O3028</f>
        <v>61410 3 1126</v>
      </c>
    </row>
    <row r="3029" customFormat="false" ht="11.25" hidden="false" customHeight="true" outlineLevel="0" collapsed="false">
      <c r="K3029" s="0" t="n">
        <v>2015</v>
      </c>
      <c r="L3029" s="0" t="n">
        <v>59</v>
      </c>
      <c r="M3029" s="0" t="n">
        <v>3</v>
      </c>
      <c r="N3029" s="0" t="n">
        <v>61410</v>
      </c>
      <c r="O3029" s="0" t="n">
        <v>1127</v>
      </c>
      <c r="P3029" s="346" t="n">
        <v>1</v>
      </c>
      <c r="Q3029" s="346" t="str">
        <f aca="false">N3029&amp;" "&amp;O3029</f>
        <v>61410 1127</v>
      </c>
      <c r="R3029" s="346" t="str">
        <f aca="false">N3029&amp;" "&amp;M3029&amp;" "&amp;O3029</f>
        <v>61410 3 1127</v>
      </c>
    </row>
    <row r="3030" customFormat="false" ht="11.25" hidden="false" customHeight="true" outlineLevel="0" collapsed="false">
      <c r="K3030" s="0" t="n">
        <v>2015</v>
      </c>
      <c r="L3030" s="0" t="n">
        <v>59</v>
      </c>
      <c r="M3030" s="0" t="n">
        <v>3</v>
      </c>
      <c r="N3030" s="0" t="n">
        <v>61410</v>
      </c>
      <c r="O3030" s="0" t="n">
        <v>1150</v>
      </c>
      <c r="P3030" s="346" t="n">
        <v>2.33</v>
      </c>
      <c r="Q3030" s="346" t="str">
        <f aca="false">N3030&amp;" "&amp;O3030</f>
        <v>61410 1150</v>
      </c>
      <c r="R3030" s="346" t="str">
        <f aca="false">N3030&amp;" "&amp;M3030&amp;" "&amp;O3030</f>
        <v>61410 3 1150</v>
      </c>
    </row>
    <row r="3031" customFormat="false" ht="11.25" hidden="false" customHeight="true" outlineLevel="0" collapsed="false">
      <c r="K3031" s="0" t="n">
        <v>2015</v>
      </c>
      <c r="L3031" s="0" t="n">
        <v>59</v>
      </c>
      <c r="M3031" s="0" t="n">
        <v>9</v>
      </c>
      <c r="N3031" s="0" t="n">
        <v>61100</v>
      </c>
      <c r="O3031" s="0" t="n">
        <v>1120</v>
      </c>
      <c r="P3031" s="346" t="n">
        <v>2.5</v>
      </c>
      <c r="Q3031" s="346" t="str">
        <f aca="false">N3031&amp;" "&amp;O3031</f>
        <v>61100 1120</v>
      </c>
      <c r="R3031" s="346" t="str">
        <f aca="false">N3031&amp;" "&amp;M3031&amp;" "&amp;O3031</f>
        <v>61100 9 1120</v>
      </c>
    </row>
    <row r="3032" customFormat="false" ht="11.25" hidden="false" customHeight="true" outlineLevel="0" collapsed="false">
      <c r="K3032" s="0" t="n">
        <v>2015</v>
      </c>
      <c r="L3032" s="0" t="n">
        <v>59</v>
      </c>
      <c r="M3032" s="0" t="n">
        <v>9</v>
      </c>
      <c r="N3032" s="0" t="n">
        <v>61100</v>
      </c>
      <c r="O3032" s="0" t="n">
        <v>1151</v>
      </c>
      <c r="P3032" s="346" t="n">
        <v>3.5</v>
      </c>
      <c r="Q3032" s="346" t="str">
        <f aca="false">N3032&amp;" "&amp;O3032</f>
        <v>61100 1151</v>
      </c>
      <c r="R3032" s="346" t="str">
        <f aca="false">N3032&amp;" "&amp;M3032&amp;" "&amp;O3032</f>
        <v>61100 9 1151</v>
      </c>
    </row>
    <row r="3033" customFormat="false" ht="11.25" hidden="false" customHeight="true" outlineLevel="0" collapsed="false">
      <c r="K3033" s="0" t="n">
        <v>2015</v>
      </c>
      <c r="L3033" s="0" t="n">
        <v>59</v>
      </c>
      <c r="M3033" s="0" t="n">
        <v>9</v>
      </c>
      <c r="N3033" s="0" t="n">
        <v>62100</v>
      </c>
      <c r="O3033" s="0" t="n">
        <v>1111</v>
      </c>
      <c r="P3033" s="346" t="n">
        <v>5</v>
      </c>
      <c r="Q3033" s="346" t="str">
        <f aca="false">N3033&amp;" "&amp;O3033</f>
        <v>62100 1111</v>
      </c>
      <c r="R3033" s="346" t="str">
        <f aca="false">N3033&amp;" "&amp;M3033&amp;" "&amp;O3033</f>
        <v>62100 9 1111</v>
      </c>
    </row>
    <row r="3034" customFormat="false" ht="11.25" hidden="false" customHeight="true" outlineLevel="0" collapsed="false">
      <c r="K3034" s="0" t="n">
        <v>2015</v>
      </c>
      <c r="L3034" s="0" t="n">
        <v>59</v>
      </c>
      <c r="M3034" s="0" t="n">
        <v>9</v>
      </c>
      <c r="N3034" s="0" t="n">
        <v>62100</v>
      </c>
      <c r="O3034" s="0" t="n">
        <v>1112</v>
      </c>
      <c r="P3034" s="346" t="n">
        <v>1</v>
      </c>
      <c r="Q3034" s="346" t="str">
        <f aca="false">N3034&amp;" "&amp;O3034</f>
        <v>62100 1112</v>
      </c>
      <c r="R3034" s="346" t="str">
        <f aca="false">N3034&amp;" "&amp;M3034&amp;" "&amp;O3034</f>
        <v>62100 9 1112</v>
      </c>
    </row>
    <row r="3035" customFormat="false" ht="11.25" hidden="false" customHeight="true" outlineLevel="0" collapsed="false">
      <c r="K3035" s="0" t="n">
        <v>2015</v>
      </c>
      <c r="L3035" s="0" t="n">
        <v>59</v>
      </c>
      <c r="M3035" s="0" t="n">
        <v>9</v>
      </c>
      <c r="N3035" s="0" t="n">
        <v>62100</v>
      </c>
      <c r="O3035" s="0" t="n">
        <v>1130</v>
      </c>
      <c r="P3035" s="346" t="n">
        <v>1</v>
      </c>
      <c r="Q3035" s="346" t="str">
        <f aca="false">N3035&amp;" "&amp;O3035</f>
        <v>62100 1130</v>
      </c>
      <c r="R3035" s="346" t="str">
        <f aca="false">N3035&amp;" "&amp;M3035&amp;" "&amp;O3035</f>
        <v>62100 9 1130</v>
      </c>
    </row>
    <row r="3036" customFormat="false" ht="11.25" hidden="false" customHeight="true" outlineLevel="0" collapsed="false">
      <c r="K3036" s="0" t="n">
        <v>2015</v>
      </c>
      <c r="L3036" s="0" t="n">
        <v>59</v>
      </c>
      <c r="M3036" s="0" t="n">
        <v>9</v>
      </c>
      <c r="N3036" s="0" t="n">
        <v>62100</v>
      </c>
      <c r="O3036" s="0" t="n">
        <v>1150</v>
      </c>
      <c r="P3036" s="346" t="n">
        <v>2</v>
      </c>
      <c r="Q3036" s="346" t="str">
        <f aca="false">N3036&amp;" "&amp;O3036</f>
        <v>62100 1150</v>
      </c>
      <c r="R3036" s="346" t="str">
        <f aca="false">N3036&amp;" "&amp;M3036&amp;" "&amp;O3036</f>
        <v>62100 9 1150</v>
      </c>
    </row>
    <row r="3037" customFormat="false" ht="11.25" hidden="false" customHeight="true" outlineLevel="0" collapsed="false">
      <c r="K3037" s="0" t="n">
        <v>2015</v>
      </c>
      <c r="L3037" s="0" t="n">
        <v>59</v>
      </c>
      <c r="M3037" s="0" t="n">
        <v>9</v>
      </c>
      <c r="N3037" s="0" t="n">
        <v>62200</v>
      </c>
      <c r="O3037" s="0" t="n">
        <v>1130</v>
      </c>
      <c r="P3037" s="346" t="n">
        <v>2</v>
      </c>
      <c r="Q3037" s="346" t="str">
        <f aca="false">N3037&amp;" "&amp;O3037</f>
        <v>62200 1130</v>
      </c>
      <c r="R3037" s="346" t="str">
        <f aca="false">N3037&amp;" "&amp;M3037&amp;" "&amp;O3037</f>
        <v>62200 9 1130</v>
      </c>
    </row>
    <row r="3038" customFormat="false" ht="11.25" hidden="false" customHeight="true" outlineLevel="0" collapsed="false">
      <c r="K3038" s="0" t="n">
        <v>2015</v>
      </c>
      <c r="L3038" s="0" t="n">
        <v>59</v>
      </c>
      <c r="M3038" s="0" t="n">
        <v>9</v>
      </c>
      <c r="N3038" s="0" t="n">
        <v>62200</v>
      </c>
      <c r="O3038" s="0" t="n">
        <v>1131</v>
      </c>
      <c r="P3038" s="346" t="n">
        <v>3</v>
      </c>
      <c r="Q3038" s="346" t="str">
        <f aca="false">N3038&amp;" "&amp;O3038</f>
        <v>62200 1131</v>
      </c>
      <c r="R3038" s="346" t="str">
        <f aca="false">N3038&amp;" "&amp;M3038&amp;" "&amp;O3038</f>
        <v>62200 9 1131</v>
      </c>
    </row>
    <row r="3039" customFormat="false" ht="11.25" hidden="false" customHeight="true" outlineLevel="0" collapsed="false">
      <c r="K3039" s="0" t="n">
        <v>2015</v>
      </c>
      <c r="L3039" s="0" t="n">
        <v>59</v>
      </c>
      <c r="M3039" s="0" t="n">
        <v>9</v>
      </c>
      <c r="N3039" s="0" t="n">
        <v>62200</v>
      </c>
      <c r="O3039" s="0" t="n">
        <v>1132</v>
      </c>
      <c r="P3039" s="346" t="n">
        <v>0.75</v>
      </c>
      <c r="Q3039" s="346" t="str">
        <f aca="false">N3039&amp;" "&amp;O3039</f>
        <v>62200 1132</v>
      </c>
      <c r="R3039" s="346" t="str">
        <f aca="false">N3039&amp;" "&amp;M3039&amp;" "&amp;O3039</f>
        <v>62200 9 1132</v>
      </c>
    </row>
    <row r="3040" customFormat="false" ht="11.25" hidden="false" customHeight="true" outlineLevel="0" collapsed="false">
      <c r="K3040" s="0" t="n">
        <v>2015</v>
      </c>
      <c r="L3040" s="0" t="n">
        <v>59</v>
      </c>
      <c r="M3040" s="0" t="n">
        <v>9</v>
      </c>
      <c r="N3040" s="0" t="n">
        <v>63000</v>
      </c>
      <c r="O3040" s="0" t="n">
        <v>1140</v>
      </c>
      <c r="P3040" s="346" t="n">
        <v>1.5</v>
      </c>
      <c r="Q3040" s="346" t="str">
        <f aca="false">N3040&amp;" "&amp;O3040</f>
        <v>63000 1140</v>
      </c>
      <c r="R3040" s="346" t="str">
        <f aca="false">N3040&amp;" "&amp;M3040&amp;" "&amp;O3040</f>
        <v>63000 9 1140</v>
      </c>
    </row>
    <row r="3041" customFormat="false" ht="11.25" hidden="false" customHeight="true" outlineLevel="0" collapsed="false">
      <c r="K3041" s="0" t="n">
        <v>2015</v>
      </c>
      <c r="L3041" s="0" t="n">
        <v>59</v>
      </c>
      <c r="M3041" s="0" t="n">
        <v>9</v>
      </c>
      <c r="N3041" s="0" t="n">
        <v>63000</v>
      </c>
      <c r="O3041" s="0" t="n">
        <v>1150</v>
      </c>
      <c r="P3041" s="346" t="n">
        <v>1</v>
      </c>
      <c r="Q3041" s="346" t="str">
        <f aca="false">N3041&amp;" "&amp;O3041</f>
        <v>63000 1150</v>
      </c>
      <c r="R3041" s="346" t="str">
        <f aca="false">N3041&amp;" "&amp;M3041&amp;" "&amp;O3041</f>
        <v>63000 9 1150</v>
      </c>
    </row>
    <row r="3042" customFormat="false" ht="11.25" hidden="false" customHeight="true" outlineLevel="0" collapsed="false">
      <c r="K3042" s="0" t="n">
        <v>2015</v>
      </c>
      <c r="L3042" s="0" t="n">
        <v>59</v>
      </c>
      <c r="M3042" s="0" t="n">
        <v>9</v>
      </c>
      <c r="N3042" s="0" t="n">
        <v>63000</v>
      </c>
      <c r="O3042" s="0" t="n">
        <v>1160</v>
      </c>
      <c r="P3042" s="346" t="n">
        <v>2</v>
      </c>
      <c r="Q3042" s="346" t="str">
        <f aca="false">N3042&amp;" "&amp;O3042</f>
        <v>63000 1160</v>
      </c>
      <c r="R3042" s="346" t="str">
        <f aca="false">N3042&amp;" "&amp;M3042&amp;" "&amp;O3042</f>
        <v>63000 9 1160</v>
      </c>
    </row>
    <row r="3043" customFormat="false" ht="11.25" hidden="false" customHeight="true" outlineLevel="0" collapsed="false">
      <c r="K3043" s="0" t="n">
        <v>2015</v>
      </c>
      <c r="L3043" s="0" t="n">
        <v>59</v>
      </c>
      <c r="M3043" s="0" t="n">
        <v>9</v>
      </c>
      <c r="N3043" s="0" t="n">
        <v>63000</v>
      </c>
      <c r="O3043" s="0" t="n">
        <v>1170</v>
      </c>
      <c r="P3043" s="346" t="n">
        <v>33</v>
      </c>
      <c r="Q3043" s="346" t="str">
        <f aca="false">N3043&amp;" "&amp;O3043</f>
        <v>63000 1170</v>
      </c>
      <c r="R3043" s="346" t="str">
        <f aca="false">N3043&amp;" "&amp;M3043&amp;" "&amp;O3043</f>
        <v>63000 9 1170</v>
      </c>
    </row>
    <row r="3044" customFormat="false" ht="11.25" hidden="false" customHeight="true" outlineLevel="0" collapsed="false">
      <c r="K3044" s="0" t="n">
        <v>2015</v>
      </c>
      <c r="L3044" s="0" t="n">
        <v>59</v>
      </c>
      <c r="M3044" s="0" t="n">
        <v>9</v>
      </c>
      <c r="N3044" s="0" t="n">
        <v>64000</v>
      </c>
      <c r="O3044" s="0" t="n">
        <v>1160</v>
      </c>
      <c r="P3044" s="346" t="n">
        <v>2</v>
      </c>
      <c r="Q3044" s="346" t="str">
        <f aca="false">N3044&amp;" "&amp;O3044</f>
        <v>64000 1160</v>
      </c>
      <c r="R3044" s="346" t="str">
        <f aca="false">N3044&amp;" "&amp;M3044&amp;" "&amp;O3044</f>
        <v>64000 9 1160</v>
      </c>
    </row>
    <row r="3045" customFormat="false" ht="11.25" hidden="false" customHeight="true" outlineLevel="0" collapsed="false">
      <c r="K3045" s="0" t="n">
        <v>2015</v>
      </c>
      <c r="L3045" s="0" t="n">
        <v>59</v>
      </c>
      <c r="M3045" s="0" t="n">
        <v>9</v>
      </c>
      <c r="N3045" s="0" t="n">
        <v>65000</v>
      </c>
      <c r="O3045" s="0" t="n">
        <v>1110</v>
      </c>
      <c r="P3045" s="346" t="n">
        <v>1</v>
      </c>
      <c r="Q3045" s="346" t="str">
        <f aca="false">N3045&amp;" "&amp;O3045</f>
        <v>65000 1110</v>
      </c>
      <c r="R3045" s="346" t="str">
        <f aca="false">N3045&amp;" "&amp;M3045&amp;" "&amp;O3045</f>
        <v>65000 9 1110</v>
      </c>
    </row>
    <row r="3046" customFormat="false" ht="11.25" hidden="false" customHeight="true" outlineLevel="0" collapsed="false">
      <c r="K3046" s="0" t="n">
        <v>2015</v>
      </c>
      <c r="L3046" s="0" t="n">
        <v>59</v>
      </c>
      <c r="M3046" s="0" t="n">
        <v>9</v>
      </c>
      <c r="N3046" s="0" t="n">
        <v>65000</v>
      </c>
      <c r="O3046" s="0" t="n">
        <v>1190</v>
      </c>
      <c r="P3046" s="346" t="n">
        <v>13</v>
      </c>
      <c r="Q3046" s="346" t="str">
        <f aca="false">N3046&amp;" "&amp;O3046</f>
        <v>65000 1190</v>
      </c>
      <c r="R3046" s="346" t="str">
        <f aca="false">N3046&amp;" "&amp;M3046&amp;" "&amp;O3046</f>
        <v>65000 9 1190</v>
      </c>
    </row>
    <row r="3047" customFormat="false" ht="11.25" hidden="false" customHeight="true" outlineLevel="0" collapsed="false">
      <c r="K3047" s="0" t="n">
        <v>2015</v>
      </c>
      <c r="L3047" s="0" t="n">
        <v>59</v>
      </c>
      <c r="M3047" s="0" t="n">
        <v>9</v>
      </c>
      <c r="N3047" s="0" t="n">
        <v>68000</v>
      </c>
      <c r="O3047" s="0" t="n">
        <v>1110</v>
      </c>
      <c r="P3047" s="346" t="n">
        <v>1</v>
      </c>
      <c r="Q3047" s="346" t="str">
        <f aca="false">N3047&amp;" "&amp;O3047</f>
        <v>68000 1110</v>
      </c>
      <c r="R3047" s="346" t="str">
        <f aca="false">N3047&amp;" "&amp;M3047&amp;" "&amp;O3047</f>
        <v>68000 9 1110</v>
      </c>
    </row>
    <row r="3048" customFormat="false" ht="11.25" hidden="false" customHeight="true" outlineLevel="0" collapsed="false">
      <c r="K3048" s="0" t="n">
        <v>2015</v>
      </c>
      <c r="L3048" s="0" t="n">
        <v>59</v>
      </c>
      <c r="M3048" s="0" t="n">
        <v>9</v>
      </c>
      <c r="N3048" s="0" t="n">
        <v>68000</v>
      </c>
      <c r="O3048" s="0" t="n">
        <v>1141</v>
      </c>
      <c r="P3048" s="346" t="n">
        <v>2.4</v>
      </c>
      <c r="Q3048" s="346" t="str">
        <f aca="false">N3048&amp;" "&amp;O3048</f>
        <v>68000 1141</v>
      </c>
      <c r="R3048" s="346" t="str">
        <f aca="false">N3048&amp;" "&amp;M3048&amp;" "&amp;O3048</f>
        <v>68000 9 1141</v>
      </c>
    </row>
    <row r="3049" customFormat="false" ht="11.25" hidden="false" customHeight="true" outlineLevel="0" collapsed="false">
      <c r="K3049" s="0" t="n">
        <v>2015</v>
      </c>
      <c r="L3049" s="0" t="n">
        <v>59</v>
      </c>
      <c r="M3049" s="0" t="n">
        <v>2</v>
      </c>
      <c r="N3049" s="0" t="n">
        <v>61100</v>
      </c>
      <c r="O3049" s="0" t="n">
        <v>1120</v>
      </c>
      <c r="P3049" s="346" t="n">
        <v>52</v>
      </c>
      <c r="Q3049" s="346" t="str">
        <f aca="false">N3049&amp;" "&amp;O3049</f>
        <v>61100 1120</v>
      </c>
      <c r="R3049" s="346" t="str">
        <f aca="false">N3049&amp;" "&amp;M3049&amp;" "&amp;O3049</f>
        <v>61100 2 1120</v>
      </c>
    </row>
    <row r="3050" customFormat="false" ht="11.25" hidden="false" customHeight="true" outlineLevel="0" collapsed="false">
      <c r="K3050" s="0" t="n">
        <v>2015</v>
      </c>
      <c r="L3050" s="0" t="n">
        <v>59</v>
      </c>
      <c r="M3050" s="0" t="n">
        <v>2</v>
      </c>
      <c r="N3050" s="0" t="n">
        <v>61100</v>
      </c>
      <c r="O3050" s="0" t="n">
        <v>1151</v>
      </c>
      <c r="P3050" s="346" t="n">
        <v>9.4</v>
      </c>
      <c r="Q3050" s="346" t="str">
        <f aca="false">N3050&amp;" "&amp;O3050</f>
        <v>61100 1151</v>
      </c>
      <c r="R3050" s="346" t="str">
        <f aca="false">N3050&amp;" "&amp;M3050&amp;" "&amp;O3050</f>
        <v>61100 2 1151</v>
      </c>
    </row>
    <row r="3051" customFormat="false" ht="11.25" hidden="false" customHeight="true" outlineLevel="0" collapsed="false">
      <c r="K3051" s="0" t="n">
        <v>2015</v>
      </c>
      <c r="L3051" s="0" t="n">
        <v>59</v>
      </c>
      <c r="M3051" s="0" t="n">
        <v>2</v>
      </c>
      <c r="N3051" s="0" t="n">
        <v>61100</v>
      </c>
      <c r="O3051" s="0" t="n">
        <v>1520</v>
      </c>
      <c r="P3051" s="346" t="n">
        <v>3.5</v>
      </c>
      <c r="Q3051" s="346" t="str">
        <f aca="false">N3051&amp;" "&amp;O3051</f>
        <v>61100 1520</v>
      </c>
      <c r="R3051" s="346" t="str">
        <f aca="false">N3051&amp;" "&amp;M3051&amp;" "&amp;O3051</f>
        <v>61100 2 1520</v>
      </c>
    </row>
    <row r="3052" customFormat="false" ht="11.25" hidden="false" customHeight="true" outlineLevel="0" collapsed="false">
      <c r="K3052" s="0" t="n">
        <v>2015</v>
      </c>
      <c r="L3052" s="0" t="n">
        <v>59</v>
      </c>
      <c r="M3052" s="0" t="n">
        <v>2</v>
      </c>
      <c r="N3052" s="0" t="n">
        <v>61210</v>
      </c>
      <c r="O3052" s="0" t="n">
        <v>1120</v>
      </c>
      <c r="P3052" s="346" t="n">
        <v>1.67</v>
      </c>
      <c r="Q3052" s="346" t="str">
        <f aca="false">N3052&amp;" "&amp;O3052</f>
        <v>61210 1120</v>
      </c>
      <c r="R3052" s="346" t="str">
        <f aca="false">N3052&amp;" "&amp;M3052&amp;" "&amp;O3052</f>
        <v>61210 2 1120</v>
      </c>
    </row>
    <row r="3053" customFormat="false" ht="11.25" hidden="false" customHeight="true" outlineLevel="0" collapsed="false">
      <c r="K3053" s="0" t="n">
        <v>2015</v>
      </c>
      <c r="L3053" s="0" t="n">
        <v>59</v>
      </c>
      <c r="M3053" s="0" t="n">
        <v>2</v>
      </c>
      <c r="N3053" s="0" t="n">
        <v>61230</v>
      </c>
      <c r="O3053" s="0" t="n">
        <v>1120</v>
      </c>
      <c r="P3053" s="346" t="n">
        <v>0.9</v>
      </c>
      <c r="Q3053" s="346" t="str">
        <f aca="false">N3053&amp;" "&amp;O3053</f>
        <v>61230 1120</v>
      </c>
      <c r="R3053" s="346" t="str">
        <f aca="false">N3053&amp;" "&amp;M3053&amp;" "&amp;O3053</f>
        <v>61230 2 1120</v>
      </c>
    </row>
    <row r="3054" customFormat="false" ht="11.25" hidden="false" customHeight="true" outlineLevel="0" collapsed="false">
      <c r="K3054" s="0" t="n">
        <v>2015</v>
      </c>
      <c r="L3054" s="0" t="n">
        <v>59</v>
      </c>
      <c r="M3054" s="0" t="n">
        <v>2</v>
      </c>
      <c r="N3054" s="0" t="n">
        <v>61310</v>
      </c>
      <c r="O3054" s="0" t="n">
        <v>1110</v>
      </c>
      <c r="P3054" s="346" t="n">
        <v>1.87</v>
      </c>
      <c r="Q3054" s="346" t="str">
        <f aca="false">N3054&amp;" "&amp;O3054</f>
        <v>61310 1110</v>
      </c>
      <c r="R3054" s="346" t="str">
        <f aca="false">N3054&amp;" "&amp;M3054&amp;" "&amp;O3054</f>
        <v>61310 2 1110</v>
      </c>
    </row>
    <row r="3055" customFormat="false" ht="11.25" hidden="false" customHeight="true" outlineLevel="0" collapsed="false">
      <c r="K3055" s="0" t="n">
        <v>2015</v>
      </c>
      <c r="L3055" s="0" t="n">
        <v>59</v>
      </c>
      <c r="M3055" s="0" t="n">
        <v>2</v>
      </c>
      <c r="N3055" s="0" t="n">
        <v>61310</v>
      </c>
      <c r="O3055" s="0" t="n">
        <v>1120</v>
      </c>
      <c r="P3055" s="346" t="n">
        <v>0.8</v>
      </c>
      <c r="Q3055" s="346" t="str">
        <f aca="false">N3055&amp;" "&amp;O3055</f>
        <v>61310 1120</v>
      </c>
      <c r="R3055" s="346" t="str">
        <f aca="false">N3055&amp;" "&amp;M3055&amp;" "&amp;O3055</f>
        <v>61310 2 1120</v>
      </c>
    </row>
    <row r="3056" customFormat="false" ht="11.25" hidden="false" customHeight="true" outlineLevel="0" collapsed="false">
      <c r="K3056" s="0" t="n">
        <v>2015</v>
      </c>
      <c r="L3056" s="0" t="n">
        <v>59</v>
      </c>
      <c r="M3056" s="0" t="n">
        <v>2</v>
      </c>
      <c r="N3056" s="0" t="n">
        <v>61320</v>
      </c>
      <c r="O3056" s="0" t="n">
        <v>1120</v>
      </c>
      <c r="P3056" s="346" t="n">
        <v>1.67</v>
      </c>
      <c r="Q3056" s="346" t="str">
        <f aca="false">N3056&amp;" "&amp;O3056</f>
        <v>61320 1120</v>
      </c>
      <c r="R3056" s="346" t="str">
        <f aca="false">N3056&amp;" "&amp;M3056&amp;" "&amp;O3056</f>
        <v>61320 2 1120</v>
      </c>
    </row>
    <row r="3057" customFormat="false" ht="11.25" hidden="false" customHeight="true" outlineLevel="0" collapsed="false">
      <c r="K3057" s="0" t="n">
        <v>2015</v>
      </c>
      <c r="L3057" s="0" t="n">
        <v>59</v>
      </c>
      <c r="M3057" s="0" t="n">
        <v>2</v>
      </c>
      <c r="N3057" s="0" t="n">
        <v>61410</v>
      </c>
      <c r="O3057" s="0" t="n">
        <v>1126</v>
      </c>
      <c r="P3057" s="346" t="n">
        <v>1.67</v>
      </c>
      <c r="Q3057" s="346" t="str">
        <f aca="false">N3057&amp;" "&amp;O3057</f>
        <v>61410 1126</v>
      </c>
      <c r="R3057" s="346" t="str">
        <f aca="false">N3057&amp;" "&amp;M3057&amp;" "&amp;O3057</f>
        <v>61410 2 1126</v>
      </c>
    </row>
    <row r="3058" customFormat="false" ht="11.25" hidden="false" customHeight="true" outlineLevel="0" collapsed="false">
      <c r="K3058" s="0" t="n">
        <v>2015</v>
      </c>
      <c r="L3058" s="0" t="n">
        <v>59</v>
      </c>
      <c r="M3058" s="0" t="n">
        <v>2</v>
      </c>
      <c r="N3058" s="0" t="n">
        <v>61410</v>
      </c>
      <c r="O3058" s="0" t="n">
        <v>1127</v>
      </c>
      <c r="P3058" s="346" t="n">
        <v>1</v>
      </c>
      <c r="Q3058" s="346" t="str">
        <f aca="false">N3058&amp;" "&amp;O3058</f>
        <v>61410 1127</v>
      </c>
      <c r="R3058" s="346" t="str">
        <f aca="false">N3058&amp;" "&amp;M3058&amp;" "&amp;O3058</f>
        <v>61410 2 1127</v>
      </c>
    </row>
    <row r="3059" customFormat="false" ht="11.25" hidden="false" customHeight="true" outlineLevel="0" collapsed="false">
      <c r="K3059" s="0" t="n">
        <v>2015</v>
      </c>
      <c r="L3059" s="0" t="n">
        <v>59</v>
      </c>
      <c r="M3059" s="0" t="n">
        <v>2</v>
      </c>
      <c r="N3059" s="0" t="n">
        <v>61410</v>
      </c>
      <c r="O3059" s="0" t="n">
        <v>1150</v>
      </c>
      <c r="P3059" s="346" t="n">
        <v>2.67</v>
      </c>
      <c r="Q3059" s="346" t="str">
        <f aca="false">N3059&amp;" "&amp;O3059</f>
        <v>61410 1150</v>
      </c>
      <c r="R3059" s="346" t="str">
        <f aca="false">N3059&amp;" "&amp;M3059&amp;" "&amp;O3059</f>
        <v>61410 2 1150</v>
      </c>
    </row>
    <row r="3060" customFormat="false" ht="11.25" hidden="false" customHeight="true" outlineLevel="0" collapsed="false">
      <c r="K3060" s="0" t="n">
        <v>2015</v>
      </c>
      <c r="L3060" s="0" t="n">
        <v>59</v>
      </c>
      <c r="M3060" s="0" t="n">
        <v>3</v>
      </c>
      <c r="N3060" s="0" t="n">
        <v>61100</v>
      </c>
      <c r="O3060" s="0" t="n">
        <v>1120</v>
      </c>
      <c r="P3060" s="346" t="n">
        <v>42</v>
      </c>
      <c r="Q3060" s="346" t="str">
        <f aca="false">N3060&amp;" "&amp;O3060</f>
        <v>61100 1120</v>
      </c>
      <c r="R3060" s="346" t="str">
        <f aca="false">N3060&amp;" "&amp;M3060&amp;" "&amp;O3060</f>
        <v>61100 3 1120</v>
      </c>
    </row>
    <row r="3061" customFormat="false" ht="11.25" hidden="false" customHeight="true" outlineLevel="0" collapsed="false">
      <c r="K3061" s="0" t="n">
        <v>2015</v>
      </c>
      <c r="L3061" s="0" t="n">
        <v>60</v>
      </c>
      <c r="M3061" s="0" t="n">
        <v>9</v>
      </c>
      <c r="N3061" s="0" t="n">
        <v>63000</v>
      </c>
      <c r="O3061" s="0" t="n">
        <v>1170</v>
      </c>
      <c r="P3061" s="346" t="n">
        <v>96.55</v>
      </c>
      <c r="Q3061" s="346" t="str">
        <f aca="false">N3061&amp;" "&amp;O3061</f>
        <v>63000 1170</v>
      </c>
      <c r="R3061" s="346" t="str">
        <f aca="false">N3061&amp;" "&amp;M3061&amp;" "&amp;O3061</f>
        <v>63000 9 1170</v>
      </c>
    </row>
    <row r="3062" customFormat="false" ht="11.25" hidden="false" customHeight="true" outlineLevel="0" collapsed="false">
      <c r="K3062" s="0" t="n">
        <v>2015</v>
      </c>
      <c r="L3062" s="0" t="n">
        <v>60</v>
      </c>
      <c r="M3062" s="0" t="n">
        <v>9</v>
      </c>
      <c r="N3062" s="0" t="n">
        <v>63000</v>
      </c>
      <c r="O3062" s="0" t="n">
        <v>1150</v>
      </c>
      <c r="P3062" s="346" t="n">
        <v>3</v>
      </c>
      <c r="Q3062" s="346" t="str">
        <f aca="false">N3062&amp;" "&amp;O3062</f>
        <v>63000 1150</v>
      </c>
      <c r="R3062" s="346" t="str">
        <f aca="false">N3062&amp;" "&amp;M3062&amp;" "&amp;O3062</f>
        <v>63000 9 1150</v>
      </c>
    </row>
    <row r="3063" customFormat="false" ht="11.25" hidden="false" customHeight="true" outlineLevel="0" collapsed="false">
      <c r="K3063" s="0" t="n">
        <v>2015</v>
      </c>
      <c r="L3063" s="0" t="n">
        <v>60</v>
      </c>
      <c r="M3063" s="0" t="n">
        <v>9</v>
      </c>
      <c r="N3063" s="0" t="n">
        <v>64000</v>
      </c>
      <c r="O3063" s="0" t="n">
        <v>1150</v>
      </c>
      <c r="P3063" s="346" t="n">
        <v>3</v>
      </c>
      <c r="Q3063" s="346" t="str">
        <f aca="false">N3063&amp;" "&amp;O3063</f>
        <v>64000 1150</v>
      </c>
      <c r="R3063" s="346" t="str">
        <f aca="false">N3063&amp;" "&amp;M3063&amp;" "&amp;O3063</f>
        <v>64000 9 1150</v>
      </c>
    </row>
    <row r="3064" customFormat="false" ht="11.25" hidden="false" customHeight="true" outlineLevel="0" collapsed="false">
      <c r="K3064" s="0" t="n">
        <v>2015</v>
      </c>
      <c r="L3064" s="0" t="n">
        <v>60</v>
      </c>
      <c r="M3064" s="0" t="n">
        <v>9</v>
      </c>
      <c r="N3064" s="0" t="n">
        <v>64000</v>
      </c>
      <c r="O3064" s="0" t="n">
        <v>1160</v>
      </c>
      <c r="P3064" s="346" t="n">
        <v>25</v>
      </c>
      <c r="Q3064" s="346" t="str">
        <f aca="false">N3064&amp;" "&amp;O3064</f>
        <v>64000 1160</v>
      </c>
      <c r="R3064" s="346" t="str">
        <f aca="false">N3064&amp;" "&amp;M3064&amp;" "&amp;O3064</f>
        <v>64000 9 1160</v>
      </c>
    </row>
    <row r="3065" customFormat="false" ht="11.25" hidden="false" customHeight="true" outlineLevel="0" collapsed="false">
      <c r="K3065" s="0" t="n">
        <v>2015</v>
      </c>
      <c r="L3065" s="0" t="n">
        <v>60</v>
      </c>
      <c r="M3065" s="0" t="n">
        <v>9</v>
      </c>
      <c r="N3065" s="0" t="n">
        <v>64000</v>
      </c>
      <c r="O3065" s="0" t="n">
        <v>1180</v>
      </c>
      <c r="P3065" s="346" t="n">
        <v>9</v>
      </c>
      <c r="Q3065" s="346" t="str">
        <f aca="false">N3065&amp;" "&amp;O3065</f>
        <v>64000 1180</v>
      </c>
      <c r="R3065" s="346" t="str">
        <f aca="false">N3065&amp;" "&amp;M3065&amp;" "&amp;O3065</f>
        <v>64000 9 1180</v>
      </c>
    </row>
    <row r="3066" customFormat="false" ht="11.25" hidden="false" customHeight="true" outlineLevel="0" collapsed="false">
      <c r="K3066" s="0" t="n">
        <v>2015</v>
      </c>
      <c r="L3066" s="0" t="n">
        <v>60</v>
      </c>
      <c r="M3066" s="0" t="n">
        <v>9</v>
      </c>
      <c r="N3066" s="0" t="n">
        <v>64000</v>
      </c>
      <c r="O3066" s="0" t="n">
        <v>1190</v>
      </c>
      <c r="P3066" s="346" t="n">
        <v>96.95</v>
      </c>
      <c r="Q3066" s="346" t="str">
        <f aca="false">N3066&amp;" "&amp;O3066</f>
        <v>64000 1190</v>
      </c>
      <c r="R3066" s="346" t="str">
        <f aca="false">N3066&amp;" "&amp;M3066&amp;" "&amp;O3066</f>
        <v>64000 9 1190</v>
      </c>
    </row>
    <row r="3067" customFormat="false" ht="11.25" hidden="false" customHeight="true" outlineLevel="0" collapsed="false">
      <c r="K3067" s="0" t="n">
        <v>2015</v>
      </c>
      <c r="L3067" s="0" t="n">
        <v>60</v>
      </c>
      <c r="M3067" s="0" t="n">
        <v>9</v>
      </c>
      <c r="N3067" s="0" t="n">
        <v>65000</v>
      </c>
      <c r="O3067" s="0" t="n">
        <v>1110</v>
      </c>
      <c r="P3067" s="346" t="n">
        <v>2</v>
      </c>
      <c r="Q3067" s="346" t="str">
        <f aca="false">N3067&amp;" "&amp;O3067</f>
        <v>65000 1110</v>
      </c>
      <c r="R3067" s="346" t="str">
        <f aca="false">N3067&amp;" "&amp;M3067&amp;" "&amp;O3067</f>
        <v>65000 9 1110</v>
      </c>
    </row>
    <row r="3068" customFormat="false" ht="11.25" hidden="false" customHeight="true" outlineLevel="0" collapsed="false">
      <c r="K3068" s="0" t="n">
        <v>2015</v>
      </c>
      <c r="L3068" s="0" t="n">
        <v>60</v>
      </c>
      <c r="M3068" s="0" t="n">
        <v>9</v>
      </c>
      <c r="N3068" s="0" t="n">
        <v>65000</v>
      </c>
      <c r="O3068" s="0" t="n">
        <v>1140</v>
      </c>
      <c r="P3068" s="346" t="n">
        <v>4.41</v>
      </c>
      <c r="Q3068" s="346" t="str">
        <f aca="false">N3068&amp;" "&amp;O3068</f>
        <v>65000 1140</v>
      </c>
      <c r="R3068" s="346" t="str">
        <f aca="false">N3068&amp;" "&amp;M3068&amp;" "&amp;O3068</f>
        <v>65000 9 1140</v>
      </c>
    </row>
    <row r="3069" customFormat="false" ht="11.25" hidden="false" customHeight="true" outlineLevel="0" collapsed="false">
      <c r="K3069" s="0" t="n">
        <v>2015</v>
      </c>
      <c r="L3069" s="0" t="n">
        <v>60</v>
      </c>
      <c r="M3069" s="0" t="n">
        <v>9</v>
      </c>
      <c r="N3069" s="0" t="n">
        <v>65000</v>
      </c>
      <c r="O3069" s="0" t="n">
        <v>1150</v>
      </c>
      <c r="P3069" s="346" t="n">
        <v>1</v>
      </c>
      <c r="Q3069" s="346" t="str">
        <f aca="false">N3069&amp;" "&amp;O3069</f>
        <v>65000 1150</v>
      </c>
      <c r="R3069" s="346" t="str">
        <f aca="false">N3069&amp;" "&amp;M3069&amp;" "&amp;O3069</f>
        <v>65000 9 1150</v>
      </c>
    </row>
    <row r="3070" customFormat="false" ht="11.25" hidden="false" customHeight="true" outlineLevel="0" collapsed="false">
      <c r="K3070" s="0" t="n">
        <v>2015</v>
      </c>
      <c r="L3070" s="0" t="n">
        <v>60</v>
      </c>
      <c r="M3070" s="0" t="n">
        <v>9</v>
      </c>
      <c r="N3070" s="0" t="n">
        <v>65000</v>
      </c>
      <c r="O3070" s="0" t="n">
        <v>1190</v>
      </c>
      <c r="P3070" s="346" t="n">
        <v>90.91</v>
      </c>
      <c r="Q3070" s="346" t="str">
        <f aca="false">N3070&amp;" "&amp;O3070</f>
        <v>65000 1190</v>
      </c>
      <c r="R3070" s="346" t="str">
        <f aca="false">N3070&amp;" "&amp;M3070&amp;" "&amp;O3070</f>
        <v>65000 9 1190</v>
      </c>
    </row>
    <row r="3071" customFormat="false" ht="11.25" hidden="false" customHeight="true" outlineLevel="0" collapsed="false">
      <c r="K3071" s="0" t="n">
        <v>2015</v>
      </c>
      <c r="L3071" s="0" t="n">
        <v>60</v>
      </c>
      <c r="M3071" s="0" t="n">
        <v>9</v>
      </c>
      <c r="N3071" s="0" t="n">
        <v>68000</v>
      </c>
      <c r="O3071" s="0" t="n">
        <v>1110</v>
      </c>
      <c r="P3071" s="346" t="n">
        <v>1</v>
      </c>
      <c r="Q3071" s="346" t="str">
        <f aca="false">N3071&amp;" "&amp;O3071</f>
        <v>68000 1110</v>
      </c>
      <c r="R3071" s="346" t="str">
        <f aca="false">N3071&amp;" "&amp;M3071&amp;" "&amp;O3071</f>
        <v>68000 9 1110</v>
      </c>
    </row>
    <row r="3072" customFormat="false" ht="11.25" hidden="false" customHeight="true" outlineLevel="0" collapsed="false">
      <c r="K3072" s="0" t="n">
        <v>2015</v>
      </c>
      <c r="L3072" s="0" t="n">
        <v>60</v>
      </c>
      <c r="M3072" s="0" t="n">
        <v>9</v>
      </c>
      <c r="N3072" s="0" t="n">
        <v>68000</v>
      </c>
      <c r="O3072" s="0" t="n">
        <v>1120</v>
      </c>
      <c r="P3072" s="346" t="n">
        <v>10</v>
      </c>
      <c r="Q3072" s="346" t="str">
        <f aca="false">N3072&amp;" "&amp;O3072</f>
        <v>68000 1120</v>
      </c>
      <c r="R3072" s="346" t="str">
        <f aca="false">N3072&amp;" "&amp;M3072&amp;" "&amp;O3072</f>
        <v>68000 9 1120</v>
      </c>
    </row>
    <row r="3073" customFormat="false" ht="11.25" hidden="false" customHeight="true" outlineLevel="0" collapsed="false">
      <c r="K3073" s="0" t="n">
        <v>2015</v>
      </c>
      <c r="L3073" s="0" t="n">
        <v>60</v>
      </c>
      <c r="M3073" s="0" t="n">
        <v>9</v>
      </c>
      <c r="N3073" s="0" t="n">
        <v>68000</v>
      </c>
      <c r="O3073" s="0" t="n">
        <v>1141</v>
      </c>
      <c r="P3073" s="346" t="n">
        <v>16</v>
      </c>
      <c r="Q3073" s="346" t="str">
        <f aca="false">N3073&amp;" "&amp;O3073</f>
        <v>68000 1141</v>
      </c>
      <c r="R3073" s="346" t="str">
        <f aca="false">N3073&amp;" "&amp;M3073&amp;" "&amp;O3073</f>
        <v>68000 9 1141</v>
      </c>
    </row>
    <row r="3074" customFormat="false" ht="11.25" hidden="false" customHeight="true" outlineLevel="0" collapsed="false">
      <c r="K3074" s="0" t="n">
        <v>2015</v>
      </c>
      <c r="L3074" s="0" t="n">
        <v>60</v>
      </c>
      <c r="M3074" s="0" t="n">
        <v>9</v>
      </c>
      <c r="N3074" s="0" t="n">
        <v>68000</v>
      </c>
      <c r="O3074" s="0" t="n">
        <v>1150</v>
      </c>
      <c r="P3074" s="346" t="n">
        <v>1</v>
      </c>
      <c r="Q3074" s="346" t="str">
        <f aca="false">N3074&amp;" "&amp;O3074</f>
        <v>68000 1150</v>
      </c>
      <c r="R3074" s="346" t="str">
        <f aca="false">N3074&amp;" "&amp;M3074&amp;" "&amp;O3074</f>
        <v>68000 9 1150</v>
      </c>
    </row>
    <row r="3075" customFormat="false" ht="11.25" hidden="false" customHeight="true" outlineLevel="0" collapsed="false">
      <c r="K3075" s="0" t="n">
        <v>2015</v>
      </c>
      <c r="L3075" s="0" t="n">
        <v>60</v>
      </c>
      <c r="M3075" s="0" t="n">
        <v>9</v>
      </c>
      <c r="N3075" s="0" t="n">
        <v>63000</v>
      </c>
      <c r="O3075" s="0" t="n">
        <v>1160</v>
      </c>
      <c r="P3075" s="346" t="n">
        <v>6</v>
      </c>
      <c r="Q3075" s="346" t="str">
        <f aca="false">N3075&amp;" "&amp;O3075</f>
        <v>63000 1160</v>
      </c>
      <c r="R3075" s="346" t="str">
        <f aca="false">N3075&amp;" "&amp;M3075&amp;" "&amp;O3075</f>
        <v>63000 9 1160</v>
      </c>
    </row>
    <row r="3076" customFormat="false" ht="11.25" hidden="false" customHeight="true" outlineLevel="0" collapsed="false">
      <c r="K3076" s="0" t="n">
        <v>2015</v>
      </c>
      <c r="L3076" s="0" t="n">
        <v>60</v>
      </c>
      <c r="M3076" s="0" t="n">
        <v>2</v>
      </c>
      <c r="N3076" s="0" t="n">
        <v>61100</v>
      </c>
      <c r="O3076" s="0" t="n">
        <v>1120</v>
      </c>
      <c r="P3076" s="346" t="n">
        <v>349.06</v>
      </c>
      <c r="Q3076" s="346" t="str">
        <f aca="false">N3076&amp;" "&amp;O3076</f>
        <v>61100 1120</v>
      </c>
      <c r="R3076" s="346" t="str">
        <f aca="false">N3076&amp;" "&amp;M3076&amp;" "&amp;O3076</f>
        <v>61100 2 1120</v>
      </c>
    </row>
    <row r="3077" customFormat="false" ht="11.25" hidden="false" customHeight="true" outlineLevel="0" collapsed="false">
      <c r="K3077" s="0" t="n">
        <v>2015</v>
      </c>
      <c r="L3077" s="0" t="n">
        <v>60</v>
      </c>
      <c r="M3077" s="0" t="n">
        <v>2</v>
      </c>
      <c r="N3077" s="0" t="n">
        <v>61100</v>
      </c>
      <c r="O3077" s="0" t="n">
        <v>1151</v>
      </c>
      <c r="P3077" s="346" t="n">
        <v>88.01</v>
      </c>
      <c r="Q3077" s="346" t="str">
        <f aca="false">N3077&amp;" "&amp;O3077</f>
        <v>61100 1151</v>
      </c>
      <c r="R3077" s="346" t="str">
        <f aca="false">N3077&amp;" "&amp;M3077&amp;" "&amp;O3077</f>
        <v>61100 2 1151</v>
      </c>
    </row>
    <row r="3078" customFormat="false" ht="11.25" hidden="false" customHeight="true" outlineLevel="0" collapsed="false">
      <c r="K3078" s="0" t="n">
        <v>2015</v>
      </c>
      <c r="L3078" s="0" t="n">
        <v>60</v>
      </c>
      <c r="M3078" s="0" t="n">
        <v>2</v>
      </c>
      <c r="N3078" s="0" t="n">
        <v>61100</v>
      </c>
      <c r="O3078" s="0" t="n">
        <v>1520</v>
      </c>
      <c r="P3078" s="346" t="n">
        <v>22.75</v>
      </c>
      <c r="Q3078" s="346" t="str">
        <f aca="false">N3078&amp;" "&amp;O3078</f>
        <v>61100 1520</v>
      </c>
      <c r="R3078" s="346" t="str">
        <f aca="false">N3078&amp;" "&amp;M3078&amp;" "&amp;O3078</f>
        <v>61100 2 1520</v>
      </c>
    </row>
    <row r="3079" customFormat="false" ht="11.25" hidden="false" customHeight="true" outlineLevel="0" collapsed="false">
      <c r="K3079" s="0" t="n">
        <v>2015</v>
      </c>
      <c r="L3079" s="0" t="n">
        <v>60</v>
      </c>
      <c r="M3079" s="0" t="n">
        <v>2</v>
      </c>
      <c r="N3079" s="0" t="n">
        <v>61210</v>
      </c>
      <c r="O3079" s="0" t="n">
        <v>1120</v>
      </c>
      <c r="P3079" s="346" t="n">
        <v>12</v>
      </c>
      <c r="Q3079" s="346" t="str">
        <f aca="false">N3079&amp;" "&amp;O3079</f>
        <v>61210 1120</v>
      </c>
      <c r="R3079" s="346" t="str">
        <f aca="false">N3079&amp;" "&amp;M3079&amp;" "&amp;O3079</f>
        <v>61210 2 1120</v>
      </c>
    </row>
    <row r="3080" customFormat="false" ht="11.25" hidden="false" customHeight="true" outlineLevel="0" collapsed="false">
      <c r="K3080" s="0" t="n">
        <v>2015</v>
      </c>
      <c r="L3080" s="0" t="n">
        <v>60</v>
      </c>
      <c r="M3080" s="0" t="n">
        <v>2</v>
      </c>
      <c r="N3080" s="0" t="n">
        <v>61210</v>
      </c>
      <c r="O3080" s="0" t="n">
        <v>1520</v>
      </c>
      <c r="P3080" s="346" t="n">
        <v>0.26</v>
      </c>
      <c r="Q3080" s="346" t="str">
        <f aca="false">N3080&amp;" "&amp;O3080</f>
        <v>61210 1520</v>
      </c>
      <c r="R3080" s="346" t="str">
        <f aca="false">N3080&amp;" "&amp;M3080&amp;" "&amp;O3080</f>
        <v>61210 2 1520</v>
      </c>
    </row>
    <row r="3081" customFormat="false" ht="11.25" hidden="false" customHeight="true" outlineLevel="0" collapsed="false">
      <c r="K3081" s="0" t="n">
        <v>2015</v>
      </c>
      <c r="L3081" s="0" t="n">
        <v>60</v>
      </c>
      <c r="M3081" s="0" t="n">
        <v>2</v>
      </c>
      <c r="N3081" s="0" t="n">
        <v>61220</v>
      </c>
      <c r="O3081" s="0" t="n">
        <v>1130</v>
      </c>
      <c r="P3081" s="346" t="n">
        <v>2</v>
      </c>
      <c r="Q3081" s="346" t="str">
        <f aca="false">N3081&amp;" "&amp;O3081</f>
        <v>61220 1130</v>
      </c>
      <c r="R3081" s="346" t="str">
        <f aca="false">N3081&amp;" "&amp;M3081&amp;" "&amp;O3081</f>
        <v>61220 2 1130</v>
      </c>
    </row>
    <row r="3082" customFormat="false" ht="11.25" hidden="false" customHeight="true" outlineLevel="0" collapsed="false">
      <c r="K3082" s="0" t="n">
        <v>2015</v>
      </c>
      <c r="L3082" s="0" t="n">
        <v>60</v>
      </c>
      <c r="M3082" s="0" t="n">
        <v>2</v>
      </c>
      <c r="N3082" s="0" t="n">
        <v>61230</v>
      </c>
      <c r="O3082" s="0" t="n">
        <v>1120</v>
      </c>
      <c r="P3082" s="346" t="n">
        <v>0.7</v>
      </c>
      <c r="Q3082" s="346" t="str">
        <f aca="false">N3082&amp;" "&amp;O3082</f>
        <v>61230 1120</v>
      </c>
      <c r="R3082" s="346" t="str">
        <f aca="false">N3082&amp;" "&amp;M3082&amp;" "&amp;O3082</f>
        <v>61230 2 1120</v>
      </c>
    </row>
    <row r="3083" customFormat="false" ht="11.25" hidden="false" customHeight="true" outlineLevel="0" collapsed="false">
      <c r="K3083" s="0" t="n">
        <v>2015</v>
      </c>
      <c r="L3083" s="0" t="n">
        <v>60</v>
      </c>
      <c r="M3083" s="0" t="n">
        <v>2</v>
      </c>
      <c r="N3083" s="0" t="n">
        <v>61310</v>
      </c>
      <c r="O3083" s="0" t="n">
        <v>1110</v>
      </c>
      <c r="P3083" s="346" t="n">
        <v>8.5</v>
      </c>
      <c r="Q3083" s="346" t="str">
        <f aca="false">N3083&amp;" "&amp;O3083</f>
        <v>61310 1110</v>
      </c>
      <c r="R3083" s="346" t="str">
        <f aca="false">N3083&amp;" "&amp;M3083&amp;" "&amp;O3083</f>
        <v>61310 2 1110</v>
      </c>
    </row>
    <row r="3084" customFormat="false" ht="11.25" hidden="false" customHeight="true" outlineLevel="0" collapsed="false">
      <c r="K3084" s="0" t="n">
        <v>2015</v>
      </c>
      <c r="L3084" s="0" t="n">
        <v>60</v>
      </c>
      <c r="M3084" s="0" t="n">
        <v>2</v>
      </c>
      <c r="N3084" s="0" t="n">
        <v>61310</v>
      </c>
      <c r="O3084" s="0" t="n">
        <v>1120</v>
      </c>
      <c r="P3084" s="346" t="n">
        <v>6</v>
      </c>
      <c r="Q3084" s="346" t="str">
        <f aca="false">N3084&amp;" "&amp;O3084</f>
        <v>61310 1120</v>
      </c>
      <c r="R3084" s="346" t="str">
        <f aca="false">N3084&amp;" "&amp;M3084&amp;" "&amp;O3084</f>
        <v>61310 2 1120</v>
      </c>
    </row>
    <row r="3085" customFormat="false" ht="11.25" hidden="false" customHeight="true" outlineLevel="0" collapsed="false">
      <c r="K3085" s="0" t="n">
        <v>2015</v>
      </c>
      <c r="L3085" s="0" t="n">
        <v>60</v>
      </c>
      <c r="M3085" s="0" t="n">
        <v>2</v>
      </c>
      <c r="N3085" s="0" t="n">
        <v>61310</v>
      </c>
      <c r="O3085" s="0" t="n">
        <v>1150</v>
      </c>
      <c r="P3085" s="346" t="n">
        <v>8</v>
      </c>
      <c r="Q3085" s="346" t="str">
        <f aca="false">N3085&amp;" "&amp;O3085</f>
        <v>61310 1150</v>
      </c>
      <c r="R3085" s="346" t="str">
        <f aca="false">N3085&amp;" "&amp;M3085&amp;" "&amp;O3085</f>
        <v>61310 2 1150</v>
      </c>
    </row>
    <row r="3086" customFormat="false" ht="11.25" hidden="false" customHeight="true" outlineLevel="0" collapsed="false">
      <c r="K3086" s="0" t="n">
        <v>2015</v>
      </c>
      <c r="L3086" s="0" t="n">
        <v>60</v>
      </c>
      <c r="M3086" s="0" t="n">
        <v>2</v>
      </c>
      <c r="N3086" s="0" t="n">
        <v>61320</v>
      </c>
      <c r="O3086" s="0" t="n">
        <v>1122</v>
      </c>
      <c r="P3086" s="346" t="n">
        <v>11</v>
      </c>
      <c r="Q3086" s="346" t="str">
        <f aca="false">N3086&amp;" "&amp;O3086</f>
        <v>61320 1122</v>
      </c>
      <c r="R3086" s="346" t="str">
        <f aca="false">N3086&amp;" "&amp;M3086&amp;" "&amp;O3086</f>
        <v>61320 2 1122</v>
      </c>
    </row>
    <row r="3087" customFormat="false" ht="11.25" hidden="false" customHeight="true" outlineLevel="0" collapsed="false">
      <c r="K3087" s="0" t="n">
        <v>2015</v>
      </c>
      <c r="L3087" s="0" t="n">
        <v>60</v>
      </c>
      <c r="M3087" s="0" t="n">
        <v>2</v>
      </c>
      <c r="N3087" s="0" t="n">
        <v>61410</v>
      </c>
      <c r="O3087" s="0" t="n">
        <v>1126</v>
      </c>
      <c r="P3087" s="346" t="n">
        <v>11</v>
      </c>
      <c r="Q3087" s="346" t="str">
        <f aca="false">N3087&amp;" "&amp;O3087</f>
        <v>61410 1126</v>
      </c>
      <c r="R3087" s="346" t="str">
        <f aca="false">N3087&amp;" "&amp;M3087&amp;" "&amp;O3087</f>
        <v>61410 2 1126</v>
      </c>
    </row>
    <row r="3088" customFormat="false" ht="11.25" hidden="false" customHeight="true" outlineLevel="0" collapsed="false">
      <c r="K3088" s="0" t="n">
        <v>2015</v>
      </c>
      <c r="L3088" s="0" t="n">
        <v>60</v>
      </c>
      <c r="M3088" s="0" t="n">
        <v>2</v>
      </c>
      <c r="N3088" s="0" t="n">
        <v>61410</v>
      </c>
      <c r="O3088" s="0" t="n">
        <v>1127</v>
      </c>
      <c r="P3088" s="346" t="n">
        <v>3</v>
      </c>
      <c r="Q3088" s="346" t="str">
        <f aca="false">N3088&amp;" "&amp;O3088</f>
        <v>61410 1127</v>
      </c>
      <c r="R3088" s="346" t="str">
        <f aca="false">N3088&amp;" "&amp;M3088&amp;" "&amp;O3088</f>
        <v>61410 2 1127</v>
      </c>
    </row>
    <row r="3089" customFormat="false" ht="11.25" hidden="false" customHeight="true" outlineLevel="0" collapsed="false">
      <c r="K3089" s="0" t="n">
        <v>2015</v>
      </c>
      <c r="L3089" s="0" t="n">
        <v>60</v>
      </c>
      <c r="M3089" s="0" t="n">
        <v>2</v>
      </c>
      <c r="N3089" s="0" t="n">
        <v>61410</v>
      </c>
      <c r="O3089" s="0" t="n">
        <v>1150</v>
      </c>
      <c r="P3089" s="346" t="n">
        <v>15.87</v>
      </c>
      <c r="Q3089" s="346" t="str">
        <f aca="false">N3089&amp;" "&amp;O3089</f>
        <v>61410 1150</v>
      </c>
      <c r="R3089" s="346" t="str">
        <f aca="false">N3089&amp;" "&amp;M3089&amp;" "&amp;O3089</f>
        <v>61410 2 1150</v>
      </c>
    </row>
    <row r="3090" customFormat="false" ht="11.25" hidden="false" customHeight="true" outlineLevel="0" collapsed="false">
      <c r="K3090" s="0" t="n">
        <v>2015</v>
      </c>
      <c r="L3090" s="0" t="n">
        <v>60</v>
      </c>
      <c r="M3090" s="0" t="n">
        <v>3</v>
      </c>
      <c r="N3090" s="0" t="n">
        <v>61100</v>
      </c>
      <c r="O3090" s="0" t="n">
        <v>1120</v>
      </c>
      <c r="P3090" s="346" t="n">
        <v>380.7</v>
      </c>
      <c r="Q3090" s="346" t="str">
        <f aca="false">N3090&amp;" "&amp;O3090</f>
        <v>61100 1120</v>
      </c>
      <c r="R3090" s="346" t="str">
        <f aca="false">N3090&amp;" "&amp;M3090&amp;" "&amp;O3090</f>
        <v>61100 3 1120</v>
      </c>
    </row>
    <row r="3091" customFormat="false" ht="11.25" hidden="false" customHeight="true" outlineLevel="0" collapsed="false">
      <c r="K3091" s="0" t="n">
        <v>2015</v>
      </c>
      <c r="L3091" s="0" t="n">
        <v>60</v>
      </c>
      <c r="M3091" s="0" t="n">
        <v>3</v>
      </c>
      <c r="N3091" s="0" t="n">
        <v>61100</v>
      </c>
      <c r="O3091" s="0" t="n">
        <v>1151</v>
      </c>
      <c r="P3091" s="346" t="n">
        <v>88.79</v>
      </c>
      <c r="Q3091" s="346" t="str">
        <f aca="false">N3091&amp;" "&amp;O3091</f>
        <v>61100 1151</v>
      </c>
      <c r="R3091" s="346" t="str">
        <f aca="false">N3091&amp;" "&amp;M3091&amp;" "&amp;O3091</f>
        <v>61100 3 1151</v>
      </c>
    </row>
    <row r="3092" customFormat="false" ht="11.25" hidden="false" customHeight="true" outlineLevel="0" collapsed="false">
      <c r="K3092" s="0" t="n">
        <v>2015</v>
      </c>
      <c r="L3092" s="0" t="n">
        <v>60</v>
      </c>
      <c r="M3092" s="0" t="n">
        <v>3</v>
      </c>
      <c r="N3092" s="0" t="n">
        <v>61100</v>
      </c>
      <c r="O3092" s="0" t="n">
        <v>1520</v>
      </c>
      <c r="P3092" s="346" t="n">
        <v>23.66</v>
      </c>
      <c r="Q3092" s="346" t="str">
        <f aca="false">N3092&amp;" "&amp;O3092</f>
        <v>61100 1520</v>
      </c>
      <c r="R3092" s="346" t="str">
        <f aca="false">N3092&amp;" "&amp;M3092&amp;" "&amp;O3092</f>
        <v>61100 3 1520</v>
      </c>
    </row>
    <row r="3093" customFormat="false" ht="11.25" hidden="false" customHeight="true" outlineLevel="0" collapsed="false">
      <c r="K3093" s="0" t="n">
        <v>2015</v>
      </c>
      <c r="L3093" s="0" t="n">
        <v>60</v>
      </c>
      <c r="M3093" s="0" t="n">
        <v>3</v>
      </c>
      <c r="N3093" s="0" t="n">
        <v>61210</v>
      </c>
      <c r="O3093" s="0" t="n">
        <v>1120</v>
      </c>
      <c r="P3093" s="346" t="n">
        <v>17.5</v>
      </c>
      <c r="Q3093" s="346" t="str">
        <f aca="false">N3093&amp;" "&amp;O3093</f>
        <v>61210 1120</v>
      </c>
      <c r="R3093" s="346" t="str">
        <f aca="false">N3093&amp;" "&amp;M3093&amp;" "&amp;O3093</f>
        <v>61210 3 1120</v>
      </c>
    </row>
    <row r="3094" customFormat="false" ht="11.25" hidden="false" customHeight="true" outlineLevel="0" collapsed="false">
      <c r="K3094" s="0" t="n">
        <v>2015</v>
      </c>
      <c r="L3094" s="0" t="n">
        <v>60</v>
      </c>
      <c r="M3094" s="0" t="n">
        <v>3</v>
      </c>
      <c r="N3094" s="0" t="n">
        <v>61210</v>
      </c>
      <c r="O3094" s="0" t="n">
        <v>1140</v>
      </c>
      <c r="P3094" s="346" t="n">
        <v>8.48</v>
      </c>
      <c r="Q3094" s="346" t="str">
        <f aca="false">N3094&amp;" "&amp;O3094</f>
        <v>61210 1140</v>
      </c>
      <c r="R3094" s="346" t="str">
        <f aca="false">N3094&amp;" "&amp;M3094&amp;" "&amp;O3094</f>
        <v>61210 3 1140</v>
      </c>
    </row>
    <row r="3095" customFormat="false" ht="11.25" hidden="false" customHeight="true" outlineLevel="0" collapsed="false">
      <c r="K3095" s="0" t="n">
        <v>2015</v>
      </c>
      <c r="L3095" s="0" t="n">
        <v>60</v>
      </c>
      <c r="M3095" s="0" t="n">
        <v>3</v>
      </c>
      <c r="N3095" s="0" t="n">
        <v>61210</v>
      </c>
      <c r="O3095" s="0" t="n">
        <v>1150</v>
      </c>
      <c r="P3095" s="346" t="n">
        <v>10</v>
      </c>
      <c r="Q3095" s="346" t="str">
        <f aca="false">N3095&amp;" "&amp;O3095</f>
        <v>61210 1150</v>
      </c>
      <c r="R3095" s="346" t="str">
        <f aca="false">N3095&amp;" "&amp;M3095&amp;" "&amp;O3095</f>
        <v>61210 3 1150</v>
      </c>
    </row>
    <row r="3096" customFormat="false" ht="11.25" hidden="false" customHeight="true" outlineLevel="0" collapsed="false">
      <c r="K3096" s="0" t="n">
        <v>2015</v>
      </c>
      <c r="L3096" s="0" t="n">
        <v>60</v>
      </c>
      <c r="M3096" s="0" t="n">
        <v>3</v>
      </c>
      <c r="N3096" s="0" t="n">
        <v>61210</v>
      </c>
      <c r="O3096" s="0" t="n">
        <v>1520</v>
      </c>
      <c r="P3096" s="346" t="n">
        <v>0.55</v>
      </c>
      <c r="Q3096" s="346" t="str">
        <f aca="false">N3096&amp;" "&amp;O3096</f>
        <v>61210 1520</v>
      </c>
      <c r="R3096" s="346" t="str">
        <f aca="false">N3096&amp;" "&amp;M3096&amp;" "&amp;O3096</f>
        <v>61210 3 1520</v>
      </c>
    </row>
    <row r="3097" customFormat="false" ht="11.25" hidden="false" customHeight="true" outlineLevel="0" collapsed="false">
      <c r="K3097" s="0" t="n">
        <v>2015</v>
      </c>
      <c r="L3097" s="0" t="n">
        <v>60</v>
      </c>
      <c r="M3097" s="0" t="n">
        <v>3</v>
      </c>
      <c r="N3097" s="0" t="n">
        <v>61220</v>
      </c>
      <c r="O3097" s="0" t="n">
        <v>1130</v>
      </c>
      <c r="P3097" s="346" t="n">
        <v>3</v>
      </c>
      <c r="Q3097" s="346" t="str">
        <f aca="false">N3097&amp;" "&amp;O3097</f>
        <v>61220 1130</v>
      </c>
      <c r="R3097" s="346" t="str">
        <f aca="false">N3097&amp;" "&amp;M3097&amp;" "&amp;O3097</f>
        <v>61220 3 1130</v>
      </c>
    </row>
    <row r="3098" customFormat="false" ht="11.25" hidden="false" customHeight="true" outlineLevel="0" collapsed="false">
      <c r="K3098" s="0" t="n">
        <v>2015</v>
      </c>
      <c r="L3098" s="0" t="n">
        <v>60</v>
      </c>
      <c r="M3098" s="0" t="n">
        <v>3</v>
      </c>
      <c r="N3098" s="0" t="n">
        <v>61230</v>
      </c>
      <c r="O3098" s="0" t="n">
        <v>1120</v>
      </c>
      <c r="P3098" s="346" t="n">
        <v>1.97</v>
      </c>
      <c r="Q3098" s="346" t="str">
        <f aca="false">N3098&amp;" "&amp;O3098</f>
        <v>61230 1120</v>
      </c>
      <c r="R3098" s="346" t="str">
        <f aca="false">N3098&amp;" "&amp;M3098&amp;" "&amp;O3098</f>
        <v>61230 3 1120</v>
      </c>
    </row>
    <row r="3099" customFormat="false" ht="11.25" hidden="false" customHeight="true" outlineLevel="0" collapsed="false">
      <c r="K3099" s="0" t="n">
        <v>2015</v>
      </c>
      <c r="L3099" s="0" t="n">
        <v>60</v>
      </c>
      <c r="M3099" s="0" t="n">
        <v>3</v>
      </c>
      <c r="N3099" s="0" t="n">
        <v>61310</v>
      </c>
      <c r="O3099" s="0" t="n">
        <v>1110</v>
      </c>
      <c r="P3099" s="346" t="n">
        <v>9.5</v>
      </c>
      <c r="Q3099" s="346" t="str">
        <f aca="false">N3099&amp;" "&amp;O3099</f>
        <v>61310 1110</v>
      </c>
      <c r="R3099" s="346" t="str">
        <f aca="false">N3099&amp;" "&amp;M3099&amp;" "&amp;O3099</f>
        <v>61310 3 1110</v>
      </c>
    </row>
    <row r="3100" customFormat="false" ht="11.25" hidden="false" customHeight="true" outlineLevel="0" collapsed="false">
      <c r="K3100" s="0" t="n">
        <v>2015</v>
      </c>
      <c r="L3100" s="0" t="n">
        <v>60</v>
      </c>
      <c r="M3100" s="0" t="n">
        <v>3</v>
      </c>
      <c r="N3100" s="0" t="n">
        <v>61310</v>
      </c>
      <c r="O3100" s="0" t="n">
        <v>1120</v>
      </c>
      <c r="P3100" s="346" t="n">
        <v>4.54</v>
      </c>
      <c r="Q3100" s="346" t="str">
        <f aca="false">N3100&amp;" "&amp;O3100</f>
        <v>61310 1120</v>
      </c>
      <c r="R3100" s="346" t="str">
        <f aca="false">N3100&amp;" "&amp;M3100&amp;" "&amp;O3100</f>
        <v>61310 3 1120</v>
      </c>
    </row>
    <row r="3101" customFormat="false" ht="11.25" hidden="false" customHeight="true" outlineLevel="0" collapsed="false">
      <c r="K3101" s="0" t="n">
        <v>2015</v>
      </c>
      <c r="L3101" s="0" t="n">
        <v>60</v>
      </c>
      <c r="M3101" s="0" t="n">
        <v>3</v>
      </c>
      <c r="N3101" s="0" t="n">
        <v>61310</v>
      </c>
      <c r="O3101" s="0" t="n">
        <v>1150</v>
      </c>
      <c r="P3101" s="346" t="n">
        <v>2</v>
      </c>
      <c r="Q3101" s="346" t="str">
        <f aca="false">N3101&amp;" "&amp;O3101</f>
        <v>61310 1150</v>
      </c>
      <c r="R3101" s="346" t="str">
        <f aca="false">N3101&amp;" "&amp;M3101&amp;" "&amp;O3101</f>
        <v>61310 3 1150</v>
      </c>
    </row>
    <row r="3102" customFormat="false" ht="11.25" hidden="false" customHeight="true" outlineLevel="0" collapsed="false">
      <c r="K3102" s="0" t="n">
        <v>2015</v>
      </c>
      <c r="L3102" s="0" t="n">
        <v>60</v>
      </c>
      <c r="M3102" s="0" t="n">
        <v>3</v>
      </c>
      <c r="N3102" s="0" t="n">
        <v>61320</v>
      </c>
      <c r="O3102" s="0" t="n">
        <v>1122</v>
      </c>
      <c r="P3102" s="346" t="n">
        <v>8</v>
      </c>
      <c r="Q3102" s="346" t="str">
        <f aca="false">N3102&amp;" "&amp;O3102</f>
        <v>61320 1122</v>
      </c>
      <c r="R3102" s="346" t="str">
        <f aca="false">N3102&amp;" "&amp;M3102&amp;" "&amp;O3102</f>
        <v>61320 3 1122</v>
      </c>
    </row>
    <row r="3103" customFormat="false" ht="11.25" hidden="false" customHeight="true" outlineLevel="0" collapsed="false">
      <c r="K3103" s="0" t="n">
        <v>2015</v>
      </c>
      <c r="L3103" s="0" t="n">
        <v>60</v>
      </c>
      <c r="M3103" s="0" t="n">
        <v>3</v>
      </c>
      <c r="N3103" s="0" t="n">
        <v>61410</v>
      </c>
      <c r="O3103" s="0" t="n">
        <v>1126</v>
      </c>
      <c r="P3103" s="346" t="n">
        <v>8</v>
      </c>
      <c r="Q3103" s="346" t="str">
        <f aca="false">N3103&amp;" "&amp;O3103</f>
        <v>61410 1126</v>
      </c>
      <c r="R3103" s="346" t="str">
        <f aca="false">N3103&amp;" "&amp;M3103&amp;" "&amp;O3103</f>
        <v>61410 3 1126</v>
      </c>
    </row>
    <row r="3104" customFormat="false" ht="11.25" hidden="false" customHeight="true" outlineLevel="0" collapsed="false">
      <c r="K3104" s="0" t="n">
        <v>2015</v>
      </c>
      <c r="L3104" s="0" t="n">
        <v>60</v>
      </c>
      <c r="M3104" s="0" t="n">
        <v>3</v>
      </c>
      <c r="N3104" s="0" t="n">
        <v>61410</v>
      </c>
      <c r="O3104" s="0" t="n">
        <v>1127</v>
      </c>
      <c r="P3104" s="346" t="n">
        <v>12</v>
      </c>
      <c r="Q3104" s="346" t="str">
        <f aca="false">N3104&amp;" "&amp;O3104</f>
        <v>61410 1127</v>
      </c>
      <c r="R3104" s="346" t="str">
        <f aca="false">N3104&amp;" "&amp;M3104&amp;" "&amp;O3104</f>
        <v>61410 3 1127</v>
      </c>
    </row>
    <row r="3105" customFormat="false" ht="11.25" hidden="false" customHeight="true" outlineLevel="0" collapsed="false">
      <c r="K3105" s="0" t="n">
        <v>2015</v>
      </c>
      <c r="L3105" s="0" t="n">
        <v>60</v>
      </c>
      <c r="M3105" s="0" t="n">
        <v>3</v>
      </c>
      <c r="N3105" s="0" t="n">
        <v>61410</v>
      </c>
      <c r="O3105" s="0" t="n">
        <v>1150</v>
      </c>
      <c r="P3105" s="346" t="n">
        <v>24.5</v>
      </c>
      <c r="Q3105" s="346" t="str">
        <f aca="false">N3105&amp;" "&amp;O3105</f>
        <v>61410 1150</v>
      </c>
      <c r="R3105" s="346" t="str">
        <f aca="false">N3105&amp;" "&amp;M3105&amp;" "&amp;O3105</f>
        <v>61410 3 1150</v>
      </c>
    </row>
    <row r="3106" customFormat="false" ht="11.25" hidden="false" customHeight="true" outlineLevel="0" collapsed="false">
      <c r="K3106" s="0" t="n">
        <v>2015</v>
      </c>
      <c r="L3106" s="0" t="n">
        <v>60</v>
      </c>
      <c r="M3106" s="0" t="n">
        <v>9</v>
      </c>
      <c r="N3106" s="0" t="n">
        <v>61100</v>
      </c>
      <c r="O3106" s="0" t="n">
        <v>1110</v>
      </c>
      <c r="P3106" s="346" t="n">
        <v>1</v>
      </c>
      <c r="Q3106" s="346" t="str">
        <f aca="false">N3106&amp;" "&amp;O3106</f>
        <v>61100 1110</v>
      </c>
      <c r="R3106" s="346" t="str">
        <f aca="false">N3106&amp;" "&amp;M3106&amp;" "&amp;O3106</f>
        <v>61100 9 1110</v>
      </c>
    </row>
    <row r="3107" customFormat="false" ht="11.25" hidden="false" customHeight="true" outlineLevel="0" collapsed="false">
      <c r="K3107" s="0" t="n">
        <v>2015</v>
      </c>
      <c r="L3107" s="0" t="n">
        <v>60</v>
      </c>
      <c r="M3107" s="0" t="n">
        <v>9</v>
      </c>
      <c r="N3107" s="0" t="n">
        <v>61100</v>
      </c>
      <c r="O3107" s="0" t="n">
        <v>1120</v>
      </c>
      <c r="P3107" s="346" t="n">
        <v>14.7</v>
      </c>
      <c r="Q3107" s="346" t="str">
        <f aca="false">N3107&amp;" "&amp;O3107</f>
        <v>61100 1120</v>
      </c>
      <c r="R3107" s="346" t="str">
        <f aca="false">N3107&amp;" "&amp;M3107&amp;" "&amp;O3107</f>
        <v>61100 9 1120</v>
      </c>
    </row>
    <row r="3108" customFormat="false" ht="11.25" hidden="false" customHeight="true" outlineLevel="0" collapsed="false">
      <c r="K3108" s="0" t="n">
        <v>2015</v>
      </c>
      <c r="L3108" s="0" t="n">
        <v>60</v>
      </c>
      <c r="M3108" s="0" t="n">
        <v>9</v>
      </c>
      <c r="N3108" s="0" t="n">
        <v>61100</v>
      </c>
      <c r="O3108" s="0" t="n">
        <v>1150</v>
      </c>
      <c r="P3108" s="346" t="n">
        <v>0.75</v>
      </c>
      <c r="Q3108" s="346" t="str">
        <f aca="false">N3108&amp;" "&amp;O3108</f>
        <v>61100 1150</v>
      </c>
      <c r="R3108" s="346" t="str">
        <f aca="false">N3108&amp;" "&amp;M3108&amp;" "&amp;O3108</f>
        <v>61100 9 1150</v>
      </c>
    </row>
    <row r="3109" customFormat="false" ht="11.25" hidden="false" customHeight="true" outlineLevel="0" collapsed="false">
      <c r="K3109" s="0" t="n">
        <v>2015</v>
      </c>
      <c r="L3109" s="0" t="n">
        <v>60</v>
      </c>
      <c r="M3109" s="0" t="n">
        <v>9</v>
      </c>
      <c r="N3109" s="0" t="n">
        <v>61100</v>
      </c>
      <c r="O3109" s="0" t="n">
        <v>1151</v>
      </c>
      <c r="P3109" s="346" t="n">
        <v>10.04</v>
      </c>
      <c r="Q3109" s="346" t="str">
        <f aca="false">N3109&amp;" "&amp;O3109</f>
        <v>61100 1151</v>
      </c>
      <c r="R3109" s="346" t="str">
        <f aca="false">N3109&amp;" "&amp;M3109&amp;" "&amp;O3109</f>
        <v>61100 9 1151</v>
      </c>
    </row>
    <row r="3110" customFormat="false" ht="11.25" hidden="false" customHeight="true" outlineLevel="0" collapsed="false">
      <c r="K3110" s="0" t="n">
        <v>2015</v>
      </c>
      <c r="L3110" s="0" t="n">
        <v>60</v>
      </c>
      <c r="M3110" s="0" t="n">
        <v>9</v>
      </c>
      <c r="N3110" s="0" t="n">
        <v>61100</v>
      </c>
      <c r="O3110" s="0" t="n">
        <v>1520</v>
      </c>
      <c r="P3110" s="346" t="n">
        <v>0.91</v>
      </c>
      <c r="Q3110" s="346" t="str">
        <f aca="false">N3110&amp;" "&amp;O3110</f>
        <v>61100 1520</v>
      </c>
      <c r="R3110" s="346" t="str">
        <f aca="false">N3110&amp;" "&amp;M3110&amp;" "&amp;O3110</f>
        <v>61100 9 1520</v>
      </c>
    </row>
    <row r="3111" customFormat="false" ht="11.25" hidden="false" customHeight="true" outlineLevel="0" collapsed="false">
      <c r="K3111" s="0" t="n">
        <v>2015</v>
      </c>
      <c r="L3111" s="0" t="n">
        <v>60</v>
      </c>
      <c r="M3111" s="0" t="n">
        <v>9</v>
      </c>
      <c r="N3111" s="0" t="n">
        <v>62100</v>
      </c>
      <c r="O3111" s="0" t="n">
        <v>1110</v>
      </c>
      <c r="P3111" s="346" t="n">
        <v>6</v>
      </c>
      <c r="Q3111" s="346" t="str">
        <f aca="false">N3111&amp;" "&amp;O3111</f>
        <v>62100 1110</v>
      </c>
      <c r="R3111" s="346" t="str">
        <f aca="false">N3111&amp;" "&amp;M3111&amp;" "&amp;O3111</f>
        <v>62100 9 1110</v>
      </c>
    </row>
    <row r="3112" customFormat="false" ht="11.25" hidden="false" customHeight="true" outlineLevel="0" collapsed="false">
      <c r="K3112" s="0" t="n">
        <v>2015</v>
      </c>
      <c r="L3112" s="0" t="n">
        <v>60</v>
      </c>
      <c r="M3112" s="0" t="n">
        <v>9</v>
      </c>
      <c r="N3112" s="0" t="n">
        <v>62100</v>
      </c>
      <c r="O3112" s="0" t="n">
        <v>1111</v>
      </c>
      <c r="P3112" s="346" t="n">
        <v>7</v>
      </c>
      <c r="Q3112" s="346" t="str">
        <f aca="false">N3112&amp;" "&amp;O3112</f>
        <v>62100 1111</v>
      </c>
      <c r="R3112" s="346" t="str">
        <f aca="false">N3112&amp;" "&amp;M3112&amp;" "&amp;O3112</f>
        <v>62100 9 1111</v>
      </c>
    </row>
    <row r="3113" customFormat="false" ht="11.25" hidden="false" customHeight="true" outlineLevel="0" collapsed="false">
      <c r="K3113" s="0" t="n">
        <v>2015</v>
      </c>
      <c r="L3113" s="0" t="n">
        <v>60</v>
      </c>
      <c r="M3113" s="0" t="n">
        <v>9</v>
      </c>
      <c r="N3113" s="0" t="n">
        <v>62100</v>
      </c>
      <c r="O3113" s="0" t="n">
        <v>1112</v>
      </c>
      <c r="P3113" s="346" t="n">
        <v>1</v>
      </c>
      <c r="Q3113" s="346" t="str">
        <f aca="false">N3113&amp;" "&amp;O3113</f>
        <v>62100 1112</v>
      </c>
      <c r="R3113" s="346" t="str">
        <f aca="false">N3113&amp;" "&amp;M3113&amp;" "&amp;O3113</f>
        <v>62100 9 1112</v>
      </c>
    </row>
    <row r="3114" customFormat="false" ht="11.25" hidden="false" customHeight="true" outlineLevel="0" collapsed="false">
      <c r="K3114" s="0" t="n">
        <v>2015</v>
      </c>
      <c r="L3114" s="0" t="n">
        <v>60</v>
      </c>
      <c r="M3114" s="0" t="n">
        <v>9</v>
      </c>
      <c r="N3114" s="0" t="n">
        <v>62100</v>
      </c>
      <c r="O3114" s="0" t="n">
        <v>1150</v>
      </c>
      <c r="P3114" s="346" t="n">
        <v>12</v>
      </c>
      <c r="Q3114" s="346" t="str">
        <f aca="false">N3114&amp;" "&amp;O3114</f>
        <v>62100 1150</v>
      </c>
      <c r="R3114" s="346" t="str">
        <f aca="false">N3114&amp;" "&amp;M3114&amp;" "&amp;O3114</f>
        <v>62100 9 1150</v>
      </c>
    </row>
    <row r="3115" customFormat="false" ht="11.25" hidden="false" customHeight="true" outlineLevel="0" collapsed="false">
      <c r="K3115" s="0" t="n">
        <v>2015</v>
      </c>
      <c r="L3115" s="0" t="n">
        <v>60</v>
      </c>
      <c r="M3115" s="0" t="n">
        <v>9</v>
      </c>
      <c r="N3115" s="0" t="n">
        <v>62200</v>
      </c>
      <c r="O3115" s="0" t="n">
        <v>1130</v>
      </c>
      <c r="P3115" s="346" t="n">
        <v>1</v>
      </c>
      <c r="Q3115" s="346" t="str">
        <f aca="false">N3115&amp;" "&amp;O3115</f>
        <v>62200 1130</v>
      </c>
      <c r="R3115" s="346" t="str">
        <f aca="false">N3115&amp;" "&amp;M3115&amp;" "&amp;O3115</f>
        <v>62200 9 1130</v>
      </c>
    </row>
    <row r="3116" customFormat="false" ht="11.25" hidden="false" customHeight="true" outlineLevel="0" collapsed="false">
      <c r="K3116" s="0" t="n">
        <v>2015</v>
      </c>
      <c r="L3116" s="0" t="n">
        <v>60</v>
      </c>
      <c r="M3116" s="0" t="n">
        <v>9</v>
      </c>
      <c r="N3116" s="0" t="n">
        <v>62200</v>
      </c>
      <c r="O3116" s="0" t="n">
        <v>1131</v>
      </c>
      <c r="P3116" s="346" t="n">
        <v>20</v>
      </c>
      <c r="Q3116" s="346" t="str">
        <f aca="false">N3116&amp;" "&amp;O3116</f>
        <v>62200 1131</v>
      </c>
      <c r="R3116" s="346" t="str">
        <f aca="false">N3116&amp;" "&amp;M3116&amp;" "&amp;O3116</f>
        <v>62200 9 1131</v>
      </c>
    </row>
    <row r="3117" customFormat="false" ht="11.25" hidden="false" customHeight="true" outlineLevel="0" collapsed="false">
      <c r="K3117" s="0" t="n">
        <v>2015</v>
      </c>
      <c r="L3117" s="0" t="n">
        <v>60</v>
      </c>
      <c r="M3117" s="0" t="n">
        <v>9</v>
      </c>
      <c r="N3117" s="0" t="n">
        <v>62200</v>
      </c>
      <c r="O3117" s="0" t="n">
        <v>1132</v>
      </c>
      <c r="P3117" s="346" t="n">
        <v>4</v>
      </c>
      <c r="Q3117" s="346" t="str">
        <f aca="false">N3117&amp;" "&amp;O3117</f>
        <v>62200 1132</v>
      </c>
      <c r="R3117" s="346" t="str">
        <f aca="false">N3117&amp;" "&amp;M3117&amp;" "&amp;O3117</f>
        <v>62200 9 1132</v>
      </c>
    </row>
    <row r="3118" customFormat="false" ht="11.25" hidden="false" customHeight="true" outlineLevel="0" collapsed="false">
      <c r="K3118" s="0" t="n">
        <v>2015</v>
      </c>
      <c r="L3118" s="0" t="n">
        <v>60</v>
      </c>
      <c r="M3118" s="0" t="n">
        <v>9</v>
      </c>
      <c r="N3118" s="0" t="n">
        <v>63000</v>
      </c>
      <c r="O3118" s="0" t="n">
        <v>1110</v>
      </c>
      <c r="P3118" s="346" t="n">
        <v>1</v>
      </c>
      <c r="Q3118" s="346" t="str">
        <f aca="false">N3118&amp;" "&amp;O3118</f>
        <v>63000 1110</v>
      </c>
      <c r="R3118" s="346" t="str">
        <f aca="false">N3118&amp;" "&amp;M3118&amp;" "&amp;O3118</f>
        <v>63000 9 1110</v>
      </c>
    </row>
    <row r="3119" customFormat="false" ht="11.25" hidden="false" customHeight="true" outlineLevel="0" collapsed="false">
      <c r="K3119" s="0" t="n">
        <v>2015</v>
      </c>
      <c r="L3119" s="0" t="n">
        <v>60</v>
      </c>
      <c r="M3119" s="0" t="n">
        <v>9</v>
      </c>
      <c r="N3119" s="0" t="n">
        <v>63000</v>
      </c>
      <c r="O3119" s="0" t="n">
        <v>1130</v>
      </c>
      <c r="P3119" s="346" t="n">
        <v>1</v>
      </c>
      <c r="Q3119" s="346" t="str">
        <f aca="false">N3119&amp;" "&amp;O3119</f>
        <v>63000 1130</v>
      </c>
      <c r="R3119" s="346" t="str">
        <f aca="false">N3119&amp;" "&amp;M3119&amp;" "&amp;O3119</f>
        <v>63000 9 1130</v>
      </c>
    </row>
    <row r="3120" customFormat="false" ht="11.25" hidden="false" customHeight="true" outlineLevel="0" collapsed="false">
      <c r="K3120" s="0" t="n">
        <v>2015</v>
      </c>
      <c r="L3120" s="0" t="n">
        <v>60</v>
      </c>
      <c r="M3120" s="0" t="n">
        <v>9</v>
      </c>
      <c r="N3120" s="0" t="n">
        <v>63000</v>
      </c>
      <c r="O3120" s="0" t="n">
        <v>1140</v>
      </c>
      <c r="P3120" s="346" t="n">
        <v>15</v>
      </c>
      <c r="Q3120" s="346" t="str">
        <f aca="false">N3120&amp;" "&amp;O3120</f>
        <v>63000 1140</v>
      </c>
      <c r="R3120" s="346" t="str">
        <f aca="false">N3120&amp;" "&amp;M3120&amp;" "&amp;O3120</f>
        <v>63000 9 1140</v>
      </c>
    </row>
    <row r="3121" customFormat="false" ht="11.25" hidden="false" customHeight="true" outlineLevel="0" collapsed="false">
      <c r="K3121" s="0" t="n">
        <v>2015</v>
      </c>
      <c r="L3121" s="0" t="n">
        <v>60</v>
      </c>
      <c r="M3121" s="0" t="n">
        <v>9</v>
      </c>
      <c r="N3121" s="0" t="n">
        <v>64000</v>
      </c>
      <c r="O3121" s="0" t="n">
        <v>1110</v>
      </c>
      <c r="P3121" s="346" t="n">
        <v>5</v>
      </c>
      <c r="Q3121" s="346" t="str">
        <f aca="false">N3121&amp;" "&amp;O3121</f>
        <v>64000 1110</v>
      </c>
      <c r="R3121" s="346" t="str">
        <f aca="false">N3121&amp;" "&amp;M3121&amp;" "&amp;O3121</f>
        <v>64000 9 1110</v>
      </c>
    </row>
    <row r="3122" customFormat="false" ht="11.25" hidden="false" customHeight="true" outlineLevel="0" collapsed="false">
      <c r="K3122" s="0" t="n">
        <v>2015</v>
      </c>
      <c r="L3122" s="0" t="n">
        <v>62</v>
      </c>
      <c r="M3122" s="0" t="n">
        <v>2</v>
      </c>
      <c r="N3122" s="0" t="n">
        <v>61210</v>
      </c>
      <c r="O3122" s="0" t="n">
        <v>1520</v>
      </c>
      <c r="P3122" s="346" t="n">
        <v>1.1</v>
      </c>
      <c r="Q3122" s="346" t="str">
        <f aca="false">N3122&amp;" "&amp;O3122</f>
        <v>61210 1520</v>
      </c>
      <c r="R3122" s="346" t="str">
        <f aca="false">N3122&amp;" "&amp;M3122&amp;" "&amp;O3122</f>
        <v>61210 2 1520</v>
      </c>
    </row>
    <row r="3123" customFormat="false" ht="11.25" hidden="false" customHeight="true" outlineLevel="0" collapsed="false">
      <c r="K3123" s="0" t="n">
        <v>2015</v>
      </c>
      <c r="L3123" s="0" t="n">
        <v>62</v>
      </c>
      <c r="M3123" s="0" t="n">
        <v>2</v>
      </c>
      <c r="N3123" s="0" t="n">
        <v>61210</v>
      </c>
      <c r="O3123" s="0" t="n">
        <v>1150</v>
      </c>
      <c r="P3123" s="346" t="n">
        <v>0.5</v>
      </c>
      <c r="Q3123" s="346" t="str">
        <f aca="false">N3123&amp;" "&amp;O3123</f>
        <v>61210 1150</v>
      </c>
      <c r="R3123" s="346" t="str">
        <f aca="false">N3123&amp;" "&amp;M3123&amp;" "&amp;O3123</f>
        <v>61210 2 1150</v>
      </c>
    </row>
    <row r="3124" customFormat="false" ht="11.25" hidden="false" customHeight="true" outlineLevel="0" collapsed="false">
      <c r="K3124" s="0" t="n">
        <v>2015</v>
      </c>
      <c r="L3124" s="0" t="n">
        <v>62</v>
      </c>
      <c r="M3124" s="0" t="n">
        <v>2</v>
      </c>
      <c r="N3124" s="0" t="n">
        <v>61230</v>
      </c>
      <c r="O3124" s="0" t="n">
        <v>1120</v>
      </c>
      <c r="P3124" s="346" t="n">
        <v>0.37</v>
      </c>
      <c r="Q3124" s="346" t="str">
        <f aca="false">N3124&amp;" "&amp;O3124</f>
        <v>61230 1120</v>
      </c>
      <c r="R3124" s="346" t="str">
        <f aca="false">N3124&amp;" "&amp;M3124&amp;" "&amp;O3124</f>
        <v>61230 2 1120</v>
      </c>
    </row>
    <row r="3125" customFormat="false" ht="11.25" hidden="false" customHeight="true" outlineLevel="0" collapsed="false">
      <c r="K3125" s="0" t="n">
        <v>2015</v>
      </c>
      <c r="L3125" s="0" t="n">
        <v>62</v>
      </c>
      <c r="M3125" s="0" t="n">
        <v>2</v>
      </c>
      <c r="N3125" s="0" t="n">
        <v>61310</v>
      </c>
      <c r="O3125" s="0" t="n">
        <v>1110</v>
      </c>
      <c r="P3125" s="346" t="n">
        <v>1.75</v>
      </c>
      <c r="Q3125" s="346" t="str">
        <f aca="false">N3125&amp;" "&amp;O3125</f>
        <v>61310 1110</v>
      </c>
      <c r="R3125" s="346" t="str">
        <f aca="false">N3125&amp;" "&amp;M3125&amp;" "&amp;O3125</f>
        <v>61310 2 1110</v>
      </c>
    </row>
    <row r="3126" customFormat="false" ht="11.25" hidden="false" customHeight="true" outlineLevel="0" collapsed="false">
      <c r="K3126" s="0" t="n">
        <v>2015</v>
      </c>
      <c r="L3126" s="0" t="n">
        <v>62</v>
      </c>
      <c r="M3126" s="0" t="n">
        <v>2</v>
      </c>
      <c r="N3126" s="0" t="n">
        <v>61310</v>
      </c>
      <c r="O3126" s="0" t="n">
        <v>1150</v>
      </c>
      <c r="P3126" s="346" t="n">
        <v>1.35</v>
      </c>
      <c r="Q3126" s="346" t="str">
        <f aca="false">N3126&amp;" "&amp;O3126</f>
        <v>61310 1150</v>
      </c>
      <c r="R3126" s="346" t="str">
        <f aca="false">N3126&amp;" "&amp;M3126&amp;" "&amp;O3126</f>
        <v>61310 2 1150</v>
      </c>
    </row>
    <row r="3127" customFormat="false" ht="11.25" hidden="false" customHeight="true" outlineLevel="0" collapsed="false">
      <c r="K3127" s="0" t="n">
        <v>2015</v>
      </c>
      <c r="L3127" s="0" t="n">
        <v>62</v>
      </c>
      <c r="M3127" s="0" t="n">
        <v>2</v>
      </c>
      <c r="N3127" s="0" t="n">
        <v>61320</v>
      </c>
      <c r="O3127" s="0" t="n">
        <v>1122</v>
      </c>
      <c r="P3127" s="346" t="n">
        <v>2.7</v>
      </c>
      <c r="Q3127" s="346" t="str">
        <f aca="false">N3127&amp;" "&amp;O3127</f>
        <v>61320 1122</v>
      </c>
      <c r="R3127" s="346" t="str">
        <f aca="false">N3127&amp;" "&amp;M3127&amp;" "&amp;O3127</f>
        <v>61320 2 1122</v>
      </c>
    </row>
    <row r="3128" customFormat="false" ht="11.25" hidden="false" customHeight="true" outlineLevel="0" collapsed="false">
      <c r="K3128" s="0" t="n">
        <v>2015</v>
      </c>
      <c r="L3128" s="0" t="n">
        <v>62</v>
      </c>
      <c r="M3128" s="0" t="n">
        <v>2</v>
      </c>
      <c r="N3128" s="0" t="n">
        <v>61320</v>
      </c>
      <c r="O3128" s="0" t="n">
        <v>1150</v>
      </c>
      <c r="P3128" s="346" t="n">
        <v>2.5</v>
      </c>
      <c r="Q3128" s="346" t="str">
        <f aca="false">N3128&amp;" "&amp;O3128</f>
        <v>61320 1150</v>
      </c>
      <c r="R3128" s="346" t="str">
        <f aca="false">N3128&amp;" "&amp;M3128&amp;" "&amp;O3128</f>
        <v>61320 2 1150</v>
      </c>
    </row>
    <row r="3129" customFormat="false" ht="11.25" hidden="false" customHeight="true" outlineLevel="0" collapsed="false">
      <c r="K3129" s="0" t="n">
        <v>2015</v>
      </c>
      <c r="L3129" s="0" t="n">
        <v>62</v>
      </c>
      <c r="M3129" s="0" t="n">
        <v>2</v>
      </c>
      <c r="N3129" s="0" t="n">
        <v>61410</v>
      </c>
      <c r="O3129" s="0" t="n">
        <v>1126</v>
      </c>
      <c r="P3129" s="346" t="n">
        <v>2.5</v>
      </c>
      <c r="Q3129" s="346" t="str">
        <f aca="false">N3129&amp;" "&amp;O3129</f>
        <v>61410 1126</v>
      </c>
      <c r="R3129" s="346" t="str">
        <f aca="false">N3129&amp;" "&amp;M3129&amp;" "&amp;O3129</f>
        <v>61410 2 1126</v>
      </c>
    </row>
    <row r="3130" customFormat="false" ht="11.25" hidden="false" customHeight="true" outlineLevel="0" collapsed="false">
      <c r="K3130" s="0" t="n">
        <v>2015</v>
      </c>
      <c r="L3130" s="0" t="n">
        <v>62</v>
      </c>
      <c r="M3130" s="0" t="n">
        <v>2</v>
      </c>
      <c r="N3130" s="0" t="n">
        <v>61410</v>
      </c>
      <c r="O3130" s="0" t="n">
        <v>1127</v>
      </c>
      <c r="P3130" s="346" t="n">
        <v>2</v>
      </c>
      <c r="Q3130" s="346" t="str">
        <f aca="false">N3130&amp;" "&amp;O3130</f>
        <v>61410 1127</v>
      </c>
      <c r="R3130" s="346" t="str">
        <f aca="false">N3130&amp;" "&amp;M3130&amp;" "&amp;O3130</f>
        <v>61410 2 1127</v>
      </c>
    </row>
    <row r="3131" customFormat="false" ht="11.25" hidden="false" customHeight="true" outlineLevel="0" collapsed="false">
      <c r="K3131" s="0" t="n">
        <v>2015</v>
      </c>
      <c r="L3131" s="0" t="n">
        <v>62</v>
      </c>
      <c r="M3131" s="0" t="n">
        <v>2</v>
      </c>
      <c r="N3131" s="0" t="n">
        <v>61410</v>
      </c>
      <c r="O3131" s="0" t="n">
        <v>1140</v>
      </c>
      <c r="P3131" s="346" t="n">
        <v>1</v>
      </c>
      <c r="Q3131" s="346" t="str">
        <f aca="false">N3131&amp;" "&amp;O3131</f>
        <v>61410 1140</v>
      </c>
      <c r="R3131" s="346" t="str">
        <f aca="false">N3131&amp;" "&amp;M3131&amp;" "&amp;O3131</f>
        <v>61410 2 1140</v>
      </c>
    </row>
    <row r="3132" customFormat="false" ht="11.25" hidden="false" customHeight="true" outlineLevel="0" collapsed="false">
      <c r="K3132" s="0" t="n">
        <v>2015</v>
      </c>
      <c r="L3132" s="0" t="n">
        <v>62</v>
      </c>
      <c r="M3132" s="0" t="n">
        <v>2</v>
      </c>
      <c r="N3132" s="0" t="n">
        <v>61410</v>
      </c>
      <c r="O3132" s="0" t="n">
        <v>1150</v>
      </c>
      <c r="P3132" s="346" t="n">
        <v>5</v>
      </c>
      <c r="Q3132" s="346" t="str">
        <f aca="false">N3132&amp;" "&amp;O3132</f>
        <v>61410 1150</v>
      </c>
      <c r="R3132" s="346" t="str">
        <f aca="false">N3132&amp;" "&amp;M3132&amp;" "&amp;O3132</f>
        <v>61410 2 1150</v>
      </c>
    </row>
    <row r="3133" customFormat="false" ht="11.25" hidden="false" customHeight="true" outlineLevel="0" collapsed="false">
      <c r="K3133" s="0" t="n">
        <v>2015</v>
      </c>
      <c r="L3133" s="0" t="n">
        <v>62</v>
      </c>
      <c r="M3133" s="0" t="n">
        <v>3</v>
      </c>
      <c r="N3133" s="0" t="n">
        <v>61100</v>
      </c>
      <c r="O3133" s="0" t="n">
        <v>1120</v>
      </c>
      <c r="P3133" s="346" t="n">
        <v>65</v>
      </c>
      <c r="Q3133" s="346" t="str">
        <f aca="false">N3133&amp;" "&amp;O3133</f>
        <v>61100 1120</v>
      </c>
      <c r="R3133" s="346" t="str">
        <f aca="false">N3133&amp;" "&amp;M3133&amp;" "&amp;O3133</f>
        <v>61100 3 1120</v>
      </c>
    </row>
    <row r="3134" customFormat="false" ht="11.25" hidden="false" customHeight="true" outlineLevel="0" collapsed="false">
      <c r="K3134" s="0" t="n">
        <v>2015</v>
      </c>
      <c r="L3134" s="0" t="n">
        <v>62</v>
      </c>
      <c r="M3134" s="0" t="n">
        <v>3</v>
      </c>
      <c r="N3134" s="0" t="n">
        <v>61100</v>
      </c>
      <c r="O3134" s="0" t="n">
        <v>1151</v>
      </c>
      <c r="P3134" s="346" t="n">
        <v>8.5</v>
      </c>
      <c r="Q3134" s="346" t="str">
        <f aca="false">N3134&amp;" "&amp;O3134</f>
        <v>61100 1151</v>
      </c>
      <c r="R3134" s="346" t="str">
        <f aca="false">N3134&amp;" "&amp;M3134&amp;" "&amp;O3134</f>
        <v>61100 3 1151</v>
      </c>
    </row>
    <row r="3135" customFormat="false" ht="11.25" hidden="false" customHeight="true" outlineLevel="0" collapsed="false">
      <c r="K3135" s="0" t="n">
        <v>2015</v>
      </c>
      <c r="L3135" s="0" t="n">
        <v>62</v>
      </c>
      <c r="M3135" s="0" t="n">
        <v>3</v>
      </c>
      <c r="N3135" s="0" t="n">
        <v>61100</v>
      </c>
      <c r="O3135" s="0" t="n">
        <v>1520</v>
      </c>
      <c r="P3135" s="346" t="n">
        <v>4</v>
      </c>
      <c r="Q3135" s="346" t="str">
        <f aca="false">N3135&amp;" "&amp;O3135</f>
        <v>61100 1520</v>
      </c>
      <c r="R3135" s="346" t="str">
        <f aca="false">N3135&amp;" "&amp;M3135&amp;" "&amp;O3135</f>
        <v>61100 3 1520</v>
      </c>
    </row>
    <row r="3136" customFormat="false" ht="11.25" hidden="false" customHeight="true" outlineLevel="0" collapsed="false">
      <c r="K3136" s="0" t="n">
        <v>2015</v>
      </c>
      <c r="L3136" s="0" t="n">
        <v>62</v>
      </c>
      <c r="M3136" s="0" t="n">
        <v>3</v>
      </c>
      <c r="N3136" s="0" t="n">
        <v>61210</v>
      </c>
      <c r="O3136" s="0" t="n">
        <v>1120</v>
      </c>
      <c r="P3136" s="346" t="n">
        <v>3.5</v>
      </c>
      <c r="Q3136" s="346" t="str">
        <f aca="false">N3136&amp;" "&amp;O3136</f>
        <v>61210 1120</v>
      </c>
      <c r="R3136" s="346" t="str">
        <f aca="false">N3136&amp;" "&amp;M3136&amp;" "&amp;O3136</f>
        <v>61210 3 1120</v>
      </c>
    </row>
    <row r="3137" customFormat="false" ht="11.25" hidden="false" customHeight="true" outlineLevel="0" collapsed="false">
      <c r="K3137" s="0" t="n">
        <v>2015</v>
      </c>
      <c r="L3137" s="0" t="n">
        <v>62</v>
      </c>
      <c r="M3137" s="0" t="n">
        <v>3</v>
      </c>
      <c r="N3137" s="0" t="n">
        <v>61210</v>
      </c>
      <c r="O3137" s="0" t="n">
        <v>1150</v>
      </c>
      <c r="P3137" s="346" t="n">
        <v>1.5</v>
      </c>
      <c r="Q3137" s="346" t="str">
        <f aca="false">N3137&amp;" "&amp;O3137</f>
        <v>61210 1150</v>
      </c>
      <c r="R3137" s="346" t="str">
        <f aca="false">N3137&amp;" "&amp;M3137&amp;" "&amp;O3137</f>
        <v>61210 3 1150</v>
      </c>
    </row>
    <row r="3138" customFormat="false" ht="11.25" hidden="false" customHeight="true" outlineLevel="0" collapsed="false">
      <c r="K3138" s="0" t="n">
        <v>2015</v>
      </c>
      <c r="L3138" s="0" t="n">
        <v>62</v>
      </c>
      <c r="M3138" s="0" t="n">
        <v>3</v>
      </c>
      <c r="N3138" s="0" t="n">
        <v>61230</v>
      </c>
      <c r="O3138" s="0" t="n">
        <v>1120</v>
      </c>
      <c r="P3138" s="346" t="n">
        <v>0.6</v>
      </c>
      <c r="Q3138" s="346" t="str">
        <f aca="false">N3138&amp;" "&amp;O3138</f>
        <v>61230 1120</v>
      </c>
      <c r="R3138" s="346" t="str">
        <f aca="false">N3138&amp;" "&amp;M3138&amp;" "&amp;O3138</f>
        <v>61230 3 1120</v>
      </c>
    </row>
    <row r="3139" customFormat="false" ht="11.25" hidden="false" customHeight="true" outlineLevel="0" collapsed="false">
      <c r="K3139" s="0" t="n">
        <v>2015</v>
      </c>
      <c r="L3139" s="0" t="n">
        <v>62</v>
      </c>
      <c r="M3139" s="0" t="n">
        <v>3</v>
      </c>
      <c r="N3139" s="0" t="n">
        <v>61310</v>
      </c>
      <c r="O3139" s="0" t="n">
        <v>1110</v>
      </c>
      <c r="P3139" s="346" t="n">
        <v>1.7</v>
      </c>
      <c r="Q3139" s="346" t="str">
        <f aca="false">N3139&amp;" "&amp;O3139</f>
        <v>61310 1110</v>
      </c>
      <c r="R3139" s="346" t="str">
        <f aca="false">N3139&amp;" "&amp;M3139&amp;" "&amp;O3139</f>
        <v>61310 3 1110</v>
      </c>
    </row>
    <row r="3140" customFormat="false" ht="11.25" hidden="false" customHeight="true" outlineLevel="0" collapsed="false">
      <c r="K3140" s="0" t="n">
        <v>2015</v>
      </c>
      <c r="L3140" s="0" t="n">
        <v>62</v>
      </c>
      <c r="M3140" s="0" t="n">
        <v>3</v>
      </c>
      <c r="N3140" s="0" t="n">
        <v>61310</v>
      </c>
      <c r="O3140" s="0" t="n">
        <v>1150</v>
      </c>
      <c r="P3140" s="346" t="n">
        <v>1.5</v>
      </c>
      <c r="Q3140" s="346" t="str">
        <f aca="false">N3140&amp;" "&amp;O3140</f>
        <v>61310 1150</v>
      </c>
      <c r="R3140" s="346" t="str">
        <f aca="false">N3140&amp;" "&amp;M3140&amp;" "&amp;O3140</f>
        <v>61310 3 1150</v>
      </c>
    </row>
    <row r="3141" customFormat="false" ht="11.25" hidden="false" customHeight="true" outlineLevel="0" collapsed="false">
      <c r="K3141" s="0" t="n">
        <v>2015</v>
      </c>
      <c r="L3141" s="0" t="n">
        <v>62</v>
      </c>
      <c r="M3141" s="0" t="n">
        <v>3</v>
      </c>
      <c r="N3141" s="0" t="n">
        <v>61320</v>
      </c>
      <c r="O3141" s="0" t="n">
        <v>1122</v>
      </c>
      <c r="P3141" s="346" t="n">
        <v>1.7</v>
      </c>
      <c r="Q3141" s="346" t="str">
        <f aca="false">N3141&amp;" "&amp;O3141</f>
        <v>61320 1122</v>
      </c>
      <c r="R3141" s="346" t="str">
        <f aca="false">N3141&amp;" "&amp;M3141&amp;" "&amp;O3141</f>
        <v>61320 3 1122</v>
      </c>
    </row>
    <row r="3142" customFormat="false" ht="11.25" hidden="false" customHeight="true" outlineLevel="0" collapsed="false">
      <c r="K3142" s="0" t="n">
        <v>2015</v>
      </c>
      <c r="L3142" s="0" t="n">
        <v>62</v>
      </c>
      <c r="M3142" s="0" t="n">
        <v>3</v>
      </c>
      <c r="N3142" s="0" t="n">
        <v>61320</v>
      </c>
      <c r="O3142" s="0" t="n">
        <v>1150</v>
      </c>
      <c r="P3142" s="346" t="n">
        <v>1.5</v>
      </c>
      <c r="Q3142" s="346" t="str">
        <f aca="false">N3142&amp;" "&amp;O3142</f>
        <v>61320 1150</v>
      </c>
      <c r="R3142" s="346" t="str">
        <f aca="false">N3142&amp;" "&amp;M3142&amp;" "&amp;O3142</f>
        <v>61320 3 1150</v>
      </c>
    </row>
    <row r="3143" customFormat="false" ht="11.25" hidden="false" customHeight="true" outlineLevel="0" collapsed="false">
      <c r="K3143" s="0" t="n">
        <v>2015</v>
      </c>
      <c r="L3143" s="0" t="n">
        <v>62</v>
      </c>
      <c r="M3143" s="0" t="n">
        <v>3</v>
      </c>
      <c r="N3143" s="0" t="n">
        <v>61410</v>
      </c>
      <c r="O3143" s="0" t="n">
        <v>1126</v>
      </c>
      <c r="P3143" s="346" t="n">
        <v>1.5</v>
      </c>
      <c r="Q3143" s="346" t="str">
        <f aca="false">N3143&amp;" "&amp;O3143</f>
        <v>61410 1126</v>
      </c>
      <c r="R3143" s="346" t="str">
        <f aca="false">N3143&amp;" "&amp;M3143&amp;" "&amp;O3143</f>
        <v>61410 3 1126</v>
      </c>
    </row>
    <row r="3144" customFormat="false" ht="11.25" hidden="false" customHeight="true" outlineLevel="0" collapsed="false">
      <c r="K3144" s="0" t="n">
        <v>2015</v>
      </c>
      <c r="L3144" s="0" t="n">
        <v>62</v>
      </c>
      <c r="M3144" s="0" t="n">
        <v>3</v>
      </c>
      <c r="N3144" s="0" t="n">
        <v>61410</v>
      </c>
      <c r="O3144" s="0" t="n">
        <v>1127</v>
      </c>
      <c r="P3144" s="346" t="n">
        <v>2.5</v>
      </c>
      <c r="Q3144" s="346" t="str">
        <f aca="false">N3144&amp;" "&amp;O3144</f>
        <v>61410 1127</v>
      </c>
      <c r="R3144" s="346" t="str">
        <f aca="false">N3144&amp;" "&amp;M3144&amp;" "&amp;O3144</f>
        <v>61410 3 1127</v>
      </c>
    </row>
    <row r="3145" customFormat="false" ht="11.25" hidden="false" customHeight="true" outlineLevel="0" collapsed="false">
      <c r="K3145" s="0" t="n">
        <v>2015</v>
      </c>
      <c r="L3145" s="0" t="n">
        <v>62</v>
      </c>
      <c r="M3145" s="0" t="n">
        <v>3</v>
      </c>
      <c r="N3145" s="0" t="n">
        <v>61410</v>
      </c>
      <c r="O3145" s="0" t="n">
        <v>1140</v>
      </c>
      <c r="P3145" s="346" t="n">
        <v>0.5</v>
      </c>
      <c r="Q3145" s="346" t="str">
        <f aca="false">N3145&amp;" "&amp;O3145</f>
        <v>61410 1140</v>
      </c>
      <c r="R3145" s="346" t="str">
        <f aca="false">N3145&amp;" "&amp;M3145&amp;" "&amp;O3145</f>
        <v>61410 3 1140</v>
      </c>
    </row>
    <row r="3146" customFormat="false" ht="11.25" hidden="false" customHeight="true" outlineLevel="0" collapsed="false">
      <c r="K3146" s="0" t="n">
        <v>2015</v>
      </c>
      <c r="L3146" s="0" t="n">
        <v>62</v>
      </c>
      <c r="M3146" s="0" t="n">
        <v>3</v>
      </c>
      <c r="N3146" s="0" t="n">
        <v>61410</v>
      </c>
      <c r="O3146" s="0" t="n">
        <v>1150</v>
      </c>
      <c r="P3146" s="346" t="n">
        <v>3</v>
      </c>
      <c r="Q3146" s="346" t="str">
        <f aca="false">N3146&amp;" "&amp;O3146</f>
        <v>61410 1150</v>
      </c>
      <c r="R3146" s="346" t="str">
        <f aca="false">N3146&amp;" "&amp;M3146&amp;" "&amp;O3146</f>
        <v>61410 3 1150</v>
      </c>
    </row>
    <row r="3147" customFormat="false" ht="11.25" hidden="false" customHeight="true" outlineLevel="0" collapsed="false">
      <c r="K3147" s="0" t="n">
        <v>2015</v>
      </c>
      <c r="L3147" s="0" t="n">
        <v>62</v>
      </c>
      <c r="M3147" s="0" t="n">
        <v>9</v>
      </c>
      <c r="N3147" s="0" t="n">
        <v>61100</v>
      </c>
      <c r="O3147" s="0" t="n">
        <v>1120</v>
      </c>
      <c r="P3147" s="346" t="n">
        <v>6</v>
      </c>
      <c r="Q3147" s="346" t="str">
        <f aca="false">N3147&amp;" "&amp;O3147</f>
        <v>61100 1120</v>
      </c>
      <c r="R3147" s="346" t="str">
        <f aca="false">N3147&amp;" "&amp;M3147&amp;" "&amp;O3147</f>
        <v>61100 9 1120</v>
      </c>
    </row>
    <row r="3148" customFormat="false" ht="11.25" hidden="false" customHeight="true" outlineLevel="0" collapsed="false">
      <c r="K3148" s="0" t="n">
        <v>2015</v>
      </c>
      <c r="L3148" s="0" t="n">
        <v>62</v>
      </c>
      <c r="M3148" s="0" t="n">
        <v>9</v>
      </c>
      <c r="N3148" s="0" t="n">
        <v>61100</v>
      </c>
      <c r="O3148" s="0" t="n">
        <v>1151</v>
      </c>
      <c r="P3148" s="346" t="n">
        <v>1.5</v>
      </c>
      <c r="Q3148" s="346" t="str">
        <f aca="false">N3148&amp;" "&amp;O3148</f>
        <v>61100 1151</v>
      </c>
      <c r="R3148" s="346" t="str">
        <f aca="false">N3148&amp;" "&amp;M3148&amp;" "&amp;O3148</f>
        <v>61100 9 1151</v>
      </c>
    </row>
    <row r="3149" customFormat="false" ht="11.25" hidden="false" customHeight="true" outlineLevel="0" collapsed="false">
      <c r="K3149" s="0" t="n">
        <v>2015</v>
      </c>
      <c r="L3149" s="0" t="n">
        <v>62</v>
      </c>
      <c r="M3149" s="0" t="n">
        <v>9</v>
      </c>
      <c r="N3149" s="0" t="n">
        <v>61100</v>
      </c>
      <c r="O3149" s="0" t="n">
        <v>1520</v>
      </c>
      <c r="P3149" s="346" t="n">
        <v>0.2</v>
      </c>
      <c r="Q3149" s="346" t="str">
        <f aca="false">N3149&amp;" "&amp;O3149</f>
        <v>61100 1520</v>
      </c>
      <c r="R3149" s="346" t="str">
        <f aca="false">N3149&amp;" "&amp;M3149&amp;" "&amp;O3149</f>
        <v>61100 9 1520</v>
      </c>
    </row>
    <row r="3150" customFormat="false" ht="11.25" hidden="false" customHeight="true" outlineLevel="0" collapsed="false">
      <c r="K3150" s="0" t="n">
        <v>2015</v>
      </c>
      <c r="L3150" s="0" t="n">
        <v>62</v>
      </c>
      <c r="M3150" s="0" t="n">
        <v>9</v>
      </c>
      <c r="N3150" s="0" t="n">
        <v>62100</v>
      </c>
      <c r="O3150" s="0" t="n">
        <v>1111</v>
      </c>
      <c r="P3150" s="346" t="n">
        <v>5</v>
      </c>
      <c r="Q3150" s="346" t="str">
        <f aca="false">N3150&amp;" "&amp;O3150</f>
        <v>62100 1111</v>
      </c>
      <c r="R3150" s="346" t="str">
        <f aca="false">N3150&amp;" "&amp;M3150&amp;" "&amp;O3150</f>
        <v>62100 9 1111</v>
      </c>
    </row>
    <row r="3151" customFormat="false" ht="11.25" hidden="false" customHeight="true" outlineLevel="0" collapsed="false">
      <c r="K3151" s="0" t="n">
        <v>2015</v>
      </c>
      <c r="L3151" s="0" t="n">
        <v>62</v>
      </c>
      <c r="M3151" s="0" t="n">
        <v>9</v>
      </c>
      <c r="N3151" s="0" t="n">
        <v>62100</v>
      </c>
      <c r="O3151" s="0" t="n">
        <v>1112</v>
      </c>
      <c r="P3151" s="346" t="n">
        <v>1.1</v>
      </c>
      <c r="Q3151" s="346" t="str">
        <f aca="false">N3151&amp;" "&amp;O3151</f>
        <v>62100 1112</v>
      </c>
      <c r="R3151" s="346" t="str">
        <f aca="false">N3151&amp;" "&amp;M3151&amp;" "&amp;O3151</f>
        <v>62100 9 1112</v>
      </c>
    </row>
    <row r="3152" customFormat="false" ht="11.25" hidden="false" customHeight="true" outlineLevel="0" collapsed="false">
      <c r="K3152" s="0" t="n">
        <v>2015</v>
      </c>
      <c r="L3152" s="0" t="n">
        <v>62</v>
      </c>
      <c r="M3152" s="0" t="n">
        <v>9</v>
      </c>
      <c r="N3152" s="0" t="n">
        <v>62100</v>
      </c>
      <c r="O3152" s="0" t="n">
        <v>1113</v>
      </c>
      <c r="P3152" s="346" t="n">
        <v>1</v>
      </c>
      <c r="Q3152" s="346" t="str">
        <f aca="false">N3152&amp;" "&amp;O3152</f>
        <v>62100 1113</v>
      </c>
      <c r="R3152" s="346" t="str">
        <f aca="false">N3152&amp;" "&amp;M3152&amp;" "&amp;O3152</f>
        <v>62100 9 1113</v>
      </c>
    </row>
    <row r="3153" customFormat="false" ht="11.25" hidden="false" customHeight="true" outlineLevel="0" collapsed="false">
      <c r="K3153" s="0" t="n">
        <v>2015</v>
      </c>
      <c r="L3153" s="0" t="n">
        <v>62</v>
      </c>
      <c r="M3153" s="0" t="n">
        <v>9</v>
      </c>
      <c r="N3153" s="0" t="n">
        <v>62100</v>
      </c>
      <c r="O3153" s="0" t="n">
        <v>1150</v>
      </c>
      <c r="P3153" s="346" t="n">
        <v>5</v>
      </c>
      <c r="Q3153" s="346" t="str">
        <f aca="false">N3153&amp;" "&amp;O3153</f>
        <v>62100 1150</v>
      </c>
      <c r="R3153" s="346" t="str">
        <f aca="false">N3153&amp;" "&amp;M3153&amp;" "&amp;O3153</f>
        <v>62100 9 1150</v>
      </c>
    </row>
    <row r="3154" customFormat="false" ht="11.25" hidden="false" customHeight="true" outlineLevel="0" collapsed="false">
      <c r="K3154" s="0" t="n">
        <v>2015</v>
      </c>
      <c r="L3154" s="0" t="n">
        <v>62</v>
      </c>
      <c r="M3154" s="0" t="n">
        <v>9</v>
      </c>
      <c r="N3154" s="0" t="n">
        <v>62200</v>
      </c>
      <c r="O3154" s="0" t="n">
        <v>1132</v>
      </c>
      <c r="P3154" s="346" t="n">
        <v>1</v>
      </c>
      <c r="Q3154" s="346" t="str">
        <f aca="false">N3154&amp;" "&amp;O3154</f>
        <v>62200 1132</v>
      </c>
      <c r="R3154" s="346" t="str">
        <f aca="false">N3154&amp;" "&amp;M3154&amp;" "&amp;O3154</f>
        <v>62200 9 1132</v>
      </c>
    </row>
    <row r="3155" customFormat="false" ht="11.25" hidden="false" customHeight="true" outlineLevel="0" collapsed="false">
      <c r="K3155" s="0" t="n">
        <v>2015</v>
      </c>
      <c r="L3155" s="0" t="n">
        <v>62</v>
      </c>
      <c r="M3155" s="0" t="n">
        <v>9</v>
      </c>
      <c r="N3155" s="0" t="n">
        <v>62200</v>
      </c>
      <c r="O3155" s="0" t="n">
        <v>1150</v>
      </c>
      <c r="P3155" s="346" t="n">
        <v>1</v>
      </c>
      <c r="Q3155" s="346" t="str">
        <f aca="false">N3155&amp;" "&amp;O3155</f>
        <v>62200 1150</v>
      </c>
      <c r="R3155" s="346" t="str">
        <f aca="false">N3155&amp;" "&amp;M3155&amp;" "&amp;O3155</f>
        <v>62200 9 1150</v>
      </c>
    </row>
    <row r="3156" customFormat="false" ht="11.25" hidden="false" customHeight="true" outlineLevel="0" collapsed="false">
      <c r="K3156" s="0" t="n">
        <v>2015</v>
      </c>
      <c r="L3156" s="0" t="n">
        <v>62</v>
      </c>
      <c r="M3156" s="0" t="n">
        <v>9</v>
      </c>
      <c r="N3156" s="0" t="n">
        <v>63000</v>
      </c>
      <c r="O3156" s="0" t="n">
        <v>1110</v>
      </c>
      <c r="P3156" s="346" t="n">
        <v>1.1</v>
      </c>
      <c r="Q3156" s="346" t="str">
        <f aca="false">N3156&amp;" "&amp;O3156</f>
        <v>63000 1110</v>
      </c>
      <c r="R3156" s="346" t="str">
        <f aca="false">N3156&amp;" "&amp;M3156&amp;" "&amp;O3156</f>
        <v>63000 9 1110</v>
      </c>
    </row>
    <row r="3157" customFormat="false" ht="11.25" hidden="false" customHeight="true" outlineLevel="0" collapsed="false">
      <c r="K3157" s="0" t="n">
        <v>2015</v>
      </c>
      <c r="L3157" s="0" t="n">
        <v>62</v>
      </c>
      <c r="M3157" s="0" t="n">
        <v>9</v>
      </c>
      <c r="N3157" s="0" t="n">
        <v>63000</v>
      </c>
      <c r="O3157" s="0" t="n">
        <v>1150</v>
      </c>
      <c r="P3157" s="346" t="n">
        <v>0.5</v>
      </c>
      <c r="Q3157" s="346" t="str">
        <f aca="false">N3157&amp;" "&amp;O3157</f>
        <v>63000 1150</v>
      </c>
      <c r="R3157" s="346" t="str">
        <f aca="false">N3157&amp;" "&amp;M3157&amp;" "&amp;O3157</f>
        <v>63000 9 1150</v>
      </c>
    </row>
    <row r="3158" customFormat="false" ht="11.25" hidden="false" customHeight="true" outlineLevel="0" collapsed="false">
      <c r="K3158" s="0" t="n">
        <v>2015</v>
      </c>
      <c r="L3158" s="0" t="n">
        <v>62</v>
      </c>
      <c r="M3158" s="0" t="n">
        <v>9</v>
      </c>
      <c r="N3158" s="0" t="n">
        <v>63000</v>
      </c>
      <c r="O3158" s="0" t="n">
        <v>1160</v>
      </c>
      <c r="P3158" s="346" t="n">
        <v>4</v>
      </c>
      <c r="Q3158" s="346" t="str">
        <f aca="false">N3158&amp;" "&amp;O3158</f>
        <v>63000 1160</v>
      </c>
      <c r="R3158" s="346" t="str">
        <f aca="false">N3158&amp;" "&amp;M3158&amp;" "&amp;O3158</f>
        <v>63000 9 1160</v>
      </c>
    </row>
    <row r="3159" customFormat="false" ht="11.25" hidden="false" customHeight="true" outlineLevel="0" collapsed="false">
      <c r="K3159" s="0" t="n">
        <v>2015</v>
      </c>
      <c r="L3159" s="0" t="n">
        <v>62</v>
      </c>
      <c r="M3159" s="0" t="n">
        <v>9</v>
      </c>
      <c r="N3159" s="0" t="n">
        <v>63000</v>
      </c>
      <c r="O3159" s="0" t="n">
        <v>1170</v>
      </c>
      <c r="P3159" s="346" t="n">
        <v>55</v>
      </c>
      <c r="Q3159" s="346" t="str">
        <f aca="false">N3159&amp;" "&amp;O3159</f>
        <v>63000 1170</v>
      </c>
      <c r="R3159" s="346" t="str">
        <f aca="false">N3159&amp;" "&amp;M3159&amp;" "&amp;O3159</f>
        <v>63000 9 1170</v>
      </c>
    </row>
    <row r="3160" customFormat="false" ht="11.25" hidden="false" customHeight="true" outlineLevel="0" collapsed="false">
      <c r="K3160" s="0" t="n">
        <v>2015</v>
      </c>
      <c r="L3160" s="0" t="n">
        <v>62</v>
      </c>
      <c r="M3160" s="0" t="n">
        <v>9</v>
      </c>
      <c r="N3160" s="0" t="n">
        <v>64000</v>
      </c>
      <c r="O3160" s="0" t="n">
        <v>1110</v>
      </c>
      <c r="P3160" s="346" t="n">
        <v>1</v>
      </c>
      <c r="Q3160" s="346" t="str">
        <f aca="false">N3160&amp;" "&amp;O3160</f>
        <v>64000 1110</v>
      </c>
      <c r="R3160" s="346" t="str">
        <f aca="false">N3160&amp;" "&amp;M3160&amp;" "&amp;O3160</f>
        <v>64000 9 1110</v>
      </c>
    </row>
    <row r="3161" customFormat="false" ht="11.25" hidden="false" customHeight="true" outlineLevel="0" collapsed="false">
      <c r="K3161" s="0" t="n">
        <v>2015</v>
      </c>
      <c r="L3161" s="0" t="n">
        <v>62</v>
      </c>
      <c r="M3161" s="0" t="n">
        <v>9</v>
      </c>
      <c r="N3161" s="0" t="n">
        <v>64000</v>
      </c>
      <c r="O3161" s="0" t="n">
        <v>1150</v>
      </c>
      <c r="P3161" s="346" t="n">
        <v>0.5</v>
      </c>
      <c r="Q3161" s="346" t="str">
        <f aca="false">N3161&amp;" "&amp;O3161</f>
        <v>64000 1150</v>
      </c>
      <c r="R3161" s="346" t="str">
        <f aca="false">N3161&amp;" "&amp;M3161&amp;" "&amp;O3161</f>
        <v>64000 9 1150</v>
      </c>
    </row>
    <row r="3162" customFormat="false" ht="11.25" hidden="false" customHeight="true" outlineLevel="0" collapsed="false">
      <c r="K3162" s="0" t="n">
        <v>2015</v>
      </c>
      <c r="L3162" s="0" t="n">
        <v>62</v>
      </c>
      <c r="M3162" s="0" t="n">
        <v>9</v>
      </c>
      <c r="N3162" s="0" t="n">
        <v>64000</v>
      </c>
      <c r="O3162" s="0" t="n">
        <v>1160</v>
      </c>
      <c r="P3162" s="346" t="n">
        <v>4</v>
      </c>
      <c r="Q3162" s="346" t="str">
        <f aca="false">N3162&amp;" "&amp;O3162</f>
        <v>64000 1160</v>
      </c>
      <c r="R3162" s="346" t="str">
        <f aca="false">N3162&amp;" "&amp;M3162&amp;" "&amp;O3162</f>
        <v>64000 9 1160</v>
      </c>
    </row>
    <row r="3163" customFormat="false" ht="11.25" hidden="false" customHeight="true" outlineLevel="0" collapsed="false">
      <c r="K3163" s="0" t="n">
        <v>2015</v>
      </c>
      <c r="L3163" s="0" t="n">
        <v>62</v>
      </c>
      <c r="M3163" s="0" t="n">
        <v>9</v>
      </c>
      <c r="N3163" s="0" t="n">
        <v>64000</v>
      </c>
      <c r="O3163" s="0" t="n">
        <v>1190</v>
      </c>
      <c r="P3163" s="346" t="n">
        <v>20</v>
      </c>
      <c r="Q3163" s="346" t="str">
        <f aca="false">N3163&amp;" "&amp;O3163</f>
        <v>64000 1190</v>
      </c>
      <c r="R3163" s="346" t="str">
        <f aca="false">N3163&amp;" "&amp;M3163&amp;" "&amp;O3163</f>
        <v>64000 9 1190</v>
      </c>
    </row>
    <row r="3164" customFormat="false" ht="11.25" hidden="false" customHeight="true" outlineLevel="0" collapsed="false">
      <c r="K3164" s="0" t="n">
        <v>2015</v>
      </c>
      <c r="L3164" s="0" t="n">
        <v>62</v>
      </c>
      <c r="M3164" s="0" t="n">
        <v>9</v>
      </c>
      <c r="N3164" s="0" t="n">
        <v>65000</v>
      </c>
      <c r="O3164" s="0" t="n">
        <v>1110</v>
      </c>
      <c r="P3164" s="346" t="n">
        <v>1</v>
      </c>
      <c r="Q3164" s="346" t="str">
        <f aca="false">N3164&amp;" "&amp;O3164</f>
        <v>65000 1110</v>
      </c>
      <c r="R3164" s="346" t="str">
        <f aca="false">N3164&amp;" "&amp;M3164&amp;" "&amp;O3164</f>
        <v>65000 9 1110</v>
      </c>
    </row>
    <row r="3165" customFormat="false" ht="11.25" hidden="false" customHeight="true" outlineLevel="0" collapsed="false">
      <c r="K3165" s="0" t="n">
        <v>2015</v>
      </c>
      <c r="L3165" s="0" t="n">
        <v>62</v>
      </c>
      <c r="M3165" s="0" t="n">
        <v>9</v>
      </c>
      <c r="N3165" s="0" t="n">
        <v>65000</v>
      </c>
      <c r="O3165" s="0" t="n">
        <v>1170</v>
      </c>
      <c r="P3165" s="346" t="n">
        <v>7</v>
      </c>
      <c r="Q3165" s="346" t="str">
        <f aca="false">N3165&amp;" "&amp;O3165</f>
        <v>65000 1170</v>
      </c>
      <c r="R3165" s="346" t="str">
        <f aca="false">N3165&amp;" "&amp;M3165&amp;" "&amp;O3165</f>
        <v>65000 9 1170</v>
      </c>
    </row>
    <row r="3166" customFormat="false" ht="11.25" hidden="false" customHeight="true" outlineLevel="0" collapsed="false">
      <c r="K3166" s="0" t="n">
        <v>2015</v>
      </c>
      <c r="L3166" s="0" t="n">
        <v>62</v>
      </c>
      <c r="M3166" s="0" t="n">
        <v>9</v>
      </c>
      <c r="N3166" s="0" t="n">
        <v>65000</v>
      </c>
      <c r="O3166" s="0" t="n">
        <v>1180</v>
      </c>
      <c r="P3166" s="346" t="n">
        <v>9</v>
      </c>
      <c r="Q3166" s="346" t="str">
        <f aca="false">N3166&amp;" "&amp;O3166</f>
        <v>65000 1180</v>
      </c>
      <c r="R3166" s="346" t="str">
        <f aca="false">N3166&amp;" "&amp;M3166&amp;" "&amp;O3166</f>
        <v>65000 9 1180</v>
      </c>
    </row>
    <row r="3167" customFormat="false" ht="11.25" hidden="false" customHeight="true" outlineLevel="0" collapsed="false">
      <c r="K3167" s="0" t="n">
        <v>2015</v>
      </c>
      <c r="L3167" s="0" t="n">
        <v>62</v>
      </c>
      <c r="M3167" s="0" t="n">
        <v>9</v>
      </c>
      <c r="N3167" s="0" t="n">
        <v>65000</v>
      </c>
      <c r="O3167" s="0" t="n">
        <v>1190</v>
      </c>
      <c r="P3167" s="346" t="n">
        <v>5</v>
      </c>
      <c r="Q3167" s="346" t="str">
        <f aca="false">N3167&amp;" "&amp;O3167</f>
        <v>65000 1190</v>
      </c>
      <c r="R3167" s="346" t="str">
        <f aca="false">N3167&amp;" "&amp;M3167&amp;" "&amp;O3167</f>
        <v>65000 9 1190</v>
      </c>
    </row>
    <row r="3168" customFormat="false" ht="11.25" hidden="false" customHeight="true" outlineLevel="0" collapsed="false">
      <c r="K3168" s="0" t="n">
        <v>2015</v>
      </c>
      <c r="L3168" s="0" t="n">
        <v>62</v>
      </c>
      <c r="M3168" s="0" t="n">
        <v>9</v>
      </c>
      <c r="N3168" s="0" t="n">
        <v>68000</v>
      </c>
      <c r="O3168" s="0" t="n">
        <v>1110</v>
      </c>
      <c r="P3168" s="346" t="n">
        <v>1</v>
      </c>
      <c r="Q3168" s="346" t="str">
        <f aca="false">N3168&amp;" "&amp;O3168</f>
        <v>68000 1110</v>
      </c>
      <c r="R3168" s="346" t="str">
        <f aca="false">N3168&amp;" "&amp;M3168&amp;" "&amp;O3168</f>
        <v>68000 9 1110</v>
      </c>
    </row>
    <row r="3169" customFormat="false" ht="11.25" hidden="false" customHeight="true" outlineLevel="0" collapsed="false">
      <c r="K3169" s="0" t="n">
        <v>2015</v>
      </c>
      <c r="L3169" s="0" t="n">
        <v>62</v>
      </c>
      <c r="M3169" s="0" t="n">
        <v>9</v>
      </c>
      <c r="N3169" s="0" t="n">
        <v>68000</v>
      </c>
      <c r="O3169" s="0" t="n">
        <v>1120</v>
      </c>
      <c r="P3169" s="346" t="n">
        <v>3</v>
      </c>
      <c r="Q3169" s="346" t="str">
        <f aca="false">N3169&amp;" "&amp;O3169</f>
        <v>68000 1120</v>
      </c>
      <c r="R3169" s="346" t="str">
        <f aca="false">N3169&amp;" "&amp;M3169&amp;" "&amp;O3169</f>
        <v>68000 9 1120</v>
      </c>
    </row>
    <row r="3170" customFormat="false" ht="11.25" hidden="false" customHeight="true" outlineLevel="0" collapsed="false">
      <c r="K3170" s="0" t="n">
        <v>2015</v>
      </c>
      <c r="L3170" s="0" t="n">
        <v>62</v>
      </c>
      <c r="M3170" s="0" t="n">
        <v>9</v>
      </c>
      <c r="N3170" s="0" t="n">
        <v>68000</v>
      </c>
      <c r="O3170" s="0" t="n">
        <v>1133</v>
      </c>
      <c r="P3170" s="346" t="n">
        <v>1</v>
      </c>
      <c r="Q3170" s="346" t="str">
        <f aca="false">N3170&amp;" "&amp;O3170</f>
        <v>68000 1133</v>
      </c>
      <c r="R3170" s="346" t="str">
        <f aca="false">N3170&amp;" "&amp;M3170&amp;" "&amp;O3170</f>
        <v>68000 9 1133</v>
      </c>
    </row>
    <row r="3171" customFormat="false" ht="11.25" hidden="false" customHeight="true" outlineLevel="0" collapsed="false">
      <c r="K3171" s="0" t="n">
        <v>2015</v>
      </c>
      <c r="L3171" s="0" t="n">
        <v>62</v>
      </c>
      <c r="M3171" s="0" t="n">
        <v>9</v>
      </c>
      <c r="N3171" s="0" t="n">
        <v>68000</v>
      </c>
      <c r="O3171" s="0" t="n">
        <v>1141</v>
      </c>
      <c r="P3171" s="346" t="n">
        <v>3</v>
      </c>
      <c r="Q3171" s="346" t="str">
        <f aca="false">N3171&amp;" "&amp;O3171</f>
        <v>68000 1141</v>
      </c>
      <c r="R3171" s="346" t="str">
        <f aca="false">N3171&amp;" "&amp;M3171&amp;" "&amp;O3171</f>
        <v>68000 9 1141</v>
      </c>
    </row>
    <row r="3172" customFormat="false" ht="11.25" hidden="false" customHeight="true" outlineLevel="0" collapsed="false">
      <c r="K3172" s="0" t="n">
        <v>2015</v>
      </c>
      <c r="L3172" s="0" t="n">
        <v>62</v>
      </c>
      <c r="M3172" s="0" t="n">
        <v>2</v>
      </c>
      <c r="N3172" s="0" t="n">
        <v>61100</v>
      </c>
      <c r="O3172" s="0" t="n">
        <v>1120</v>
      </c>
      <c r="P3172" s="346" t="n">
        <v>84</v>
      </c>
      <c r="Q3172" s="346" t="str">
        <f aca="false">N3172&amp;" "&amp;O3172</f>
        <v>61100 1120</v>
      </c>
      <c r="R3172" s="346" t="str">
        <f aca="false">N3172&amp;" "&amp;M3172&amp;" "&amp;O3172</f>
        <v>61100 2 1120</v>
      </c>
    </row>
    <row r="3173" customFormat="false" ht="11.25" hidden="false" customHeight="true" outlineLevel="0" collapsed="false">
      <c r="K3173" s="0" t="n">
        <v>2015</v>
      </c>
      <c r="L3173" s="0" t="n">
        <v>62</v>
      </c>
      <c r="M3173" s="0" t="n">
        <v>2</v>
      </c>
      <c r="N3173" s="0" t="n">
        <v>61100</v>
      </c>
      <c r="O3173" s="0" t="n">
        <v>1151</v>
      </c>
      <c r="P3173" s="346" t="n">
        <v>21</v>
      </c>
      <c r="Q3173" s="346" t="str">
        <f aca="false">N3173&amp;" "&amp;O3173</f>
        <v>61100 1151</v>
      </c>
      <c r="R3173" s="346" t="str">
        <f aca="false">N3173&amp;" "&amp;M3173&amp;" "&amp;O3173</f>
        <v>61100 2 1151</v>
      </c>
    </row>
    <row r="3174" customFormat="false" ht="11.25" hidden="false" customHeight="true" outlineLevel="0" collapsed="false">
      <c r="K3174" s="0" t="n">
        <v>2015</v>
      </c>
      <c r="L3174" s="0" t="n">
        <v>62</v>
      </c>
      <c r="M3174" s="0" t="n">
        <v>2</v>
      </c>
      <c r="N3174" s="0" t="n">
        <v>61100</v>
      </c>
      <c r="O3174" s="0" t="n">
        <v>1520</v>
      </c>
      <c r="P3174" s="346" t="n">
        <v>9.2</v>
      </c>
      <c r="Q3174" s="346" t="str">
        <f aca="false">N3174&amp;" "&amp;O3174</f>
        <v>61100 1520</v>
      </c>
      <c r="R3174" s="346" t="str">
        <f aca="false">N3174&amp;" "&amp;M3174&amp;" "&amp;O3174</f>
        <v>61100 2 1520</v>
      </c>
    </row>
    <row r="3175" customFormat="false" ht="11.25" hidden="false" customHeight="true" outlineLevel="0" collapsed="false">
      <c r="K3175" s="0" t="n">
        <v>2015</v>
      </c>
      <c r="L3175" s="0" t="n">
        <v>62</v>
      </c>
      <c r="M3175" s="0" t="n">
        <v>2</v>
      </c>
      <c r="N3175" s="0" t="n">
        <v>61210</v>
      </c>
      <c r="O3175" s="0" t="n">
        <v>1120</v>
      </c>
      <c r="P3175" s="346" t="n">
        <v>2</v>
      </c>
      <c r="Q3175" s="346" t="str">
        <f aca="false">N3175&amp;" "&amp;O3175</f>
        <v>61210 1120</v>
      </c>
      <c r="R3175" s="346" t="str">
        <f aca="false">N3175&amp;" "&amp;M3175&amp;" "&amp;O3175</f>
        <v>61210 2 1120</v>
      </c>
    </row>
    <row r="3176" customFormat="false" ht="11.25" hidden="false" customHeight="true" outlineLevel="0" collapsed="false">
      <c r="K3176" s="0" t="n">
        <v>2015</v>
      </c>
      <c r="L3176" s="0" t="n">
        <v>62</v>
      </c>
      <c r="M3176" s="0" t="n">
        <v>2</v>
      </c>
      <c r="N3176" s="0" t="n">
        <v>61220</v>
      </c>
      <c r="O3176" s="0" t="n">
        <v>1120</v>
      </c>
      <c r="P3176" s="346" t="n">
        <v>0.03</v>
      </c>
      <c r="Q3176" s="346" t="str">
        <f aca="false">N3176&amp;" "&amp;O3176</f>
        <v>61220 1120</v>
      </c>
      <c r="R3176" s="346" t="str">
        <f aca="false">N3176&amp;" "&amp;M3176&amp;" "&amp;O3176</f>
        <v>61220 2 1120</v>
      </c>
    </row>
    <row r="3177" customFormat="false" ht="11.25" hidden="false" customHeight="true" outlineLevel="0" collapsed="false">
      <c r="K3177" s="0" t="n">
        <v>2015</v>
      </c>
      <c r="L3177" s="0" t="n">
        <v>63</v>
      </c>
      <c r="M3177" s="0" t="n">
        <v>3</v>
      </c>
      <c r="N3177" s="0" t="n">
        <v>61230</v>
      </c>
      <c r="O3177" s="0" t="n">
        <v>1120</v>
      </c>
      <c r="P3177" s="346" t="n">
        <v>0.2</v>
      </c>
      <c r="Q3177" s="346" t="str">
        <f aca="false">N3177&amp;" "&amp;O3177</f>
        <v>61230 1120</v>
      </c>
      <c r="R3177" s="346" t="str">
        <f aca="false">N3177&amp;" "&amp;M3177&amp;" "&amp;O3177</f>
        <v>61230 3 1120</v>
      </c>
    </row>
    <row r="3178" customFormat="false" ht="11.25" hidden="false" customHeight="true" outlineLevel="0" collapsed="false">
      <c r="K3178" s="0" t="n">
        <v>2015</v>
      </c>
      <c r="L3178" s="0" t="n">
        <v>63</v>
      </c>
      <c r="M3178" s="0" t="n">
        <v>3</v>
      </c>
      <c r="N3178" s="0" t="n">
        <v>61210</v>
      </c>
      <c r="O3178" s="0" t="n">
        <v>1120</v>
      </c>
      <c r="P3178" s="346" t="n">
        <v>3.69</v>
      </c>
      <c r="Q3178" s="346" t="str">
        <f aca="false">N3178&amp;" "&amp;O3178</f>
        <v>61210 1120</v>
      </c>
      <c r="R3178" s="346" t="str">
        <f aca="false">N3178&amp;" "&amp;M3178&amp;" "&amp;O3178</f>
        <v>61210 3 1120</v>
      </c>
    </row>
    <row r="3179" customFormat="false" ht="11.25" hidden="false" customHeight="true" outlineLevel="0" collapsed="false">
      <c r="K3179" s="0" t="n">
        <v>2015</v>
      </c>
      <c r="L3179" s="0" t="n">
        <v>63</v>
      </c>
      <c r="M3179" s="0" t="n">
        <v>3</v>
      </c>
      <c r="N3179" s="0" t="n">
        <v>61320</v>
      </c>
      <c r="O3179" s="0" t="n">
        <v>1122</v>
      </c>
      <c r="P3179" s="346" t="n">
        <v>1.34</v>
      </c>
      <c r="Q3179" s="346" t="str">
        <f aca="false">N3179&amp;" "&amp;O3179</f>
        <v>61320 1122</v>
      </c>
      <c r="R3179" s="346" t="str">
        <f aca="false">N3179&amp;" "&amp;M3179&amp;" "&amp;O3179</f>
        <v>61320 3 1122</v>
      </c>
    </row>
    <row r="3180" customFormat="false" ht="11.25" hidden="false" customHeight="true" outlineLevel="0" collapsed="false">
      <c r="K3180" s="0" t="n">
        <v>2015</v>
      </c>
      <c r="L3180" s="0" t="n">
        <v>63</v>
      </c>
      <c r="M3180" s="0" t="n">
        <v>3</v>
      </c>
      <c r="N3180" s="0" t="n">
        <v>61410</v>
      </c>
      <c r="O3180" s="0" t="n">
        <v>1126</v>
      </c>
      <c r="P3180" s="346" t="n">
        <v>1.34</v>
      </c>
      <c r="Q3180" s="346" t="str">
        <f aca="false">N3180&amp;" "&amp;O3180</f>
        <v>61410 1126</v>
      </c>
      <c r="R3180" s="346" t="str">
        <f aca="false">N3180&amp;" "&amp;M3180&amp;" "&amp;O3180</f>
        <v>61410 3 1126</v>
      </c>
    </row>
    <row r="3181" customFormat="false" ht="11.25" hidden="false" customHeight="true" outlineLevel="0" collapsed="false">
      <c r="K3181" s="0" t="n">
        <v>2015</v>
      </c>
      <c r="L3181" s="0" t="n">
        <v>63</v>
      </c>
      <c r="M3181" s="0" t="n">
        <v>3</v>
      </c>
      <c r="N3181" s="0" t="n">
        <v>61410</v>
      </c>
      <c r="O3181" s="0" t="n">
        <v>1127</v>
      </c>
      <c r="P3181" s="346" t="n">
        <v>2.34</v>
      </c>
      <c r="Q3181" s="346" t="str">
        <f aca="false">N3181&amp;" "&amp;O3181</f>
        <v>61410 1127</v>
      </c>
      <c r="R3181" s="346" t="str">
        <f aca="false">N3181&amp;" "&amp;M3181&amp;" "&amp;O3181</f>
        <v>61410 3 1127</v>
      </c>
    </row>
    <row r="3182" customFormat="false" ht="11.25" hidden="false" customHeight="true" outlineLevel="0" collapsed="false">
      <c r="K3182" s="0" t="n">
        <v>2015</v>
      </c>
      <c r="L3182" s="0" t="n">
        <v>63</v>
      </c>
      <c r="M3182" s="0" t="n">
        <v>3</v>
      </c>
      <c r="N3182" s="0" t="n">
        <v>61410</v>
      </c>
      <c r="O3182" s="0" t="n">
        <v>1150</v>
      </c>
      <c r="P3182" s="346" t="n">
        <v>3.69</v>
      </c>
      <c r="Q3182" s="346" t="str">
        <f aca="false">N3182&amp;" "&amp;O3182</f>
        <v>61410 1150</v>
      </c>
      <c r="R3182" s="346" t="str">
        <f aca="false">N3182&amp;" "&amp;M3182&amp;" "&amp;O3182</f>
        <v>61410 3 1150</v>
      </c>
    </row>
    <row r="3183" customFormat="false" ht="11.25" hidden="false" customHeight="true" outlineLevel="0" collapsed="false">
      <c r="K3183" s="0" t="n">
        <v>2015</v>
      </c>
      <c r="L3183" s="0" t="n">
        <v>63</v>
      </c>
      <c r="M3183" s="0" t="n">
        <v>9</v>
      </c>
      <c r="N3183" s="0" t="n">
        <v>61100</v>
      </c>
      <c r="O3183" s="0" t="n">
        <v>1120</v>
      </c>
      <c r="P3183" s="346" t="n">
        <v>0.34</v>
      </c>
      <c r="Q3183" s="346" t="str">
        <f aca="false">N3183&amp;" "&amp;O3183</f>
        <v>61100 1120</v>
      </c>
      <c r="R3183" s="346" t="str">
        <f aca="false">N3183&amp;" "&amp;M3183&amp;" "&amp;O3183</f>
        <v>61100 9 1120</v>
      </c>
    </row>
    <row r="3184" customFormat="false" ht="11.25" hidden="false" customHeight="true" outlineLevel="0" collapsed="false">
      <c r="K3184" s="0" t="n">
        <v>2015</v>
      </c>
      <c r="L3184" s="0" t="n">
        <v>63</v>
      </c>
      <c r="M3184" s="0" t="n">
        <v>9</v>
      </c>
      <c r="N3184" s="0" t="n">
        <v>61100</v>
      </c>
      <c r="O3184" s="0" t="n">
        <v>1140</v>
      </c>
      <c r="P3184" s="346" t="n">
        <v>0.34</v>
      </c>
      <c r="Q3184" s="346" t="str">
        <f aca="false">N3184&amp;" "&amp;O3184</f>
        <v>61100 1140</v>
      </c>
      <c r="R3184" s="346" t="str">
        <f aca="false">N3184&amp;" "&amp;M3184&amp;" "&amp;O3184</f>
        <v>61100 9 1140</v>
      </c>
    </row>
    <row r="3185" customFormat="false" ht="11.25" hidden="false" customHeight="true" outlineLevel="0" collapsed="false">
      <c r="K3185" s="0" t="n">
        <v>2015</v>
      </c>
      <c r="L3185" s="0" t="n">
        <v>63</v>
      </c>
      <c r="M3185" s="0" t="n">
        <v>9</v>
      </c>
      <c r="N3185" s="0" t="n">
        <v>62100</v>
      </c>
      <c r="O3185" s="0" t="n">
        <v>1110</v>
      </c>
      <c r="P3185" s="346" t="n">
        <v>2</v>
      </c>
      <c r="Q3185" s="346" t="str">
        <f aca="false">N3185&amp;" "&amp;O3185</f>
        <v>62100 1110</v>
      </c>
      <c r="R3185" s="346" t="str">
        <f aca="false">N3185&amp;" "&amp;M3185&amp;" "&amp;O3185</f>
        <v>62100 9 1110</v>
      </c>
    </row>
    <row r="3186" customFormat="false" ht="11.25" hidden="false" customHeight="true" outlineLevel="0" collapsed="false">
      <c r="K3186" s="0" t="n">
        <v>2015</v>
      </c>
      <c r="L3186" s="0" t="n">
        <v>63</v>
      </c>
      <c r="M3186" s="0" t="n">
        <v>9</v>
      </c>
      <c r="N3186" s="0" t="n">
        <v>62100</v>
      </c>
      <c r="O3186" s="0" t="n">
        <v>1111</v>
      </c>
      <c r="P3186" s="346" t="n">
        <v>5</v>
      </c>
      <c r="Q3186" s="346" t="str">
        <f aca="false">N3186&amp;" "&amp;O3186</f>
        <v>62100 1111</v>
      </c>
      <c r="R3186" s="346" t="str">
        <f aca="false">N3186&amp;" "&amp;M3186&amp;" "&amp;O3186</f>
        <v>62100 9 1111</v>
      </c>
    </row>
    <row r="3187" customFormat="false" ht="11.25" hidden="false" customHeight="true" outlineLevel="0" collapsed="false">
      <c r="K3187" s="0" t="n">
        <v>2015</v>
      </c>
      <c r="L3187" s="0" t="n">
        <v>63</v>
      </c>
      <c r="M3187" s="0" t="n">
        <v>9</v>
      </c>
      <c r="N3187" s="0" t="n">
        <v>62100</v>
      </c>
      <c r="O3187" s="0" t="n">
        <v>1112</v>
      </c>
      <c r="P3187" s="346" t="n">
        <v>1</v>
      </c>
      <c r="Q3187" s="346" t="str">
        <f aca="false">N3187&amp;" "&amp;O3187</f>
        <v>62100 1112</v>
      </c>
      <c r="R3187" s="346" t="str">
        <f aca="false">N3187&amp;" "&amp;M3187&amp;" "&amp;O3187</f>
        <v>62100 9 1112</v>
      </c>
    </row>
    <row r="3188" customFormat="false" ht="11.25" hidden="false" customHeight="true" outlineLevel="0" collapsed="false">
      <c r="K3188" s="0" t="n">
        <v>2015</v>
      </c>
      <c r="L3188" s="0" t="n">
        <v>63</v>
      </c>
      <c r="M3188" s="0" t="n">
        <v>9</v>
      </c>
      <c r="N3188" s="0" t="n">
        <v>62100</v>
      </c>
      <c r="O3188" s="0" t="n">
        <v>1130</v>
      </c>
      <c r="P3188" s="346" t="n">
        <v>1</v>
      </c>
      <c r="Q3188" s="346" t="str">
        <f aca="false">N3188&amp;" "&amp;O3188</f>
        <v>62100 1130</v>
      </c>
      <c r="R3188" s="346" t="str">
        <f aca="false">N3188&amp;" "&amp;M3188&amp;" "&amp;O3188</f>
        <v>62100 9 1130</v>
      </c>
    </row>
    <row r="3189" customFormat="false" ht="11.25" hidden="false" customHeight="true" outlineLevel="0" collapsed="false">
      <c r="K3189" s="0" t="n">
        <v>2015</v>
      </c>
      <c r="L3189" s="0" t="n">
        <v>63</v>
      </c>
      <c r="M3189" s="0" t="n">
        <v>9</v>
      </c>
      <c r="N3189" s="0" t="n">
        <v>62100</v>
      </c>
      <c r="O3189" s="0" t="n">
        <v>1150</v>
      </c>
      <c r="P3189" s="346" t="n">
        <v>5</v>
      </c>
      <c r="Q3189" s="346" t="str">
        <f aca="false">N3189&amp;" "&amp;O3189</f>
        <v>62100 1150</v>
      </c>
      <c r="R3189" s="346" t="str">
        <f aca="false">N3189&amp;" "&amp;M3189&amp;" "&amp;O3189</f>
        <v>62100 9 1150</v>
      </c>
    </row>
    <row r="3190" customFormat="false" ht="11.25" hidden="false" customHeight="true" outlineLevel="0" collapsed="false">
      <c r="K3190" s="0" t="n">
        <v>2015</v>
      </c>
      <c r="L3190" s="0" t="n">
        <v>63</v>
      </c>
      <c r="M3190" s="0" t="n">
        <v>9</v>
      </c>
      <c r="N3190" s="0" t="n">
        <v>62200</v>
      </c>
      <c r="O3190" s="0" t="n">
        <v>1130</v>
      </c>
      <c r="P3190" s="346" t="n">
        <v>6</v>
      </c>
      <c r="Q3190" s="346" t="str">
        <f aca="false">N3190&amp;" "&amp;O3190</f>
        <v>62200 1130</v>
      </c>
      <c r="R3190" s="346" t="str">
        <f aca="false">N3190&amp;" "&amp;M3190&amp;" "&amp;O3190</f>
        <v>62200 9 1130</v>
      </c>
    </row>
    <row r="3191" customFormat="false" ht="11.25" hidden="false" customHeight="true" outlineLevel="0" collapsed="false">
      <c r="K3191" s="0" t="n">
        <v>2015</v>
      </c>
      <c r="L3191" s="0" t="n">
        <v>63</v>
      </c>
      <c r="M3191" s="0" t="n">
        <v>9</v>
      </c>
      <c r="N3191" s="0" t="n">
        <v>62200</v>
      </c>
      <c r="O3191" s="0" t="n">
        <v>1131</v>
      </c>
      <c r="P3191" s="346" t="n">
        <v>2</v>
      </c>
      <c r="Q3191" s="346" t="str">
        <f aca="false">N3191&amp;" "&amp;O3191</f>
        <v>62200 1131</v>
      </c>
      <c r="R3191" s="346" t="str">
        <f aca="false">N3191&amp;" "&amp;M3191&amp;" "&amp;O3191</f>
        <v>62200 9 1131</v>
      </c>
    </row>
    <row r="3192" customFormat="false" ht="11.25" hidden="false" customHeight="true" outlineLevel="0" collapsed="false">
      <c r="K3192" s="0" t="n">
        <v>2015</v>
      </c>
      <c r="L3192" s="0" t="n">
        <v>63</v>
      </c>
      <c r="M3192" s="0" t="n">
        <v>9</v>
      </c>
      <c r="N3192" s="0" t="n">
        <v>62200</v>
      </c>
      <c r="O3192" s="0" t="n">
        <v>1132</v>
      </c>
      <c r="P3192" s="346" t="n">
        <v>3</v>
      </c>
      <c r="Q3192" s="346" t="str">
        <f aca="false">N3192&amp;" "&amp;O3192</f>
        <v>62200 1132</v>
      </c>
      <c r="R3192" s="346" t="str">
        <f aca="false">N3192&amp;" "&amp;M3192&amp;" "&amp;O3192</f>
        <v>62200 9 1132</v>
      </c>
    </row>
    <row r="3193" customFormat="false" ht="11.25" hidden="false" customHeight="true" outlineLevel="0" collapsed="false">
      <c r="K3193" s="0" t="n">
        <v>2015</v>
      </c>
      <c r="L3193" s="0" t="n">
        <v>63</v>
      </c>
      <c r="M3193" s="0" t="n">
        <v>9</v>
      </c>
      <c r="N3193" s="0" t="n">
        <v>62200</v>
      </c>
      <c r="O3193" s="0" t="n">
        <v>1140</v>
      </c>
      <c r="P3193" s="346" t="n">
        <v>4</v>
      </c>
      <c r="Q3193" s="346" t="str">
        <f aca="false">N3193&amp;" "&amp;O3193</f>
        <v>62200 1140</v>
      </c>
      <c r="R3193" s="346" t="str">
        <f aca="false">N3193&amp;" "&amp;M3193&amp;" "&amp;O3193</f>
        <v>62200 9 1140</v>
      </c>
    </row>
    <row r="3194" customFormat="false" ht="11.25" hidden="false" customHeight="true" outlineLevel="0" collapsed="false">
      <c r="K3194" s="0" t="n">
        <v>2015</v>
      </c>
      <c r="L3194" s="0" t="n">
        <v>63</v>
      </c>
      <c r="M3194" s="0" t="n">
        <v>9</v>
      </c>
      <c r="N3194" s="0" t="n">
        <v>63000</v>
      </c>
      <c r="O3194" s="0" t="n">
        <v>1110</v>
      </c>
      <c r="P3194" s="346" t="n">
        <v>1</v>
      </c>
      <c r="Q3194" s="346" t="str">
        <f aca="false">N3194&amp;" "&amp;O3194</f>
        <v>63000 1110</v>
      </c>
      <c r="R3194" s="346" t="str">
        <f aca="false">N3194&amp;" "&amp;M3194&amp;" "&amp;O3194</f>
        <v>63000 9 1110</v>
      </c>
    </row>
    <row r="3195" customFormat="false" ht="11.25" hidden="false" customHeight="true" outlineLevel="0" collapsed="false">
      <c r="K3195" s="0" t="n">
        <v>2015</v>
      </c>
      <c r="L3195" s="0" t="n">
        <v>63</v>
      </c>
      <c r="M3195" s="0" t="n">
        <v>9</v>
      </c>
      <c r="N3195" s="0" t="n">
        <v>63000</v>
      </c>
      <c r="O3195" s="0" t="n">
        <v>1150</v>
      </c>
      <c r="P3195" s="346" t="n">
        <v>2</v>
      </c>
      <c r="Q3195" s="346" t="str">
        <f aca="false">N3195&amp;" "&amp;O3195</f>
        <v>63000 1150</v>
      </c>
      <c r="R3195" s="346" t="str">
        <f aca="false">N3195&amp;" "&amp;M3195&amp;" "&amp;O3195</f>
        <v>63000 9 1150</v>
      </c>
    </row>
    <row r="3196" customFormat="false" ht="11.25" hidden="false" customHeight="true" outlineLevel="0" collapsed="false">
      <c r="K3196" s="0" t="n">
        <v>2015</v>
      </c>
      <c r="L3196" s="0" t="n">
        <v>63</v>
      </c>
      <c r="M3196" s="0" t="n">
        <v>9</v>
      </c>
      <c r="N3196" s="0" t="n">
        <v>63000</v>
      </c>
      <c r="O3196" s="0" t="n">
        <v>1160</v>
      </c>
      <c r="P3196" s="346" t="n">
        <v>9</v>
      </c>
      <c r="Q3196" s="346" t="str">
        <f aca="false">N3196&amp;" "&amp;O3196</f>
        <v>63000 1160</v>
      </c>
      <c r="R3196" s="346" t="str">
        <f aca="false">N3196&amp;" "&amp;M3196&amp;" "&amp;O3196</f>
        <v>63000 9 1160</v>
      </c>
    </row>
    <row r="3197" customFormat="false" ht="11.25" hidden="false" customHeight="true" outlineLevel="0" collapsed="false">
      <c r="K3197" s="0" t="n">
        <v>2015</v>
      </c>
      <c r="L3197" s="0" t="n">
        <v>63</v>
      </c>
      <c r="M3197" s="0" t="n">
        <v>9</v>
      </c>
      <c r="N3197" s="0" t="n">
        <v>63000</v>
      </c>
      <c r="O3197" s="0" t="n">
        <v>1170</v>
      </c>
      <c r="P3197" s="346" t="n">
        <v>56</v>
      </c>
      <c r="Q3197" s="346" t="str">
        <f aca="false">N3197&amp;" "&amp;O3197</f>
        <v>63000 1170</v>
      </c>
      <c r="R3197" s="346" t="str">
        <f aca="false">N3197&amp;" "&amp;M3197&amp;" "&amp;O3197</f>
        <v>63000 9 1170</v>
      </c>
    </row>
    <row r="3198" customFormat="false" ht="11.25" hidden="false" customHeight="true" outlineLevel="0" collapsed="false">
      <c r="K3198" s="0" t="n">
        <v>2015</v>
      </c>
      <c r="L3198" s="0" t="n">
        <v>63</v>
      </c>
      <c r="M3198" s="0" t="n">
        <v>9</v>
      </c>
      <c r="N3198" s="0" t="n">
        <v>64000</v>
      </c>
      <c r="O3198" s="0" t="n">
        <v>1110</v>
      </c>
      <c r="P3198" s="346" t="n">
        <v>1</v>
      </c>
      <c r="Q3198" s="346" t="str">
        <f aca="false">N3198&amp;" "&amp;O3198</f>
        <v>64000 1110</v>
      </c>
      <c r="R3198" s="346" t="str">
        <f aca="false">N3198&amp;" "&amp;M3198&amp;" "&amp;O3198</f>
        <v>64000 9 1110</v>
      </c>
    </row>
    <row r="3199" customFormat="false" ht="11.25" hidden="false" customHeight="true" outlineLevel="0" collapsed="false">
      <c r="K3199" s="0" t="n">
        <v>2015</v>
      </c>
      <c r="L3199" s="0" t="n">
        <v>63</v>
      </c>
      <c r="M3199" s="0" t="n">
        <v>9</v>
      </c>
      <c r="N3199" s="0" t="n">
        <v>64000</v>
      </c>
      <c r="O3199" s="0" t="n">
        <v>1150</v>
      </c>
      <c r="P3199" s="346" t="n">
        <v>1</v>
      </c>
      <c r="Q3199" s="346" t="str">
        <f aca="false">N3199&amp;" "&amp;O3199</f>
        <v>64000 1150</v>
      </c>
      <c r="R3199" s="346" t="str">
        <f aca="false">N3199&amp;" "&amp;M3199&amp;" "&amp;O3199</f>
        <v>64000 9 1150</v>
      </c>
    </row>
    <row r="3200" customFormat="false" ht="11.25" hidden="false" customHeight="true" outlineLevel="0" collapsed="false">
      <c r="K3200" s="0" t="n">
        <v>2015</v>
      </c>
      <c r="L3200" s="0" t="n">
        <v>63</v>
      </c>
      <c r="M3200" s="0" t="n">
        <v>9</v>
      </c>
      <c r="N3200" s="0" t="n">
        <v>64000</v>
      </c>
      <c r="O3200" s="0" t="n">
        <v>1160</v>
      </c>
      <c r="P3200" s="346" t="n">
        <v>4</v>
      </c>
      <c r="Q3200" s="346" t="str">
        <f aca="false">N3200&amp;" "&amp;O3200</f>
        <v>64000 1160</v>
      </c>
      <c r="R3200" s="346" t="str">
        <f aca="false">N3200&amp;" "&amp;M3200&amp;" "&amp;O3200</f>
        <v>64000 9 1160</v>
      </c>
    </row>
    <row r="3201" customFormat="false" ht="11.25" hidden="false" customHeight="true" outlineLevel="0" collapsed="false">
      <c r="K3201" s="0" t="n">
        <v>2015</v>
      </c>
      <c r="L3201" s="0" t="n">
        <v>63</v>
      </c>
      <c r="M3201" s="0" t="n">
        <v>9</v>
      </c>
      <c r="N3201" s="0" t="n">
        <v>64000</v>
      </c>
      <c r="O3201" s="0" t="n">
        <v>1190</v>
      </c>
      <c r="P3201" s="346" t="n">
        <v>1</v>
      </c>
      <c r="Q3201" s="346" t="str">
        <f aca="false">N3201&amp;" "&amp;O3201</f>
        <v>64000 1190</v>
      </c>
      <c r="R3201" s="346" t="str">
        <f aca="false">N3201&amp;" "&amp;M3201&amp;" "&amp;O3201</f>
        <v>64000 9 1190</v>
      </c>
    </row>
    <row r="3202" customFormat="false" ht="11.25" hidden="false" customHeight="true" outlineLevel="0" collapsed="false">
      <c r="K3202" s="0" t="n">
        <v>2015</v>
      </c>
      <c r="L3202" s="0" t="n">
        <v>63</v>
      </c>
      <c r="M3202" s="0" t="n">
        <v>9</v>
      </c>
      <c r="N3202" s="0" t="n">
        <v>65000</v>
      </c>
      <c r="O3202" s="0" t="n">
        <v>1110</v>
      </c>
      <c r="P3202" s="346" t="n">
        <v>1</v>
      </c>
      <c r="Q3202" s="346" t="str">
        <f aca="false">N3202&amp;" "&amp;O3202</f>
        <v>65000 1110</v>
      </c>
      <c r="R3202" s="346" t="str">
        <f aca="false">N3202&amp;" "&amp;M3202&amp;" "&amp;O3202</f>
        <v>65000 9 1110</v>
      </c>
    </row>
    <row r="3203" customFormat="false" ht="11.25" hidden="false" customHeight="true" outlineLevel="0" collapsed="false">
      <c r="K3203" s="0" t="n">
        <v>2015</v>
      </c>
      <c r="L3203" s="0" t="n">
        <v>63</v>
      </c>
      <c r="M3203" s="0" t="n">
        <v>9</v>
      </c>
      <c r="N3203" s="0" t="n">
        <v>65000</v>
      </c>
      <c r="O3203" s="0" t="n">
        <v>1170</v>
      </c>
      <c r="P3203" s="346" t="n">
        <v>1.25</v>
      </c>
      <c r="Q3203" s="346" t="str">
        <f aca="false">N3203&amp;" "&amp;O3203</f>
        <v>65000 1170</v>
      </c>
      <c r="R3203" s="346" t="str">
        <f aca="false">N3203&amp;" "&amp;M3203&amp;" "&amp;O3203</f>
        <v>65000 9 1170</v>
      </c>
    </row>
    <row r="3204" customFormat="false" ht="11.25" hidden="false" customHeight="true" outlineLevel="0" collapsed="false">
      <c r="K3204" s="0" t="n">
        <v>2015</v>
      </c>
      <c r="L3204" s="0" t="n">
        <v>63</v>
      </c>
      <c r="M3204" s="0" t="n">
        <v>9</v>
      </c>
      <c r="N3204" s="0" t="n">
        <v>65000</v>
      </c>
      <c r="O3204" s="0" t="n">
        <v>1190</v>
      </c>
      <c r="P3204" s="346" t="n">
        <v>19</v>
      </c>
      <c r="Q3204" s="346" t="str">
        <f aca="false">N3204&amp;" "&amp;O3204</f>
        <v>65000 1190</v>
      </c>
      <c r="R3204" s="346" t="str">
        <f aca="false">N3204&amp;" "&amp;M3204&amp;" "&amp;O3204</f>
        <v>65000 9 1190</v>
      </c>
    </row>
    <row r="3205" customFormat="false" ht="11.25" hidden="false" customHeight="true" outlineLevel="0" collapsed="false">
      <c r="K3205" s="0" t="n">
        <v>2015</v>
      </c>
      <c r="L3205" s="0" t="n">
        <v>63</v>
      </c>
      <c r="M3205" s="0" t="n">
        <v>9</v>
      </c>
      <c r="N3205" s="0" t="n">
        <v>68000</v>
      </c>
      <c r="O3205" s="0" t="n">
        <v>1110</v>
      </c>
      <c r="P3205" s="346" t="n">
        <v>1</v>
      </c>
      <c r="Q3205" s="346" t="str">
        <f aca="false">N3205&amp;" "&amp;O3205</f>
        <v>68000 1110</v>
      </c>
      <c r="R3205" s="346" t="str">
        <f aca="false">N3205&amp;" "&amp;M3205&amp;" "&amp;O3205</f>
        <v>68000 9 1110</v>
      </c>
    </row>
    <row r="3206" customFormat="false" ht="11.25" hidden="false" customHeight="true" outlineLevel="0" collapsed="false">
      <c r="K3206" s="0" t="n">
        <v>2015</v>
      </c>
      <c r="L3206" s="0" t="n">
        <v>63</v>
      </c>
      <c r="M3206" s="0" t="n">
        <v>9</v>
      </c>
      <c r="N3206" s="0" t="n">
        <v>68000</v>
      </c>
      <c r="O3206" s="0" t="n">
        <v>1120</v>
      </c>
      <c r="P3206" s="346" t="n">
        <v>4</v>
      </c>
      <c r="Q3206" s="346" t="str">
        <f aca="false">N3206&amp;" "&amp;O3206</f>
        <v>68000 1120</v>
      </c>
      <c r="R3206" s="346" t="str">
        <f aca="false">N3206&amp;" "&amp;M3206&amp;" "&amp;O3206</f>
        <v>68000 9 1120</v>
      </c>
    </row>
    <row r="3207" customFormat="false" ht="11.25" hidden="false" customHeight="true" outlineLevel="0" collapsed="false">
      <c r="K3207" s="0" t="n">
        <v>2015</v>
      </c>
      <c r="L3207" s="0" t="n">
        <v>63</v>
      </c>
      <c r="M3207" s="0" t="n">
        <v>9</v>
      </c>
      <c r="N3207" s="0" t="n">
        <v>68000</v>
      </c>
      <c r="O3207" s="0" t="n">
        <v>1141</v>
      </c>
      <c r="P3207" s="346" t="n">
        <v>3</v>
      </c>
      <c r="Q3207" s="346" t="str">
        <f aca="false">N3207&amp;" "&amp;O3207</f>
        <v>68000 1141</v>
      </c>
      <c r="R3207" s="346" t="str">
        <f aca="false">N3207&amp;" "&amp;M3207&amp;" "&amp;O3207</f>
        <v>68000 9 1141</v>
      </c>
    </row>
    <row r="3208" customFormat="false" ht="11.25" hidden="false" customHeight="true" outlineLevel="0" collapsed="false">
      <c r="K3208" s="0" t="n">
        <v>2015</v>
      </c>
      <c r="L3208" s="0" t="n">
        <v>63</v>
      </c>
      <c r="M3208" s="0" t="n">
        <v>9</v>
      </c>
      <c r="N3208" s="0" t="n">
        <v>68000</v>
      </c>
      <c r="O3208" s="0" t="n">
        <v>1150</v>
      </c>
      <c r="P3208" s="346" t="n">
        <v>1</v>
      </c>
      <c r="Q3208" s="346" t="str">
        <f aca="false">N3208&amp;" "&amp;O3208</f>
        <v>68000 1150</v>
      </c>
      <c r="R3208" s="346" t="str">
        <f aca="false">N3208&amp;" "&amp;M3208&amp;" "&amp;O3208</f>
        <v>68000 9 1150</v>
      </c>
    </row>
    <row r="3209" customFormat="false" ht="11.25" hidden="false" customHeight="true" outlineLevel="0" collapsed="false">
      <c r="K3209" s="0" t="n">
        <v>2015</v>
      </c>
      <c r="L3209" s="0" t="n">
        <v>63</v>
      </c>
      <c r="M3209" s="0" t="n">
        <v>3</v>
      </c>
      <c r="N3209" s="0" t="n">
        <v>61210</v>
      </c>
      <c r="O3209" s="0" t="n">
        <v>1150</v>
      </c>
      <c r="P3209" s="346" t="n">
        <v>1.34</v>
      </c>
      <c r="Q3209" s="346" t="str">
        <f aca="false">N3209&amp;" "&amp;O3209</f>
        <v>61210 1150</v>
      </c>
      <c r="R3209" s="346" t="str">
        <f aca="false">N3209&amp;" "&amp;M3209&amp;" "&amp;O3209</f>
        <v>61210 3 1150</v>
      </c>
    </row>
    <row r="3210" customFormat="false" ht="11.25" hidden="false" customHeight="true" outlineLevel="0" collapsed="false">
      <c r="K3210" s="0" t="n">
        <v>2015</v>
      </c>
      <c r="L3210" s="0" t="n">
        <v>63</v>
      </c>
      <c r="M3210" s="0" t="n">
        <v>3</v>
      </c>
      <c r="N3210" s="0" t="n">
        <v>61220</v>
      </c>
      <c r="O3210" s="0" t="n">
        <v>1130</v>
      </c>
      <c r="P3210" s="346" t="n">
        <v>1</v>
      </c>
      <c r="Q3210" s="346" t="str">
        <f aca="false">N3210&amp;" "&amp;O3210</f>
        <v>61220 1130</v>
      </c>
      <c r="R3210" s="346" t="str">
        <f aca="false">N3210&amp;" "&amp;M3210&amp;" "&amp;O3210</f>
        <v>61220 3 1130</v>
      </c>
    </row>
    <row r="3211" customFormat="false" ht="11.25" hidden="false" customHeight="true" outlineLevel="0" collapsed="false">
      <c r="K3211" s="0" t="n">
        <v>2015</v>
      </c>
      <c r="L3211" s="0" t="n">
        <v>63</v>
      </c>
      <c r="M3211" s="0" t="n">
        <v>2</v>
      </c>
      <c r="N3211" s="0" t="n">
        <v>61100</v>
      </c>
      <c r="O3211" s="0" t="n">
        <v>1120</v>
      </c>
      <c r="P3211" s="346" t="n">
        <v>140.17</v>
      </c>
      <c r="Q3211" s="346" t="str">
        <f aca="false">N3211&amp;" "&amp;O3211</f>
        <v>61100 1120</v>
      </c>
      <c r="R3211" s="346" t="str">
        <f aca="false">N3211&amp;" "&amp;M3211&amp;" "&amp;O3211</f>
        <v>61100 2 1120</v>
      </c>
    </row>
    <row r="3212" customFormat="false" ht="11.25" hidden="false" customHeight="true" outlineLevel="0" collapsed="false">
      <c r="K3212" s="0" t="n">
        <v>2015</v>
      </c>
      <c r="L3212" s="0" t="n">
        <v>63</v>
      </c>
      <c r="M3212" s="0" t="n">
        <v>2</v>
      </c>
      <c r="N3212" s="0" t="n">
        <v>61100</v>
      </c>
      <c r="O3212" s="0" t="n">
        <v>1151</v>
      </c>
      <c r="P3212" s="346" t="n">
        <v>46.3</v>
      </c>
      <c r="Q3212" s="346" t="str">
        <f aca="false">N3212&amp;" "&amp;O3212</f>
        <v>61100 1151</v>
      </c>
      <c r="R3212" s="346" t="str">
        <f aca="false">N3212&amp;" "&amp;M3212&amp;" "&amp;O3212</f>
        <v>61100 2 1151</v>
      </c>
    </row>
    <row r="3213" customFormat="false" ht="11.25" hidden="false" customHeight="true" outlineLevel="0" collapsed="false">
      <c r="K3213" s="0" t="n">
        <v>2015</v>
      </c>
      <c r="L3213" s="0" t="n">
        <v>63</v>
      </c>
      <c r="M3213" s="0" t="n">
        <v>2</v>
      </c>
      <c r="N3213" s="0" t="n">
        <v>61100</v>
      </c>
      <c r="O3213" s="0" t="n">
        <v>1520</v>
      </c>
      <c r="P3213" s="346" t="n">
        <v>5.89</v>
      </c>
      <c r="Q3213" s="346" t="str">
        <f aca="false">N3213&amp;" "&amp;O3213</f>
        <v>61100 1520</v>
      </c>
      <c r="R3213" s="346" t="str">
        <f aca="false">N3213&amp;" "&amp;M3213&amp;" "&amp;O3213</f>
        <v>61100 2 1520</v>
      </c>
    </row>
    <row r="3214" customFormat="false" ht="11.25" hidden="false" customHeight="true" outlineLevel="0" collapsed="false">
      <c r="K3214" s="0" t="n">
        <v>2015</v>
      </c>
      <c r="L3214" s="0" t="n">
        <v>63</v>
      </c>
      <c r="M3214" s="0" t="n">
        <v>2</v>
      </c>
      <c r="N3214" s="0" t="n">
        <v>61210</v>
      </c>
      <c r="O3214" s="0" t="n">
        <v>1120</v>
      </c>
      <c r="P3214" s="346" t="n">
        <v>4.31</v>
      </c>
      <c r="Q3214" s="346" t="str">
        <f aca="false">N3214&amp;" "&amp;O3214</f>
        <v>61210 1120</v>
      </c>
      <c r="R3214" s="346" t="str">
        <f aca="false">N3214&amp;" "&amp;M3214&amp;" "&amp;O3214</f>
        <v>61210 2 1120</v>
      </c>
    </row>
    <row r="3215" customFormat="false" ht="11.25" hidden="false" customHeight="true" outlineLevel="0" collapsed="false">
      <c r="K3215" s="0" t="n">
        <v>2015</v>
      </c>
      <c r="L3215" s="0" t="n">
        <v>63</v>
      </c>
      <c r="M3215" s="0" t="n">
        <v>2</v>
      </c>
      <c r="N3215" s="0" t="n">
        <v>61210</v>
      </c>
      <c r="O3215" s="0" t="n">
        <v>1150</v>
      </c>
      <c r="P3215" s="346" t="n">
        <v>0.66</v>
      </c>
      <c r="Q3215" s="346" t="str">
        <f aca="false">N3215&amp;" "&amp;O3215</f>
        <v>61210 1150</v>
      </c>
      <c r="R3215" s="346" t="str">
        <f aca="false">N3215&amp;" "&amp;M3215&amp;" "&amp;O3215</f>
        <v>61210 2 1150</v>
      </c>
    </row>
    <row r="3216" customFormat="false" ht="11.25" hidden="false" customHeight="true" outlineLevel="0" collapsed="false">
      <c r="K3216" s="0" t="n">
        <v>2015</v>
      </c>
      <c r="L3216" s="0" t="n">
        <v>63</v>
      </c>
      <c r="M3216" s="0" t="n">
        <v>2</v>
      </c>
      <c r="N3216" s="0" t="n">
        <v>61220</v>
      </c>
      <c r="O3216" s="0" t="n">
        <v>1130</v>
      </c>
      <c r="P3216" s="346" t="n">
        <v>1</v>
      </c>
      <c r="Q3216" s="346" t="str">
        <f aca="false">N3216&amp;" "&amp;O3216</f>
        <v>61220 1130</v>
      </c>
      <c r="R3216" s="346" t="str">
        <f aca="false">N3216&amp;" "&amp;M3216&amp;" "&amp;O3216</f>
        <v>61220 2 1130</v>
      </c>
    </row>
    <row r="3217" customFormat="false" ht="11.25" hidden="false" customHeight="true" outlineLevel="0" collapsed="false">
      <c r="K3217" s="0" t="n">
        <v>2015</v>
      </c>
      <c r="L3217" s="0" t="n">
        <v>63</v>
      </c>
      <c r="M3217" s="0" t="n">
        <v>2</v>
      </c>
      <c r="N3217" s="0" t="n">
        <v>61230</v>
      </c>
      <c r="O3217" s="0" t="n">
        <v>1120</v>
      </c>
      <c r="P3217" s="346" t="n">
        <v>0.21</v>
      </c>
      <c r="Q3217" s="346" t="str">
        <f aca="false">N3217&amp;" "&amp;O3217</f>
        <v>61230 1120</v>
      </c>
      <c r="R3217" s="346" t="str">
        <f aca="false">N3217&amp;" "&amp;M3217&amp;" "&amp;O3217</f>
        <v>61230 2 1120</v>
      </c>
    </row>
    <row r="3218" customFormat="false" ht="11.25" hidden="false" customHeight="true" outlineLevel="0" collapsed="false">
      <c r="K3218" s="0" t="n">
        <v>2015</v>
      </c>
      <c r="L3218" s="0" t="n">
        <v>63</v>
      </c>
      <c r="M3218" s="0" t="n">
        <v>2</v>
      </c>
      <c r="N3218" s="0" t="n">
        <v>61310</v>
      </c>
      <c r="O3218" s="0" t="n">
        <v>1110</v>
      </c>
      <c r="P3218" s="346" t="n">
        <v>2</v>
      </c>
      <c r="Q3218" s="346" t="str">
        <f aca="false">N3218&amp;" "&amp;O3218</f>
        <v>61310 1110</v>
      </c>
      <c r="R3218" s="346" t="str">
        <f aca="false">N3218&amp;" "&amp;M3218&amp;" "&amp;O3218</f>
        <v>61310 2 1110</v>
      </c>
    </row>
    <row r="3219" customFormat="false" ht="11.25" hidden="false" customHeight="true" outlineLevel="0" collapsed="false">
      <c r="K3219" s="0" t="n">
        <v>2015</v>
      </c>
      <c r="L3219" s="0" t="n">
        <v>63</v>
      </c>
      <c r="M3219" s="0" t="n">
        <v>2</v>
      </c>
      <c r="N3219" s="0" t="n">
        <v>61310</v>
      </c>
      <c r="O3219" s="0" t="n">
        <v>1150</v>
      </c>
      <c r="P3219" s="346" t="n">
        <v>1</v>
      </c>
      <c r="Q3219" s="346" t="str">
        <f aca="false">N3219&amp;" "&amp;O3219</f>
        <v>61310 1150</v>
      </c>
      <c r="R3219" s="346" t="str">
        <f aca="false">N3219&amp;" "&amp;M3219&amp;" "&amp;O3219</f>
        <v>61310 2 1150</v>
      </c>
    </row>
    <row r="3220" customFormat="false" ht="11.25" hidden="false" customHeight="true" outlineLevel="0" collapsed="false">
      <c r="K3220" s="0" t="n">
        <v>2015</v>
      </c>
      <c r="L3220" s="0" t="n">
        <v>63</v>
      </c>
      <c r="M3220" s="0" t="n">
        <v>2</v>
      </c>
      <c r="N3220" s="0" t="n">
        <v>61320</v>
      </c>
      <c r="O3220" s="0" t="n">
        <v>1122</v>
      </c>
      <c r="P3220" s="346" t="n">
        <v>2.66</v>
      </c>
      <c r="Q3220" s="346" t="str">
        <f aca="false">N3220&amp;" "&amp;O3220</f>
        <v>61320 1122</v>
      </c>
      <c r="R3220" s="346" t="str">
        <f aca="false">N3220&amp;" "&amp;M3220&amp;" "&amp;O3220</f>
        <v>61320 2 1122</v>
      </c>
    </row>
    <row r="3221" customFormat="false" ht="11.25" hidden="false" customHeight="true" outlineLevel="0" collapsed="false">
      <c r="K3221" s="0" t="n">
        <v>2015</v>
      </c>
      <c r="L3221" s="0" t="n">
        <v>63</v>
      </c>
      <c r="M3221" s="0" t="n">
        <v>2</v>
      </c>
      <c r="N3221" s="0" t="n">
        <v>61410</v>
      </c>
      <c r="O3221" s="0" t="n">
        <v>1126</v>
      </c>
      <c r="P3221" s="346" t="n">
        <v>2.66</v>
      </c>
      <c r="Q3221" s="346" t="str">
        <f aca="false">N3221&amp;" "&amp;O3221</f>
        <v>61410 1126</v>
      </c>
      <c r="R3221" s="346" t="str">
        <f aca="false">N3221&amp;" "&amp;M3221&amp;" "&amp;O3221</f>
        <v>61410 2 1126</v>
      </c>
    </row>
    <row r="3222" customFormat="false" ht="11.25" hidden="false" customHeight="true" outlineLevel="0" collapsed="false">
      <c r="K3222" s="0" t="n">
        <v>2015</v>
      </c>
      <c r="L3222" s="0" t="n">
        <v>63</v>
      </c>
      <c r="M3222" s="0" t="n">
        <v>2</v>
      </c>
      <c r="N3222" s="0" t="n">
        <v>61410</v>
      </c>
      <c r="O3222" s="0" t="n">
        <v>1127</v>
      </c>
      <c r="P3222" s="346" t="n">
        <v>2.66</v>
      </c>
      <c r="Q3222" s="346" t="str">
        <f aca="false">N3222&amp;" "&amp;O3222</f>
        <v>61410 1127</v>
      </c>
      <c r="R3222" s="346" t="str">
        <f aca="false">N3222&amp;" "&amp;M3222&amp;" "&amp;O3222</f>
        <v>61410 2 1127</v>
      </c>
    </row>
    <row r="3223" customFormat="false" ht="11.25" hidden="false" customHeight="true" outlineLevel="0" collapsed="false">
      <c r="K3223" s="0" t="n">
        <v>2015</v>
      </c>
      <c r="L3223" s="0" t="n">
        <v>63</v>
      </c>
      <c r="M3223" s="0" t="n">
        <v>2</v>
      </c>
      <c r="N3223" s="0" t="n">
        <v>61410</v>
      </c>
      <c r="O3223" s="0" t="n">
        <v>1150</v>
      </c>
      <c r="P3223" s="346" t="n">
        <v>7.31</v>
      </c>
      <c r="Q3223" s="346" t="str">
        <f aca="false">N3223&amp;" "&amp;O3223</f>
        <v>61410 1150</v>
      </c>
      <c r="R3223" s="346" t="str">
        <f aca="false">N3223&amp;" "&amp;M3223&amp;" "&amp;O3223</f>
        <v>61410 2 1150</v>
      </c>
    </row>
    <row r="3224" customFormat="false" ht="11.25" hidden="false" customHeight="true" outlineLevel="0" collapsed="false">
      <c r="K3224" s="0" t="n">
        <v>2015</v>
      </c>
      <c r="L3224" s="0" t="n">
        <v>63</v>
      </c>
      <c r="M3224" s="0" t="n">
        <v>3</v>
      </c>
      <c r="N3224" s="0" t="n">
        <v>61100</v>
      </c>
      <c r="O3224" s="0" t="n">
        <v>1120</v>
      </c>
      <c r="P3224" s="346" t="n">
        <v>85.58</v>
      </c>
      <c r="Q3224" s="346" t="str">
        <f aca="false">N3224&amp;" "&amp;O3224</f>
        <v>61100 1120</v>
      </c>
      <c r="R3224" s="346" t="str">
        <f aca="false">N3224&amp;" "&amp;M3224&amp;" "&amp;O3224</f>
        <v>61100 3 1120</v>
      </c>
    </row>
    <row r="3225" customFormat="false" ht="11.25" hidden="false" customHeight="true" outlineLevel="0" collapsed="false">
      <c r="K3225" s="0" t="n">
        <v>2015</v>
      </c>
      <c r="L3225" s="0" t="n">
        <v>63</v>
      </c>
      <c r="M3225" s="0" t="n">
        <v>3</v>
      </c>
      <c r="N3225" s="0" t="n">
        <v>61100</v>
      </c>
      <c r="O3225" s="0" t="n">
        <v>1151</v>
      </c>
      <c r="P3225" s="346" t="n">
        <v>7.7</v>
      </c>
      <c r="Q3225" s="346" t="str">
        <f aca="false">N3225&amp;" "&amp;O3225</f>
        <v>61100 1151</v>
      </c>
      <c r="R3225" s="346" t="str">
        <f aca="false">N3225&amp;" "&amp;M3225&amp;" "&amp;O3225</f>
        <v>61100 3 1151</v>
      </c>
    </row>
    <row r="3226" customFormat="false" ht="11.25" hidden="false" customHeight="true" outlineLevel="0" collapsed="false">
      <c r="K3226" s="0" t="n">
        <v>2015</v>
      </c>
      <c r="L3226" s="0" t="n">
        <v>63</v>
      </c>
      <c r="M3226" s="0" t="n">
        <v>3</v>
      </c>
      <c r="N3226" s="0" t="n">
        <v>61100</v>
      </c>
      <c r="O3226" s="0" t="n">
        <v>1520</v>
      </c>
      <c r="P3226" s="346" t="n">
        <v>3</v>
      </c>
      <c r="Q3226" s="346" t="str">
        <f aca="false">N3226&amp;" "&amp;O3226</f>
        <v>61100 1520</v>
      </c>
      <c r="R3226" s="346" t="str">
        <f aca="false">N3226&amp;" "&amp;M3226&amp;" "&amp;O3226</f>
        <v>61100 3 1520</v>
      </c>
    </row>
    <row r="3227" customFormat="false" ht="11.25" hidden="false" customHeight="true" outlineLevel="0" collapsed="false">
      <c r="K3227" s="0" t="n">
        <v>2015</v>
      </c>
      <c r="L3227" s="0" t="n">
        <v>63</v>
      </c>
      <c r="M3227" s="0" t="n">
        <v>3</v>
      </c>
      <c r="N3227" s="0" t="n">
        <v>61310</v>
      </c>
      <c r="O3227" s="0" t="n">
        <v>1110</v>
      </c>
      <c r="P3227" s="346" t="n">
        <v>1</v>
      </c>
      <c r="Q3227" s="346" t="str">
        <f aca="false">N3227&amp;" "&amp;O3227</f>
        <v>61310 1110</v>
      </c>
      <c r="R3227" s="346" t="str">
        <f aca="false">N3227&amp;" "&amp;M3227&amp;" "&amp;O3227</f>
        <v>61310 3 1110</v>
      </c>
    </row>
    <row r="3228" customFormat="false" ht="11.25" hidden="false" customHeight="true" outlineLevel="0" collapsed="false">
      <c r="K3228" s="0" t="n">
        <v>2015</v>
      </c>
      <c r="L3228" s="0" t="n">
        <v>65</v>
      </c>
      <c r="M3228" s="0" t="n">
        <v>9</v>
      </c>
      <c r="N3228" s="0" t="n">
        <v>63000</v>
      </c>
      <c r="O3228" s="0" t="n">
        <v>1150</v>
      </c>
      <c r="P3228" s="346" t="n">
        <v>1.41</v>
      </c>
      <c r="Q3228" s="346" t="str">
        <f aca="false">N3228&amp;" "&amp;O3228</f>
        <v>63000 1150</v>
      </c>
      <c r="R3228" s="346" t="str">
        <f aca="false">N3228&amp;" "&amp;M3228&amp;" "&amp;O3228</f>
        <v>63000 9 1150</v>
      </c>
    </row>
    <row r="3229" customFormat="false" ht="11.25" hidden="false" customHeight="true" outlineLevel="0" collapsed="false">
      <c r="K3229" s="0" t="n">
        <v>2015</v>
      </c>
      <c r="L3229" s="0" t="n">
        <v>65</v>
      </c>
      <c r="M3229" s="0" t="n">
        <v>2</v>
      </c>
      <c r="N3229" s="0" t="n">
        <v>61100</v>
      </c>
      <c r="O3229" s="0" t="n">
        <v>1120</v>
      </c>
      <c r="P3229" s="346" t="n">
        <v>85.2</v>
      </c>
      <c r="Q3229" s="346" t="str">
        <f aca="false">N3229&amp;" "&amp;O3229</f>
        <v>61100 1120</v>
      </c>
      <c r="R3229" s="346" t="str">
        <f aca="false">N3229&amp;" "&amp;M3229&amp;" "&amp;O3229</f>
        <v>61100 2 1120</v>
      </c>
    </row>
    <row r="3230" customFormat="false" ht="11.25" hidden="false" customHeight="true" outlineLevel="0" collapsed="false">
      <c r="K3230" s="0" t="n">
        <v>2015</v>
      </c>
      <c r="L3230" s="0" t="n">
        <v>65</v>
      </c>
      <c r="M3230" s="0" t="n">
        <v>9</v>
      </c>
      <c r="N3230" s="0" t="n">
        <v>63000</v>
      </c>
      <c r="O3230" s="0" t="n">
        <v>1170</v>
      </c>
      <c r="P3230" s="346" t="n">
        <v>34.54</v>
      </c>
      <c r="Q3230" s="346" t="str">
        <f aca="false">N3230&amp;" "&amp;O3230</f>
        <v>63000 1170</v>
      </c>
      <c r="R3230" s="346" t="str">
        <f aca="false">N3230&amp;" "&amp;M3230&amp;" "&amp;O3230</f>
        <v>63000 9 1170</v>
      </c>
    </row>
    <row r="3231" customFormat="false" ht="11.25" hidden="false" customHeight="true" outlineLevel="0" collapsed="false">
      <c r="K3231" s="0" t="n">
        <v>2015</v>
      </c>
      <c r="L3231" s="0" t="n">
        <v>65</v>
      </c>
      <c r="M3231" s="0" t="n">
        <v>9</v>
      </c>
      <c r="N3231" s="0" t="n">
        <v>64000</v>
      </c>
      <c r="O3231" s="0" t="n">
        <v>1110</v>
      </c>
      <c r="P3231" s="346" t="n">
        <v>1.16</v>
      </c>
      <c r="Q3231" s="346" t="str">
        <f aca="false">N3231&amp;" "&amp;O3231</f>
        <v>64000 1110</v>
      </c>
      <c r="R3231" s="346" t="str">
        <f aca="false">N3231&amp;" "&amp;M3231&amp;" "&amp;O3231</f>
        <v>64000 9 1110</v>
      </c>
    </row>
    <row r="3232" customFormat="false" ht="11.25" hidden="false" customHeight="true" outlineLevel="0" collapsed="false">
      <c r="K3232" s="0" t="n">
        <v>2015</v>
      </c>
      <c r="L3232" s="0" t="n">
        <v>65</v>
      </c>
      <c r="M3232" s="0" t="n">
        <v>9</v>
      </c>
      <c r="N3232" s="0" t="n">
        <v>64000</v>
      </c>
      <c r="O3232" s="0" t="n">
        <v>1180</v>
      </c>
      <c r="P3232" s="346" t="n">
        <v>20.4</v>
      </c>
      <c r="Q3232" s="346" t="str">
        <f aca="false">N3232&amp;" "&amp;O3232</f>
        <v>64000 1180</v>
      </c>
      <c r="R3232" s="346" t="str">
        <f aca="false">N3232&amp;" "&amp;M3232&amp;" "&amp;O3232</f>
        <v>64000 9 1180</v>
      </c>
    </row>
    <row r="3233" customFormat="false" ht="11.25" hidden="false" customHeight="true" outlineLevel="0" collapsed="false">
      <c r="K3233" s="0" t="n">
        <v>2015</v>
      </c>
      <c r="L3233" s="0" t="n">
        <v>65</v>
      </c>
      <c r="M3233" s="0" t="n">
        <v>9</v>
      </c>
      <c r="N3233" s="0" t="n">
        <v>65000</v>
      </c>
      <c r="O3233" s="0" t="n">
        <v>1180</v>
      </c>
      <c r="P3233" s="346" t="n">
        <v>23.76</v>
      </c>
      <c r="Q3233" s="346" t="str">
        <f aca="false">N3233&amp;" "&amp;O3233</f>
        <v>65000 1180</v>
      </c>
      <c r="R3233" s="346" t="str">
        <f aca="false">N3233&amp;" "&amp;M3233&amp;" "&amp;O3233</f>
        <v>65000 9 1180</v>
      </c>
    </row>
    <row r="3234" customFormat="false" ht="11.25" hidden="false" customHeight="true" outlineLevel="0" collapsed="false">
      <c r="K3234" s="0" t="n">
        <v>2015</v>
      </c>
      <c r="L3234" s="0" t="n">
        <v>65</v>
      </c>
      <c r="M3234" s="0" t="n">
        <v>9</v>
      </c>
      <c r="N3234" s="0" t="n">
        <v>68000</v>
      </c>
      <c r="O3234" s="0" t="n">
        <v>1110</v>
      </c>
      <c r="P3234" s="346" t="n">
        <v>1</v>
      </c>
      <c r="Q3234" s="346" t="str">
        <f aca="false">N3234&amp;" "&amp;O3234</f>
        <v>68000 1110</v>
      </c>
      <c r="R3234" s="346" t="str">
        <f aca="false">N3234&amp;" "&amp;M3234&amp;" "&amp;O3234</f>
        <v>68000 9 1110</v>
      </c>
    </row>
    <row r="3235" customFormat="false" ht="11.25" hidden="false" customHeight="true" outlineLevel="0" collapsed="false">
      <c r="K3235" s="0" t="n">
        <v>2015</v>
      </c>
      <c r="L3235" s="0" t="n">
        <v>65</v>
      </c>
      <c r="M3235" s="0" t="n">
        <v>9</v>
      </c>
      <c r="N3235" s="0" t="n">
        <v>68000</v>
      </c>
      <c r="O3235" s="0" t="n">
        <v>1120</v>
      </c>
      <c r="P3235" s="346" t="n">
        <v>1</v>
      </c>
      <c r="Q3235" s="346" t="str">
        <f aca="false">N3235&amp;" "&amp;O3235</f>
        <v>68000 1120</v>
      </c>
      <c r="R3235" s="346" t="str">
        <f aca="false">N3235&amp;" "&amp;M3235&amp;" "&amp;O3235</f>
        <v>68000 9 1120</v>
      </c>
    </row>
    <row r="3236" customFormat="false" ht="11.25" hidden="false" customHeight="true" outlineLevel="0" collapsed="false">
      <c r="K3236" s="0" t="n">
        <v>2015</v>
      </c>
      <c r="L3236" s="0" t="n">
        <v>65</v>
      </c>
      <c r="M3236" s="0" t="n">
        <v>9</v>
      </c>
      <c r="N3236" s="0" t="n">
        <v>68000</v>
      </c>
      <c r="O3236" s="0" t="n">
        <v>1141</v>
      </c>
      <c r="P3236" s="346" t="n">
        <v>3</v>
      </c>
      <c r="Q3236" s="346" t="str">
        <f aca="false">N3236&amp;" "&amp;O3236</f>
        <v>68000 1141</v>
      </c>
      <c r="R3236" s="346" t="str">
        <f aca="false">N3236&amp;" "&amp;M3236&amp;" "&amp;O3236</f>
        <v>68000 9 1141</v>
      </c>
    </row>
    <row r="3237" customFormat="false" ht="11.25" hidden="false" customHeight="true" outlineLevel="0" collapsed="false">
      <c r="K3237" s="0" t="n">
        <v>2015</v>
      </c>
      <c r="L3237" s="0" t="n">
        <v>65</v>
      </c>
      <c r="M3237" s="0" t="n">
        <v>2</v>
      </c>
      <c r="N3237" s="0" t="n">
        <v>61100</v>
      </c>
      <c r="O3237" s="0" t="n">
        <v>1151</v>
      </c>
      <c r="P3237" s="346" t="n">
        <v>20.32</v>
      </c>
      <c r="Q3237" s="346" t="str">
        <f aca="false">N3237&amp;" "&amp;O3237</f>
        <v>61100 1151</v>
      </c>
      <c r="R3237" s="346" t="str">
        <f aca="false">N3237&amp;" "&amp;M3237&amp;" "&amp;O3237</f>
        <v>61100 2 1151</v>
      </c>
    </row>
    <row r="3238" customFormat="false" ht="11.25" hidden="false" customHeight="true" outlineLevel="0" collapsed="false">
      <c r="K3238" s="0" t="n">
        <v>2015</v>
      </c>
      <c r="L3238" s="0" t="n">
        <v>65</v>
      </c>
      <c r="M3238" s="0" t="n">
        <v>2</v>
      </c>
      <c r="N3238" s="0" t="n">
        <v>61100</v>
      </c>
      <c r="O3238" s="0" t="n">
        <v>1520</v>
      </c>
      <c r="P3238" s="346" t="n">
        <v>5.96</v>
      </c>
      <c r="Q3238" s="346" t="str">
        <f aca="false">N3238&amp;" "&amp;O3238</f>
        <v>61100 1520</v>
      </c>
      <c r="R3238" s="346" t="str">
        <f aca="false">N3238&amp;" "&amp;M3238&amp;" "&amp;O3238</f>
        <v>61100 2 1520</v>
      </c>
    </row>
    <row r="3239" customFormat="false" ht="11.25" hidden="false" customHeight="true" outlineLevel="0" collapsed="false">
      <c r="K3239" s="0" t="n">
        <v>2015</v>
      </c>
      <c r="L3239" s="0" t="n">
        <v>65</v>
      </c>
      <c r="M3239" s="0" t="n">
        <v>2</v>
      </c>
      <c r="N3239" s="0" t="n">
        <v>61210</v>
      </c>
      <c r="O3239" s="0" t="n">
        <v>1120</v>
      </c>
      <c r="P3239" s="346" t="n">
        <v>2.5</v>
      </c>
      <c r="Q3239" s="346" t="str">
        <f aca="false">N3239&amp;" "&amp;O3239</f>
        <v>61210 1120</v>
      </c>
      <c r="R3239" s="346" t="str">
        <f aca="false">N3239&amp;" "&amp;M3239&amp;" "&amp;O3239</f>
        <v>61210 2 1120</v>
      </c>
    </row>
    <row r="3240" customFormat="false" ht="11.25" hidden="false" customHeight="true" outlineLevel="0" collapsed="false">
      <c r="K3240" s="0" t="n">
        <v>2015</v>
      </c>
      <c r="L3240" s="0" t="n">
        <v>65</v>
      </c>
      <c r="M3240" s="0" t="n">
        <v>2</v>
      </c>
      <c r="N3240" s="0" t="n">
        <v>61230</v>
      </c>
      <c r="O3240" s="0" t="n">
        <v>1120</v>
      </c>
      <c r="P3240" s="346" t="n">
        <v>0.02</v>
      </c>
      <c r="Q3240" s="346" t="str">
        <f aca="false">N3240&amp;" "&amp;O3240</f>
        <v>61230 1120</v>
      </c>
      <c r="R3240" s="346" t="str">
        <f aca="false">N3240&amp;" "&amp;M3240&amp;" "&amp;O3240</f>
        <v>61230 2 1120</v>
      </c>
    </row>
    <row r="3241" customFormat="false" ht="11.25" hidden="false" customHeight="true" outlineLevel="0" collapsed="false">
      <c r="K3241" s="0" t="n">
        <v>2015</v>
      </c>
      <c r="L3241" s="0" t="n">
        <v>65</v>
      </c>
      <c r="M3241" s="0" t="n">
        <v>2</v>
      </c>
      <c r="N3241" s="0" t="n">
        <v>61310</v>
      </c>
      <c r="O3241" s="0" t="n">
        <v>1110</v>
      </c>
      <c r="P3241" s="346" t="n">
        <v>1.88</v>
      </c>
      <c r="Q3241" s="346" t="str">
        <f aca="false">N3241&amp;" "&amp;O3241</f>
        <v>61310 1110</v>
      </c>
      <c r="R3241" s="346" t="str">
        <f aca="false">N3241&amp;" "&amp;M3241&amp;" "&amp;O3241</f>
        <v>61310 2 1110</v>
      </c>
    </row>
    <row r="3242" customFormat="false" ht="11.25" hidden="false" customHeight="true" outlineLevel="0" collapsed="false">
      <c r="K3242" s="0" t="n">
        <v>2015</v>
      </c>
      <c r="L3242" s="0" t="n">
        <v>65</v>
      </c>
      <c r="M3242" s="0" t="n">
        <v>2</v>
      </c>
      <c r="N3242" s="0" t="n">
        <v>61310</v>
      </c>
      <c r="O3242" s="0" t="n">
        <v>1120</v>
      </c>
      <c r="P3242" s="346" t="n">
        <v>0.66</v>
      </c>
      <c r="Q3242" s="346" t="str">
        <f aca="false">N3242&amp;" "&amp;O3242</f>
        <v>61310 1120</v>
      </c>
      <c r="R3242" s="346" t="str">
        <f aca="false">N3242&amp;" "&amp;M3242&amp;" "&amp;O3242</f>
        <v>61310 2 1120</v>
      </c>
    </row>
    <row r="3243" customFormat="false" ht="11.25" hidden="false" customHeight="true" outlineLevel="0" collapsed="false">
      <c r="K3243" s="0" t="n">
        <v>2015</v>
      </c>
      <c r="L3243" s="0" t="n">
        <v>65</v>
      </c>
      <c r="M3243" s="0" t="n">
        <v>2</v>
      </c>
      <c r="N3243" s="0" t="n">
        <v>61310</v>
      </c>
      <c r="O3243" s="0" t="n">
        <v>1150</v>
      </c>
      <c r="P3243" s="346" t="n">
        <v>1.31</v>
      </c>
      <c r="Q3243" s="346" t="str">
        <f aca="false">N3243&amp;" "&amp;O3243</f>
        <v>61310 1150</v>
      </c>
      <c r="R3243" s="346" t="str">
        <f aca="false">N3243&amp;" "&amp;M3243&amp;" "&amp;O3243</f>
        <v>61310 2 1150</v>
      </c>
    </row>
    <row r="3244" customFormat="false" ht="11.25" hidden="false" customHeight="true" outlineLevel="0" collapsed="false">
      <c r="K3244" s="0" t="n">
        <v>2015</v>
      </c>
      <c r="L3244" s="0" t="n">
        <v>65</v>
      </c>
      <c r="M3244" s="0" t="n">
        <v>2</v>
      </c>
      <c r="N3244" s="0" t="n">
        <v>61320</v>
      </c>
      <c r="O3244" s="0" t="n">
        <v>1122</v>
      </c>
      <c r="P3244" s="346" t="n">
        <v>2.48</v>
      </c>
      <c r="Q3244" s="346" t="str">
        <f aca="false">N3244&amp;" "&amp;O3244</f>
        <v>61320 1122</v>
      </c>
      <c r="R3244" s="346" t="str">
        <f aca="false">N3244&amp;" "&amp;M3244&amp;" "&amp;O3244</f>
        <v>61320 2 1122</v>
      </c>
    </row>
    <row r="3245" customFormat="false" ht="11.25" hidden="false" customHeight="true" outlineLevel="0" collapsed="false">
      <c r="K3245" s="0" t="n">
        <v>2015</v>
      </c>
      <c r="L3245" s="0" t="n">
        <v>65</v>
      </c>
      <c r="M3245" s="0" t="n">
        <v>2</v>
      </c>
      <c r="N3245" s="0" t="n">
        <v>61410</v>
      </c>
      <c r="O3245" s="0" t="n">
        <v>1126</v>
      </c>
      <c r="P3245" s="346" t="n">
        <v>2.5</v>
      </c>
      <c r="Q3245" s="346" t="str">
        <f aca="false">N3245&amp;" "&amp;O3245</f>
        <v>61410 1126</v>
      </c>
      <c r="R3245" s="346" t="str">
        <f aca="false">N3245&amp;" "&amp;M3245&amp;" "&amp;O3245</f>
        <v>61410 2 1126</v>
      </c>
    </row>
    <row r="3246" customFormat="false" ht="11.25" hidden="false" customHeight="true" outlineLevel="0" collapsed="false">
      <c r="K3246" s="0" t="n">
        <v>2015</v>
      </c>
      <c r="L3246" s="0" t="n">
        <v>65</v>
      </c>
      <c r="M3246" s="0" t="n">
        <v>2</v>
      </c>
      <c r="N3246" s="0" t="n">
        <v>61410</v>
      </c>
      <c r="O3246" s="0" t="n">
        <v>1127</v>
      </c>
      <c r="P3246" s="346" t="n">
        <v>2</v>
      </c>
      <c r="Q3246" s="346" t="str">
        <f aca="false">N3246&amp;" "&amp;O3246</f>
        <v>61410 1127</v>
      </c>
      <c r="R3246" s="346" t="str">
        <f aca="false">N3246&amp;" "&amp;M3246&amp;" "&amp;O3246</f>
        <v>61410 2 1127</v>
      </c>
    </row>
    <row r="3247" customFormat="false" ht="11.25" hidden="false" customHeight="true" outlineLevel="0" collapsed="false">
      <c r="K3247" s="0" t="n">
        <v>2015</v>
      </c>
      <c r="L3247" s="0" t="n">
        <v>65</v>
      </c>
      <c r="M3247" s="0" t="n">
        <v>2</v>
      </c>
      <c r="N3247" s="0" t="n">
        <v>61410</v>
      </c>
      <c r="O3247" s="0" t="n">
        <v>1150</v>
      </c>
      <c r="P3247" s="346" t="n">
        <v>4</v>
      </c>
      <c r="Q3247" s="346" t="str">
        <f aca="false">N3247&amp;" "&amp;O3247</f>
        <v>61410 1150</v>
      </c>
      <c r="R3247" s="346" t="str">
        <f aca="false">N3247&amp;" "&amp;M3247&amp;" "&amp;O3247</f>
        <v>61410 2 1150</v>
      </c>
    </row>
    <row r="3248" customFormat="false" ht="11.25" hidden="false" customHeight="true" outlineLevel="0" collapsed="false">
      <c r="K3248" s="0" t="n">
        <v>2015</v>
      </c>
      <c r="L3248" s="0" t="n">
        <v>65</v>
      </c>
      <c r="M3248" s="0" t="n">
        <v>3</v>
      </c>
      <c r="N3248" s="0" t="n">
        <v>61100</v>
      </c>
      <c r="O3248" s="0" t="n">
        <v>1120</v>
      </c>
      <c r="P3248" s="346" t="n">
        <v>50.89</v>
      </c>
      <c r="Q3248" s="346" t="str">
        <f aca="false">N3248&amp;" "&amp;O3248</f>
        <v>61100 1120</v>
      </c>
      <c r="R3248" s="346" t="str">
        <f aca="false">N3248&amp;" "&amp;M3248&amp;" "&amp;O3248</f>
        <v>61100 3 1120</v>
      </c>
    </row>
    <row r="3249" customFormat="false" ht="11.25" hidden="false" customHeight="true" outlineLevel="0" collapsed="false">
      <c r="K3249" s="0" t="n">
        <v>2015</v>
      </c>
      <c r="L3249" s="0" t="n">
        <v>65</v>
      </c>
      <c r="M3249" s="0" t="n">
        <v>3</v>
      </c>
      <c r="N3249" s="0" t="n">
        <v>61100</v>
      </c>
      <c r="O3249" s="0" t="n">
        <v>1151</v>
      </c>
      <c r="P3249" s="346" t="n">
        <v>8.1</v>
      </c>
      <c r="Q3249" s="346" t="str">
        <f aca="false">N3249&amp;" "&amp;O3249</f>
        <v>61100 1151</v>
      </c>
      <c r="R3249" s="346" t="str">
        <f aca="false">N3249&amp;" "&amp;M3249&amp;" "&amp;O3249</f>
        <v>61100 3 1151</v>
      </c>
    </row>
    <row r="3250" customFormat="false" ht="11.25" hidden="false" customHeight="true" outlineLevel="0" collapsed="false">
      <c r="K3250" s="0" t="n">
        <v>2015</v>
      </c>
      <c r="L3250" s="0" t="n">
        <v>65</v>
      </c>
      <c r="M3250" s="0" t="n">
        <v>3</v>
      </c>
      <c r="N3250" s="0" t="n">
        <v>61100</v>
      </c>
      <c r="O3250" s="0" t="n">
        <v>1520</v>
      </c>
      <c r="P3250" s="346" t="n">
        <v>5.71</v>
      </c>
      <c r="Q3250" s="346" t="str">
        <f aca="false">N3250&amp;" "&amp;O3250</f>
        <v>61100 1520</v>
      </c>
      <c r="R3250" s="346" t="str">
        <f aca="false">N3250&amp;" "&amp;M3250&amp;" "&amp;O3250</f>
        <v>61100 3 1520</v>
      </c>
    </row>
    <row r="3251" customFormat="false" ht="11.25" hidden="false" customHeight="true" outlineLevel="0" collapsed="false">
      <c r="K3251" s="0" t="n">
        <v>2015</v>
      </c>
      <c r="L3251" s="0" t="n">
        <v>65</v>
      </c>
      <c r="M3251" s="0" t="n">
        <v>3</v>
      </c>
      <c r="N3251" s="0" t="n">
        <v>61210</v>
      </c>
      <c r="O3251" s="0" t="n">
        <v>1120</v>
      </c>
      <c r="P3251" s="346" t="n">
        <v>2.5</v>
      </c>
      <c r="Q3251" s="346" t="str">
        <f aca="false">N3251&amp;" "&amp;O3251</f>
        <v>61210 1120</v>
      </c>
      <c r="R3251" s="346" t="str">
        <f aca="false">N3251&amp;" "&amp;M3251&amp;" "&amp;O3251</f>
        <v>61210 3 1120</v>
      </c>
    </row>
    <row r="3252" customFormat="false" ht="11.25" hidden="false" customHeight="true" outlineLevel="0" collapsed="false">
      <c r="K3252" s="0" t="n">
        <v>2015</v>
      </c>
      <c r="L3252" s="0" t="n">
        <v>65</v>
      </c>
      <c r="M3252" s="0" t="n">
        <v>3</v>
      </c>
      <c r="N3252" s="0" t="n">
        <v>61230</v>
      </c>
      <c r="O3252" s="0" t="n">
        <v>1120</v>
      </c>
      <c r="P3252" s="346" t="n">
        <v>0.36</v>
      </c>
      <c r="Q3252" s="346" t="str">
        <f aca="false">N3252&amp;" "&amp;O3252</f>
        <v>61230 1120</v>
      </c>
      <c r="R3252" s="346" t="str">
        <f aca="false">N3252&amp;" "&amp;M3252&amp;" "&amp;O3252</f>
        <v>61230 3 1120</v>
      </c>
    </row>
    <row r="3253" customFormat="false" ht="11.25" hidden="false" customHeight="true" outlineLevel="0" collapsed="false">
      <c r="K3253" s="0" t="n">
        <v>2015</v>
      </c>
      <c r="L3253" s="0" t="n">
        <v>65</v>
      </c>
      <c r="M3253" s="0" t="n">
        <v>3</v>
      </c>
      <c r="N3253" s="0" t="n">
        <v>61310</v>
      </c>
      <c r="O3253" s="0" t="n">
        <v>1110</v>
      </c>
      <c r="P3253" s="346" t="n">
        <v>1.4</v>
      </c>
      <c r="Q3253" s="346" t="str">
        <f aca="false">N3253&amp;" "&amp;O3253</f>
        <v>61310 1110</v>
      </c>
      <c r="R3253" s="346" t="str">
        <f aca="false">N3253&amp;" "&amp;M3253&amp;" "&amp;O3253</f>
        <v>61310 3 1110</v>
      </c>
    </row>
    <row r="3254" customFormat="false" ht="11.25" hidden="false" customHeight="true" outlineLevel="0" collapsed="false">
      <c r="K3254" s="0" t="n">
        <v>2015</v>
      </c>
      <c r="L3254" s="0" t="n">
        <v>65</v>
      </c>
      <c r="M3254" s="0" t="n">
        <v>3</v>
      </c>
      <c r="N3254" s="0" t="n">
        <v>61310</v>
      </c>
      <c r="O3254" s="0" t="n">
        <v>1120</v>
      </c>
      <c r="P3254" s="346" t="n">
        <v>0.34</v>
      </c>
      <c r="Q3254" s="346" t="str">
        <f aca="false">N3254&amp;" "&amp;O3254</f>
        <v>61310 1120</v>
      </c>
      <c r="R3254" s="346" t="str">
        <f aca="false">N3254&amp;" "&amp;M3254&amp;" "&amp;O3254</f>
        <v>61310 3 1120</v>
      </c>
    </row>
    <row r="3255" customFormat="false" ht="11.25" hidden="false" customHeight="true" outlineLevel="0" collapsed="false">
      <c r="K3255" s="0" t="n">
        <v>2015</v>
      </c>
      <c r="L3255" s="0" t="n">
        <v>65</v>
      </c>
      <c r="M3255" s="0" t="n">
        <v>3</v>
      </c>
      <c r="N3255" s="0" t="n">
        <v>61310</v>
      </c>
      <c r="O3255" s="0" t="n">
        <v>1150</v>
      </c>
      <c r="P3255" s="346" t="n">
        <v>1.31</v>
      </c>
      <c r="Q3255" s="346" t="str">
        <f aca="false">N3255&amp;" "&amp;O3255</f>
        <v>61310 1150</v>
      </c>
      <c r="R3255" s="346" t="str">
        <f aca="false">N3255&amp;" "&amp;M3255&amp;" "&amp;O3255</f>
        <v>61310 3 1150</v>
      </c>
    </row>
    <row r="3256" customFormat="false" ht="11.25" hidden="false" customHeight="true" outlineLevel="0" collapsed="false">
      <c r="K3256" s="0" t="n">
        <v>2015</v>
      </c>
      <c r="L3256" s="0" t="n">
        <v>65</v>
      </c>
      <c r="M3256" s="0" t="n">
        <v>3</v>
      </c>
      <c r="N3256" s="0" t="n">
        <v>61320</v>
      </c>
      <c r="O3256" s="0" t="n">
        <v>1122</v>
      </c>
      <c r="P3256" s="346" t="n">
        <v>2</v>
      </c>
      <c r="Q3256" s="346" t="str">
        <f aca="false">N3256&amp;" "&amp;O3256</f>
        <v>61320 1122</v>
      </c>
      <c r="R3256" s="346" t="str">
        <f aca="false">N3256&amp;" "&amp;M3256&amp;" "&amp;O3256</f>
        <v>61320 3 1122</v>
      </c>
    </row>
    <row r="3257" customFormat="false" ht="11.25" hidden="false" customHeight="true" outlineLevel="0" collapsed="false">
      <c r="K3257" s="0" t="n">
        <v>2015</v>
      </c>
      <c r="L3257" s="0" t="n">
        <v>65</v>
      </c>
      <c r="M3257" s="0" t="n">
        <v>3</v>
      </c>
      <c r="N3257" s="0" t="n">
        <v>61410</v>
      </c>
      <c r="O3257" s="0" t="n">
        <v>1126</v>
      </c>
      <c r="P3257" s="346" t="n">
        <v>1.5</v>
      </c>
      <c r="Q3257" s="346" t="str">
        <f aca="false">N3257&amp;" "&amp;O3257</f>
        <v>61410 1126</v>
      </c>
      <c r="R3257" s="346" t="str">
        <f aca="false">N3257&amp;" "&amp;M3257&amp;" "&amp;O3257</f>
        <v>61410 3 1126</v>
      </c>
    </row>
    <row r="3258" customFormat="false" ht="11.25" hidden="false" customHeight="true" outlineLevel="0" collapsed="false">
      <c r="K3258" s="0" t="n">
        <v>2015</v>
      </c>
      <c r="L3258" s="0" t="n">
        <v>65</v>
      </c>
      <c r="M3258" s="0" t="n">
        <v>3</v>
      </c>
      <c r="N3258" s="0" t="n">
        <v>61410</v>
      </c>
      <c r="O3258" s="0" t="n">
        <v>1127</v>
      </c>
      <c r="P3258" s="346" t="n">
        <v>2</v>
      </c>
      <c r="Q3258" s="346" t="str">
        <f aca="false">N3258&amp;" "&amp;O3258</f>
        <v>61410 1127</v>
      </c>
      <c r="R3258" s="346" t="str">
        <f aca="false">N3258&amp;" "&amp;M3258&amp;" "&amp;O3258</f>
        <v>61410 3 1127</v>
      </c>
    </row>
    <row r="3259" customFormat="false" ht="11.25" hidden="false" customHeight="true" outlineLevel="0" collapsed="false">
      <c r="K3259" s="0" t="n">
        <v>2015</v>
      </c>
      <c r="L3259" s="0" t="n">
        <v>65</v>
      </c>
      <c r="M3259" s="0" t="n">
        <v>3</v>
      </c>
      <c r="N3259" s="0" t="n">
        <v>61410</v>
      </c>
      <c r="O3259" s="0" t="n">
        <v>1150</v>
      </c>
      <c r="P3259" s="346" t="n">
        <v>4.8</v>
      </c>
      <c r="Q3259" s="346" t="str">
        <f aca="false">N3259&amp;" "&amp;O3259</f>
        <v>61410 1150</v>
      </c>
      <c r="R3259" s="346" t="str">
        <f aca="false">N3259&amp;" "&amp;M3259&amp;" "&amp;O3259</f>
        <v>61410 3 1150</v>
      </c>
    </row>
    <row r="3260" customFormat="false" ht="11.25" hidden="false" customHeight="true" outlineLevel="0" collapsed="false">
      <c r="K3260" s="0" t="n">
        <v>2015</v>
      </c>
      <c r="L3260" s="0" t="n">
        <v>65</v>
      </c>
      <c r="M3260" s="0" t="n">
        <v>9</v>
      </c>
      <c r="N3260" s="0" t="n">
        <v>61100</v>
      </c>
      <c r="O3260" s="0" t="n">
        <v>1120</v>
      </c>
      <c r="P3260" s="346" t="n">
        <v>9.18</v>
      </c>
      <c r="Q3260" s="346" t="str">
        <f aca="false">N3260&amp;" "&amp;O3260</f>
        <v>61100 1120</v>
      </c>
      <c r="R3260" s="346" t="str">
        <f aca="false">N3260&amp;" "&amp;M3260&amp;" "&amp;O3260</f>
        <v>61100 9 1120</v>
      </c>
    </row>
    <row r="3261" customFormat="false" ht="11.25" hidden="false" customHeight="true" outlineLevel="0" collapsed="false">
      <c r="K3261" s="0" t="n">
        <v>2015</v>
      </c>
      <c r="L3261" s="0" t="n">
        <v>65</v>
      </c>
      <c r="M3261" s="0" t="n">
        <v>9</v>
      </c>
      <c r="N3261" s="0" t="n">
        <v>61100</v>
      </c>
      <c r="O3261" s="0" t="n">
        <v>1150</v>
      </c>
      <c r="P3261" s="346" t="n">
        <v>0.14</v>
      </c>
      <c r="Q3261" s="346" t="str">
        <f aca="false">N3261&amp;" "&amp;O3261</f>
        <v>61100 1150</v>
      </c>
      <c r="R3261" s="346" t="str">
        <f aca="false">N3261&amp;" "&amp;M3261&amp;" "&amp;O3261</f>
        <v>61100 9 1150</v>
      </c>
    </row>
    <row r="3262" customFormat="false" ht="11.25" hidden="false" customHeight="true" outlineLevel="0" collapsed="false">
      <c r="K3262" s="0" t="n">
        <v>2015</v>
      </c>
      <c r="L3262" s="0" t="n">
        <v>65</v>
      </c>
      <c r="M3262" s="0" t="n">
        <v>9</v>
      </c>
      <c r="N3262" s="0" t="n">
        <v>61100</v>
      </c>
      <c r="O3262" s="0" t="n">
        <v>1151</v>
      </c>
      <c r="P3262" s="346" t="n">
        <v>6.47</v>
      </c>
      <c r="Q3262" s="346" t="str">
        <f aca="false">N3262&amp;" "&amp;O3262</f>
        <v>61100 1151</v>
      </c>
      <c r="R3262" s="346" t="str">
        <f aca="false">N3262&amp;" "&amp;M3262&amp;" "&amp;O3262</f>
        <v>61100 9 1151</v>
      </c>
    </row>
    <row r="3263" customFormat="false" ht="11.25" hidden="false" customHeight="true" outlineLevel="0" collapsed="false">
      <c r="K3263" s="0" t="n">
        <v>2015</v>
      </c>
      <c r="L3263" s="0" t="n">
        <v>65</v>
      </c>
      <c r="M3263" s="0" t="n">
        <v>9</v>
      </c>
      <c r="N3263" s="0" t="n">
        <v>62100</v>
      </c>
      <c r="O3263" s="0" t="n">
        <v>1110</v>
      </c>
      <c r="P3263" s="346" t="n">
        <v>1.52</v>
      </c>
      <c r="Q3263" s="346" t="str">
        <f aca="false">N3263&amp;" "&amp;O3263</f>
        <v>62100 1110</v>
      </c>
      <c r="R3263" s="346" t="str">
        <f aca="false">N3263&amp;" "&amp;M3263&amp;" "&amp;O3263</f>
        <v>62100 9 1110</v>
      </c>
    </row>
    <row r="3264" customFormat="false" ht="11.25" hidden="false" customHeight="true" outlineLevel="0" collapsed="false">
      <c r="K3264" s="0" t="n">
        <v>2015</v>
      </c>
      <c r="L3264" s="0" t="n">
        <v>65</v>
      </c>
      <c r="M3264" s="0" t="n">
        <v>9</v>
      </c>
      <c r="N3264" s="0" t="n">
        <v>62100</v>
      </c>
      <c r="O3264" s="0" t="n">
        <v>1111</v>
      </c>
      <c r="P3264" s="346" t="n">
        <v>7</v>
      </c>
      <c r="Q3264" s="346" t="str">
        <f aca="false">N3264&amp;" "&amp;O3264</f>
        <v>62100 1111</v>
      </c>
      <c r="R3264" s="346" t="str">
        <f aca="false">N3264&amp;" "&amp;M3264&amp;" "&amp;O3264</f>
        <v>62100 9 1111</v>
      </c>
    </row>
    <row r="3265" customFormat="false" ht="11.25" hidden="false" customHeight="true" outlineLevel="0" collapsed="false">
      <c r="K3265" s="0" t="n">
        <v>2015</v>
      </c>
      <c r="L3265" s="0" t="n">
        <v>65</v>
      </c>
      <c r="M3265" s="0" t="n">
        <v>9</v>
      </c>
      <c r="N3265" s="0" t="n">
        <v>62100</v>
      </c>
      <c r="O3265" s="0" t="n">
        <v>1112</v>
      </c>
      <c r="P3265" s="346" t="n">
        <v>1</v>
      </c>
      <c r="Q3265" s="346" t="str">
        <f aca="false">N3265&amp;" "&amp;O3265</f>
        <v>62100 1112</v>
      </c>
      <c r="R3265" s="346" t="str">
        <f aca="false">N3265&amp;" "&amp;M3265&amp;" "&amp;O3265</f>
        <v>62100 9 1112</v>
      </c>
    </row>
    <row r="3266" customFormat="false" ht="11.25" hidden="false" customHeight="true" outlineLevel="0" collapsed="false">
      <c r="K3266" s="0" t="n">
        <v>2015</v>
      </c>
      <c r="L3266" s="0" t="n">
        <v>65</v>
      </c>
      <c r="M3266" s="0" t="n">
        <v>9</v>
      </c>
      <c r="N3266" s="0" t="n">
        <v>62100</v>
      </c>
      <c r="O3266" s="0" t="n">
        <v>1130</v>
      </c>
      <c r="P3266" s="346" t="n">
        <v>0.3</v>
      </c>
      <c r="Q3266" s="346" t="str">
        <f aca="false">N3266&amp;" "&amp;O3266</f>
        <v>62100 1130</v>
      </c>
      <c r="R3266" s="346" t="str">
        <f aca="false">N3266&amp;" "&amp;M3266&amp;" "&amp;O3266</f>
        <v>62100 9 1130</v>
      </c>
    </row>
    <row r="3267" customFormat="false" ht="11.25" hidden="false" customHeight="true" outlineLevel="0" collapsed="false">
      <c r="K3267" s="0" t="n">
        <v>2015</v>
      </c>
      <c r="L3267" s="0" t="n">
        <v>65</v>
      </c>
      <c r="M3267" s="0" t="n">
        <v>9</v>
      </c>
      <c r="N3267" s="0" t="n">
        <v>62100</v>
      </c>
      <c r="O3267" s="0" t="n">
        <v>1150</v>
      </c>
      <c r="P3267" s="346" t="n">
        <v>5.02</v>
      </c>
      <c r="Q3267" s="346" t="str">
        <f aca="false">N3267&amp;" "&amp;O3267</f>
        <v>62100 1150</v>
      </c>
      <c r="R3267" s="346" t="str">
        <f aca="false">N3267&amp;" "&amp;M3267&amp;" "&amp;O3267</f>
        <v>62100 9 1150</v>
      </c>
    </row>
    <row r="3268" customFormat="false" ht="11.25" hidden="false" customHeight="true" outlineLevel="0" collapsed="false">
      <c r="K3268" s="0" t="n">
        <v>2015</v>
      </c>
      <c r="L3268" s="0" t="n">
        <v>65</v>
      </c>
      <c r="M3268" s="0" t="n">
        <v>9</v>
      </c>
      <c r="N3268" s="0" t="n">
        <v>62200</v>
      </c>
      <c r="O3268" s="0" t="n">
        <v>1130</v>
      </c>
      <c r="P3268" s="346" t="n">
        <v>0.11</v>
      </c>
      <c r="Q3268" s="346" t="str">
        <f aca="false">N3268&amp;" "&amp;O3268</f>
        <v>62200 1130</v>
      </c>
      <c r="R3268" s="346" t="str">
        <f aca="false">N3268&amp;" "&amp;M3268&amp;" "&amp;O3268</f>
        <v>62200 9 1130</v>
      </c>
    </row>
    <row r="3269" customFormat="false" ht="11.25" hidden="false" customHeight="true" outlineLevel="0" collapsed="false">
      <c r="K3269" s="0" t="n">
        <v>2015</v>
      </c>
      <c r="L3269" s="0" t="n">
        <v>65</v>
      </c>
      <c r="M3269" s="0" t="n">
        <v>9</v>
      </c>
      <c r="N3269" s="0" t="n">
        <v>62200</v>
      </c>
      <c r="O3269" s="0" t="n">
        <v>1131</v>
      </c>
      <c r="P3269" s="346" t="n">
        <v>3.8</v>
      </c>
      <c r="Q3269" s="346" t="str">
        <f aca="false">N3269&amp;" "&amp;O3269</f>
        <v>62200 1131</v>
      </c>
      <c r="R3269" s="346" t="str">
        <f aca="false">N3269&amp;" "&amp;M3269&amp;" "&amp;O3269</f>
        <v>62200 9 1131</v>
      </c>
    </row>
    <row r="3270" customFormat="false" ht="11.25" hidden="false" customHeight="true" outlineLevel="0" collapsed="false">
      <c r="K3270" s="0" t="n">
        <v>2015</v>
      </c>
      <c r="L3270" s="0" t="n">
        <v>65</v>
      </c>
      <c r="M3270" s="0" t="n">
        <v>9</v>
      </c>
      <c r="N3270" s="0" t="n">
        <v>62200</v>
      </c>
      <c r="O3270" s="0" t="n">
        <v>1132</v>
      </c>
      <c r="P3270" s="346" t="n">
        <v>1</v>
      </c>
      <c r="Q3270" s="346" t="str">
        <f aca="false">N3270&amp;" "&amp;O3270</f>
        <v>62200 1132</v>
      </c>
      <c r="R3270" s="346" t="str">
        <f aca="false">N3270&amp;" "&amp;M3270&amp;" "&amp;O3270</f>
        <v>62200 9 1132</v>
      </c>
    </row>
    <row r="3271" customFormat="false" ht="11.25" hidden="false" customHeight="true" outlineLevel="0" collapsed="false">
      <c r="K3271" s="0" t="n">
        <v>2015</v>
      </c>
      <c r="L3271" s="0" t="n">
        <v>65</v>
      </c>
      <c r="M3271" s="0" t="n">
        <v>9</v>
      </c>
      <c r="N3271" s="0" t="n">
        <v>62200</v>
      </c>
      <c r="O3271" s="0" t="n">
        <v>1134</v>
      </c>
      <c r="P3271" s="346" t="n">
        <v>3.85</v>
      </c>
      <c r="Q3271" s="346" t="str">
        <f aca="false">N3271&amp;" "&amp;O3271</f>
        <v>62200 1134</v>
      </c>
      <c r="R3271" s="346" t="str">
        <f aca="false">N3271&amp;" "&amp;M3271&amp;" "&amp;O3271</f>
        <v>62200 9 1134</v>
      </c>
    </row>
    <row r="3272" customFormat="false" ht="11.25" hidden="false" customHeight="true" outlineLevel="0" collapsed="false">
      <c r="K3272" s="0" t="n">
        <v>2015</v>
      </c>
      <c r="L3272" s="0" t="n">
        <v>65</v>
      </c>
      <c r="M3272" s="0" t="n">
        <v>9</v>
      </c>
      <c r="N3272" s="0" t="n">
        <v>63000</v>
      </c>
      <c r="O3272" s="0" t="n">
        <v>1160</v>
      </c>
      <c r="P3272" s="346" t="n">
        <v>3</v>
      </c>
      <c r="Q3272" s="346" t="str">
        <f aca="false">N3272&amp;" "&amp;O3272</f>
        <v>63000 1160</v>
      </c>
      <c r="R3272" s="346" t="str">
        <f aca="false">N3272&amp;" "&amp;M3272&amp;" "&amp;O3272</f>
        <v>63000 9 1160</v>
      </c>
    </row>
    <row r="3273" customFormat="false" ht="11.25" hidden="false" customHeight="true" outlineLevel="0" collapsed="false">
      <c r="K3273" s="0" t="n">
        <v>2015</v>
      </c>
      <c r="L3273" s="0" t="n">
        <v>66</v>
      </c>
      <c r="M3273" s="0" t="n">
        <v>2</v>
      </c>
      <c r="N3273" s="0" t="n">
        <v>61310</v>
      </c>
      <c r="O3273" s="0" t="n">
        <v>1110</v>
      </c>
      <c r="P3273" s="346" t="n">
        <v>1.6</v>
      </c>
      <c r="Q3273" s="346" t="str">
        <f aca="false">N3273&amp;" "&amp;O3273</f>
        <v>61310 1110</v>
      </c>
      <c r="R3273" s="346" t="str">
        <f aca="false">N3273&amp;" "&amp;M3273&amp;" "&amp;O3273</f>
        <v>61310 2 1110</v>
      </c>
    </row>
    <row r="3274" customFormat="false" ht="11.25" hidden="false" customHeight="true" outlineLevel="0" collapsed="false">
      <c r="K3274" s="0" t="n">
        <v>2015</v>
      </c>
      <c r="L3274" s="0" t="n">
        <v>66</v>
      </c>
      <c r="M3274" s="0" t="n">
        <v>2</v>
      </c>
      <c r="N3274" s="0" t="n">
        <v>61230</v>
      </c>
      <c r="O3274" s="0" t="n">
        <v>1120</v>
      </c>
      <c r="P3274" s="346" t="n">
        <v>0.3</v>
      </c>
      <c r="Q3274" s="346" t="str">
        <f aca="false">N3274&amp;" "&amp;O3274</f>
        <v>61230 1120</v>
      </c>
      <c r="R3274" s="346" t="str">
        <f aca="false">N3274&amp;" "&amp;M3274&amp;" "&amp;O3274</f>
        <v>61230 2 1120</v>
      </c>
    </row>
    <row r="3275" customFormat="false" ht="11.25" hidden="false" customHeight="true" outlineLevel="0" collapsed="false">
      <c r="K3275" s="0" t="n">
        <v>2015</v>
      </c>
      <c r="L3275" s="0" t="n">
        <v>66</v>
      </c>
      <c r="M3275" s="0" t="n">
        <v>2</v>
      </c>
      <c r="N3275" s="0" t="n">
        <v>61410</v>
      </c>
      <c r="O3275" s="0" t="n">
        <v>1126</v>
      </c>
      <c r="P3275" s="346" t="n">
        <v>1</v>
      </c>
      <c r="Q3275" s="346" t="str">
        <f aca="false">N3275&amp;" "&amp;O3275</f>
        <v>61410 1126</v>
      </c>
      <c r="R3275" s="346" t="str">
        <f aca="false">N3275&amp;" "&amp;M3275&amp;" "&amp;O3275</f>
        <v>61410 2 1126</v>
      </c>
    </row>
    <row r="3276" customFormat="false" ht="11.25" hidden="false" customHeight="true" outlineLevel="0" collapsed="false">
      <c r="K3276" s="0" t="n">
        <v>2015</v>
      </c>
      <c r="L3276" s="0" t="n">
        <v>66</v>
      </c>
      <c r="M3276" s="0" t="n">
        <v>2</v>
      </c>
      <c r="N3276" s="0" t="n">
        <v>61410</v>
      </c>
      <c r="O3276" s="0" t="n">
        <v>1127</v>
      </c>
      <c r="P3276" s="346" t="n">
        <v>1.4</v>
      </c>
      <c r="Q3276" s="346" t="str">
        <f aca="false">N3276&amp;" "&amp;O3276</f>
        <v>61410 1127</v>
      </c>
      <c r="R3276" s="346" t="str">
        <f aca="false">N3276&amp;" "&amp;M3276&amp;" "&amp;O3276</f>
        <v>61410 2 1127</v>
      </c>
    </row>
    <row r="3277" customFormat="false" ht="11.25" hidden="false" customHeight="true" outlineLevel="0" collapsed="false">
      <c r="K3277" s="0" t="n">
        <v>2015</v>
      </c>
      <c r="L3277" s="0" t="n">
        <v>66</v>
      </c>
      <c r="M3277" s="0" t="n">
        <v>2</v>
      </c>
      <c r="N3277" s="0" t="n">
        <v>61410</v>
      </c>
      <c r="O3277" s="0" t="n">
        <v>1150</v>
      </c>
      <c r="P3277" s="346" t="n">
        <v>2</v>
      </c>
      <c r="Q3277" s="346" t="str">
        <f aca="false">N3277&amp;" "&amp;O3277</f>
        <v>61410 1150</v>
      </c>
      <c r="R3277" s="346" t="str">
        <f aca="false">N3277&amp;" "&amp;M3277&amp;" "&amp;O3277</f>
        <v>61410 2 1150</v>
      </c>
    </row>
    <row r="3278" customFormat="false" ht="11.25" hidden="false" customHeight="true" outlineLevel="0" collapsed="false">
      <c r="K3278" s="0" t="n">
        <v>2015</v>
      </c>
      <c r="L3278" s="0" t="n">
        <v>66</v>
      </c>
      <c r="M3278" s="0" t="n">
        <v>3</v>
      </c>
      <c r="N3278" s="0" t="n">
        <v>61100</v>
      </c>
      <c r="O3278" s="0" t="n">
        <v>1120</v>
      </c>
      <c r="P3278" s="346" t="n">
        <v>46.5</v>
      </c>
      <c r="Q3278" s="346" t="str">
        <f aca="false">N3278&amp;" "&amp;O3278</f>
        <v>61100 1120</v>
      </c>
      <c r="R3278" s="346" t="str">
        <f aca="false">N3278&amp;" "&amp;M3278&amp;" "&amp;O3278</f>
        <v>61100 3 1120</v>
      </c>
    </row>
    <row r="3279" customFormat="false" ht="11.25" hidden="false" customHeight="true" outlineLevel="0" collapsed="false">
      <c r="K3279" s="0" t="n">
        <v>2015</v>
      </c>
      <c r="L3279" s="0" t="n">
        <v>66</v>
      </c>
      <c r="M3279" s="0" t="n">
        <v>3</v>
      </c>
      <c r="N3279" s="0" t="n">
        <v>61100</v>
      </c>
      <c r="O3279" s="0" t="n">
        <v>1151</v>
      </c>
      <c r="P3279" s="346" t="n">
        <v>3</v>
      </c>
      <c r="Q3279" s="346" t="str">
        <f aca="false">N3279&amp;" "&amp;O3279</f>
        <v>61100 1151</v>
      </c>
      <c r="R3279" s="346" t="str">
        <f aca="false">N3279&amp;" "&amp;M3279&amp;" "&amp;O3279</f>
        <v>61100 3 1151</v>
      </c>
    </row>
    <row r="3280" customFormat="false" ht="11.25" hidden="false" customHeight="true" outlineLevel="0" collapsed="false">
      <c r="K3280" s="0" t="n">
        <v>2015</v>
      </c>
      <c r="L3280" s="0" t="n">
        <v>66</v>
      </c>
      <c r="M3280" s="0" t="n">
        <v>3</v>
      </c>
      <c r="N3280" s="0" t="n">
        <v>61100</v>
      </c>
      <c r="O3280" s="0" t="n">
        <v>1520</v>
      </c>
      <c r="P3280" s="346" t="n">
        <v>4.69</v>
      </c>
      <c r="Q3280" s="346" t="str">
        <f aca="false">N3280&amp;" "&amp;O3280</f>
        <v>61100 1520</v>
      </c>
      <c r="R3280" s="346" t="str">
        <f aca="false">N3280&amp;" "&amp;M3280&amp;" "&amp;O3280</f>
        <v>61100 3 1520</v>
      </c>
    </row>
    <row r="3281" customFormat="false" ht="11.25" hidden="false" customHeight="true" outlineLevel="0" collapsed="false">
      <c r="K3281" s="0" t="n">
        <v>2015</v>
      </c>
      <c r="L3281" s="0" t="n">
        <v>66</v>
      </c>
      <c r="M3281" s="0" t="n">
        <v>3</v>
      </c>
      <c r="N3281" s="0" t="n">
        <v>61210</v>
      </c>
      <c r="O3281" s="0" t="n">
        <v>1120</v>
      </c>
      <c r="P3281" s="346" t="n">
        <v>3.9</v>
      </c>
      <c r="Q3281" s="346" t="str">
        <f aca="false">N3281&amp;" "&amp;O3281</f>
        <v>61210 1120</v>
      </c>
      <c r="R3281" s="346" t="str">
        <f aca="false">N3281&amp;" "&amp;M3281&amp;" "&amp;O3281</f>
        <v>61210 3 1120</v>
      </c>
    </row>
    <row r="3282" customFormat="false" ht="11.25" hidden="false" customHeight="true" outlineLevel="0" collapsed="false">
      <c r="K3282" s="0" t="n">
        <v>2015</v>
      </c>
      <c r="L3282" s="0" t="n">
        <v>66</v>
      </c>
      <c r="M3282" s="0" t="n">
        <v>3</v>
      </c>
      <c r="N3282" s="0" t="n">
        <v>61210</v>
      </c>
      <c r="O3282" s="0" t="n">
        <v>1150</v>
      </c>
      <c r="P3282" s="346" t="n">
        <v>1.6</v>
      </c>
      <c r="Q3282" s="346" t="str">
        <f aca="false">N3282&amp;" "&amp;O3282</f>
        <v>61210 1150</v>
      </c>
      <c r="R3282" s="346" t="str">
        <f aca="false">N3282&amp;" "&amp;M3282&amp;" "&amp;O3282</f>
        <v>61210 3 1150</v>
      </c>
    </row>
    <row r="3283" customFormat="false" ht="11.25" hidden="false" customHeight="true" outlineLevel="0" collapsed="false">
      <c r="K3283" s="0" t="n">
        <v>2015</v>
      </c>
      <c r="L3283" s="0" t="n">
        <v>66</v>
      </c>
      <c r="M3283" s="0" t="n">
        <v>3</v>
      </c>
      <c r="N3283" s="0" t="n">
        <v>61220</v>
      </c>
      <c r="O3283" s="0" t="n">
        <v>1130</v>
      </c>
      <c r="P3283" s="346" t="n">
        <v>1</v>
      </c>
      <c r="Q3283" s="346" t="str">
        <f aca="false">N3283&amp;" "&amp;O3283</f>
        <v>61220 1130</v>
      </c>
      <c r="R3283" s="346" t="str">
        <f aca="false">N3283&amp;" "&amp;M3283&amp;" "&amp;O3283</f>
        <v>61220 3 1130</v>
      </c>
    </row>
    <row r="3284" customFormat="false" ht="11.25" hidden="false" customHeight="true" outlineLevel="0" collapsed="false">
      <c r="K3284" s="0" t="n">
        <v>2015</v>
      </c>
      <c r="L3284" s="0" t="n">
        <v>66</v>
      </c>
      <c r="M3284" s="0" t="n">
        <v>3</v>
      </c>
      <c r="N3284" s="0" t="n">
        <v>61230</v>
      </c>
      <c r="O3284" s="0" t="n">
        <v>1120</v>
      </c>
      <c r="P3284" s="346" t="n">
        <v>0.3</v>
      </c>
      <c r="Q3284" s="346" t="str">
        <f aca="false">N3284&amp;" "&amp;O3284</f>
        <v>61230 1120</v>
      </c>
      <c r="R3284" s="346" t="str">
        <f aca="false">N3284&amp;" "&amp;M3284&amp;" "&amp;O3284</f>
        <v>61230 3 1120</v>
      </c>
    </row>
    <row r="3285" customFormat="false" ht="11.25" hidden="false" customHeight="true" outlineLevel="0" collapsed="false">
      <c r="K3285" s="0" t="n">
        <v>2015</v>
      </c>
      <c r="L3285" s="0" t="n">
        <v>66</v>
      </c>
      <c r="M3285" s="0" t="n">
        <v>3</v>
      </c>
      <c r="N3285" s="0" t="n">
        <v>61310</v>
      </c>
      <c r="O3285" s="0" t="n">
        <v>1110</v>
      </c>
      <c r="P3285" s="346" t="n">
        <v>1.4</v>
      </c>
      <c r="Q3285" s="346" t="str">
        <f aca="false">N3285&amp;" "&amp;O3285</f>
        <v>61310 1110</v>
      </c>
      <c r="R3285" s="346" t="str">
        <f aca="false">N3285&amp;" "&amp;M3285&amp;" "&amp;O3285</f>
        <v>61310 3 1110</v>
      </c>
    </row>
    <row r="3286" customFormat="false" ht="11.25" hidden="false" customHeight="true" outlineLevel="0" collapsed="false">
      <c r="K3286" s="0" t="n">
        <v>2015</v>
      </c>
      <c r="L3286" s="0" t="n">
        <v>66</v>
      </c>
      <c r="M3286" s="0" t="n">
        <v>3</v>
      </c>
      <c r="N3286" s="0" t="n">
        <v>61310</v>
      </c>
      <c r="O3286" s="0" t="n">
        <v>1140</v>
      </c>
      <c r="P3286" s="346" t="n">
        <v>1</v>
      </c>
      <c r="Q3286" s="346" t="str">
        <f aca="false">N3286&amp;" "&amp;O3286</f>
        <v>61310 1140</v>
      </c>
      <c r="R3286" s="346" t="str">
        <f aca="false">N3286&amp;" "&amp;M3286&amp;" "&amp;O3286</f>
        <v>61310 3 1140</v>
      </c>
    </row>
    <row r="3287" customFormat="false" ht="11.25" hidden="false" customHeight="true" outlineLevel="0" collapsed="false">
      <c r="K3287" s="0" t="n">
        <v>2015</v>
      </c>
      <c r="L3287" s="0" t="n">
        <v>66</v>
      </c>
      <c r="M3287" s="0" t="n">
        <v>3</v>
      </c>
      <c r="N3287" s="0" t="n">
        <v>61320</v>
      </c>
      <c r="O3287" s="0" t="n">
        <v>1122</v>
      </c>
      <c r="P3287" s="346" t="n">
        <v>1</v>
      </c>
      <c r="Q3287" s="346" t="str">
        <f aca="false">N3287&amp;" "&amp;O3287</f>
        <v>61320 1122</v>
      </c>
      <c r="R3287" s="346" t="str">
        <f aca="false">N3287&amp;" "&amp;M3287&amp;" "&amp;O3287</f>
        <v>61320 3 1122</v>
      </c>
    </row>
    <row r="3288" customFormat="false" ht="11.25" hidden="false" customHeight="true" outlineLevel="0" collapsed="false">
      <c r="K3288" s="0" t="n">
        <v>2015</v>
      </c>
      <c r="L3288" s="0" t="n">
        <v>66</v>
      </c>
      <c r="M3288" s="0" t="n">
        <v>3</v>
      </c>
      <c r="N3288" s="0" t="n">
        <v>61320</v>
      </c>
      <c r="O3288" s="0" t="n">
        <v>1150</v>
      </c>
      <c r="P3288" s="346" t="n">
        <v>1</v>
      </c>
      <c r="Q3288" s="346" t="str">
        <f aca="false">N3288&amp;" "&amp;O3288</f>
        <v>61320 1150</v>
      </c>
      <c r="R3288" s="346" t="str">
        <f aca="false">N3288&amp;" "&amp;M3288&amp;" "&amp;O3288</f>
        <v>61320 3 1150</v>
      </c>
    </row>
    <row r="3289" customFormat="false" ht="11.25" hidden="false" customHeight="true" outlineLevel="0" collapsed="false">
      <c r="K3289" s="0" t="n">
        <v>2015</v>
      </c>
      <c r="L3289" s="0" t="n">
        <v>66</v>
      </c>
      <c r="M3289" s="0" t="n">
        <v>3</v>
      </c>
      <c r="N3289" s="0" t="n">
        <v>61410</v>
      </c>
      <c r="O3289" s="0" t="n">
        <v>1126</v>
      </c>
      <c r="P3289" s="346" t="n">
        <v>2</v>
      </c>
      <c r="Q3289" s="346" t="str">
        <f aca="false">N3289&amp;" "&amp;O3289</f>
        <v>61410 1126</v>
      </c>
      <c r="R3289" s="346" t="str">
        <f aca="false">N3289&amp;" "&amp;M3289&amp;" "&amp;O3289</f>
        <v>61410 3 1126</v>
      </c>
    </row>
    <row r="3290" customFormat="false" ht="11.25" hidden="false" customHeight="true" outlineLevel="0" collapsed="false">
      <c r="K3290" s="0" t="n">
        <v>2015</v>
      </c>
      <c r="L3290" s="0" t="n">
        <v>66</v>
      </c>
      <c r="M3290" s="0" t="n">
        <v>3</v>
      </c>
      <c r="N3290" s="0" t="n">
        <v>61410</v>
      </c>
      <c r="O3290" s="0" t="n">
        <v>1127</v>
      </c>
      <c r="P3290" s="346" t="n">
        <v>2</v>
      </c>
      <c r="Q3290" s="346" t="str">
        <f aca="false">N3290&amp;" "&amp;O3290</f>
        <v>61410 1127</v>
      </c>
      <c r="R3290" s="346" t="str">
        <f aca="false">N3290&amp;" "&amp;M3290&amp;" "&amp;O3290</f>
        <v>61410 3 1127</v>
      </c>
    </row>
    <row r="3291" customFormat="false" ht="11.25" hidden="false" customHeight="true" outlineLevel="0" collapsed="false">
      <c r="K3291" s="0" t="n">
        <v>2015</v>
      </c>
      <c r="L3291" s="0" t="n">
        <v>66</v>
      </c>
      <c r="M3291" s="0" t="n">
        <v>3</v>
      </c>
      <c r="N3291" s="0" t="n">
        <v>61410</v>
      </c>
      <c r="O3291" s="0" t="n">
        <v>1150</v>
      </c>
      <c r="P3291" s="346" t="n">
        <v>4</v>
      </c>
      <c r="Q3291" s="346" t="str">
        <f aca="false">N3291&amp;" "&amp;O3291</f>
        <v>61410 1150</v>
      </c>
      <c r="R3291" s="346" t="str">
        <f aca="false">N3291&amp;" "&amp;M3291&amp;" "&amp;O3291</f>
        <v>61410 3 1150</v>
      </c>
    </row>
    <row r="3292" customFormat="false" ht="11.25" hidden="false" customHeight="true" outlineLevel="0" collapsed="false">
      <c r="K3292" s="0" t="n">
        <v>2015</v>
      </c>
      <c r="L3292" s="0" t="n">
        <v>66</v>
      </c>
      <c r="M3292" s="0" t="n">
        <v>9</v>
      </c>
      <c r="N3292" s="0" t="n">
        <v>61100</v>
      </c>
      <c r="O3292" s="0" t="n">
        <v>1110</v>
      </c>
      <c r="P3292" s="346" t="n">
        <v>1</v>
      </c>
      <c r="Q3292" s="346" t="str">
        <f aca="false">N3292&amp;" "&amp;O3292</f>
        <v>61100 1110</v>
      </c>
      <c r="R3292" s="346" t="str">
        <f aca="false">N3292&amp;" "&amp;M3292&amp;" "&amp;O3292</f>
        <v>61100 9 1110</v>
      </c>
    </row>
    <row r="3293" customFormat="false" ht="11.25" hidden="false" customHeight="true" outlineLevel="0" collapsed="false">
      <c r="K3293" s="0" t="n">
        <v>2015</v>
      </c>
      <c r="L3293" s="0" t="n">
        <v>66</v>
      </c>
      <c r="M3293" s="0" t="n">
        <v>9</v>
      </c>
      <c r="N3293" s="0" t="n">
        <v>61100</v>
      </c>
      <c r="O3293" s="0" t="n">
        <v>1120</v>
      </c>
      <c r="P3293" s="346" t="n">
        <v>7</v>
      </c>
      <c r="Q3293" s="346" t="str">
        <f aca="false">N3293&amp;" "&amp;O3293</f>
        <v>61100 1120</v>
      </c>
      <c r="R3293" s="346" t="str">
        <f aca="false">N3293&amp;" "&amp;M3293&amp;" "&amp;O3293</f>
        <v>61100 9 1120</v>
      </c>
    </row>
    <row r="3294" customFormat="false" ht="11.25" hidden="false" customHeight="true" outlineLevel="0" collapsed="false">
      <c r="K3294" s="0" t="n">
        <v>2015</v>
      </c>
      <c r="L3294" s="0" t="n">
        <v>66</v>
      </c>
      <c r="M3294" s="0" t="n">
        <v>9</v>
      </c>
      <c r="N3294" s="0" t="n">
        <v>61100</v>
      </c>
      <c r="O3294" s="0" t="n">
        <v>1151</v>
      </c>
      <c r="P3294" s="346" t="n">
        <v>2.6</v>
      </c>
      <c r="Q3294" s="346" t="str">
        <f aca="false">N3294&amp;" "&amp;O3294</f>
        <v>61100 1151</v>
      </c>
      <c r="R3294" s="346" t="str">
        <f aca="false">N3294&amp;" "&amp;M3294&amp;" "&amp;O3294</f>
        <v>61100 9 1151</v>
      </c>
    </row>
    <row r="3295" customFormat="false" ht="11.25" hidden="false" customHeight="true" outlineLevel="0" collapsed="false">
      <c r="K3295" s="0" t="n">
        <v>2015</v>
      </c>
      <c r="L3295" s="0" t="n">
        <v>66</v>
      </c>
      <c r="M3295" s="0" t="n">
        <v>9</v>
      </c>
      <c r="N3295" s="0" t="n">
        <v>62100</v>
      </c>
      <c r="O3295" s="0" t="n">
        <v>1111</v>
      </c>
      <c r="P3295" s="346" t="n">
        <v>5</v>
      </c>
      <c r="Q3295" s="346" t="str">
        <f aca="false">N3295&amp;" "&amp;O3295</f>
        <v>62100 1111</v>
      </c>
      <c r="R3295" s="346" t="str">
        <f aca="false">N3295&amp;" "&amp;M3295&amp;" "&amp;O3295</f>
        <v>62100 9 1111</v>
      </c>
    </row>
    <row r="3296" customFormat="false" ht="11.25" hidden="false" customHeight="true" outlineLevel="0" collapsed="false">
      <c r="K3296" s="0" t="n">
        <v>2015</v>
      </c>
      <c r="L3296" s="0" t="n">
        <v>66</v>
      </c>
      <c r="M3296" s="0" t="n">
        <v>9</v>
      </c>
      <c r="N3296" s="0" t="n">
        <v>62100</v>
      </c>
      <c r="O3296" s="0" t="n">
        <v>1112</v>
      </c>
      <c r="P3296" s="346" t="n">
        <v>1</v>
      </c>
      <c r="Q3296" s="346" t="str">
        <f aca="false">N3296&amp;" "&amp;O3296</f>
        <v>62100 1112</v>
      </c>
      <c r="R3296" s="346" t="str">
        <f aca="false">N3296&amp;" "&amp;M3296&amp;" "&amp;O3296</f>
        <v>62100 9 1112</v>
      </c>
    </row>
    <row r="3297" customFormat="false" ht="11.25" hidden="false" customHeight="true" outlineLevel="0" collapsed="false">
      <c r="K3297" s="0" t="n">
        <v>2015</v>
      </c>
      <c r="L3297" s="0" t="n">
        <v>66</v>
      </c>
      <c r="M3297" s="0" t="n">
        <v>9</v>
      </c>
      <c r="N3297" s="0" t="n">
        <v>62100</v>
      </c>
      <c r="O3297" s="0" t="n">
        <v>1130</v>
      </c>
      <c r="P3297" s="346" t="n">
        <v>2</v>
      </c>
      <c r="Q3297" s="346" t="str">
        <f aca="false">N3297&amp;" "&amp;O3297</f>
        <v>62100 1130</v>
      </c>
      <c r="R3297" s="346" t="str">
        <f aca="false">N3297&amp;" "&amp;M3297&amp;" "&amp;O3297</f>
        <v>62100 9 1130</v>
      </c>
    </row>
    <row r="3298" customFormat="false" ht="11.25" hidden="false" customHeight="true" outlineLevel="0" collapsed="false">
      <c r="K3298" s="0" t="n">
        <v>2015</v>
      </c>
      <c r="L3298" s="0" t="n">
        <v>66</v>
      </c>
      <c r="M3298" s="0" t="n">
        <v>9</v>
      </c>
      <c r="N3298" s="0" t="n">
        <v>62100</v>
      </c>
      <c r="O3298" s="0" t="n">
        <v>1150</v>
      </c>
      <c r="P3298" s="346" t="n">
        <v>2</v>
      </c>
      <c r="Q3298" s="346" t="str">
        <f aca="false">N3298&amp;" "&amp;O3298</f>
        <v>62100 1150</v>
      </c>
      <c r="R3298" s="346" t="str">
        <f aca="false">N3298&amp;" "&amp;M3298&amp;" "&amp;O3298</f>
        <v>62100 9 1150</v>
      </c>
    </row>
    <row r="3299" customFormat="false" ht="11.25" hidden="false" customHeight="true" outlineLevel="0" collapsed="false">
      <c r="K3299" s="0" t="n">
        <v>2015</v>
      </c>
      <c r="L3299" s="0" t="n">
        <v>66</v>
      </c>
      <c r="M3299" s="0" t="n">
        <v>9</v>
      </c>
      <c r="N3299" s="0" t="n">
        <v>62200</v>
      </c>
      <c r="O3299" s="0" t="n">
        <v>1131</v>
      </c>
      <c r="P3299" s="346" t="n">
        <v>2</v>
      </c>
      <c r="Q3299" s="346" t="str">
        <f aca="false">N3299&amp;" "&amp;O3299</f>
        <v>62200 1131</v>
      </c>
      <c r="R3299" s="346" t="str">
        <f aca="false">N3299&amp;" "&amp;M3299&amp;" "&amp;O3299</f>
        <v>62200 9 1131</v>
      </c>
    </row>
    <row r="3300" customFormat="false" ht="11.25" hidden="false" customHeight="true" outlineLevel="0" collapsed="false">
      <c r="K3300" s="0" t="n">
        <v>2015</v>
      </c>
      <c r="L3300" s="0" t="n">
        <v>66</v>
      </c>
      <c r="M3300" s="0" t="n">
        <v>9</v>
      </c>
      <c r="N3300" s="0" t="n">
        <v>62200</v>
      </c>
      <c r="O3300" s="0" t="n">
        <v>1134</v>
      </c>
      <c r="P3300" s="346" t="n">
        <v>1</v>
      </c>
      <c r="Q3300" s="346" t="str">
        <f aca="false">N3300&amp;" "&amp;O3300</f>
        <v>62200 1134</v>
      </c>
      <c r="R3300" s="346" t="str">
        <f aca="false">N3300&amp;" "&amp;M3300&amp;" "&amp;O3300</f>
        <v>62200 9 1134</v>
      </c>
    </row>
    <row r="3301" customFormat="false" ht="11.25" hidden="false" customHeight="true" outlineLevel="0" collapsed="false">
      <c r="K3301" s="0" t="n">
        <v>2015</v>
      </c>
      <c r="L3301" s="0" t="n">
        <v>66</v>
      </c>
      <c r="M3301" s="0" t="n">
        <v>9</v>
      </c>
      <c r="N3301" s="0" t="n">
        <v>63000</v>
      </c>
      <c r="O3301" s="0" t="n">
        <v>1160</v>
      </c>
      <c r="P3301" s="346" t="n">
        <v>2.8</v>
      </c>
      <c r="Q3301" s="346" t="str">
        <f aca="false">N3301&amp;" "&amp;O3301</f>
        <v>63000 1160</v>
      </c>
      <c r="R3301" s="346" t="str">
        <f aca="false">N3301&amp;" "&amp;M3301&amp;" "&amp;O3301</f>
        <v>63000 9 1160</v>
      </c>
    </row>
    <row r="3302" customFormat="false" ht="11.25" hidden="false" customHeight="true" outlineLevel="0" collapsed="false">
      <c r="K3302" s="0" t="n">
        <v>2015</v>
      </c>
      <c r="L3302" s="0" t="n">
        <v>66</v>
      </c>
      <c r="M3302" s="0" t="n">
        <v>9</v>
      </c>
      <c r="N3302" s="0" t="n">
        <v>63000</v>
      </c>
      <c r="O3302" s="0" t="n">
        <v>1170</v>
      </c>
      <c r="P3302" s="346" t="n">
        <v>34</v>
      </c>
      <c r="Q3302" s="346" t="str">
        <f aca="false">N3302&amp;" "&amp;O3302</f>
        <v>63000 1170</v>
      </c>
      <c r="R3302" s="346" t="str">
        <f aca="false">N3302&amp;" "&amp;M3302&amp;" "&amp;O3302</f>
        <v>63000 9 1170</v>
      </c>
    </row>
    <row r="3303" customFormat="false" ht="11.25" hidden="false" customHeight="true" outlineLevel="0" collapsed="false">
      <c r="K3303" s="0" t="n">
        <v>2015</v>
      </c>
      <c r="L3303" s="0" t="n">
        <v>66</v>
      </c>
      <c r="M3303" s="0" t="n">
        <v>9</v>
      </c>
      <c r="N3303" s="0" t="n">
        <v>64000</v>
      </c>
      <c r="O3303" s="0" t="n">
        <v>1160</v>
      </c>
      <c r="P3303" s="346" t="n">
        <v>2</v>
      </c>
      <c r="Q3303" s="346" t="str">
        <f aca="false">N3303&amp;" "&amp;O3303</f>
        <v>64000 1160</v>
      </c>
      <c r="R3303" s="346" t="str">
        <f aca="false">N3303&amp;" "&amp;M3303&amp;" "&amp;O3303</f>
        <v>64000 9 1160</v>
      </c>
    </row>
    <row r="3304" customFormat="false" ht="11.25" hidden="false" customHeight="true" outlineLevel="0" collapsed="false">
      <c r="K3304" s="0" t="n">
        <v>2015</v>
      </c>
      <c r="L3304" s="0" t="n">
        <v>66</v>
      </c>
      <c r="M3304" s="0" t="n">
        <v>9</v>
      </c>
      <c r="N3304" s="0" t="n">
        <v>64000</v>
      </c>
      <c r="O3304" s="0" t="n">
        <v>1180</v>
      </c>
      <c r="P3304" s="346" t="n">
        <v>13.5</v>
      </c>
      <c r="Q3304" s="346" t="str">
        <f aca="false">N3304&amp;" "&amp;O3304</f>
        <v>64000 1180</v>
      </c>
      <c r="R3304" s="346" t="str">
        <f aca="false">N3304&amp;" "&amp;M3304&amp;" "&amp;O3304</f>
        <v>64000 9 1180</v>
      </c>
    </row>
    <row r="3305" customFormat="false" ht="11.25" hidden="false" customHeight="true" outlineLevel="0" collapsed="false">
      <c r="K3305" s="0" t="n">
        <v>2015</v>
      </c>
      <c r="L3305" s="0" t="n">
        <v>66</v>
      </c>
      <c r="M3305" s="0" t="n">
        <v>9</v>
      </c>
      <c r="N3305" s="0" t="n">
        <v>65000</v>
      </c>
      <c r="O3305" s="0" t="n">
        <v>1110</v>
      </c>
      <c r="P3305" s="346" t="n">
        <v>1</v>
      </c>
      <c r="Q3305" s="346" t="str">
        <f aca="false">N3305&amp;" "&amp;O3305</f>
        <v>65000 1110</v>
      </c>
      <c r="R3305" s="346" t="str">
        <f aca="false">N3305&amp;" "&amp;M3305&amp;" "&amp;O3305</f>
        <v>65000 9 1110</v>
      </c>
    </row>
    <row r="3306" customFormat="false" ht="11.25" hidden="false" customHeight="true" outlineLevel="0" collapsed="false">
      <c r="K3306" s="0" t="n">
        <v>2015</v>
      </c>
      <c r="L3306" s="0" t="n">
        <v>66</v>
      </c>
      <c r="M3306" s="0" t="n">
        <v>9</v>
      </c>
      <c r="N3306" s="0" t="n">
        <v>65000</v>
      </c>
      <c r="O3306" s="0" t="n">
        <v>1160</v>
      </c>
      <c r="P3306" s="346" t="n">
        <v>13</v>
      </c>
      <c r="Q3306" s="346" t="str">
        <f aca="false">N3306&amp;" "&amp;O3306</f>
        <v>65000 1160</v>
      </c>
      <c r="R3306" s="346" t="str">
        <f aca="false">N3306&amp;" "&amp;M3306&amp;" "&amp;O3306</f>
        <v>65000 9 1160</v>
      </c>
    </row>
    <row r="3307" customFormat="false" ht="11.25" hidden="false" customHeight="true" outlineLevel="0" collapsed="false">
      <c r="K3307" s="0" t="n">
        <v>2015</v>
      </c>
      <c r="L3307" s="0" t="n">
        <v>66</v>
      </c>
      <c r="M3307" s="0" t="n">
        <v>9</v>
      </c>
      <c r="N3307" s="0" t="n">
        <v>68000</v>
      </c>
      <c r="O3307" s="0" t="n">
        <v>1110</v>
      </c>
      <c r="P3307" s="346" t="n">
        <v>1</v>
      </c>
      <c r="Q3307" s="346" t="str">
        <f aca="false">N3307&amp;" "&amp;O3307</f>
        <v>68000 1110</v>
      </c>
      <c r="R3307" s="346" t="str">
        <f aca="false">N3307&amp;" "&amp;M3307&amp;" "&amp;O3307</f>
        <v>68000 9 1110</v>
      </c>
    </row>
    <row r="3308" customFormat="false" ht="11.25" hidden="false" customHeight="true" outlineLevel="0" collapsed="false">
      <c r="K3308" s="0" t="n">
        <v>2015</v>
      </c>
      <c r="L3308" s="0" t="n">
        <v>66</v>
      </c>
      <c r="M3308" s="0" t="n">
        <v>9</v>
      </c>
      <c r="N3308" s="0" t="n">
        <v>68000</v>
      </c>
      <c r="O3308" s="0" t="n">
        <v>1120</v>
      </c>
      <c r="P3308" s="346" t="n">
        <v>1</v>
      </c>
      <c r="Q3308" s="346" t="str">
        <f aca="false">N3308&amp;" "&amp;O3308</f>
        <v>68000 1120</v>
      </c>
      <c r="R3308" s="346" t="str">
        <f aca="false">N3308&amp;" "&amp;M3308&amp;" "&amp;O3308</f>
        <v>68000 9 1120</v>
      </c>
    </row>
    <row r="3309" customFormat="false" ht="11.25" hidden="false" customHeight="true" outlineLevel="0" collapsed="false">
      <c r="K3309" s="0" t="n">
        <v>2015</v>
      </c>
      <c r="L3309" s="0" t="n">
        <v>66</v>
      </c>
      <c r="M3309" s="0" t="n">
        <v>9</v>
      </c>
      <c r="N3309" s="0" t="n">
        <v>68000</v>
      </c>
      <c r="O3309" s="0" t="n">
        <v>1141</v>
      </c>
      <c r="P3309" s="346" t="n">
        <v>2</v>
      </c>
      <c r="Q3309" s="346" t="str">
        <f aca="false">N3309&amp;" "&amp;O3309</f>
        <v>68000 1141</v>
      </c>
      <c r="R3309" s="346" t="str">
        <f aca="false">N3309&amp;" "&amp;M3309&amp;" "&amp;O3309</f>
        <v>68000 9 1141</v>
      </c>
    </row>
    <row r="3310" customFormat="false" ht="11.25" hidden="false" customHeight="true" outlineLevel="0" collapsed="false">
      <c r="K3310" s="0" t="n">
        <v>2015</v>
      </c>
      <c r="L3310" s="0" t="n">
        <v>66</v>
      </c>
      <c r="M3310" s="0" t="n">
        <v>2</v>
      </c>
      <c r="N3310" s="0" t="n">
        <v>61100</v>
      </c>
      <c r="O3310" s="0" t="n">
        <v>1120</v>
      </c>
      <c r="P3310" s="346" t="n">
        <v>59</v>
      </c>
      <c r="Q3310" s="346" t="str">
        <f aca="false">N3310&amp;" "&amp;O3310</f>
        <v>61100 1120</v>
      </c>
      <c r="R3310" s="346" t="str">
        <f aca="false">N3310&amp;" "&amp;M3310&amp;" "&amp;O3310</f>
        <v>61100 2 1120</v>
      </c>
    </row>
    <row r="3311" customFormat="false" ht="11.25" hidden="false" customHeight="true" outlineLevel="0" collapsed="false">
      <c r="K3311" s="0" t="n">
        <v>2015</v>
      </c>
      <c r="L3311" s="0" t="n">
        <v>66</v>
      </c>
      <c r="M3311" s="0" t="n">
        <v>2</v>
      </c>
      <c r="N3311" s="0" t="n">
        <v>61100</v>
      </c>
      <c r="O3311" s="0" t="n">
        <v>1151</v>
      </c>
      <c r="P3311" s="346" t="n">
        <v>18</v>
      </c>
      <c r="Q3311" s="346" t="str">
        <f aca="false">N3311&amp;" "&amp;O3311</f>
        <v>61100 1151</v>
      </c>
      <c r="R3311" s="346" t="str">
        <f aca="false">N3311&amp;" "&amp;M3311&amp;" "&amp;O3311</f>
        <v>61100 2 1151</v>
      </c>
    </row>
    <row r="3312" customFormat="false" ht="11.25" hidden="false" customHeight="true" outlineLevel="0" collapsed="false">
      <c r="K3312" s="0" t="n">
        <v>2015</v>
      </c>
      <c r="L3312" s="0" t="n">
        <v>66</v>
      </c>
      <c r="M3312" s="0" t="n">
        <v>2</v>
      </c>
      <c r="N3312" s="0" t="n">
        <v>61100</v>
      </c>
      <c r="O3312" s="0" t="n">
        <v>1520</v>
      </c>
      <c r="P3312" s="346" t="n">
        <v>4.8</v>
      </c>
      <c r="Q3312" s="346" t="str">
        <f aca="false">N3312&amp;" "&amp;O3312</f>
        <v>61100 1520</v>
      </c>
      <c r="R3312" s="346" t="str">
        <f aca="false">N3312&amp;" "&amp;M3312&amp;" "&amp;O3312</f>
        <v>61100 2 1520</v>
      </c>
    </row>
    <row r="3313" customFormat="false" ht="11.25" hidden="false" customHeight="true" outlineLevel="0" collapsed="false">
      <c r="K3313" s="0" t="n">
        <v>2015</v>
      </c>
      <c r="L3313" s="0" t="n">
        <v>66</v>
      </c>
      <c r="M3313" s="0" t="n">
        <v>2</v>
      </c>
      <c r="N3313" s="0" t="n">
        <v>61210</v>
      </c>
      <c r="O3313" s="0" t="n">
        <v>1120</v>
      </c>
      <c r="P3313" s="346" t="n">
        <v>1.1</v>
      </c>
      <c r="Q3313" s="346" t="str">
        <f aca="false">N3313&amp;" "&amp;O3313</f>
        <v>61210 1120</v>
      </c>
      <c r="R3313" s="346" t="str">
        <f aca="false">N3313&amp;" "&amp;M3313&amp;" "&amp;O3313</f>
        <v>61210 2 1120</v>
      </c>
    </row>
    <row r="3314" customFormat="false" ht="11.25" hidden="false" customHeight="true" outlineLevel="0" collapsed="false">
      <c r="K3314" s="0" t="n">
        <v>2015</v>
      </c>
      <c r="L3314" s="0" t="n">
        <v>66</v>
      </c>
      <c r="M3314" s="0" t="n">
        <v>2</v>
      </c>
      <c r="N3314" s="0" t="n">
        <v>61210</v>
      </c>
      <c r="O3314" s="0" t="n">
        <v>1150</v>
      </c>
      <c r="P3314" s="346" t="n">
        <v>1.1</v>
      </c>
      <c r="Q3314" s="346" t="str">
        <f aca="false">N3314&amp;" "&amp;O3314</f>
        <v>61210 1150</v>
      </c>
      <c r="R3314" s="346" t="str">
        <f aca="false">N3314&amp;" "&amp;M3314&amp;" "&amp;O3314</f>
        <v>61210 2 1150</v>
      </c>
    </row>
    <row r="3315" customFormat="false" ht="11.25" hidden="false" customHeight="true" outlineLevel="0" collapsed="false">
      <c r="K3315" s="0" t="n">
        <v>2015</v>
      </c>
      <c r="L3315" s="0" t="n">
        <v>66</v>
      </c>
      <c r="M3315" s="0" t="n">
        <v>2</v>
      </c>
      <c r="N3315" s="0" t="n">
        <v>61220</v>
      </c>
      <c r="O3315" s="0" t="n">
        <v>1130</v>
      </c>
      <c r="P3315" s="346" t="n">
        <v>1</v>
      </c>
      <c r="Q3315" s="346" t="str">
        <f aca="false">N3315&amp;" "&amp;O3315</f>
        <v>61220 1130</v>
      </c>
      <c r="R3315" s="346" t="str">
        <f aca="false">N3315&amp;" "&amp;M3315&amp;" "&amp;O3315</f>
        <v>61220 2 1130</v>
      </c>
    </row>
    <row r="3316" customFormat="false" ht="11.25" hidden="false" customHeight="true" outlineLevel="0" collapsed="false">
      <c r="K3316" s="0" t="n">
        <v>2015</v>
      </c>
      <c r="L3316" s="0" t="n">
        <v>66</v>
      </c>
      <c r="M3316" s="0" t="n">
        <v>2</v>
      </c>
      <c r="N3316" s="0" t="n">
        <v>61320</v>
      </c>
      <c r="O3316" s="0" t="n">
        <v>1122</v>
      </c>
      <c r="P3316" s="346" t="n">
        <v>1</v>
      </c>
      <c r="Q3316" s="346" t="str">
        <f aca="false">N3316&amp;" "&amp;O3316</f>
        <v>61320 1122</v>
      </c>
      <c r="R3316" s="346" t="str">
        <f aca="false">N3316&amp;" "&amp;M3316&amp;" "&amp;O3316</f>
        <v>61320 2 1122</v>
      </c>
    </row>
    <row r="3317" customFormat="false" ht="11.25" hidden="false" customHeight="true" outlineLevel="0" collapsed="false">
      <c r="K3317" s="0" t="n">
        <v>2015</v>
      </c>
      <c r="L3317" s="0" t="n">
        <v>67</v>
      </c>
      <c r="M3317" s="0" t="n">
        <v>3</v>
      </c>
      <c r="N3317" s="0" t="n">
        <v>61320</v>
      </c>
      <c r="O3317" s="0" t="n">
        <v>1122</v>
      </c>
      <c r="P3317" s="346" t="n">
        <v>2</v>
      </c>
      <c r="Q3317" s="346" t="str">
        <f aca="false">N3317&amp;" "&amp;O3317</f>
        <v>61320 1122</v>
      </c>
      <c r="R3317" s="346" t="str">
        <f aca="false">N3317&amp;" "&amp;M3317&amp;" "&amp;O3317</f>
        <v>61320 3 1122</v>
      </c>
    </row>
    <row r="3318" customFormat="false" ht="11.25" hidden="false" customHeight="true" outlineLevel="0" collapsed="false">
      <c r="K3318" s="0" t="n">
        <v>2015</v>
      </c>
      <c r="L3318" s="0" t="n">
        <v>67</v>
      </c>
      <c r="M3318" s="0" t="n">
        <v>3</v>
      </c>
      <c r="N3318" s="0" t="n">
        <v>61310</v>
      </c>
      <c r="O3318" s="0" t="n">
        <v>1150</v>
      </c>
      <c r="P3318" s="346" t="n">
        <v>2.25</v>
      </c>
      <c r="Q3318" s="346" t="str">
        <f aca="false">N3318&amp;" "&amp;O3318</f>
        <v>61310 1150</v>
      </c>
      <c r="R3318" s="346" t="str">
        <f aca="false">N3318&amp;" "&amp;M3318&amp;" "&amp;O3318</f>
        <v>61310 3 1150</v>
      </c>
    </row>
    <row r="3319" customFormat="false" ht="11.25" hidden="false" customHeight="true" outlineLevel="0" collapsed="false">
      <c r="K3319" s="0" t="n">
        <v>2015</v>
      </c>
      <c r="L3319" s="0" t="n">
        <v>67</v>
      </c>
      <c r="M3319" s="0" t="n">
        <v>3</v>
      </c>
      <c r="N3319" s="0" t="n">
        <v>61410</v>
      </c>
      <c r="O3319" s="0" t="n">
        <v>1127</v>
      </c>
      <c r="P3319" s="346" t="n">
        <v>2</v>
      </c>
      <c r="Q3319" s="346" t="str">
        <f aca="false">N3319&amp;" "&amp;O3319</f>
        <v>61410 1127</v>
      </c>
      <c r="R3319" s="346" t="str">
        <f aca="false">N3319&amp;" "&amp;M3319&amp;" "&amp;O3319</f>
        <v>61410 3 1127</v>
      </c>
    </row>
    <row r="3320" customFormat="false" ht="11.25" hidden="false" customHeight="true" outlineLevel="0" collapsed="false">
      <c r="K3320" s="0" t="n">
        <v>2015</v>
      </c>
      <c r="L3320" s="0" t="n">
        <v>67</v>
      </c>
      <c r="M3320" s="0" t="n">
        <v>3</v>
      </c>
      <c r="N3320" s="0" t="n">
        <v>61410</v>
      </c>
      <c r="O3320" s="0" t="n">
        <v>1150</v>
      </c>
      <c r="P3320" s="346" t="n">
        <v>3.5</v>
      </c>
      <c r="Q3320" s="346" t="str">
        <f aca="false">N3320&amp;" "&amp;O3320</f>
        <v>61410 1150</v>
      </c>
      <c r="R3320" s="346" t="str">
        <f aca="false">N3320&amp;" "&amp;M3320&amp;" "&amp;O3320</f>
        <v>61410 3 1150</v>
      </c>
    </row>
    <row r="3321" customFormat="false" ht="11.25" hidden="false" customHeight="true" outlineLevel="0" collapsed="false">
      <c r="K3321" s="0" t="n">
        <v>2015</v>
      </c>
      <c r="L3321" s="0" t="n">
        <v>67</v>
      </c>
      <c r="M3321" s="0" t="n">
        <v>9</v>
      </c>
      <c r="N3321" s="0" t="n">
        <v>61100</v>
      </c>
      <c r="O3321" s="0" t="n">
        <v>1120</v>
      </c>
      <c r="P3321" s="346" t="n">
        <v>11</v>
      </c>
      <c r="Q3321" s="346" t="str">
        <f aca="false">N3321&amp;" "&amp;O3321</f>
        <v>61100 1120</v>
      </c>
      <c r="R3321" s="346" t="str">
        <f aca="false">N3321&amp;" "&amp;M3321&amp;" "&amp;O3321</f>
        <v>61100 9 1120</v>
      </c>
    </row>
    <row r="3322" customFormat="false" ht="11.25" hidden="false" customHeight="true" outlineLevel="0" collapsed="false">
      <c r="K3322" s="0" t="n">
        <v>2015</v>
      </c>
      <c r="L3322" s="0" t="n">
        <v>67</v>
      </c>
      <c r="M3322" s="0" t="n">
        <v>9</v>
      </c>
      <c r="N3322" s="0" t="n">
        <v>61100</v>
      </c>
      <c r="O3322" s="0" t="n">
        <v>1140</v>
      </c>
      <c r="P3322" s="346" t="n">
        <v>4.75</v>
      </c>
      <c r="Q3322" s="346" t="str">
        <f aca="false">N3322&amp;" "&amp;O3322</f>
        <v>61100 1140</v>
      </c>
      <c r="R3322" s="346" t="str">
        <f aca="false">N3322&amp;" "&amp;M3322&amp;" "&amp;O3322</f>
        <v>61100 9 1140</v>
      </c>
    </row>
    <row r="3323" customFormat="false" ht="11.25" hidden="false" customHeight="true" outlineLevel="0" collapsed="false">
      <c r="K3323" s="0" t="n">
        <v>2015</v>
      </c>
      <c r="L3323" s="0" t="n">
        <v>67</v>
      </c>
      <c r="M3323" s="0" t="n">
        <v>9</v>
      </c>
      <c r="N3323" s="0" t="n">
        <v>61100</v>
      </c>
      <c r="O3323" s="0" t="n">
        <v>1150</v>
      </c>
      <c r="P3323" s="346" t="n">
        <v>0.55</v>
      </c>
      <c r="Q3323" s="346" t="str">
        <f aca="false">N3323&amp;" "&amp;O3323</f>
        <v>61100 1150</v>
      </c>
      <c r="R3323" s="346" t="str">
        <f aca="false">N3323&amp;" "&amp;M3323&amp;" "&amp;O3323</f>
        <v>61100 9 1150</v>
      </c>
    </row>
    <row r="3324" customFormat="false" ht="11.25" hidden="false" customHeight="true" outlineLevel="0" collapsed="false">
      <c r="K3324" s="0" t="n">
        <v>2015</v>
      </c>
      <c r="L3324" s="0" t="n">
        <v>67</v>
      </c>
      <c r="M3324" s="0" t="n">
        <v>9</v>
      </c>
      <c r="N3324" s="0" t="n">
        <v>62100</v>
      </c>
      <c r="O3324" s="0" t="n">
        <v>1111</v>
      </c>
      <c r="P3324" s="346" t="n">
        <v>5</v>
      </c>
      <c r="Q3324" s="346" t="str">
        <f aca="false">N3324&amp;" "&amp;O3324</f>
        <v>62100 1111</v>
      </c>
      <c r="R3324" s="346" t="str">
        <f aca="false">N3324&amp;" "&amp;M3324&amp;" "&amp;O3324</f>
        <v>62100 9 1111</v>
      </c>
    </row>
    <row r="3325" customFormat="false" ht="11.25" hidden="false" customHeight="true" outlineLevel="0" collapsed="false">
      <c r="K3325" s="0" t="n">
        <v>2015</v>
      </c>
      <c r="L3325" s="0" t="n">
        <v>67</v>
      </c>
      <c r="M3325" s="0" t="n">
        <v>9</v>
      </c>
      <c r="N3325" s="0" t="n">
        <v>62100</v>
      </c>
      <c r="O3325" s="0" t="n">
        <v>1112</v>
      </c>
      <c r="P3325" s="346" t="n">
        <v>1</v>
      </c>
      <c r="Q3325" s="346" t="str">
        <f aca="false">N3325&amp;" "&amp;O3325</f>
        <v>62100 1112</v>
      </c>
      <c r="R3325" s="346" t="str">
        <f aca="false">N3325&amp;" "&amp;M3325&amp;" "&amp;O3325</f>
        <v>62100 9 1112</v>
      </c>
    </row>
    <row r="3326" customFormat="false" ht="11.25" hidden="false" customHeight="true" outlineLevel="0" collapsed="false">
      <c r="K3326" s="0" t="n">
        <v>2015</v>
      </c>
      <c r="L3326" s="0" t="n">
        <v>67</v>
      </c>
      <c r="M3326" s="0" t="n">
        <v>9</v>
      </c>
      <c r="N3326" s="0" t="n">
        <v>62100</v>
      </c>
      <c r="O3326" s="0" t="n">
        <v>1113</v>
      </c>
      <c r="P3326" s="346" t="n">
        <v>0.5</v>
      </c>
      <c r="Q3326" s="346" t="str">
        <f aca="false">N3326&amp;" "&amp;O3326</f>
        <v>62100 1113</v>
      </c>
      <c r="R3326" s="346" t="str">
        <f aca="false">N3326&amp;" "&amp;M3326&amp;" "&amp;O3326</f>
        <v>62100 9 1113</v>
      </c>
    </row>
    <row r="3327" customFormat="false" ht="11.25" hidden="false" customHeight="true" outlineLevel="0" collapsed="false">
      <c r="K3327" s="0" t="n">
        <v>2015</v>
      </c>
      <c r="L3327" s="0" t="n">
        <v>67</v>
      </c>
      <c r="M3327" s="0" t="n">
        <v>9</v>
      </c>
      <c r="N3327" s="0" t="n">
        <v>62100</v>
      </c>
      <c r="O3327" s="0" t="n">
        <v>1130</v>
      </c>
      <c r="P3327" s="346" t="n">
        <v>1</v>
      </c>
      <c r="Q3327" s="346" t="str">
        <f aca="false">N3327&amp;" "&amp;O3327</f>
        <v>62100 1130</v>
      </c>
      <c r="R3327" s="346" t="str">
        <f aca="false">N3327&amp;" "&amp;M3327&amp;" "&amp;O3327</f>
        <v>62100 9 1130</v>
      </c>
    </row>
    <row r="3328" customFormat="false" ht="11.25" hidden="false" customHeight="true" outlineLevel="0" collapsed="false">
      <c r="K3328" s="0" t="n">
        <v>2015</v>
      </c>
      <c r="L3328" s="0" t="n">
        <v>67</v>
      </c>
      <c r="M3328" s="0" t="n">
        <v>9</v>
      </c>
      <c r="N3328" s="0" t="n">
        <v>62100</v>
      </c>
      <c r="O3328" s="0" t="n">
        <v>1150</v>
      </c>
      <c r="P3328" s="346" t="n">
        <v>3.5</v>
      </c>
      <c r="Q3328" s="346" t="str">
        <f aca="false">N3328&amp;" "&amp;O3328</f>
        <v>62100 1150</v>
      </c>
      <c r="R3328" s="346" t="str">
        <f aca="false">N3328&amp;" "&amp;M3328&amp;" "&amp;O3328</f>
        <v>62100 9 1150</v>
      </c>
    </row>
    <row r="3329" customFormat="false" ht="11.25" hidden="false" customHeight="true" outlineLevel="0" collapsed="false">
      <c r="K3329" s="0" t="n">
        <v>2015</v>
      </c>
      <c r="L3329" s="0" t="n">
        <v>67</v>
      </c>
      <c r="M3329" s="0" t="n">
        <v>9</v>
      </c>
      <c r="N3329" s="0" t="n">
        <v>62200</v>
      </c>
      <c r="O3329" s="0" t="n">
        <v>1131</v>
      </c>
      <c r="P3329" s="346" t="n">
        <v>2</v>
      </c>
      <c r="Q3329" s="346" t="str">
        <f aca="false">N3329&amp;" "&amp;O3329</f>
        <v>62200 1131</v>
      </c>
      <c r="R3329" s="346" t="str">
        <f aca="false">N3329&amp;" "&amp;M3329&amp;" "&amp;O3329</f>
        <v>62200 9 1131</v>
      </c>
    </row>
    <row r="3330" customFormat="false" ht="11.25" hidden="false" customHeight="true" outlineLevel="0" collapsed="false">
      <c r="K3330" s="0" t="n">
        <v>2015</v>
      </c>
      <c r="L3330" s="0" t="n">
        <v>67</v>
      </c>
      <c r="M3330" s="0" t="n">
        <v>9</v>
      </c>
      <c r="N3330" s="0" t="n">
        <v>62200</v>
      </c>
      <c r="O3330" s="0" t="n">
        <v>1132</v>
      </c>
      <c r="P3330" s="346" t="n">
        <v>2</v>
      </c>
      <c r="Q3330" s="346" t="str">
        <f aca="false">N3330&amp;" "&amp;O3330</f>
        <v>62200 1132</v>
      </c>
      <c r="R3330" s="346" t="str">
        <f aca="false">N3330&amp;" "&amp;M3330&amp;" "&amp;O3330</f>
        <v>62200 9 1132</v>
      </c>
    </row>
    <row r="3331" customFormat="false" ht="11.25" hidden="false" customHeight="true" outlineLevel="0" collapsed="false">
      <c r="K3331" s="0" t="n">
        <v>2015</v>
      </c>
      <c r="L3331" s="0" t="n">
        <v>67</v>
      </c>
      <c r="M3331" s="0" t="n">
        <v>9</v>
      </c>
      <c r="N3331" s="0" t="n">
        <v>62200</v>
      </c>
      <c r="O3331" s="0" t="n">
        <v>1140</v>
      </c>
      <c r="P3331" s="346" t="n">
        <v>3</v>
      </c>
      <c r="Q3331" s="346" t="str">
        <f aca="false">N3331&amp;" "&amp;O3331</f>
        <v>62200 1140</v>
      </c>
      <c r="R3331" s="346" t="str">
        <f aca="false">N3331&amp;" "&amp;M3331&amp;" "&amp;O3331</f>
        <v>62200 9 1140</v>
      </c>
    </row>
    <row r="3332" customFormat="false" ht="11.25" hidden="false" customHeight="true" outlineLevel="0" collapsed="false">
      <c r="K3332" s="0" t="n">
        <v>2015</v>
      </c>
      <c r="L3332" s="0" t="n">
        <v>67</v>
      </c>
      <c r="M3332" s="0" t="n">
        <v>9</v>
      </c>
      <c r="N3332" s="0" t="n">
        <v>63000</v>
      </c>
      <c r="O3332" s="0" t="n">
        <v>1130</v>
      </c>
      <c r="P3332" s="346" t="n">
        <v>1</v>
      </c>
      <c r="Q3332" s="346" t="str">
        <f aca="false">N3332&amp;" "&amp;O3332</f>
        <v>63000 1130</v>
      </c>
      <c r="R3332" s="346" t="str">
        <f aca="false">N3332&amp;" "&amp;M3332&amp;" "&amp;O3332</f>
        <v>63000 9 1130</v>
      </c>
    </row>
    <row r="3333" customFormat="false" ht="11.25" hidden="false" customHeight="true" outlineLevel="0" collapsed="false">
      <c r="K3333" s="0" t="n">
        <v>2015</v>
      </c>
      <c r="L3333" s="0" t="n">
        <v>67</v>
      </c>
      <c r="M3333" s="0" t="n">
        <v>9</v>
      </c>
      <c r="N3333" s="0" t="n">
        <v>63000</v>
      </c>
      <c r="O3333" s="0" t="n">
        <v>1160</v>
      </c>
      <c r="P3333" s="346" t="n">
        <v>3</v>
      </c>
      <c r="Q3333" s="346" t="str">
        <f aca="false">N3333&amp;" "&amp;O3333</f>
        <v>63000 1160</v>
      </c>
      <c r="R3333" s="346" t="str">
        <f aca="false">N3333&amp;" "&amp;M3333&amp;" "&amp;O3333</f>
        <v>63000 9 1160</v>
      </c>
    </row>
    <row r="3334" customFormat="false" ht="11.25" hidden="false" customHeight="true" outlineLevel="0" collapsed="false">
      <c r="K3334" s="0" t="n">
        <v>2015</v>
      </c>
      <c r="L3334" s="0" t="n">
        <v>67</v>
      </c>
      <c r="M3334" s="0" t="n">
        <v>9</v>
      </c>
      <c r="N3334" s="0" t="n">
        <v>63000</v>
      </c>
      <c r="O3334" s="0" t="n">
        <v>1170</v>
      </c>
      <c r="P3334" s="346" t="n">
        <v>44</v>
      </c>
      <c r="Q3334" s="346" t="str">
        <f aca="false">N3334&amp;" "&amp;O3334</f>
        <v>63000 1170</v>
      </c>
      <c r="R3334" s="346" t="str">
        <f aca="false">N3334&amp;" "&amp;M3334&amp;" "&amp;O3334</f>
        <v>63000 9 1170</v>
      </c>
    </row>
    <row r="3335" customFormat="false" ht="11.25" hidden="false" customHeight="true" outlineLevel="0" collapsed="false">
      <c r="K3335" s="0" t="n">
        <v>2015</v>
      </c>
      <c r="L3335" s="0" t="n">
        <v>67</v>
      </c>
      <c r="M3335" s="0" t="n">
        <v>9</v>
      </c>
      <c r="N3335" s="0" t="n">
        <v>64000</v>
      </c>
      <c r="O3335" s="0" t="n">
        <v>1110</v>
      </c>
      <c r="P3335" s="346" t="n">
        <v>1</v>
      </c>
      <c r="Q3335" s="346" t="str">
        <f aca="false">N3335&amp;" "&amp;O3335</f>
        <v>64000 1110</v>
      </c>
      <c r="R3335" s="346" t="str">
        <f aca="false">N3335&amp;" "&amp;M3335&amp;" "&amp;O3335</f>
        <v>64000 9 1110</v>
      </c>
    </row>
    <row r="3336" customFormat="false" ht="11.25" hidden="false" customHeight="true" outlineLevel="0" collapsed="false">
      <c r="K3336" s="0" t="n">
        <v>2015</v>
      </c>
      <c r="L3336" s="0" t="n">
        <v>67</v>
      </c>
      <c r="M3336" s="0" t="n">
        <v>9</v>
      </c>
      <c r="N3336" s="0" t="n">
        <v>64000</v>
      </c>
      <c r="O3336" s="0" t="n">
        <v>1150</v>
      </c>
      <c r="P3336" s="346" t="n">
        <v>1</v>
      </c>
      <c r="Q3336" s="346" t="str">
        <f aca="false">N3336&amp;" "&amp;O3336</f>
        <v>64000 1150</v>
      </c>
      <c r="R3336" s="346" t="str">
        <f aca="false">N3336&amp;" "&amp;M3336&amp;" "&amp;O3336</f>
        <v>64000 9 1150</v>
      </c>
    </row>
    <row r="3337" customFormat="false" ht="11.25" hidden="false" customHeight="true" outlineLevel="0" collapsed="false">
      <c r="K3337" s="0" t="n">
        <v>2015</v>
      </c>
      <c r="L3337" s="0" t="n">
        <v>67</v>
      </c>
      <c r="M3337" s="0" t="n">
        <v>9</v>
      </c>
      <c r="N3337" s="0" t="n">
        <v>64000</v>
      </c>
      <c r="O3337" s="0" t="n">
        <v>1160</v>
      </c>
      <c r="P3337" s="346" t="n">
        <v>5</v>
      </c>
      <c r="Q3337" s="346" t="str">
        <f aca="false">N3337&amp;" "&amp;O3337</f>
        <v>64000 1160</v>
      </c>
      <c r="R3337" s="346" t="str">
        <f aca="false">N3337&amp;" "&amp;M3337&amp;" "&amp;O3337</f>
        <v>64000 9 1160</v>
      </c>
    </row>
    <row r="3338" customFormat="false" ht="11.25" hidden="false" customHeight="true" outlineLevel="0" collapsed="false">
      <c r="K3338" s="0" t="n">
        <v>2015</v>
      </c>
      <c r="L3338" s="0" t="n">
        <v>67</v>
      </c>
      <c r="M3338" s="0" t="n">
        <v>9</v>
      </c>
      <c r="N3338" s="0" t="n">
        <v>64000</v>
      </c>
      <c r="O3338" s="0" t="n">
        <v>1180</v>
      </c>
      <c r="P3338" s="346" t="n">
        <v>0.6</v>
      </c>
      <c r="Q3338" s="346" t="str">
        <f aca="false">N3338&amp;" "&amp;O3338</f>
        <v>64000 1180</v>
      </c>
      <c r="R3338" s="346" t="str">
        <f aca="false">N3338&amp;" "&amp;M3338&amp;" "&amp;O3338</f>
        <v>64000 9 1180</v>
      </c>
    </row>
    <row r="3339" customFormat="false" ht="11.25" hidden="false" customHeight="true" outlineLevel="0" collapsed="false">
      <c r="K3339" s="0" t="n">
        <v>2015</v>
      </c>
      <c r="L3339" s="0" t="n">
        <v>67</v>
      </c>
      <c r="M3339" s="0" t="n">
        <v>9</v>
      </c>
      <c r="N3339" s="0" t="n">
        <v>64000</v>
      </c>
      <c r="O3339" s="0" t="n">
        <v>1190</v>
      </c>
      <c r="P3339" s="346" t="n">
        <v>14.75</v>
      </c>
      <c r="Q3339" s="346" t="str">
        <f aca="false">N3339&amp;" "&amp;O3339</f>
        <v>64000 1190</v>
      </c>
      <c r="R3339" s="346" t="str">
        <f aca="false">N3339&amp;" "&amp;M3339&amp;" "&amp;O3339</f>
        <v>64000 9 1190</v>
      </c>
    </row>
    <row r="3340" customFormat="false" ht="11.25" hidden="false" customHeight="true" outlineLevel="0" collapsed="false">
      <c r="K3340" s="0" t="n">
        <v>2015</v>
      </c>
      <c r="L3340" s="0" t="n">
        <v>67</v>
      </c>
      <c r="M3340" s="0" t="n">
        <v>9</v>
      </c>
      <c r="N3340" s="0" t="n">
        <v>65000</v>
      </c>
      <c r="O3340" s="0" t="n">
        <v>1150</v>
      </c>
      <c r="P3340" s="346" t="n">
        <v>1.5</v>
      </c>
      <c r="Q3340" s="346" t="str">
        <f aca="false">N3340&amp;" "&amp;O3340</f>
        <v>65000 1150</v>
      </c>
      <c r="R3340" s="346" t="str">
        <f aca="false">N3340&amp;" "&amp;M3340&amp;" "&amp;O3340</f>
        <v>65000 9 1150</v>
      </c>
    </row>
    <row r="3341" customFormat="false" ht="11.25" hidden="false" customHeight="true" outlineLevel="0" collapsed="false">
      <c r="K3341" s="0" t="n">
        <v>2015</v>
      </c>
      <c r="L3341" s="0" t="n">
        <v>67</v>
      </c>
      <c r="M3341" s="0" t="n">
        <v>9</v>
      </c>
      <c r="N3341" s="0" t="n">
        <v>65000</v>
      </c>
      <c r="O3341" s="0" t="n">
        <v>1160</v>
      </c>
      <c r="P3341" s="346" t="n">
        <v>23.25</v>
      </c>
      <c r="Q3341" s="346" t="str">
        <f aca="false">N3341&amp;" "&amp;O3341</f>
        <v>65000 1160</v>
      </c>
      <c r="R3341" s="346" t="str">
        <f aca="false">N3341&amp;" "&amp;M3341&amp;" "&amp;O3341</f>
        <v>65000 9 1160</v>
      </c>
    </row>
    <row r="3342" customFormat="false" ht="11.25" hidden="false" customHeight="true" outlineLevel="0" collapsed="false">
      <c r="K3342" s="0" t="n">
        <v>2015</v>
      </c>
      <c r="L3342" s="0" t="n">
        <v>67</v>
      </c>
      <c r="M3342" s="0" t="n">
        <v>9</v>
      </c>
      <c r="N3342" s="0" t="n">
        <v>65000</v>
      </c>
      <c r="O3342" s="0" t="n">
        <v>1190</v>
      </c>
      <c r="P3342" s="346" t="n">
        <v>1.4</v>
      </c>
      <c r="Q3342" s="346" t="str">
        <f aca="false">N3342&amp;" "&amp;O3342</f>
        <v>65000 1190</v>
      </c>
      <c r="R3342" s="346" t="str">
        <f aca="false">N3342&amp;" "&amp;M3342&amp;" "&amp;O3342</f>
        <v>65000 9 1190</v>
      </c>
    </row>
    <row r="3343" customFormat="false" ht="11.25" hidden="false" customHeight="true" outlineLevel="0" collapsed="false">
      <c r="K3343" s="0" t="n">
        <v>2015</v>
      </c>
      <c r="L3343" s="0" t="n">
        <v>67</v>
      </c>
      <c r="M3343" s="0" t="n">
        <v>9</v>
      </c>
      <c r="N3343" s="0" t="n">
        <v>68000</v>
      </c>
      <c r="O3343" s="0" t="n">
        <v>1110</v>
      </c>
      <c r="P3343" s="346" t="n">
        <v>0.08</v>
      </c>
      <c r="Q3343" s="346" t="str">
        <f aca="false">N3343&amp;" "&amp;O3343</f>
        <v>68000 1110</v>
      </c>
      <c r="R3343" s="346" t="str">
        <f aca="false">N3343&amp;" "&amp;M3343&amp;" "&amp;O3343</f>
        <v>68000 9 1110</v>
      </c>
    </row>
    <row r="3344" customFormat="false" ht="11.25" hidden="false" customHeight="true" outlineLevel="0" collapsed="false">
      <c r="K3344" s="0" t="n">
        <v>2015</v>
      </c>
      <c r="L3344" s="0" t="n">
        <v>67</v>
      </c>
      <c r="M3344" s="0" t="n">
        <v>9</v>
      </c>
      <c r="N3344" s="0" t="n">
        <v>68000</v>
      </c>
      <c r="O3344" s="0" t="n">
        <v>1120</v>
      </c>
      <c r="P3344" s="346" t="n">
        <v>1.1</v>
      </c>
      <c r="Q3344" s="346" t="str">
        <f aca="false">N3344&amp;" "&amp;O3344</f>
        <v>68000 1120</v>
      </c>
      <c r="R3344" s="346" t="str">
        <f aca="false">N3344&amp;" "&amp;M3344&amp;" "&amp;O3344</f>
        <v>68000 9 1120</v>
      </c>
    </row>
    <row r="3345" customFormat="false" ht="11.25" hidden="false" customHeight="true" outlineLevel="0" collapsed="false">
      <c r="K3345" s="0" t="n">
        <v>2015</v>
      </c>
      <c r="L3345" s="0" t="n">
        <v>67</v>
      </c>
      <c r="M3345" s="0" t="n">
        <v>9</v>
      </c>
      <c r="N3345" s="0" t="n">
        <v>68000</v>
      </c>
      <c r="O3345" s="0" t="n">
        <v>1141</v>
      </c>
      <c r="P3345" s="346" t="n">
        <v>2</v>
      </c>
      <c r="Q3345" s="346" t="str">
        <f aca="false">N3345&amp;" "&amp;O3345</f>
        <v>68000 1141</v>
      </c>
      <c r="R3345" s="346" t="str">
        <f aca="false">N3345&amp;" "&amp;M3345&amp;" "&amp;O3345</f>
        <v>68000 9 1141</v>
      </c>
    </row>
    <row r="3346" customFormat="false" ht="11.25" hidden="false" customHeight="true" outlineLevel="0" collapsed="false">
      <c r="K3346" s="0" t="n">
        <v>2015</v>
      </c>
      <c r="L3346" s="0" t="n">
        <v>67</v>
      </c>
      <c r="M3346" s="0" t="n">
        <v>2</v>
      </c>
      <c r="N3346" s="0" t="n">
        <v>61100</v>
      </c>
      <c r="O3346" s="0" t="n">
        <v>1120</v>
      </c>
      <c r="P3346" s="346" t="n">
        <v>87.45</v>
      </c>
      <c r="Q3346" s="346" t="str">
        <f aca="false">N3346&amp;" "&amp;O3346</f>
        <v>61100 1120</v>
      </c>
      <c r="R3346" s="346" t="str">
        <f aca="false">N3346&amp;" "&amp;M3346&amp;" "&amp;O3346</f>
        <v>61100 2 1120</v>
      </c>
    </row>
    <row r="3347" customFormat="false" ht="11.25" hidden="false" customHeight="true" outlineLevel="0" collapsed="false">
      <c r="K3347" s="0" t="n">
        <v>2015</v>
      </c>
      <c r="L3347" s="0" t="n">
        <v>67</v>
      </c>
      <c r="M3347" s="0" t="n">
        <v>2</v>
      </c>
      <c r="N3347" s="0" t="n">
        <v>61100</v>
      </c>
      <c r="O3347" s="0" t="n">
        <v>1151</v>
      </c>
      <c r="P3347" s="346" t="n">
        <v>14</v>
      </c>
      <c r="Q3347" s="346" t="str">
        <f aca="false">N3347&amp;" "&amp;O3347</f>
        <v>61100 1151</v>
      </c>
      <c r="R3347" s="346" t="str">
        <f aca="false">N3347&amp;" "&amp;M3347&amp;" "&amp;O3347</f>
        <v>61100 2 1151</v>
      </c>
    </row>
    <row r="3348" customFormat="false" ht="11.25" hidden="false" customHeight="true" outlineLevel="0" collapsed="false">
      <c r="K3348" s="0" t="n">
        <v>2015</v>
      </c>
      <c r="L3348" s="0" t="n">
        <v>67</v>
      </c>
      <c r="M3348" s="0" t="n">
        <v>2</v>
      </c>
      <c r="N3348" s="0" t="n">
        <v>61100</v>
      </c>
      <c r="O3348" s="0" t="n">
        <v>1520</v>
      </c>
      <c r="P3348" s="346" t="n">
        <v>5.09</v>
      </c>
      <c r="Q3348" s="346" t="str">
        <f aca="false">N3348&amp;" "&amp;O3348</f>
        <v>61100 1520</v>
      </c>
      <c r="R3348" s="346" t="str">
        <f aca="false">N3348&amp;" "&amp;M3348&amp;" "&amp;O3348</f>
        <v>61100 2 1520</v>
      </c>
    </row>
    <row r="3349" customFormat="false" ht="11.25" hidden="false" customHeight="true" outlineLevel="0" collapsed="false">
      <c r="K3349" s="0" t="n">
        <v>2015</v>
      </c>
      <c r="L3349" s="0" t="n">
        <v>67</v>
      </c>
      <c r="M3349" s="0" t="n">
        <v>2</v>
      </c>
      <c r="N3349" s="0" t="n">
        <v>61210</v>
      </c>
      <c r="O3349" s="0" t="n">
        <v>1120</v>
      </c>
      <c r="P3349" s="346" t="n">
        <v>3.5</v>
      </c>
      <c r="Q3349" s="346" t="str">
        <f aca="false">N3349&amp;" "&amp;O3349</f>
        <v>61210 1120</v>
      </c>
      <c r="R3349" s="346" t="str">
        <f aca="false">N3349&amp;" "&amp;M3349&amp;" "&amp;O3349</f>
        <v>61210 2 1120</v>
      </c>
    </row>
    <row r="3350" customFormat="false" ht="11.25" hidden="false" customHeight="true" outlineLevel="0" collapsed="false">
      <c r="K3350" s="0" t="n">
        <v>2015</v>
      </c>
      <c r="L3350" s="0" t="n">
        <v>67</v>
      </c>
      <c r="M3350" s="0" t="n">
        <v>2</v>
      </c>
      <c r="N3350" s="0" t="n">
        <v>61310</v>
      </c>
      <c r="O3350" s="0" t="n">
        <v>1110</v>
      </c>
      <c r="P3350" s="346" t="n">
        <v>1.42</v>
      </c>
      <c r="Q3350" s="346" t="str">
        <f aca="false">N3350&amp;" "&amp;O3350</f>
        <v>61310 1110</v>
      </c>
      <c r="R3350" s="346" t="str">
        <f aca="false">N3350&amp;" "&amp;M3350&amp;" "&amp;O3350</f>
        <v>61310 2 1110</v>
      </c>
    </row>
    <row r="3351" customFormat="false" ht="11.25" hidden="false" customHeight="true" outlineLevel="0" collapsed="false">
      <c r="K3351" s="0" t="n">
        <v>2015</v>
      </c>
      <c r="L3351" s="0" t="n">
        <v>67</v>
      </c>
      <c r="M3351" s="0" t="n">
        <v>2</v>
      </c>
      <c r="N3351" s="0" t="n">
        <v>61310</v>
      </c>
      <c r="O3351" s="0" t="n">
        <v>1120</v>
      </c>
      <c r="P3351" s="346" t="n">
        <v>2.5</v>
      </c>
      <c r="Q3351" s="346" t="str">
        <f aca="false">N3351&amp;" "&amp;O3351</f>
        <v>61310 1120</v>
      </c>
      <c r="R3351" s="346" t="str">
        <f aca="false">N3351&amp;" "&amp;M3351&amp;" "&amp;O3351</f>
        <v>61310 2 1120</v>
      </c>
    </row>
    <row r="3352" customFormat="false" ht="11.25" hidden="false" customHeight="true" outlineLevel="0" collapsed="false">
      <c r="K3352" s="0" t="n">
        <v>2015</v>
      </c>
      <c r="L3352" s="0" t="n">
        <v>67</v>
      </c>
      <c r="M3352" s="0" t="n">
        <v>2</v>
      </c>
      <c r="N3352" s="0" t="n">
        <v>61310</v>
      </c>
      <c r="O3352" s="0" t="n">
        <v>1150</v>
      </c>
      <c r="P3352" s="346" t="n">
        <v>1.75</v>
      </c>
      <c r="Q3352" s="346" t="str">
        <f aca="false">N3352&amp;" "&amp;O3352</f>
        <v>61310 1150</v>
      </c>
      <c r="R3352" s="346" t="str">
        <f aca="false">N3352&amp;" "&amp;M3352&amp;" "&amp;O3352</f>
        <v>61310 2 1150</v>
      </c>
    </row>
    <row r="3353" customFormat="false" ht="11.25" hidden="false" customHeight="true" outlineLevel="0" collapsed="false">
      <c r="K3353" s="0" t="n">
        <v>2015</v>
      </c>
      <c r="L3353" s="0" t="n">
        <v>67</v>
      </c>
      <c r="M3353" s="0" t="n">
        <v>2</v>
      </c>
      <c r="N3353" s="0" t="n">
        <v>61320</v>
      </c>
      <c r="O3353" s="0" t="n">
        <v>1122</v>
      </c>
      <c r="P3353" s="346" t="n">
        <v>3</v>
      </c>
      <c r="Q3353" s="346" t="str">
        <f aca="false">N3353&amp;" "&amp;O3353</f>
        <v>61320 1122</v>
      </c>
      <c r="R3353" s="346" t="str">
        <f aca="false">N3353&amp;" "&amp;M3353&amp;" "&amp;O3353</f>
        <v>61320 2 1122</v>
      </c>
    </row>
    <row r="3354" customFormat="false" ht="11.25" hidden="false" customHeight="true" outlineLevel="0" collapsed="false">
      <c r="K3354" s="0" t="n">
        <v>2015</v>
      </c>
      <c r="L3354" s="0" t="n">
        <v>67</v>
      </c>
      <c r="M3354" s="0" t="n">
        <v>2</v>
      </c>
      <c r="N3354" s="0" t="n">
        <v>61410</v>
      </c>
      <c r="O3354" s="0" t="n">
        <v>1126</v>
      </c>
      <c r="P3354" s="346" t="n">
        <v>4.5</v>
      </c>
      <c r="Q3354" s="346" t="str">
        <f aca="false">N3354&amp;" "&amp;O3354</f>
        <v>61410 1126</v>
      </c>
      <c r="R3354" s="346" t="str">
        <f aca="false">N3354&amp;" "&amp;M3354&amp;" "&amp;O3354</f>
        <v>61410 2 1126</v>
      </c>
    </row>
    <row r="3355" customFormat="false" ht="11.25" hidden="false" customHeight="true" outlineLevel="0" collapsed="false">
      <c r="K3355" s="0" t="n">
        <v>2015</v>
      </c>
      <c r="L3355" s="0" t="n">
        <v>67</v>
      </c>
      <c r="M3355" s="0" t="n">
        <v>2</v>
      </c>
      <c r="N3355" s="0" t="n">
        <v>61410</v>
      </c>
      <c r="O3355" s="0" t="n">
        <v>1127</v>
      </c>
      <c r="P3355" s="346" t="n">
        <v>0.7</v>
      </c>
      <c r="Q3355" s="346" t="str">
        <f aca="false">N3355&amp;" "&amp;O3355</f>
        <v>61410 1127</v>
      </c>
      <c r="R3355" s="346" t="str">
        <f aca="false">N3355&amp;" "&amp;M3355&amp;" "&amp;O3355</f>
        <v>61410 2 1127</v>
      </c>
    </row>
    <row r="3356" customFormat="false" ht="11.25" hidden="false" customHeight="true" outlineLevel="0" collapsed="false">
      <c r="K3356" s="0" t="n">
        <v>2015</v>
      </c>
      <c r="L3356" s="0" t="n">
        <v>67</v>
      </c>
      <c r="M3356" s="0" t="n">
        <v>2</v>
      </c>
      <c r="N3356" s="0" t="n">
        <v>61410</v>
      </c>
      <c r="O3356" s="0" t="n">
        <v>1150</v>
      </c>
      <c r="P3356" s="346" t="n">
        <v>4.5</v>
      </c>
      <c r="Q3356" s="346" t="str">
        <f aca="false">N3356&amp;" "&amp;O3356</f>
        <v>61410 1150</v>
      </c>
      <c r="R3356" s="346" t="str">
        <f aca="false">N3356&amp;" "&amp;M3356&amp;" "&amp;O3356</f>
        <v>61410 2 1150</v>
      </c>
    </row>
    <row r="3357" customFormat="false" ht="11.25" hidden="false" customHeight="true" outlineLevel="0" collapsed="false">
      <c r="K3357" s="0" t="n">
        <v>2015</v>
      </c>
      <c r="L3357" s="0" t="n">
        <v>67</v>
      </c>
      <c r="M3357" s="0" t="n">
        <v>3</v>
      </c>
      <c r="N3357" s="0" t="n">
        <v>61100</v>
      </c>
      <c r="O3357" s="0" t="n">
        <v>1120</v>
      </c>
      <c r="P3357" s="346" t="n">
        <v>73.5</v>
      </c>
      <c r="Q3357" s="346" t="str">
        <f aca="false">N3357&amp;" "&amp;O3357</f>
        <v>61100 1120</v>
      </c>
      <c r="R3357" s="346" t="str">
        <f aca="false">N3357&amp;" "&amp;M3357&amp;" "&amp;O3357</f>
        <v>61100 3 1120</v>
      </c>
    </row>
    <row r="3358" customFormat="false" ht="11.25" hidden="false" customHeight="true" outlineLevel="0" collapsed="false">
      <c r="K3358" s="0" t="n">
        <v>2015</v>
      </c>
      <c r="L3358" s="0" t="n">
        <v>67</v>
      </c>
      <c r="M3358" s="0" t="n">
        <v>3</v>
      </c>
      <c r="N3358" s="0" t="n">
        <v>61100</v>
      </c>
      <c r="O3358" s="0" t="n">
        <v>1151</v>
      </c>
      <c r="P3358" s="346" t="n">
        <v>7.5</v>
      </c>
      <c r="Q3358" s="346" t="str">
        <f aca="false">N3358&amp;" "&amp;O3358</f>
        <v>61100 1151</v>
      </c>
      <c r="R3358" s="346" t="str">
        <f aca="false">N3358&amp;" "&amp;M3358&amp;" "&amp;O3358</f>
        <v>61100 3 1151</v>
      </c>
    </row>
    <row r="3359" customFormat="false" ht="11.25" hidden="false" customHeight="true" outlineLevel="0" collapsed="false">
      <c r="K3359" s="0" t="n">
        <v>2015</v>
      </c>
      <c r="L3359" s="0" t="n">
        <v>67</v>
      </c>
      <c r="M3359" s="0" t="n">
        <v>3</v>
      </c>
      <c r="N3359" s="0" t="n">
        <v>61100</v>
      </c>
      <c r="O3359" s="0" t="n">
        <v>1520</v>
      </c>
      <c r="P3359" s="346" t="n">
        <v>5.3</v>
      </c>
      <c r="Q3359" s="346" t="str">
        <f aca="false">N3359&amp;" "&amp;O3359</f>
        <v>61100 1520</v>
      </c>
      <c r="R3359" s="346" t="str">
        <f aca="false">N3359&amp;" "&amp;M3359&amp;" "&amp;O3359</f>
        <v>61100 3 1520</v>
      </c>
    </row>
    <row r="3360" customFormat="false" ht="11.25" hidden="false" customHeight="true" outlineLevel="0" collapsed="false">
      <c r="K3360" s="0" t="n">
        <v>2015</v>
      </c>
      <c r="L3360" s="0" t="n">
        <v>67</v>
      </c>
      <c r="M3360" s="0" t="n">
        <v>3</v>
      </c>
      <c r="N3360" s="0" t="n">
        <v>61210</v>
      </c>
      <c r="O3360" s="0" t="n">
        <v>1120</v>
      </c>
      <c r="P3360" s="346" t="n">
        <v>2.5</v>
      </c>
      <c r="Q3360" s="346" t="str">
        <f aca="false">N3360&amp;" "&amp;O3360</f>
        <v>61210 1120</v>
      </c>
      <c r="R3360" s="346" t="str">
        <f aca="false">N3360&amp;" "&amp;M3360&amp;" "&amp;O3360</f>
        <v>61210 3 1120</v>
      </c>
    </row>
    <row r="3361" customFormat="false" ht="11.25" hidden="false" customHeight="true" outlineLevel="0" collapsed="false">
      <c r="K3361" s="0" t="n">
        <v>2015</v>
      </c>
      <c r="L3361" s="0" t="n">
        <v>67</v>
      </c>
      <c r="M3361" s="0" t="n">
        <v>3</v>
      </c>
      <c r="N3361" s="0" t="n">
        <v>61310</v>
      </c>
      <c r="O3361" s="0" t="n">
        <v>1110</v>
      </c>
      <c r="P3361" s="346" t="n">
        <v>0.83</v>
      </c>
      <c r="Q3361" s="346" t="str">
        <f aca="false">N3361&amp;" "&amp;O3361</f>
        <v>61310 1110</v>
      </c>
      <c r="R3361" s="346" t="str">
        <f aca="false">N3361&amp;" "&amp;M3361&amp;" "&amp;O3361</f>
        <v>61310 3 1110</v>
      </c>
    </row>
    <row r="3362" customFormat="false" ht="11.25" hidden="false" customHeight="true" outlineLevel="0" collapsed="false">
      <c r="K3362" s="0" t="n">
        <v>2015</v>
      </c>
      <c r="L3362" s="0" t="n">
        <v>67</v>
      </c>
      <c r="M3362" s="0" t="n">
        <v>3</v>
      </c>
      <c r="N3362" s="0" t="n">
        <v>61410</v>
      </c>
      <c r="O3362" s="0" t="n">
        <v>1126</v>
      </c>
      <c r="P3362" s="346" t="n">
        <v>1.5</v>
      </c>
      <c r="Q3362" s="346" t="str">
        <f aca="false">N3362&amp;" "&amp;O3362</f>
        <v>61410 1126</v>
      </c>
      <c r="R3362" s="346" t="str">
        <f aca="false">N3362&amp;" "&amp;M3362&amp;" "&amp;O3362</f>
        <v>61410 3 1126</v>
      </c>
    </row>
    <row r="3363" customFormat="false" ht="11.25" hidden="false" customHeight="true" outlineLevel="0" collapsed="false">
      <c r="K3363" s="0" t="n">
        <v>2015</v>
      </c>
      <c r="L3363" s="0" t="n">
        <v>68</v>
      </c>
      <c r="M3363" s="0" t="n">
        <v>9</v>
      </c>
      <c r="N3363" s="0" t="n">
        <v>62100</v>
      </c>
      <c r="O3363" s="0" t="n">
        <v>1150</v>
      </c>
      <c r="P3363" s="346" t="n">
        <v>3.25</v>
      </c>
      <c r="Q3363" s="346" t="str">
        <f aca="false">N3363&amp;" "&amp;O3363</f>
        <v>62100 1150</v>
      </c>
      <c r="R3363" s="346" t="str">
        <f aca="false">N3363&amp;" "&amp;M3363&amp;" "&amp;O3363</f>
        <v>62100 9 1150</v>
      </c>
    </row>
    <row r="3364" customFormat="false" ht="11.25" hidden="false" customHeight="true" outlineLevel="0" collapsed="false">
      <c r="K3364" s="0" t="n">
        <v>2015</v>
      </c>
      <c r="L3364" s="0" t="n">
        <v>68</v>
      </c>
      <c r="M3364" s="0" t="n">
        <v>9</v>
      </c>
      <c r="N3364" s="0" t="n">
        <v>62100</v>
      </c>
      <c r="O3364" s="0" t="n">
        <v>1130</v>
      </c>
      <c r="P3364" s="346" t="n">
        <v>3.75</v>
      </c>
      <c r="Q3364" s="346" t="str">
        <f aca="false">N3364&amp;" "&amp;O3364</f>
        <v>62100 1130</v>
      </c>
      <c r="R3364" s="346" t="str">
        <f aca="false">N3364&amp;" "&amp;M3364&amp;" "&amp;O3364</f>
        <v>62100 9 1130</v>
      </c>
    </row>
    <row r="3365" customFormat="false" ht="11.25" hidden="false" customHeight="true" outlineLevel="0" collapsed="false">
      <c r="K3365" s="0" t="n">
        <v>2015</v>
      </c>
      <c r="L3365" s="0" t="n">
        <v>68</v>
      </c>
      <c r="M3365" s="0" t="n">
        <v>9</v>
      </c>
      <c r="N3365" s="0" t="n">
        <v>62200</v>
      </c>
      <c r="O3365" s="0" t="n">
        <v>1132</v>
      </c>
      <c r="P3365" s="346" t="n">
        <v>3</v>
      </c>
      <c r="Q3365" s="346" t="str">
        <f aca="false">N3365&amp;" "&amp;O3365</f>
        <v>62200 1132</v>
      </c>
      <c r="R3365" s="346" t="str">
        <f aca="false">N3365&amp;" "&amp;M3365&amp;" "&amp;O3365</f>
        <v>62200 9 1132</v>
      </c>
    </row>
    <row r="3366" customFormat="false" ht="11.25" hidden="false" customHeight="true" outlineLevel="0" collapsed="false">
      <c r="K3366" s="0" t="n">
        <v>2015</v>
      </c>
      <c r="L3366" s="0" t="n">
        <v>68</v>
      </c>
      <c r="M3366" s="0" t="n">
        <v>9</v>
      </c>
      <c r="N3366" s="0" t="n">
        <v>62200</v>
      </c>
      <c r="O3366" s="0" t="n">
        <v>1150</v>
      </c>
      <c r="P3366" s="346" t="n">
        <v>0.3</v>
      </c>
      <c r="Q3366" s="346" t="str">
        <f aca="false">N3366&amp;" "&amp;O3366</f>
        <v>62200 1150</v>
      </c>
      <c r="R3366" s="346" t="str">
        <f aca="false">N3366&amp;" "&amp;M3366&amp;" "&amp;O3366</f>
        <v>62200 9 1150</v>
      </c>
    </row>
    <row r="3367" customFormat="false" ht="11.25" hidden="false" customHeight="true" outlineLevel="0" collapsed="false">
      <c r="K3367" s="0" t="n">
        <v>2015</v>
      </c>
      <c r="L3367" s="0" t="n">
        <v>68</v>
      </c>
      <c r="M3367" s="0" t="n">
        <v>9</v>
      </c>
      <c r="N3367" s="0" t="n">
        <v>63000</v>
      </c>
      <c r="O3367" s="0" t="n">
        <v>1110</v>
      </c>
      <c r="P3367" s="346" t="n">
        <v>1</v>
      </c>
      <c r="Q3367" s="346" t="str">
        <f aca="false">N3367&amp;" "&amp;O3367</f>
        <v>63000 1110</v>
      </c>
      <c r="R3367" s="346" t="str">
        <f aca="false">N3367&amp;" "&amp;M3367&amp;" "&amp;O3367</f>
        <v>63000 9 1110</v>
      </c>
    </row>
    <row r="3368" customFormat="false" ht="11.25" hidden="false" customHeight="true" outlineLevel="0" collapsed="false">
      <c r="K3368" s="0" t="n">
        <v>2015</v>
      </c>
      <c r="L3368" s="0" t="n">
        <v>68</v>
      </c>
      <c r="M3368" s="0" t="n">
        <v>9</v>
      </c>
      <c r="N3368" s="0" t="n">
        <v>63000</v>
      </c>
      <c r="O3368" s="0" t="n">
        <v>1150</v>
      </c>
      <c r="P3368" s="346" t="n">
        <v>2</v>
      </c>
      <c r="Q3368" s="346" t="str">
        <f aca="false">N3368&amp;" "&amp;O3368</f>
        <v>63000 1150</v>
      </c>
      <c r="R3368" s="346" t="str">
        <f aca="false">N3368&amp;" "&amp;M3368&amp;" "&amp;O3368</f>
        <v>63000 9 1150</v>
      </c>
    </row>
    <row r="3369" customFormat="false" ht="11.25" hidden="false" customHeight="true" outlineLevel="0" collapsed="false">
      <c r="K3369" s="0" t="n">
        <v>2015</v>
      </c>
      <c r="L3369" s="0" t="n">
        <v>68</v>
      </c>
      <c r="M3369" s="0" t="n">
        <v>9</v>
      </c>
      <c r="N3369" s="0" t="n">
        <v>63000</v>
      </c>
      <c r="O3369" s="0" t="n">
        <v>1160</v>
      </c>
      <c r="P3369" s="346" t="n">
        <v>4</v>
      </c>
      <c r="Q3369" s="346" t="str">
        <f aca="false">N3369&amp;" "&amp;O3369</f>
        <v>63000 1160</v>
      </c>
      <c r="R3369" s="346" t="str">
        <f aca="false">N3369&amp;" "&amp;M3369&amp;" "&amp;O3369</f>
        <v>63000 9 1160</v>
      </c>
    </row>
    <row r="3370" customFormat="false" ht="11.25" hidden="false" customHeight="true" outlineLevel="0" collapsed="false">
      <c r="K3370" s="0" t="n">
        <v>2015</v>
      </c>
      <c r="L3370" s="0" t="n">
        <v>68</v>
      </c>
      <c r="M3370" s="0" t="n">
        <v>9</v>
      </c>
      <c r="N3370" s="0" t="n">
        <v>63000</v>
      </c>
      <c r="O3370" s="0" t="n">
        <v>1170</v>
      </c>
      <c r="P3370" s="346" t="n">
        <v>88</v>
      </c>
      <c r="Q3370" s="346" t="str">
        <f aca="false">N3370&amp;" "&amp;O3370</f>
        <v>63000 1170</v>
      </c>
      <c r="R3370" s="346" t="str">
        <f aca="false">N3370&amp;" "&amp;M3370&amp;" "&amp;O3370</f>
        <v>63000 9 1170</v>
      </c>
    </row>
    <row r="3371" customFormat="false" ht="11.25" hidden="false" customHeight="true" outlineLevel="0" collapsed="false">
      <c r="K3371" s="0" t="n">
        <v>2015</v>
      </c>
      <c r="L3371" s="0" t="n">
        <v>68</v>
      </c>
      <c r="M3371" s="0" t="n">
        <v>9</v>
      </c>
      <c r="N3371" s="0" t="n">
        <v>63000</v>
      </c>
      <c r="O3371" s="0" t="n">
        <v>1190</v>
      </c>
      <c r="P3371" s="346" t="n">
        <v>13</v>
      </c>
      <c r="Q3371" s="346" t="str">
        <f aca="false">N3371&amp;" "&amp;O3371</f>
        <v>63000 1190</v>
      </c>
      <c r="R3371" s="346" t="str">
        <f aca="false">N3371&amp;" "&amp;M3371&amp;" "&amp;O3371</f>
        <v>63000 9 1190</v>
      </c>
    </row>
    <row r="3372" customFormat="false" ht="11.25" hidden="false" customHeight="true" outlineLevel="0" collapsed="false">
      <c r="K3372" s="0" t="n">
        <v>2015</v>
      </c>
      <c r="L3372" s="0" t="n">
        <v>68</v>
      </c>
      <c r="M3372" s="0" t="n">
        <v>9</v>
      </c>
      <c r="N3372" s="0" t="n">
        <v>64000</v>
      </c>
      <c r="O3372" s="0" t="n">
        <v>1110</v>
      </c>
      <c r="P3372" s="346" t="n">
        <v>1</v>
      </c>
      <c r="Q3372" s="346" t="str">
        <f aca="false">N3372&amp;" "&amp;O3372</f>
        <v>64000 1110</v>
      </c>
      <c r="R3372" s="346" t="str">
        <f aca="false">N3372&amp;" "&amp;M3372&amp;" "&amp;O3372</f>
        <v>64000 9 1110</v>
      </c>
    </row>
    <row r="3373" customFormat="false" ht="11.25" hidden="false" customHeight="true" outlineLevel="0" collapsed="false">
      <c r="K3373" s="0" t="n">
        <v>2015</v>
      </c>
      <c r="L3373" s="0" t="n">
        <v>68</v>
      </c>
      <c r="M3373" s="0" t="n">
        <v>9</v>
      </c>
      <c r="N3373" s="0" t="n">
        <v>64000</v>
      </c>
      <c r="O3373" s="0" t="n">
        <v>1142</v>
      </c>
      <c r="P3373" s="346" t="n">
        <v>2</v>
      </c>
      <c r="Q3373" s="346" t="str">
        <f aca="false">N3373&amp;" "&amp;O3373</f>
        <v>64000 1142</v>
      </c>
      <c r="R3373" s="346" t="str">
        <f aca="false">N3373&amp;" "&amp;M3373&amp;" "&amp;O3373</f>
        <v>64000 9 1142</v>
      </c>
    </row>
    <row r="3374" customFormat="false" ht="11.25" hidden="false" customHeight="true" outlineLevel="0" collapsed="false">
      <c r="K3374" s="0" t="n">
        <v>2015</v>
      </c>
      <c r="L3374" s="0" t="n">
        <v>68</v>
      </c>
      <c r="M3374" s="0" t="n">
        <v>9</v>
      </c>
      <c r="N3374" s="0" t="n">
        <v>64000</v>
      </c>
      <c r="O3374" s="0" t="n">
        <v>1150</v>
      </c>
      <c r="P3374" s="346" t="n">
        <v>1</v>
      </c>
      <c r="Q3374" s="346" t="str">
        <f aca="false">N3374&amp;" "&amp;O3374</f>
        <v>64000 1150</v>
      </c>
      <c r="R3374" s="346" t="str">
        <f aca="false">N3374&amp;" "&amp;M3374&amp;" "&amp;O3374</f>
        <v>64000 9 1150</v>
      </c>
    </row>
    <row r="3375" customFormat="false" ht="11.25" hidden="false" customHeight="true" outlineLevel="0" collapsed="false">
      <c r="K3375" s="0" t="n">
        <v>2015</v>
      </c>
      <c r="L3375" s="0" t="n">
        <v>68</v>
      </c>
      <c r="M3375" s="0" t="n">
        <v>9</v>
      </c>
      <c r="N3375" s="0" t="n">
        <v>64000</v>
      </c>
      <c r="O3375" s="0" t="n">
        <v>1160</v>
      </c>
      <c r="P3375" s="346" t="n">
        <v>11</v>
      </c>
      <c r="Q3375" s="346" t="str">
        <f aca="false">N3375&amp;" "&amp;O3375</f>
        <v>64000 1160</v>
      </c>
      <c r="R3375" s="346" t="str">
        <f aca="false">N3375&amp;" "&amp;M3375&amp;" "&amp;O3375</f>
        <v>64000 9 1160</v>
      </c>
    </row>
    <row r="3376" customFormat="false" ht="11.25" hidden="false" customHeight="true" outlineLevel="0" collapsed="false">
      <c r="K3376" s="0" t="n">
        <v>2015</v>
      </c>
      <c r="L3376" s="0" t="n">
        <v>68</v>
      </c>
      <c r="M3376" s="0" t="n">
        <v>9</v>
      </c>
      <c r="N3376" s="0" t="n">
        <v>64000</v>
      </c>
      <c r="O3376" s="0" t="n">
        <v>1180</v>
      </c>
      <c r="P3376" s="346" t="n">
        <v>0.2</v>
      </c>
      <c r="Q3376" s="346" t="str">
        <f aca="false">N3376&amp;" "&amp;O3376</f>
        <v>64000 1180</v>
      </c>
      <c r="R3376" s="346" t="str">
        <f aca="false">N3376&amp;" "&amp;M3376&amp;" "&amp;O3376</f>
        <v>64000 9 1180</v>
      </c>
    </row>
    <row r="3377" customFormat="false" ht="11.25" hidden="false" customHeight="true" outlineLevel="0" collapsed="false">
      <c r="K3377" s="0" t="n">
        <v>2015</v>
      </c>
      <c r="L3377" s="0" t="n">
        <v>68</v>
      </c>
      <c r="M3377" s="0" t="n">
        <v>9</v>
      </c>
      <c r="N3377" s="0" t="n">
        <v>64000</v>
      </c>
      <c r="O3377" s="0" t="n">
        <v>1190</v>
      </c>
      <c r="P3377" s="346" t="n">
        <v>35.5</v>
      </c>
      <c r="Q3377" s="346" t="str">
        <f aca="false">N3377&amp;" "&amp;O3377</f>
        <v>64000 1190</v>
      </c>
      <c r="R3377" s="346" t="str">
        <f aca="false">N3377&amp;" "&amp;M3377&amp;" "&amp;O3377</f>
        <v>64000 9 1190</v>
      </c>
    </row>
    <row r="3378" customFormat="false" ht="11.25" hidden="false" customHeight="true" outlineLevel="0" collapsed="false">
      <c r="K3378" s="0" t="n">
        <v>2015</v>
      </c>
      <c r="L3378" s="0" t="n">
        <v>68</v>
      </c>
      <c r="M3378" s="0" t="n">
        <v>9</v>
      </c>
      <c r="N3378" s="0" t="n">
        <v>65000</v>
      </c>
      <c r="O3378" s="0" t="n">
        <v>1110</v>
      </c>
      <c r="P3378" s="346" t="n">
        <v>1</v>
      </c>
      <c r="Q3378" s="346" t="str">
        <f aca="false">N3378&amp;" "&amp;O3378</f>
        <v>65000 1110</v>
      </c>
      <c r="R3378" s="346" t="str">
        <f aca="false">N3378&amp;" "&amp;M3378&amp;" "&amp;O3378</f>
        <v>65000 9 1110</v>
      </c>
    </row>
    <row r="3379" customFormat="false" ht="11.25" hidden="false" customHeight="true" outlineLevel="0" collapsed="false">
      <c r="K3379" s="0" t="n">
        <v>2015</v>
      </c>
      <c r="L3379" s="0" t="n">
        <v>68</v>
      </c>
      <c r="M3379" s="0" t="n">
        <v>9</v>
      </c>
      <c r="N3379" s="0" t="n">
        <v>65000</v>
      </c>
      <c r="O3379" s="0" t="n">
        <v>1150</v>
      </c>
      <c r="P3379" s="346" t="n">
        <v>1</v>
      </c>
      <c r="Q3379" s="346" t="str">
        <f aca="false">N3379&amp;" "&amp;O3379</f>
        <v>65000 1150</v>
      </c>
      <c r="R3379" s="346" t="str">
        <f aca="false">N3379&amp;" "&amp;M3379&amp;" "&amp;O3379</f>
        <v>65000 9 1150</v>
      </c>
    </row>
    <row r="3380" customFormat="false" ht="11.25" hidden="false" customHeight="true" outlineLevel="0" collapsed="false">
      <c r="K3380" s="0" t="n">
        <v>2015</v>
      </c>
      <c r="L3380" s="0" t="n">
        <v>68</v>
      </c>
      <c r="M3380" s="0" t="n">
        <v>9</v>
      </c>
      <c r="N3380" s="0" t="n">
        <v>65000</v>
      </c>
      <c r="O3380" s="0" t="n">
        <v>1170</v>
      </c>
      <c r="P3380" s="346" t="n">
        <v>9</v>
      </c>
      <c r="Q3380" s="346" t="str">
        <f aca="false">N3380&amp;" "&amp;O3380</f>
        <v>65000 1170</v>
      </c>
      <c r="R3380" s="346" t="str">
        <f aca="false">N3380&amp;" "&amp;M3380&amp;" "&amp;O3380</f>
        <v>65000 9 1170</v>
      </c>
    </row>
    <row r="3381" customFormat="false" ht="11.25" hidden="false" customHeight="true" outlineLevel="0" collapsed="false">
      <c r="K3381" s="0" t="n">
        <v>2015</v>
      </c>
      <c r="L3381" s="0" t="n">
        <v>68</v>
      </c>
      <c r="M3381" s="0" t="n">
        <v>9</v>
      </c>
      <c r="N3381" s="0" t="n">
        <v>65000</v>
      </c>
      <c r="O3381" s="0" t="n">
        <v>1190</v>
      </c>
      <c r="P3381" s="346" t="n">
        <v>23</v>
      </c>
      <c r="Q3381" s="346" t="str">
        <f aca="false">N3381&amp;" "&amp;O3381</f>
        <v>65000 1190</v>
      </c>
      <c r="R3381" s="346" t="str">
        <f aca="false">N3381&amp;" "&amp;M3381&amp;" "&amp;O3381</f>
        <v>65000 9 1190</v>
      </c>
    </row>
    <row r="3382" customFormat="false" ht="11.25" hidden="false" customHeight="true" outlineLevel="0" collapsed="false">
      <c r="K3382" s="0" t="n">
        <v>2015</v>
      </c>
      <c r="L3382" s="0" t="n">
        <v>68</v>
      </c>
      <c r="M3382" s="0" t="n">
        <v>9</v>
      </c>
      <c r="N3382" s="0" t="n">
        <v>68000</v>
      </c>
      <c r="O3382" s="0" t="n">
        <v>1110</v>
      </c>
      <c r="P3382" s="346" t="n">
        <v>1</v>
      </c>
      <c r="Q3382" s="346" t="str">
        <f aca="false">N3382&amp;" "&amp;O3382</f>
        <v>68000 1110</v>
      </c>
      <c r="R3382" s="346" t="str">
        <f aca="false">N3382&amp;" "&amp;M3382&amp;" "&amp;O3382</f>
        <v>68000 9 1110</v>
      </c>
    </row>
    <row r="3383" customFormat="false" ht="11.25" hidden="false" customHeight="true" outlineLevel="0" collapsed="false">
      <c r="K3383" s="0" t="n">
        <v>2015</v>
      </c>
      <c r="L3383" s="0" t="n">
        <v>68</v>
      </c>
      <c r="M3383" s="0" t="n">
        <v>9</v>
      </c>
      <c r="N3383" s="0" t="n">
        <v>68000</v>
      </c>
      <c r="O3383" s="0" t="n">
        <v>1120</v>
      </c>
      <c r="P3383" s="346" t="n">
        <v>5</v>
      </c>
      <c r="Q3383" s="346" t="str">
        <f aca="false">N3383&amp;" "&amp;O3383</f>
        <v>68000 1120</v>
      </c>
      <c r="R3383" s="346" t="str">
        <f aca="false">N3383&amp;" "&amp;M3383&amp;" "&amp;O3383</f>
        <v>68000 9 1120</v>
      </c>
    </row>
    <row r="3384" customFormat="false" ht="11.25" hidden="false" customHeight="true" outlineLevel="0" collapsed="false">
      <c r="K3384" s="0" t="n">
        <v>2015</v>
      </c>
      <c r="L3384" s="0" t="n">
        <v>68</v>
      </c>
      <c r="M3384" s="0" t="n">
        <v>9</v>
      </c>
      <c r="N3384" s="0" t="n">
        <v>68000</v>
      </c>
      <c r="O3384" s="0" t="n">
        <v>1133</v>
      </c>
      <c r="P3384" s="346" t="n">
        <v>9</v>
      </c>
      <c r="Q3384" s="346" t="str">
        <f aca="false">N3384&amp;" "&amp;O3384</f>
        <v>68000 1133</v>
      </c>
      <c r="R3384" s="346" t="str">
        <f aca="false">N3384&amp;" "&amp;M3384&amp;" "&amp;O3384</f>
        <v>68000 9 1133</v>
      </c>
    </row>
    <row r="3385" customFormat="false" ht="11.25" hidden="false" customHeight="true" outlineLevel="0" collapsed="false">
      <c r="K3385" s="0" t="n">
        <v>2015</v>
      </c>
      <c r="L3385" s="0" t="n">
        <v>68</v>
      </c>
      <c r="M3385" s="0" t="n">
        <v>9</v>
      </c>
      <c r="N3385" s="0" t="n">
        <v>68000</v>
      </c>
      <c r="O3385" s="0" t="n">
        <v>1141</v>
      </c>
      <c r="P3385" s="346" t="n">
        <v>4</v>
      </c>
      <c r="Q3385" s="346" t="str">
        <f aca="false">N3385&amp;" "&amp;O3385</f>
        <v>68000 1141</v>
      </c>
      <c r="R3385" s="346" t="str">
        <f aca="false">N3385&amp;" "&amp;M3385&amp;" "&amp;O3385</f>
        <v>68000 9 1141</v>
      </c>
    </row>
    <row r="3386" customFormat="false" ht="11.25" hidden="false" customHeight="true" outlineLevel="0" collapsed="false">
      <c r="K3386" s="0" t="n">
        <v>2015</v>
      </c>
      <c r="L3386" s="0" t="n">
        <v>68</v>
      </c>
      <c r="M3386" s="0" t="n">
        <v>9</v>
      </c>
      <c r="N3386" s="0" t="n">
        <v>68000</v>
      </c>
      <c r="O3386" s="0" t="n">
        <v>1150</v>
      </c>
      <c r="P3386" s="346" t="n">
        <v>5</v>
      </c>
      <c r="Q3386" s="346" t="str">
        <f aca="false">N3386&amp;" "&amp;O3386</f>
        <v>68000 1150</v>
      </c>
      <c r="R3386" s="346" t="str">
        <f aca="false">N3386&amp;" "&amp;M3386&amp;" "&amp;O3386</f>
        <v>68000 9 1150</v>
      </c>
    </row>
    <row r="3387" customFormat="false" ht="11.25" hidden="false" customHeight="true" outlineLevel="0" collapsed="false">
      <c r="K3387" s="0" t="n">
        <v>2015</v>
      </c>
      <c r="L3387" s="0" t="n">
        <v>68</v>
      </c>
      <c r="M3387" s="0" t="n">
        <v>2</v>
      </c>
      <c r="N3387" s="0" t="n">
        <v>61100</v>
      </c>
      <c r="O3387" s="0" t="n">
        <v>1120</v>
      </c>
      <c r="P3387" s="346" t="n">
        <v>217</v>
      </c>
      <c r="Q3387" s="346" t="str">
        <f aca="false">N3387&amp;" "&amp;O3387</f>
        <v>61100 1120</v>
      </c>
      <c r="R3387" s="346" t="str">
        <f aca="false">N3387&amp;" "&amp;M3387&amp;" "&amp;O3387</f>
        <v>61100 2 1120</v>
      </c>
    </row>
    <row r="3388" customFormat="false" ht="11.25" hidden="false" customHeight="true" outlineLevel="0" collapsed="false">
      <c r="K3388" s="0" t="n">
        <v>2015</v>
      </c>
      <c r="L3388" s="0" t="n">
        <v>68</v>
      </c>
      <c r="M3388" s="0" t="n">
        <v>2</v>
      </c>
      <c r="N3388" s="0" t="n">
        <v>61100</v>
      </c>
      <c r="O3388" s="0" t="n">
        <v>1151</v>
      </c>
      <c r="P3388" s="346" t="n">
        <v>43</v>
      </c>
      <c r="Q3388" s="346" t="str">
        <f aca="false">N3388&amp;" "&amp;O3388</f>
        <v>61100 1151</v>
      </c>
      <c r="R3388" s="346" t="str">
        <f aca="false">N3388&amp;" "&amp;M3388&amp;" "&amp;O3388</f>
        <v>61100 2 1151</v>
      </c>
    </row>
    <row r="3389" customFormat="false" ht="11.25" hidden="false" customHeight="true" outlineLevel="0" collapsed="false">
      <c r="K3389" s="0" t="n">
        <v>2015</v>
      </c>
      <c r="L3389" s="0" t="n">
        <v>68</v>
      </c>
      <c r="M3389" s="0" t="n">
        <v>2</v>
      </c>
      <c r="N3389" s="0" t="n">
        <v>61100</v>
      </c>
      <c r="O3389" s="0" t="n">
        <v>1520</v>
      </c>
      <c r="P3389" s="346" t="n">
        <v>15</v>
      </c>
      <c r="Q3389" s="346" t="str">
        <f aca="false">N3389&amp;" "&amp;O3389</f>
        <v>61100 1520</v>
      </c>
      <c r="R3389" s="346" t="str">
        <f aca="false">N3389&amp;" "&amp;M3389&amp;" "&amp;O3389</f>
        <v>61100 2 1520</v>
      </c>
    </row>
    <row r="3390" customFormat="false" ht="11.25" hidden="false" customHeight="true" outlineLevel="0" collapsed="false">
      <c r="K3390" s="0" t="n">
        <v>2015</v>
      </c>
      <c r="L3390" s="0" t="n">
        <v>68</v>
      </c>
      <c r="M3390" s="0" t="n">
        <v>2</v>
      </c>
      <c r="N3390" s="0" t="n">
        <v>61210</v>
      </c>
      <c r="O3390" s="0" t="n">
        <v>1120</v>
      </c>
      <c r="P3390" s="346" t="n">
        <v>11</v>
      </c>
      <c r="Q3390" s="346" t="str">
        <f aca="false">N3390&amp;" "&amp;O3390</f>
        <v>61210 1120</v>
      </c>
      <c r="R3390" s="346" t="str">
        <f aca="false">N3390&amp;" "&amp;M3390&amp;" "&amp;O3390</f>
        <v>61210 2 1120</v>
      </c>
    </row>
    <row r="3391" customFormat="false" ht="11.25" hidden="false" customHeight="true" outlineLevel="0" collapsed="false">
      <c r="K3391" s="0" t="n">
        <v>2015</v>
      </c>
      <c r="L3391" s="0" t="n">
        <v>68</v>
      </c>
      <c r="M3391" s="0" t="n">
        <v>2</v>
      </c>
      <c r="N3391" s="0" t="n">
        <v>61220</v>
      </c>
      <c r="O3391" s="0" t="n">
        <v>1130</v>
      </c>
      <c r="P3391" s="346" t="n">
        <v>2</v>
      </c>
      <c r="Q3391" s="346" t="str">
        <f aca="false">N3391&amp;" "&amp;O3391</f>
        <v>61220 1130</v>
      </c>
      <c r="R3391" s="346" t="str">
        <f aca="false">N3391&amp;" "&amp;M3391&amp;" "&amp;O3391</f>
        <v>61220 2 1130</v>
      </c>
    </row>
    <row r="3392" customFormat="false" ht="11.25" hidden="false" customHeight="true" outlineLevel="0" collapsed="false">
      <c r="K3392" s="0" t="n">
        <v>2015</v>
      </c>
      <c r="L3392" s="0" t="n">
        <v>68</v>
      </c>
      <c r="M3392" s="0" t="n">
        <v>2</v>
      </c>
      <c r="N3392" s="0" t="n">
        <v>61310</v>
      </c>
      <c r="O3392" s="0" t="n">
        <v>1110</v>
      </c>
      <c r="P3392" s="346" t="n">
        <v>4</v>
      </c>
      <c r="Q3392" s="346" t="str">
        <f aca="false">N3392&amp;" "&amp;O3392</f>
        <v>61310 1110</v>
      </c>
      <c r="R3392" s="346" t="str">
        <f aca="false">N3392&amp;" "&amp;M3392&amp;" "&amp;O3392</f>
        <v>61310 2 1110</v>
      </c>
    </row>
    <row r="3393" customFormat="false" ht="11.25" hidden="false" customHeight="true" outlineLevel="0" collapsed="false">
      <c r="K3393" s="0" t="n">
        <v>2015</v>
      </c>
      <c r="L3393" s="0" t="n">
        <v>68</v>
      </c>
      <c r="M3393" s="0" t="n">
        <v>2</v>
      </c>
      <c r="N3393" s="0" t="n">
        <v>61310</v>
      </c>
      <c r="O3393" s="0" t="n">
        <v>1120</v>
      </c>
      <c r="P3393" s="346" t="n">
        <v>3.5</v>
      </c>
      <c r="Q3393" s="346" t="str">
        <f aca="false">N3393&amp;" "&amp;O3393</f>
        <v>61310 1120</v>
      </c>
      <c r="R3393" s="346" t="str">
        <f aca="false">N3393&amp;" "&amp;M3393&amp;" "&amp;O3393</f>
        <v>61310 2 1120</v>
      </c>
    </row>
    <row r="3394" customFormat="false" ht="11.25" hidden="false" customHeight="true" outlineLevel="0" collapsed="false">
      <c r="K3394" s="0" t="n">
        <v>2015</v>
      </c>
      <c r="L3394" s="0" t="n">
        <v>68</v>
      </c>
      <c r="M3394" s="0" t="n">
        <v>2</v>
      </c>
      <c r="N3394" s="0" t="n">
        <v>61310</v>
      </c>
      <c r="O3394" s="0" t="n">
        <v>1150</v>
      </c>
      <c r="P3394" s="346" t="n">
        <v>4.5</v>
      </c>
      <c r="Q3394" s="346" t="str">
        <f aca="false">N3394&amp;" "&amp;O3394</f>
        <v>61310 1150</v>
      </c>
      <c r="R3394" s="346" t="str">
        <f aca="false">N3394&amp;" "&amp;M3394&amp;" "&amp;O3394</f>
        <v>61310 2 1150</v>
      </c>
    </row>
    <row r="3395" customFormat="false" ht="11.25" hidden="false" customHeight="true" outlineLevel="0" collapsed="false">
      <c r="K3395" s="0" t="n">
        <v>2015</v>
      </c>
      <c r="L3395" s="0" t="n">
        <v>68</v>
      </c>
      <c r="M3395" s="0" t="n">
        <v>2</v>
      </c>
      <c r="N3395" s="0" t="n">
        <v>61320</v>
      </c>
      <c r="O3395" s="0" t="n">
        <v>1122</v>
      </c>
      <c r="P3395" s="346" t="n">
        <v>8</v>
      </c>
      <c r="Q3395" s="346" t="str">
        <f aca="false">N3395&amp;" "&amp;O3395</f>
        <v>61320 1122</v>
      </c>
      <c r="R3395" s="346" t="str">
        <f aca="false">N3395&amp;" "&amp;M3395&amp;" "&amp;O3395</f>
        <v>61320 2 1122</v>
      </c>
    </row>
    <row r="3396" customFormat="false" ht="11.25" hidden="false" customHeight="true" outlineLevel="0" collapsed="false">
      <c r="K3396" s="0" t="n">
        <v>2015</v>
      </c>
      <c r="L3396" s="0" t="n">
        <v>68</v>
      </c>
      <c r="M3396" s="0" t="n">
        <v>2</v>
      </c>
      <c r="N3396" s="0" t="n">
        <v>61410</v>
      </c>
      <c r="O3396" s="0" t="n">
        <v>1126</v>
      </c>
      <c r="P3396" s="346" t="n">
        <v>8</v>
      </c>
      <c r="Q3396" s="346" t="str">
        <f aca="false">N3396&amp;" "&amp;O3396</f>
        <v>61410 1126</v>
      </c>
      <c r="R3396" s="346" t="str">
        <f aca="false">N3396&amp;" "&amp;M3396&amp;" "&amp;O3396</f>
        <v>61410 2 1126</v>
      </c>
    </row>
    <row r="3397" customFormat="false" ht="11.25" hidden="false" customHeight="true" outlineLevel="0" collapsed="false">
      <c r="K3397" s="0" t="n">
        <v>2015</v>
      </c>
      <c r="L3397" s="0" t="n">
        <v>68</v>
      </c>
      <c r="M3397" s="0" t="n">
        <v>2</v>
      </c>
      <c r="N3397" s="0" t="n">
        <v>61410</v>
      </c>
      <c r="O3397" s="0" t="n">
        <v>1127</v>
      </c>
      <c r="P3397" s="346" t="n">
        <v>3</v>
      </c>
      <c r="Q3397" s="346" t="str">
        <f aca="false">N3397&amp;" "&amp;O3397</f>
        <v>61410 1127</v>
      </c>
      <c r="R3397" s="346" t="str">
        <f aca="false">N3397&amp;" "&amp;M3397&amp;" "&amp;O3397</f>
        <v>61410 2 1127</v>
      </c>
    </row>
    <row r="3398" customFormat="false" ht="11.25" hidden="false" customHeight="true" outlineLevel="0" collapsed="false">
      <c r="K3398" s="0" t="n">
        <v>2015</v>
      </c>
      <c r="L3398" s="0" t="n">
        <v>68</v>
      </c>
      <c r="M3398" s="0" t="n">
        <v>2</v>
      </c>
      <c r="N3398" s="0" t="n">
        <v>61410</v>
      </c>
      <c r="O3398" s="0" t="n">
        <v>1150</v>
      </c>
      <c r="P3398" s="346" t="n">
        <v>17</v>
      </c>
      <c r="Q3398" s="346" t="str">
        <f aca="false">N3398&amp;" "&amp;O3398</f>
        <v>61410 1150</v>
      </c>
      <c r="R3398" s="346" t="str">
        <f aca="false">N3398&amp;" "&amp;M3398&amp;" "&amp;O3398</f>
        <v>61410 2 1150</v>
      </c>
    </row>
    <row r="3399" customFormat="false" ht="11.25" hidden="false" customHeight="true" outlineLevel="0" collapsed="false">
      <c r="K3399" s="0" t="n">
        <v>2015</v>
      </c>
      <c r="L3399" s="0" t="n">
        <v>68</v>
      </c>
      <c r="M3399" s="0" t="n">
        <v>3</v>
      </c>
      <c r="N3399" s="0" t="n">
        <v>61100</v>
      </c>
      <c r="O3399" s="0" t="n">
        <v>1120</v>
      </c>
      <c r="P3399" s="346" t="n">
        <v>118</v>
      </c>
      <c r="Q3399" s="346" t="str">
        <f aca="false">N3399&amp;" "&amp;O3399</f>
        <v>61100 1120</v>
      </c>
      <c r="R3399" s="346" t="str">
        <f aca="false">N3399&amp;" "&amp;M3399&amp;" "&amp;O3399</f>
        <v>61100 3 1120</v>
      </c>
    </row>
    <row r="3400" customFormat="false" ht="11.25" hidden="false" customHeight="true" outlineLevel="0" collapsed="false">
      <c r="K3400" s="0" t="n">
        <v>2015</v>
      </c>
      <c r="L3400" s="0" t="n">
        <v>68</v>
      </c>
      <c r="M3400" s="0" t="n">
        <v>3</v>
      </c>
      <c r="N3400" s="0" t="n">
        <v>61100</v>
      </c>
      <c r="O3400" s="0" t="n">
        <v>1151</v>
      </c>
      <c r="P3400" s="346" t="n">
        <v>9</v>
      </c>
      <c r="Q3400" s="346" t="str">
        <f aca="false">N3400&amp;" "&amp;O3400</f>
        <v>61100 1151</v>
      </c>
      <c r="R3400" s="346" t="str">
        <f aca="false">N3400&amp;" "&amp;M3400&amp;" "&amp;O3400</f>
        <v>61100 3 1151</v>
      </c>
    </row>
    <row r="3401" customFormat="false" ht="11.25" hidden="false" customHeight="true" outlineLevel="0" collapsed="false">
      <c r="K3401" s="0" t="n">
        <v>2015</v>
      </c>
      <c r="L3401" s="0" t="n">
        <v>68</v>
      </c>
      <c r="M3401" s="0" t="n">
        <v>3</v>
      </c>
      <c r="N3401" s="0" t="n">
        <v>61100</v>
      </c>
      <c r="O3401" s="0" t="n">
        <v>1520</v>
      </c>
      <c r="P3401" s="346" t="n">
        <v>8.5</v>
      </c>
      <c r="Q3401" s="346" t="str">
        <f aca="false">N3401&amp;" "&amp;O3401</f>
        <v>61100 1520</v>
      </c>
      <c r="R3401" s="346" t="str">
        <f aca="false">N3401&amp;" "&amp;M3401&amp;" "&amp;O3401</f>
        <v>61100 3 1520</v>
      </c>
    </row>
    <row r="3402" customFormat="false" ht="11.25" hidden="false" customHeight="true" outlineLevel="0" collapsed="false">
      <c r="K3402" s="0" t="n">
        <v>2015</v>
      </c>
      <c r="L3402" s="0" t="n">
        <v>68</v>
      </c>
      <c r="M3402" s="0" t="n">
        <v>3</v>
      </c>
      <c r="N3402" s="0" t="n">
        <v>61210</v>
      </c>
      <c r="O3402" s="0" t="n">
        <v>1120</v>
      </c>
      <c r="P3402" s="346" t="n">
        <v>5</v>
      </c>
      <c r="Q3402" s="346" t="str">
        <f aca="false">N3402&amp;" "&amp;O3402</f>
        <v>61210 1120</v>
      </c>
      <c r="R3402" s="346" t="str">
        <f aca="false">N3402&amp;" "&amp;M3402&amp;" "&amp;O3402</f>
        <v>61210 3 1120</v>
      </c>
    </row>
    <row r="3403" customFormat="false" ht="11.25" hidden="false" customHeight="true" outlineLevel="0" collapsed="false">
      <c r="K3403" s="0" t="n">
        <v>2015</v>
      </c>
      <c r="L3403" s="0" t="n">
        <v>68</v>
      </c>
      <c r="M3403" s="0" t="n">
        <v>3</v>
      </c>
      <c r="N3403" s="0" t="n">
        <v>61210</v>
      </c>
      <c r="O3403" s="0" t="n">
        <v>1150</v>
      </c>
      <c r="P3403" s="346" t="n">
        <v>1</v>
      </c>
      <c r="Q3403" s="346" t="str">
        <f aca="false">N3403&amp;" "&amp;O3403</f>
        <v>61210 1150</v>
      </c>
      <c r="R3403" s="346" t="str">
        <f aca="false">N3403&amp;" "&amp;M3403&amp;" "&amp;O3403</f>
        <v>61210 3 1150</v>
      </c>
    </row>
    <row r="3404" customFormat="false" ht="11.25" hidden="false" customHeight="true" outlineLevel="0" collapsed="false">
      <c r="K3404" s="0" t="n">
        <v>2015</v>
      </c>
      <c r="L3404" s="0" t="n">
        <v>68</v>
      </c>
      <c r="M3404" s="0" t="n">
        <v>3</v>
      </c>
      <c r="N3404" s="0" t="n">
        <v>61230</v>
      </c>
      <c r="O3404" s="0" t="n">
        <v>1120</v>
      </c>
      <c r="P3404" s="346" t="n">
        <v>0.8</v>
      </c>
      <c r="Q3404" s="346" t="str">
        <f aca="false">N3404&amp;" "&amp;O3404</f>
        <v>61230 1120</v>
      </c>
      <c r="R3404" s="346" t="str">
        <f aca="false">N3404&amp;" "&amp;M3404&amp;" "&amp;O3404</f>
        <v>61230 3 1120</v>
      </c>
    </row>
    <row r="3405" customFormat="false" ht="11.25" hidden="false" customHeight="true" outlineLevel="0" collapsed="false">
      <c r="K3405" s="0" t="n">
        <v>2015</v>
      </c>
      <c r="L3405" s="0" t="n">
        <v>68</v>
      </c>
      <c r="M3405" s="0" t="n">
        <v>3</v>
      </c>
      <c r="N3405" s="0" t="n">
        <v>61310</v>
      </c>
      <c r="O3405" s="0" t="n">
        <v>1110</v>
      </c>
      <c r="P3405" s="346" t="n">
        <v>1</v>
      </c>
      <c r="Q3405" s="346" t="str">
        <f aca="false">N3405&amp;" "&amp;O3405</f>
        <v>61310 1110</v>
      </c>
      <c r="R3405" s="346" t="str">
        <f aca="false">N3405&amp;" "&amp;M3405&amp;" "&amp;O3405</f>
        <v>61310 3 1110</v>
      </c>
    </row>
    <row r="3406" customFormat="false" ht="11.25" hidden="false" customHeight="true" outlineLevel="0" collapsed="false">
      <c r="K3406" s="0" t="n">
        <v>2015</v>
      </c>
      <c r="L3406" s="0" t="n">
        <v>68</v>
      </c>
      <c r="M3406" s="0" t="n">
        <v>3</v>
      </c>
      <c r="N3406" s="0" t="n">
        <v>61310</v>
      </c>
      <c r="O3406" s="0" t="n">
        <v>1150</v>
      </c>
      <c r="P3406" s="346" t="n">
        <v>0.8</v>
      </c>
      <c r="Q3406" s="346" t="str">
        <f aca="false">N3406&amp;" "&amp;O3406</f>
        <v>61310 1150</v>
      </c>
      <c r="R3406" s="346" t="str">
        <f aca="false">N3406&amp;" "&amp;M3406&amp;" "&amp;O3406</f>
        <v>61310 3 1150</v>
      </c>
    </row>
    <row r="3407" customFormat="false" ht="11.25" hidden="false" customHeight="true" outlineLevel="0" collapsed="false">
      <c r="K3407" s="0" t="n">
        <v>2015</v>
      </c>
      <c r="L3407" s="0" t="n">
        <v>68</v>
      </c>
      <c r="M3407" s="0" t="n">
        <v>3</v>
      </c>
      <c r="N3407" s="0" t="n">
        <v>61320</v>
      </c>
      <c r="O3407" s="0" t="n">
        <v>1122</v>
      </c>
      <c r="P3407" s="346" t="n">
        <v>2</v>
      </c>
      <c r="Q3407" s="346" t="str">
        <f aca="false">N3407&amp;" "&amp;O3407</f>
        <v>61320 1122</v>
      </c>
      <c r="R3407" s="346" t="str">
        <f aca="false">N3407&amp;" "&amp;M3407&amp;" "&amp;O3407</f>
        <v>61320 3 1122</v>
      </c>
    </row>
    <row r="3408" customFormat="false" ht="11.25" hidden="false" customHeight="true" outlineLevel="0" collapsed="false">
      <c r="K3408" s="0" t="n">
        <v>2015</v>
      </c>
      <c r="L3408" s="0" t="n">
        <v>68</v>
      </c>
      <c r="M3408" s="0" t="n">
        <v>3</v>
      </c>
      <c r="N3408" s="0" t="n">
        <v>61320</v>
      </c>
      <c r="O3408" s="0" t="n">
        <v>1150</v>
      </c>
      <c r="P3408" s="346" t="n">
        <v>2</v>
      </c>
      <c r="Q3408" s="346" t="str">
        <f aca="false">N3408&amp;" "&amp;O3408</f>
        <v>61320 1150</v>
      </c>
      <c r="R3408" s="346" t="str">
        <f aca="false">N3408&amp;" "&amp;M3408&amp;" "&amp;O3408</f>
        <v>61320 3 1150</v>
      </c>
    </row>
    <row r="3409" customFormat="false" ht="11.25" hidden="false" customHeight="true" outlineLevel="0" collapsed="false">
      <c r="K3409" s="0" t="n">
        <v>2015</v>
      </c>
      <c r="L3409" s="0" t="n">
        <v>68</v>
      </c>
      <c r="M3409" s="0" t="n">
        <v>3</v>
      </c>
      <c r="N3409" s="0" t="n">
        <v>61410</v>
      </c>
      <c r="O3409" s="0" t="n">
        <v>1126</v>
      </c>
      <c r="P3409" s="346" t="n">
        <v>1</v>
      </c>
      <c r="Q3409" s="346" t="str">
        <f aca="false">N3409&amp;" "&amp;O3409</f>
        <v>61410 1126</v>
      </c>
      <c r="R3409" s="346" t="str">
        <f aca="false">N3409&amp;" "&amp;M3409&amp;" "&amp;O3409</f>
        <v>61410 3 1126</v>
      </c>
    </row>
    <row r="3410" customFormat="false" ht="11.25" hidden="false" customHeight="true" outlineLevel="0" collapsed="false">
      <c r="K3410" s="0" t="n">
        <v>2015</v>
      </c>
      <c r="L3410" s="0" t="n">
        <v>68</v>
      </c>
      <c r="M3410" s="0" t="n">
        <v>3</v>
      </c>
      <c r="N3410" s="0" t="n">
        <v>61410</v>
      </c>
      <c r="O3410" s="0" t="n">
        <v>1127</v>
      </c>
      <c r="P3410" s="346" t="n">
        <v>4</v>
      </c>
      <c r="Q3410" s="346" t="str">
        <f aca="false">N3410&amp;" "&amp;O3410</f>
        <v>61410 1127</v>
      </c>
      <c r="R3410" s="346" t="str">
        <f aca="false">N3410&amp;" "&amp;M3410&amp;" "&amp;O3410</f>
        <v>61410 3 1127</v>
      </c>
    </row>
    <row r="3411" customFormat="false" ht="11.25" hidden="false" customHeight="true" outlineLevel="0" collapsed="false">
      <c r="K3411" s="0" t="n">
        <v>2015</v>
      </c>
      <c r="L3411" s="0" t="n">
        <v>68</v>
      </c>
      <c r="M3411" s="0" t="n">
        <v>3</v>
      </c>
      <c r="N3411" s="0" t="n">
        <v>61410</v>
      </c>
      <c r="O3411" s="0" t="n">
        <v>1150</v>
      </c>
      <c r="P3411" s="346" t="n">
        <v>4.5</v>
      </c>
      <c r="Q3411" s="346" t="str">
        <f aca="false">N3411&amp;" "&amp;O3411</f>
        <v>61410 1150</v>
      </c>
      <c r="R3411" s="346" t="str">
        <f aca="false">N3411&amp;" "&amp;M3411&amp;" "&amp;O3411</f>
        <v>61410 3 1150</v>
      </c>
    </row>
    <row r="3412" customFormat="false" ht="11.25" hidden="false" customHeight="true" outlineLevel="0" collapsed="false">
      <c r="K3412" s="0" t="n">
        <v>2015</v>
      </c>
      <c r="L3412" s="0" t="n">
        <v>68</v>
      </c>
      <c r="M3412" s="0" t="n">
        <v>9</v>
      </c>
      <c r="N3412" s="0" t="n">
        <v>61100</v>
      </c>
      <c r="O3412" s="0" t="n">
        <v>1110</v>
      </c>
      <c r="P3412" s="346" t="n">
        <v>2</v>
      </c>
      <c r="Q3412" s="346" t="str">
        <f aca="false">N3412&amp;" "&amp;O3412</f>
        <v>61100 1110</v>
      </c>
      <c r="R3412" s="346" t="str">
        <f aca="false">N3412&amp;" "&amp;M3412&amp;" "&amp;O3412</f>
        <v>61100 9 1110</v>
      </c>
    </row>
    <row r="3413" customFormat="false" ht="11.25" hidden="false" customHeight="true" outlineLevel="0" collapsed="false">
      <c r="K3413" s="0" t="n">
        <v>2015</v>
      </c>
      <c r="L3413" s="0" t="n">
        <v>68</v>
      </c>
      <c r="M3413" s="0" t="n">
        <v>9</v>
      </c>
      <c r="N3413" s="0" t="n">
        <v>61100</v>
      </c>
      <c r="O3413" s="0" t="n">
        <v>1120</v>
      </c>
      <c r="P3413" s="346" t="n">
        <v>25</v>
      </c>
      <c r="Q3413" s="346" t="str">
        <f aca="false">N3413&amp;" "&amp;O3413</f>
        <v>61100 1120</v>
      </c>
      <c r="R3413" s="346" t="str">
        <f aca="false">N3413&amp;" "&amp;M3413&amp;" "&amp;O3413</f>
        <v>61100 9 1120</v>
      </c>
    </row>
    <row r="3414" customFormat="false" ht="11.25" hidden="false" customHeight="true" outlineLevel="0" collapsed="false">
      <c r="K3414" s="0" t="n">
        <v>2015</v>
      </c>
      <c r="L3414" s="0" t="n">
        <v>68</v>
      </c>
      <c r="M3414" s="0" t="n">
        <v>9</v>
      </c>
      <c r="N3414" s="0" t="n">
        <v>61100</v>
      </c>
      <c r="O3414" s="0" t="n">
        <v>1150</v>
      </c>
      <c r="P3414" s="346" t="n">
        <v>1.5</v>
      </c>
      <c r="Q3414" s="346" t="str">
        <f aca="false">N3414&amp;" "&amp;O3414</f>
        <v>61100 1150</v>
      </c>
      <c r="R3414" s="346" t="str">
        <f aca="false">N3414&amp;" "&amp;M3414&amp;" "&amp;O3414</f>
        <v>61100 9 1150</v>
      </c>
    </row>
    <row r="3415" customFormat="false" ht="11.25" hidden="false" customHeight="true" outlineLevel="0" collapsed="false">
      <c r="K3415" s="0" t="n">
        <v>2015</v>
      </c>
      <c r="L3415" s="0" t="n">
        <v>68</v>
      </c>
      <c r="M3415" s="0" t="n">
        <v>9</v>
      </c>
      <c r="N3415" s="0" t="n">
        <v>61100</v>
      </c>
      <c r="O3415" s="0" t="n">
        <v>1151</v>
      </c>
      <c r="P3415" s="346" t="n">
        <v>12.5</v>
      </c>
      <c r="Q3415" s="346" t="str">
        <f aca="false">N3415&amp;" "&amp;O3415</f>
        <v>61100 1151</v>
      </c>
      <c r="R3415" s="346" t="str">
        <f aca="false">N3415&amp;" "&amp;M3415&amp;" "&amp;O3415</f>
        <v>61100 9 1151</v>
      </c>
    </row>
    <row r="3416" customFormat="false" ht="11.25" hidden="false" customHeight="true" outlineLevel="0" collapsed="false">
      <c r="K3416" s="0" t="n">
        <v>2015</v>
      </c>
      <c r="L3416" s="0" t="n">
        <v>68</v>
      </c>
      <c r="M3416" s="0" t="n">
        <v>9</v>
      </c>
      <c r="N3416" s="0" t="n">
        <v>61100</v>
      </c>
      <c r="O3416" s="0" t="n">
        <v>1520</v>
      </c>
      <c r="P3416" s="346" t="n">
        <v>2.5</v>
      </c>
      <c r="Q3416" s="346" t="str">
        <f aca="false">N3416&amp;" "&amp;O3416</f>
        <v>61100 1520</v>
      </c>
      <c r="R3416" s="346" t="str">
        <f aca="false">N3416&amp;" "&amp;M3416&amp;" "&amp;O3416</f>
        <v>61100 9 1520</v>
      </c>
    </row>
    <row r="3417" customFormat="false" ht="11.25" hidden="false" customHeight="true" outlineLevel="0" collapsed="false">
      <c r="K3417" s="0" t="n">
        <v>2015</v>
      </c>
      <c r="L3417" s="0" t="n">
        <v>68</v>
      </c>
      <c r="M3417" s="0" t="n">
        <v>9</v>
      </c>
      <c r="N3417" s="0" t="n">
        <v>62100</v>
      </c>
      <c r="O3417" s="0" t="n">
        <v>1110</v>
      </c>
      <c r="P3417" s="346" t="n">
        <v>2</v>
      </c>
      <c r="Q3417" s="346" t="str">
        <f aca="false">N3417&amp;" "&amp;O3417</f>
        <v>62100 1110</v>
      </c>
      <c r="R3417" s="346" t="str">
        <f aca="false">N3417&amp;" "&amp;M3417&amp;" "&amp;O3417</f>
        <v>62100 9 1110</v>
      </c>
    </row>
    <row r="3418" customFormat="false" ht="11.25" hidden="false" customHeight="true" outlineLevel="0" collapsed="false">
      <c r="K3418" s="0" t="n">
        <v>2015</v>
      </c>
      <c r="L3418" s="0" t="n">
        <v>68</v>
      </c>
      <c r="M3418" s="0" t="n">
        <v>9</v>
      </c>
      <c r="N3418" s="0" t="n">
        <v>62100</v>
      </c>
      <c r="O3418" s="0" t="n">
        <v>1111</v>
      </c>
      <c r="P3418" s="346" t="n">
        <v>5</v>
      </c>
      <c r="Q3418" s="346" t="str">
        <f aca="false">N3418&amp;" "&amp;O3418</f>
        <v>62100 1111</v>
      </c>
      <c r="R3418" s="346" t="str">
        <f aca="false">N3418&amp;" "&amp;M3418&amp;" "&amp;O3418</f>
        <v>62100 9 1111</v>
      </c>
    </row>
    <row r="3419" customFormat="false" ht="11.25" hidden="false" customHeight="true" outlineLevel="0" collapsed="false">
      <c r="K3419" s="0" t="n">
        <v>2015</v>
      </c>
      <c r="L3419" s="0" t="n">
        <v>68</v>
      </c>
      <c r="M3419" s="0" t="n">
        <v>9</v>
      </c>
      <c r="N3419" s="0" t="n">
        <v>62100</v>
      </c>
      <c r="O3419" s="0" t="n">
        <v>1112</v>
      </c>
      <c r="P3419" s="346" t="n">
        <v>1</v>
      </c>
      <c r="Q3419" s="346" t="str">
        <f aca="false">N3419&amp;" "&amp;O3419</f>
        <v>62100 1112</v>
      </c>
      <c r="R3419" s="346" t="str">
        <f aca="false">N3419&amp;" "&amp;M3419&amp;" "&amp;O3419</f>
        <v>62100 9 1112</v>
      </c>
    </row>
    <row r="3420" customFormat="false" ht="11.25" hidden="false" customHeight="true" outlineLevel="0" collapsed="false">
      <c r="K3420" s="0" t="n">
        <v>2015</v>
      </c>
      <c r="L3420" s="0" t="n">
        <v>68</v>
      </c>
      <c r="M3420" s="0" t="n">
        <v>9</v>
      </c>
      <c r="N3420" s="0" t="n">
        <v>62100</v>
      </c>
      <c r="O3420" s="0" t="n">
        <v>1113</v>
      </c>
      <c r="P3420" s="346" t="n">
        <v>1</v>
      </c>
      <c r="Q3420" s="346" t="str">
        <f aca="false">N3420&amp;" "&amp;O3420</f>
        <v>62100 1113</v>
      </c>
      <c r="R3420" s="346" t="str">
        <f aca="false">N3420&amp;" "&amp;M3420&amp;" "&amp;O3420</f>
        <v>62100 9 1113</v>
      </c>
    </row>
    <row r="3421" customFormat="false" ht="11.25" hidden="false" customHeight="true" outlineLevel="0" collapsed="false">
      <c r="K3421" s="0" t="n">
        <v>2015</v>
      </c>
      <c r="L3421" s="0" t="n">
        <v>68</v>
      </c>
      <c r="M3421" s="0" t="n">
        <v>9</v>
      </c>
      <c r="N3421" s="0" t="n">
        <v>62200</v>
      </c>
      <c r="O3421" s="0" t="n">
        <v>1131</v>
      </c>
      <c r="P3421" s="346" t="n">
        <v>9</v>
      </c>
      <c r="Q3421" s="346" t="str">
        <f aca="false">N3421&amp;" "&amp;O3421</f>
        <v>62200 1131</v>
      </c>
      <c r="R3421" s="346" t="str">
        <f aca="false">N3421&amp;" "&amp;M3421&amp;" "&amp;O3421</f>
        <v>62200 9 1131</v>
      </c>
    </row>
    <row r="3422" customFormat="false" ht="11.25" hidden="false" customHeight="true" outlineLevel="0" collapsed="false">
      <c r="K3422" s="0" t="n">
        <v>2015</v>
      </c>
      <c r="L3422" s="0" t="n">
        <v>69</v>
      </c>
      <c r="M3422" s="0" t="n">
        <v>2</v>
      </c>
      <c r="N3422" s="0" t="n">
        <v>61100</v>
      </c>
      <c r="O3422" s="0" t="n">
        <v>1520</v>
      </c>
      <c r="P3422" s="346" t="n">
        <v>20</v>
      </c>
      <c r="Q3422" s="346" t="str">
        <f aca="false">N3422&amp;" "&amp;O3422</f>
        <v>61100 1520</v>
      </c>
      <c r="R3422" s="346" t="str">
        <f aca="false">N3422&amp;" "&amp;M3422&amp;" "&amp;O3422</f>
        <v>61100 2 1520</v>
      </c>
    </row>
    <row r="3423" customFormat="false" ht="11.25" hidden="false" customHeight="true" outlineLevel="0" collapsed="false">
      <c r="K3423" s="0" t="n">
        <v>2015</v>
      </c>
      <c r="L3423" s="0" t="n">
        <v>69</v>
      </c>
      <c r="M3423" s="0" t="n">
        <v>2</v>
      </c>
      <c r="N3423" s="0" t="n">
        <v>61100</v>
      </c>
      <c r="O3423" s="0" t="n">
        <v>1151</v>
      </c>
      <c r="P3423" s="346" t="n">
        <v>66.8</v>
      </c>
      <c r="Q3423" s="346" t="str">
        <f aca="false">N3423&amp;" "&amp;O3423</f>
        <v>61100 1151</v>
      </c>
      <c r="R3423" s="346" t="str">
        <f aca="false">N3423&amp;" "&amp;M3423&amp;" "&amp;O3423</f>
        <v>61100 2 1151</v>
      </c>
    </row>
    <row r="3424" customFormat="false" ht="11.25" hidden="false" customHeight="true" outlineLevel="0" collapsed="false">
      <c r="K3424" s="0" t="n">
        <v>2015</v>
      </c>
      <c r="L3424" s="0" t="n">
        <v>69</v>
      </c>
      <c r="M3424" s="0" t="n">
        <v>2</v>
      </c>
      <c r="N3424" s="0" t="n">
        <v>61220</v>
      </c>
      <c r="O3424" s="0" t="n">
        <v>1130</v>
      </c>
      <c r="P3424" s="346" t="n">
        <v>0.55</v>
      </c>
      <c r="Q3424" s="346" t="str">
        <f aca="false">N3424&amp;" "&amp;O3424</f>
        <v>61220 1130</v>
      </c>
      <c r="R3424" s="346" t="str">
        <f aca="false">N3424&amp;" "&amp;M3424&amp;" "&amp;O3424</f>
        <v>61220 2 1130</v>
      </c>
    </row>
    <row r="3425" customFormat="false" ht="11.25" hidden="false" customHeight="true" outlineLevel="0" collapsed="false">
      <c r="K3425" s="0" t="n">
        <v>2015</v>
      </c>
      <c r="L3425" s="0" t="n">
        <v>69</v>
      </c>
      <c r="M3425" s="0" t="n">
        <v>2</v>
      </c>
      <c r="N3425" s="0" t="n">
        <v>61230</v>
      </c>
      <c r="O3425" s="0" t="n">
        <v>1120</v>
      </c>
      <c r="P3425" s="346" t="n">
        <v>0.1</v>
      </c>
      <c r="Q3425" s="346" t="str">
        <f aca="false">N3425&amp;" "&amp;O3425</f>
        <v>61230 1120</v>
      </c>
      <c r="R3425" s="346" t="str">
        <f aca="false">N3425&amp;" "&amp;M3425&amp;" "&amp;O3425</f>
        <v>61230 2 1120</v>
      </c>
    </row>
    <row r="3426" customFormat="false" ht="11.25" hidden="false" customHeight="true" outlineLevel="0" collapsed="false">
      <c r="K3426" s="0" t="n">
        <v>2015</v>
      </c>
      <c r="L3426" s="0" t="n">
        <v>69</v>
      </c>
      <c r="M3426" s="0" t="n">
        <v>2</v>
      </c>
      <c r="N3426" s="0" t="n">
        <v>61310</v>
      </c>
      <c r="O3426" s="0" t="n">
        <v>1110</v>
      </c>
      <c r="P3426" s="346" t="n">
        <v>2.5</v>
      </c>
      <c r="Q3426" s="346" t="str">
        <f aca="false">N3426&amp;" "&amp;O3426</f>
        <v>61310 1110</v>
      </c>
      <c r="R3426" s="346" t="str">
        <f aca="false">N3426&amp;" "&amp;M3426&amp;" "&amp;O3426</f>
        <v>61310 2 1110</v>
      </c>
    </row>
    <row r="3427" customFormat="false" ht="11.25" hidden="false" customHeight="true" outlineLevel="0" collapsed="false">
      <c r="K3427" s="0" t="n">
        <v>2015</v>
      </c>
      <c r="L3427" s="0" t="n">
        <v>69</v>
      </c>
      <c r="M3427" s="0" t="n">
        <v>2</v>
      </c>
      <c r="N3427" s="0" t="n">
        <v>61310</v>
      </c>
      <c r="O3427" s="0" t="n">
        <v>1150</v>
      </c>
      <c r="P3427" s="346" t="n">
        <v>2.25</v>
      </c>
      <c r="Q3427" s="346" t="str">
        <f aca="false">N3427&amp;" "&amp;O3427</f>
        <v>61310 1150</v>
      </c>
      <c r="R3427" s="346" t="str">
        <f aca="false">N3427&amp;" "&amp;M3427&amp;" "&amp;O3427</f>
        <v>61310 2 1150</v>
      </c>
    </row>
    <row r="3428" customFormat="false" ht="11.25" hidden="false" customHeight="true" outlineLevel="0" collapsed="false">
      <c r="K3428" s="0" t="n">
        <v>2015</v>
      </c>
      <c r="L3428" s="0" t="n">
        <v>69</v>
      </c>
      <c r="M3428" s="0" t="n">
        <v>2</v>
      </c>
      <c r="N3428" s="0" t="n">
        <v>61320</v>
      </c>
      <c r="O3428" s="0" t="n">
        <v>1122</v>
      </c>
      <c r="P3428" s="346" t="n">
        <v>5.4</v>
      </c>
      <c r="Q3428" s="346" t="str">
        <f aca="false">N3428&amp;" "&amp;O3428</f>
        <v>61320 1122</v>
      </c>
      <c r="R3428" s="346" t="str">
        <f aca="false">N3428&amp;" "&amp;M3428&amp;" "&amp;O3428</f>
        <v>61320 2 1122</v>
      </c>
    </row>
    <row r="3429" customFormat="false" ht="11.25" hidden="false" customHeight="true" outlineLevel="0" collapsed="false">
      <c r="K3429" s="0" t="n">
        <v>2015</v>
      </c>
      <c r="L3429" s="0" t="n">
        <v>69</v>
      </c>
      <c r="M3429" s="0" t="n">
        <v>2</v>
      </c>
      <c r="N3429" s="0" t="n">
        <v>61410</v>
      </c>
      <c r="O3429" s="0" t="n">
        <v>1126</v>
      </c>
      <c r="P3429" s="346" t="n">
        <v>5.4</v>
      </c>
      <c r="Q3429" s="346" t="str">
        <f aca="false">N3429&amp;" "&amp;O3429</f>
        <v>61410 1126</v>
      </c>
      <c r="R3429" s="346" t="str">
        <f aca="false">N3429&amp;" "&amp;M3429&amp;" "&amp;O3429</f>
        <v>61410 2 1126</v>
      </c>
    </row>
    <row r="3430" customFormat="false" ht="11.25" hidden="false" customHeight="true" outlineLevel="0" collapsed="false">
      <c r="K3430" s="0" t="n">
        <v>2015</v>
      </c>
      <c r="L3430" s="0" t="n">
        <v>69</v>
      </c>
      <c r="M3430" s="0" t="n">
        <v>2</v>
      </c>
      <c r="N3430" s="0" t="n">
        <v>61410</v>
      </c>
      <c r="O3430" s="0" t="n">
        <v>1127</v>
      </c>
      <c r="P3430" s="346" t="n">
        <v>4.4</v>
      </c>
      <c r="Q3430" s="346" t="str">
        <f aca="false">N3430&amp;" "&amp;O3430</f>
        <v>61410 1127</v>
      </c>
      <c r="R3430" s="346" t="str">
        <f aca="false">N3430&amp;" "&amp;M3430&amp;" "&amp;O3430</f>
        <v>61410 2 1127</v>
      </c>
    </row>
    <row r="3431" customFormat="false" ht="11.25" hidden="false" customHeight="true" outlineLevel="0" collapsed="false">
      <c r="K3431" s="0" t="n">
        <v>2015</v>
      </c>
      <c r="L3431" s="0" t="n">
        <v>69</v>
      </c>
      <c r="M3431" s="0" t="n">
        <v>2</v>
      </c>
      <c r="N3431" s="0" t="n">
        <v>61410</v>
      </c>
      <c r="O3431" s="0" t="n">
        <v>1150</v>
      </c>
      <c r="P3431" s="346" t="n">
        <v>6.8</v>
      </c>
      <c r="Q3431" s="346" t="str">
        <f aca="false">N3431&amp;" "&amp;O3431</f>
        <v>61410 1150</v>
      </c>
      <c r="R3431" s="346" t="str">
        <f aca="false">N3431&amp;" "&amp;M3431&amp;" "&amp;O3431</f>
        <v>61410 2 1150</v>
      </c>
    </row>
    <row r="3432" customFormat="false" ht="11.25" hidden="false" customHeight="true" outlineLevel="0" collapsed="false">
      <c r="K3432" s="0" t="n">
        <v>2015</v>
      </c>
      <c r="L3432" s="0" t="n">
        <v>69</v>
      </c>
      <c r="M3432" s="0" t="n">
        <v>3</v>
      </c>
      <c r="N3432" s="0" t="n">
        <v>61100</v>
      </c>
      <c r="O3432" s="0" t="n">
        <v>1120</v>
      </c>
      <c r="P3432" s="346" t="n">
        <v>109</v>
      </c>
      <c r="Q3432" s="346" t="str">
        <f aca="false">N3432&amp;" "&amp;O3432</f>
        <v>61100 1120</v>
      </c>
      <c r="R3432" s="346" t="str">
        <f aca="false">N3432&amp;" "&amp;M3432&amp;" "&amp;O3432</f>
        <v>61100 3 1120</v>
      </c>
    </row>
    <row r="3433" customFormat="false" ht="11.25" hidden="false" customHeight="true" outlineLevel="0" collapsed="false">
      <c r="K3433" s="0" t="n">
        <v>2015</v>
      </c>
      <c r="L3433" s="0" t="n">
        <v>69</v>
      </c>
      <c r="M3433" s="0" t="n">
        <v>3</v>
      </c>
      <c r="N3433" s="0" t="n">
        <v>61100</v>
      </c>
      <c r="O3433" s="0" t="n">
        <v>1151</v>
      </c>
      <c r="P3433" s="346" t="n">
        <v>20.2</v>
      </c>
      <c r="Q3433" s="346" t="str">
        <f aca="false">N3433&amp;" "&amp;O3433</f>
        <v>61100 1151</v>
      </c>
      <c r="R3433" s="346" t="str">
        <f aca="false">N3433&amp;" "&amp;M3433&amp;" "&amp;O3433</f>
        <v>61100 3 1151</v>
      </c>
    </row>
    <row r="3434" customFormat="false" ht="11.25" hidden="false" customHeight="true" outlineLevel="0" collapsed="false">
      <c r="K3434" s="0" t="n">
        <v>2015</v>
      </c>
      <c r="L3434" s="0" t="n">
        <v>69</v>
      </c>
      <c r="M3434" s="0" t="n">
        <v>3</v>
      </c>
      <c r="N3434" s="0" t="n">
        <v>61100</v>
      </c>
      <c r="O3434" s="0" t="n">
        <v>1520</v>
      </c>
      <c r="P3434" s="346" t="n">
        <v>13</v>
      </c>
      <c r="Q3434" s="346" t="str">
        <f aca="false">N3434&amp;" "&amp;O3434</f>
        <v>61100 1520</v>
      </c>
      <c r="R3434" s="346" t="str">
        <f aca="false">N3434&amp;" "&amp;M3434&amp;" "&amp;O3434</f>
        <v>61100 3 1520</v>
      </c>
    </row>
    <row r="3435" customFormat="false" ht="11.25" hidden="false" customHeight="true" outlineLevel="0" collapsed="false">
      <c r="K3435" s="0" t="n">
        <v>2015</v>
      </c>
      <c r="L3435" s="0" t="n">
        <v>69</v>
      </c>
      <c r="M3435" s="0" t="n">
        <v>3</v>
      </c>
      <c r="N3435" s="0" t="n">
        <v>61210</v>
      </c>
      <c r="O3435" s="0" t="n">
        <v>1120</v>
      </c>
      <c r="P3435" s="346" t="n">
        <v>4.6</v>
      </c>
      <c r="Q3435" s="346" t="str">
        <f aca="false">N3435&amp;" "&amp;O3435</f>
        <v>61210 1120</v>
      </c>
      <c r="R3435" s="346" t="str">
        <f aca="false">N3435&amp;" "&amp;M3435&amp;" "&amp;O3435</f>
        <v>61210 3 1120</v>
      </c>
    </row>
    <row r="3436" customFormat="false" ht="11.25" hidden="false" customHeight="true" outlineLevel="0" collapsed="false">
      <c r="K3436" s="0" t="n">
        <v>2015</v>
      </c>
      <c r="L3436" s="0" t="n">
        <v>69</v>
      </c>
      <c r="M3436" s="0" t="n">
        <v>3</v>
      </c>
      <c r="N3436" s="0" t="n">
        <v>61210</v>
      </c>
      <c r="O3436" s="0" t="n">
        <v>1150</v>
      </c>
      <c r="P3436" s="346" t="n">
        <v>2</v>
      </c>
      <c r="Q3436" s="346" t="str">
        <f aca="false">N3436&amp;" "&amp;O3436</f>
        <v>61210 1150</v>
      </c>
      <c r="R3436" s="346" t="str">
        <f aca="false">N3436&amp;" "&amp;M3436&amp;" "&amp;O3436</f>
        <v>61210 3 1150</v>
      </c>
    </row>
    <row r="3437" customFormat="false" ht="11.25" hidden="false" customHeight="true" outlineLevel="0" collapsed="false">
      <c r="K3437" s="0" t="n">
        <v>2015</v>
      </c>
      <c r="L3437" s="0" t="n">
        <v>69</v>
      </c>
      <c r="M3437" s="0" t="n">
        <v>3</v>
      </c>
      <c r="N3437" s="0" t="n">
        <v>61220</v>
      </c>
      <c r="O3437" s="0" t="n">
        <v>1130</v>
      </c>
      <c r="P3437" s="346" t="n">
        <v>0.3</v>
      </c>
      <c r="Q3437" s="346" t="str">
        <f aca="false">N3437&amp;" "&amp;O3437</f>
        <v>61220 1130</v>
      </c>
      <c r="R3437" s="346" t="str">
        <f aca="false">N3437&amp;" "&amp;M3437&amp;" "&amp;O3437</f>
        <v>61220 3 1130</v>
      </c>
    </row>
    <row r="3438" customFormat="false" ht="11.25" hidden="false" customHeight="true" outlineLevel="0" collapsed="false">
      <c r="K3438" s="0" t="n">
        <v>2015</v>
      </c>
      <c r="L3438" s="0" t="n">
        <v>69</v>
      </c>
      <c r="M3438" s="0" t="n">
        <v>3</v>
      </c>
      <c r="N3438" s="0" t="n">
        <v>61230</v>
      </c>
      <c r="O3438" s="0" t="n">
        <v>1120</v>
      </c>
      <c r="P3438" s="346" t="n">
        <v>0.18</v>
      </c>
      <c r="Q3438" s="346" t="str">
        <f aca="false">N3438&amp;" "&amp;O3438</f>
        <v>61230 1120</v>
      </c>
      <c r="R3438" s="346" t="str">
        <f aca="false">N3438&amp;" "&amp;M3438&amp;" "&amp;O3438</f>
        <v>61230 3 1120</v>
      </c>
    </row>
    <row r="3439" customFormat="false" ht="11.25" hidden="false" customHeight="true" outlineLevel="0" collapsed="false">
      <c r="K3439" s="0" t="n">
        <v>2015</v>
      </c>
      <c r="L3439" s="0" t="n">
        <v>69</v>
      </c>
      <c r="M3439" s="0" t="n">
        <v>3</v>
      </c>
      <c r="N3439" s="0" t="n">
        <v>61310</v>
      </c>
      <c r="O3439" s="0" t="n">
        <v>1110</v>
      </c>
      <c r="P3439" s="346" t="n">
        <v>2.25</v>
      </c>
      <c r="Q3439" s="346" t="str">
        <f aca="false">N3439&amp;" "&amp;O3439</f>
        <v>61310 1110</v>
      </c>
      <c r="R3439" s="346" t="str">
        <f aca="false">N3439&amp;" "&amp;M3439&amp;" "&amp;O3439</f>
        <v>61310 3 1110</v>
      </c>
    </row>
    <row r="3440" customFormat="false" ht="11.25" hidden="false" customHeight="true" outlineLevel="0" collapsed="false">
      <c r="K3440" s="0" t="n">
        <v>2015</v>
      </c>
      <c r="L3440" s="0" t="n">
        <v>69</v>
      </c>
      <c r="M3440" s="0" t="n">
        <v>3</v>
      </c>
      <c r="N3440" s="0" t="n">
        <v>61310</v>
      </c>
      <c r="O3440" s="0" t="n">
        <v>1120</v>
      </c>
      <c r="P3440" s="346" t="n">
        <v>1</v>
      </c>
      <c r="Q3440" s="346" t="str">
        <f aca="false">N3440&amp;" "&amp;O3440</f>
        <v>61310 1120</v>
      </c>
      <c r="R3440" s="346" t="str">
        <f aca="false">N3440&amp;" "&amp;M3440&amp;" "&amp;O3440</f>
        <v>61310 3 1120</v>
      </c>
    </row>
    <row r="3441" customFormat="false" ht="11.25" hidden="false" customHeight="true" outlineLevel="0" collapsed="false">
      <c r="K3441" s="0" t="n">
        <v>2015</v>
      </c>
      <c r="L3441" s="0" t="n">
        <v>69</v>
      </c>
      <c r="M3441" s="0" t="n">
        <v>3</v>
      </c>
      <c r="N3441" s="0" t="n">
        <v>61310</v>
      </c>
      <c r="O3441" s="0" t="n">
        <v>1150</v>
      </c>
      <c r="P3441" s="346" t="n">
        <v>1.75</v>
      </c>
      <c r="Q3441" s="346" t="str">
        <f aca="false">N3441&amp;" "&amp;O3441</f>
        <v>61310 1150</v>
      </c>
      <c r="R3441" s="346" t="str">
        <f aca="false">N3441&amp;" "&amp;M3441&amp;" "&amp;O3441</f>
        <v>61310 3 1150</v>
      </c>
    </row>
    <row r="3442" customFormat="false" ht="11.25" hidden="false" customHeight="true" outlineLevel="0" collapsed="false">
      <c r="K3442" s="0" t="n">
        <v>2015</v>
      </c>
      <c r="L3442" s="0" t="n">
        <v>69</v>
      </c>
      <c r="M3442" s="0" t="n">
        <v>3</v>
      </c>
      <c r="N3442" s="0" t="n">
        <v>61320</v>
      </c>
      <c r="O3442" s="0" t="n">
        <v>1122</v>
      </c>
      <c r="P3442" s="346" t="n">
        <v>2.6</v>
      </c>
      <c r="Q3442" s="346" t="str">
        <f aca="false">N3442&amp;" "&amp;O3442</f>
        <v>61320 1122</v>
      </c>
      <c r="R3442" s="346" t="str">
        <f aca="false">N3442&amp;" "&amp;M3442&amp;" "&amp;O3442</f>
        <v>61320 3 1122</v>
      </c>
    </row>
    <row r="3443" customFormat="false" ht="11.25" hidden="false" customHeight="true" outlineLevel="0" collapsed="false">
      <c r="K3443" s="0" t="n">
        <v>2015</v>
      </c>
      <c r="L3443" s="0" t="n">
        <v>69</v>
      </c>
      <c r="M3443" s="0" t="n">
        <v>3</v>
      </c>
      <c r="N3443" s="0" t="n">
        <v>61410</v>
      </c>
      <c r="O3443" s="0" t="n">
        <v>1126</v>
      </c>
      <c r="P3443" s="346" t="n">
        <v>3.6</v>
      </c>
      <c r="Q3443" s="346" t="str">
        <f aca="false">N3443&amp;" "&amp;O3443</f>
        <v>61410 1126</v>
      </c>
      <c r="R3443" s="346" t="str">
        <f aca="false">N3443&amp;" "&amp;M3443&amp;" "&amp;O3443</f>
        <v>61410 3 1126</v>
      </c>
    </row>
    <row r="3444" customFormat="false" ht="11.25" hidden="false" customHeight="true" outlineLevel="0" collapsed="false">
      <c r="K3444" s="0" t="n">
        <v>2015</v>
      </c>
      <c r="L3444" s="0" t="n">
        <v>69</v>
      </c>
      <c r="M3444" s="0" t="n">
        <v>3</v>
      </c>
      <c r="N3444" s="0" t="n">
        <v>61410</v>
      </c>
      <c r="O3444" s="0" t="n">
        <v>1127</v>
      </c>
      <c r="P3444" s="346" t="n">
        <v>2.6</v>
      </c>
      <c r="Q3444" s="346" t="str">
        <f aca="false">N3444&amp;" "&amp;O3444</f>
        <v>61410 1127</v>
      </c>
      <c r="R3444" s="346" t="str">
        <f aca="false">N3444&amp;" "&amp;M3444&amp;" "&amp;O3444</f>
        <v>61410 3 1127</v>
      </c>
    </row>
    <row r="3445" customFormat="false" ht="11.25" hidden="false" customHeight="true" outlineLevel="0" collapsed="false">
      <c r="K3445" s="0" t="n">
        <v>2015</v>
      </c>
      <c r="L3445" s="0" t="n">
        <v>69</v>
      </c>
      <c r="M3445" s="0" t="n">
        <v>3</v>
      </c>
      <c r="N3445" s="0" t="n">
        <v>61410</v>
      </c>
      <c r="O3445" s="0" t="n">
        <v>1150</v>
      </c>
      <c r="P3445" s="346" t="n">
        <v>6.2</v>
      </c>
      <c r="Q3445" s="346" t="str">
        <f aca="false">N3445&amp;" "&amp;O3445</f>
        <v>61410 1150</v>
      </c>
      <c r="R3445" s="346" t="str">
        <f aca="false">N3445&amp;" "&amp;M3445&amp;" "&amp;O3445</f>
        <v>61410 3 1150</v>
      </c>
    </row>
    <row r="3446" customFormat="false" ht="11.25" hidden="false" customHeight="true" outlineLevel="0" collapsed="false">
      <c r="K3446" s="0" t="n">
        <v>2015</v>
      </c>
      <c r="L3446" s="0" t="n">
        <v>69</v>
      </c>
      <c r="M3446" s="0" t="n">
        <v>9</v>
      </c>
      <c r="N3446" s="0" t="n">
        <v>61100</v>
      </c>
      <c r="O3446" s="0" t="n">
        <v>1120</v>
      </c>
      <c r="P3446" s="346" t="n">
        <v>6</v>
      </c>
      <c r="Q3446" s="346" t="str">
        <f aca="false">N3446&amp;" "&amp;O3446</f>
        <v>61100 1120</v>
      </c>
      <c r="R3446" s="346" t="str">
        <f aca="false">N3446&amp;" "&amp;M3446&amp;" "&amp;O3446</f>
        <v>61100 9 1120</v>
      </c>
    </row>
    <row r="3447" customFormat="false" ht="11.25" hidden="false" customHeight="true" outlineLevel="0" collapsed="false">
      <c r="K3447" s="0" t="n">
        <v>2015</v>
      </c>
      <c r="L3447" s="0" t="n">
        <v>69</v>
      </c>
      <c r="M3447" s="0" t="n">
        <v>9</v>
      </c>
      <c r="N3447" s="0" t="n">
        <v>61100</v>
      </c>
      <c r="O3447" s="0" t="n">
        <v>1150</v>
      </c>
      <c r="P3447" s="346" t="n">
        <v>1</v>
      </c>
      <c r="Q3447" s="346" t="str">
        <f aca="false">N3447&amp;" "&amp;O3447</f>
        <v>61100 1150</v>
      </c>
      <c r="R3447" s="346" t="str">
        <f aca="false">N3447&amp;" "&amp;M3447&amp;" "&amp;O3447</f>
        <v>61100 9 1150</v>
      </c>
    </row>
    <row r="3448" customFormat="false" ht="11.25" hidden="false" customHeight="true" outlineLevel="0" collapsed="false">
      <c r="K3448" s="0" t="n">
        <v>2015</v>
      </c>
      <c r="L3448" s="0" t="n">
        <v>69</v>
      </c>
      <c r="M3448" s="0" t="n">
        <v>9</v>
      </c>
      <c r="N3448" s="0" t="n">
        <v>61100</v>
      </c>
      <c r="O3448" s="0" t="n">
        <v>1151</v>
      </c>
      <c r="P3448" s="346" t="n">
        <v>4.25</v>
      </c>
      <c r="Q3448" s="346" t="str">
        <f aca="false">N3448&amp;" "&amp;O3448</f>
        <v>61100 1151</v>
      </c>
      <c r="R3448" s="346" t="str">
        <f aca="false">N3448&amp;" "&amp;M3448&amp;" "&amp;O3448</f>
        <v>61100 9 1151</v>
      </c>
    </row>
    <row r="3449" customFormat="false" ht="11.25" hidden="false" customHeight="true" outlineLevel="0" collapsed="false">
      <c r="K3449" s="0" t="n">
        <v>2015</v>
      </c>
      <c r="L3449" s="0" t="n">
        <v>69</v>
      </c>
      <c r="M3449" s="0" t="n">
        <v>9</v>
      </c>
      <c r="N3449" s="0" t="n">
        <v>61100</v>
      </c>
      <c r="O3449" s="0" t="n">
        <v>1520</v>
      </c>
      <c r="P3449" s="346" t="n">
        <v>1.25</v>
      </c>
      <c r="Q3449" s="346" t="str">
        <f aca="false">N3449&amp;" "&amp;O3449</f>
        <v>61100 1520</v>
      </c>
      <c r="R3449" s="346" t="str">
        <f aca="false">N3449&amp;" "&amp;M3449&amp;" "&amp;O3449</f>
        <v>61100 9 1520</v>
      </c>
    </row>
    <row r="3450" customFormat="false" ht="11.25" hidden="false" customHeight="true" outlineLevel="0" collapsed="false">
      <c r="K3450" s="0" t="n">
        <v>2015</v>
      </c>
      <c r="L3450" s="0" t="n">
        <v>69</v>
      </c>
      <c r="M3450" s="0" t="n">
        <v>9</v>
      </c>
      <c r="N3450" s="0" t="n">
        <v>62100</v>
      </c>
      <c r="O3450" s="0" t="n">
        <v>1111</v>
      </c>
      <c r="P3450" s="346" t="n">
        <v>6</v>
      </c>
      <c r="Q3450" s="346" t="str">
        <f aca="false">N3450&amp;" "&amp;O3450</f>
        <v>62100 1111</v>
      </c>
      <c r="R3450" s="346" t="str">
        <f aca="false">N3450&amp;" "&amp;M3450&amp;" "&amp;O3450</f>
        <v>62100 9 1111</v>
      </c>
    </row>
    <row r="3451" customFormat="false" ht="11.25" hidden="false" customHeight="true" outlineLevel="0" collapsed="false">
      <c r="K3451" s="0" t="n">
        <v>2015</v>
      </c>
      <c r="L3451" s="0" t="n">
        <v>69</v>
      </c>
      <c r="M3451" s="0" t="n">
        <v>9</v>
      </c>
      <c r="N3451" s="0" t="n">
        <v>62100</v>
      </c>
      <c r="O3451" s="0" t="n">
        <v>1112</v>
      </c>
      <c r="P3451" s="346" t="n">
        <v>1</v>
      </c>
      <c r="Q3451" s="346" t="str">
        <f aca="false">N3451&amp;" "&amp;O3451</f>
        <v>62100 1112</v>
      </c>
      <c r="R3451" s="346" t="str">
        <f aca="false">N3451&amp;" "&amp;M3451&amp;" "&amp;O3451</f>
        <v>62100 9 1112</v>
      </c>
    </row>
    <row r="3452" customFormat="false" ht="11.25" hidden="false" customHeight="true" outlineLevel="0" collapsed="false">
      <c r="K3452" s="0" t="n">
        <v>2015</v>
      </c>
      <c r="L3452" s="0" t="n">
        <v>69</v>
      </c>
      <c r="M3452" s="0" t="n">
        <v>9</v>
      </c>
      <c r="N3452" s="0" t="n">
        <v>62100</v>
      </c>
      <c r="O3452" s="0" t="n">
        <v>1130</v>
      </c>
      <c r="P3452" s="346" t="n">
        <v>3.5</v>
      </c>
      <c r="Q3452" s="346" t="str">
        <f aca="false">N3452&amp;" "&amp;O3452</f>
        <v>62100 1130</v>
      </c>
      <c r="R3452" s="346" t="str">
        <f aca="false">N3452&amp;" "&amp;M3452&amp;" "&amp;O3452</f>
        <v>62100 9 1130</v>
      </c>
    </row>
    <row r="3453" customFormat="false" ht="11.25" hidden="false" customHeight="true" outlineLevel="0" collapsed="false">
      <c r="K3453" s="0" t="n">
        <v>2015</v>
      </c>
      <c r="L3453" s="0" t="n">
        <v>69</v>
      </c>
      <c r="M3453" s="0" t="n">
        <v>9</v>
      </c>
      <c r="N3453" s="0" t="n">
        <v>62100</v>
      </c>
      <c r="O3453" s="0" t="n">
        <v>1150</v>
      </c>
      <c r="P3453" s="346" t="n">
        <v>6.5</v>
      </c>
      <c r="Q3453" s="346" t="str">
        <f aca="false">N3453&amp;" "&amp;O3453</f>
        <v>62100 1150</v>
      </c>
      <c r="R3453" s="346" t="str">
        <f aca="false">N3453&amp;" "&amp;M3453&amp;" "&amp;O3453</f>
        <v>62100 9 1150</v>
      </c>
    </row>
    <row r="3454" customFormat="false" ht="11.25" hidden="false" customHeight="true" outlineLevel="0" collapsed="false">
      <c r="K3454" s="0" t="n">
        <v>2015</v>
      </c>
      <c r="L3454" s="0" t="n">
        <v>69</v>
      </c>
      <c r="M3454" s="0" t="n">
        <v>9</v>
      </c>
      <c r="N3454" s="0" t="n">
        <v>62200</v>
      </c>
      <c r="O3454" s="0" t="n">
        <v>1130</v>
      </c>
      <c r="P3454" s="346" t="n">
        <v>1</v>
      </c>
      <c r="Q3454" s="346" t="str">
        <f aca="false">N3454&amp;" "&amp;O3454</f>
        <v>62200 1130</v>
      </c>
      <c r="R3454" s="346" t="str">
        <f aca="false">N3454&amp;" "&amp;M3454&amp;" "&amp;O3454</f>
        <v>62200 9 1130</v>
      </c>
    </row>
    <row r="3455" customFormat="false" ht="11.25" hidden="false" customHeight="true" outlineLevel="0" collapsed="false">
      <c r="K3455" s="0" t="n">
        <v>2015</v>
      </c>
      <c r="L3455" s="0" t="n">
        <v>69</v>
      </c>
      <c r="M3455" s="0" t="n">
        <v>9</v>
      </c>
      <c r="N3455" s="0" t="n">
        <v>62200</v>
      </c>
      <c r="O3455" s="0" t="n">
        <v>1131</v>
      </c>
      <c r="P3455" s="346" t="n">
        <v>9</v>
      </c>
      <c r="Q3455" s="346" t="str">
        <f aca="false">N3455&amp;" "&amp;O3455</f>
        <v>62200 1131</v>
      </c>
      <c r="R3455" s="346" t="str">
        <f aca="false">N3455&amp;" "&amp;M3455&amp;" "&amp;O3455</f>
        <v>62200 9 1131</v>
      </c>
    </row>
    <row r="3456" customFormat="false" ht="11.25" hidden="false" customHeight="true" outlineLevel="0" collapsed="false">
      <c r="K3456" s="0" t="n">
        <v>2015</v>
      </c>
      <c r="L3456" s="0" t="n">
        <v>69</v>
      </c>
      <c r="M3456" s="0" t="n">
        <v>9</v>
      </c>
      <c r="N3456" s="0" t="n">
        <v>62200</v>
      </c>
      <c r="O3456" s="0" t="n">
        <v>1132</v>
      </c>
      <c r="P3456" s="346" t="n">
        <v>0.75</v>
      </c>
      <c r="Q3456" s="346" t="str">
        <f aca="false">N3456&amp;" "&amp;O3456</f>
        <v>62200 1132</v>
      </c>
      <c r="R3456" s="346" t="str">
        <f aca="false">N3456&amp;" "&amp;M3456&amp;" "&amp;O3456</f>
        <v>62200 9 1132</v>
      </c>
    </row>
    <row r="3457" customFormat="false" ht="11.25" hidden="false" customHeight="true" outlineLevel="0" collapsed="false">
      <c r="K3457" s="0" t="n">
        <v>2015</v>
      </c>
      <c r="L3457" s="0" t="n">
        <v>69</v>
      </c>
      <c r="M3457" s="0" t="n">
        <v>9</v>
      </c>
      <c r="N3457" s="0" t="n">
        <v>62200</v>
      </c>
      <c r="O3457" s="0" t="n">
        <v>1140</v>
      </c>
      <c r="P3457" s="346" t="n">
        <v>1.2</v>
      </c>
      <c r="Q3457" s="346" t="str">
        <f aca="false">N3457&amp;" "&amp;O3457</f>
        <v>62200 1140</v>
      </c>
      <c r="R3457" s="346" t="str">
        <f aca="false">N3457&amp;" "&amp;M3457&amp;" "&amp;O3457</f>
        <v>62200 9 1140</v>
      </c>
    </row>
    <row r="3458" customFormat="false" ht="11.25" hidden="false" customHeight="true" outlineLevel="0" collapsed="false">
      <c r="K3458" s="0" t="n">
        <v>2015</v>
      </c>
      <c r="L3458" s="0" t="n">
        <v>69</v>
      </c>
      <c r="M3458" s="0" t="n">
        <v>9</v>
      </c>
      <c r="N3458" s="0" t="n">
        <v>63000</v>
      </c>
      <c r="O3458" s="0" t="n">
        <v>1150</v>
      </c>
      <c r="P3458" s="346" t="n">
        <v>2</v>
      </c>
      <c r="Q3458" s="346" t="str">
        <f aca="false">N3458&amp;" "&amp;O3458</f>
        <v>63000 1150</v>
      </c>
      <c r="R3458" s="346" t="str">
        <f aca="false">N3458&amp;" "&amp;M3458&amp;" "&amp;O3458</f>
        <v>63000 9 1150</v>
      </c>
    </row>
    <row r="3459" customFormat="false" ht="11.25" hidden="false" customHeight="true" outlineLevel="0" collapsed="false">
      <c r="K3459" s="0" t="n">
        <v>2015</v>
      </c>
      <c r="L3459" s="0" t="n">
        <v>69</v>
      </c>
      <c r="M3459" s="0" t="n">
        <v>9</v>
      </c>
      <c r="N3459" s="0" t="n">
        <v>63000</v>
      </c>
      <c r="O3459" s="0" t="n">
        <v>1160</v>
      </c>
      <c r="P3459" s="346" t="n">
        <v>3</v>
      </c>
      <c r="Q3459" s="346" t="str">
        <f aca="false">N3459&amp;" "&amp;O3459</f>
        <v>63000 1160</v>
      </c>
      <c r="R3459" s="346" t="str">
        <f aca="false">N3459&amp;" "&amp;M3459&amp;" "&amp;O3459</f>
        <v>63000 9 1160</v>
      </c>
    </row>
    <row r="3460" customFormat="false" ht="11.25" hidden="false" customHeight="true" outlineLevel="0" collapsed="false">
      <c r="K3460" s="0" t="n">
        <v>2015</v>
      </c>
      <c r="L3460" s="0" t="n">
        <v>69</v>
      </c>
      <c r="M3460" s="0" t="n">
        <v>9</v>
      </c>
      <c r="N3460" s="0" t="n">
        <v>63000</v>
      </c>
      <c r="O3460" s="0" t="n">
        <v>1170</v>
      </c>
      <c r="P3460" s="346" t="n">
        <v>61</v>
      </c>
      <c r="Q3460" s="346" t="str">
        <f aca="false">N3460&amp;" "&amp;O3460</f>
        <v>63000 1170</v>
      </c>
      <c r="R3460" s="346" t="str">
        <f aca="false">N3460&amp;" "&amp;M3460&amp;" "&amp;O3460</f>
        <v>63000 9 1170</v>
      </c>
    </row>
    <row r="3461" customFormat="false" ht="11.25" hidden="false" customHeight="true" outlineLevel="0" collapsed="false">
      <c r="K3461" s="0" t="n">
        <v>2015</v>
      </c>
      <c r="L3461" s="0" t="n">
        <v>69</v>
      </c>
      <c r="M3461" s="0" t="n">
        <v>9</v>
      </c>
      <c r="N3461" s="0" t="n">
        <v>64000</v>
      </c>
      <c r="O3461" s="0" t="n">
        <v>1110</v>
      </c>
      <c r="P3461" s="346" t="n">
        <v>0.5</v>
      </c>
      <c r="Q3461" s="346" t="str">
        <f aca="false">N3461&amp;" "&amp;O3461</f>
        <v>64000 1110</v>
      </c>
      <c r="R3461" s="346" t="str">
        <f aca="false">N3461&amp;" "&amp;M3461&amp;" "&amp;O3461</f>
        <v>64000 9 1110</v>
      </c>
    </row>
    <row r="3462" customFormat="false" ht="11.25" hidden="false" customHeight="true" outlineLevel="0" collapsed="false">
      <c r="K3462" s="0" t="n">
        <v>2015</v>
      </c>
      <c r="L3462" s="0" t="n">
        <v>69</v>
      </c>
      <c r="M3462" s="0" t="n">
        <v>9</v>
      </c>
      <c r="N3462" s="0" t="n">
        <v>64000</v>
      </c>
      <c r="O3462" s="0" t="n">
        <v>1142</v>
      </c>
      <c r="P3462" s="346" t="n">
        <v>0.6</v>
      </c>
      <c r="Q3462" s="346" t="str">
        <f aca="false">N3462&amp;" "&amp;O3462</f>
        <v>64000 1142</v>
      </c>
      <c r="R3462" s="346" t="str">
        <f aca="false">N3462&amp;" "&amp;M3462&amp;" "&amp;O3462</f>
        <v>64000 9 1142</v>
      </c>
    </row>
    <row r="3463" customFormat="false" ht="11.25" hidden="false" customHeight="true" outlineLevel="0" collapsed="false">
      <c r="K3463" s="0" t="n">
        <v>2015</v>
      </c>
      <c r="L3463" s="0" t="n">
        <v>69</v>
      </c>
      <c r="M3463" s="0" t="n">
        <v>9</v>
      </c>
      <c r="N3463" s="0" t="n">
        <v>64000</v>
      </c>
      <c r="O3463" s="0" t="n">
        <v>1160</v>
      </c>
      <c r="P3463" s="346" t="n">
        <v>6.5</v>
      </c>
      <c r="Q3463" s="346" t="str">
        <f aca="false">N3463&amp;" "&amp;O3463</f>
        <v>64000 1160</v>
      </c>
      <c r="R3463" s="346" t="str">
        <f aca="false">N3463&amp;" "&amp;M3463&amp;" "&amp;O3463</f>
        <v>64000 9 1160</v>
      </c>
    </row>
    <row r="3464" customFormat="false" ht="11.25" hidden="false" customHeight="true" outlineLevel="0" collapsed="false">
      <c r="K3464" s="0" t="n">
        <v>2015</v>
      </c>
      <c r="L3464" s="0" t="n">
        <v>69</v>
      </c>
      <c r="M3464" s="0" t="n">
        <v>9</v>
      </c>
      <c r="N3464" s="0" t="n">
        <v>64000</v>
      </c>
      <c r="O3464" s="0" t="n">
        <v>1180</v>
      </c>
      <c r="P3464" s="346" t="n">
        <v>27.5</v>
      </c>
      <c r="Q3464" s="346" t="str">
        <f aca="false">N3464&amp;" "&amp;O3464</f>
        <v>64000 1180</v>
      </c>
      <c r="R3464" s="346" t="str">
        <f aca="false">N3464&amp;" "&amp;M3464&amp;" "&amp;O3464</f>
        <v>64000 9 1180</v>
      </c>
    </row>
    <row r="3465" customFormat="false" ht="11.25" hidden="false" customHeight="true" outlineLevel="0" collapsed="false">
      <c r="K3465" s="0" t="n">
        <v>2015</v>
      </c>
      <c r="L3465" s="0" t="n">
        <v>69</v>
      </c>
      <c r="M3465" s="0" t="n">
        <v>9</v>
      </c>
      <c r="N3465" s="0" t="n">
        <v>64000</v>
      </c>
      <c r="O3465" s="0" t="n">
        <v>1190</v>
      </c>
      <c r="P3465" s="346" t="n">
        <v>3</v>
      </c>
      <c r="Q3465" s="346" t="str">
        <f aca="false">N3465&amp;" "&amp;O3465</f>
        <v>64000 1190</v>
      </c>
      <c r="R3465" s="346" t="str">
        <f aca="false">N3465&amp;" "&amp;M3465&amp;" "&amp;O3465</f>
        <v>64000 9 1190</v>
      </c>
    </row>
    <row r="3466" customFormat="false" ht="11.25" hidden="false" customHeight="true" outlineLevel="0" collapsed="false">
      <c r="K3466" s="0" t="n">
        <v>2015</v>
      </c>
      <c r="L3466" s="0" t="n">
        <v>69</v>
      </c>
      <c r="M3466" s="0" t="n">
        <v>9</v>
      </c>
      <c r="N3466" s="0" t="n">
        <v>65000</v>
      </c>
      <c r="O3466" s="0" t="n">
        <v>1110</v>
      </c>
      <c r="P3466" s="346" t="n">
        <v>1</v>
      </c>
      <c r="Q3466" s="346" t="str">
        <f aca="false">N3466&amp;" "&amp;O3466</f>
        <v>65000 1110</v>
      </c>
      <c r="R3466" s="346" t="str">
        <f aca="false">N3466&amp;" "&amp;M3466&amp;" "&amp;O3466</f>
        <v>65000 9 1110</v>
      </c>
    </row>
    <row r="3467" customFormat="false" ht="11.25" hidden="false" customHeight="true" outlineLevel="0" collapsed="false">
      <c r="K3467" s="0" t="n">
        <v>2015</v>
      </c>
      <c r="L3467" s="0" t="n">
        <v>69</v>
      </c>
      <c r="M3467" s="0" t="n">
        <v>9</v>
      </c>
      <c r="N3467" s="0" t="n">
        <v>65000</v>
      </c>
      <c r="O3467" s="0" t="n">
        <v>1150</v>
      </c>
      <c r="P3467" s="346" t="n">
        <v>1</v>
      </c>
      <c r="Q3467" s="346" t="str">
        <f aca="false">N3467&amp;" "&amp;O3467</f>
        <v>65000 1150</v>
      </c>
      <c r="R3467" s="346" t="str">
        <f aca="false">N3467&amp;" "&amp;M3467&amp;" "&amp;O3467</f>
        <v>65000 9 1150</v>
      </c>
    </row>
    <row r="3468" customFormat="false" ht="11.25" hidden="false" customHeight="true" outlineLevel="0" collapsed="false">
      <c r="K3468" s="0" t="n">
        <v>2015</v>
      </c>
      <c r="L3468" s="0" t="n">
        <v>69</v>
      </c>
      <c r="M3468" s="0" t="n">
        <v>9</v>
      </c>
      <c r="N3468" s="0" t="n">
        <v>65000</v>
      </c>
      <c r="O3468" s="0" t="n">
        <v>1190</v>
      </c>
      <c r="P3468" s="346" t="n">
        <v>44</v>
      </c>
      <c r="Q3468" s="346" t="str">
        <f aca="false">N3468&amp;" "&amp;O3468</f>
        <v>65000 1190</v>
      </c>
      <c r="R3468" s="346" t="str">
        <f aca="false">N3468&amp;" "&amp;M3468&amp;" "&amp;O3468</f>
        <v>65000 9 1190</v>
      </c>
    </row>
    <row r="3469" customFormat="false" ht="11.25" hidden="false" customHeight="true" outlineLevel="0" collapsed="false">
      <c r="K3469" s="0" t="n">
        <v>2015</v>
      </c>
      <c r="L3469" s="0" t="n">
        <v>69</v>
      </c>
      <c r="M3469" s="0" t="n">
        <v>9</v>
      </c>
      <c r="N3469" s="0" t="n">
        <v>68000</v>
      </c>
      <c r="O3469" s="0" t="n">
        <v>1120</v>
      </c>
      <c r="P3469" s="346" t="n">
        <v>7</v>
      </c>
      <c r="Q3469" s="346" t="str">
        <f aca="false">N3469&amp;" "&amp;O3469</f>
        <v>68000 1120</v>
      </c>
      <c r="R3469" s="346" t="str">
        <f aca="false">N3469&amp;" "&amp;M3469&amp;" "&amp;O3469</f>
        <v>68000 9 1120</v>
      </c>
    </row>
    <row r="3470" customFormat="false" ht="11.25" hidden="false" customHeight="true" outlineLevel="0" collapsed="false">
      <c r="K3470" s="0" t="n">
        <v>2015</v>
      </c>
      <c r="L3470" s="0" t="n">
        <v>69</v>
      </c>
      <c r="M3470" s="0" t="n">
        <v>9</v>
      </c>
      <c r="N3470" s="0" t="n">
        <v>68000</v>
      </c>
      <c r="O3470" s="0" t="n">
        <v>1150</v>
      </c>
      <c r="P3470" s="346" t="n">
        <v>2.45</v>
      </c>
      <c r="Q3470" s="346" t="str">
        <f aca="false">N3470&amp;" "&amp;O3470</f>
        <v>68000 1150</v>
      </c>
      <c r="R3470" s="346" t="str">
        <f aca="false">N3470&amp;" "&amp;M3470&amp;" "&amp;O3470</f>
        <v>68000 9 1150</v>
      </c>
    </row>
    <row r="3471" customFormat="false" ht="11.25" hidden="false" customHeight="true" outlineLevel="0" collapsed="false">
      <c r="K3471" s="0" t="n">
        <v>2015</v>
      </c>
      <c r="L3471" s="0" t="n">
        <v>69</v>
      </c>
      <c r="M3471" s="0" t="n">
        <v>2</v>
      </c>
      <c r="N3471" s="0" t="n">
        <v>61100</v>
      </c>
      <c r="O3471" s="0" t="n">
        <v>1120</v>
      </c>
      <c r="P3471" s="346" t="n">
        <v>157.8</v>
      </c>
      <c r="Q3471" s="346" t="str">
        <f aca="false">N3471&amp;" "&amp;O3471</f>
        <v>61100 1120</v>
      </c>
      <c r="R3471" s="346" t="str">
        <f aca="false">N3471&amp;" "&amp;M3471&amp;" "&amp;O3471</f>
        <v>61100 2 1120</v>
      </c>
    </row>
    <row r="3472" customFormat="false" ht="11.25" hidden="false" customHeight="true" outlineLevel="0" collapsed="false">
      <c r="K3472" s="0" t="n">
        <v>2015</v>
      </c>
      <c r="L3472" s="0" t="n">
        <v>69</v>
      </c>
      <c r="M3472" s="0" t="n">
        <v>2</v>
      </c>
      <c r="N3472" s="0" t="n">
        <v>61210</v>
      </c>
      <c r="O3472" s="0" t="n">
        <v>1120</v>
      </c>
      <c r="P3472" s="346" t="n">
        <v>4.6</v>
      </c>
      <c r="Q3472" s="346" t="str">
        <f aca="false">N3472&amp;" "&amp;O3472</f>
        <v>61210 1120</v>
      </c>
      <c r="R3472" s="346" t="str">
        <f aca="false">N3472&amp;" "&amp;M3472&amp;" "&amp;O3472</f>
        <v>61210 2 1120</v>
      </c>
    </row>
    <row r="3473" customFormat="false" ht="11.25" hidden="false" customHeight="true" outlineLevel="0" collapsed="false">
      <c r="K3473" s="0" t="n">
        <v>2015</v>
      </c>
      <c r="L3473" s="0" t="n">
        <v>70</v>
      </c>
      <c r="M3473" s="0" t="n">
        <v>3</v>
      </c>
      <c r="N3473" s="0" t="n">
        <v>61100</v>
      </c>
      <c r="O3473" s="0" t="n">
        <v>1520</v>
      </c>
      <c r="P3473" s="346" t="n">
        <v>3.27</v>
      </c>
      <c r="Q3473" s="346" t="str">
        <f aca="false">N3473&amp;" "&amp;O3473</f>
        <v>61100 1520</v>
      </c>
      <c r="R3473" s="346" t="str">
        <f aca="false">N3473&amp;" "&amp;M3473&amp;" "&amp;O3473</f>
        <v>61100 3 1520</v>
      </c>
    </row>
    <row r="3474" customFormat="false" ht="11.25" hidden="false" customHeight="true" outlineLevel="0" collapsed="false">
      <c r="K3474" s="0" t="n">
        <v>2015</v>
      </c>
      <c r="L3474" s="0" t="n">
        <v>70</v>
      </c>
      <c r="M3474" s="0" t="n">
        <v>3</v>
      </c>
      <c r="N3474" s="0" t="n">
        <v>61100</v>
      </c>
      <c r="O3474" s="0" t="n">
        <v>1151</v>
      </c>
      <c r="P3474" s="346" t="n">
        <v>10.58</v>
      </c>
      <c r="Q3474" s="346" t="str">
        <f aca="false">N3474&amp;" "&amp;O3474</f>
        <v>61100 1151</v>
      </c>
      <c r="R3474" s="346" t="str">
        <f aca="false">N3474&amp;" "&amp;M3474&amp;" "&amp;O3474</f>
        <v>61100 3 1151</v>
      </c>
    </row>
    <row r="3475" customFormat="false" ht="11.25" hidden="false" customHeight="true" outlineLevel="0" collapsed="false">
      <c r="K3475" s="0" t="n">
        <v>2015</v>
      </c>
      <c r="L3475" s="0" t="n">
        <v>70</v>
      </c>
      <c r="M3475" s="0" t="n">
        <v>3</v>
      </c>
      <c r="N3475" s="0" t="n">
        <v>61210</v>
      </c>
      <c r="O3475" s="0" t="n">
        <v>1150</v>
      </c>
      <c r="P3475" s="346" t="n">
        <v>1</v>
      </c>
      <c r="Q3475" s="346" t="str">
        <f aca="false">N3475&amp;" "&amp;O3475</f>
        <v>61210 1150</v>
      </c>
      <c r="R3475" s="346" t="str">
        <f aca="false">N3475&amp;" "&amp;M3475&amp;" "&amp;O3475</f>
        <v>61210 3 1150</v>
      </c>
    </row>
    <row r="3476" customFormat="false" ht="11.25" hidden="false" customHeight="true" outlineLevel="0" collapsed="false">
      <c r="K3476" s="0" t="n">
        <v>2015</v>
      </c>
      <c r="L3476" s="0" t="n">
        <v>70</v>
      </c>
      <c r="M3476" s="0" t="n">
        <v>3</v>
      </c>
      <c r="N3476" s="0" t="n">
        <v>61230</v>
      </c>
      <c r="O3476" s="0" t="n">
        <v>1120</v>
      </c>
      <c r="P3476" s="346" t="n">
        <v>1.66</v>
      </c>
      <c r="Q3476" s="346" t="str">
        <f aca="false">N3476&amp;" "&amp;O3476</f>
        <v>61230 1120</v>
      </c>
      <c r="R3476" s="346" t="str">
        <f aca="false">N3476&amp;" "&amp;M3476&amp;" "&amp;O3476</f>
        <v>61230 3 1120</v>
      </c>
    </row>
    <row r="3477" customFormat="false" ht="11.25" hidden="false" customHeight="true" outlineLevel="0" collapsed="false">
      <c r="K3477" s="0" t="n">
        <v>2015</v>
      </c>
      <c r="L3477" s="0" t="n">
        <v>70</v>
      </c>
      <c r="M3477" s="0" t="n">
        <v>3</v>
      </c>
      <c r="N3477" s="0" t="n">
        <v>61310</v>
      </c>
      <c r="O3477" s="0" t="n">
        <v>1110</v>
      </c>
      <c r="P3477" s="346" t="n">
        <v>1.5</v>
      </c>
      <c r="Q3477" s="346" t="str">
        <f aca="false">N3477&amp;" "&amp;O3477</f>
        <v>61310 1110</v>
      </c>
      <c r="R3477" s="346" t="str">
        <f aca="false">N3477&amp;" "&amp;M3477&amp;" "&amp;O3477</f>
        <v>61310 3 1110</v>
      </c>
    </row>
    <row r="3478" customFormat="false" ht="11.25" hidden="false" customHeight="true" outlineLevel="0" collapsed="false">
      <c r="K3478" s="0" t="n">
        <v>2015</v>
      </c>
      <c r="L3478" s="0" t="n">
        <v>70</v>
      </c>
      <c r="M3478" s="0" t="n">
        <v>3</v>
      </c>
      <c r="N3478" s="0" t="n">
        <v>61310</v>
      </c>
      <c r="O3478" s="0" t="n">
        <v>1150</v>
      </c>
      <c r="P3478" s="346" t="n">
        <v>1</v>
      </c>
      <c r="Q3478" s="346" t="str">
        <f aca="false">N3478&amp;" "&amp;O3478</f>
        <v>61310 1150</v>
      </c>
      <c r="R3478" s="346" t="str">
        <f aca="false">N3478&amp;" "&amp;M3478&amp;" "&amp;O3478</f>
        <v>61310 3 1150</v>
      </c>
    </row>
    <row r="3479" customFormat="false" ht="11.25" hidden="false" customHeight="true" outlineLevel="0" collapsed="false">
      <c r="K3479" s="0" t="n">
        <v>2015</v>
      </c>
      <c r="L3479" s="0" t="n">
        <v>70</v>
      </c>
      <c r="M3479" s="0" t="n">
        <v>3</v>
      </c>
      <c r="N3479" s="0" t="n">
        <v>61320</v>
      </c>
      <c r="O3479" s="0" t="n">
        <v>1122</v>
      </c>
      <c r="P3479" s="346" t="n">
        <v>1.2</v>
      </c>
      <c r="Q3479" s="346" t="str">
        <f aca="false">N3479&amp;" "&amp;O3479</f>
        <v>61320 1122</v>
      </c>
      <c r="R3479" s="346" t="str">
        <f aca="false">N3479&amp;" "&amp;M3479&amp;" "&amp;O3479</f>
        <v>61320 3 1122</v>
      </c>
    </row>
    <row r="3480" customFormat="false" ht="11.25" hidden="false" customHeight="true" outlineLevel="0" collapsed="false">
      <c r="K3480" s="0" t="n">
        <v>2015</v>
      </c>
      <c r="L3480" s="0" t="n">
        <v>70</v>
      </c>
      <c r="M3480" s="0" t="n">
        <v>3</v>
      </c>
      <c r="N3480" s="0" t="n">
        <v>61320</v>
      </c>
      <c r="O3480" s="0" t="n">
        <v>1150</v>
      </c>
      <c r="P3480" s="346" t="n">
        <v>1.08</v>
      </c>
      <c r="Q3480" s="346" t="str">
        <f aca="false">N3480&amp;" "&amp;O3480</f>
        <v>61320 1150</v>
      </c>
      <c r="R3480" s="346" t="str">
        <f aca="false">N3480&amp;" "&amp;M3480&amp;" "&amp;O3480</f>
        <v>61320 3 1150</v>
      </c>
    </row>
    <row r="3481" customFormat="false" ht="11.25" hidden="false" customHeight="true" outlineLevel="0" collapsed="false">
      <c r="K3481" s="0" t="n">
        <v>2015</v>
      </c>
      <c r="L3481" s="0" t="n">
        <v>70</v>
      </c>
      <c r="M3481" s="0" t="n">
        <v>3</v>
      </c>
      <c r="N3481" s="0" t="n">
        <v>61410</v>
      </c>
      <c r="O3481" s="0" t="n">
        <v>1126</v>
      </c>
      <c r="P3481" s="346" t="n">
        <v>1</v>
      </c>
      <c r="Q3481" s="346" t="str">
        <f aca="false">N3481&amp;" "&amp;O3481</f>
        <v>61410 1126</v>
      </c>
      <c r="R3481" s="346" t="str">
        <f aca="false">N3481&amp;" "&amp;M3481&amp;" "&amp;O3481</f>
        <v>61410 3 1126</v>
      </c>
    </row>
    <row r="3482" customFormat="false" ht="11.25" hidden="false" customHeight="true" outlineLevel="0" collapsed="false">
      <c r="K3482" s="0" t="n">
        <v>2015</v>
      </c>
      <c r="L3482" s="0" t="n">
        <v>70</v>
      </c>
      <c r="M3482" s="0" t="n">
        <v>3</v>
      </c>
      <c r="N3482" s="0" t="n">
        <v>61410</v>
      </c>
      <c r="O3482" s="0" t="n">
        <v>1127</v>
      </c>
      <c r="P3482" s="346" t="n">
        <v>4</v>
      </c>
      <c r="Q3482" s="346" t="str">
        <f aca="false">N3482&amp;" "&amp;O3482</f>
        <v>61410 1127</v>
      </c>
      <c r="R3482" s="346" t="str">
        <f aca="false">N3482&amp;" "&amp;M3482&amp;" "&amp;O3482</f>
        <v>61410 3 1127</v>
      </c>
    </row>
    <row r="3483" customFormat="false" ht="11.25" hidden="false" customHeight="true" outlineLevel="0" collapsed="false">
      <c r="K3483" s="0" t="n">
        <v>2015</v>
      </c>
      <c r="L3483" s="0" t="n">
        <v>70</v>
      </c>
      <c r="M3483" s="0" t="n">
        <v>3</v>
      </c>
      <c r="N3483" s="0" t="n">
        <v>61410</v>
      </c>
      <c r="O3483" s="0" t="n">
        <v>1150</v>
      </c>
      <c r="P3483" s="346" t="n">
        <v>4</v>
      </c>
      <c r="Q3483" s="346" t="str">
        <f aca="false">N3483&amp;" "&amp;O3483</f>
        <v>61410 1150</v>
      </c>
      <c r="R3483" s="346" t="str">
        <f aca="false">N3483&amp;" "&amp;M3483&amp;" "&amp;O3483</f>
        <v>61410 3 1150</v>
      </c>
    </row>
    <row r="3484" customFormat="false" ht="11.25" hidden="false" customHeight="true" outlineLevel="0" collapsed="false">
      <c r="K3484" s="0" t="n">
        <v>2015</v>
      </c>
      <c r="L3484" s="0" t="n">
        <v>70</v>
      </c>
      <c r="M3484" s="0" t="n">
        <v>9</v>
      </c>
      <c r="N3484" s="0" t="n">
        <v>61100</v>
      </c>
      <c r="O3484" s="0" t="n">
        <v>1120</v>
      </c>
      <c r="P3484" s="346" t="n">
        <v>8.54</v>
      </c>
      <c r="Q3484" s="346" t="str">
        <f aca="false">N3484&amp;" "&amp;O3484</f>
        <v>61100 1120</v>
      </c>
      <c r="R3484" s="346" t="str">
        <f aca="false">N3484&amp;" "&amp;M3484&amp;" "&amp;O3484</f>
        <v>61100 9 1120</v>
      </c>
    </row>
    <row r="3485" customFormat="false" ht="11.25" hidden="false" customHeight="true" outlineLevel="0" collapsed="false">
      <c r="K3485" s="0" t="n">
        <v>2015</v>
      </c>
      <c r="L3485" s="0" t="n">
        <v>70</v>
      </c>
      <c r="M3485" s="0" t="n">
        <v>9</v>
      </c>
      <c r="N3485" s="0" t="n">
        <v>61100</v>
      </c>
      <c r="O3485" s="0" t="n">
        <v>1151</v>
      </c>
      <c r="P3485" s="346" t="n">
        <v>5.15</v>
      </c>
      <c r="Q3485" s="346" t="str">
        <f aca="false">N3485&amp;" "&amp;O3485</f>
        <v>61100 1151</v>
      </c>
      <c r="R3485" s="346" t="str">
        <f aca="false">N3485&amp;" "&amp;M3485&amp;" "&amp;O3485</f>
        <v>61100 9 1151</v>
      </c>
    </row>
    <row r="3486" customFormat="false" ht="11.25" hidden="false" customHeight="true" outlineLevel="0" collapsed="false">
      <c r="K3486" s="0" t="n">
        <v>2015</v>
      </c>
      <c r="L3486" s="0" t="n">
        <v>70</v>
      </c>
      <c r="M3486" s="0" t="n">
        <v>9</v>
      </c>
      <c r="N3486" s="0" t="n">
        <v>62100</v>
      </c>
      <c r="O3486" s="0" t="n">
        <v>1111</v>
      </c>
      <c r="P3486" s="346" t="n">
        <v>5</v>
      </c>
      <c r="Q3486" s="346" t="str">
        <f aca="false">N3486&amp;" "&amp;O3486</f>
        <v>62100 1111</v>
      </c>
      <c r="R3486" s="346" t="str">
        <f aca="false">N3486&amp;" "&amp;M3486&amp;" "&amp;O3486</f>
        <v>62100 9 1111</v>
      </c>
    </row>
    <row r="3487" customFormat="false" ht="11.25" hidden="false" customHeight="true" outlineLevel="0" collapsed="false">
      <c r="K3487" s="0" t="n">
        <v>2015</v>
      </c>
      <c r="L3487" s="0" t="n">
        <v>70</v>
      </c>
      <c r="M3487" s="0" t="n">
        <v>9</v>
      </c>
      <c r="N3487" s="0" t="n">
        <v>62100</v>
      </c>
      <c r="O3487" s="0" t="n">
        <v>1112</v>
      </c>
      <c r="P3487" s="346" t="n">
        <v>1</v>
      </c>
      <c r="Q3487" s="346" t="str">
        <f aca="false">N3487&amp;" "&amp;O3487</f>
        <v>62100 1112</v>
      </c>
      <c r="R3487" s="346" t="str">
        <f aca="false">N3487&amp;" "&amp;M3487&amp;" "&amp;O3487</f>
        <v>62100 9 1112</v>
      </c>
    </row>
    <row r="3488" customFormat="false" ht="11.25" hidden="false" customHeight="true" outlineLevel="0" collapsed="false">
      <c r="K3488" s="0" t="n">
        <v>2015</v>
      </c>
      <c r="L3488" s="0" t="n">
        <v>70</v>
      </c>
      <c r="M3488" s="0" t="n">
        <v>9</v>
      </c>
      <c r="N3488" s="0" t="n">
        <v>62100</v>
      </c>
      <c r="O3488" s="0" t="n">
        <v>1113</v>
      </c>
      <c r="P3488" s="346" t="n">
        <v>1</v>
      </c>
      <c r="Q3488" s="346" t="str">
        <f aca="false">N3488&amp;" "&amp;O3488</f>
        <v>62100 1113</v>
      </c>
      <c r="R3488" s="346" t="str">
        <f aca="false">N3488&amp;" "&amp;M3488&amp;" "&amp;O3488</f>
        <v>62100 9 1113</v>
      </c>
    </row>
    <row r="3489" customFormat="false" ht="11.25" hidden="false" customHeight="true" outlineLevel="0" collapsed="false">
      <c r="K3489" s="0" t="n">
        <v>2015</v>
      </c>
      <c r="L3489" s="0" t="n">
        <v>70</v>
      </c>
      <c r="M3489" s="0" t="n">
        <v>9</v>
      </c>
      <c r="N3489" s="0" t="n">
        <v>62100</v>
      </c>
      <c r="O3489" s="0" t="n">
        <v>1150</v>
      </c>
      <c r="P3489" s="346" t="n">
        <v>5</v>
      </c>
      <c r="Q3489" s="346" t="str">
        <f aca="false">N3489&amp;" "&amp;O3489</f>
        <v>62100 1150</v>
      </c>
      <c r="R3489" s="346" t="str">
        <f aca="false">N3489&amp;" "&amp;M3489&amp;" "&amp;O3489</f>
        <v>62100 9 1150</v>
      </c>
    </row>
    <row r="3490" customFormat="false" ht="11.25" hidden="false" customHeight="true" outlineLevel="0" collapsed="false">
      <c r="K3490" s="0" t="n">
        <v>2015</v>
      </c>
      <c r="L3490" s="0" t="n">
        <v>70</v>
      </c>
      <c r="M3490" s="0" t="n">
        <v>9</v>
      </c>
      <c r="N3490" s="0" t="n">
        <v>62200</v>
      </c>
      <c r="O3490" s="0" t="n">
        <v>1110</v>
      </c>
      <c r="P3490" s="346" t="n">
        <v>1.1</v>
      </c>
      <c r="Q3490" s="346" t="str">
        <f aca="false">N3490&amp;" "&amp;O3490</f>
        <v>62200 1110</v>
      </c>
      <c r="R3490" s="346" t="str">
        <f aca="false">N3490&amp;" "&amp;M3490&amp;" "&amp;O3490</f>
        <v>62200 9 1110</v>
      </c>
    </row>
    <row r="3491" customFormat="false" ht="11.25" hidden="false" customHeight="true" outlineLevel="0" collapsed="false">
      <c r="K3491" s="0" t="n">
        <v>2015</v>
      </c>
      <c r="L3491" s="0" t="n">
        <v>70</v>
      </c>
      <c r="M3491" s="0" t="n">
        <v>9</v>
      </c>
      <c r="N3491" s="0" t="n">
        <v>62200</v>
      </c>
      <c r="O3491" s="0" t="n">
        <v>1130</v>
      </c>
      <c r="P3491" s="346" t="n">
        <v>4</v>
      </c>
      <c r="Q3491" s="346" t="str">
        <f aca="false">N3491&amp;" "&amp;O3491</f>
        <v>62200 1130</v>
      </c>
      <c r="R3491" s="346" t="str">
        <f aca="false">N3491&amp;" "&amp;M3491&amp;" "&amp;O3491</f>
        <v>62200 9 1130</v>
      </c>
    </row>
    <row r="3492" customFormat="false" ht="11.25" hidden="false" customHeight="true" outlineLevel="0" collapsed="false">
      <c r="K3492" s="0" t="n">
        <v>2015</v>
      </c>
      <c r="L3492" s="0" t="n">
        <v>70</v>
      </c>
      <c r="M3492" s="0" t="n">
        <v>9</v>
      </c>
      <c r="N3492" s="0" t="n">
        <v>62200</v>
      </c>
      <c r="O3492" s="0" t="n">
        <v>1131</v>
      </c>
      <c r="P3492" s="346" t="n">
        <v>7.17</v>
      </c>
      <c r="Q3492" s="346" t="str">
        <f aca="false">N3492&amp;" "&amp;O3492</f>
        <v>62200 1131</v>
      </c>
      <c r="R3492" s="346" t="str">
        <f aca="false">N3492&amp;" "&amp;M3492&amp;" "&amp;O3492</f>
        <v>62200 9 1131</v>
      </c>
    </row>
    <row r="3493" customFormat="false" ht="11.25" hidden="false" customHeight="true" outlineLevel="0" collapsed="false">
      <c r="K3493" s="0" t="n">
        <v>2015</v>
      </c>
      <c r="L3493" s="0" t="n">
        <v>70</v>
      </c>
      <c r="M3493" s="0" t="n">
        <v>9</v>
      </c>
      <c r="N3493" s="0" t="n">
        <v>62200</v>
      </c>
      <c r="O3493" s="0" t="n">
        <v>1132</v>
      </c>
      <c r="P3493" s="346" t="n">
        <v>1</v>
      </c>
      <c r="Q3493" s="346" t="str">
        <f aca="false">N3493&amp;" "&amp;O3493</f>
        <v>62200 1132</v>
      </c>
      <c r="R3493" s="346" t="str">
        <f aca="false">N3493&amp;" "&amp;M3493&amp;" "&amp;O3493</f>
        <v>62200 9 1132</v>
      </c>
    </row>
    <row r="3494" customFormat="false" ht="11.25" hidden="false" customHeight="true" outlineLevel="0" collapsed="false">
      <c r="K3494" s="0" t="n">
        <v>2015</v>
      </c>
      <c r="L3494" s="0" t="n">
        <v>70</v>
      </c>
      <c r="M3494" s="0" t="n">
        <v>9</v>
      </c>
      <c r="N3494" s="0" t="n">
        <v>63000</v>
      </c>
      <c r="O3494" s="0" t="n">
        <v>1110</v>
      </c>
      <c r="P3494" s="346" t="n">
        <v>1</v>
      </c>
      <c r="Q3494" s="346" t="str">
        <f aca="false">N3494&amp;" "&amp;O3494</f>
        <v>63000 1110</v>
      </c>
      <c r="R3494" s="346" t="str">
        <f aca="false">N3494&amp;" "&amp;M3494&amp;" "&amp;O3494</f>
        <v>63000 9 1110</v>
      </c>
    </row>
    <row r="3495" customFormat="false" ht="11.25" hidden="false" customHeight="true" outlineLevel="0" collapsed="false">
      <c r="K3495" s="0" t="n">
        <v>2015</v>
      </c>
      <c r="L3495" s="0" t="n">
        <v>70</v>
      </c>
      <c r="M3495" s="0" t="n">
        <v>9</v>
      </c>
      <c r="N3495" s="0" t="n">
        <v>63000</v>
      </c>
      <c r="O3495" s="0" t="n">
        <v>1150</v>
      </c>
      <c r="P3495" s="346" t="n">
        <v>1</v>
      </c>
      <c r="Q3495" s="346" t="str">
        <f aca="false">N3495&amp;" "&amp;O3495</f>
        <v>63000 1150</v>
      </c>
      <c r="R3495" s="346" t="str">
        <f aca="false">N3495&amp;" "&amp;M3495&amp;" "&amp;O3495</f>
        <v>63000 9 1150</v>
      </c>
    </row>
    <row r="3496" customFormat="false" ht="11.25" hidden="false" customHeight="true" outlineLevel="0" collapsed="false">
      <c r="K3496" s="0" t="n">
        <v>2015</v>
      </c>
      <c r="L3496" s="0" t="n">
        <v>70</v>
      </c>
      <c r="M3496" s="0" t="n">
        <v>9</v>
      </c>
      <c r="N3496" s="0" t="n">
        <v>63000</v>
      </c>
      <c r="O3496" s="0" t="n">
        <v>1160</v>
      </c>
      <c r="P3496" s="346" t="n">
        <v>4</v>
      </c>
      <c r="Q3496" s="346" t="str">
        <f aca="false">N3496&amp;" "&amp;O3496</f>
        <v>63000 1160</v>
      </c>
      <c r="R3496" s="346" t="str">
        <f aca="false">N3496&amp;" "&amp;M3496&amp;" "&amp;O3496</f>
        <v>63000 9 1160</v>
      </c>
    </row>
    <row r="3497" customFormat="false" ht="11.25" hidden="false" customHeight="true" outlineLevel="0" collapsed="false">
      <c r="K3497" s="0" t="n">
        <v>2015</v>
      </c>
      <c r="L3497" s="0" t="n">
        <v>70</v>
      </c>
      <c r="M3497" s="0" t="n">
        <v>9</v>
      </c>
      <c r="N3497" s="0" t="n">
        <v>63000</v>
      </c>
      <c r="O3497" s="0" t="n">
        <v>1190</v>
      </c>
      <c r="P3497" s="346" t="n">
        <v>64.07</v>
      </c>
      <c r="Q3497" s="346" t="str">
        <f aca="false">N3497&amp;" "&amp;O3497</f>
        <v>63000 1190</v>
      </c>
      <c r="R3497" s="346" t="str">
        <f aca="false">N3497&amp;" "&amp;M3497&amp;" "&amp;O3497</f>
        <v>63000 9 1190</v>
      </c>
    </row>
    <row r="3498" customFormat="false" ht="11.25" hidden="false" customHeight="true" outlineLevel="0" collapsed="false">
      <c r="K3498" s="0" t="n">
        <v>2015</v>
      </c>
      <c r="L3498" s="0" t="n">
        <v>70</v>
      </c>
      <c r="M3498" s="0" t="n">
        <v>9</v>
      </c>
      <c r="N3498" s="0" t="n">
        <v>64000</v>
      </c>
      <c r="O3498" s="0" t="n">
        <v>1110</v>
      </c>
      <c r="P3498" s="346" t="n">
        <v>1</v>
      </c>
      <c r="Q3498" s="346" t="str">
        <f aca="false">N3498&amp;" "&amp;O3498</f>
        <v>64000 1110</v>
      </c>
      <c r="R3498" s="346" t="str">
        <f aca="false">N3498&amp;" "&amp;M3498&amp;" "&amp;O3498</f>
        <v>64000 9 1110</v>
      </c>
    </row>
    <row r="3499" customFormat="false" ht="11.25" hidden="false" customHeight="true" outlineLevel="0" collapsed="false">
      <c r="K3499" s="0" t="n">
        <v>2015</v>
      </c>
      <c r="L3499" s="0" t="n">
        <v>70</v>
      </c>
      <c r="M3499" s="0" t="n">
        <v>9</v>
      </c>
      <c r="N3499" s="0" t="n">
        <v>64000</v>
      </c>
      <c r="O3499" s="0" t="n">
        <v>1150</v>
      </c>
      <c r="P3499" s="346" t="n">
        <v>1</v>
      </c>
      <c r="Q3499" s="346" t="str">
        <f aca="false">N3499&amp;" "&amp;O3499</f>
        <v>64000 1150</v>
      </c>
      <c r="R3499" s="346" t="str">
        <f aca="false">N3499&amp;" "&amp;M3499&amp;" "&amp;O3499</f>
        <v>64000 9 1150</v>
      </c>
    </row>
    <row r="3500" customFormat="false" ht="11.25" hidden="false" customHeight="true" outlineLevel="0" collapsed="false">
      <c r="K3500" s="0" t="n">
        <v>2015</v>
      </c>
      <c r="L3500" s="0" t="n">
        <v>70</v>
      </c>
      <c r="M3500" s="0" t="n">
        <v>9</v>
      </c>
      <c r="N3500" s="0" t="n">
        <v>64000</v>
      </c>
      <c r="O3500" s="0" t="n">
        <v>1160</v>
      </c>
      <c r="P3500" s="346" t="n">
        <v>6.04</v>
      </c>
      <c r="Q3500" s="346" t="str">
        <f aca="false">N3500&amp;" "&amp;O3500</f>
        <v>64000 1160</v>
      </c>
      <c r="R3500" s="346" t="str">
        <f aca="false">N3500&amp;" "&amp;M3500&amp;" "&amp;O3500</f>
        <v>64000 9 1160</v>
      </c>
    </row>
    <row r="3501" customFormat="false" ht="11.25" hidden="false" customHeight="true" outlineLevel="0" collapsed="false">
      <c r="K3501" s="0" t="n">
        <v>2015</v>
      </c>
      <c r="L3501" s="0" t="n">
        <v>70</v>
      </c>
      <c r="M3501" s="0" t="n">
        <v>9</v>
      </c>
      <c r="N3501" s="0" t="n">
        <v>64000</v>
      </c>
      <c r="O3501" s="0" t="n">
        <v>1190</v>
      </c>
      <c r="P3501" s="346" t="n">
        <v>20.14</v>
      </c>
      <c r="Q3501" s="346" t="str">
        <f aca="false">N3501&amp;" "&amp;O3501</f>
        <v>64000 1190</v>
      </c>
      <c r="R3501" s="346" t="str">
        <f aca="false">N3501&amp;" "&amp;M3501&amp;" "&amp;O3501</f>
        <v>64000 9 1190</v>
      </c>
    </row>
    <row r="3502" customFormat="false" ht="11.25" hidden="false" customHeight="true" outlineLevel="0" collapsed="false">
      <c r="K3502" s="0" t="n">
        <v>2015</v>
      </c>
      <c r="L3502" s="0" t="n">
        <v>70</v>
      </c>
      <c r="M3502" s="0" t="n">
        <v>9</v>
      </c>
      <c r="N3502" s="0" t="n">
        <v>65000</v>
      </c>
      <c r="O3502" s="0" t="n">
        <v>1110</v>
      </c>
      <c r="P3502" s="346" t="n">
        <v>1</v>
      </c>
      <c r="Q3502" s="346" t="str">
        <f aca="false">N3502&amp;" "&amp;O3502</f>
        <v>65000 1110</v>
      </c>
      <c r="R3502" s="346" t="str">
        <f aca="false">N3502&amp;" "&amp;M3502&amp;" "&amp;O3502</f>
        <v>65000 9 1110</v>
      </c>
    </row>
    <row r="3503" customFormat="false" ht="11.25" hidden="false" customHeight="true" outlineLevel="0" collapsed="false">
      <c r="K3503" s="0" t="n">
        <v>2015</v>
      </c>
      <c r="L3503" s="0" t="n">
        <v>70</v>
      </c>
      <c r="M3503" s="0" t="n">
        <v>9</v>
      </c>
      <c r="N3503" s="0" t="n">
        <v>65000</v>
      </c>
      <c r="O3503" s="0" t="n">
        <v>1150</v>
      </c>
      <c r="P3503" s="346" t="n">
        <v>1</v>
      </c>
      <c r="Q3503" s="346" t="str">
        <f aca="false">N3503&amp;" "&amp;O3503</f>
        <v>65000 1150</v>
      </c>
      <c r="R3503" s="346" t="str">
        <f aca="false">N3503&amp;" "&amp;M3503&amp;" "&amp;O3503</f>
        <v>65000 9 1150</v>
      </c>
    </row>
    <row r="3504" customFormat="false" ht="11.25" hidden="false" customHeight="true" outlineLevel="0" collapsed="false">
      <c r="K3504" s="0" t="n">
        <v>2015</v>
      </c>
      <c r="L3504" s="0" t="n">
        <v>70</v>
      </c>
      <c r="M3504" s="0" t="n">
        <v>9</v>
      </c>
      <c r="N3504" s="0" t="n">
        <v>65000</v>
      </c>
      <c r="O3504" s="0" t="n">
        <v>1190</v>
      </c>
      <c r="P3504" s="346" t="n">
        <v>29.46</v>
      </c>
      <c r="Q3504" s="346" t="str">
        <f aca="false">N3504&amp;" "&amp;O3504</f>
        <v>65000 1190</v>
      </c>
      <c r="R3504" s="346" t="str">
        <f aca="false">N3504&amp;" "&amp;M3504&amp;" "&amp;O3504</f>
        <v>65000 9 1190</v>
      </c>
    </row>
    <row r="3505" customFormat="false" ht="11.25" hidden="false" customHeight="true" outlineLevel="0" collapsed="false">
      <c r="K3505" s="0" t="n">
        <v>2015</v>
      </c>
      <c r="L3505" s="0" t="n">
        <v>70</v>
      </c>
      <c r="M3505" s="0" t="n">
        <v>9</v>
      </c>
      <c r="N3505" s="0" t="n">
        <v>68000</v>
      </c>
      <c r="O3505" s="0" t="n">
        <v>1110</v>
      </c>
      <c r="P3505" s="346" t="n">
        <v>1</v>
      </c>
      <c r="Q3505" s="346" t="str">
        <f aca="false">N3505&amp;" "&amp;O3505</f>
        <v>68000 1110</v>
      </c>
      <c r="R3505" s="346" t="str">
        <f aca="false">N3505&amp;" "&amp;M3505&amp;" "&amp;O3505</f>
        <v>68000 9 1110</v>
      </c>
    </row>
    <row r="3506" customFormat="false" ht="11.25" hidden="false" customHeight="true" outlineLevel="0" collapsed="false">
      <c r="K3506" s="0" t="n">
        <v>2015</v>
      </c>
      <c r="L3506" s="0" t="n">
        <v>70</v>
      </c>
      <c r="M3506" s="0" t="n">
        <v>9</v>
      </c>
      <c r="N3506" s="0" t="n">
        <v>68000</v>
      </c>
      <c r="O3506" s="0" t="n">
        <v>1120</v>
      </c>
      <c r="P3506" s="346" t="n">
        <v>8.18</v>
      </c>
      <c r="Q3506" s="346" t="str">
        <f aca="false">N3506&amp;" "&amp;O3506</f>
        <v>68000 1120</v>
      </c>
      <c r="R3506" s="346" t="str">
        <f aca="false">N3506&amp;" "&amp;M3506&amp;" "&amp;O3506</f>
        <v>68000 9 1120</v>
      </c>
    </row>
    <row r="3507" customFormat="false" ht="11.25" hidden="false" customHeight="true" outlineLevel="0" collapsed="false">
      <c r="K3507" s="0" t="n">
        <v>2015</v>
      </c>
      <c r="L3507" s="0" t="n">
        <v>70</v>
      </c>
      <c r="M3507" s="0" t="n">
        <v>9</v>
      </c>
      <c r="N3507" s="0" t="n">
        <v>68000</v>
      </c>
      <c r="O3507" s="0" t="n">
        <v>1141</v>
      </c>
      <c r="P3507" s="346" t="n">
        <v>4</v>
      </c>
      <c r="Q3507" s="346" t="str">
        <f aca="false">N3507&amp;" "&amp;O3507</f>
        <v>68000 1141</v>
      </c>
      <c r="R3507" s="346" t="str">
        <f aca="false">N3507&amp;" "&amp;M3507&amp;" "&amp;O3507</f>
        <v>68000 9 1141</v>
      </c>
    </row>
    <row r="3508" customFormat="false" ht="11.25" hidden="false" customHeight="true" outlineLevel="0" collapsed="false">
      <c r="K3508" s="0" t="n">
        <v>2015</v>
      </c>
      <c r="L3508" s="0" t="n">
        <v>70</v>
      </c>
      <c r="M3508" s="0" t="n">
        <v>2</v>
      </c>
      <c r="N3508" s="0" t="n">
        <v>61100</v>
      </c>
      <c r="O3508" s="0" t="n">
        <v>1120</v>
      </c>
      <c r="P3508" s="346" t="n">
        <v>120.59</v>
      </c>
      <c r="Q3508" s="346" t="str">
        <f aca="false">N3508&amp;" "&amp;O3508</f>
        <v>61100 1120</v>
      </c>
      <c r="R3508" s="346" t="str">
        <f aca="false">N3508&amp;" "&amp;M3508&amp;" "&amp;O3508</f>
        <v>61100 2 1120</v>
      </c>
    </row>
    <row r="3509" customFormat="false" ht="11.25" hidden="false" customHeight="true" outlineLevel="0" collapsed="false">
      <c r="K3509" s="0" t="n">
        <v>2015</v>
      </c>
      <c r="L3509" s="0" t="n">
        <v>70</v>
      </c>
      <c r="M3509" s="0" t="n">
        <v>2</v>
      </c>
      <c r="N3509" s="0" t="n">
        <v>61100</v>
      </c>
      <c r="O3509" s="0" t="n">
        <v>1151</v>
      </c>
      <c r="P3509" s="346" t="n">
        <v>45.94</v>
      </c>
      <c r="Q3509" s="346" t="str">
        <f aca="false">N3509&amp;" "&amp;O3509</f>
        <v>61100 1151</v>
      </c>
      <c r="R3509" s="346" t="str">
        <f aca="false">N3509&amp;" "&amp;M3509&amp;" "&amp;O3509</f>
        <v>61100 2 1151</v>
      </c>
    </row>
    <row r="3510" customFormat="false" ht="11.25" hidden="false" customHeight="true" outlineLevel="0" collapsed="false">
      <c r="K3510" s="0" t="n">
        <v>2015</v>
      </c>
      <c r="L3510" s="0" t="n">
        <v>70</v>
      </c>
      <c r="M3510" s="0" t="n">
        <v>2</v>
      </c>
      <c r="N3510" s="0" t="n">
        <v>61100</v>
      </c>
      <c r="O3510" s="0" t="n">
        <v>1520</v>
      </c>
      <c r="P3510" s="346" t="n">
        <v>5.32</v>
      </c>
      <c r="Q3510" s="346" t="str">
        <f aca="false">N3510&amp;" "&amp;O3510</f>
        <v>61100 1520</v>
      </c>
      <c r="R3510" s="346" t="str">
        <f aca="false">N3510&amp;" "&amp;M3510&amp;" "&amp;O3510</f>
        <v>61100 2 1520</v>
      </c>
    </row>
    <row r="3511" customFormat="false" ht="11.25" hidden="false" customHeight="true" outlineLevel="0" collapsed="false">
      <c r="K3511" s="0" t="n">
        <v>2015</v>
      </c>
      <c r="L3511" s="0" t="n">
        <v>70</v>
      </c>
      <c r="M3511" s="0" t="n">
        <v>2</v>
      </c>
      <c r="N3511" s="0" t="n">
        <v>61210</v>
      </c>
      <c r="O3511" s="0" t="n">
        <v>1120</v>
      </c>
      <c r="P3511" s="346" t="n">
        <v>3</v>
      </c>
      <c r="Q3511" s="346" t="str">
        <f aca="false">N3511&amp;" "&amp;O3511</f>
        <v>61210 1120</v>
      </c>
      <c r="R3511" s="346" t="str">
        <f aca="false">N3511&amp;" "&amp;M3511&amp;" "&amp;O3511</f>
        <v>61210 2 1120</v>
      </c>
    </row>
    <row r="3512" customFormat="false" ht="11.25" hidden="false" customHeight="true" outlineLevel="0" collapsed="false">
      <c r="K3512" s="0" t="n">
        <v>2015</v>
      </c>
      <c r="L3512" s="0" t="n">
        <v>70</v>
      </c>
      <c r="M3512" s="0" t="n">
        <v>2</v>
      </c>
      <c r="N3512" s="0" t="n">
        <v>61230</v>
      </c>
      <c r="O3512" s="0" t="n">
        <v>1120</v>
      </c>
      <c r="P3512" s="346" t="n">
        <v>0.12</v>
      </c>
      <c r="Q3512" s="346" t="str">
        <f aca="false">N3512&amp;" "&amp;O3512</f>
        <v>61230 1120</v>
      </c>
      <c r="R3512" s="346" t="str">
        <f aca="false">N3512&amp;" "&amp;M3512&amp;" "&amp;O3512</f>
        <v>61230 2 1120</v>
      </c>
    </row>
    <row r="3513" customFormat="false" ht="11.25" hidden="false" customHeight="true" outlineLevel="0" collapsed="false">
      <c r="K3513" s="0" t="n">
        <v>2015</v>
      </c>
      <c r="L3513" s="0" t="n">
        <v>70</v>
      </c>
      <c r="M3513" s="0" t="n">
        <v>2</v>
      </c>
      <c r="N3513" s="0" t="n">
        <v>61310</v>
      </c>
      <c r="O3513" s="0" t="n">
        <v>1110</v>
      </c>
      <c r="P3513" s="346" t="n">
        <v>2.5</v>
      </c>
      <c r="Q3513" s="346" t="str">
        <f aca="false">N3513&amp;" "&amp;O3513</f>
        <v>61310 1110</v>
      </c>
      <c r="R3513" s="346" t="str">
        <f aca="false">N3513&amp;" "&amp;M3513&amp;" "&amp;O3513</f>
        <v>61310 2 1110</v>
      </c>
    </row>
    <row r="3514" customFormat="false" ht="11.25" hidden="false" customHeight="true" outlineLevel="0" collapsed="false">
      <c r="K3514" s="0" t="n">
        <v>2015</v>
      </c>
      <c r="L3514" s="0" t="n">
        <v>70</v>
      </c>
      <c r="M3514" s="0" t="n">
        <v>2</v>
      </c>
      <c r="N3514" s="0" t="n">
        <v>61310</v>
      </c>
      <c r="O3514" s="0" t="n">
        <v>1150</v>
      </c>
      <c r="P3514" s="346" t="n">
        <v>2</v>
      </c>
      <c r="Q3514" s="346" t="str">
        <f aca="false">N3514&amp;" "&amp;O3514</f>
        <v>61310 1150</v>
      </c>
      <c r="R3514" s="346" t="str">
        <f aca="false">N3514&amp;" "&amp;M3514&amp;" "&amp;O3514</f>
        <v>61310 2 1150</v>
      </c>
    </row>
    <row r="3515" customFormat="false" ht="11.25" hidden="false" customHeight="true" outlineLevel="0" collapsed="false">
      <c r="K3515" s="0" t="n">
        <v>2015</v>
      </c>
      <c r="L3515" s="0" t="n">
        <v>70</v>
      </c>
      <c r="M3515" s="0" t="n">
        <v>2</v>
      </c>
      <c r="N3515" s="0" t="n">
        <v>61320</v>
      </c>
      <c r="O3515" s="0" t="n">
        <v>1122</v>
      </c>
      <c r="P3515" s="346" t="n">
        <v>3.1</v>
      </c>
      <c r="Q3515" s="346" t="str">
        <f aca="false">N3515&amp;" "&amp;O3515</f>
        <v>61320 1122</v>
      </c>
      <c r="R3515" s="346" t="str">
        <f aca="false">N3515&amp;" "&amp;M3515&amp;" "&amp;O3515</f>
        <v>61320 2 1122</v>
      </c>
    </row>
    <row r="3516" customFormat="false" ht="11.25" hidden="false" customHeight="true" outlineLevel="0" collapsed="false">
      <c r="K3516" s="0" t="n">
        <v>2015</v>
      </c>
      <c r="L3516" s="0" t="n">
        <v>70</v>
      </c>
      <c r="M3516" s="0" t="n">
        <v>2</v>
      </c>
      <c r="N3516" s="0" t="n">
        <v>61410</v>
      </c>
      <c r="O3516" s="0" t="n">
        <v>1126</v>
      </c>
      <c r="P3516" s="346" t="n">
        <v>6</v>
      </c>
      <c r="Q3516" s="346" t="str">
        <f aca="false">N3516&amp;" "&amp;O3516</f>
        <v>61410 1126</v>
      </c>
      <c r="R3516" s="346" t="str">
        <f aca="false">N3516&amp;" "&amp;M3516&amp;" "&amp;O3516</f>
        <v>61410 2 1126</v>
      </c>
    </row>
    <row r="3517" customFormat="false" ht="11.25" hidden="false" customHeight="true" outlineLevel="0" collapsed="false">
      <c r="K3517" s="0" t="n">
        <v>2015</v>
      </c>
      <c r="L3517" s="0" t="n">
        <v>70</v>
      </c>
      <c r="M3517" s="0" t="n">
        <v>2</v>
      </c>
      <c r="N3517" s="0" t="n">
        <v>61410</v>
      </c>
      <c r="O3517" s="0" t="n">
        <v>1127</v>
      </c>
      <c r="P3517" s="346" t="n">
        <v>1.06</v>
      </c>
      <c r="Q3517" s="346" t="str">
        <f aca="false">N3517&amp;" "&amp;O3517</f>
        <v>61410 1127</v>
      </c>
      <c r="R3517" s="346" t="str">
        <f aca="false">N3517&amp;" "&amp;M3517&amp;" "&amp;O3517</f>
        <v>61410 2 1127</v>
      </c>
    </row>
    <row r="3518" customFormat="false" ht="11.25" hidden="false" customHeight="true" outlineLevel="0" collapsed="false">
      <c r="K3518" s="0" t="n">
        <v>2015</v>
      </c>
      <c r="L3518" s="0" t="n">
        <v>70</v>
      </c>
      <c r="M3518" s="0" t="n">
        <v>2</v>
      </c>
      <c r="N3518" s="0" t="n">
        <v>61410</v>
      </c>
      <c r="O3518" s="0" t="n">
        <v>1150</v>
      </c>
      <c r="P3518" s="346" t="n">
        <v>6.85</v>
      </c>
      <c r="Q3518" s="346" t="str">
        <f aca="false">N3518&amp;" "&amp;O3518</f>
        <v>61410 1150</v>
      </c>
      <c r="R3518" s="346" t="str">
        <f aca="false">N3518&amp;" "&amp;M3518&amp;" "&amp;O3518</f>
        <v>61410 2 1150</v>
      </c>
    </row>
    <row r="3519" customFormat="false" ht="11.25" hidden="false" customHeight="true" outlineLevel="0" collapsed="false">
      <c r="K3519" s="0" t="n">
        <v>2015</v>
      </c>
      <c r="L3519" s="0" t="n">
        <v>70</v>
      </c>
      <c r="M3519" s="0" t="n">
        <v>3</v>
      </c>
      <c r="N3519" s="0" t="n">
        <v>61100</v>
      </c>
      <c r="O3519" s="0" t="n">
        <v>1120</v>
      </c>
      <c r="P3519" s="346" t="n">
        <v>73.9</v>
      </c>
      <c r="Q3519" s="346" t="str">
        <f aca="false">N3519&amp;" "&amp;O3519</f>
        <v>61100 1120</v>
      </c>
      <c r="R3519" s="346" t="str">
        <f aca="false">N3519&amp;" "&amp;M3519&amp;" "&amp;O3519</f>
        <v>61100 3 1120</v>
      </c>
    </row>
    <row r="3520" customFormat="false" ht="11.25" hidden="false" customHeight="true" outlineLevel="0" collapsed="false">
      <c r="K3520" s="0" t="n">
        <v>2015</v>
      </c>
      <c r="L3520" s="0" t="n">
        <v>70</v>
      </c>
      <c r="M3520" s="0" t="n">
        <v>3</v>
      </c>
      <c r="N3520" s="0" t="n">
        <v>61210</v>
      </c>
      <c r="O3520" s="0" t="n">
        <v>1120</v>
      </c>
      <c r="P3520" s="346" t="n">
        <v>3.3</v>
      </c>
      <c r="Q3520" s="346" t="str">
        <f aca="false">N3520&amp;" "&amp;O3520</f>
        <v>61210 1120</v>
      </c>
      <c r="R3520" s="346" t="str">
        <f aca="false">N3520&amp;" "&amp;M3520&amp;" "&amp;O3520</f>
        <v>61210 3 1120</v>
      </c>
    </row>
    <row r="3521" customFormat="false" ht="11.25" hidden="false" customHeight="true" outlineLevel="0" collapsed="false">
      <c r="K3521" s="0" t="n">
        <v>2015</v>
      </c>
      <c r="L3521" s="0" t="n">
        <v>71</v>
      </c>
      <c r="M3521" s="0" t="n">
        <v>9</v>
      </c>
      <c r="N3521" s="0" t="n">
        <v>62100</v>
      </c>
      <c r="O3521" s="0" t="n">
        <v>1110</v>
      </c>
      <c r="P3521" s="346" t="n">
        <v>1.4</v>
      </c>
      <c r="Q3521" s="346" t="str">
        <f aca="false">N3521&amp;" "&amp;O3521</f>
        <v>62100 1110</v>
      </c>
      <c r="R3521" s="346" t="str">
        <f aca="false">N3521&amp;" "&amp;M3521&amp;" "&amp;O3521</f>
        <v>62100 9 1110</v>
      </c>
    </row>
    <row r="3522" customFormat="false" ht="11.25" hidden="false" customHeight="true" outlineLevel="0" collapsed="false">
      <c r="K3522" s="0" t="n">
        <v>2015</v>
      </c>
      <c r="L3522" s="0" t="n">
        <v>71</v>
      </c>
      <c r="M3522" s="0" t="n">
        <v>9</v>
      </c>
      <c r="N3522" s="0" t="n">
        <v>61100</v>
      </c>
      <c r="O3522" s="0" t="n">
        <v>1520</v>
      </c>
      <c r="P3522" s="346" t="n">
        <v>1.6</v>
      </c>
      <c r="Q3522" s="346" t="str">
        <f aca="false">N3522&amp;" "&amp;O3522</f>
        <v>61100 1520</v>
      </c>
      <c r="R3522" s="346" t="str">
        <f aca="false">N3522&amp;" "&amp;M3522&amp;" "&amp;O3522</f>
        <v>61100 9 1520</v>
      </c>
    </row>
    <row r="3523" customFormat="false" ht="11.25" hidden="false" customHeight="true" outlineLevel="0" collapsed="false">
      <c r="K3523" s="0" t="n">
        <v>2015</v>
      </c>
      <c r="L3523" s="0" t="n">
        <v>71</v>
      </c>
      <c r="M3523" s="0" t="n">
        <v>9</v>
      </c>
      <c r="N3523" s="0" t="n">
        <v>62100</v>
      </c>
      <c r="O3523" s="0" t="n">
        <v>1112</v>
      </c>
      <c r="P3523" s="346" t="n">
        <v>1.2</v>
      </c>
      <c r="Q3523" s="346" t="str">
        <f aca="false">N3523&amp;" "&amp;O3523</f>
        <v>62100 1112</v>
      </c>
      <c r="R3523" s="346" t="str">
        <f aca="false">N3523&amp;" "&amp;M3523&amp;" "&amp;O3523</f>
        <v>62100 9 1112</v>
      </c>
    </row>
    <row r="3524" customFormat="false" ht="11.25" hidden="false" customHeight="true" outlineLevel="0" collapsed="false">
      <c r="K3524" s="0" t="n">
        <v>2015</v>
      </c>
      <c r="L3524" s="0" t="n">
        <v>71</v>
      </c>
      <c r="M3524" s="0" t="n">
        <v>9</v>
      </c>
      <c r="N3524" s="0" t="n">
        <v>62100</v>
      </c>
      <c r="O3524" s="0" t="n">
        <v>1113</v>
      </c>
      <c r="P3524" s="346" t="n">
        <v>1.4</v>
      </c>
      <c r="Q3524" s="346" t="str">
        <f aca="false">N3524&amp;" "&amp;O3524</f>
        <v>62100 1113</v>
      </c>
      <c r="R3524" s="346" t="str">
        <f aca="false">N3524&amp;" "&amp;M3524&amp;" "&amp;O3524</f>
        <v>62100 9 1113</v>
      </c>
    </row>
    <row r="3525" customFormat="false" ht="11.25" hidden="false" customHeight="true" outlineLevel="0" collapsed="false">
      <c r="K3525" s="0" t="n">
        <v>2015</v>
      </c>
      <c r="L3525" s="0" t="n">
        <v>71</v>
      </c>
      <c r="M3525" s="0" t="n">
        <v>9</v>
      </c>
      <c r="N3525" s="0" t="n">
        <v>62100</v>
      </c>
      <c r="O3525" s="0" t="n">
        <v>1130</v>
      </c>
      <c r="P3525" s="346" t="n">
        <v>1</v>
      </c>
      <c r="Q3525" s="346" t="str">
        <f aca="false">N3525&amp;" "&amp;O3525</f>
        <v>62100 1130</v>
      </c>
      <c r="R3525" s="346" t="str">
        <f aca="false">N3525&amp;" "&amp;M3525&amp;" "&amp;O3525</f>
        <v>62100 9 1130</v>
      </c>
    </row>
    <row r="3526" customFormat="false" ht="11.25" hidden="false" customHeight="true" outlineLevel="0" collapsed="false">
      <c r="K3526" s="0" t="n">
        <v>2015</v>
      </c>
      <c r="L3526" s="0" t="n">
        <v>71</v>
      </c>
      <c r="M3526" s="0" t="n">
        <v>9</v>
      </c>
      <c r="N3526" s="0" t="n">
        <v>62100</v>
      </c>
      <c r="O3526" s="0" t="n">
        <v>1150</v>
      </c>
      <c r="P3526" s="346" t="n">
        <v>6.9</v>
      </c>
      <c r="Q3526" s="346" t="str">
        <f aca="false">N3526&amp;" "&amp;O3526</f>
        <v>62100 1150</v>
      </c>
      <c r="R3526" s="346" t="str">
        <f aca="false">N3526&amp;" "&amp;M3526&amp;" "&amp;O3526</f>
        <v>62100 9 1150</v>
      </c>
    </row>
    <row r="3527" customFormat="false" ht="11.25" hidden="false" customHeight="true" outlineLevel="0" collapsed="false">
      <c r="K3527" s="0" t="n">
        <v>2015</v>
      </c>
      <c r="L3527" s="0" t="n">
        <v>71</v>
      </c>
      <c r="M3527" s="0" t="n">
        <v>9</v>
      </c>
      <c r="N3527" s="0" t="n">
        <v>62200</v>
      </c>
      <c r="O3527" s="0" t="n">
        <v>1130</v>
      </c>
      <c r="P3527" s="346" t="n">
        <v>5.69</v>
      </c>
      <c r="Q3527" s="346" t="str">
        <f aca="false">N3527&amp;" "&amp;O3527</f>
        <v>62200 1130</v>
      </c>
      <c r="R3527" s="346" t="str">
        <f aca="false">N3527&amp;" "&amp;M3527&amp;" "&amp;O3527</f>
        <v>62200 9 1130</v>
      </c>
    </row>
    <row r="3528" customFormat="false" ht="11.25" hidden="false" customHeight="true" outlineLevel="0" collapsed="false">
      <c r="K3528" s="0" t="n">
        <v>2015</v>
      </c>
      <c r="L3528" s="0" t="n">
        <v>71</v>
      </c>
      <c r="M3528" s="0" t="n">
        <v>9</v>
      </c>
      <c r="N3528" s="0" t="n">
        <v>62200</v>
      </c>
      <c r="O3528" s="0" t="n">
        <v>1131</v>
      </c>
      <c r="P3528" s="346" t="n">
        <v>20.2</v>
      </c>
      <c r="Q3528" s="346" t="str">
        <f aca="false">N3528&amp;" "&amp;O3528</f>
        <v>62200 1131</v>
      </c>
      <c r="R3528" s="346" t="str">
        <f aca="false">N3528&amp;" "&amp;M3528&amp;" "&amp;O3528</f>
        <v>62200 9 1131</v>
      </c>
    </row>
    <row r="3529" customFormat="false" ht="11.25" hidden="false" customHeight="true" outlineLevel="0" collapsed="false">
      <c r="K3529" s="0" t="n">
        <v>2015</v>
      </c>
      <c r="L3529" s="0" t="n">
        <v>71</v>
      </c>
      <c r="M3529" s="0" t="n">
        <v>9</v>
      </c>
      <c r="N3529" s="0" t="n">
        <v>62200</v>
      </c>
      <c r="O3529" s="0" t="n">
        <v>1150</v>
      </c>
      <c r="P3529" s="346" t="n">
        <v>1</v>
      </c>
      <c r="Q3529" s="346" t="str">
        <f aca="false">N3529&amp;" "&amp;O3529</f>
        <v>62200 1150</v>
      </c>
      <c r="R3529" s="346" t="str">
        <f aca="false">N3529&amp;" "&amp;M3529&amp;" "&amp;O3529</f>
        <v>62200 9 1150</v>
      </c>
    </row>
    <row r="3530" customFormat="false" ht="11.25" hidden="false" customHeight="true" outlineLevel="0" collapsed="false">
      <c r="K3530" s="0" t="n">
        <v>2015</v>
      </c>
      <c r="L3530" s="0" t="n">
        <v>71</v>
      </c>
      <c r="M3530" s="0" t="n">
        <v>9</v>
      </c>
      <c r="N3530" s="0" t="n">
        <v>63000</v>
      </c>
      <c r="O3530" s="0" t="n">
        <v>1110</v>
      </c>
      <c r="P3530" s="346" t="n">
        <v>1</v>
      </c>
      <c r="Q3530" s="346" t="str">
        <f aca="false">N3530&amp;" "&amp;O3530</f>
        <v>63000 1110</v>
      </c>
      <c r="R3530" s="346" t="str">
        <f aca="false">N3530&amp;" "&amp;M3530&amp;" "&amp;O3530</f>
        <v>63000 9 1110</v>
      </c>
    </row>
    <row r="3531" customFormat="false" ht="11.25" hidden="false" customHeight="true" outlineLevel="0" collapsed="false">
      <c r="K3531" s="0" t="n">
        <v>2015</v>
      </c>
      <c r="L3531" s="0" t="n">
        <v>71</v>
      </c>
      <c r="M3531" s="0" t="n">
        <v>9</v>
      </c>
      <c r="N3531" s="0" t="n">
        <v>63000</v>
      </c>
      <c r="O3531" s="0" t="n">
        <v>1130</v>
      </c>
      <c r="P3531" s="346" t="n">
        <v>1</v>
      </c>
      <c r="Q3531" s="346" t="str">
        <f aca="false">N3531&amp;" "&amp;O3531</f>
        <v>63000 1130</v>
      </c>
      <c r="R3531" s="346" t="str">
        <f aca="false">N3531&amp;" "&amp;M3531&amp;" "&amp;O3531</f>
        <v>63000 9 1130</v>
      </c>
    </row>
    <row r="3532" customFormat="false" ht="11.25" hidden="false" customHeight="true" outlineLevel="0" collapsed="false">
      <c r="K3532" s="0" t="n">
        <v>2015</v>
      </c>
      <c r="L3532" s="0" t="n">
        <v>71</v>
      </c>
      <c r="M3532" s="0" t="n">
        <v>9</v>
      </c>
      <c r="N3532" s="0" t="n">
        <v>63000</v>
      </c>
      <c r="O3532" s="0" t="n">
        <v>1140</v>
      </c>
      <c r="P3532" s="346" t="n">
        <v>24.64</v>
      </c>
      <c r="Q3532" s="346" t="str">
        <f aca="false">N3532&amp;" "&amp;O3532</f>
        <v>63000 1140</v>
      </c>
      <c r="R3532" s="346" t="str">
        <f aca="false">N3532&amp;" "&amp;M3532&amp;" "&amp;O3532</f>
        <v>63000 9 1140</v>
      </c>
    </row>
    <row r="3533" customFormat="false" ht="11.25" hidden="false" customHeight="true" outlineLevel="0" collapsed="false">
      <c r="K3533" s="0" t="n">
        <v>2015</v>
      </c>
      <c r="L3533" s="0" t="n">
        <v>71</v>
      </c>
      <c r="M3533" s="0" t="n">
        <v>9</v>
      </c>
      <c r="N3533" s="0" t="n">
        <v>63000</v>
      </c>
      <c r="O3533" s="0" t="n">
        <v>1150</v>
      </c>
      <c r="P3533" s="346" t="n">
        <v>1</v>
      </c>
      <c r="Q3533" s="346" t="str">
        <f aca="false">N3533&amp;" "&amp;O3533</f>
        <v>63000 1150</v>
      </c>
      <c r="R3533" s="346" t="str">
        <f aca="false">N3533&amp;" "&amp;M3533&amp;" "&amp;O3533</f>
        <v>63000 9 1150</v>
      </c>
    </row>
    <row r="3534" customFormat="false" ht="11.25" hidden="false" customHeight="true" outlineLevel="0" collapsed="false">
      <c r="K3534" s="0" t="n">
        <v>2015</v>
      </c>
      <c r="L3534" s="0" t="n">
        <v>71</v>
      </c>
      <c r="M3534" s="0" t="n">
        <v>9</v>
      </c>
      <c r="N3534" s="0" t="n">
        <v>63000</v>
      </c>
      <c r="O3534" s="0" t="n">
        <v>1160</v>
      </c>
      <c r="P3534" s="346" t="n">
        <v>9.7</v>
      </c>
      <c r="Q3534" s="346" t="str">
        <f aca="false">N3534&amp;" "&amp;O3534</f>
        <v>63000 1160</v>
      </c>
      <c r="R3534" s="346" t="str">
        <f aca="false">N3534&amp;" "&amp;M3534&amp;" "&amp;O3534</f>
        <v>63000 9 1160</v>
      </c>
    </row>
    <row r="3535" customFormat="false" ht="11.25" hidden="false" customHeight="true" outlineLevel="0" collapsed="false">
      <c r="K3535" s="0" t="n">
        <v>2015</v>
      </c>
      <c r="L3535" s="0" t="n">
        <v>71</v>
      </c>
      <c r="M3535" s="0" t="n">
        <v>9</v>
      </c>
      <c r="N3535" s="0" t="n">
        <v>63000</v>
      </c>
      <c r="O3535" s="0" t="n">
        <v>1170</v>
      </c>
      <c r="P3535" s="346" t="n">
        <v>185.11</v>
      </c>
      <c r="Q3535" s="346" t="str">
        <f aca="false">N3535&amp;" "&amp;O3535</f>
        <v>63000 1170</v>
      </c>
      <c r="R3535" s="346" t="str">
        <f aca="false">N3535&amp;" "&amp;M3535&amp;" "&amp;O3535</f>
        <v>63000 9 1170</v>
      </c>
    </row>
    <row r="3536" customFormat="false" ht="11.25" hidden="false" customHeight="true" outlineLevel="0" collapsed="false">
      <c r="K3536" s="0" t="n">
        <v>2015</v>
      </c>
      <c r="L3536" s="0" t="n">
        <v>71</v>
      </c>
      <c r="M3536" s="0" t="n">
        <v>9</v>
      </c>
      <c r="N3536" s="0" t="n">
        <v>64000</v>
      </c>
      <c r="O3536" s="0" t="n">
        <v>1110</v>
      </c>
      <c r="P3536" s="346" t="n">
        <v>1</v>
      </c>
      <c r="Q3536" s="346" t="str">
        <f aca="false">N3536&amp;" "&amp;O3536</f>
        <v>64000 1110</v>
      </c>
      <c r="R3536" s="346" t="str">
        <f aca="false">N3536&amp;" "&amp;M3536&amp;" "&amp;O3536</f>
        <v>64000 9 1110</v>
      </c>
    </row>
    <row r="3537" customFormat="false" ht="11.25" hidden="false" customHeight="true" outlineLevel="0" collapsed="false">
      <c r="K3537" s="0" t="n">
        <v>2015</v>
      </c>
      <c r="L3537" s="0" t="n">
        <v>71</v>
      </c>
      <c r="M3537" s="0" t="n">
        <v>9</v>
      </c>
      <c r="N3537" s="0" t="n">
        <v>64000</v>
      </c>
      <c r="O3537" s="0" t="n">
        <v>1130</v>
      </c>
      <c r="P3537" s="346" t="n">
        <v>1</v>
      </c>
      <c r="Q3537" s="346" t="str">
        <f aca="false">N3537&amp;" "&amp;O3537</f>
        <v>64000 1130</v>
      </c>
      <c r="R3537" s="346" t="str">
        <f aca="false">N3537&amp;" "&amp;M3537&amp;" "&amp;O3537</f>
        <v>64000 9 1130</v>
      </c>
    </row>
    <row r="3538" customFormat="false" ht="11.25" hidden="false" customHeight="true" outlineLevel="0" collapsed="false">
      <c r="K3538" s="0" t="n">
        <v>2015</v>
      </c>
      <c r="L3538" s="0" t="n">
        <v>71</v>
      </c>
      <c r="M3538" s="0" t="n">
        <v>9</v>
      </c>
      <c r="N3538" s="0" t="n">
        <v>64000</v>
      </c>
      <c r="O3538" s="0" t="n">
        <v>1150</v>
      </c>
      <c r="P3538" s="346" t="n">
        <v>1.2</v>
      </c>
      <c r="Q3538" s="346" t="str">
        <f aca="false">N3538&amp;" "&amp;O3538</f>
        <v>64000 1150</v>
      </c>
      <c r="R3538" s="346" t="str">
        <f aca="false">N3538&amp;" "&amp;M3538&amp;" "&amp;O3538</f>
        <v>64000 9 1150</v>
      </c>
    </row>
    <row r="3539" customFormat="false" ht="11.25" hidden="false" customHeight="true" outlineLevel="0" collapsed="false">
      <c r="K3539" s="0" t="n">
        <v>2015</v>
      </c>
      <c r="L3539" s="0" t="n">
        <v>71</v>
      </c>
      <c r="M3539" s="0" t="n">
        <v>9</v>
      </c>
      <c r="N3539" s="0" t="n">
        <v>64000</v>
      </c>
      <c r="O3539" s="0" t="n">
        <v>1160</v>
      </c>
      <c r="P3539" s="346" t="n">
        <v>15.2</v>
      </c>
      <c r="Q3539" s="346" t="str">
        <f aca="false">N3539&amp;" "&amp;O3539</f>
        <v>64000 1160</v>
      </c>
      <c r="R3539" s="346" t="str">
        <f aca="false">N3539&amp;" "&amp;M3539&amp;" "&amp;O3539</f>
        <v>64000 9 1160</v>
      </c>
    </row>
    <row r="3540" customFormat="false" ht="11.25" hidden="false" customHeight="true" outlineLevel="0" collapsed="false">
      <c r="K3540" s="0" t="n">
        <v>2015</v>
      </c>
      <c r="L3540" s="0" t="n">
        <v>71</v>
      </c>
      <c r="M3540" s="0" t="n">
        <v>9</v>
      </c>
      <c r="N3540" s="0" t="n">
        <v>64000</v>
      </c>
      <c r="O3540" s="0" t="n">
        <v>1190</v>
      </c>
      <c r="P3540" s="346" t="n">
        <v>59.19</v>
      </c>
      <c r="Q3540" s="346" t="str">
        <f aca="false">N3540&amp;" "&amp;O3540</f>
        <v>64000 1190</v>
      </c>
      <c r="R3540" s="346" t="str">
        <f aca="false">N3540&amp;" "&amp;M3540&amp;" "&amp;O3540</f>
        <v>64000 9 1190</v>
      </c>
    </row>
    <row r="3541" customFormat="false" ht="11.25" hidden="false" customHeight="true" outlineLevel="0" collapsed="false">
      <c r="K3541" s="0" t="n">
        <v>2015</v>
      </c>
      <c r="L3541" s="0" t="n">
        <v>71</v>
      </c>
      <c r="M3541" s="0" t="n">
        <v>9</v>
      </c>
      <c r="N3541" s="0" t="n">
        <v>65000</v>
      </c>
      <c r="O3541" s="0" t="n">
        <v>1110</v>
      </c>
      <c r="P3541" s="346" t="n">
        <v>2.2</v>
      </c>
      <c r="Q3541" s="346" t="str">
        <f aca="false">N3541&amp;" "&amp;O3541</f>
        <v>65000 1110</v>
      </c>
      <c r="R3541" s="346" t="str">
        <f aca="false">N3541&amp;" "&amp;M3541&amp;" "&amp;O3541</f>
        <v>65000 9 1110</v>
      </c>
    </row>
    <row r="3542" customFormat="false" ht="11.25" hidden="false" customHeight="true" outlineLevel="0" collapsed="false">
      <c r="K3542" s="0" t="n">
        <v>2015</v>
      </c>
      <c r="L3542" s="0" t="n">
        <v>71</v>
      </c>
      <c r="M3542" s="0" t="n">
        <v>9</v>
      </c>
      <c r="N3542" s="0" t="n">
        <v>65000</v>
      </c>
      <c r="O3542" s="0" t="n">
        <v>1150</v>
      </c>
      <c r="P3542" s="346" t="n">
        <v>1</v>
      </c>
      <c r="Q3542" s="346" t="str">
        <f aca="false">N3542&amp;" "&amp;O3542</f>
        <v>65000 1150</v>
      </c>
      <c r="R3542" s="346" t="str">
        <f aca="false">N3542&amp;" "&amp;M3542&amp;" "&amp;O3542</f>
        <v>65000 9 1150</v>
      </c>
    </row>
    <row r="3543" customFormat="false" ht="11.25" hidden="false" customHeight="true" outlineLevel="0" collapsed="false">
      <c r="K3543" s="0" t="n">
        <v>2015</v>
      </c>
      <c r="L3543" s="0" t="n">
        <v>71</v>
      </c>
      <c r="M3543" s="0" t="n">
        <v>9</v>
      </c>
      <c r="N3543" s="0" t="n">
        <v>65000</v>
      </c>
      <c r="O3543" s="0" t="n">
        <v>1190</v>
      </c>
      <c r="P3543" s="346" t="n">
        <v>87.16</v>
      </c>
      <c r="Q3543" s="346" t="str">
        <f aca="false">N3543&amp;" "&amp;O3543</f>
        <v>65000 1190</v>
      </c>
      <c r="R3543" s="346" t="str">
        <f aca="false">N3543&amp;" "&amp;M3543&amp;" "&amp;O3543</f>
        <v>65000 9 1190</v>
      </c>
    </row>
    <row r="3544" customFormat="false" ht="11.25" hidden="false" customHeight="true" outlineLevel="0" collapsed="false">
      <c r="K3544" s="0" t="n">
        <v>2015</v>
      </c>
      <c r="L3544" s="0" t="n">
        <v>71</v>
      </c>
      <c r="M3544" s="0" t="n">
        <v>9</v>
      </c>
      <c r="N3544" s="0" t="n">
        <v>68000</v>
      </c>
      <c r="O3544" s="0" t="n">
        <v>1110</v>
      </c>
      <c r="P3544" s="346" t="n">
        <v>2.2</v>
      </c>
      <c r="Q3544" s="346" t="str">
        <f aca="false">N3544&amp;" "&amp;O3544</f>
        <v>68000 1110</v>
      </c>
      <c r="R3544" s="346" t="str">
        <f aca="false">N3544&amp;" "&amp;M3544&amp;" "&amp;O3544</f>
        <v>68000 9 1110</v>
      </c>
    </row>
    <row r="3545" customFormat="false" ht="11.25" hidden="false" customHeight="true" outlineLevel="0" collapsed="false">
      <c r="K3545" s="0" t="n">
        <v>2015</v>
      </c>
      <c r="L3545" s="0" t="n">
        <v>71</v>
      </c>
      <c r="M3545" s="0" t="n">
        <v>9</v>
      </c>
      <c r="N3545" s="0" t="n">
        <v>68000</v>
      </c>
      <c r="O3545" s="0" t="n">
        <v>1120</v>
      </c>
      <c r="P3545" s="346" t="n">
        <v>7.4</v>
      </c>
      <c r="Q3545" s="346" t="str">
        <f aca="false">N3545&amp;" "&amp;O3545</f>
        <v>68000 1120</v>
      </c>
      <c r="R3545" s="346" t="str">
        <f aca="false">N3545&amp;" "&amp;M3545&amp;" "&amp;O3545</f>
        <v>68000 9 1120</v>
      </c>
    </row>
    <row r="3546" customFormat="false" ht="11.25" hidden="false" customHeight="true" outlineLevel="0" collapsed="false">
      <c r="K3546" s="0" t="n">
        <v>2015</v>
      </c>
      <c r="L3546" s="0" t="n">
        <v>71</v>
      </c>
      <c r="M3546" s="0" t="n">
        <v>9</v>
      </c>
      <c r="N3546" s="0" t="n">
        <v>68000</v>
      </c>
      <c r="O3546" s="0" t="n">
        <v>1133</v>
      </c>
      <c r="P3546" s="346" t="n">
        <v>4.2</v>
      </c>
      <c r="Q3546" s="346" t="str">
        <f aca="false">N3546&amp;" "&amp;O3546</f>
        <v>68000 1133</v>
      </c>
      <c r="R3546" s="346" t="str">
        <f aca="false">N3546&amp;" "&amp;M3546&amp;" "&amp;O3546</f>
        <v>68000 9 1133</v>
      </c>
    </row>
    <row r="3547" customFormat="false" ht="11.25" hidden="false" customHeight="true" outlineLevel="0" collapsed="false">
      <c r="K3547" s="0" t="n">
        <v>2015</v>
      </c>
      <c r="L3547" s="0" t="n">
        <v>71</v>
      </c>
      <c r="M3547" s="0" t="n">
        <v>9</v>
      </c>
      <c r="N3547" s="0" t="n">
        <v>68000</v>
      </c>
      <c r="O3547" s="0" t="n">
        <v>1141</v>
      </c>
      <c r="P3547" s="346" t="n">
        <v>8</v>
      </c>
      <c r="Q3547" s="346" t="str">
        <f aca="false">N3547&amp;" "&amp;O3547</f>
        <v>68000 1141</v>
      </c>
      <c r="R3547" s="346" t="str">
        <f aca="false">N3547&amp;" "&amp;M3547&amp;" "&amp;O3547</f>
        <v>68000 9 1141</v>
      </c>
    </row>
    <row r="3548" customFormat="false" ht="11.25" hidden="false" customHeight="true" outlineLevel="0" collapsed="false">
      <c r="K3548" s="0" t="n">
        <v>2015</v>
      </c>
      <c r="L3548" s="0" t="n">
        <v>71</v>
      </c>
      <c r="M3548" s="0" t="n">
        <v>9</v>
      </c>
      <c r="N3548" s="0" t="n">
        <v>68000</v>
      </c>
      <c r="O3548" s="0" t="n">
        <v>1150</v>
      </c>
      <c r="P3548" s="346" t="n">
        <v>1.2</v>
      </c>
      <c r="Q3548" s="346" t="str">
        <f aca="false">N3548&amp;" "&amp;O3548</f>
        <v>68000 1150</v>
      </c>
      <c r="R3548" s="346" t="str">
        <f aca="false">N3548&amp;" "&amp;M3548&amp;" "&amp;O3548</f>
        <v>68000 9 1150</v>
      </c>
    </row>
    <row r="3549" customFormat="false" ht="11.25" hidden="false" customHeight="true" outlineLevel="0" collapsed="false">
      <c r="K3549" s="0" t="n">
        <v>2015</v>
      </c>
      <c r="L3549" s="0" t="n">
        <v>71</v>
      </c>
      <c r="M3549" s="0" t="n">
        <v>2</v>
      </c>
      <c r="N3549" s="0" t="n">
        <v>61100</v>
      </c>
      <c r="O3549" s="0" t="n">
        <v>1120</v>
      </c>
      <c r="P3549" s="346" t="n">
        <v>457.43</v>
      </c>
      <c r="Q3549" s="346" t="str">
        <f aca="false">N3549&amp;" "&amp;O3549</f>
        <v>61100 1120</v>
      </c>
      <c r="R3549" s="346" t="str">
        <f aca="false">N3549&amp;" "&amp;M3549&amp;" "&amp;O3549</f>
        <v>61100 2 1120</v>
      </c>
    </row>
    <row r="3550" customFormat="false" ht="11.25" hidden="false" customHeight="true" outlineLevel="0" collapsed="false">
      <c r="K3550" s="0" t="n">
        <v>2015</v>
      </c>
      <c r="L3550" s="0" t="n">
        <v>71</v>
      </c>
      <c r="M3550" s="0" t="n">
        <v>2</v>
      </c>
      <c r="N3550" s="0" t="n">
        <v>61100</v>
      </c>
      <c r="O3550" s="0" t="n">
        <v>1151</v>
      </c>
      <c r="P3550" s="346" t="n">
        <v>108.52</v>
      </c>
      <c r="Q3550" s="346" t="str">
        <f aca="false">N3550&amp;" "&amp;O3550</f>
        <v>61100 1151</v>
      </c>
      <c r="R3550" s="346" t="str">
        <f aca="false">N3550&amp;" "&amp;M3550&amp;" "&amp;O3550</f>
        <v>61100 2 1151</v>
      </c>
    </row>
    <row r="3551" customFormat="false" ht="11.25" hidden="false" customHeight="true" outlineLevel="0" collapsed="false">
      <c r="K3551" s="0" t="n">
        <v>2015</v>
      </c>
      <c r="L3551" s="0" t="n">
        <v>71</v>
      </c>
      <c r="M3551" s="0" t="n">
        <v>2</v>
      </c>
      <c r="N3551" s="0" t="n">
        <v>61100</v>
      </c>
      <c r="O3551" s="0" t="n">
        <v>1520</v>
      </c>
      <c r="P3551" s="346" t="n">
        <v>35.85</v>
      </c>
      <c r="Q3551" s="346" t="str">
        <f aca="false">N3551&amp;" "&amp;O3551</f>
        <v>61100 1520</v>
      </c>
      <c r="R3551" s="346" t="str">
        <f aca="false">N3551&amp;" "&amp;M3551&amp;" "&amp;O3551</f>
        <v>61100 2 1520</v>
      </c>
    </row>
    <row r="3552" customFormat="false" ht="11.25" hidden="false" customHeight="true" outlineLevel="0" collapsed="false">
      <c r="K3552" s="0" t="n">
        <v>2015</v>
      </c>
      <c r="L3552" s="0" t="n">
        <v>71</v>
      </c>
      <c r="M3552" s="0" t="n">
        <v>2</v>
      </c>
      <c r="N3552" s="0" t="n">
        <v>61210</v>
      </c>
      <c r="O3552" s="0" t="n">
        <v>1110</v>
      </c>
      <c r="P3552" s="346" t="n">
        <v>0.25</v>
      </c>
      <c r="Q3552" s="346" t="str">
        <f aca="false">N3552&amp;" "&amp;O3552</f>
        <v>61210 1110</v>
      </c>
      <c r="R3552" s="346" t="str">
        <f aca="false">N3552&amp;" "&amp;M3552&amp;" "&amp;O3552</f>
        <v>61210 2 1110</v>
      </c>
    </row>
    <row r="3553" customFormat="false" ht="11.25" hidden="false" customHeight="true" outlineLevel="0" collapsed="false">
      <c r="K3553" s="0" t="n">
        <v>2015</v>
      </c>
      <c r="L3553" s="0" t="n">
        <v>71</v>
      </c>
      <c r="M3553" s="0" t="n">
        <v>2</v>
      </c>
      <c r="N3553" s="0" t="n">
        <v>61210</v>
      </c>
      <c r="O3553" s="0" t="n">
        <v>1120</v>
      </c>
      <c r="P3553" s="346" t="n">
        <v>16.95</v>
      </c>
      <c r="Q3553" s="346" t="str">
        <f aca="false">N3553&amp;" "&amp;O3553</f>
        <v>61210 1120</v>
      </c>
      <c r="R3553" s="346" t="str">
        <f aca="false">N3553&amp;" "&amp;M3553&amp;" "&amp;O3553</f>
        <v>61210 2 1120</v>
      </c>
    </row>
    <row r="3554" customFormat="false" ht="11.25" hidden="false" customHeight="true" outlineLevel="0" collapsed="false">
      <c r="K3554" s="0" t="n">
        <v>2015</v>
      </c>
      <c r="L3554" s="0" t="n">
        <v>71</v>
      </c>
      <c r="M3554" s="0" t="n">
        <v>2</v>
      </c>
      <c r="N3554" s="0" t="n">
        <v>61220</v>
      </c>
      <c r="O3554" s="0" t="n">
        <v>1130</v>
      </c>
      <c r="P3554" s="346" t="n">
        <v>1</v>
      </c>
      <c r="Q3554" s="346" t="str">
        <f aca="false">N3554&amp;" "&amp;O3554</f>
        <v>61220 1130</v>
      </c>
      <c r="R3554" s="346" t="str">
        <f aca="false">N3554&amp;" "&amp;M3554&amp;" "&amp;O3554</f>
        <v>61220 2 1130</v>
      </c>
    </row>
    <row r="3555" customFormat="false" ht="11.25" hidden="false" customHeight="true" outlineLevel="0" collapsed="false">
      <c r="K3555" s="0" t="n">
        <v>2015</v>
      </c>
      <c r="L3555" s="0" t="n">
        <v>71</v>
      </c>
      <c r="M3555" s="0" t="n">
        <v>2</v>
      </c>
      <c r="N3555" s="0" t="n">
        <v>61220</v>
      </c>
      <c r="O3555" s="0" t="n">
        <v>1150</v>
      </c>
      <c r="P3555" s="346" t="n">
        <v>1</v>
      </c>
      <c r="Q3555" s="346" t="str">
        <f aca="false">N3555&amp;" "&amp;O3555</f>
        <v>61220 1150</v>
      </c>
      <c r="R3555" s="346" t="str">
        <f aca="false">N3555&amp;" "&amp;M3555&amp;" "&amp;O3555</f>
        <v>61220 2 1150</v>
      </c>
    </row>
    <row r="3556" customFormat="false" ht="11.25" hidden="false" customHeight="true" outlineLevel="0" collapsed="false">
      <c r="K3556" s="0" t="n">
        <v>2015</v>
      </c>
      <c r="L3556" s="0" t="n">
        <v>71</v>
      </c>
      <c r="M3556" s="0" t="n">
        <v>2</v>
      </c>
      <c r="N3556" s="0" t="n">
        <v>61230</v>
      </c>
      <c r="O3556" s="0" t="n">
        <v>1120</v>
      </c>
      <c r="P3556" s="346" t="n">
        <v>2.48</v>
      </c>
      <c r="Q3556" s="346" t="str">
        <f aca="false">N3556&amp;" "&amp;O3556</f>
        <v>61230 1120</v>
      </c>
      <c r="R3556" s="346" t="str">
        <f aca="false">N3556&amp;" "&amp;M3556&amp;" "&amp;O3556</f>
        <v>61230 2 1120</v>
      </c>
    </row>
    <row r="3557" customFormat="false" ht="11.25" hidden="false" customHeight="true" outlineLevel="0" collapsed="false">
      <c r="K3557" s="0" t="n">
        <v>2015</v>
      </c>
      <c r="L3557" s="0" t="n">
        <v>71</v>
      </c>
      <c r="M3557" s="0" t="n">
        <v>2</v>
      </c>
      <c r="N3557" s="0" t="n">
        <v>61310</v>
      </c>
      <c r="O3557" s="0" t="n">
        <v>1110</v>
      </c>
      <c r="P3557" s="346" t="n">
        <v>5.35</v>
      </c>
      <c r="Q3557" s="346" t="str">
        <f aca="false">N3557&amp;" "&amp;O3557</f>
        <v>61310 1110</v>
      </c>
      <c r="R3557" s="346" t="str">
        <f aca="false">N3557&amp;" "&amp;M3557&amp;" "&amp;O3557</f>
        <v>61310 2 1110</v>
      </c>
    </row>
    <row r="3558" customFormat="false" ht="11.25" hidden="false" customHeight="true" outlineLevel="0" collapsed="false">
      <c r="K3558" s="0" t="n">
        <v>2015</v>
      </c>
      <c r="L3558" s="0" t="n">
        <v>71</v>
      </c>
      <c r="M3558" s="0" t="n">
        <v>2</v>
      </c>
      <c r="N3558" s="0" t="n">
        <v>61310</v>
      </c>
      <c r="O3558" s="0" t="n">
        <v>1150</v>
      </c>
      <c r="P3558" s="346" t="n">
        <v>3.4</v>
      </c>
      <c r="Q3558" s="346" t="str">
        <f aca="false">N3558&amp;" "&amp;O3558</f>
        <v>61310 1150</v>
      </c>
      <c r="R3558" s="346" t="str">
        <f aca="false">N3558&amp;" "&amp;M3558&amp;" "&amp;O3558</f>
        <v>61310 2 1150</v>
      </c>
    </row>
    <row r="3559" customFormat="false" ht="11.25" hidden="false" customHeight="true" outlineLevel="0" collapsed="false">
      <c r="K3559" s="0" t="n">
        <v>2015</v>
      </c>
      <c r="L3559" s="0" t="n">
        <v>71</v>
      </c>
      <c r="M3559" s="0" t="n">
        <v>2</v>
      </c>
      <c r="N3559" s="0" t="n">
        <v>61320</v>
      </c>
      <c r="O3559" s="0" t="n">
        <v>1122</v>
      </c>
      <c r="P3559" s="346" t="n">
        <v>11.9</v>
      </c>
      <c r="Q3559" s="346" t="str">
        <f aca="false">N3559&amp;" "&amp;O3559</f>
        <v>61320 1122</v>
      </c>
      <c r="R3559" s="346" t="str">
        <f aca="false">N3559&amp;" "&amp;M3559&amp;" "&amp;O3559</f>
        <v>61320 2 1122</v>
      </c>
    </row>
    <row r="3560" customFormat="false" ht="11.25" hidden="false" customHeight="true" outlineLevel="0" collapsed="false">
      <c r="K3560" s="0" t="n">
        <v>2015</v>
      </c>
      <c r="L3560" s="0" t="n">
        <v>71</v>
      </c>
      <c r="M3560" s="0" t="n">
        <v>2</v>
      </c>
      <c r="N3560" s="0" t="n">
        <v>61320</v>
      </c>
      <c r="O3560" s="0" t="n">
        <v>1150</v>
      </c>
      <c r="P3560" s="346" t="n">
        <v>1.2</v>
      </c>
      <c r="Q3560" s="346" t="str">
        <f aca="false">N3560&amp;" "&amp;O3560</f>
        <v>61320 1150</v>
      </c>
      <c r="R3560" s="346" t="str">
        <f aca="false">N3560&amp;" "&amp;M3560&amp;" "&amp;O3560</f>
        <v>61320 2 1150</v>
      </c>
    </row>
    <row r="3561" customFormat="false" ht="11.25" hidden="false" customHeight="true" outlineLevel="0" collapsed="false">
      <c r="K3561" s="0" t="n">
        <v>2015</v>
      </c>
      <c r="L3561" s="0" t="n">
        <v>71</v>
      </c>
      <c r="M3561" s="0" t="n">
        <v>2</v>
      </c>
      <c r="N3561" s="0" t="n">
        <v>61410</v>
      </c>
      <c r="O3561" s="0" t="n">
        <v>1126</v>
      </c>
      <c r="P3561" s="346" t="n">
        <v>15.19</v>
      </c>
      <c r="Q3561" s="346" t="str">
        <f aca="false">N3561&amp;" "&amp;O3561</f>
        <v>61410 1126</v>
      </c>
      <c r="R3561" s="346" t="str">
        <f aca="false">N3561&amp;" "&amp;M3561&amp;" "&amp;O3561</f>
        <v>61410 2 1126</v>
      </c>
    </row>
    <row r="3562" customFormat="false" ht="11.25" hidden="false" customHeight="true" outlineLevel="0" collapsed="false">
      <c r="K3562" s="0" t="n">
        <v>2015</v>
      </c>
      <c r="L3562" s="0" t="n">
        <v>71</v>
      </c>
      <c r="M3562" s="0" t="n">
        <v>2</v>
      </c>
      <c r="N3562" s="0" t="n">
        <v>61410</v>
      </c>
      <c r="O3562" s="0" t="n">
        <v>1127</v>
      </c>
      <c r="P3562" s="346" t="n">
        <v>9.2</v>
      </c>
      <c r="Q3562" s="346" t="str">
        <f aca="false">N3562&amp;" "&amp;O3562</f>
        <v>61410 1127</v>
      </c>
      <c r="R3562" s="346" t="str">
        <f aca="false">N3562&amp;" "&amp;M3562&amp;" "&amp;O3562</f>
        <v>61410 2 1127</v>
      </c>
    </row>
    <row r="3563" customFormat="false" ht="11.25" hidden="false" customHeight="true" outlineLevel="0" collapsed="false">
      <c r="K3563" s="0" t="n">
        <v>2015</v>
      </c>
      <c r="L3563" s="0" t="n">
        <v>71</v>
      </c>
      <c r="M3563" s="0" t="n">
        <v>2</v>
      </c>
      <c r="N3563" s="0" t="n">
        <v>61410</v>
      </c>
      <c r="O3563" s="0" t="n">
        <v>1150</v>
      </c>
      <c r="P3563" s="346" t="n">
        <v>23.8</v>
      </c>
      <c r="Q3563" s="346" t="str">
        <f aca="false">N3563&amp;" "&amp;O3563</f>
        <v>61410 1150</v>
      </c>
      <c r="R3563" s="346" t="str">
        <f aca="false">N3563&amp;" "&amp;M3563&amp;" "&amp;O3563</f>
        <v>61410 2 1150</v>
      </c>
    </row>
    <row r="3564" customFormat="false" ht="11.25" hidden="false" customHeight="true" outlineLevel="0" collapsed="false">
      <c r="K3564" s="0" t="n">
        <v>2015</v>
      </c>
      <c r="L3564" s="0" t="n">
        <v>71</v>
      </c>
      <c r="M3564" s="0" t="n">
        <v>3</v>
      </c>
      <c r="N3564" s="0" t="n">
        <v>61100</v>
      </c>
      <c r="O3564" s="0" t="n">
        <v>1120</v>
      </c>
      <c r="P3564" s="346" t="n">
        <v>220</v>
      </c>
      <c r="Q3564" s="346" t="str">
        <f aca="false">N3564&amp;" "&amp;O3564</f>
        <v>61100 1120</v>
      </c>
      <c r="R3564" s="346" t="str">
        <f aca="false">N3564&amp;" "&amp;M3564&amp;" "&amp;O3564</f>
        <v>61100 3 1120</v>
      </c>
    </row>
    <row r="3565" customFormat="false" ht="11.25" hidden="false" customHeight="true" outlineLevel="0" collapsed="false">
      <c r="K3565" s="0" t="n">
        <v>2015</v>
      </c>
      <c r="L3565" s="0" t="n">
        <v>71</v>
      </c>
      <c r="M3565" s="0" t="n">
        <v>3</v>
      </c>
      <c r="N3565" s="0" t="n">
        <v>61100</v>
      </c>
      <c r="O3565" s="0" t="n">
        <v>1151</v>
      </c>
      <c r="P3565" s="346" t="n">
        <v>31.49</v>
      </c>
      <c r="Q3565" s="346" t="str">
        <f aca="false">N3565&amp;" "&amp;O3565</f>
        <v>61100 1151</v>
      </c>
      <c r="R3565" s="346" t="str">
        <f aca="false">N3565&amp;" "&amp;M3565&amp;" "&amp;O3565</f>
        <v>61100 3 1151</v>
      </c>
    </row>
    <row r="3566" customFormat="false" ht="11.25" hidden="false" customHeight="true" outlineLevel="0" collapsed="false">
      <c r="K3566" s="0" t="n">
        <v>2015</v>
      </c>
      <c r="L3566" s="0" t="n">
        <v>71</v>
      </c>
      <c r="M3566" s="0" t="n">
        <v>3</v>
      </c>
      <c r="N3566" s="0" t="n">
        <v>61100</v>
      </c>
      <c r="O3566" s="0" t="n">
        <v>1520</v>
      </c>
      <c r="P3566" s="346" t="n">
        <v>17.11</v>
      </c>
      <c r="Q3566" s="346" t="str">
        <f aca="false">N3566&amp;" "&amp;O3566</f>
        <v>61100 1520</v>
      </c>
      <c r="R3566" s="346" t="str">
        <f aca="false">N3566&amp;" "&amp;M3566&amp;" "&amp;O3566</f>
        <v>61100 3 1520</v>
      </c>
    </row>
    <row r="3567" customFormat="false" ht="11.25" hidden="false" customHeight="true" outlineLevel="0" collapsed="false">
      <c r="K3567" s="0" t="n">
        <v>2015</v>
      </c>
      <c r="L3567" s="0" t="n">
        <v>71</v>
      </c>
      <c r="M3567" s="0" t="n">
        <v>3</v>
      </c>
      <c r="N3567" s="0" t="n">
        <v>61210</v>
      </c>
      <c r="O3567" s="0" t="n">
        <v>1110</v>
      </c>
      <c r="P3567" s="346" t="n">
        <v>0.25</v>
      </c>
      <c r="Q3567" s="346" t="str">
        <f aca="false">N3567&amp;" "&amp;O3567</f>
        <v>61210 1110</v>
      </c>
      <c r="R3567" s="346" t="str">
        <f aca="false">N3567&amp;" "&amp;M3567&amp;" "&amp;O3567</f>
        <v>61210 3 1110</v>
      </c>
    </row>
    <row r="3568" customFormat="false" ht="11.25" hidden="false" customHeight="true" outlineLevel="0" collapsed="false">
      <c r="K3568" s="0" t="n">
        <v>2015</v>
      </c>
      <c r="L3568" s="0" t="n">
        <v>71</v>
      </c>
      <c r="M3568" s="0" t="n">
        <v>3</v>
      </c>
      <c r="N3568" s="0" t="n">
        <v>61210</v>
      </c>
      <c r="O3568" s="0" t="n">
        <v>1120</v>
      </c>
      <c r="P3568" s="346" t="n">
        <v>13</v>
      </c>
      <c r="Q3568" s="346" t="str">
        <f aca="false">N3568&amp;" "&amp;O3568</f>
        <v>61210 1120</v>
      </c>
      <c r="R3568" s="346" t="str">
        <f aca="false">N3568&amp;" "&amp;M3568&amp;" "&amp;O3568</f>
        <v>61210 3 1120</v>
      </c>
    </row>
    <row r="3569" customFormat="false" ht="11.25" hidden="false" customHeight="true" outlineLevel="0" collapsed="false">
      <c r="K3569" s="0" t="n">
        <v>2015</v>
      </c>
      <c r="L3569" s="0" t="n">
        <v>71</v>
      </c>
      <c r="M3569" s="0" t="n">
        <v>3</v>
      </c>
      <c r="N3569" s="0" t="n">
        <v>61220</v>
      </c>
      <c r="O3569" s="0" t="n">
        <v>1130</v>
      </c>
      <c r="P3569" s="346" t="n">
        <v>1</v>
      </c>
      <c r="Q3569" s="346" t="str">
        <f aca="false">N3569&amp;" "&amp;O3569</f>
        <v>61220 1130</v>
      </c>
      <c r="R3569" s="346" t="str">
        <f aca="false">N3569&amp;" "&amp;M3569&amp;" "&amp;O3569</f>
        <v>61220 3 1130</v>
      </c>
    </row>
    <row r="3570" customFormat="false" ht="11.25" hidden="false" customHeight="true" outlineLevel="0" collapsed="false">
      <c r="K3570" s="0" t="n">
        <v>2015</v>
      </c>
      <c r="L3570" s="0" t="n">
        <v>71</v>
      </c>
      <c r="M3570" s="0" t="n">
        <v>3</v>
      </c>
      <c r="N3570" s="0" t="n">
        <v>61230</v>
      </c>
      <c r="O3570" s="0" t="n">
        <v>1120</v>
      </c>
      <c r="P3570" s="346" t="n">
        <v>8.94</v>
      </c>
      <c r="Q3570" s="346" t="str">
        <f aca="false">N3570&amp;" "&amp;O3570</f>
        <v>61230 1120</v>
      </c>
      <c r="R3570" s="346" t="str">
        <f aca="false">N3570&amp;" "&amp;M3570&amp;" "&amp;O3570</f>
        <v>61230 3 1120</v>
      </c>
    </row>
    <row r="3571" customFormat="false" ht="11.25" hidden="false" customHeight="true" outlineLevel="0" collapsed="false">
      <c r="K3571" s="0" t="n">
        <v>2015</v>
      </c>
      <c r="L3571" s="0" t="n">
        <v>71</v>
      </c>
      <c r="M3571" s="0" t="n">
        <v>3</v>
      </c>
      <c r="N3571" s="0" t="n">
        <v>61310</v>
      </c>
      <c r="O3571" s="0" t="n">
        <v>1110</v>
      </c>
      <c r="P3571" s="346" t="n">
        <v>3</v>
      </c>
      <c r="Q3571" s="346" t="str">
        <f aca="false">N3571&amp;" "&amp;O3571</f>
        <v>61310 1110</v>
      </c>
      <c r="R3571" s="346" t="str">
        <f aca="false">N3571&amp;" "&amp;M3571&amp;" "&amp;O3571</f>
        <v>61310 3 1110</v>
      </c>
    </row>
    <row r="3572" customFormat="false" ht="11.25" hidden="false" customHeight="true" outlineLevel="0" collapsed="false">
      <c r="K3572" s="0" t="n">
        <v>2015</v>
      </c>
      <c r="L3572" s="0" t="n">
        <v>71</v>
      </c>
      <c r="M3572" s="0" t="n">
        <v>3</v>
      </c>
      <c r="N3572" s="0" t="n">
        <v>61310</v>
      </c>
      <c r="O3572" s="0" t="n">
        <v>1150</v>
      </c>
      <c r="P3572" s="346" t="n">
        <v>2</v>
      </c>
      <c r="Q3572" s="346" t="str">
        <f aca="false">N3572&amp;" "&amp;O3572</f>
        <v>61310 1150</v>
      </c>
      <c r="R3572" s="346" t="str">
        <f aca="false">N3572&amp;" "&amp;M3572&amp;" "&amp;O3572</f>
        <v>61310 3 1150</v>
      </c>
    </row>
    <row r="3573" customFormat="false" ht="11.25" hidden="false" customHeight="true" outlineLevel="0" collapsed="false">
      <c r="K3573" s="0" t="n">
        <v>2015</v>
      </c>
      <c r="L3573" s="0" t="n">
        <v>71</v>
      </c>
      <c r="M3573" s="0" t="n">
        <v>3</v>
      </c>
      <c r="N3573" s="0" t="n">
        <v>61320</v>
      </c>
      <c r="O3573" s="0" t="n">
        <v>1122</v>
      </c>
      <c r="P3573" s="346" t="n">
        <v>4.2</v>
      </c>
      <c r="Q3573" s="346" t="str">
        <f aca="false">N3573&amp;" "&amp;O3573</f>
        <v>61320 1122</v>
      </c>
      <c r="R3573" s="346" t="str">
        <f aca="false">N3573&amp;" "&amp;M3573&amp;" "&amp;O3573</f>
        <v>61320 3 1122</v>
      </c>
    </row>
    <row r="3574" customFormat="false" ht="11.25" hidden="false" customHeight="true" outlineLevel="0" collapsed="false">
      <c r="K3574" s="0" t="n">
        <v>2015</v>
      </c>
      <c r="L3574" s="0" t="n">
        <v>71</v>
      </c>
      <c r="M3574" s="0" t="n">
        <v>3</v>
      </c>
      <c r="N3574" s="0" t="n">
        <v>61410</v>
      </c>
      <c r="O3574" s="0" t="n">
        <v>1126</v>
      </c>
      <c r="P3574" s="346" t="n">
        <v>6.2</v>
      </c>
      <c r="Q3574" s="346" t="str">
        <f aca="false">N3574&amp;" "&amp;O3574</f>
        <v>61410 1126</v>
      </c>
      <c r="R3574" s="346" t="str">
        <f aca="false">N3574&amp;" "&amp;M3574&amp;" "&amp;O3574</f>
        <v>61410 3 1126</v>
      </c>
    </row>
    <row r="3575" customFormat="false" ht="11.25" hidden="false" customHeight="true" outlineLevel="0" collapsed="false">
      <c r="K3575" s="0" t="n">
        <v>2015</v>
      </c>
      <c r="L3575" s="0" t="n">
        <v>71</v>
      </c>
      <c r="M3575" s="0" t="n">
        <v>3</v>
      </c>
      <c r="N3575" s="0" t="n">
        <v>61410</v>
      </c>
      <c r="O3575" s="0" t="n">
        <v>1127</v>
      </c>
      <c r="P3575" s="346" t="n">
        <v>9.4</v>
      </c>
      <c r="Q3575" s="346" t="str">
        <f aca="false">N3575&amp;" "&amp;O3575</f>
        <v>61410 1127</v>
      </c>
      <c r="R3575" s="346" t="str">
        <f aca="false">N3575&amp;" "&amp;M3575&amp;" "&amp;O3575</f>
        <v>61410 3 1127</v>
      </c>
    </row>
    <row r="3576" customFormat="false" ht="11.25" hidden="false" customHeight="true" outlineLevel="0" collapsed="false">
      <c r="K3576" s="0" t="n">
        <v>2015</v>
      </c>
      <c r="L3576" s="0" t="n">
        <v>71</v>
      </c>
      <c r="M3576" s="0" t="n">
        <v>3</v>
      </c>
      <c r="N3576" s="0" t="n">
        <v>61410</v>
      </c>
      <c r="O3576" s="0" t="n">
        <v>1150</v>
      </c>
      <c r="P3576" s="346" t="n">
        <v>11.05</v>
      </c>
      <c r="Q3576" s="346" t="str">
        <f aca="false">N3576&amp;" "&amp;O3576</f>
        <v>61410 1150</v>
      </c>
      <c r="R3576" s="346" t="str">
        <f aca="false">N3576&amp;" "&amp;M3576&amp;" "&amp;O3576</f>
        <v>61410 3 1150</v>
      </c>
    </row>
    <row r="3577" customFormat="false" ht="11.25" hidden="false" customHeight="true" outlineLevel="0" collapsed="false">
      <c r="K3577" s="0" t="n">
        <v>2015</v>
      </c>
      <c r="L3577" s="0" t="n">
        <v>71</v>
      </c>
      <c r="M3577" s="0" t="n">
        <v>9</v>
      </c>
      <c r="N3577" s="0" t="n">
        <v>61100</v>
      </c>
      <c r="O3577" s="0" t="n">
        <v>1110</v>
      </c>
      <c r="P3577" s="346" t="n">
        <v>0.19</v>
      </c>
      <c r="Q3577" s="346" t="str">
        <f aca="false">N3577&amp;" "&amp;O3577</f>
        <v>61100 1110</v>
      </c>
      <c r="R3577" s="346" t="str">
        <f aca="false">N3577&amp;" "&amp;M3577&amp;" "&amp;O3577</f>
        <v>61100 9 1110</v>
      </c>
    </row>
    <row r="3578" customFormat="false" ht="11.25" hidden="false" customHeight="true" outlineLevel="0" collapsed="false">
      <c r="K3578" s="0" t="n">
        <v>2015</v>
      </c>
      <c r="L3578" s="0" t="n">
        <v>71</v>
      </c>
      <c r="M3578" s="0" t="n">
        <v>9</v>
      </c>
      <c r="N3578" s="0" t="n">
        <v>61100</v>
      </c>
      <c r="O3578" s="0" t="n">
        <v>1120</v>
      </c>
      <c r="P3578" s="346" t="n">
        <v>24.75</v>
      </c>
      <c r="Q3578" s="346" t="str">
        <f aca="false">N3578&amp;" "&amp;O3578</f>
        <v>61100 1120</v>
      </c>
      <c r="R3578" s="346" t="str">
        <f aca="false">N3578&amp;" "&amp;M3578&amp;" "&amp;O3578</f>
        <v>61100 9 1120</v>
      </c>
    </row>
    <row r="3579" customFormat="false" ht="11.25" hidden="false" customHeight="true" outlineLevel="0" collapsed="false">
      <c r="K3579" s="0" t="n">
        <v>2015</v>
      </c>
      <c r="L3579" s="0" t="n">
        <v>71</v>
      </c>
      <c r="M3579" s="0" t="n">
        <v>9</v>
      </c>
      <c r="N3579" s="0" t="n">
        <v>61100</v>
      </c>
      <c r="O3579" s="0" t="n">
        <v>1150</v>
      </c>
      <c r="P3579" s="346" t="n">
        <v>0.75</v>
      </c>
      <c r="Q3579" s="346" t="str">
        <f aca="false">N3579&amp;" "&amp;O3579</f>
        <v>61100 1150</v>
      </c>
      <c r="R3579" s="346" t="str">
        <f aca="false">N3579&amp;" "&amp;M3579&amp;" "&amp;O3579</f>
        <v>61100 9 1150</v>
      </c>
    </row>
    <row r="3580" customFormat="false" ht="11.25" hidden="false" customHeight="true" outlineLevel="0" collapsed="false">
      <c r="K3580" s="0" t="n">
        <v>2015</v>
      </c>
      <c r="L3580" s="0" t="n">
        <v>71</v>
      </c>
      <c r="M3580" s="0" t="n">
        <v>9</v>
      </c>
      <c r="N3580" s="0" t="n">
        <v>61100</v>
      </c>
      <c r="O3580" s="0" t="n">
        <v>1151</v>
      </c>
      <c r="P3580" s="346" t="n">
        <v>12</v>
      </c>
      <c r="Q3580" s="346" t="str">
        <f aca="false">N3580&amp;" "&amp;O3580</f>
        <v>61100 1151</v>
      </c>
      <c r="R3580" s="346" t="str">
        <f aca="false">N3580&amp;" "&amp;M3580&amp;" "&amp;O3580</f>
        <v>61100 9 1151</v>
      </c>
    </row>
    <row r="3581" customFormat="false" ht="11.25" hidden="false" customHeight="true" outlineLevel="0" collapsed="false">
      <c r="K3581" s="0" t="n">
        <v>2015</v>
      </c>
      <c r="L3581" s="0" t="n">
        <v>71</v>
      </c>
      <c r="M3581" s="0" t="n">
        <v>9</v>
      </c>
      <c r="N3581" s="0" t="n">
        <v>62100</v>
      </c>
      <c r="O3581" s="0" t="n">
        <v>1111</v>
      </c>
      <c r="P3581" s="346" t="n">
        <v>7</v>
      </c>
      <c r="Q3581" s="346" t="str">
        <f aca="false">N3581&amp;" "&amp;O3581</f>
        <v>62100 1111</v>
      </c>
      <c r="R3581" s="346" t="str">
        <f aca="false">N3581&amp;" "&amp;M3581&amp;" "&amp;O3581</f>
        <v>62100 9 1111</v>
      </c>
    </row>
    <row r="3582" customFormat="false" ht="11.25" hidden="false" customHeight="true" outlineLevel="0" collapsed="false">
      <c r="K3582" s="0" t="n">
        <v>2015</v>
      </c>
      <c r="L3582" s="0" t="n">
        <v>72</v>
      </c>
      <c r="M3582" s="0" t="n">
        <v>2</v>
      </c>
      <c r="N3582" s="0" t="n">
        <v>61100</v>
      </c>
      <c r="O3582" s="0" t="n">
        <v>1120</v>
      </c>
      <c r="P3582" s="346" t="n">
        <v>169</v>
      </c>
      <c r="Q3582" s="346" t="str">
        <f aca="false">N3582&amp;" "&amp;O3582</f>
        <v>61100 1120</v>
      </c>
      <c r="R3582" s="346" t="str">
        <f aca="false">N3582&amp;" "&amp;M3582&amp;" "&amp;O3582</f>
        <v>61100 2 1120</v>
      </c>
    </row>
    <row r="3583" customFormat="false" ht="11.25" hidden="false" customHeight="true" outlineLevel="0" collapsed="false">
      <c r="K3583" s="0" t="n">
        <v>2015</v>
      </c>
      <c r="L3583" s="0" t="n">
        <v>72</v>
      </c>
      <c r="M3583" s="0" t="n">
        <v>9</v>
      </c>
      <c r="N3583" s="0" t="n">
        <v>68000</v>
      </c>
      <c r="O3583" s="0" t="n">
        <v>1150</v>
      </c>
      <c r="P3583" s="346" t="n">
        <v>1.5</v>
      </c>
      <c r="Q3583" s="346" t="str">
        <f aca="false">N3583&amp;" "&amp;O3583</f>
        <v>68000 1150</v>
      </c>
      <c r="R3583" s="346" t="str">
        <f aca="false">N3583&amp;" "&amp;M3583&amp;" "&amp;O3583</f>
        <v>68000 9 1150</v>
      </c>
    </row>
    <row r="3584" customFormat="false" ht="11.25" hidden="false" customHeight="true" outlineLevel="0" collapsed="false">
      <c r="K3584" s="0" t="n">
        <v>2015</v>
      </c>
      <c r="L3584" s="0" t="n">
        <v>72</v>
      </c>
      <c r="M3584" s="0" t="n">
        <v>2</v>
      </c>
      <c r="N3584" s="0" t="n">
        <v>61100</v>
      </c>
      <c r="O3584" s="0" t="n">
        <v>1520</v>
      </c>
      <c r="P3584" s="346" t="n">
        <v>22.8</v>
      </c>
      <c r="Q3584" s="346" t="str">
        <f aca="false">N3584&amp;" "&amp;O3584</f>
        <v>61100 1520</v>
      </c>
      <c r="R3584" s="346" t="str">
        <f aca="false">N3584&amp;" "&amp;M3584&amp;" "&amp;O3584</f>
        <v>61100 2 1520</v>
      </c>
    </row>
    <row r="3585" customFormat="false" ht="11.25" hidden="false" customHeight="true" outlineLevel="0" collapsed="false">
      <c r="K3585" s="0" t="n">
        <v>2015</v>
      </c>
      <c r="L3585" s="0" t="n">
        <v>72</v>
      </c>
      <c r="M3585" s="0" t="n">
        <v>2</v>
      </c>
      <c r="N3585" s="0" t="n">
        <v>61210</v>
      </c>
      <c r="O3585" s="0" t="n">
        <v>1110</v>
      </c>
      <c r="P3585" s="346" t="n">
        <v>1.9</v>
      </c>
      <c r="Q3585" s="346" t="str">
        <f aca="false">N3585&amp;" "&amp;O3585</f>
        <v>61210 1110</v>
      </c>
      <c r="R3585" s="346" t="str">
        <f aca="false">N3585&amp;" "&amp;M3585&amp;" "&amp;O3585</f>
        <v>61210 2 1110</v>
      </c>
    </row>
    <row r="3586" customFormat="false" ht="11.25" hidden="false" customHeight="true" outlineLevel="0" collapsed="false">
      <c r="K3586" s="0" t="n">
        <v>2015</v>
      </c>
      <c r="L3586" s="0" t="n">
        <v>72</v>
      </c>
      <c r="M3586" s="0" t="n">
        <v>2</v>
      </c>
      <c r="N3586" s="0" t="n">
        <v>61210</v>
      </c>
      <c r="O3586" s="0" t="n">
        <v>1120</v>
      </c>
      <c r="P3586" s="346" t="n">
        <v>5.2</v>
      </c>
      <c r="Q3586" s="346" t="str">
        <f aca="false">N3586&amp;" "&amp;O3586</f>
        <v>61210 1120</v>
      </c>
      <c r="R3586" s="346" t="str">
        <f aca="false">N3586&amp;" "&amp;M3586&amp;" "&amp;O3586</f>
        <v>61210 2 1120</v>
      </c>
    </row>
    <row r="3587" customFormat="false" ht="11.25" hidden="false" customHeight="true" outlineLevel="0" collapsed="false">
      <c r="K3587" s="0" t="n">
        <v>2015</v>
      </c>
      <c r="L3587" s="0" t="n">
        <v>72</v>
      </c>
      <c r="M3587" s="0" t="n">
        <v>2</v>
      </c>
      <c r="N3587" s="0" t="n">
        <v>61210</v>
      </c>
      <c r="O3587" s="0" t="n">
        <v>1150</v>
      </c>
      <c r="P3587" s="346" t="n">
        <v>3.6</v>
      </c>
      <c r="Q3587" s="346" t="str">
        <f aca="false">N3587&amp;" "&amp;O3587</f>
        <v>61210 1150</v>
      </c>
      <c r="R3587" s="346" t="str">
        <f aca="false">N3587&amp;" "&amp;M3587&amp;" "&amp;O3587</f>
        <v>61210 2 1150</v>
      </c>
    </row>
    <row r="3588" customFormat="false" ht="11.25" hidden="false" customHeight="true" outlineLevel="0" collapsed="false">
      <c r="K3588" s="0" t="n">
        <v>2015</v>
      </c>
      <c r="L3588" s="0" t="n">
        <v>72</v>
      </c>
      <c r="M3588" s="0" t="n">
        <v>2</v>
      </c>
      <c r="N3588" s="0" t="n">
        <v>61210</v>
      </c>
      <c r="O3588" s="0" t="n">
        <v>1520</v>
      </c>
      <c r="P3588" s="346" t="n">
        <v>0.2</v>
      </c>
      <c r="Q3588" s="346" t="str">
        <f aca="false">N3588&amp;" "&amp;O3588</f>
        <v>61210 1520</v>
      </c>
      <c r="R3588" s="346" t="str">
        <f aca="false">N3588&amp;" "&amp;M3588&amp;" "&amp;O3588</f>
        <v>61210 2 1520</v>
      </c>
    </row>
    <row r="3589" customFormat="false" ht="11.25" hidden="false" customHeight="true" outlineLevel="0" collapsed="false">
      <c r="K3589" s="0" t="n">
        <v>2015</v>
      </c>
      <c r="L3589" s="0" t="n">
        <v>72</v>
      </c>
      <c r="M3589" s="0" t="n">
        <v>2</v>
      </c>
      <c r="N3589" s="0" t="n">
        <v>61230</v>
      </c>
      <c r="O3589" s="0" t="n">
        <v>1120</v>
      </c>
      <c r="P3589" s="346" t="n">
        <v>1.15</v>
      </c>
      <c r="Q3589" s="346" t="str">
        <f aca="false">N3589&amp;" "&amp;O3589</f>
        <v>61230 1120</v>
      </c>
      <c r="R3589" s="346" t="str">
        <f aca="false">N3589&amp;" "&amp;M3589&amp;" "&amp;O3589</f>
        <v>61230 2 1120</v>
      </c>
    </row>
    <row r="3590" customFormat="false" ht="11.25" hidden="false" customHeight="true" outlineLevel="0" collapsed="false">
      <c r="K3590" s="0" t="n">
        <v>2015</v>
      </c>
      <c r="L3590" s="0" t="n">
        <v>72</v>
      </c>
      <c r="M3590" s="0" t="n">
        <v>2</v>
      </c>
      <c r="N3590" s="0" t="n">
        <v>61310</v>
      </c>
      <c r="O3590" s="0" t="n">
        <v>1110</v>
      </c>
      <c r="P3590" s="346" t="n">
        <v>2</v>
      </c>
      <c r="Q3590" s="346" t="str">
        <f aca="false">N3590&amp;" "&amp;O3590</f>
        <v>61310 1110</v>
      </c>
      <c r="R3590" s="346" t="str">
        <f aca="false">N3590&amp;" "&amp;M3590&amp;" "&amp;O3590</f>
        <v>61310 2 1110</v>
      </c>
    </row>
    <row r="3591" customFormat="false" ht="11.25" hidden="false" customHeight="true" outlineLevel="0" collapsed="false">
      <c r="K3591" s="0" t="n">
        <v>2015</v>
      </c>
      <c r="L3591" s="0" t="n">
        <v>72</v>
      </c>
      <c r="M3591" s="0" t="n">
        <v>2</v>
      </c>
      <c r="N3591" s="0" t="n">
        <v>61310</v>
      </c>
      <c r="O3591" s="0" t="n">
        <v>1150</v>
      </c>
      <c r="P3591" s="346" t="n">
        <v>2</v>
      </c>
      <c r="Q3591" s="346" t="str">
        <f aca="false">N3591&amp;" "&amp;O3591</f>
        <v>61310 1150</v>
      </c>
      <c r="R3591" s="346" t="str">
        <f aca="false">N3591&amp;" "&amp;M3591&amp;" "&amp;O3591</f>
        <v>61310 2 1150</v>
      </c>
    </row>
    <row r="3592" customFormat="false" ht="11.25" hidden="false" customHeight="true" outlineLevel="0" collapsed="false">
      <c r="K3592" s="0" t="n">
        <v>2015</v>
      </c>
      <c r="L3592" s="0" t="n">
        <v>72</v>
      </c>
      <c r="M3592" s="0" t="n">
        <v>2</v>
      </c>
      <c r="N3592" s="0" t="n">
        <v>61320</v>
      </c>
      <c r="O3592" s="0" t="n">
        <v>1122</v>
      </c>
      <c r="P3592" s="346" t="n">
        <v>4.4</v>
      </c>
      <c r="Q3592" s="346" t="str">
        <f aca="false">N3592&amp;" "&amp;O3592</f>
        <v>61320 1122</v>
      </c>
      <c r="R3592" s="346" t="str">
        <f aca="false">N3592&amp;" "&amp;M3592&amp;" "&amp;O3592</f>
        <v>61320 2 1122</v>
      </c>
    </row>
    <row r="3593" customFormat="false" ht="11.25" hidden="false" customHeight="true" outlineLevel="0" collapsed="false">
      <c r="K3593" s="0" t="n">
        <v>2015</v>
      </c>
      <c r="L3593" s="0" t="n">
        <v>72</v>
      </c>
      <c r="M3593" s="0" t="n">
        <v>2</v>
      </c>
      <c r="N3593" s="0" t="n">
        <v>61410</v>
      </c>
      <c r="O3593" s="0" t="n">
        <v>1126</v>
      </c>
      <c r="P3593" s="346" t="n">
        <v>4.5</v>
      </c>
      <c r="Q3593" s="346" t="str">
        <f aca="false">N3593&amp;" "&amp;O3593</f>
        <v>61410 1126</v>
      </c>
      <c r="R3593" s="346" t="str">
        <f aca="false">N3593&amp;" "&amp;M3593&amp;" "&amp;O3593</f>
        <v>61410 2 1126</v>
      </c>
    </row>
    <row r="3594" customFormat="false" ht="11.25" hidden="false" customHeight="true" outlineLevel="0" collapsed="false">
      <c r="K3594" s="0" t="n">
        <v>2015</v>
      </c>
      <c r="L3594" s="0" t="n">
        <v>72</v>
      </c>
      <c r="M3594" s="0" t="n">
        <v>2</v>
      </c>
      <c r="N3594" s="0" t="n">
        <v>61410</v>
      </c>
      <c r="O3594" s="0" t="n">
        <v>1127</v>
      </c>
      <c r="P3594" s="346" t="n">
        <v>4.4</v>
      </c>
      <c r="Q3594" s="346" t="str">
        <f aca="false">N3594&amp;" "&amp;O3594</f>
        <v>61410 1127</v>
      </c>
      <c r="R3594" s="346" t="str">
        <f aca="false">N3594&amp;" "&amp;M3594&amp;" "&amp;O3594</f>
        <v>61410 2 1127</v>
      </c>
    </row>
    <row r="3595" customFormat="false" ht="11.25" hidden="false" customHeight="true" outlineLevel="0" collapsed="false">
      <c r="K3595" s="0" t="n">
        <v>2015</v>
      </c>
      <c r="L3595" s="0" t="n">
        <v>72</v>
      </c>
      <c r="M3595" s="0" t="n">
        <v>2</v>
      </c>
      <c r="N3595" s="0" t="n">
        <v>61410</v>
      </c>
      <c r="O3595" s="0" t="n">
        <v>1150</v>
      </c>
      <c r="P3595" s="346" t="n">
        <v>8.5</v>
      </c>
      <c r="Q3595" s="346" t="str">
        <f aca="false">N3595&amp;" "&amp;O3595</f>
        <v>61410 1150</v>
      </c>
      <c r="R3595" s="346" t="str">
        <f aca="false">N3595&amp;" "&amp;M3595&amp;" "&amp;O3595</f>
        <v>61410 2 1150</v>
      </c>
    </row>
    <row r="3596" customFormat="false" ht="11.25" hidden="false" customHeight="true" outlineLevel="0" collapsed="false">
      <c r="K3596" s="0" t="n">
        <v>2015</v>
      </c>
      <c r="L3596" s="0" t="n">
        <v>72</v>
      </c>
      <c r="M3596" s="0" t="n">
        <v>3</v>
      </c>
      <c r="N3596" s="0" t="n">
        <v>61100</v>
      </c>
      <c r="O3596" s="0" t="n">
        <v>1120</v>
      </c>
      <c r="P3596" s="346" t="n">
        <v>121</v>
      </c>
      <c r="Q3596" s="346" t="str">
        <f aca="false">N3596&amp;" "&amp;O3596</f>
        <v>61100 1120</v>
      </c>
      <c r="R3596" s="346" t="str">
        <f aca="false">N3596&amp;" "&amp;M3596&amp;" "&amp;O3596</f>
        <v>61100 3 1120</v>
      </c>
    </row>
    <row r="3597" customFormat="false" ht="11.25" hidden="false" customHeight="true" outlineLevel="0" collapsed="false">
      <c r="K3597" s="0" t="n">
        <v>2015</v>
      </c>
      <c r="L3597" s="0" t="n">
        <v>72</v>
      </c>
      <c r="M3597" s="0" t="n">
        <v>3</v>
      </c>
      <c r="N3597" s="0" t="n">
        <v>61100</v>
      </c>
      <c r="O3597" s="0" t="n">
        <v>1151</v>
      </c>
      <c r="P3597" s="346" t="n">
        <v>13</v>
      </c>
      <c r="Q3597" s="346" t="str">
        <f aca="false">N3597&amp;" "&amp;O3597</f>
        <v>61100 1151</v>
      </c>
      <c r="R3597" s="346" t="str">
        <f aca="false">N3597&amp;" "&amp;M3597&amp;" "&amp;O3597</f>
        <v>61100 3 1151</v>
      </c>
    </row>
    <row r="3598" customFormat="false" ht="11.25" hidden="false" customHeight="true" outlineLevel="0" collapsed="false">
      <c r="K3598" s="0" t="n">
        <v>2015</v>
      </c>
      <c r="L3598" s="0" t="n">
        <v>72</v>
      </c>
      <c r="M3598" s="0" t="n">
        <v>3</v>
      </c>
      <c r="N3598" s="0" t="n">
        <v>61100</v>
      </c>
      <c r="O3598" s="0" t="n">
        <v>1520</v>
      </c>
      <c r="P3598" s="346" t="n">
        <v>15.5</v>
      </c>
      <c r="Q3598" s="346" t="str">
        <f aca="false">N3598&amp;" "&amp;O3598</f>
        <v>61100 1520</v>
      </c>
      <c r="R3598" s="346" t="str">
        <f aca="false">N3598&amp;" "&amp;M3598&amp;" "&amp;O3598</f>
        <v>61100 3 1520</v>
      </c>
    </row>
    <row r="3599" customFormat="false" ht="11.25" hidden="false" customHeight="true" outlineLevel="0" collapsed="false">
      <c r="K3599" s="0" t="n">
        <v>2015</v>
      </c>
      <c r="L3599" s="0" t="n">
        <v>72</v>
      </c>
      <c r="M3599" s="0" t="n">
        <v>3</v>
      </c>
      <c r="N3599" s="0" t="n">
        <v>61210</v>
      </c>
      <c r="O3599" s="0" t="n">
        <v>1110</v>
      </c>
      <c r="P3599" s="346" t="n">
        <v>1.2</v>
      </c>
      <c r="Q3599" s="346" t="str">
        <f aca="false">N3599&amp;" "&amp;O3599</f>
        <v>61210 1110</v>
      </c>
      <c r="R3599" s="346" t="str">
        <f aca="false">N3599&amp;" "&amp;M3599&amp;" "&amp;O3599</f>
        <v>61210 3 1110</v>
      </c>
    </row>
    <row r="3600" customFormat="false" ht="11.25" hidden="false" customHeight="true" outlineLevel="0" collapsed="false">
      <c r="K3600" s="0" t="n">
        <v>2015</v>
      </c>
      <c r="L3600" s="0" t="n">
        <v>72</v>
      </c>
      <c r="M3600" s="0" t="n">
        <v>3</v>
      </c>
      <c r="N3600" s="0" t="n">
        <v>61210</v>
      </c>
      <c r="O3600" s="0" t="n">
        <v>1120</v>
      </c>
      <c r="P3600" s="346" t="n">
        <v>6.7</v>
      </c>
      <c r="Q3600" s="346" t="str">
        <f aca="false">N3600&amp;" "&amp;O3600</f>
        <v>61210 1120</v>
      </c>
      <c r="R3600" s="346" t="str">
        <f aca="false">N3600&amp;" "&amp;M3600&amp;" "&amp;O3600</f>
        <v>61210 3 1120</v>
      </c>
    </row>
    <row r="3601" customFormat="false" ht="11.25" hidden="false" customHeight="true" outlineLevel="0" collapsed="false">
      <c r="K3601" s="0" t="n">
        <v>2015</v>
      </c>
      <c r="L3601" s="0" t="n">
        <v>72</v>
      </c>
      <c r="M3601" s="0" t="n">
        <v>3</v>
      </c>
      <c r="N3601" s="0" t="n">
        <v>61210</v>
      </c>
      <c r="O3601" s="0" t="n">
        <v>1150</v>
      </c>
      <c r="P3601" s="346" t="n">
        <v>3.4</v>
      </c>
      <c r="Q3601" s="346" t="str">
        <f aca="false">N3601&amp;" "&amp;O3601</f>
        <v>61210 1150</v>
      </c>
      <c r="R3601" s="346" t="str">
        <f aca="false">N3601&amp;" "&amp;M3601&amp;" "&amp;O3601</f>
        <v>61210 3 1150</v>
      </c>
    </row>
    <row r="3602" customFormat="false" ht="11.25" hidden="false" customHeight="true" outlineLevel="0" collapsed="false">
      <c r="K3602" s="0" t="n">
        <v>2015</v>
      </c>
      <c r="L3602" s="0" t="n">
        <v>72</v>
      </c>
      <c r="M3602" s="0" t="n">
        <v>3</v>
      </c>
      <c r="N3602" s="0" t="n">
        <v>61210</v>
      </c>
      <c r="O3602" s="0" t="n">
        <v>1520</v>
      </c>
      <c r="P3602" s="346" t="n">
        <v>0.2</v>
      </c>
      <c r="Q3602" s="346" t="str">
        <f aca="false">N3602&amp;" "&amp;O3602</f>
        <v>61210 1520</v>
      </c>
      <c r="R3602" s="346" t="str">
        <f aca="false">N3602&amp;" "&amp;M3602&amp;" "&amp;O3602</f>
        <v>61210 3 1520</v>
      </c>
    </row>
    <row r="3603" customFormat="false" ht="11.25" hidden="false" customHeight="true" outlineLevel="0" collapsed="false">
      <c r="K3603" s="0" t="n">
        <v>2015</v>
      </c>
      <c r="L3603" s="0" t="n">
        <v>72</v>
      </c>
      <c r="M3603" s="0" t="n">
        <v>3</v>
      </c>
      <c r="N3603" s="0" t="n">
        <v>61230</v>
      </c>
      <c r="O3603" s="0" t="n">
        <v>1120</v>
      </c>
      <c r="P3603" s="346" t="n">
        <v>3.85</v>
      </c>
      <c r="Q3603" s="346" t="str">
        <f aca="false">N3603&amp;" "&amp;O3603</f>
        <v>61230 1120</v>
      </c>
      <c r="R3603" s="346" t="str">
        <f aca="false">N3603&amp;" "&amp;M3603&amp;" "&amp;O3603</f>
        <v>61230 3 1120</v>
      </c>
    </row>
    <row r="3604" customFormat="false" ht="11.25" hidden="false" customHeight="true" outlineLevel="0" collapsed="false">
      <c r="K3604" s="0" t="n">
        <v>2015</v>
      </c>
      <c r="L3604" s="0" t="n">
        <v>72</v>
      </c>
      <c r="M3604" s="0" t="n">
        <v>3</v>
      </c>
      <c r="N3604" s="0" t="n">
        <v>61310</v>
      </c>
      <c r="O3604" s="0" t="n">
        <v>1110</v>
      </c>
      <c r="P3604" s="346" t="n">
        <v>1.6</v>
      </c>
      <c r="Q3604" s="346" t="str">
        <f aca="false">N3604&amp;" "&amp;O3604</f>
        <v>61310 1110</v>
      </c>
      <c r="R3604" s="346" t="str">
        <f aca="false">N3604&amp;" "&amp;M3604&amp;" "&amp;O3604</f>
        <v>61310 3 1110</v>
      </c>
    </row>
    <row r="3605" customFormat="false" ht="11.25" hidden="false" customHeight="true" outlineLevel="0" collapsed="false">
      <c r="K3605" s="0" t="n">
        <v>2015</v>
      </c>
      <c r="L3605" s="0" t="n">
        <v>72</v>
      </c>
      <c r="M3605" s="0" t="n">
        <v>3</v>
      </c>
      <c r="N3605" s="0" t="n">
        <v>61310</v>
      </c>
      <c r="O3605" s="0" t="n">
        <v>1150</v>
      </c>
      <c r="P3605" s="346" t="n">
        <v>1.1</v>
      </c>
      <c r="Q3605" s="346" t="str">
        <f aca="false">N3605&amp;" "&amp;O3605</f>
        <v>61310 1150</v>
      </c>
      <c r="R3605" s="346" t="str">
        <f aca="false">N3605&amp;" "&amp;M3605&amp;" "&amp;O3605</f>
        <v>61310 3 1150</v>
      </c>
    </row>
    <row r="3606" customFormat="false" ht="11.25" hidden="false" customHeight="true" outlineLevel="0" collapsed="false">
      <c r="K3606" s="0" t="n">
        <v>2015</v>
      </c>
      <c r="L3606" s="0" t="n">
        <v>72</v>
      </c>
      <c r="M3606" s="0" t="n">
        <v>3</v>
      </c>
      <c r="N3606" s="0" t="n">
        <v>61320</v>
      </c>
      <c r="O3606" s="0" t="n">
        <v>1122</v>
      </c>
      <c r="P3606" s="346" t="n">
        <v>2.1</v>
      </c>
      <c r="Q3606" s="346" t="str">
        <f aca="false">N3606&amp;" "&amp;O3606</f>
        <v>61320 1122</v>
      </c>
      <c r="R3606" s="346" t="str">
        <f aca="false">N3606&amp;" "&amp;M3606&amp;" "&amp;O3606</f>
        <v>61320 3 1122</v>
      </c>
    </row>
    <row r="3607" customFormat="false" ht="11.25" hidden="false" customHeight="true" outlineLevel="0" collapsed="false">
      <c r="K3607" s="0" t="n">
        <v>2015</v>
      </c>
      <c r="L3607" s="0" t="n">
        <v>72</v>
      </c>
      <c r="M3607" s="0" t="n">
        <v>3</v>
      </c>
      <c r="N3607" s="0" t="n">
        <v>61410</v>
      </c>
      <c r="O3607" s="0" t="n">
        <v>1126</v>
      </c>
      <c r="P3607" s="346" t="n">
        <v>1.5</v>
      </c>
      <c r="Q3607" s="346" t="str">
        <f aca="false">N3607&amp;" "&amp;O3607</f>
        <v>61410 1126</v>
      </c>
      <c r="R3607" s="346" t="str">
        <f aca="false">N3607&amp;" "&amp;M3607&amp;" "&amp;O3607</f>
        <v>61410 3 1126</v>
      </c>
    </row>
    <row r="3608" customFormat="false" ht="11.25" hidden="false" customHeight="true" outlineLevel="0" collapsed="false">
      <c r="K3608" s="0" t="n">
        <v>2015</v>
      </c>
      <c r="L3608" s="0" t="n">
        <v>72</v>
      </c>
      <c r="M3608" s="0" t="n">
        <v>3</v>
      </c>
      <c r="N3608" s="0" t="n">
        <v>61410</v>
      </c>
      <c r="O3608" s="0" t="n">
        <v>1127</v>
      </c>
      <c r="P3608" s="346" t="n">
        <v>3</v>
      </c>
      <c r="Q3608" s="346" t="str">
        <f aca="false">N3608&amp;" "&amp;O3608</f>
        <v>61410 1127</v>
      </c>
      <c r="R3608" s="346" t="str">
        <f aca="false">N3608&amp;" "&amp;M3608&amp;" "&amp;O3608</f>
        <v>61410 3 1127</v>
      </c>
    </row>
    <row r="3609" customFormat="false" ht="11.25" hidden="false" customHeight="true" outlineLevel="0" collapsed="false">
      <c r="K3609" s="0" t="n">
        <v>2015</v>
      </c>
      <c r="L3609" s="0" t="n">
        <v>72</v>
      </c>
      <c r="M3609" s="0" t="n">
        <v>3</v>
      </c>
      <c r="N3609" s="0" t="n">
        <v>61410</v>
      </c>
      <c r="O3609" s="0" t="n">
        <v>1150</v>
      </c>
      <c r="P3609" s="346" t="n">
        <v>4.7</v>
      </c>
      <c r="Q3609" s="346" t="str">
        <f aca="false">N3609&amp;" "&amp;O3609</f>
        <v>61410 1150</v>
      </c>
      <c r="R3609" s="346" t="str">
        <f aca="false">N3609&amp;" "&amp;M3609&amp;" "&amp;O3609</f>
        <v>61410 3 1150</v>
      </c>
    </row>
    <row r="3610" customFormat="false" ht="11.25" hidden="false" customHeight="true" outlineLevel="0" collapsed="false">
      <c r="K3610" s="0" t="n">
        <v>2015</v>
      </c>
      <c r="L3610" s="0" t="n">
        <v>72</v>
      </c>
      <c r="M3610" s="0" t="n">
        <v>9</v>
      </c>
      <c r="N3610" s="0" t="n">
        <v>61100</v>
      </c>
      <c r="O3610" s="0" t="n">
        <v>1110</v>
      </c>
      <c r="P3610" s="346" t="n">
        <v>0.14</v>
      </c>
      <c r="Q3610" s="346" t="str">
        <f aca="false">N3610&amp;" "&amp;O3610</f>
        <v>61100 1110</v>
      </c>
      <c r="R3610" s="346" t="str">
        <f aca="false">N3610&amp;" "&amp;M3610&amp;" "&amp;O3610</f>
        <v>61100 9 1110</v>
      </c>
    </row>
    <row r="3611" customFormat="false" ht="11.25" hidden="false" customHeight="true" outlineLevel="0" collapsed="false">
      <c r="K3611" s="0" t="n">
        <v>2015</v>
      </c>
      <c r="L3611" s="0" t="n">
        <v>72</v>
      </c>
      <c r="M3611" s="0" t="n">
        <v>9</v>
      </c>
      <c r="N3611" s="0" t="n">
        <v>61100</v>
      </c>
      <c r="O3611" s="0" t="n">
        <v>1120</v>
      </c>
      <c r="P3611" s="346" t="n">
        <v>3.6</v>
      </c>
      <c r="Q3611" s="346" t="str">
        <f aca="false">N3611&amp;" "&amp;O3611</f>
        <v>61100 1120</v>
      </c>
      <c r="R3611" s="346" t="str">
        <f aca="false">N3611&amp;" "&amp;M3611&amp;" "&amp;O3611</f>
        <v>61100 9 1120</v>
      </c>
    </row>
    <row r="3612" customFormat="false" ht="11.25" hidden="false" customHeight="true" outlineLevel="0" collapsed="false">
      <c r="K3612" s="0" t="n">
        <v>2015</v>
      </c>
      <c r="L3612" s="0" t="n">
        <v>72</v>
      </c>
      <c r="M3612" s="0" t="n">
        <v>9</v>
      </c>
      <c r="N3612" s="0" t="n">
        <v>61100</v>
      </c>
      <c r="O3612" s="0" t="n">
        <v>1150</v>
      </c>
      <c r="P3612" s="346" t="n">
        <v>0.5</v>
      </c>
      <c r="Q3612" s="346" t="str">
        <f aca="false">N3612&amp;" "&amp;O3612</f>
        <v>61100 1150</v>
      </c>
      <c r="R3612" s="346" t="str">
        <f aca="false">N3612&amp;" "&amp;M3612&amp;" "&amp;O3612</f>
        <v>61100 9 1150</v>
      </c>
    </row>
    <row r="3613" customFormat="false" ht="11.25" hidden="false" customHeight="true" outlineLevel="0" collapsed="false">
      <c r="K3613" s="0" t="n">
        <v>2015</v>
      </c>
      <c r="L3613" s="0" t="n">
        <v>72</v>
      </c>
      <c r="M3613" s="0" t="n">
        <v>9</v>
      </c>
      <c r="N3613" s="0" t="n">
        <v>61100</v>
      </c>
      <c r="O3613" s="0" t="n">
        <v>1151</v>
      </c>
      <c r="P3613" s="346" t="n">
        <v>1.4</v>
      </c>
      <c r="Q3613" s="346" t="str">
        <f aca="false">N3613&amp;" "&amp;O3613</f>
        <v>61100 1151</v>
      </c>
      <c r="R3613" s="346" t="str">
        <f aca="false">N3613&amp;" "&amp;M3613&amp;" "&amp;O3613</f>
        <v>61100 9 1151</v>
      </c>
    </row>
    <row r="3614" customFormat="false" ht="11.25" hidden="false" customHeight="true" outlineLevel="0" collapsed="false">
      <c r="K3614" s="0" t="n">
        <v>2015</v>
      </c>
      <c r="L3614" s="0" t="n">
        <v>72</v>
      </c>
      <c r="M3614" s="0" t="n">
        <v>9</v>
      </c>
      <c r="N3614" s="0" t="n">
        <v>62100</v>
      </c>
      <c r="O3614" s="0" t="n">
        <v>1110</v>
      </c>
      <c r="P3614" s="346" t="n">
        <v>0.6</v>
      </c>
      <c r="Q3614" s="346" t="str">
        <f aca="false">N3614&amp;" "&amp;O3614</f>
        <v>62100 1110</v>
      </c>
      <c r="R3614" s="346" t="str">
        <f aca="false">N3614&amp;" "&amp;M3614&amp;" "&amp;O3614</f>
        <v>62100 9 1110</v>
      </c>
    </row>
    <row r="3615" customFormat="false" ht="11.25" hidden="false" customHeight="true" outlineLevel="0" collapsed="false">
      <c r="K3615" s="0" t="n">
        <v>2015</v>
      </c>
      <c r="L3615" s="0" t="n">
        <v>72</v>
      </c>
      <c r="M3615" s="0" t="n">
        <v>9</v>
      </c>
      <c r="N3615" s="0" t="n">
        <v>62100</v>
      </c>
      <c r="O3615" s="0" t="n">
        <v>1111</v>
      </c>
      <c r="P3615" s="346" t="n">
        <v>5</v>
      </c>
      <c r="Q3615" s="346" t="str">
        <f aca="false">N3615&amp;" "&amp;O3615</f>
        <v>62100 1111</v>
      </c>
      <c r="R3615" s="346" t="str">
        <f aca="false">N3615&amp;" "&amp;M3615&amp;" "&amp;O3615</f>
        <v>62100 9 1111</v>
      </c>
    </row>
    <row r="3616" customFormat="false" ht="11.25" hidden="false" customHeight="true" outlineLevel="0" collapsed="false">
      <c r="K3616" s="0" t="n">
        <v>2015</v>
      </c>
      <c r="L3616" s="0" t="n">
        <v>72</v>
      </c>
      <c r="M3616" s="0" t="n">
        <v>9</v>
      </c>
      <c r="N3616" s="0" t="n">
        <v>62100</v>
      </c>
      <c r="O3616" s="0" t="n">
        <v>1112</v>
      </c>
      <c r="P3616" s="346" t="n">
        <v>1</v>
      </c>
      <c r="Q3616" s="346" t="str">
        <f aca="false">N3616&amp;" "&amp;O3616</f>
        <v>62100 1112</v>
      </c>
      <c r="R3616" s="346" t="str">
        <f aca="false">N3616&amp;" "&amp;M3616&amp;" "&amp;O3616</f>
        <v>62100 9 1112</v>
      </c>
    </row>
    <row r="3617" customFormat="false" ht="11.25" hidden="false" customHeight="true" outlineLevel="0" collapsed="false">
      <c r="K3617" s="0" t="n">
        <v>2015</v>
      </c>
      <c r="L3617" s="0" t="n">
        <v>72</v>
      </c>
      <c r="M3617" s="0" t="n">
        <v>9</v>
      </c>
      <c r="N3617" s="0" t="n">
        <v>62100</v>
      </c>
      <c r="O3617" s="0" t="n">
        <v>1113</v>
      </c>
      <c r="P3617" s="346" t="n">
        <v>1</v>
      </c>
      <c r="Q3617" s="346" t="str">
        <f aca="false">N3617&amp;" "&amp;O3617</f>
        <v>62100 1113</v>
      </c>
      <c r="R3617" s="346" t="str">
        <f aca="false">N3617&amp;" "&amp;M3617&amp;" "&amp;O3617</f>
        <v>62100 9 1113</v>
      </c>
    </row>
    <row r="3618" customFormat="false" ht="11.25" hidden="false" customHeight="true" outlineLevel="0" collapsed="false">
      <c r="K3618" s="0" t="n">
        <v>2015</v>
      </c>
      <c r="L3618" s="0" t="n">
        <v>72</v>
      </c>
      <c r="M3618" s="0" t="n">
        <v>9</v>
      </c>
      <c r="N3618" s="0" t="n">
        <v>62100</v>
      </c>
      <c r="O3618" s="0" t="n">
        <v>1130</v>
      </c>
      <c r="P3618" s="346" t="n">
        <v>4</v>
      </c>
      <c r="Q3618" s="346" t="str">
        <f aca="false">N3618&amp;" "&amp;O3618</f>
        <v>62100 1130</v>
      </c>
      <c r="R3618" s="346" t="str">
        <f aca="false">N3618&amp;" "&amp;M3618&amp;" "&amp;O3618</f>
        <v>62100 9 1130</v>
      </c>
    </row>
    <row r="3619" customFormat="false" ht="11.25" hidden="false" customHeight="true" outlineLevel="0" collapsed="false">
      <c r="K3619" s="0" t="n">
        <v>2015</v>
      </c>
      <c r="L3619" s="0" t="n">
        <v>72</v>
      </c>
      <c r="M3619" s="0" t="n">
        <v>9</v>
      </c>
      <c r="N3619" s="0" t="n">
        <v>62100</v>
      </c>
      <c r="O3619" s="0" t="n">
        <v>1150</v>
      </c>
      <c r="P3619" s="346" t="n">
        <v>4.5</v>
      </c>
      <c r="Q3619" s="346" t="str">
        <f aca="false">N3619&amp;" "&amp;O3619</f>
        <v>62100 1150</v>
      </c>
      <c r="R3619" s="346" t="str">
        <f aca="false">N3619&amp;" "&amp;M3619&amp;" "&amp;O3619</f>
        <v>62100 9 1150</v>
      </c>
    </row>
    <row r="3620" customFormat="false" ht="11.25" hidden="false" customHeight="true" outlineLevel="0" collapsed="false">
      <c r="K3620" s="0" t="n">
        <v>2015</v>
      </c>
      <c r="L3620" s="0" t="n">
        <v>72</v>
      </c>
      <c r="M3620" s="0" t="n">
        <v>9</v>
      </c>
      <c r="N3620" s="0" t="n">
        <v>62200</v>
      </c>
      <c r="O3620" s="0" t="n">
        <v>1130</v>
      </c>
      <c r="P3620" s="346" t="n">
        <v>2.8</v>
      </c>
      <c r="Q3620" s="346" t="str">
        <f aca="false">N3620&amp;" "&amp;O3620</f>
        <v>62200 1130</v>
      </c>
      <c r="R3620" s="346" t="str">
        <f aca="false">N3620&amp;" "&amp;M3620&amp;" "&amp;O3620</f>
        <v>62200 9 1130</v>
      </c>
    </row>
    <row r="3621" customFormat="false" ht="11.25" hidden="false" customHeight="true" outlineLevel="0" collapsed="false">
      <c r="K3621" s="0" t="n">
        <v>2015</v>
      </c>
      <c r="L3621" s="0" t="n">
        <v>72</v>
      </c>
      <c r="M3621" s="0" t="n">
        <v>9</v>
      </c>
      <c r="N3621" s="0" t="n">
        <v>62200</v>
      </c>
      <c r="O3621" s="0" t="n">
        <v>1131</v>
      </c>
      <c r="P3621" s="346" t="n">
        <v>6</v>
      </c>
      <c r="Q3621" s="346" t="str">
        <f aca="false">N3621&amp;" "&amp;O3621</f>
        <v>62200 1131</v>
      </c>
      <c r="R3621" s="346" t="str">
        <f aca="false">N3621&amp;" "&amp;M3621&amp;" "&amp;O3621</f>
        <v>62200 9 1131</v>
      </c>
    </row>
    <row r="3622" customFormat="false" ht="11.25" hidden="false" customHeight="true" outlineLevel="0" collapsed="false">
      <c r="K3622" s="0" t="n">
        <v>2015</v>
      </c>
      <c r="L3622" s="0" t="n">
        <v>72</v>
      </c>
      <c r="M3622" s="0" t="n">
        <v>9</v>
      </c>
      <c r="N3622" s="0" t="n">
        <v>62200</v>
      </c>
      <c r="O3622" s="0" t="n">
        <v>1132</v>
      </c>
      <c r="P3622" s="346" t="n">
        <v>2.5</v>
      </c>
      <c r="Q3622" s="346" t="str">
        <f aca="false">N3622&amp;" "&amp;O3622</f>
        <v>62200 1132</v>
      </c>
      <c r="R3622" s="346" t="str">
        <f aca="false">N3622&amp;" "&amp;M3622&amp;" "&amp;O3622</f>
        <v>62200 9 1132</v>
      </c>
    </row>
    <row r="3623" customFormat="false" ht="11.25" hidden="false" customHeight="true" outlineLevel="0" collapsed="false">
      <c r="K3623" s="0" t="n">
        <v>2015</v>
      </c>
      <c r="L3623" s="0" t="n">
        <v>72</v>
      </c>
      <c r="M3623" s="0" t="n">
        <v>9</v>
      </c>
      <c r="N3623" s="0" t="n">
        <v>62200</v>
      </c>
      <c r="O3623" s="0" t="n">
        <v>1150</v>
      </c>
      <c r="P3623" s="346" t="n">
        <v>4.2</v>
      </c>
      <c r="Q3623" s="346" t="str">
        <f aca="false">N3623&amp;" "&amp;O3623</f>
        <v>62200 1150</v>
      </c>
      <c r="R3623" s="346" t="str">
        <f aca="false">N3623&amp;" "&amp;M3623&amp;" "&amp;O3623</f>
        <v>62200 9 1150</v>
      </c>
    </row>
    <row r="3624" customFormat="false" ht="11.25" hidden="false" customHeight="true" outlineLevel="0" collapsed="false">
      <c r="K3624" s="0" t="n">
        <v>2015</v>
      </c>
      <c r="L3624" s="0" t="n">
        <v>72</v>
      </c>
      <c r="M3624" s="0" t="n">
        <v>9</v>
      </c>
      <c r="N3624" s="0" t="n">
        <v>63000</v>
      </c>
      <c r="O3624" s="0" t="n">
        <v>1110</v>
      </c>
      <c r="P3624" s="346" t="n">
        <v>1.6</v>
      </c>
      <c r="Q3624" s="346" t="str">
        <f aca="false">N3624&amp;" "&amp;O3624</f>
        <v>63000 1110</v>
      </c>
      <c r="R3624" s="346" t="str">
        <f aca="false">N3624&amp;" "&amp;M3624&amp;" "&amp;O3624</f>
        <v>63000 9 1110</v>
      </c>
    </row>
    <row r="3625" customFormat="false" ht="11.25" hidden="false" customHeight="true" outlineLevel="0" collapsed="false">
      <c r="K3625" s="0" t="n">
        <v>2015</v>
      </c>
      <c r="L3625" s="0" t="n">
        <v>72</v>
      </c>
      <c r="M3625" s="0" t="n">
        <v>9</v>
      </c>
      <c r="N3625" s="0" t="n">
        <v>63000</v>
      </c>
      <c r="O3625" s="0" t="n">
        <v>1150</v>
      </c>
      <c r="P3625" s="346" t="n">
        <v>2.4</v>
      </c>
      <c r="Q3625" s="346" t="str">
        <f aca="false">N3625&amp;" "&amp;O3625</f>
        <v>63000 1150</v>
      </c>
      <c r="R3625" s="346" t="str">
        <f aca="false">N3625&amp;" "&amp;M3625&amp;" "&amp;O3625</f>
        <v>63000 9 1150</v>
      </c>
    </row>
    <row r="3626" customFormat="false" ht="11.25" hidden="false" customHeight="true" outlineLevel="0" collapsed="false">
      <c r="K3626" s="0" t="n">
        <v>2015</v>
      </c>
      <c r="L3626" s="0" t="n">
        <v>72</v>
      </c>
      <c r="M3626" s="0" t="n">
        <v>9</v>
      </c>
      <c r="N3626" s="0" t="n">
        <v>63000</v>
      </c>
      <c r="O3626" s="0" t="n">
        <v>1160</v>
      </c>
      <c r="P3626" s="346" t="n">
        <v>4</v>
      </c>
      <c r="Q3626" s="346" t="str">
        <f aca="false">N3626&amp;" "&amp;O3626</f>
        <v>63000 1160</v>
      </c>
      <c r="R3626" s="346" t="str">
        <f aca="false">N3626&amp;" "&amp;M3626&amp;" "&amp;O3626</f>
        <v>63000 9 1160</v>
      </c>
    </row>
    <row r="3627" customFormat="false" ht="11.25" hidden="false" customHeight="true" outlineLevel="0" collapsed="false">
      <c r="K3627" s="0" t="n">
        <v>2015</v>
      </c>
      <c r="L3627" s="0" t="n">
        <v>72</v>
      </c>
      <c r="M3627" s="0" t="n">
        <v>9</v>
      </c>
      <c r="N3627" s="0" t="n">
        <v>63000</v>
      </c>
      <c r="O3627" s="0" t="n">
        <v>1170</v>
      </c>
      <c r="P3627" s="346" t="n">
        <v>79.2</v>
      </c>
      <c r="Q3627" s="346" t="str">
        <f aca="false">N3627&amp;" "&amp;O3627</f>
        <v>63000 1170</v>
      </c>
      <c r="R3627" s="346" t="str">
        <f aca="false">N3627&amp;" "&amp;M3627&amp;" "&amp;O3627</f>
        <v>63000 9 1170</v>
      </c>
    </row>
    <row r="3628" customFormat="false" ht="11.25" hidden="false" customHeight="true" outlineLevel="0" collapsed="false">
      <c r="K3628" s="0" t="n">
        <v>2015</v>
      </c>
      <c r="L3628" s="0" t="n">
        <v>72</v>
      </c>
      <c r="M3628" s="0" t="n">
        <v>9</v>
      </c>
      <c r="N3628" s="0" t="n">
        <v>64000</v>
      </c>
      <c r="O3628" s="0" t="n">
        <v>1130</v>
      </c>
      <c r="P3628" s="346" t="n">
        <v>1</v>
      </c>
      <c r="Q3628" s="346" t="str">
        <f aca="false">N3628&amp;" "&amp;O3628</f>
        <v>64000 1130</v>
      </c>
      <c r="R3628" s="346" t="str">
        <f aca="false">N3628&amp;" "&amp;M3628&amp;" "&amp;O3628</f>
        <v>64000 9 1130</v>
      </c>
    </row>
    <row r="3629" customFormat="false" ht="11.25" hidden="false" customHeight="true" outlineLevel="0" collapsed="false">
      <c r="K3629" s="0" t="n">
        <v>2015</v>
      </c>
      <c r="L3629" s="0" t="n">
        <v>72</v>
      </c>
      <c r="M3629" s="0" t="n">
        <v>9</v>
      </c>
      <c r="N3629" s="0" t="n">
        <v>64000</v>
      </c>
      <c r="O3629" s="0" t="n">
        <v>1160</v>
      </c>
      <c r="P3629" s="346" t="n">
        <v>6</v>
      </c>
      <c r="Q3629" s="346" t="str">
        <f aca="false">N3629&amp;" "&amp;O3629</f>
        <v>64000 1160</v>
      </c>
      <c r="R3629" s="346" t="str">
        <f aca="false">N3629&amp;" "&amp;M3629&amp;" "&amp;O3629</f>
        <v>64000 9 1160</v>
      </c>
    </row>
    <row r="3630" customFormat="false" ht="11.25" hidden="false" customHeight="true" outlineLevel="0" collapsed="false">
      <c r="K3630" s="0" t="n">
        <v>2015</v>
      </c>
      <c r="L3630" s="0" t="n">
        <v>72</v>
      </c>
      <c r="M3630" s="0" t="n">
        <v>9</v>
      </c>
      <c r="N3630" s="0" t="n">
        <v>65000</v>
      </c>
      <c r="O3630" s="0" t="n">
        <v>1110</v>
      </c>
      <c r="P3630" s="346" t="n">
        <v>1</v>
      </c>
      <c r="Q3630" s="346" t="str">
        <f aca="false">N3630&amp;" "&amp;O3630</f>
        <v>65000 1110</v>
      </c>
      <c r="R3630" s="346" t="str">
        <f aca="false">N3630&amp;" "&amp;M3630&amp;" "&amp;O3630</f>
        <v>65000 9 1110</v>
      </c>
    </row>
    <row r="3631" customFormat="false" ht="11.25" hidden="false" customHeight="true" outlineLevel="0" collapsed="false">
      <c r="K3631" s="0" t="n">
        <v>2015</v>
      </c>
      <c r="L3631" s="0" t="n">
        <v>72</v>
      </c>
      <c r="M3631" s="0" t="n">
        <v>9</v>
      </c>
      <c r="N3631" s="0" t="n">
        <v>65000</v>
      </c>
      <c r="O3631" s="0" t="n">
        <v>1150</v>
      </c>
      <c r="P3631" s="346" t="n">
        <v>1</v>
      </c>
      <c r="Q3631" s="346" t="str">
        <f aca="false">N3631&amp;" "&amp;O3631</f>
        <v>65000 1150</v>
      </c>
      <c r="R3631" s="346" t="str">
        <f aca="false">N3631&amp;" "&amp;M3631&amp;" "&amp;O3631</f>
        <v>65000 9 1150</v>
      </c>
    </row>
    <row r="3632" customFormat="false" ht="11.25" hidden="false" customHeight="true" outlineLevel="0" collapsed="false">
      <c r="K3632" s="0" t="n">
        <v>2015</v>
      </c>
      <c r="L3632" s="0" t="n">
        <v>72</v>
      </c>
      <c r="M3632" s="0" t="n">
        <v>9</v>
      </c>
      <c r="N3632" s="0" t="n">
        <v>65000</v>
      </c>
      <c r="O3632" s="0" t="n">
        <v>1190</v>
      </c>
      <c r="P3632" s="346" t="n">
        <v>24.1</v>
      </c>
      <c r="Q3632" s="346" t="str">
        <f aca="false">N3632&amp;" "&amp;O3632</f>
        <v>65000 1190</v>
      </c>
      <c r="R3632" s="346" t="str">
        <f aca="false">N3632&amp;" "&amp;M3632&amp;" "&amp;O3632</f>
        <v>65000 9 1190</v>
      </c>
    </row>
    <row r="3633" customFormat="false" ht="11.25" hidden="false" customHeight="true" outlineLevel="0" collapsed="false">
      <c r="K3633" s="0" t="n">
        <v>2015</v>
      </c>
      <c r="L3633" s="0" t="n">
        <v>72</v>
      </c>
      <c r="M3633" s="0" t="n">
        <v>9</v>
      </c>
      <c r="N3633" s="0" t="n">
        <v>66000</v>
      </c>
      <c r="O3633" s="0" t="n">
        <v>1110</v>
      </c>
      <c r="P3633" s="346" t="n">
        <v>1</v>
      </c>
      <c r="Q3633" s="346" t="str">
        <f aca="false">N3633&amp;" "&amp;O3633</f>
        <v>66000 1110</v>
      </c>
      <c r="R3633" s="346" t="str">
        <f aca="false">N3633&amp;" "&amp;M3633&amp;" "&amp;O3633</f>
        <v>66000 9 1110</v>
      </c>
    </row>
    <row r="3634" customFormat="false" ht="11.25" hidden="false" customHeight="true" outlineLevel="0" collapsed="false">
      <c r="K3634" s="0" t="n">
        <v>2015</v>
      </c>
      <c r="L3634" s="0" t="n">
        <v>72</v>
      </c>
      <c r="M3634" s="0" t="n">
        <v>9</v>
      </c>
      <c r="N3634" s="0" t="n">
        <v>66000</v>
      </c>
      <c r="O3634" s="0" t="n">
        <v>1150</v>
      </c>
      <c r="P3634" s="346" t="n">
        <v>0.02</v>
      </c>
      <c r="Q3634" s="346" t="str">
        <f aca="false">N3634&amp;" "&amp;O3634</f>
        <v>66000 1150</v>
      </c>
      <c r="R3634" s="346" t="str">
        <f aca="false">N3634&amp;" "&amp;M3634&amp;" "&amp;O3634</f>
        <v>66000 9 1150</v>
      </c>
    </row>
    <row r="3635" customFormat="false" ht="11.25" hidden="false" customHeight="true" outlineLevel="0" collapsed="false">
      <c r="K3635" s="0" t="n">
        <v>2015</v>
      </c>
      <c r="L3635" s="0" t="n">
        <v>72</v>
      </c>
      <c r="M3635" s="0" t="n">
        <v>9</v>
      </c>
      <c r="N3635" s="0" t="n">
        <v>68000</v>
      </c>
      <c r="O3635" s="0" t="n">
        <v>1110</v>
      </c>
      <c r="P3635" s="346" t="n">
        <v>1</v>
      </c>
      <c r="Q3635" s="346" t="str">
        <f aca="false">N3635&amp;" "&amp;O3635</f>
        <v>68000 1110</v>
      </c>
      <c r="R3635" s="346" t="str">
        <f aca="false">N3635&amp;" "&amp;M3635&amp;" "&amp;O3635</f>
        <v>68000 9 1110</v>
      </c>
    </row>
    <row r="3636" customFormat="false" ht="11.25" hidden="false" customHeight="true" outlineLevel="0" collapsed="false">
      <c r="K3636" s="0" t="n">
        <v>2015</v>
      </c>
      <c r="L3636" s="0" t="n">
        <v>72</v>
      </c>
      <c r="M3636" s="0" t="n">
        <v>9</v>
      </c>
      <c r="N3636" s="0" t="n">
        <v>68000</v>
      </c>
      <c r="O3636" s="0" t="n">
        <v>1120</v>
      </c>
      <c r="P3636" s="346" t="n">
        <v>1.2</v>
      </c>
      <c r="Q3636" s="346" t="str">
        <f aca="false">N3636&amp;" "&amp;O3636</f>
        <v>68000 1120</v>
      </c>
      <c r="R3636" s="346" t="str">
        <f aca="false">N3636&amp;" "&amp;M3636&amp;" "&amp;O3636</f>
        <v>68000 9 1120</v>
      </c>
    </row>
    <row r="3637" customFormat="false" ht="11.25" hidden="false" customHeight="true" outlineLevel="0" collapsed="false">
      <c r="K3637" s="0" t="n">
        <v>2015</v>
      </c>
      <c r="L3637" s="0" t="n">
        <v>72</v>
      </c>
      <c r="M3637" s="0" t="n">
        <v>9</v>
      </c>
      <c r="N3637" s="0" t="n">
        <v>68000</v>
      </c>
      <c r="O3637" s="0" t="n">
        <v>1133</v>
      </c>
      <c r="P3637" s="346" t="n">
        <v>1</v>
      </c>
      <c r="Q3637" s="346" t="str">
        <f aca="false">N3637&amp;" "&amp;O3637</f>
        <v>68000 1133</v>
      </c>
      <c r="R3637" s="346" t="str">
        <f aca="false">N3637&amp;" "&amp;M3637&amp;" "&amp;O3637</f>
        <v>68000 9 1133</v>
      </c>
    </row>
    <row r="3638" customFormat="false" ht="11.25" hidden="false" customHeight="true" outlineLevel="0" collapsed="false">
      <c r="K3638" s="0" t="n">
        <v>2015</v>
      </c>
      <c r="L3638" s="0" t="n">
        <v>72</v>
      </c>
      <c r="M3638" s="0" t="n">
        <v>9</v>
      </c>
      <c r="N3638" s="0" t="n">
        <v>68000</v>
      </c>
      <c r="O3638" s="0" t="n">
        <v>1141</v>
      </c>
      <c r="P3638" s="346" t="n">
        <v>8</v>
      </c>
      <c r="Q3638" s="346" t="str">
        <f aca="false">N3638&amp;" "&amp;O3638</f>
        <v>68000 1141</v>
      </c>
      <c r="R3638" s="346" t="str">
        <f aca="false">N3638&amp;" "&amp;M3638&amp;" "&amp;O3638</f>
        <v>68000 9 1141</v>
      </c>
    </row>
    <row r="3639" customFormat="false" ht="11.25" hidden="false" customHeight="true" outlineLevel="0" collapsed="false">
      <c r="K3639" s="0" t="n">
        <v>2015</v>
      </c>
      <c r="L3639" s="0" t="n">
        <v>72</v>
      </c>
      <c r="M3639" s="0" t="n">
        <v>2</v>
      </c>
      <c r="N3639" s="0" t="n">
        <v>61100</v>
      </c>
      <c r="O3639" s="0" t="n">
        <v>1151</v>
      </c>
      <c r="P3639" s="346" t="n">
        <v>61.06</v>
      </c>
      <c r="Q3639" s="346" t="str">
        <f aca="false">N3639&amp;" "&amp;O3639</f>
        <v>61100 1151</v>
      </c>
      <c r="R3639" s="346" t="str">
        <f aca="false">N3639&amp;" "&amp;M3639&amp;" "&amp;O3639</f>
        <v>61100 2 1151</v>
      </c>
    </row>
    <row r="3640" customFormat="false" ht="11.25" hidden="false" customHeight="true" outlineLevel="0" collapsed="false">
      <c r="K3640" s="0" t="n">
        <v>2015</v>
      </c>
      <c r="L3640" s="0" t="n">
        <v>73</v>
      </c>
      <c r="M3640" s="0" t="n">
        <v>3</v>
      </c>
      <c r="N3640" s="0" t="n">
        <v>61410</v>
      </c>
      <c r="O3640" s="0" t="n">
        <v>1150</v>
      </c>
      <c r="P3640" s="346" t="n">
        <v>4</v>
      </c>
      <c r="Q3640" s="346" t="str">
        <f aca="false">N3640&amp;" "&amp;O3640</f>
        <v>61410 1150</v>
      </c>
      <c r="R3640" s="346" t="str">
        <f aca="false">N3640&amp;" "&amp;M3640&amp;" "&amp;O3640</f>
        <v>61410 3 1150</v>
      </c>
    </row>
    <row r="3641" customFormat="false" ht="11.25" hidden="false" customHeight="true" outlineLevel="0" collapsed="false">
      <c r="K3641" s="0" t="n">
        <v>2015</v>
      </c>
      <c r="L3641" s="0" t="n">
        <v>73</v>
      </c>
      <c r="M3641" s="0" t="n">
        <v>3</v>
      </c>
      <c r="N3641" s="0" t="n">
        <v>61410</v>
      </c>
      <c r="O3641" s="0" t="n">
        <v>1127</v>
      </c>
      <c r="P3641" s="346" t="n">
        <v>2</v>
      </c>
      <c r="Q3641" s="346" t="str">
        <f aca="false">N3641&amp;" "&amp;O3641</f>
        <v>61410 1127</v>
      </c>
      <c r="R3641" s="346" t="str">
        <f aca="false">N3641&amp;" "&amp;M3641&amp;" "&amp;O3641</f>
        <v>61410 3 1127</v>
      </c>
    </row>
    <row r="3642" customFormat="false" ht="11.25" hidden="false" customHeight="true" outlineLevel="0" collapsed="false">
      <c r="K3642" s="0" t="n">
        <v>2015</v>
      </c>
      <c r="L3642" s="0" t="n">
        <v>73</v>
      </c>
      <c r="M3642" s="0" t="n">
        <v>9</v>
      </c>
      <c r="N3642" s="0" t="n">
        <v>61100</v>
      </c>
      <c r="O3642" s="0" t="n">
        <v>1150</v>
      </c>
      <c r="P3642" s="346" t="n">
        <v>0.3</v>
      </c>
      <c r="Q3642" s="346" t="str">
        <f aca="false">N3642&amp;" "&amp;O3642</f>
        <v>61100 1150</v>
      </c>
      <c r="R3642" s="346" t="str">
        <f aca="false">N3642&amp;" "&amp;M3642&amp;" "&amp;O3642</f>
        <v>61100 9 1150</v>
      </c>
    </row>
    <row r="3643" customFormat="false" ht="11.25" hidden="false" customHeight="true" outlineLevel="0" collapsed="false">
      <c r="K3643" s="0" t="n">
        <v>2015</v>
      </c>
      <c r="L3643" s="0" t="n">
        <v>73</v>
      </c>
      <c r="M3643" s="0" t="n">
        <v>9</v>
      </c>
      <c r="N3643" s="0" t="n">
        <v>61100</v>
      </c>
      <c r="O3643" s="0" t="n">
        <v>1151</v>
      </c>
      <c r="P3643" s="346" t="n">
        <v>5</v>
      </c>
      <c r="Q3643" s="346" t="str">
        <f aca="false">N3643&amp;" "&amp;O3643</f>
        <v>61100 1151</v>
      </c>
      <c r="R3643" s="346" t="str">
        <f aca="false">N3643&amp;" "&amp;M3643&amp;" "&amp;O3643</f>
        <v>61100 9 1151</v>
      </c>
    </row>
    <row r="3644" customFormat="false" ht="11.25" hidden="false" customHeight="true" outlineLevel="0" collapsed="false">
      <c r="K3644" s="0" t="n">
        <v>2015</v>
      </c>
      <c r="L3644" s="0" t="n">
        <v>73</v>
      </c>
      <c r="M3644" s="0" t="n">
        <v>9</v>
      </c>
      <c r="N3644" s="0" t="n">
        <v>62100</v>
      </c>
      <c r="O3644" s="0" t="n">
        <v>1110</v>
      </c>
      <c r="P3644" s="346" t="n">
        <v>3</v>
      </c>
      <c r="Q3644" s="346" t="str">
        <f aca="false">N3644&amp;" "&amp;O3644</f>
        <v>62100 1110</v>
      </c>
      <c r="R3644" s="346" t="str">
        <f aca="false">N3644&amp;" "&amp;M3644&amp;" "&amp;O3644</f>
        <v>62100 9 1110</v>
      </c>
    </row>
    <row r="3645" customFormat="false" ht="11.25" hidden="false" customHeight="true" outlineLevel="0" collapsed="false">
      <c r="K3645" s="0" t="n">
        <v>2015</v>
      </c>
      <c r="L3645" s="0" t="n">
        <v>73</v>
      </c>
      <c r="M3645" s="0" t="n">
        <v>9</v>
      </c>
      <c r="N3645" s="0" t="n">
        <v>62100</v>
      </c>
      <c r="O3645" s="0" t="n">
        <v>1111</v>
      </c>
      <c r="P3645" s="346" t="n">
        <v>8</v>
      </c>
      <c r="Q3645" s="346" t="str">
        <f aca="false">N3645&amp;" "&amp;O3645</f>
        <v>62100 1111</v>
      </c>
      <c r="R3645" s="346" t="str">
        <f aca="false">N3645&amp;" "&amp;M3645&amp;" "&amp;O3645</f>
        <v>62100 9 1111</v>
      </c>
    </row>
    <row r="3646" customFormat="false" ht="11.25" hidden="false" customHeight="true" outlineLevel="0" collapsed="false">
      <c r="K3646" s="0" t="n">
        <v>2015</v>
      </c>
      <c r="L3646" s="0" t="n">
        <v>73</v>
      </c>
      <c r="M3646" s="0" t="n">
        <v>9</v>
      </c>
      <c r="N3646" s="0" t="n">
        <v>62100</v>
      </c>
      <c r="O3646" s="0" t="n">
        <v>1112</v>
      </c>
      <c r="P3646" s="346" t="n">
        <v>1</v>
      </c>
      <c r="Q3646" s="346" t="str">
        <f aca="false">N3646&amp;" "&amp;O3646</f>
        <v>62100 1112</v>
      </c>
      <c r="R3646" s="346" t="str">
        <f aca="false">N3646&amp;" "&amp;M3646&amp;" "&amp;O3646</f>
        <v>62100 9 1112</v>
      </c>
    </row>
    <row r="3647" customFormat="false" ht="11.25" hidden="false" customHeight="true" outlineLevel="0" collapsed="false">
      <c r="K3647" s="0" t="n">
        <v>2015</v>
      </c>
      <c r="L3647" s="0" t="n">
        <v>73</v>
      </c>
      <c r="M3647" s="0" t="n">
        <v>9</v>
      </c>
      <c r="N3647" s="0" t="n">
        <v>62100</v>
      </c>
      <c r="O3647" s="0" t="n">
        <v>1150</v>
      </c>
      <c r="P3647" s="346" t="n">
        <v>2</v>
      </c>
      <c r="Q3647" s="346" t="str">
        <f aca="false">N3647&amp;" "&amp;O3647</f>
        <v>62100 1150</v>
      </c>
      <c r="R3647" s="346" t="str">
        <f aca="false">N3647&amp;" "&amp;M3647&amp;" "&amp;O3647</f>
        <v>62100 9 1150</v>
      </c>
    </row>
    <row r="3648" customFormat="false" ht="11.25" hidden="false" customHeight="true" outlineLevel="0" collapsed="false">
      <c r="K3648" s="0" t="n">
        <v>2015</v>
      </c>
      <c r="L3648" s="0" t="n">
        <v>73</v>
      </c>
      <c r="M3648" s="0" t="n">
        <v>9</v>
      </c>
      <c r="N3648" s="0" t="n">
        <v>62200</v>
      </c>
      <c r="O3648" s="0" t="n">
        <v>1131</v>
      </c>
      <c r="P3648" s="346" t="n">
        <v>3</v>
      </c>
      <c r="Q3648" s="346" t="str">
        <f aca="false">N3648&amp;" "&amp;O3648</f>
        <v>62200 1131</v>
      </c>
      <c r="R3648" s="346" t="str">
        <f aca="false">N3648&amp;" "&amp;M3648&amp;" "&amp;O3648</f>
        <v>62200 9 1131</v>
      </c>
    </row>
    <row r="3649" customFormat="false" ht="11.25" hidden="false" customHeight="true" outlineLevel="0" collapsed="false">
      <c r="K3649" s="0" t="n">
        <v>2015</v>
      </c>
      <c r="L3649" s="0" t="n">
        <v>73</v>
      </c>
      <c r="M3649" s="0" t="n">
        <v>9</v>
      </c>
      <c r="N3649" s="0" t="n">
        <v>62200</v>
      </c>
      <c r="O3649" s="0" t="n">
        <v>1132</v>
      </c>
      <c r="P3649" s="346" t="n">
        <v>2</v>
      </c>
      <c r="Q3649" s="346" t="str">
        <f aca="false">N3649&amp;" "&amp;O3649</f>
        <v>62200 1132</v>
      </c>
      <c r="R3649" s="346" t="str">
        <f aca="false">N3649&amp;" "&amp;M3649&amp;" "&amp;O3649</f>
        <v>62200 9 1132</v>
      </c>
    </row>
    <row r="3650" customFormat="false" ht="11.25" hidden="false" customHeight="true" outlineLevel="0" collapsed="false">
      <c r="K3650" s="0" t="n">
        <v>2015</v>
      </c>
      <c r="L3650" s="0" t="n">
        <v>73</v>
      </c>
      <c r="M3650" s="0" t="n">
        <v>9</v>
      </c>
      <c r="N3650" s="0" t="n">
        <v>63000</v>
      </c>
      <c r="O3650" s="0" t="n">
        <v>1110</v>
      </c>
      <c r="P3650" s="346" t="n">
        <v>2</v>
      </c>
      <c r="Q3650" s="346" t="str">
        <f aca="false">N3650&amp;" "&amp;O3650</f>
        <v>63000 1110</v>
      </c>
      <c r="R3650" s="346" t="str">
        <f aca="false">N3650&amp;" "&amp;M3650&amp;" "&amp;O3650</f>
        <v>63000 9 1110</v>
      </c>
    </row>
    <row r="3651" customFormat="false" ht="11.25" hidden="false" customHeight="true" outlineLevel="0" collapsed="false">
      <c r="K3651" s="0" t="n">
        <v>2015</v>
      </c>
      <c r="L3651" s="0" t="n">
        <v>73</v>
      </c>
      <c r="M3651" s="0" t="n">
        <v>9</v>
      </c>
      <c r="N3651" s="0" t="n">
        <v>63000</v>
      </c>
      <c r="O3651" s="0" t="n">
        <v>1140</v>
      </c>
      <c r="P3651" s="346" t="n">
        <v>2</v>
      </c>
      <c r="Q3651" s="346" t="str">
        <f aca="false">N3651&amp;" "&amp;O3651</f>
        <v>63000 1140</v>
      </c>
      <c r="R3651" s="346" t="str">
        <f aca="false">N3651&amp;" "&amp;M3651&amp;" "&amp;O3651</f>
        <v>63000 9 1140</v>
      </c>
    </row>
    <row r="3652" customFormat="false" ht="11.25" hidden="false" customHeight="true" outlineLevel="0" collapsed="false">
      <c r="K3652" s="0" t="n">
        <v>2015</v>
      </c>
      <c r="L3652" s="0" t="n">
        <v>73</v>
      </c>
      <c r="M3652" s="0" t="n">
        <v>9</v>
      </c>
      <c r="N3652" s="0" t="n">
        <v>63000</v>
      </c>
      <c r="O3652" s="0" t="n">
        <v>1150</v>
      </c>
      <c r="P3652" s="346" t="n">
        <v>1.8</v>
      </c>
      <c r="Q3652" s="346" t="str">
        <f aca="false">N3652&amp;" "&amp;O3652</f>
        <v>63000 1150</v>
      </c>
      <c r="R3652" s="346" t="str">
        <f aca="false">N3652&amp;" "&amp;M3652&amp;" "&amp;O3652</f>
        <v>63000 9 1150</v>
      </c>
    </row>
    <row r="3653" customFormat="false" ht="11.25" hidden="false" customHeight="true" outlineLevel="0" collapsed="false">
      <c r="K3653" s="0" t="n">
        <v>2015</v>
      </c>
      <c r="L3653" s="0" t="n">
        <v>73</v>
      </c>
      <c r="M3653" s="0" t="n">
        <v>9</v>
      </c>
      <c r="N3653" s="0" t="n">
        <v>63000</v>
      </c>
      <c r="O3653" s="0" t="n">
        <v>1170</v>
      </c>
      <c r="P3653" s="346" t="n">
        <v>58</v>
      </c>
      <c r="Q3653" s="346" t="str">
        <f aca="false">N3653&amp;" "&amp;O3653</f>
        <v>63000 1170</v>
      </c>
      <c r="R3653" s="346" t="str">
        <f aca="false">N3653&amp;" "&amp;M3653&amp;" "&amp;O3653</f>
        <v>63000 9 1170</v>
      </c>
    </row>
    <row r="3654" customFormat="false" ht="11.25" hidden="false" customHeight="true" outlineLevel="0" collapsed="false">
      <c r="K3654" s="0" t="n">
        <v>2015</v>
      </c>
      <c r="L3654" s="0" t="n">
        <v>73</v>
      </c>
      <c r="M3654" s="0" t="n">
        <v>9</v>
      </c>
      <c r="N3654" s="0" t="n">
        <v>63000</v>
      </c>
      <c r="O3654" s="0" t="n">
        <v>1190</v>
      </c>
      <c r="P3654" s="346" t="n">
        <v>2</v>
      </c>
      <c r="Q3654" s="346" t="str">
        <f aca="false">N3654&amp;" "&amp;O3654</f>
        <v>63000 1190</v>
      </c>
      <c r="R3654" s="346" t="str">
        <f aca="false">N3654&amp;" "&amp;M3654&amp;" "&amp;O3654</f>
        <v>63000 9 1190</v>
      </c>
    </row>
    <row r="3655" customFormat="false" ht="11.25" hidden="false" customHeight="true" outlineLevel="0" collapsed="false">
      <c r="K3655" s="0" t="n">
        <v>2015</v>
      </c>
      <c r="L3655" s="0" t="n">
        <v>73</v>
      </c>
      <c r="M3655" s="0" t="n">
        <v>9</v>
      </c>
      <c r="N3655" s="0" t="n">
        <v>64000</v>
      </c>
      <c r="O3655" s="0" t="n">
        <v>1110</v>
      </c>
      <c r="P3655" s="346" t="n">
        <v>1</v>
      </c>
      <c r="Q3655" s="346" t="str">
        <f aca="false">N3655&amp;" "&amp;O3655</f>
        <v>64000 1110</v>
      </c>
      <c r="R3655" s="346" t="str">
        <f aca="false">N3655&amp;" "&amp;M3655&amp;" "&amp;O3655</f>
        <v>64000 9 1110</v>
      </c>
    </row>
    <row r="3656" customFormat="false" ht="11.25" hidden="false" customHeight="true" outlineLevel="0" collapsed="false">
      <c r="K3656" s="0" t="n">
        <v>2015</v>
      </c>
      <c r="L3656" s="0" t="n">
        <v>73</v>
      </c>
      <c r="M3656" s="0" t="n">
        <v>9</v>
      </c>
      <c r="N3656" s="0" t="n">
        <v>64000</v>
      </c>
      <c r="O3656" s="0" t="n">
        <v>1180</v>
      </c>
      <c r="P3656" s="346" t="n">
        <v>5</v>
      </c>
      <c r="Q3656" s="346" t="str">
        <f aca="false">N3656&amp;" "&amp;O3656</f>
        <v>64000 1180</v>
      </c>
      <c r="R3656" s="346" t="str">
        <f aca="false">N3656&amp;" "&amp;M3656&amp;" "&amp;O3656</f>
        <v>64000 9 1180</v>
      </c>
    </row>
    <row r="3657" customFormat="false" ht="11.25" hidden="false" customHeight="true" outlineLevel="0" collapsed="false">
      <c r="K3657" s="0" t="n">
        <v>2015</v>
      </c>
      <c r="L3657" s="0" t="n">
        <v>73</v>
      </c>
      <c r="M3657" s="0" t="n">
        <v>9</v>
      </c>
      <c r="N3657" s="0" t="n">
        <v>65000</v>
      </c>
      <c r="O3657" s="0" t="n">
        <v>1110</v>
      </c>
      <c r="P3657" s="346" t="n">
        <v>1</v>
      </c>
      <c r="Q3657" s="346" t="str">
        <f aca="false">N3657&amp;" "&amp;O3657</f>
        <v>65000 1110</v>
      </c>
      <c r="R3657" s="346" t="str">
        <f aca="false">N3657&amp;" "&amp;M3657&amp;" "&amp;O3657</f>
        <v>65000 9 1110</v>
      </c>
    </row>
    <row r="3658" customFormat="false" ht="11.25" hidden="false" customHeight="true" outlineLevel="0" collapsed="false">
      <c r="K3658" s="0" t="n">
        <v>2015</v>
      </c>
      <c r="L3658" s="0" t="n">
        <v>73</v>
      </c>
      <c r="M3658" s="0" t="n">
        <v>9</v>
      </c>
      <c r="N3658" s="0" t="n">
        <v>65000</v>
      </c>
      <c r="O3658" s="0" t="n">
        <v>1180</v>
      </c>
      <c r="P3658" s="346" t="n">
        <v>21</v>
      </c>
      <c r="Q3658" s="346" t="str">
        <f aca="false">N3658&amp;" "&amp;O3658</f>
        <v>65000 1180</v>
      </c>
      <c r="R3658" s="346" t="str">
        <f aca="false">N3658&amp;" "&amp;M3658&amp;" "&amp;O3658</f>
        <v>65000 9 1180</v>
      </c>
    </row>
    <row r="3659" customFormat="false" ht="11.25" hidden="false" customHeight="true" outlineLevel="0" collapsed="false">
      <c r="K3659" s="0" t="n">
        <v>2015</v>
      </c>
      <c r="L3659" s="0" t="n">
        <v>73</v>
      </c>
      <c r="M3659" s="0" t="n">
        <v>9</v>
      </c>
      <c r="N3659" s="0" t="n">
        <v>68000</v>
      </c>
      <c r="O3659" s="0" t="n">
        <v>1110</v>
      </c>
      <c r="P3659" s="346" t="n">
        <v>1</v>
      </c>
      <c r="Q3659" s="346" t="str">
        <f aca="false">N3659&amp;" "&amp;O3659</f>
        <v>68000 1110</v>
      </c>
      <c r="R3659" s="346" t="str">
        <f aca="false">N3659&amp;" "&amp;M3659&amp;" "&amp;O3659</f>
        <v>68000 9 1110</v>
      </c>
    </row>
    <row r="3660" customFormat="false" ht="11.25" hidden="false" customHeight="true" outlineLevel="0" collapsed="false">
      <c r="K3660" s="0" t="n">
        <v>2015</v>
      </c>
      <c r="L3660" s="0" t="n">
        <v>73</v>
      </c>
      <c r="M3660" s="0" t="n">
        <v>9</v>
      </c>
      <c r="N3660" s="0" t="n">
        <v>68000</v>
      </c>
      <c r="O3660" s="0" t="n">
        <v>1120</v>
      </c>
      <c r="P3660" s="346" t="n">
        <v>2.94</v>
      </c>
      <c r="Q3660" s="346" t="str">
        <f aca="false">N3660&amp;" "&amp;O3660</f>
        <v>68000 1120</v>
      </c>
      <c r="R3660" s="346" t="str">
        <f aca="false">N3660&amp;" "&amp;M3660&amp;" "&amp;O3660</f>
        <v>68000 9 1120</v>
      </c>
    </row>
    <row r="3661" customFormat="false" ht="11.25" hidden="false" customHeight="true" outlineLevel="0" collapsed="false">
      <c r="K3661" s="0" t="n">
        <v>2015</v>
      </c>
      <c r="L3661" s="0" t="n">
        <v>73</v>
      </c>
      <c r="M3661" s="0" t="n">
        <v>9</v>
      </c>
      <c r="N3661" s="0" t="n">
        <v>68000</v>
      </c>
      <c r="O3661" s="0" t="n">
        <v>1133</v>
      </c>
      <c r="P3661" s="346" t="n">
        <v>0.15</v>
      </c>
      <c r="Q3661" s="346" t="str">
        <f aca="false">N3661&amp;" "&amp;O3661</f>
        <v>68000 1133</v>
      </c>
      <c r="R3661" s="346" t="str">
        <f aca="false">N3661&amp;" "&amp;M3661&amp;" "&amp;O3661</f>
        <v>68000 9 1133</v>
      </c>
    </row>
    <row r="3662" customFormat="false" ht="11.25" hidden="false" customHeight="true" outlineLevel="0" collapsed="false">
      <c r="K3662" s="0" t="n">
        <v>2015</v>
      </c>
      <c r="L3662" s="0" t="n">
        <v>73</v>
      </c>
      <c r="M3662" s="0" t="n">
        <v>9</v>
      </c>
      <c r="N3662" s="0" t="n">
        <v>68000</v>
      </c>
      <c r="O3662" s="0" t="n">
        <v>1141</v>
      </c>
      <c r="P3662" s="346" t="n">
        <v>3.5</v>
      </c>
      <c r="Q3662" s="346" t="str">
        <f aca="false">N3662&amp;" "&amp;O3662</f>
        <v>68000 1141</v>
      </c>
      <c r="R3662" s="346" t="str">
        <f aca="false">N3662&amp;" "&amp;M3662&amp;" "&amp;O3662</f>
        <v>68000 9 1141</v>
      </c>
    </row>
    <row r="3663" customFormat="false" ht="11.25" hidden="false" customHeight="true" outlineLevel="0" collapsed="false">
      <c r="K3663" s="0" t="n">
        <v>2015</v>
      </c>
      <c r="L3663" s="0" t="n">
        <v>73</v>
      </c>
      <c r="M3663" s="0" t="n">
        <v>9</v>
      </c>
      <c r="N3663" s="0" t="n">
        <v>68000</v>
      </c>
      <c r="O3663" s="0" t="n">
        <v>1150</v>
      </c>
      <c r="P3663" s="346" t="n">
        <v>1.5</v>
      </c>
      <c r="Q3663" s="346" t="str">
        <f aca="false">N3663&amp;" "&amp;O3663</f>
        <v>68000 1150</v>
      </c>
      <c r="R3663" s="346" t="str">
        <f aca="false">N3663&amp;" "&amp;M3663&amp;" "&amp;O3663</f>
        <v>68000 9 1150</v>
      </c>
    </row>
    <row r="3664" customFormat="false" ht="11.25" hidden="false" customHeight="true" outlineLevel="0" collapsed="false">
      <c r="K3664" s="0" t="n">
        <v>2015</v>
      </c>
      <c r="L3664" s="0" t="n">
        <v>73</v>
      </c>
      <c r="M3664" s="0" t="n">
        <v>2</v>
      </c>
      <c r="N3664" s="0" t="n">
        <v>61100</v>
      </c>
      <c r="O3664" s="0" t="n">
        <v>1120</v>
      </c>
      <c r="P3664" s="346" t="n">
        <v>110</v>
      </c>
      <c r="Q3664" s="346" t="str">
        <f aca="false">N3664&amp;" "&amp;O3664</f>
        <v>61100 1120</v>
      </c>
      <c r="R3664" s="346" t="str">
        <f aca="false">N3664&amp;" "&amp;M3664&amp;" "&amp;O3664</f>
        <v>61100 2 1120</v>
      </c>
    </row>
    <row r="3665" customFormat="false" ht="11.25" hidden="false" customHeight="true" outlineLevel="0" collapsed="false">
      <c r="K3665" s="0" t="n">
        <v>2015</v>
      </c>
      <c r="L3665" s="0" t="n">
        <v>73</v>
      </c>
      <c r="M3665" s="0" t="n">
        <v>2</v>
      </c>
      <c r="N3665" s="0" t="n">
        <v>61100</v>
      </c>
      <c r="O3665" s="0" t="n">
        <v>1151</v>
      </c>
      <c r="P3665" s="346" t="n">
        <v>21</v>
      </c>
      <c r="Q3665" s="346" t="str">
        <f aca="false">N3665&amp;" "&amp;O3665</f>
        <v>61100 1151</v>
      </c>
      <c r="R3665" s="346" t="str">
        <f aca="false">N3665&amp;" "&amp;M3665&amp;" "&amp;O3665</f>
        <v>61100 2 1151</v>
      </c>
    </row>
    <row r="3666" customFormat="false" ht="11.25" hidden="false" customHeight="true" outlineLevel="0" collapsed="false">
      <c r="K3666" s="0" t="n">
        <v>2015</v>
      </c>
      <c r="L3666" s="0" t="n">
        <v>73</v>
      </c>
      <c r="M3666" s="0" t="n">
        <v>2</v>
      </c>
      <c r="N3666" s="0" t="n">
        <v>61100</v>
      </c>
      <c r="O3666" s="0" t="n">
        <v>1520</v>
      </c>
      <c r="P3666" s="346" t="n">
        <v>17</v>
      </c>
      <c r="Q3666" s="346" t="str">
        <f aca="false">N3666&amp;" "&amp;O3666</f>
        <v>61100 1520</v>
      </c>
      <c r="R3666" s="346" t="str">
        <f aca="false">N3666&amp;" "&amp;M3666&amp;" "&amp;O3666</f>
        <v>61100 2 1520</v>
      </c>
    </row>
    <row r="3667" customFormat="false" ht="11.25" hidden="false" customHeight="true" outlineLevel="0" collapsed="false">
      <c r="K3667" s="0" t="n">
        <v>2015</v>
      </c>
      <c r="L3667" s="0" t="n">
        <v>73</v>
      </c>
      <c r="M3667" s="0" t="n">
        <v>2</v>
      </c>
      <c r="N3667" s="0" t="n">
        <v>61210</v>
      </c>
      <c r="O3667" s="0" t="n">
        <v>1120</v>
      </c>
      <c r="P3667" s="346" t="n">
        <v>3</v>
      </c>
      <c r="Q3667" s="346" t="str">
        <f aca="false">N3667&amp;" "&amp;O3667</f>
        <v>61210 1120</v>
      </c>
      <c r="R3667" s="346" t="str">
        <f aca="false">N3667&amp;" "&amp;M3667&amp;" "&amp;O3667</f>
        <v>61210 2 1120</v>
      </c>
    </row>
    <row r="3668" customFormat="false" ht="11.25" hidden="false" customHeight="true" outlineLevel="0" collapsed="false">
      <c r="K3668" s="0" t="n">
        <v>2015</v>
      </c>
      <c r="L3668" s="0" t="n">
        <v>73</v>
      </c>
      <c r="M3668" s="0" t="n">
        <v>2</v>
      </c>
      <c r="N3668" s="0" t="n">
        <v>61220</v>
      </c>
      <c r="O3668" s="0" t="n">
        <v>1120</v>
      </c>
      <c r="P3668" s="346" t="n">
        <v>0.5</v>
      </c>
      <c r="Q3668" s="346" t="str">
        <f aca="false">N3668&amp;" "&amp;O3668</f>
        <v>61220 1120</v>
      </c>
      <c r="R3668" s="346" t="str">
        <f aca="false">N3668&amp;" "&amp;M3668&amp;" "&amp;O3668</f>
        <v>61220 2 1120</v>
      </c>
    </row>
    <row r="3669" customFormat="false" ht="11.25" hidden="false" customHeight="true" outlineLevel="0" collapsed="false">
      <c r="K3669" s="0" t="n">
        <v>2015</v>
      </c>
      <c r="L3669" s="0" t="n">
        <v>73</v>
      </c>
      <c r="M3669" s="0" t="n">
        <v>2</v>
      </c>
      <c r="N3669" s="0" t="n">
        <v>61230</v>
      </c>
      <c r="O3669" s="0" t="n">
        <v>1120</v>
      </c>
      <c r="P3669" s="346" t="n">
        <v>0.1</v>
      </c>
      <c r="Q3669" s="346" t="str">
        <f aca="false">N3669&amp;" "&amp;O3669</f>
        <v>61230 1120</v>
      </c>
      <c r="R3669" s="346" t="str">
        <f aca="false">N3669&amp;" "&amp;M3669&amp;" "&amp;O3669</f>
        <v>61230 2 1120</v>
      </c>
    </row>
    <row r="3670" customFormat="false" ht="11.25" hidden="false" customHeight="true" outlineLevel="0" collapsed="false">
      <c r="K3670" s="0" t="n">
        <v>2015</v>
      </c>
      <c r="L3670" s="0" t="n">
        <v>73</v>
      </c>
      <c r="M3670" s="0" t="n">
        <v>2</v>
      </c>
      <c r="N3670" s="0" t="n">
        <v>61310</v>
      </c>
      <c r="O3670" s="0" t="n">
        <v>1110</v>
      </c>
      <c r="P3670" s="346" t="n">
        <v>1.15</v>
      </c>
      <c r="Q3670" s="346" t="str">
        <f aca="false">N3670&amp;" "&amp;O3670</f>
        <v>61310 1110</v>
      </c>
      <c r="R3670" s="346" t="str">
        <f aca="false">N3670&amp;" "&amp;M3670&amp;" "&amp;O3670</f>
        <v>61310 2 1110</v>
      </c>
    </row>
    <row r="3671" customFormat="false" ht="11.25" hidden="false" customHeight="true" outlineLevel="0" collapsed="false">
      <c r="K3671" s="0" t="n">
        <v>2015</v>
      </c>
      <c r="L3671" s="0" t="n">
        <v>73</v>
      </c>
      <c r="M3671" s="0" t="n">
        <v>2</v>
      </c>
      <c r="N3671" s="0" t="n">
        <v>61310</v>
      </c>
      <c r="O3671" s="0" t="n">
        <v>1150</v>
      </c>
      <c r="P3671" s="346" t="n">
        <v>1.5</v>
      </c>
      <c r="Q3671" s="346" t="str">
        <f aca="false">N3671&amp;" "&amp;O3671</f>
        <v>61310 1150</v>
      </c>
      <c r="R3671" s="346" t="str">
        <f aca="false">N3671&amp;" "&amp;M3671&amp;" "&amp;O3671</f>
        <v>61310 2 1150</v>
      </c>
    </row>
    <row r="3672" customFormat="false" ht="11.25" hidden="false" customHeight="true" outlineLevel="0" collapsed="false">
      <c r="K3672" s="0" t="n">
        <v>2015</v>
      </c>
      <c r="L3672" s="0" t="n">
        <v>73</v>
      </c>
      <c r="M3672" s="0" t="n">
        <v>2</v>
      </c>
      <c r="N3672" s="0" t="n">
        <v>61320</v>
      </c>
      <c r="O3672" s="0" t="n">
        <v>1122</v>
      </c>
      <c r="P3672" s="346" t="n">
        <v>2</v>
      </c>
      <c r="Q3672" s="346" t="str">
        <f aca="false">N3672&amp;" "&amp;O3672</f>
        <v>61320 1122</v>
      </c>
      <c r="R3672" s="346" t="str">
        <f aca="false">N3672&amp;" "&amp;M3672&amp;" "&amp;O3672</f>
        <v>61320 2 1122</v>
      </c>
    </row>
    <row r="3673" customFormat="false" ht="11.25" hidden="false" customHeight="true" outlineLevel="0" collapsed="false">
      <c r="K3673" s="0" t="n">
        <v>2015</v>
      </c>
      <c r="L3673" s="0" t="n">
        <v>73</v>
      </c>
      <c r="M3673" s="0" t="n">
        <v>2</v>
      </c>
      <c r="N3673" s="0" t="n">
        <v>61320</v>
      </c>
      <c r="O3673" s="0" t="n">
        <v>1150</v>
      </c>
      <c r="P3673" s="346" t="n">
        <v>1</v>
      </c>
      <c r="Q3673" s="346" t="str">
        <f aca="false">N3673&amp;" "&amp;O3673</f>
        <v>61320 1150</v>
      </c>
      <c r="R3673" s="346" t="str">
        <f aca="false">N3673&amp;" "&amp;M3673&amp;" "&amp;O3673</f>
        <v>61320 2 1150</v>
      </c>
    </row>
    <row r="3674" customFormat="false" ht="11.25" hidden="false" customHeight="true" outlineLevel="0" collapsed="false">
      <c r="K3674" s="0" t="n">
        <v>2015</v>
      </c>
      <c r="L3674" s="0" t="n">
        <v>73</v>
      </c>
      <c r="M3674" s="0" t="n">
        <v>2</v>
      </c>
      <c r="N3674" s="0" t="n">
        <v>61410</v>
      </c>
      <c r="O3674" s="0" t="n">
        <v>1126</v>
      </c>
      <c r="P3674" s="346" t="n">
        <v>2</v>
      </c>
      <c r="Q3674" s="346" t="str">
        <f aca="false">N3674&amp;" "&amp;O3674</f>
        <v>61410 1126</v>
      </c>
      <c r="R3674" s="346" t="str">
        <f aca="false">N3674&amp;" "&amp;M3674&amp;" "&amp;O3674</f>
        <v>61410 2 1126</v>
      </c>
    </row>
    <row r="3675" customFormat="false" ht="11.25" hidden="false" customHeight="true" outlineLevel="0" collapsed="false">
      <c r="K3675" s="0" t="n">
        <v>2015</v>
      </c>
      <c r="L3675" s="0" t="n">
        <v>73</v>
      </c>
      <c r="M3675" s="0" t="n">
        <v>2</v>
      </c>
      <c r="N3675" s="0" t="n">
        <v>61410</v>
      </c>
      <c r="O3675" s="0" t="n">
        <v>1127</v>
      </c>
      <c r="P3675" s="346" t="n">
        <v>4</v>
      </c>
      <c r="Q3675" s="346" t="str">
        <f aca="false">N3675&amp;" "&amp;O3675</f>
        <v>61410 1127</v>
      </c>
      <c r="R3675" s="346" t="str">
        <f aca="false">N3675&amp;" "&amp;M3675&amp;" "&amp;O3675</f>
        <v>61410 2 1127</v>
      </c>
    </row>
    <row r="3676" customFormat="false" ht="11.25" hidden="false" customHeight="true" outlineLevel="0" collapsed="false">
      <c r="K3676" s="0" t="n">
        <v>2015</v>
      </c>
      <c r="L3676" s="0" t="n">
        <v>73</v>
      </c>
      <c r="M3676" s="0" t="n">
        <v>2</v>
      </c>
      <c r="N3676" s="0" t="n">
        <v>61410</v>
      </c>
      <c r="O3676" s="0" t="n">
        <v>1150</v>
      </c>
      <c r="P3676" s="346" t="n">
        <v>4.5</v>
      </c>
      <c r="Q3676" s="346" t="str">
        <f aca="false">N3676&amp;" "&amp;O3676</f>
        <v>61410 1150</v>
      </c>
      <c r="R3676" s="346" t="str">
        <f aca="false">N3676&amp;" "&amp;M3676&amp;" "&amp;O3676</f>
        <v>61410 2 1150</v>
      </c>
    </row>
    <row r="3677" customFormat="false" ht="11.25" hidden="false" customHeight="true" outlineLevel="0" collapsed="false">
      <c r="K3677" s="0" t="n">
        <v>2015</v>
      </c>
      <c r="L3677" s="0" t="n">
        <v>73</v>
      </c>
      <c r="M3677" s="0" t="n">
        <v>3</v>
      </c>
      <c r="N3677" s="0" t="n">
        <v>61100</v>
      </c>
      <c r="O3677" s="0" t="n">
        <v>1120</v>
      </c>
      <c r="P3677" s="346" t="n">
        <v>78.5</v>
      </c>
      <c r="Q3677" s="346" t="str">
        <f aca="false">N3677&amp;" "&amp;O3677</f>
        <v>61100 1120</v>
      </c>
      <c r="R3677" s="346" t="str">
        <f aca="false">N3677&amp;" "&amp;M3677&amp;" "&amp;O3677</f>
        <v>61100 3 1120</v>
      </c>
    </row>
    <row r="3678" customFormat="false" ht="11.25" hidden="false" customHeight="true" outlineLevel="0" collapsed="false">
      <c r="K3678" s="0" t="n">
        <v>2015</v>
      </c>
      <c r="L3678" s="0" t="n">
        <v>73</v>
      </c>
      <c r="M3678" s="0" t="n">
        <v>3</v>
      </c>
      <c r="N3678" s="0" t="n">
        <v>61100</v>
      </c>
      <c r="O3678" s="0" t="n">
        <v>1151</v>
      </c>
      <c r="P3678" s="346" t="n">
        <v>10</v>
      </c>
      <c r="Q3678" s="346" t="str">
        <f aca="false">N3678&amp;" "&amp;O3678</f>
        <v>61100 1151</v>
      </c>
      <c r="R3678" s="346" t="str">
        <f aca="false">N3678&amp;" "&amp;M3678&amp;" "&amp;O3678</f>
        <v>61100 3 1151</v>
      </c>
    </row>
    <row r="3679" customFormat="false" ht="11.25" hidden="false" customHeight="true" outlineLevel="0" collapsed="false">
      <c r="K3679" s="0" t="n">
        <v>2015</v>
      </c>
      <c r="L3679" s="0" t="n">
        <v>73</v>
      </c>
      <c r="M3679" s="0" t="n">
        <v>3</v>
      </c>
      <c r="N3679" s="0" t="n">
        <v>61100</v>
      </c>
      <c r="O3679" s="0" t="n">
        <v>1520</v>
      </c>
      <c r="P3679" s="346" t="n">
        <v>3</v>
      </c>
      <c r="Q3679" s="346" t="str">
        <f aca="false">N3679&amp;" "&amp;O3679</f>
        <v>61100 1520</v>
      </c>
      <c r="R3679" s="346" t="str">
        <f aca="false">N3679&amp;" "&amp;M3679&amp;" "&amp;O3679</f>
        <v>61100 3 1520</v>
      </c>
    </row>
    <row r="3680" customFormat="false" ht="11.25" hidden="false" customHeight="true" outlineLevel="0" collapsed="false">
      <c r="K3680" s="0" t="n">
        <v>2015</v>
      </c>
      <c r="L3680" s="0" t="n">
        <v>73</v>
      </c>
      <c r="M3680" s="0" t="n">
        <v>3</v>
      </c>
      <c r="N3680" s="0" t="n">
        <v>61210</v>
      </c>
      <c r="O3680" s="0" t="n">
        <v>1120</v>
      </c>
      <c r="P3680" s="346" t="n">
        <v>3</v>
      </c>
      <c r="Q3680" s="346" t="str">
        <f aca="false">N3680&amp;" "&amp;O3680</f>
        <v>61210 1120</v>
      </c>
      <c r="R3680" s="346" t="str">
        <f aca="false">N3680&amp;" "&amp;M3680&amp;" "&amp;O3680</f>
        <v>61210 3 1120</v>
      </c>
    </row>
    <row r="3681" customFormat="false" ht="11.25" hidden="false" customHeight="true" outlineLevel="0" collapsed="false">
      <c r="K3681" s="0" t="n">
        <v>2015</v>
      </c>
      <c r="L3681" s="0" t="n">
        <v>73</v>
      </c>
      <c r="M3681" s="0" t="n">
        <v>3</v>
      </c>
      <c r="N3681" s="0" t="n">
        <v>61210</v>
      </c>
      <c r="O3681" s="0" t="n">
        <v>1150</v>
      </c>
      <c r="P3681" s="346" t="n">
        <v>1</v>
      </c>
      <c r="Q3681" s="346" t="str">
        <f aca="false">N3681&amp;" "&amp;O3681</f>
        <v>61210 1150</v>
      </c>
      <c r="R3681" s="346" t="str">
        <f aca="false">N3681&amp;" "&amp;M3681&amp;" "&amp;O3681</f>
        <v>61210 3 1150</v>
      </c>
    </row>
    <row r="3682" customFormat="false" ht="11.25" hidden="false" customHeight="true" outlineLevel="0" collapsed="false">
      <c r="K3682" s="0" t="n">
        <v>2015</v>
      </c>
      <c r="L3682" s="0" t="n">
        <v>73</v>
      </c>
      <c r="M3682" s="0" t="n">
        <v>3</v>
      </c>
      <c r="N3682" s="0" t="n">
        <v>61220</v>
      </c>
      <c r="O3682" s="0" t="n">
        <v>1120</v>
      </c>
      <c r="P3682" s="346" t="n">
        <v>0.38</v>
      </c>
      <c r="Q3682" s="346" t="str">
        <f aca="false">N3682&amp;" "&amp;O3682</f>
        <v>61220 1120</v>
      </c>
      <c r="R3682" s="346" t="str">
        <f aca="false">N3682&amp;" "&amp;M3682&amp;" "&amp;O3682</f>
        <v>61220 3 1120</v>
      </c>
    </row>
    <row r="3683" customFormat="false" ht="11.25" hidden="false" customHeight="true" outlineLevel="0" collapsed="false">
      <c r="K3683" s="0" t="n">
        <v>2015</v>
      </c>
      <c r="L3683" s="0" t="n">
        <v>73</v>
      </c>
      <c r="M3683" s="0" t="n">
        <v>3</v>
      </c>
      <c r="N3683" s="0" t="n">
        <v>61230</v>
      </c>
      <c r="O3683" s="0" t="n">
        <v>1120</v>
      </c>
      <c r="P3683" s="346" t="n">
        <v>1</v>
      </c>
      <c r="Q3683" s="346" t="str">
        <f aca="false">N3683&amp;" "&amp;O3683</f>
        <v>61230 1120</v>
      </c>
      <c r="R3683" s="346" t="str">
        <f aca="false">N3683&amp;" "&amp;M3683&amp;" "&amp;O3683</f>
        <v>61230 3 1120</v>
      </c>
    </row>
    <row r="3684" customFormat="false" ht="11.25" hidden="false" customHeight="true" outlineLevel="0" collapsed="false">
      <c r="K3684" s="0" t="n">
        <v>2015</v>
      </c>
      <c r="L3684" s="0" t="n">
        <v>73</v>
      </c>
      <c r="M3684" s="0" t="n">
        <v>3</v>
      </c>
      <c r="N3684" s="0" t="n">
        <v>61310</v>
      </c>
      <c r="O3684" s="0" t="n">
        <v>1110</v>
      </c>
      <c r="P3684" s="346" t="n">
        <v>2.85</v>
      </c>
      <c r="Q3684" s="346" t="str">
        <f aca="false">N3684&amp;" "&amp;O3684</f>
        <v>61310 1110</v>
      </c>
      <c r="R3684" s="346" t="str">
        <f aca="false">N3684&amp;" "&amp;M3684&amp;" "&amp;O3684</f>
        <v>61310 3 1110</v>
      </c>
    </row>
    <row r="3685" customFormat="false" ht="11.25" hidden="false" customHeight="true" outlineLevel="0" collapsed="false">
      <c r="K3685" s="0" t="n">
        <v>2015</v>
      </c>
      <c r="L3685" s="0" t="n">
        <v>73</v>
      </c>
      <c r="M3685" s="0" t="n">
        <v>3</v>
      </c>
      <c r="N3685" s="0" t="n">
        <v>61310</v>
      </c>
      <c r="O3685" s="0" t="n">
        <v>1140</v>
      </c>
      <c r="P3685" s="346" t="n">
        <v>1</v>
      </c>
      <c r="Q3685" s="346" t="str">
        <f aca="false">N3685&amp;" "&amp;O3685</f>
        <v>61310 1140</v>
      </c>
      <c r="R3685" s="346" t="str">
        <f aca="false">N3685&amp;" "&amp;M3685&amp;" "&amp;O3685</f>
        <v>61310 3 1140</v>
      </c>
    </row>
    <row r="3686" customFormat="false" ht="11.25" hidden="false" customHeight="true" outlineLevel="0" collapsed="false">
      <c r="K3686" s="0" t="n">
        <v>2015</v>
      </c>
      <c r="L3686" s="0" t="n">
        <v>73</v>
      </c>
      <c r="M3686" s="0" t="n">
        <v>3</v>
      </c>
      <c r="N3686" s="0" t="n">
        <v>61310</v>
      </c>
      <c r="O3686" s="0" t="n">
        <v>1150</v>
      </c>
      <c r="P3686" s="346" t="n">
        <v>2.65</v>
      </c>
      <c r="Q3686" s="346" t="str">
        <f aca="false">N3686&amp;" "&amp;O3686</f>
        <v>61310 1150</v>
      </c>
      <c r="R3686" s="346" t="str">
        <f aca="false">N3686&amp;" "&amp;M3686&amp;" "&amp;O3686</f>
        <v>61310 3 1150</v>
      </c>
    </row>
    <row r="3687" customFormat="false" ht="11.25" hidden="false" customHeight="true" outlineLevel="0" collapsed="false">
      <c r="K3687" s="0" t="n">
        <v>2015</v>
      </c>
      <c r="L3687" s="0" t="n">
        <v>73</v>
      </c>
      <c r="M3687" s="0" t="n">
        <v>3</v>
      </c>
      <c r="N3687" s="0" t="n">
        <v>61320</v>
      </c>
      <c r="O3687" s="0" t="n">
        <v>1122</v>
      </c>
      <c r="P3687" s="346" t="n">
        <v>1</v>
      </c>
      <c r="Q3687" s="346" t="str">
        <f aca="false">N3687&amp;" "&amp;O3687</f>
        <v>61320 1122</v>
      </c>
      <c r="R3687" s="346" t="str">
        <f aca="false">N3687&amp;" "&amp;M3687&amp;" "&amp;O3687</f>
        <v>61320 3 1122</v>
      </c>
    </row>
    <row r="3688" customFormat="false" ht="11.25" hidden="false" customHeight="true" outlineLevel="0" collapsed="false">
      <c r="K3688" s="0" t="n">
        <v>2015</v>
      </c>
      <c r="L3688" s="0" t="n">
        <v>73</v>
      </c>
      <c r="M3688" s="0" t="n">
        <v>3</v>
      </c>
      <c r="N3688" s="0" t="n">
        <v>61410</v>
      </c>
      <c r="O3688" s="0" t="n">
        <v>1126</v>
      </c>
      <c r="P3688" s="346" t="n">
        <v>1</v>
      </c>
      <c r="Q3688" s="346" t="str">
        <f aca="false">N3688&amp;" "&amp;O3688</f>
        <v>61410 1126</v>
      </c>
      <c r="R3688" s="346" t="str">
        <f aca="false">N3688&amp;" "&amp;M3688&amp;" "&amp;O3688</f>
        <v>61410 3 1126</v>
      </c>
    </row>
    <row r="3689" customFormat="false" ht="11.25" hidden="false" customHeight="true" outlineLevel="0" collapsed="false">
      <c r="K3689" s="0" t="n">
        <v>2015</v>
      </c>
      <c r="L3689" s="0" t="n">
        <v>73</v>
      </c>
      <c r="M3689" s="0" t="n">
        <v>9</v>
      </c>
      <c r="N3689" s="0" t="n">
        <v>61100</v>
      </c>
      <c r="O3689" s="0" t="n">
        <v>1120</v>
      </c>
      <c r="P3689" s="346" t="n">
        <v>15</v>
      </c>
      <c r="Q3689" s="346" t="str">
        <f aca="false">N3689&amp;" "&amp;O3689</f>
        <v>61100 1120</v>
      </c>
      <c r="R3689" s="346" t="str">
        <f aca="false">N3689&amp;" "&amp;M3689&amp;" "&amp;O3689</f>
        <v>61100 9 1120</v>
      </c>
    </row>
    <row r="3690" customFormat="false" ht="11.25" hidden="false" customHeight="true" outlineLevel="0" collapsed="false">
      <c r="K3690" s="0" t="n">
        <v>2015</v>
      </c>
      <c r="L3690" s="0" t="n">
        <v>74</v>
      </c>
      <c r="M3690" s="0" t="n">
        <v>9</v>
      </c>
      <c r="N3690" s="0" t="n">
        <v>64000</v>
      </c>
      <c r="O3690" s="0" t="n">
        <v>1110</v>
      </c>
      <c r="P3690" s="346" t="n">
        <v>1</v>
      </c>
      <c r="Q3690" s="346" t="str">
        <f aca="false">N3690&amp;" "&amp;O3690</f>
        <v>64000 1110</v>
      </c>
      <c r="R3690" s="346" t="str">
        <f aca="false">N3690&amp;" "&amp;M3690&amp;" "&amp;O3690</f>
        <v>64000 9 1110</v>
      </c>
    </row>
    <row r="3691" customFormat="false" ht="11.25" hidden="false" customHeight="true" outlineLevel="0" collapsed="false">
      <c r="K3691" s="0" t="n">
        <v>2015</v>
      </c>
      <c r="L3691" s="0" t="n">
        <v>74</v>
      </c>
      <c r="M3691" s="0" t="n">
        <v>2</v>
      </c>
      <c r="N3691" s="0" t="n">
        <v>61410</v>
      </c>
      <c r="O3691" s="0" t="n">
        <v>1126</v>
      </c>
      <c r="P3691" s="346" t="n">
        <v>6</v>
      </c>
      <c r="Q3691" s="346" t="str">
        <f aca="false">N3691&amp;" "&amp;O3691</f>
        <v>61410 1126</v>
      </c>
      <c r="R3691" s="346" t="str">
        <f aca="false">N3691&amp;" "&amp;M3691&amp;" "&amp;O3691</f>
        <v>61410 2 1126</v>
      </c>
    </row>
    <row r="3692" customFormat="false" ht="11.25" hidden="false" customHeight="true" outlineLevel="0" collapsed="false">
      <c r="K3692" s="0" t="n">
        <v>2015</v>
      </c>
      <c r="L3692" s="0" t="n">
        <v>74</v>
      </c>
      <c r="M3692" s="0" t="n">
        <v>9</v>
      </c>
      <c r="N3692" s="0" t="n">
        <v>64000</v>
      </c>
      <c r="O3692" s="0" t="n">
        <v>1180</v>
      </c>
      <c r="P3692" s="346" t="n">
        <v>50.5</v>
      </c>
      <c r="Q3692" s="346" t="str">
        <f aca="false">N3692&amp;" "&amp;O3692</f>
        <v>64000 1180</v>
      </c>
      <c r="R3692" s="346" t="str">
        <f aca="false">N3692&amp;" "&amp;M3692&amp;" "&amp;O3692</f>
        <v>64000 9 1180</v>
      </c>
    </row>
    <row r="3693" customFormat="false" ht="11.25" hidden="false" customHeight="true" outlineLevel="0" collapsed="false">
      <c r="K3693" s="0" t="n">
        <v>2015</v>
      </c>
      <c r="L3693" s="0" t="n">
        <v>74</v>
      </c>
      <c r="M3693" s="0" t="n">
        <v>9</v>
      </c>
      <c r="N3693" s="0" t="n">
        <v>65000</v>
      </c>
      <c r="O3693" s="0" t="n">
        <v>1110</v>
      </c>
      <c r="P3693" s="346" t="n">
        <v>1</v>
      </c>
      <c r="Q3693" s="346" t="str">
        <f aca="false">N3693&amp;" "&amp;O3693</f>
        <v>65000 1110</v>
      </c>
      <c r="R3693" s="346" t="str">
        <f aca="false">N3693&amp;" "&amp;M3693&amp;" "&amp;O3693</f>
        <v>65000 9 1110</v>
      </c>
    </row>
    <row r="3694" customFormat="false" ht="11.25" hidden="false" customHeight="true" outlineLevel="0" collapsed="false">
      <c r="K3694" s="0" t="n">
        <v>2015</v>
      </c>
      <c r="L3694" s="0" t="n">
        <v>74</v>
      </c>
      <c r="M3694" s="0" t="n">
        <v>9</v>
      </c>
      <c r="N3694" s="0" t="n">
        <v>65000</v>
      </c>
      <c r="O3694" s="0" t="n">
        <v>1150</v>
      </c>
      <c r="P3694" s="346" t="n">
        <v>1.75</v>
      </c>
      <c r="Q3694" s="346" t="str">
        <f aca="false">N3694&amp;" "&amp;O3694</f>
        <v>65000 1150</v>
      </c>
      <c r="R3694" s="346" t="str">
        <f aca="false">N3694&amp;" "&amp;M3694&amp;" "&amp;O3694</f>
        <v>65000 9 1150</v>
      </c>
    </row>
    <row r="3695" customFormat="false" ht="11.25" hidden="false" customHeight="true" outlineLevel="0" collapsed="false">
      <c r="K3695" s="0" t="n">
        <v>2015</v>
      </c>
      <c r="L3695" s="0" t="n">
        <v>74</v>
      </c>
      <c r="M3695" s="0" t="n">
        <v>9</v>
      </c>
      <c r="N3695" s="0" t="n">
        <v>65000</v>
      </c>
      <c r="O3695" s="0" t="n">
        <v>1180</v>
      </c>
      <c r="P3695" s="346" t="n">
        <v>47</v>
      </c>
      <c r="Q3695" s="346" t="str">
        <f aca="false">N3695&amp;" "&amp;O3695</f>
        <v>65000 1180</v>
      </c>
      <c r="R3695" s="346" t="str">
        <f aca="false">N3695&amp;" "&amp;M3695&amp;" "&amp;O3695</f>
        <v>65000 9 1180</v>
      </c>
    </row>
    <row r="3696" customFormat="false" ht="11.25" hidden="false" customHeight="true" outlineLevel="0" collapsed="false">
      <c r="K3696" s="0" t="n">
        <v>2015</v>
      </c>
      <c r="L3696" s="0" t="n">
        <v>74</v>
      </c>
      <c r="M3696" s="0" t="n">
        <v>9</v>
      </c>
      <c r="N3696" s="0" t="n">
        <v>68000</v>
      </c>
      <c r="O3696" s="0" t="n">
        <v>1110</v>
      </c>
      <c r="P3696" s="346" t="n">
        <v>1</v>
      </c>
      <c r="Q3696" s="346" t="str">
        <f aca="false">N3696&amp;" "&amp;O3696</f>
        <v>68000 1110</v>
      </c>
      <c r="R3696" s="346" t="str">
        <f aca="false">N3696&amp;" "&amp;M3696&amp;" "&amp;O3696</f>
        <v>68000 9 1110</v>
      </c>
    </row>
    <row r="3697" customFormat="false" ht="11.25" hidden="false" customHeight="true" outlineLevel="0" collapsed="false">
      <c r="K3697" s="0" t="n">
        <v>2015</v>
      </c>
      <c r="L3697" s="0" t="n">
        <v>74</v>
      </c>
      <c r="M3697" s="0" t="n">
        <v>9</v>
      </c>
      <c r="N3697" s="0" t="n">
        <v>68000</v>
      </c>
      <c r="O3697" s="0" t="n">
        <v>1120</v>
      </c>
      <c r="P3697" s="346" t="n">
        <v>15</v>
      </c>
      <c r="Q3697" s="346" t="str">
        <f aca="false">N3697&amp;" "&amp;O3697</f>
        <v>68000 1120</v>
      </c>
      <c r="R3697" s="346" t="str">
        <f aca="false">N3697&amp;" "&amp;M3697&amp;" "&amp;O3697</f>
        <v>68000 9 1120</v>
      </c>
    </row>
    <row r="3698" customFormat="false" ht="11.25" hidden="false" customHeight="true" outlineLevel="0" collapsed="false">
      <c r="K3698" s="0" t="n">
        <v>2015</v>
      </c>
      <c r="L3698" s="0" t="n">
        <v>74</v>
      </c>
      <c r="M3698" s="0" t="n">
        <v>9</v>
      </c>
      <c r="N3698" s="0" t="n">
        <v>68000</v>
      </c>
      <c r="O3698" s="0" t="n">
        <v>1141</v>
      </c>
      <c r="P3698" s="346" t="n">
        <v>4</v>
      </c>
      <c r="Q3698" s="346" t="str">
        <f aca="false">N3698&amp;" "&amp;O3698</f>
        <v>68000 1141</v>
      </c>
      <c r="R3698" s="346" t="str">
        <f aca="false">N3698&amp;" "&amp;M3698&amp;" "&amp;O3698</f>
        <v>68000 9 1141</v>
      </c>
    </row>
    <row r="3699" customFormat="false" ht="11.25" hidden="false" customHeight="true" outlineLevel="0" collapsed="false">
      <c r="K3699" s="0" t="n">
        <v>2015</v>
      </c>
      <c r="L3699" s="0" t="n">
        <v>74</v>
      </c>
      <c r="M3699" s="0" t="n">
        <v>9</v>
      </c>
      <c r="N3699" s="0" t="n">
        <v>68000</v>
      </c>
      <c r="O3699" s="0" t="n">
        <v>1150</v>
      </c>
      <c r="P3699" s="346" t="n">
        <v>2</v>
      </c>
      <c r="Q3699" s="346" t="str">
        <f aca="false">N3699&amp;" "&amp;O3699</f>
        <v>68000 1150</v>
      </c>
      <c r="R3699" s="346" t="str">
        <f aca="false">N3699&amp;" "&amp;M3699&amp;" "&amp;O3699</f>
        <v>68000 9 1150</v>
      </c>
    </row>
    <row r="3700" customFormat="false" ht="11.25" hidden="false" customHeight="true" outlineLevel="0" collapsed="false">
      <c r="K3700" s="0" t="n">
        <v>2015</v>
      </c>
      <c r="L3700" s="0" t="n">
        <v>74</v>
      </c>
      <c r="M3700" s="0" t="n">
        <v>9</v>
      </c>
      <c r="N3700" s="0" t="n">
        <v>63000</v>
      </c>
      <c r="O3700" s="0" t="n">
        <v>1190</v>
      </c>
      <c r="P3700" s="346" t="n">
        <v>12.25</v>
      </c>
      <c r="Q3700" s="346" t="str">
        <f aca="false">N3700&amp;" "&amp;O3700</f>
        <v>63000 1190</v>
      </c>
      <c r="R3700" s="346" t="str">
        <f aca="false">N3700&amp;" "&amp;M3700&amp;" "&amp;O3700</f>
        <v>63000 9 1190</v>
      </c>
    </row>
    <row r="3701" customFormat="false" ht="11.25" hidden="false" customHeight="true" outlineLevel="0" collapsed="false">
      <c r="K3701" s="0" t="n">
        <v>2015</v>
      </c>
      <c r="L3701" s="0" t="n">
        <v>74</v>
      </c>
      <c r="M3701" s="0" t="n">
        <v>2</v>
      </c>
      <c r="N3701" s="0" t="n">
        <v>61410</v>
      </c>
      <c r="O3701" s="0" t="n">
        <v>1150</v>
      </c>
      <c r="P3701" s="346" t="n">
        <v>22</v>
      </c>
      <c r="Q3701" s="346" t="str">
        <f aca="false">N3701&amp;" "&amp;O3701</f>
        <v>61410 1150</v>
      </c>
      <c r="R3701" s="346" t="str">
        <f aca="false">N3701&amp;" "&amp;M3701&amp;" "&amp;O3701</f>
        <v>61410 2 1150</v>
      </c>
    </row>
    <row r="3702" customFormat="false" ht="11.25" hidden="false" customHeight="true" outlineLevel="0" collapsed="false">
      <c r="K3702" s="0" t="n">
        <v>2015</v>
      </c>
      <c r="L3702" s="0" t="n">
        <v>74</v>
      </c>
      <c r="M3702" s="0" t="n">
        <v>3</v>
      </c>
      <c r="N3702" s="0" t="n">
        <v>61100</v>
      </c>
      <c r="O3702" s="0" t="n">
        <v>1120</v>
      </c>
      <c r="P3702" s="346" t="n">
        <v>170</v>
      </c>
      <c r="Q3702" s="346" t="str">
        <f aca="false">N3702&amp;" "&amp;O3702</f>
        <v>61100 1120</v>
      </c>
      <c r="R3702" s="346" t="str">
        <f aca="false">N3702&amp;" "&amp;M3702&amp;" "&amp;O3702</f>
        <v>61100 3 1120</v>
      </c>
    </row>
    <row r="3703" customFormat="false" ht="11.25" hidden="false" customHeight="true" outlineLevel="0" collapsed="false">
      <c r="K3703" s="0" t="n">
        <v>2015</v>
      </c>
      <c r="L3703" s="0" t="n">
        <v>74</v>
      </c>
      <c r="M3703" s="0" t="n">
        <v>3</v>
      </c>
      <c r="N3703" s="0" t="n">
        <v>61100</v>
      </c>
      <c r="O3703" s="0" t="n">
        <v>1151</v>
      </c>
      <c r="P3703" s="346" t="n">
        <v>13</v>
      </c>
      <c r="Q3703" s="346" t="str">
        <f aca="false">N3703&amp;" "&amp;O3703</f>
        <v>61100 1151</v>
      </c>
      <c r="R3703" s="346" t="str">
        <f aca="false">N3703&amp;" "&amp;M3703&amp;" "&amp;O3703</f>
        <v>61100 3 1151</v>
      </c>
    </row>
    <row r="3704" customFormat="false" ht="11.25" hidden="false" customHeight="true" outlineLevel="0" collapsed="false">
      <c r="K3704" s="0" t="n">
        <v>2015</v>
      </c>
      <c r="L3704" s="0" t="n">
        <v>74</v>
      </c>
      <c r="M3704" s="0" t="n">
        <v>3</v>
      </c>
      <c r="N3704" s="0" t="n">
        <v>61100</v>
      </c>
      <c r="O3704" s="0" t="n">
        <v>1520</v>
      </c>
      <c r="P3704" s="346" t="n">
        <v>20</v>
      </c>
      <c r="Q3704" s="346" t="str">
        <f aca="false">N3704&amp;" "&amp;O3704</f>
        <v>61100 1520</v>
      </c>
      <c r="R3704" s="346" t="str">
        <f aca="false">N3704&amp;" "&amp;M3704&amp;" "&amp;O3704</f>
        <v>61100 3 1520</v>
      </c>
    </row>
    <row r="3705" customFormat="false" ht="11.25" hidden="false" customHeight="true" outlineLevel="0" collapsed="false">
      <c r="K3705" s="0" t="n">
        <v>2015</v>
      </c>
      <c r="L3705" s="0" t="n">
        <v>74</v>
      </c>
      <c r="M3705" s="0" t="n">
        <v>3</v>
      </c>
      <c r="N3705" s="0" t="n">
        <v>61210</v>
      </c>
      <c r="O3705" s="0" t="n">
        <v>1120</v>
      </c>
      <c r="P3705" s="346" t="n">
        <v>8</v>
      </c>
      <c r="Q3705" s="346" t="str">
        <f aca="false">N3705&amp;" "&amp;O3705</f>
        <v>61210 1120</v>
      </c>
      <c r="R3705" s="346" t="str">
        <f aca="false">N3705&amp;" "&amp;M3705&amp;" "&amp;O3705</f>
        <v>61210 3 1120</v>
      </c>
    </row>
    <row r="3706" customFormat="false" ht="11.25" hidden="false" customHeight="true" outlineLevel="0" collapsed="false">
      <c r="K3706" s="0" t="n">
        <v>2015</v>
      </c>
      <c r="L3706" s="0" t="n">
        <v>74</v>
      </c>
      <c r="M3706" s="0" t="n">
        <v>3</v>
      </c>
      <c r="N3706" s="0" t="n">
        <v>61230</v>
      </c>
      <c r="O3706" s="0" t="n">
        <v>1120</v>
      </c>
      <c r="P3706" s="346" t="n">
        <v>2</v>
      </c>
      <c r="Q3706" s="346" t="str">
        <f aca="false">N3706&amp;" "&amp;O3706</f>
        <v>61230 1120</v>
      </c>
      <c r="R3706" s="346" t="str">
        <f aca="false">N3706&amp;" "&amp;M3706&amp;" "&amp;O3706</f>
        <v>61230 3 1120</v>
      </c>
    </row>
    <row r="3707" customFormat="false" ht="11.25" hidden="false" customHeight="true" outlineLevel="0" collapsed="false">
      <c r="K3707" s="0" t="n">
        <v>2015</v>
      </c>
      <c r="L3707" s="0" t="n">
        <v>74</v>
      </c>
      <c r="M3707" s="0" t="n">
        <v>3</v>
      </c>
      <c r="N3707" s="0" t="n">
        <v>61310</v>
      </c>
      <c r="O3707" s="0" t="n">
        <v>1120</v>
      </c>
      <c r="P3707" s="346" t="n">
        <v>2.5</v>
      </c>
      <c r="Q3707" s="346" t="str">
        <f aca="false">N3707&amp;" "&amp;O3707</f>
        <v>61310 1120</v>
      </c>
      <c r="R3707" s="346" t="str">
        <f aca="false">N3707&amp;" "&amp;M3707&amp;" "&amp;O3707</f>
        <v>61310 3 1120</v>
      </c>
    </row>
    <row r="3708" customFormat="false" ht="11.25" hidden="false" customHeight="true" outlineLevel="0" collapsed="false">
      <c r="K3708" s="0" t="n">
        <v>2015</v>
      </c>
      <c r="L3708" s="0" t="n">
        <v>74</v>
      </c>
      <c r="M3708" s="0" t="n">
        <v>3</v>
      </c>
      <c r="N3708" s="0" t="n">
        <v>61320</v>
      </c>
      <c r="O3708" s="0" t="n">
        <v>1122</v>
      </c>
      <c r="P3708" s="346" t="n">
        <v>4</v>
      </c>
      <c r="Q3708" s="346" t="str">
        <f aca="false">N3708&amp;" "&amp;O3708</f>
        <v>61320 1122</v>
      </c>
      <c r="R3708" s="346" t="str">
        <f aca="false">N3708&amp;" "&amp;M3708&amp;" "&amp;O3708</f>
        <v>61320 3 1122</v>
      </c>
    </row>
    <row r="3709" customFormat="false" ht="11.25" hidden="false" customHeight="true" outlineLevel="0" collapsed="false">
      <c r="K3709" s="0" t="n">
        <v>2015</v>
      </c>
      <c r="L3709" s="0" t="n">
        <v>74</v>
      </c>
      <c r="M3709" s="0" t="n">
        <v>3</v>
      </c>
      <c r="N3709" s="0" t="n">
        <v>61410</v>
      </c>
      <c r="O3709" s="0" t="n">
        <v>1126</v>
      </c>
      <c r="P3709" s="346" t="n">
        <v>4</v>
      </c>
      <c r="Q3709" s="346" t="str">
        <f aca="false">N3709&amp;" "&amp;O3709</f>
        <v>61410 1126</v>
      </c>
      <c r="R3709" s="346" t="str">
        <f aca="false">N3709&amp;" "&amp;M3709&amp;" "&amp;O3709</f>
        <v>61410 3 1126</v>
      </c>
    </row>
    <row r="3710" customFormat="false" ht="11.25" hidden="false" customHeight="true" outlineLevel="0" collapsed="false">
      <c r="K3710" s="0" t="n">
        <v>2015</v>
      </c>
      <c r="L3710" s="0" t="n">
        <v>74</v>
      </c>
      <c r="M3710" s="0" t="n">
        <v>3</v>
      </c>
      <c r="N3710" s="0" t="n">
        <v>61410</v>
      </c>
      <c r="O3710" s="0" t="n">
        <v>1127</v>
      </c>
      <c r="P3710" s="346" t="n">
        <v>4.5</v>
      </c>
      <c r="Q3710" s="346" t="str">
        <f aca="false">N3710&amp;" "&amp;O3710</f>
        <v>61410 1127</v>
      </c>
      <c r="R3710" s="346" t="str">
        <f aca="false">N3710&amp;" "&amp;M3710&amp;" "&amp;O3710</f>
        <v>61410 3 1127</v>
      </c>
    </row>
    <row r="3711" customFormat="false" ht="11.25" hidden="false" customHeight="true" outlineLevel="0" collapsed="false">
      <c r="K3711" s="0" t="n">
        <v>2015</v>
      </c>
      <c r="L3711" s="0" t="n">
        <v>74</v>
      </c>
      <c r="M3711" s="0" t="n">
        <v>3</v>
      </c>
      <c r="N3711" s="0" t="n">
        <v>61410</v>
      </c>
      <c r="O3711" s="0" t="n">
        <v>1150</v>
      </c>
      <c r="P3711" s="346" t="n">
        <v>15</v>
      </c>
      <c r="Q3711" s="346" t="str">
        <f aca="false">N3711&amp;" "&amp;O3711</f>
        <v>61410 1150</v>
      </c>
      <c r="R3711" s="346" t="str">
        <f aca="false">N3711&amp;" "&amp;M3711&amp;" "&amp;O3711</f>
        <v>61410 3 1150</v>
      </c>
    </row>
    <row r="3712" customFormat="false" ht="11.25" hidden="false" customHeight="true" outlineLevel="0" collapsed="false">
      <c r="K3712" s="0" t="n">
        <v>2015</v>
      </c>
      <c r="L3712" s="0" t="n">
        <v>74</v>
      </c>
      <c r="M3712" s="0" t="n">
        <v>9</v>
      </c>
      <c r="N3712" s="0" t="n">
        <v>61100</v>
      </c>
      <c r="O3712" s="0" t="n">
        <v>1120</v>
      </c>
      <c r="P3712" s="346" t="n">
        <v>8</v>
      </c>
      <c r="Q3712" s="346" t="str">
        <f aca="false">N3712&amp;" "&amp;O3712</f>
        <v>61100 1120</v>
      </c>
      <c r="R3712" s="346" t="str">
        <f aca="false">N3712&amp;" "&amp;M3712&amp;" "&amp;O3712</f>
        <v>61100 9 1120</v>
      </c>
    </row>
    <row r="3713" customFormat="false" ht="11.25" hidden="false" customHeight="true" outlineLevel="0" collapsed="false">
      <c r="K3713" s="0" t="n">
        <v>2015</v>
      </c>
      <c r="L3713" s="0" t="n">
        <v>74</v>
      </c>
      <c r="M3713" s="0" t="n">
        <v>9</v>
      </c>
      <c r="N3713" s="0" t="n">
        <v>61100</v>
      </c>
      <c r="O3713" s="0" t="n">
        <v>1151</v>
      </c>
      <c r="P3713" s="346" t="n">
        <v>5</v>
      </c>
      <c r="Q3713" s="346" t="str">
        <f aca="false">N3713&amp;" "&amp;O3713</f>
        <v>61100 1151</v>
      </c>
      <c r="R3713" s="346" t="str">
        <f aca="false">N3713&amp;" "&amp;M3713&amp;" "&amp;O3713</f>
        <v>61100 9 1151</v>
      </c>
    </row>
    <row r="3714" customFormat="false" ht="11.25" hidden="false" customHeight="true" outlineLevel="0" collapsed="false">
      <c r="K3714" s="0" t="n">
        <v>2015</v>
      </c>
      <c r="L3714" s="0" t="n">
        <v>74</v>
      </c>
      <c r="M3714" s="0" t="n">
        <v>9</v>
      </c>
      <c r="N3714" s="0" t="n">
        <v>61310</v>
      </c>
      <c r="O3714" s="0" t="n">
        <v>1120</v>
      </c>
      <c r="P3714" s="346" t="n">
        <v>7</v>
      </c>
      <c r="Q3714" s="346" t="str">
        <f aca="false">N3714&amp;" "&amp;O3714</f>
        <v>61310 1120</v>
      </c>
      <c r="R3714" s="346" t="str">
        <f aca="false">N3714&amp;" "&amp;M3714&amp;" "&amp;O3714</f>
        <v>61310 9 1120</v>
      </c>
    </row>
    <row r="3715" customFormat="false" ht="11.25" hidden="false" customHeight="true" outlineLevel="0" collapsed="false">
      <c r="K3715" s="0" t="n">
        <v>2015</v>
      </c>
      <c r="L3715" s="0" t="n">
        <v>74</v>
      </c>
      <c r="M3715" s="0" t="n">
        <v>9</v>
      </c>
      <c r="N3715" s="0" t="n">
        <v>61310</v>
      </c>
      <c r="O3715" s="0" t="n">
        <v>1150</v>
      </c>
      <c r="P3715" s="346" t="n">
        <v>1.25</v>
      </c>
      <c r="Q3715" s="346" t="str">
        <f aca="false">N3715&amp;" "&amp;O3715</f>
        <v>61310 1150</v>
      </c>
      <c r="R3715" s="346" t="str">
        <f aca="false">N3715&amp;" "&amp;M3715&amp;" "&amp;O3715</f>
        <v>61310 9 1150</v>
      </c>
    </row>
    <row r="3716" customFormat="false" ht="11.25" hidden="false" customHeight="true" outlineLevel="0" collapsed="false">
      <c r="K3716" s="0" t="n">
        <v>2015</v>
      </c>
      <c r="L3716" s="0" t="n">
        <v>74</v>
      </c>
      <c r="M3716" s="0" t="n">
        <v>9</v>
      </c>
      <c r="N3716" s="0" t="n">
        <v>62100</v>
      </c>
      <c r="O3716" s="0" t="n">
        <v>1111</v>
      </c>
      <c r="P3716" s="346" t="n">
        <v>5</v>
      </c>
      <c r="Q3716" s="346" t="str">
        <f aca="false">N3716&amp;" "&amp;O3716</f>
        <v>62100 1111</v>
      </c>
      <c r="R3716" s="346" t="str">
        <f aca="false">N3716&amp;" "&amp;M3716&amp;" "&amp;O3716</f>
        <v>62100 9 1111</v>
      </c>
    </row>
    <row r="3717" customFormat="false" ht="11.25" hidden="false" customHeight="true" outlineLevel="0" collapsed="false">
      <c r="K3717" s="0" t="n">
        <v>2015</v>
      </c>
      <c r="L3717" s="0" t="n">
        <v>74</v>
      </c>
      <c r="M3717" s="0" t="n">
        <v>9</v>
      </c>
      <c r="N3717" s="0" t="n">
        <v>62100</v>
      </c>
      <c r="O3717" s="0" t="n">
        <v>1112</v>
      </c>
      <c r="P3717" s="346" t="n">
        <v>1.5</v>
      </c>
      <c r="Q3717" s="346" t="str">
        <f aca="false">N3717&amp;" "&amp;O3717</f>
        <v>62100 1112</v>
      </c>
      <c r="R3717" s="346" t="str">
        <f aca="false">N3717&amp;" "&amp;M3717&amp;" "&amp;O3717</f>
        <v>62100 9 1112</v>
      </c>
    </row>
    <row r="3718" customFormat="false" ht="11.25" hidden="false" customHeight="true" outlineLevel="0" collapsed="false">
      <c r="K3718" s="0" t="n">
        <v>2015</v>
      </c>
      <c r="L3718" s="0" t="n">
        <v>74</v>
      </c>
      <c r="M3718" s="0" t="n">
        <v>9</v>
      </c>
      <c r="N3718" s="0" t="n">
        <v>62100</v>
      </c>
      <c r="O3718" s="0" t="n">
        <v>1113</v>
      </c>
      <c r="P3718" s="346" t="n">
        <v>2.5</v>
      </c>
      <c r="Q3718" s="346" t="str">
        <f aca="false">N3718&amp;" "&amp;O3718</f>
        <v>62100 1113</v>
      </c>
      <c r="R3718" s="346" t="str">
        <f aca="false">N3718&amp;" "&amp;M3718&amp;" "&amp;O3718</f>
        <v>62100 9 1113</v>
      </c>
    </row>
    <row r="3719" customFormat="false" ht="11.25" hidden="false" customHeight="true" outlineLevel="0" collapsed="false">
      <c r="K3719" s="0" t="n">
        <v>2015</v>
      </c>
      <c r="L3719" s="0" t="n">
        <v>74</v>
      </c>
      <c r="M3719" s="0" t="n">
        <v>9</v>
      </c>
      <c r="N3719" s="0" t="n">
        <v>62100</v>
      </c>
      <c r="O3719" s="0" t="n">
        <v>1130</v>
      </c>
      <c r="P3719" s="346" t="n">
        <v>3</v>
      </c>
      <c r="Q3719" s="346" t="str">
        <f aca="false">N3719&amp;" "&amp;O3719</f>
        <v>62100 1130</v>
      </c>
      <c r="R3719" s="346" t="str">
        <f aca="false">N3719&amp;" "&amp;M3719&amp;" "&amp;O3719</f>
        <v>62100 9 1130</v>
      </c>
    </row>
    <row r="3720" customFormat="false" ht="11.25" hidden="false" customHeight="true" outlineLevel="0" collapsed="false">
      <c r="K3720" s="0" t="n">
        <v>2015</v>
      </c>
      <c r="L3720" s="0" t="n">
        <v>74</v>
      </c>
      <c r="M3720" s="0" t="n">
        <v>9</v>
      </c>
      <c r="N3720" s="0" t="n">
        <v>62100</v>
      </c>
      <c r="O3720" s="0" t="n">
        <v>1140</v>
      </c>
      <c r="P3720" s="346" t="n">
        <v>6</v>
      </c>
      <c r="Q3720" s="346" t="str">
        <f aca="false">N3720&amp;" "&amp;O3720</f>
        <v>62100 1140</v>
      </c>
      <c r="R3720" s="346" t="str">
        <f aca="false">N3720&amp;" "&amp;M3720&amp;" "&amp;O3720</f>
        <v>62100 9 1140</v>
      </c>
    </row>
    <row r="3721" customFormat="false" ht="11.25" hidden="false" customHeight="true" outlineLevel="0" collapsed="false">
      <c r="K3721" s="0" t="n">
        <v>2015</v>
      </c>
      <c r="L3721" s="0" t="n">
        <v>74</v>
      </c>
      <c r="M3721" s="0" t="n">
        <v>9</v>
      </c>
      <c r="N3721" s="0" t="n">
        <v>62100</v>
      </c>
      <c r="O3721" s="0" t="n">
        <v>1150</v>
      </c>
      <c r="P3721" s="346" t="n">
        <v>6.5</v>
      </c>
      <c r="Q3721" s="346" t="str">
        <f aca="false">N3721&amp;" "&amp;O3721</f>
        <v>62100 1150</v>
      </c>
      <c r="R3721" s="346" t="str">
        <f aca="false">N3721&amp;" "&amp;M3721&amp;" "&amp;O3721</f>
        <v>62100 9 1150</v>
      </c>
    </row>
    <row r="3722" customFormat="false" ht="11.25" hidden="false" customHeight="true" outlineLevel="0" collapsed="false">
      <c r="K3722" s="0" t="n">
        <v>2015</v>
      </c>
      <c r="L3722" s="0" t="n">
        <v>74</v>
      </c>
      <c r="M3722" s="0" t="n">
        <v>9</v>
      </c>
      <c r="N3722" s="0" t="n">
        <v>62200</v>
      </c>
      <c r="O3722" s="0" t="n">
        <v>1130</v>
      </c>
      <c r="P3722" s="346" t="n">
        <v>3</v>
      </c>
      <c r="Q3722" s="346" t="str">
        <f aca="false">N3722&amp;" "&amp;O3722</f>
        <v>62200 1130</v>
      </c>
      <c r="R3722" s="346" t="str">
        <f aca="false">N3722&amp;" "&amp;M3722&amp;" "&amp;O3722</f>
        <v>62200 9 1130</v>
      </c>
    </row>
    <row r="3723" customFormat="false" ht="11.25" hidden="false" customHeight="true" outlineLevel="0" collapsed="false">
      <c r="K3723" s="0" t="n">
        <v>2015</v>
      </c>
      <c r="L3723" s="0" t="n">
        <v>74</v>
      </c>
      <c r="M3723" s="0" t="n">
        <v>9</v>
      </c>
      <c r="N3723" s="0" t="n">
        <v>62200</v>
      </c>
      <c r="O3723" s="0" t="n">
        <v>1131</v>
      </c>
      <c r="P3723" s="346" t="n">
        <v>11</v>
      </c>
      <c r="Q3723" s="346" t="str">
        <f aca="false">N3723&amp;" "&amp;O3723</f>
        <v>62200 1131</v>
      </c>
      <c r="R3723" s="346" t="str">
        <f aca="false">N3723&amp;" "&amp;M3723&amp;" "&amp;O3723</f>
        <v>62200 9 1131</v>
      </c>
    </row>
    <row r="3724" customFormat="false" ht="11.25" hidden="false" customHeight="true" outlineLevel="0" collapsed="false">
      <c r="K3724" s="0" t="n">
        <v>2015</v>
      </c>
      <c r="L3724" s="0" t="n">
        <v>74</v>
      </c>
      <c r="M3724" s="0" t="n">
        <v>9</v>
      </c>
      <c r="N3724" s="0" t="n">
        <v>62200</v>
      </c>
      <c r="O3724" s="0" t="n">
        <v>1132</v>
      </c>
      <c r="P3724" s="346" t="n">
        <v>3</v>
      </c>
      <c r="Q3724" s="346" t="str">
        <f aca="false">N3724&amp;" "&amp;O3724</f>
        <v>62200 1132</v>
      </c>
      <c r="R3724" s="346" t="str">
        <f aca="false">N3724&amp;" "&amp;M3724&amp;" "&amp;O3724</f>
        <v>62200 9 1132</v>
      </c>
    </row>
    <row r="3725" customFormat="false" ht="11.25" hidden="false" customHeight="true" outlineLevel="0" collapsed="false">
      <c r="K3725" s="0" t="n">
        <v>2015</v>
      </c>
      <c r="L3725" s="0" t="n">
        <v>74</v>
      </c>
      <c r="M3725" s="0" t="n">
        <v>9</v>
      </c>
      <c r="N3725" s="0" t="n">
        <v>63000</v>
      </c>
      <c r="O3725" s="0" t="n">
        <v>1110</v>
      </c>
      <c r="P3725" s="346" t="n">
        <v>1</v>
      </c>
      <c r="Q3725" s="346" t="str">
        <f aca="false">N3725&amp;" "&amp;O3725</f>
        <v>63000 1110</v>
      </c>
      <c r="R3725" s="346" t="str">
        <f aca="false">N3725&amp;" "&amp;M3725&amp;" "&amp;O3725</f>
        <v>63000 9 1110</v>
      </c>
    </row>
    <row r="3726" customFormat="false" ht="11.25" hidden="false" customHeight="true" outlineLevel="0" collapsed="false">
      <c r="K3726" s="0" t="n">
        <v>2015</v>
      </c>
      <c r="L3726" s="0" t="n">
        <v>74</v>
      </c>
      <c r="M3726" s="0" t="n">
        <v>9</v>
      </c>
      <c r="N3726" s="0" t="n">
        <v>63000</v>
      </c>
      <c r="O3726" s="0" t="n">
        <v>1140</v>
      </c>
      <c r="P3726" s="346" t="n">
        <v>2.5</v>
      </c>
      <c r="Q3726" s="346" t="str">
        <f aca="false">N3726&amp;" "&amp;O3726</f>
        <v>63000 1140</v>
      </c>
      <c r="R3726" s="346" t="str">
        <f aca="false">N3726&amp;" "&amp;M3726&amp;" "&amp;O3726</f>
        <v>63000 9 1140</v>
      </c>
    </row>
    <row r="3727" customFormat="false" ht="11.25" hidden="false" customHeight="true" outlineLevel="0" collapsed="false">
      <c r="K3727" s="0" t="n">
        <v>2015</v>
      </c>
      <c r="L3727" s="0" t="n">
        <v>74</v>
      </c>
      <c r="M3727" s="0" t="n">
        <v>9</v>
      </c>
      <c r="N3727" s="0" t="n">
        <v>63000</v>
      </c>
      <c r="O3727" s="0" t="n">
        <v>1150</v>
      </c>
      <c r="P3727" s="346" t="n">
        <v>3.25</v>
      </c>
      <c r="Q3727" s="346" t="str">
        <f aca="false">N3727&amp;" "&amp;O3727</f>
        <v>63000 1150</v>
      </c>
      <c r="R3727" s="346" t="str">
        <f aca="false">N3727&amp;" "&amp;M3727&amp;" "&amp;O3727</f>
        <v>63000 9 1150</v>
      </c>
    </row>
    <row r="3728" customFormat="false" ht="11.25" hidden="false" customHeight="true" outlineLevel="0" collapsed="false">
      <c r="K3728" s="0" t="n">
        <v>2015</v>
      </c>
      <c r="L3728" s="0" t="n">
        <v>74</v>
      </c>
      <c r="M3728" s="0" t="n">
        <v>9</v>
      </c>
      <c r="N3728" s="0" t="n">
        <v>63000</v>
      </c>
      <c r="O3728" s="0" t="n">
        <v>1160</v>
      </c>
      <c r="P3728" s="346" t="n">
        <v>5.25</v>
      </c>
      <c r="Q3728" s="346" t="str">
        <f aca="false">N3728&amp;" "&amp;O3728</f>
        <v>63000 1160</v>
      </c>
      <c r="R3728" s="346" t="str">
        <f aca="false">N3728&amp;" "&amp;M3728&amp;" "&amp;O3728</f>
        <v>63000 9 1160</v>
      </c>
    </row>
    <row r="3729" customFormat="false" ht="11.25" hidden="false" customHeight="true" outlineLevel="0" collapsed="false">
      <c r="K3729" s="0" t="n">
        <v>2015</v>
      </c>
      <c r="L3729" s="0" t="n">
        <v>74</v>
      </c>
      <c r="M3729" s="0" t="n">
        <v>9</v>
      </c>
      <c r="N3729" s="0" t="n">
        <v>63000</v>
      </c>
      <c r="O3729" s="0" t="n">
        <v>1170</v>
      </c>
      <c r="P3729" s="346" t="n">
        <v>80</v>
      </c>
      <c r="Q3729" s="346" t="str">
        <f aca="false">N3729&amp;" "&amp;O3729</f>
        <v>63000 1170</v>
      </c>
      <c r="R3729" s="346" t="str">
        <f aca="false">N3729&amp;" "&amp;M3729&amp;" "&amp;O3729</f>
        <v>63000 9 1170</v>
      </c>
    </row>
    <row r="3730" customFormat="false" ht="11.25" hidden="false" customHeight="true" outlineLevel="0" collapsed="false">
      <c r="K3730" s="0" t="n">
        <v>2015</v>
      </c>
      <c r="L3730" s="0" t="n">
        <v>74</v>
      </c>
      <c r="M3730" s="0" t="n">
        <v>2</v>
      </c>
      <c r="N3730" s="0" t="n">
        <v>61410</v>
      </c>
      <c r="O3730" s="0" t="n">
        <v>1127</v>
      </c>
      <c r="P3730" s="346" t="n">
        <v>7</v>
      </c>
      <c r="Q3730" s="346" t="str">
        <f aca="false">N3730&amp;" "&amp;O3730</f>
        <v>61410 1127</v>
      </c>
      <c r="R3730" s="346" t="str">
        <f aca="false">N3730&amp;" "&amp;M3730&amp;" "&amp;O3730</f>
        <v>61410 2 1127</v>
      </c>
    </row>
    <row r="3731" customFormat="false" ht="11.25" hidden="false" customHeight="true" outlineLevel="0" collapsed="false">
      <c r="K3731" s="0" t="n">
        <v>2015</v>
      </c>
      <c r="L3731" s="0" t="n">
        <v>74</v>
      </c>
      <c r="M3731" s="0" t="n">
        <v>2</v>
      </c>
      <c r="N3731" s="0" t="n">
        <v>61100</v>
      </c>
      <c r="O3731" s="0" t="n">
        <v>1120</v>
      </c>
      <c r="P3731" s="346" t="n">
        <v>275</v>
      </c>
      <c r="Q3731" s="346" t="str">
        <f aca="false">N3731&amp;" "&amp;O3731</f>
        <v>61100 1120</v>
      </c>
      <c r="R3731" s="346" t="str">
        <f aca="false">N3731&amp;" "&amp;M3731&amp;" "&amp;O3731</f>
        <v>61100 2 1120</v>
      </c>
    </row>
    <row r="3732" customFormat="false" ht="11.25" hidden="false" customHeight="true" outlineLevel="0" collapsed="false">
      <c r="K3732" s="0" t="n">
        <v>2015</v>
      </c>
      <c r="L3732" s="0" t="n">
        <v>74</v>
      </c>
      <c r="M3732" s="0" t="n">
        <v>2</v>
      </c>
      <c r="N3732" s="0" t="n">
        <v>61100</v>
      </c>
      <c r="O3732" s="0" t="n">
        <v>1151</v>
      </c>
      <c r="P3732" s="346" t="n">
        <v>65</v>
      </c>
      <c r="Q3732" s="346" t="str">
        <f aca="false">N3732&amp;" "&amp;O3732</f>
        <v>61100 1151</v>
      </c>
      <c r="R3732" s="346" t="str">
        <f aca="false">N3732&amp;" "&amp;M3732&amp;" "&amp;O3732</f>
        <v>61100 2 1151</v>
      </c>
    </row>
    <row r="3733" customFormat="false" ht="11.25" hidden="false" customHeight="true" outlineLevel="0" collapsed="false">
      <c r="K3733" s="0" t="n">
        <v>2015</v>
      </c>
      <c r="L3733" s="0" t="n">
        <v>74</v>
      </c>
      <c r="M3733" s="0" t="n">
        <v>2</v>
      </c>
      <c r="N3733" s="0" t="n">
        <v>61100</v>
      </c>
      <c r="O3733" s="0" t="n">
        <v>1520</v>
      </c>
      <c r="P3733" s="346" t="n">
        <v>22</v>
      </c>
      <c r="Q3733" s="346" t="str">
        <f aca="false">N3733&amp;" "&amp;O3733</f>
        <v>61100 1520</v>
      </c>
      <c r="R3733" s="346" t="str">
        <f aca="false">N3733&amp;" "&amp;M3733&amp;" "&amp;O3733</f>
        <v>61100 2 1520</v>
      </c>
    </row>
    <row r="3734" customFormat="false" ht="11.25" hidden="false" customHeight="true" outlineLevel="0" collapsed="false">
      <c r="K3734" s="0" t="n">
        <v>2015</v>
      </c>
      <c r="L3734" s="0" t="n">
        <v>74</v>
      </c>
      <c r="M3734" s="0" t="n">
        <v>2</v>
      </c>
      <c r="N3734" s="0" t="n">
        <v>61210</v>
      </c>
      <c r="O3734" s="0" t="n">
        <v>1120</v>
      </c>
      <c r="P3734" s="346" t="n">
        <v>8.5</v>
      </c>
      <c r="Q3734" s="346" t="str">
        <f aca="false">N3734&amp;" "&amp;O3734</f>
        <v>61210 1120</v>
      </c>
      <c r="R3734" s="346" t="str">
        <f aca="false">N3734&amp;" "&amp;M3734&amp;" "&amp;O3734</f>
        <v>61210 2 1120</v>
      </c>
    </row>
    <row r="3735" customFormat="false" ht="11.25" hidden="false" customHeight="true" outlineLevel="0" collapsed="false">
      <c r="K3735" s="0" t="n">
        <v>2015</v>
      </c>
      <c r="L3735" s="0" t="n">
        <v>74</v>
      </c>
      <c r="M3735" s="0" t="n">
        <v>2</v>
      </c>
      <c r="N3735" s="0" t="n">
        <v>61230</v>
      </c>
      <c r="O3735" s="0" t="n">
        <v>1120</v>
      </c>
      <c r="P3735" s="346" t="n">
        <v>0.75</v>
      </c>
      <c r="Q3735" s="346" t="str">
        <f aca="false">N3735&amp;" "&amp;O3735</f>
        <v>61230 1120</v>
      </c>
      <c r="R3735" s="346" t="str">
        <f aca="false">N3735&amp;" "&amp;M3735&amp;" "&amp;O3735</f>
        <v>61230 2 1120</v>
      </c>
    </row>
    <row r="3736" customFormat="false" ht="11.25" hidden="false" customHeight="true" outlineLevel="0" collapsed="false">
      <c r="K3736" s="0" t="n">
        <v>2015</v>
      </c>
      <c r="L3736" s="0" t="n">
        <v>74</v>
      </c>
      <c r="M3736" s="0" t="n">
        <v>2</v>
      </c>
      <c r="N3736" s="0" t="n">
        <v>61310</v>
      </c>
      <c r="O3736" s="0" t="n">
        <v>1110</v>
      </c>
      <c r="P3736" s="346" t="n">
        <v>4</v>
      </c>
      <c r="Q3736" s="346" t="str">
        <f aca="false">N3736&amp;" "&amp;O3736</f>
        <v>61310 1110</v>
      </c>
      <c r="R3736" s="346" t="str">
        <f aca="false">N3736&amp;" "&amp;M3736&amp;" "&amp;O3736</f>
        <v>61310 2 1110</v>
      </c>
    </row>
    <row r="3737" customFormat="false" ht="11.25" hidden="false" customHeight="true" outlineLevel="0" collapsed="false">
      <c r="K3737" s="0" t="n">
        <v>2015</v>
      </c>
      <c r="L3737" s="0" t="n">
        <v>74</v>
      </c>
      <c r="M3737" s="0" t="n">
        <v>2</v>
      </c>
      <c r="N3737" s="0" t="n">
        <v>61310</v>
      </c>
      <c r="O3737" s="0" t="n">
        <v>1120</v>
      </c>
      <c r="P3737" s="346" t="n">
        <v>0.35</v>
      </c>
      <c r="Q3737" s="346" t="str">
        <f aca="false">N3737&amp;" "&amp;O3737</f>
        <v>61310 1120</v>
      </c>
      <c r="R3737" s="346" t="str">
        <f aca="false">N3737&amp;" "&amp;M3737&amp;" "&amp;O3737</f>
        <v>61310 2 1120</v>
      </c>
    </row>
    <row r="3738" customFormat="false" ht="11.25" hidden="false" customHeight="true" outlineLevel="0" collapsed="false">
      <c r="K3738" s="0" t="n">
        <v>2015</v>
      </c>
      <c r="L3738" s="0" t="n">
        <v>74</v>
      </c>
      <c r="M3738" s="0" t="n">
        <v>2</v>
      </c>
      <c r="N3738" s="0" t="n">
        <v>61320</v>
      </c>
      <c r="O3738" s="0" t="n">
        <v>1122</v>
      </c>
      <c r="P3738" s="346" t="n">
        <v>7</v>
      </c>
      <c r="Q3738" s="346" t="str">
        <f aca="false">N3738&amp;" "&amp;O3738</f>
        <v>61320 1122</v>
      </c>
      <c r="R3738" s="346" t="str">
        <f aca="false">N3738&amp;" "&amp;M3738&amp;" "&amp;O3738</f>
        <v>61320 2 1122</v>
      </c>
    </row>
    <row r="3739" customFormat="false" ht="11.25" hidden="false" customHeight="true" outlineLevel="0" collapsed="false">
      <c r="K3739" s="0" t="n">
        <v>2015</v>
      </c>
      <c r="L3739" s="0" t="n">
        <v>74</v>
      </c>
      <c r="M3739" s="0" t="n">
        <v>9</v>
      </c>
      <c r="N3739" s="0" t="n">
        <v>64000</v>
      </c>
      <c r="O3739" s="0" t="n">
        <v>1160</v>
      </c>
      <c r="P3739" s="346" t="n">
        <v>13</v>
      </c>
      <c r="Q3739" s="346" t="str">
        <f aca="false">N3739&amp;" "&amp;O3739</f>
        <v>64000 1160</v>
      </c>
      <c r="R3739" s="346" t="str">
        <f aca="false">N3739&amp;" "&amp;M3739&amp;" "&amp;O3739</f>
        <v>64000 9 1160</v>
      </c>
    </row>
    <row r="3740" customFormat="false" ht="11.25" hidden="false" customHeight="true" outlineLevel="0" collapsed="false">
      <c r="K3740" s="0" t="n">
        <v>2015</v>
      </c>
      <c r="L3740" s="0" t="n">
        <v>75</v>
      </c>
      <c r="M3740" s="0" t="n">
        <v>3</v>
      </c>
      <c r="N3740" s="0" t="n">
        <v>61310</v>
      </c>
      <c r="O3740" s="0" t="n">
        <v>1150</v>
      </c>
      <c r="P3740" s="346" t="n">
        <v>22.71</v>
      </c>
      <c r="Q3740" s="346" t="str">
        <f aca="false">N3740&amp;" "&amp;O3740</f>
        <v>61310 1150</v>
      </c>
      <c r="R3740" s="346" t="str">
        <f aca="false">N3740&amp;" "&amp;M3740&amp;" "&amp;O3740</f>
        <v>61310 3 1150</v>
      </c>
    </row>
    <row r="3741" customFormat="false" ht="11.25" hidden="false" customHeight="true" outlineLevel="0" collapsed="false">
      <c r="K3741" s="0" t="n">
        <v>2015</v>
      </c>
      <c r="L3741" s="0" t="n">
        <v>75</v>
      </c>
      <c r="M3741" s="0" t="n">
        <v>3</v>
      </c>
      <c r="N3741" s="0" t="n">
        <v>61320</v>
      </c>
      <c r="O3741" s="0" t="n">
        <v>1122</v>
      </c>
      <c r="P3741" s="346" t="n">
        <v>38.28</v>
      </c>
      <c r="Q3741" s="346" t="str">
        <f aca="false">N3741&amp;" "&amp;O3741</f>
        <v>61320 1122</v>
      </c>
      <c r="R3741" s="346" t="str">
        <f aca="false">N3741&amp;" "&amp;M3741&amp;" "&amp;O3741</f>
        <v>61320 3 1122</v>
      </c>
    </row>
    <row r="3742" customFormat="false" ht="11.25" hidden="false" customHeight="true" outlineLevel="0" collapsed="false">
      <c r="K3742" s="0" t="n">
        <v>2015</v>
      </c>
      <c r="L3742" s="0" t="n">
        <v>75</v>
      </c>
      <c r="M3742" s="0" t="n">
        <v>3</v>
      </c>
      <c r="N3742" s="0" t="n">
        <v>61320</v>
      </c>
      <c r="O3742" s="0" t="n">
        <v>1150</v>
      </c>
      <c r="P3742" s="346" t="n">
        <v>17.53</v>
      </c>
      <c r="Q3742" s="346" t="str">
        <f aca="false">N3742&amp;" "&amp;O3742</f>
        <v>61320 1150</v>
      </c>
      <c r="R3742" s="346" t="str">
        <f aca="false">N3742&amp;" "&amp;M3742&amp;" "&amp;O3742</f>
        <v>61320 3 1150</v>
      </c>
    </row>
    <row r="3743" customFormat="false" ht="11.25" hidden="false" customHeight="true" outlineLevel="0" collapsed="false">
      <c r="K3743" s="0" t="n">
        <v>2015</v>
      </c>
      <c r="L3743" s="0" t="n">
        <v>75</v>
      </c>
      <c r="M3743" s="0" t="n">
        <v>3</v>
      </c>
      <c r="N3743" s="0" t="n">
        <v>61410</v>
      </c>
      <c r="O3743" s="0" t="n">
        <v>1126</v>
      </c>
      <c r="P3743" s="346" t="n">
        <v>19.13</v>
      </c>
      <c r="Q3743" s="346" t="str">
        <f aca="false">N3743&amp;" "&amp;O3743</f>
        <v>61410 1126</v>
      </c>
      <c r="R3743" s="346" t="str">
        <f aca="false">N3743&amp;" "&amp;M3743&amp;" "&amp;O3743</f>
        <v>61410 3 1126</v>
      </c>
    </row>
    <row r="3744" customFormat="false" ht="11.25" hidden="false" customHeight="true" outlineLevel="0" collapsed="false">
      <c r="K3744" s="0" t="n">
        <v>2015</v>
      </c>
      <c r="L3744" s="0" t="n">
        <v>75</v>
      </c>
      <c r="M3744" s="0" t="n">
        <v>3</v>
      </c>
      <c r="N3744" s="0" t="n">
        <v>61410</v>
      </c>
      <c r="O3744" s="0" t="n">
        <v>1127</v>
      </c>
      <c r="P3744" s="346" t="n">
        <v>72.49</v>
      </c>
      <c r="Q3744" s="346" t="str">
        <f aca="false">N3744&amp;" "&amp;O3744</f>
        <v>61410 1127</v>
      </c>
      <c r="R3744" s="346" t="str">
        <f aca="false">N3744&amp;" "&amp;M3744&amp;" "&amp;O3744</f>
        <v>61410 3 1127</v>
      </c>
    </row>
    <row r="3745" customFormat="false" ht="11.25" hidden="false" customHeight="true" outlineLevel="0" collapsed="false">
      <c r="K3745" s="0" t="n">
        <v>2015</v>
      </c>
      <c r="L3745" s="0" t="n">
        <v>75</v>
      </c>
      <c r="M3745" s="0" t="n">
        <v>3</v>
      </c>
      <c r="N3745" s="0" t="n">
        <v>61410</v>
      </c>
      <c r="O3745" s="0" t="n">
        <v>1140</v>
      </c>
      <c r="P3745" s="346" t="n">
        <v>46.04</v>
      </c>
      <c r="Q3745" s="346" t="str">
        <f aca="false">N3745&amp;" "&amp;O3745</f>
        <v>61410 1140</v>
      </c>
      <c r="R3745" s="346" t="str">
        <f aca="false">N3745&amp;" "&amp;M3745&amp;" "&amp;O3745</f>
        <v>61410 3 1140</v>
      </c>
    </row>
    <row r="3746" customFormat="false" ht="11.25" hidden="false" customHeight="true" outlineLevel="0" collapsed="false">
      <c r="K3746" s="0" t="n">
        <v>2015</v>
      </c>
      <c r="L3746" s="0" t="n">
        <v>75</v>
      </c>
      <c r="M3746" s="0" t="n">
        <v>3</v>
      </c>
      <c r="N3746" s="0" t="n">
        <v>61410</v>
      </c>
      <c r="O3746" s="0" t="n">
        <v>1150</v>
      </c>
      <c r="P3746" s="346" t="n">
        <v>131.23</v>
      </c>
      <c r="Q3746" s="346" t="str">
        <f aca="false">N3746&amp;" "&amp;O3746</f>
        <v>61410 1150</v>
      </c>
      <c r="R3746" s="346" t="str">
        <f aca="false">N3746&amp;" "&amp;M3746&amp;" "&amp;O3746</f>
        <v>61410 3 1150</v>
      </c>
    </row>
    <row r="3747" customFormat="false" ht="11.25" hidden="false" customHeight="true" outlineLevel="0" collapsed="false">
      <c r="K3747" s="0" t="n">
        <v>2015</v>
      </c>
      <c r="L3747" s="0" t="n">
        <v>75</v>
      </c>
      <c r="M3747" s="0" t="n">
        <v>9</v>
      </c>
      <c r="N3747" s="0" t="n">
        <v>61100</v>
      </c>
      <c r="O3747" s="0" t="n">
        <v>1110</v>
      </c>
      <c r="P3747" s="346" t="n">
        <v>3.04</v>
      </c>
      <c r="Q3747" s="346" t="str">
        <f aca="false">N3747&amp;" "&amp;O3747</f>
        <v>61100 1110</v>
      </c>
      <c r="R3747" s="346" t="str">
        <f aca="false">N3747&amp;" "&amp;M3747&amp;" "&amp;O3747</f>
        <v>61100 9 1110</v>
      </c>
    </row>
    <row r="3748" customFormat="false" ht="11.25" hidden="false" customHeight="true" outlineLevel="0" collapsed="false">
      <c r="K3748" s="0" t="n">
        <v>2015</v>
      </c>
      <c r="L3748" s="0" t="n">
        <v>75</v>
      </c>
      <c r="M3748" s="0" t="n">
        <v>9</v>
      </c>
      <c r="N3748" s="0" t="n">
        <v>61100</v>
      </c>
      <c r="O3748" s="0" t="n">
        <v>1120</v>
      </c>
      <c r="P3748" s="346" t="n">
        <v>51.74</v>
      </c>
      <c r="Q3748" s="346" t="str">
        <f aca="false">N3748&amp;" "&amp;O3748</f>
        <v>61100 1120</v>
      </c>
      <c r="R3748" s="346" t="str">
        <f aca="false">N3748&amp;" "&amp;M3748&amp;" "&amp;O3748</f>
        <v>61100 9 1120</v>
      </c>
    </row>
    <row r="3749" customFormat="false" ht="11.25" hidden="false" customHeight="true" outlineLevel="0" collapsed="false">
      <c r="K3749" s="0" t="n">
        <v>2015</v>
      </c>
      <c r="L3749" s="0" t="n">
        <v>75</v>
      </c>
      <c r="M3749" s="0" t="n">
        <v>9</v>
      </c>
      <c r="N3749" s="0" t="n">
        <v>61100</v>
      </c>
      <c r="O3749" s="0" t="n">
        <v>1140</v>
      </c>
      <c r="P3749" s="346" t="n">
        <v>47.23</v>
      </c>
      <c r="Q3749" s="346" t="str">
        <f aca="false">N3749&amp;" "&amp;O3749</f>
        <v>61100 1140</v>
      </c>
      <c r="R3749" s="346" t="str">
        <f aca="false">N3749&amp;" "&amp;M3749&amp;" "&amp;O3749</f>
        <v>61100 9 1140</v>
      </c>
    </row>
    <row r="3750" customFormat="false" ht="11.25" hidden="false" customHeight="true" outlineLevel="0" collapsed="false">
      <c r="K3750" s="0" t="n">
        <v>2015</v>
      </c>
      <c r="L3750" s="0" t="n">
        <v>75</v>
      </c>
      <c r="M3750" s="0" t="n">
        <v>9</v>
      </c>
      <c r="N3750" s="0" t="n">
        <v>61100</v>
      </c>
      <c r="O3750" s="0" t="n">
        <v>1150</v>
      </c>
      <c r="P3750" s="346" t="n">
        <v>15.62</v>
      </c>
      <c r="Q3750" s="346" t="str">
        <f aca="false">N3750&amp;" "&amp;O3750</f>
        <v>61100 1150</v>
      </c>
      <c r="R3750" s="346" t="str">
        <f aca="false">N3750&amp;" "&amp;M3750&amp;" "&amp;O3750</f>
        <v>61100 9 1150</v>
      </c>
    </row>
    <row r="3751" customFormat="false" ht="11.25" hidden="false" customHeight="true" outlineLevel="0" collapsed="false">
      <c r="K3751" s="0" t="n">
        <v>2015</v>
      </c>
      <c r="L3751" s="0" t="n">
        <v>75</v>
      </c>
      <c r="M3751" s="0" t="n">
        <v>9</v>
      </c>
      <c r="N3751" s="0" t="n">
        <v>61100</v>
      </c>
      <c r="O3751" s="0" t="n">
        <v>1520</v>
      </c>
      <c r="P3751" s="346" t="n">
        <v>1.53</v>
      </c>
      <c r="Q3751" s="346" t="str">
        <f aca="false">N3751&amp;" "&amp;O3751</f>
        <v>61100 1520</v>
      </c>
      <c r="R3751" s="346" t="str">
        <f aca="false">N3751&amp;" "&amp;M3751&amp;" "&amp;O3751</f>
        <v>61100 9 1520</v>
      </c>
    </row>
    <row r="3752" customFormat="false" ht="11.25" hidden="false" customHeight="true" outlineLevel="0" collapsed="false">
      <c r="K3752" s="0" t="n">
        <v>2015</v>
      </c>
      <c r="L3752" s="0" t="n">
        <v>75</v>
      </c>
      <c r="M3752" s="0" t="n">
        <v>9</v>
      </c>
      <c r="N3752" s="0" t="n">
        <v>62100</v>
      </c>
      <c r="O3752" s="0" t="n">
        <v>1110</v>
      </c>
      <c r="P3752" s="346" t="n">
        <v>46.77</v>
      </c>
      <c r="Q3752" s="346" t="str">
        <f aca="false">N3752&amp;" "&amp;O3752</f>
        <v>62100 1110</v>
      </c>
      <c r="R3752" s="346" t="str">
        <f aca="false">N3752&amp;" "&amp;M3752&amp;" "&amp;O3752</f>
        <v>62100 9 1110</v>
      </c>
    </row>
    <row r="3753" customFormat="false" ht="11.25" hidden="false" customHeight="true" outlineLevel="0" collapsed="false">
      <c r="K3753" s="0" t="n">
        <v>2015</v>
      </c>
      <c r="L3753" s="0" t="n">
        <v>75</v>
      </c>
      <c r="M3753" s="0" t="n">
        <v>9</v>
      </c>
      <c r="N3753" s="0" t="n">
        <v>62100</v>
      </c>
      <c r="O3753" s="0" t="n">
        <v>1111</v>
      </c>
      <c r="P3753" s="346" t="n">
        <v>8</v>
      </c>
      <c r="Q3753" s="346" t="str">
        <f aca="false">N3753&amp;" "&amp;O3753</f>
        <v>62100 1111</v>
      </c>
      <c r="R3753" s="346" t="str">
        <f aca="false">N3753&amp;" "&amp;M3753&amp;" "&amp;O3753</f>
        <v>62100 9 1111</v>
      </c>
    </row>
    <row r="3754" customFormat="false" ht="11.25" hidden="false" customHeight="true" outlineLevel="0" collapsed="false">
      <c r="K3754" s="0" t="n">
        <v>2015</v>
      </c>
      <c r="L3754" s="0" t="n">
        <v>75</v>
      </c>
      <c r="M3754" s="0" t="n">
        <v>9</v>
      </c>
      <c r="N3754" s="0" t="n">
        <v>62100</v>
      </c>
      <c r="O3754" s="0" t="n">
        <v>1112</v>
      </c>
      <c r="P3754" s="346" t="n">
        <v>1</v>
      </c>
      <c r="Q3754" s="346" t="str">
        <f aca="false">N3754&amp;" "&amp;O3754</f>
        <v>62100 1112</v>
      </c>
      <c r="R3754" s="346" t="str">
        <f aca="false">N3754&amp;" "&amp;M3754&amp;" "&amp;O3754</f>
        <v>62100 9 1112</v>
      </c>
    </row>
    <row r="3755" customFormat="false" ht="11.25" hidden="false" customHeight="true" outlineLevel="0" collapsed="false">
      <c r="K3755" s="0" t="n">
        <v>2015</v>
      </c>
      <c r="L3755" s="0" t="n">
        <v>75</v>
      </c>
      <c r="M3755" s="0" t="n">
        <v>9</v>
      </c>
      <c r="N3755" s="0" t="n">
        <v>62100</v>
      </c>
      <c r="O3755" s="0" t="n">
        <v>1113</v>
      </c>
      <c r="P3755" s="346" t="n">
        <v>10</v>
      </c>
      <c r="Q3755" s="346" t="str">
        <f aca="false">N3755&amp;" "&amp;O3755</f>
        <v>62100 1113</v>
      </c>
      <c r="R3755" s="346" t="str">
        <f aca="false">N3755&amp;" "&amp;M3755&amp;" "&amp;O3755</f>
        <v>62100 9 1113</v>
      </c>
    </row>
    <row r="3756" customFormat="false" ht="11.25" hidden="false" customHeight="true" outlineLevel="0" collapsed="false">
      <c r="K3756" s="0" t="n">
        <v>2015</v>
      </c>
      <c r="L3756" s="0" t="n">
        <v>75</v>
      </c>
      <c r="M3756" s="0" t="n">
        <v>9</v>
      </c>
      <c r="N3756" s="0" t="n">
        <v>62100</v>
      </c>
      <c r="O3756" s="0" t="n">
        <v>1140</v>
      </c>
      <c r="P3756" s="346" t="n">
        <v>64.2</v>
      </c>
      <c r="Q3756" s="346" t="str">
        <f aca="false">N3756&amp;" "&amp;O3756</f>
        <v>62100 1140</v>
      </c>
      <c r="R3756" s="346" t="str">
        <f aca="false">N3756&amp;" "&amp;M3756&amp;" "&amp;O3756</f>
        <v>62100 9 1140</v>
      </c>
    </row>
    <row r="3757" customFormat="false" ht="11.25" hidden="false" customHeight="true" outlineLevel="0" collapsed="false">
      <c r="K3757" s="0" t="n">
        <v>2015</v>
      </c>
      <c r="L3757" s="0" t="n">
        <v>75</v>
      </c>
      <c r="M3757" s="0" t="n">
        <v>9</v>
      </c>
      <c r="N3757" s="0" t="n">
        <v>62100</v>
      </c>
      <c r="O3757" s="0" t="n">
        <v>1150</v>
      </c>
      <c r="P3757" s="346" t="n">
        <v>48</v>
      </c>
      <c r="Q3757" s="346" t="str">
        <f aca="false">N3757&amp;" "&amp;O3757</f>
        <v>62100 1150</v>
      </c>
      <c r="R3757" s="346" t="str">
        <f aca="false">N3757&amp;" "&amp;M3757&amp;" "&amp;O3757</f>
        <v>62100 9 1150</v>
      </c>
    </row>
    <row r="3758" customFormat="false" ht="11.25" hidden="false" customHeight="true" outlineLevel="0" collapsed="false">
      <c r="K3758" s="0" t="n">
        <v>2015</v>
      </c>
      <c r="L3758" s="0" t="n">
        <v>75</v>
      </c>
      <c r="M3758" s="0" t="n">
        <v>9</v>
      </c>
      <c r="N3758" s="0" t="n">
        <v>62200</v>
      </c>
      <c r="O3758" s="0" t="n">
        <v>1110</v>
      </c>
      <c r="P3758" s="346" t="n">
        <v>8.33</v>
      </c>
      <c r="Q3758" s="346" t="str">
        <f aca="false">N3758&amp;" "&amp;O3758</f>
        <v>62200 1110</v>
      </c>
      <c r="R3758" s="346" t="str">
        <f aca="false">N3758&amp;" "&amp;M3758&amp;" "&amp;O3758</f>
        <v>62200 9 1110</v>
      </c>
    </row>
    <row r="3759" customFormat="false" ht="11.25" hidden="false" customHeight="true" outlineLevel="0" collapsed="false">
      <c r="K3759" s="0" t="n">
        <v>2015</v>
      </c>
      <c r="L3759" s="0" t="n">
        <v>75</v>
      </c>
      <c r="M3759" s="0" t="n">
        <v>9</v>
      </c>
      <c r="N3759" s="0" t="n">
        <v>62200</v>
      </c>
      <c r="O3759" s="0" t="n">
        <v>1130</v>
      </c>
      <c r="P3759" s="346" t="n">
        <v>22.8</v>
      </c>
      <c r="Q3759" s="346" t="str">
        <f aca="false">N3759&amp;" "&amp;O3759</f>
        <v>62200 1130</v>
      </c>
      <c r="R3759" s="346" t="str">
        <f aca="false">N3759&amp;" "&amp;M3759&amp;" "&amp;O3759</f>
        <v>62200 9 1130</v>
      </c>
    </row>
    <row r="3760" customFormat="false" ht="11.25" hidden="false" customHeight="true" outlineLevel="0" collapsed="false">
      <c r="K3760" s="0" t="n">
        <v>2015</v>
      </c>
      <c r="L3760" s="0" t="n">
        <v>75</v>
      </c>
      <c r="M3760" s="0" t="n">
        <v>9</v>
      </c>
      <c r="N3760" s="0" t="n">
        <v>62200</v>
      </c>
      <c r="O3760" s="0" t="n">
        <v>1131</v>
      </c>
      <c r="P3760" s="346" t="n">
        <v>80.6</v>
      </c>
      <c r="Q3760" s="346" t="str">
        <f aca="false">N3760&amp;" "&amp;O3760</f>
        <v>62200 1131</v>
      </c>
      <c r="R3760" s="346" t="str">
        <f aca="false">N3760&amp;" "&amp;M3760&amp;" "&amp;O3760</f>
        <v>62200 9 1131</v>
      </c>
    </row>
    <row r="3761" customFormat="false" ht="11.25" hidden="false" customHeight="true" outlineLevel="0" collapsed="false">
      <c r="K3761" s="0" t="n">
        <v>2015</v>
      </c>
      <c r="L3761" s="0" t="n">
        <v>75</v>
      </c>
      <c r="M3761" s="0" t="n">
        <v>9</v>
      </c>
      <c r="N3761" s="0" t="n">
        <v>62200</v>
      </c>
      <c r="O3761" s="0" t="n">
        <v>1132</v>
      </c>
      <c r="P3761" s="346" t="n">
        <v>39.7</v>
      </c>
      <c r="Q3761" s="346" t="str">
        <f aca="false">N3761&amp;" "&amp;O3761</f>
        <v>62200 1132</v>
      </c>
      <c r="R3761" s="346" t="str">
        <f aca="false">N3761&amp;" "&amp;M3761&amp;" "&amp;O3761</f>
        <v>62200 9 1132</v>
      </c>
    </row>
    <row r="3762" customFormat="false" ht="11.25" hidden="false" customHeight="true" outlineLevel="0" collapsed="false">
      <c r="K3762" s="0" t="n">
        <v>2015</v>
      </c>
      <c r="L3762" s="0" t="n">
        <v>75</v>
      </c>
      <c r="M3762" s="0" t="n">
        <v>9</v>
      </c>
      <c r="N3762" s="0" t="n">
        <v>62200</v>
      </c>
      <c r="O3762" s="0" t="n">
        <v>1140</v>
      </c>
      <c r="P3762" s="346" t="n">
        <v>10.31</v>
      </c>
      <c r="Q3762" s="346" t="str">
        <f aca="false">N3762&amp;" "&amp;O3762</f>
        <v>62200 1140</v>
      </c>
      <c r="R3762" s="346" t="str">
        <f aca="false">N3762&amp;" "&amp;M3762&amp;" "&amp;O3762</f>
        <v>62200 9 1140</v>
      </c>
    </row>
    <row r="3763" customFormat="false" ht="11.25" hidden="false" customHeight="true" outlineLevel="0" collapsed="false">
      <c r="K3763" s="0" t="n">
        <v>2015</v>
      </c>
      <c r="L3763" s="0" t="n">
        <v>75</v>
      </c>
      <c r="M3763" s="0" t="n">
        <v>9</v>
      </c>
      <c r="N3763" s="0" t="n">
        <v>62200</v>
      </c>
      <c r="O3763" s="0" t="n">
        <v>1150</v>
      </c>
      <c r="P3763" s="346" t="n">
        <v>9.75</v>
      </c>
      <c r="Q3763" s="346" t="str">
        <f aca="false">N3763&amp;" "&amp;O3763</f>
        <v>62200 1150</v>
      </c>
      <c r="R3763" s="346" t="str">
        <f aca="false">N3763&amp;" "&amp;M3763&amp;" "&amp;O3763</f>
        <v>62200 9 1150</v>
      </c>
    </row>
    <row r="3764" customFormat="false" ht="11.25" hidden="false" customHeight="true" outlineLevel="0" collapsed="false">
      <c r="K3764" s="0" t="n">
        <v>2015</v>
      </c>
      <c r="L3764" s="0" t="n">
        <v>75</v>
      </c>
      <c r="M3764" s="0" t="n">
        <v>9</v>
      </c>
      <c r="N3764" s="0" t="n">
        <v>63000</v>
      </c>
      <c r="O3764" s="0" t="n">
        <v>1110</v>
      </c>
      <c r="P3764" s="346" t="n">
        <v>0.93</v>
      </c>
      <c r="Q3764" s="346" t="str">
        <f aca="false">N3764&amp;" "&amp;O3764</f>
        <v>63000 1110</v>
      </c>
      <c r="R3764" s="346" t="str">
        <f aca="false">N3764&amp;" "&amp;M3764&amp;" "&amp;O3764</f>
        <v>63000 9 1110</v>
      </c>
    </row>
    <row r="3765" customFormat="false" ht="11.25" hidden="false" customHeight="true" outlineLevel="0" collapsed="false">
      <c r="K3765" s="0" t="n">
        <v>2015</v>
      </c>
      <c r="L3765" s="0" t="n">
        <v>75</v>
      </c>
      <c r="M3765" s="0" t="n">
        <v>9</v>
      </c>
      <c r="N3765" s="0" t="n">
        <v>63000</v>
      </c>
      <c r="O3765" s="0" t="n">
        <v>1130</v>
      </c>
      <c r="P3765" s="346" t="n">
        <v>7.93</v>
      </c>
      <c r="Q3765" s="346" t="str">
        <f aca="false">N3765&amp;" "&amp;O3765</f>
        <v>63000 1130</v>
      </c>
      <c r="R3765" s="346" t="str">
        <f aca="false">N3765&amp;" "&amp;M3765&amp;" "&amp;O3765</f>
        <v>63000 9 1130</v>
      </c>
    </row>
    <row r="3766" customFormat="false" ht="11.25" hidden="false" customHeight="true" outlineLevel="0" collapsed="false">
      <c r="K3766" s="0" t="n">
        <v>2015</v>
      </c>
      <c r="L3766" s="0" t="n">
        <v>75</v>
      </c>
      <c r="M3766" s="0" t="n">
        <v>9</v>
      </c>
      <c r="N3766" s="0" t="n">
        <v>63000</v>
      </c>
      <c r="O3766" s="0" t="n">
        <v>1140</v>
      </c>
      <c r="P3766" s="346" t="n">
        <v>170.07</v>
      </c>
      <c r="Q3766" s="346" t="str">
        <f aca="false">N3766&amp;" "&amp;O3766</f>
        <v>63000 1140</v>
      </c>
      <c r="R3766" s="346" t="str">
        <f aca="false">N3766&amp;" "&amp;M3766&amp;" "&amp;O3766</f>
        <v>63000 9 1140</v>
      </c>
    </row>
    <row r="3767" customFormat="false" ht="11.25" hidden="false" customHeight="true" outlineLevel="0" collapsed="false">
      <c r="K3767" s="0" t="n">
        <v>2015</v>
      </c>
      <c r="L3767" s="0" t="n">
        <v>75</v>
      </c>
      <c r="M3767" s="0" t="n">
        <v>9</v>
      </c>
      <c r="N3767" s="0" t="n">
        <v>63000</v>
      </c>
      <c r="O3767" s="0" t="n">
        <v>1150</v>
      </c>
      <c r="P3767" s="346" t="n">
        <v>69</v>
      </c>
      <c r="Q3767" s="346" t="str">
        <f aca="false">N3767&amp;" "&amp;O3767</f>
        <v>63000 1150</v>
      </c>
      <c r="R3767" s="346" t="str">
        <f aca="false">N3767&amp;" "&amp;M3767&amp;" "&amp;O3767</f>
        <v>63000 9 1150</v>
      </c>
    </row>
    <row r="3768" customFormat="false" ht="11.25" hidden="false" customHeight="true" outlineLevel="0" collapsed="false">
      <c r="K3768" s="0" t="n">
        <v>2015</v>
      </c>
      <c r="L3768" s="0" t="n">
        <v>75</v>
      </c>
      <c r="M3768" s="0" t="n">
        <v>9</v>
      </c>
      <c r="N3768" s="0" t="n">
        <v>63000</v>
      </c>
      <c r="O3768" s="0" t="n">
        <v>1170</v>
      </c>
      <c r="P3768" s="346" t="n">
        <v>635.31</v>
      </c>
      <c r="Q3768" s="346" t="str">
        <f aca="false">N3768&amp;" "&amp;O3768</f>
        <v>63000 1170</v>
      </c>
      <c r="R3768" s="346" t="str">
        <f aca="false">N3768&amp;" "&amp;M3768&amp;" "&amp;O3768</f>
        <v>63000 9 1170</v>
      </c>
    </row>
    <row r="3769" customFormat="false" ht="11.25" hidden="false" customHeight="true" outlineLevel="0" collapsed="false">
      <c r="K3769" s="0" t="n">
        <v>2015</v>
      </c>
      <c r="L3769" s="0" t="n">
        <v>75</v>
      </c>
      <c r="M3769" s="0" t="n">
        <v>9</v>
      </c>
      <c r="N3769" s="0" t="n">
        <v>63000</v>
      </c>
      <c r="O3769" s="0" t="n">
        <v>1190</v>
      </c>
      <c r="P3769" s="346" t="n">
        <v>47.82</v>
      </c>
      <c r="Q3769" s="346" t="str">
        <f aca="false">N3769&amp;" "&amp;O3769</f>
        <v>63000 1190</v>
      </c>
      <c r="R3769" s="346" t="str">
        <f aca="false">N3769&amp;" "&amp;M3769&amp;" "&amp;O3769</f>
        <v>63000 9 1190</v>
      </c>
    </row>
    <row r="3770" customFormat="false" ht="11.25" hidden="false" customHeight="true" outlineLevel="0" collapsed="false">
      <c r="K3770" s="0" t="n">
        <v>2015</v>
      </c>
      <c r="L3770" s="0" t="n">
        <v>75</v>
      </c>
      <c r="M3770" s="0" t="n">
        <v>9</v>
      </c>
      <c r="N3770" s="0" t="n">
        <v>64000</v>
      </c>
      <c r="O3770" s="0" t="n">
        <v>1110</v>
      </c>
      <c r="P3770" s="346" t="n">
        <v>13.04</v>
      </c>
      <c r="Q3770" s="346" t="str">
        <f aca="false">N3770&amp;" "&amp;O3770</f>
        <v>64000 1110</v>
      </c>
      <c r="R3770" s="346" t="str">
        <f aca="false">N3770&amp;" "&amp;M3770&amp;" "&amp;O3770</f>
        <v>64000 9 1110</v>
      </c>
    </row>
    <row r="3771" customFormat="false" ht="11.25" hidden="false" customHeight="true" outlineLevel="0" collapsed="false">
      <c r="K3771" s="0" t="n">
        <v>2015</v>
      </c>
      <c r="L3771" s="0" t="n">
        <v>75</v>
      </c>
      <c r="M3771" s="0" t="n">
        <v>9</v>
      </c>
      <c r="N3771" s="0" t="n">
        <v>64000</v>
      </c>
      <c r="O3771" s="0" t="n">
        <v>1130</v>
      </c>
      <c r="P3771" s="346" t="n">
        <v>5.4</v>
      </c>
      <c r="Q3771" s="346" t="str">
        <f aca="false">N3771&amp;" "&amp;O3771</f>
        <v>64000 1130</v>
      </c>
      <c r="R3771" s="346" t="str">
        <f aca="false">N3771&amp;" "&amp;M3771&amp;" "&amp;O3771</f>
        <v>64000 9 1130</v>
      </c>
    </row>
    <row r="3772" customFormat="false" ht="11.25" hidden="false" customHeight="true" outlineLevel="0" collapsed="false">
      <c r="K3772" s="0" t="n">
        <v>2015</v>
      </c>
      <c r="L3772" s="0" t="n">
        <v>75</v>
      </c>
      <c r="M3772" s="0" t="n">
        <v>9</v>
      </c>
      <c r="N3772" s="0" t="n">
        <v>64000</v>
      </c>
      <c r="O3772" s="0" t="n">
        <v>1140</v>
      </c>
      <c r="P3772" s="346" t="n">
        <v>32.65</v>
      </c>
      <c r="Q3772" s="346" t="str">
        <f aca="false">N3772&amp;" "&amp;O3772</f>
        <v>64000 1140</v>
      </c>
      <c r="R3772" s="346" t="str">
        <f aca="false">N3772&amp;" "&amp;M3772&amp;" "&amp;O3772</f>
        <v>64000 9 1140</v>
      </c>
    </row>
    <row r="3773" customFormat="false" ht="11.25" hidden="false" customHeight="true" outlineLevel="0" collapsed="false">
      <c r="K3773" s="0" t="n">
        <v>2015</v>
      </c>
      <c r="L3773" s="0" t="n">
        <v>75</v>
      </c>
      <c r="M3773" s="0" t="n">
        <v>9</v>
      </c>
      <c r="N3773" s="0" t="n">
        <v>64000</v>
      </c>
      <c r="O3773" s="0" t="n">
        <v>1150</v>
      </c>
      <c r="P3773" s="346" t="n">
        <v>79.41</v>
      </c>
      <c r="Q3773" s="346" t="str">
        <f aca="false">N3773&amp;" "&amp;O3773</f>
        <v>64000 1150</v>
      </c>
      <c r="R3773" s="346" t="str">
        <f aca="false">N3773&amp;" "&amp;M3773&amp;" "&amp;O3773</f>
        <v>64000 9 1150</v>
      </c>
    </row>
    <row r="3774" customFormat="false" ht="11.25" hidden="false" customHeight="true" outlineLevel="0" collapsed="false">
      <c r="K3774" s="0" t="n">
        <v>2015</v>
      </c>
      <c r="L3774" s="0" t="n">
        <v>75</v>
      </c>
      <c r="M3774" s="0" t="n">
        <v>9</v>
      </c>
      <c r="N3774" s="0" t="n">
        <v>64000</v>
      </c>
      <c r="O3774" s="0" t="n">
        <v>1160</v>
      </c>
      <c r="P3774" s="346" t="n">
        <v>147.66</v>
      </c>
      <c r="Q3774" s="346" t="str">
        <f aca="false">N3774&amp;" "&amp;O3774</f>
        <v>64000 1160</v>
      </c>
      <c r="R3774" s="346" t="str">
        <f aca="false">N3774&amp;" "&amp;M3774&amp;" "&amp;O3774</f>
        <v>64000 9 1160</v>
      </c>
    </row>
    <row r="3775" customFormat="false" ht="11.25" hidden="false" customHeight="true" outlineLevel="0" collapsed="false">
      <c r="K3775" s="0" t="n">
        <v>2015</v>
      </c>
      <c r="L3775" s="0" t="n">
        <v>75</v>
      </c>
      <c r="M3775" s="0" t="n">
        <v>9</v>
      </c>
      <c r="N3775" s="0" t="n">
        <v>64000</v>
      </c>
      <c r="O3775" s="0" t="n">
        <v>1190</v>
      </c>
      <c r="P3775" s="346" t="n">
        <v>474.22</v>
      </c>
      <c r="Q3775" s="346" t="str">
        <f aca="false">N3775&amp;" "&amp;O3775</f>
        <v>64000 1190</v>
      </c>
      <c r="R3775" s="346" t="str">
        <f aca="false">N3775&amp;" "&amp;M3775&amp;" "&amp;O3775</f>
        <v>64000 9 1190</v>
      </c>
    </row>
    <row r="3776" customFormat="false" ht="11.25" hidden="false" customHeight="true" outlineLevel="0" collapsed="false">
      <c r="K3776" s="0" t="n">
        <v>2015</v>
      </c>
      <c r="L3776" s="0" t="n">
        <v>75</v>
      </c>
      <c r="M3776" s="0" t="n">
        <v>9</v>
      </c>
      <c r="N3776" s="0" t="n">
        <v>65000</v>
      </c>
      <c r="O3776" s="0" t="n">
        <v>1110</v>
      </c>
      <c r="P3776" s="346" t="n">
        <v>6.96</v>
      </c>
      <c r="Q3776" s="346" t="str">
        <f aca="false">N3776&amp;" "&amp;O3776</f>
        <v>65000 1110</v>
      </c>
      <c r="R3776" s="346" t="str">
        <f aca="false">N3776&amp;" "&amp;M3776&amp;" "&amp;O3776</f>
        <v>65000 9 1110</v>
      </c>
    </row>
    <row r="3777" customFormat="false" ht="11.25" hidden="false" customHeight="true" outlineLevel="0" collapsed="false">
      <c r="K3777" s="0" t="n">
        <v>2015</v>
      </c>
      <c r="L3777" s="0" t="n">
        <v>75</v>
      </c>
      <c r="M3777" s="0" t="n">
        <v>9</v>
      </c>
      <c r="N3777" s="0" t="n">
        <v>65000</v>
      </c>
      <c r="O3777" s="0" t="n">
        <v>1130</v>
      </c>
      <c r="P3777" s="346" t="n">
        <v>0.5</v>
      </c>
      <c r="Q3777" s="346" t="str">
        <f aca="false">N3777&amp;" "&amp;O3777</f>
        <v>65000 1130</v>
      </c>
      <c r="R3777" s="346" t="str">
        <f aca="false">N3777&amp;" "&amp;M3777&amp;" "&amp;O3777</f>
        <v>65000 9 1130</v>
      </c>
    </row>
    <row r="3778" customFormat="false" ht="11.25" hidden="false" customHeight="true" outlineLevel="0" collapsed="false">
      <c r="K3778" s="0" t="n">
        <v>2015</v>
      </c>
      <c r="L3778" s="0" t="n">
        <v>75</v>
      </c>
      <c r="M3778" s="0" t="n">
        <v>9</v>
      </c>
      <c r="N3778" s="0" t="n">
        <v>65000</v>
      </c>
      <c r="O3778" s="0" t="n">
        <v>1140</v>
      </c>
      <c r="P3778" s="346" t="n">
        <v>2.42</v>
      </c>
      <c r="Q3778" s="346" t="str">
        <f aca="false">N3778&amp;" "&amp;O3778</f>
        <v>65000 1140</v>
      </c>
      <c r="R3778" s="346" t="str">
        <f aca="false">N3778&amp;" "&amp;M3778&amp;" "&amp;O3778</f>
        <v>65000 9 1140</v>
      </c>
    </row>
    <row r="3779" customFormat="false" ht="11.25" hidden="false" customHeight="true" outlineLevel="0" collapsed="false">
      <c r="K3779" s="0" t="n">
        <v>2015</v>
      </c>
      <c r="L3779" s="0" t="n">
        <v>75</v>
      </c>
      <c r="M3779" s="0" t="n">
        <v>9</v>
      </c>
      <c r="N3779" s="0" t="n">
        <v>65000</v>
      </c>
      <c r="O3779" s="0" t="n">
        <v>1150</v>
      </c>
      <c r="P3779" s="346" t="n">
        <v>10.5</v>
      </c>
      <c r="Q3779" s="346" t="str">
        <f aca="false">N3779&amp;" "&amp;O3779</f>
        <v>65000 1150</v>
      </c>
      <c r="R3779" s="346" t="str">
        <f aca="false">N3779&amp;" "&amp;M3779&amp;" "&amp;O3779</f>
        <v>65000 9 1150</v>
      </c>
    </row>
    <row r="3780" customFormat="false" ht="11.25" hidden="false" customHeight="true" outlineLevel="0" collapsed="false">
      <c r="K3780" s="0" t="n">
        <v>2015</v>
      </c>
      <c r="L3780" s="0" t="n">
        <v>75</v>
      </c>
      <c r="M3780" s="0" t="n">
        <v>9</v>
      </c>
      <c r="N3780" s="0" t="n">
        <v>65000</v>
      </c>
      <c r="O3780" s="0" t="n">
        <v>1190</v>
      </c>
      <c r="P3780" s="346" t="n">
        <v>642.97</v>
      </c>
      <c r="Q3780" s="346" t="str">
        <f aca="false">N3780&amp;" "&amp;O3780</f>
        <v>65000 1190</v>
      </c>
      <c r="R3780" s="346" t="str">
        <f aca="false">N3780&amp;" "&amp;M3780&amp;" "&amp;O3780</f>
        <v>65000 9 1190</v>
      </c>
    </row>
    <row r="3781" customFormat="false" ht="11.25" hidden="false" customHeight="true" outlineLevel="0" collapsed="false">
      <c r="K3781" s="0" t="n">
        <v>2015</v>
      </c>
      <c r="L3781" s="0" t="n">
        <v>75</v>
      </c>
      <c r="M3781" s="0" t="n">
        <v>9</v>
      </c>
      <c r="N3781" s="0" t="n">
        <v>66000</v>
      </c>
      <c r="O3781" s="0" t="n">
        <v>1110</v>
      </c>
      <c r="P3781" s="346" t="n">
        <v>10.35</v>
      </c>
      <c r="Q3781" s="346" t="str">
        <f aca="false">N3781&amp;" "&amp;O3781</f>
        <v>66000 1110</v>
      </c>
      <c r="R3781" s="346" t="str">
        <f aca="false">N3781&amp;" "&amp;M3781&amp;" "&amp;O3781</f>
        <v>66000 9 1110</v>
      </c>
    </row>
    <row r="3782" customFormat="false" ht="11.25" hidden="false" customHeight="true" outlineLevel="0" collapsed="false">
      <c r="K3782" s="0" t="n">
        <v>2015</v>
      </c>
      <c r="L3782" s="0" t="n">
        <v>75</v>
      </c>
      <c r="M3782" s="0" t="n">
        <v>9</v>
      </c>
      <c r="N3782" s="0" t="n">
        <v>66000</v>
      </c>
      <c r="O3782" s="0" t="n">
        <v>1130</v>
      </c>
      <c r="P3782" s="346" t="n">
        <v>22.83</v>
      </c>
      <c r="Q3782" s="346" t="str">
        <f aca="false">N3782&amp;" "&amp;O3782</f>
        <v>66000 1130</v>
      </c>
      <c r="R3782" s="346" t="str">
        <f aca="false">N3782&amp;" "&amp;M3782&amp;" "&amp;O3782</f>
        <v>66000 9 1130</v>
      </c>
    </row>
    <row r="3783" customFormat="false" ht="11.25" hidden="false" customHeight="true" outlineLevel="0" collapsed="false">
      <c r="K3783" s="0" t="n">
        <v>2015</v>
      </c>
      <c r="L3783" s="0" t="n">
        <v>75</v>
      </c>
      <c r="M3783" s="0" t="n">
        <v>9</v>
      </c>
      <c r="N3783" s="0" t="n">
        <v>66000</v>
      </c>
      <c r="O3783" s="0" t="n">
        <v>1150</v>
      </c>
      <c r="P3783" s="346" t="n">
        <v>9.59</v>
      </c>
      <c r="Q3783" s="346" t="str">
        <f aca="false">N3783&amp;" "&amp;O3783</f>
        <v>66000 1150</v>
      </c>
      <c r="R3783" s="346" t="str">
        <f aca="false">N3783&amp;" "&amp;M3783&amp;" "&amp;O3783</f>
        <v>66000 9 1150</v>
      </c>
    </row>
    <row r="3784" customFormat="false" ht="11.25" hidden="false" customHeight="true" outlineLevel="0" collapsed="false">
      <c r="K3784" s="0" t="n">
        <v>2015</v>
      </c>
      <c r="L3784" s="0" t="n">
        <v>75</v>
      </c>
      <c r="M3784" s="0" t="n">
        <v>9</v>
      </c>
      <c r="N3784" s="0" t="n">
        <v>68000</v>
      </c>
      <c r="O3784" s="0" t="n">
        <v>1110</v>
      </c>
      <c r="P3784" s="346" t="n">
        <v>14.52</v>
      </c>
      <c r="Q3784" s="346" t="str">
        <f aca="false">N3784&amp;" "&amp;O3784</f>
        <v>68000 1110</v>
      </c>
      <c r="R3784" s="346" t="str">
        <f aca="false">N3784&amp;" "&amp;M3784&amp;" "&amp;O3784</f>
        <v>68000 9 1110</v>
      </c>
    </row>
    <row r="3785" customFormat="false" ht="11.25" hidden="false" customHeight="true" outlineLevel="0" collapsed="false">
      <c r="K3785" s="0" t="n">
        <v>2015</v>
      </c>
      <c r="L3785" s="0" t="n">
        <v>75</v>
      </c>
      <c r="M3785" s="0" t="n">
        <v>9</v>
      </c>
      <c r="N3785" s="0" t="n">
        <v>68000</v>
      </c>
      <c r="O3785" s="0" t="n">
        <v>1120</v>
      </c>
      <c r="P3785" s="346" t="n">
        <v>95.01</v>
      </c>
      <c r="Q3785" s="346" t="str">
        <f aca="false">N3785&amp;" "&amp;O3785</f>
        <v>68000 1120</v>
      </c>
      <c r="R3785" s="346" t="str">
        <f aca="false">N3785&amp;" "&amp;M3785&amp;" "&amp;O3785</f>
        <v>68000 9 1120</v>
      </c>
    </row>
    <row r="3786" customFormat="false" ht="11.25" hidden="false" customHeight="true" outlineLevel="0" collapsed="false">
      <c r="K3786" s="0" t="n">
        <v>2015</v>
      </c>
      <c r="L3786" s="0" t="n">
        <v>75</v>
      </c>
      <c r="M3786" s="0" t="n">
        <v>9</v>
      </c>
      <c r="N3786" s="0" t="n">
        <v>68000</v>
      </c>
      <c r="O3786" s="0" t="n">
        <v>1133</v>
      </c>
      <c r="P3786" s="346" t="n">
        <v>42.92</v>
      </c>
      <c r="Q3786" s="346" t="str">
        <f aca="false">N3786&amp;" "&amp;O3786</f>
        <v>68000 1133</v>
      </c>
      <c r="R3786" s="346" t="str">
        <f aca="false">N3786&amp;" "&amp;M3786&amp;" "&amp;O3786</f>
        <v>68000 9 1133</v>
      </c>
    </row>
    <row r="3787" customFormat="false" ht="11.25" hidden="false" customHeight="true" outlineLevel="0" collapsed="false">
      <c r="K3787" s="0" t="n">
        <v>2015</v>
      </c>
      <c r="L3787" s="0" t="n">
        <v>75</v>
      </c>
      <c r="M3787" s="0" t="n">
        <v>9</v>
      </c>
      <c r="N3787" s="0" t="n">
        <v>68000</v>
      </c>
      <c r="O3787" s="0" t="n">
        <v>1141</v>
      </c>
      <c r="P3787" s="346" t="n">
        <v>53.86</v>
      </c>
      <c r="Q3787" s="346" t="str">
        <f aca="false">N3787&amp;" "&amp;O3787</f>
        <v>68000 1141</v>
      </c>
      <c r="R3787" s="346" t="str">
        <f aca="false">N3787&amp;" "&amp;M3787&amp;" "&amp;O3787</f>
        <v>68000 9 1141</v>
      </c>
    </row>
    <row r="3788" customFormat="false" ht="11.25" hidden="false" customHeight="true" outlineLevel="0" collapsed="false">
      <c r="K3788" s="0" t="n">
        <v>2015</v>
      </c>
      <c r="L3788" s="0" t="n">
        <v>75</v>
      </c>
      <c r="M3788" s="0" t="n">
        <v>9</v>
      </c>
      <c r="N3788" s="0" t="n">
        <v>68000</v>
      </c>
      <c r="O3788" s="0" t="n">
        <v>1150</v>
      </c>
      <c r="P3788" s="346" t="n">
        <v>3.32</v>
      </c>
      <c r="Q3788" s="346" t="str">
        <f aca="false">N3788&amp;" "&amp;O3788</f>
        <v>68000 1150</v>
      </c>
      <c r="R3788" s="346" t="str">
        <f aca="false">N3788&amp;" "&amp;M3788&amp;" "&amp;O3788</f>
        <v>68000 9 1150</v>
      </c>
    </row>
    <row r="3789" customFormat="false" ht="11.25" hidden="false" customHeight="true" outlineLevel="0" collapsed="false">
      <c r="K3789" s="0" t="n">
        <v>2015</v>
      </c>
      <c r="L3789" s="0" t="n">
        <v>75</v>
      </c>
      <c r="M3789" s="0" t="n">
        <v>2</v>
      </c>
      <c r="N3789" s="0" t="n">
        <v>61100</v>
      </c>
      <c r="O3789" s="0" t="n">
        <v>1120</v>
      </c>
      <c r="P3789" s="346" t="n">
        <v>3601.86</v>
      </c>
      <c r="Q3789" s="346" t="str">
        <f aca="false">N3789&amp;" "&amp;O3789</f>
        <v>61100 1120</v>
      </c>
      <c r="R3789" s="346" t="str">
        <f aca="false">N3789&amp;" "&amp;M3789&amp;" "&amp;O3789</f>
        <v>61100 2 1120</v>
      </c>
    </row>
    <row r="3790" customFormat="false" ht="11.25" hidden="false" customHeight="true" outlineLevel="0" collapsed="false">
      <c r="K3790" s="0" t="n">
        <v>2015</v>
      </c>
      <c r="L3790" s="0" t="n">
        <v>75</v>
      </c>
      <c r="M3790" s="0" t="n">
        <v>2</v>
      </c>
      <c r="N3790" s="0" t="n">
        <v>61100</v>
      </c>
      <c r="O3790" s="0" t="n">
        <v>1151</v>
      </c>
      <c r="P3790" s="346" t="n">
        <v>549.12</v>
      </c>
      <c r="Q3790" s="346" t="str">
        <f aca="false">N3790&amp;" "&amp;O3790</f>
        <v>61100 1151</v>
      </c>
      <c r="R3790" s="346" t="str">
        <f aca="false">N3790&amp;" "&amp;M3790&amp;" "&amp;O3790</f>
        <v>61100 2 1151</v>
      </c>
    </row>
    <row r="3791" customFormat="false" ht="11.25" hidden="false" customHeight="true" outlineLevel="0" collapsed="false">
      <c r="K3791" s="0" t="n">
        <v>2015</v>
      </c>
      <c r="L3791" s="0" t="n">
        <v>75</v>
      </c>
      <c r="M3791" s="0" t="n">
        <v>2</v>
      </c>
      <c r="N3791" s="0" t="n">
        <v>61100</v>
      </c>
      <c r="O3791" s="0" t="n">
        <v>1520</v>
      </c>
      <c r="P3791" s="346" t="n">
        <v>147.07</v>
      </c>
      <c r="Q3791" s="346" t="str">
        <f aca="false">N3791&amp;" "&amp;O3791</f>
        <v>61100 1520</v>
      </c>
      <c r="R3791" s="346" t="str">
        <f aca="false">N3791&amp;" "&amp;M3791&amp;" "&amp;O3791</f>
        <v>61100 2 1520</v>
      </c>
    </row>
    <row r="3792" customFormat="false" ht="11.25" hidden="false" customHeight="true" outlineLevel="0" collapsed="false">
      <c r="K3792" s="0" t="n">
        <v>2015</v>
      </c>
      <c r="L3792" s="0" t="n">
        <v>75</v>
      </c>
      <c r="M3792" s="0" t="n">
        <v>2</v>
      </c>
      <c r="N3792" s="0" t="n">
        <v>61210</v>
      </c>
      <c r="O3792" s="0" t="n">
        <v>1120</v>
      </c>
      <c r="P3792" s="346" t="n">
        <v>123.75</v>
      </c>
      <c r="Q3792" s="346" t="str">
        <f aca="false">N3792&amp;" "&amp;O3792</f>
        <v>61210 1120</v>
      </c>
      <c r="R3792" s="346" t="str">
        <f aca="false">N3792&amp;" "&amp;M3792&amp;" "&amp;O3792</f>
        <v>61210 2 1120</v>
      </c>
    </row>
    <row r="3793" customFormat="false" ht="11.25" hidden="false" customHeight="true" outlineLevel="0" collapsed="false">
      <c r="K3793" s="0" t="n">
        <v>2015</v>
      </c>
      <c r="L3793" s="0" t="n">
        <v>75</v>
      </c>
      <c r="M3793" s="0" t="n">
        <v>2</v>
      </c>
      <c r="N3793" s="0" t="n">
        <v>61210</v>
      </c>
      <c r="O3793" s="0" t="n">
        <v>1150</v>
      </c>
      <c r="P3793" s="346" t="n">
        <v>6.93</v>
      </c>
      <c r="Q3793" s="346" t="str">
        <f aca="false">N3793&amp;" "&amp;O3793</f>
        <v>61210 1150</v>
      </c>
      <c r="R3793" s="346" t="str">
        <f aca="false">N3793&amp;" "&amp;M3793&amp;" "&amp;O3793</f>
        <v>61210 2 1150</v>
      </c>
    </row>
    <row r="3794" customFormat="false" ht="11.25" hidden="false" customHeight="true" outlineLevel="0" collapsed="false">
      <c r="K3794" s="0" t="n">
        <v>2015</v>
      </c>
      <c r="L3794" s="0" t="n">
        <v>75</v>
      </c>
      <c r="M3794" s="0" t="n">
        <v>2</v>
      </c>
      <c r="N3794" s="0" t="n">
        <v>61220</v>
      </c>
      <c r="O3794" s="0" t="n">
        <v>1130</v>
      </c>
      <c r="P3794" s="346" t="n">
        <v>29.81</v>
      </c>
      <c r="Q3794" s="346" t="str">
        <f aca="false">N3794&amp;" "&amp;O3794</f>
        <v>61220 1130</v>
      </c>
      <c r="R3794" s="346" t="str">
        <f aca="false">N3794&amp;" "&amp;M3794&amp;" "&amp;O3794</f>
        <v>61220 2 1130</v>
      </c>
    </row>
    <row r="3795" customFormat="false" ht="11.25" hidden="false" customHeight="true" outlineLevel="0" collapsed="false">
      <c r="K3795" s="0" t="n">
        <v>2015</v>
      </c>
      <c r="L3795" s="0" t="n">
        <v>75</v>
      </c>
      <c r="M3795" s="0" t="n">
        <v>2</v>
      </c>
      <c r="N3795" s="0" t="n">
        <v>61230</v>
      </c>
      <c r="O3795" s="0" t="n">
        <v>1120</v>
      </c>
      <c r="P3795" s="346" t="n">
        <v>11.25</v>
      </c>
      <c r="Q3795" s="346" t="str">
        <f aca="false">N3795&amp;" "&amp;O3795</f>
        <v>61230 1120</v>
      </c>
      <c r="R3795" s="346" t="str">
        <f aca="false">N3795&amp;" "&amp;M3795&amp;" "&amp;O3795</f>
        <v>61230 2 1120</v>
      </c>
    </row>
    <row r="3796" customFormat="false" ht="11.25" hidden="false" customHeight="true" outlineLevel="0" collapsed="false">
      <c r="K3796" s="0" t="n">
        <v>2015</v>
      </c>
      <c r="L3796" s="0" t="n">
        <v>75</v>
      </c>
      <c r="M3796" s="0" t="n">
        <v>2</v>
      </c>
      <c r="N3796" s="0" t="n">
        <v>61310</v>
      </c>
      <c r="O3796" s="0" t="n">
        <v>1110</v>
      </c>
      <c r="P3796" s="346" t="n">
        <v>38.35</v>
      </c>
      <c r="Q3796" s="346" t="str">
        <f aca="false">N3796&amp;" "&amp;O3796</f>
        <v>61310 1110</v>
      </c>
      <c r="R3796" s="346" t="str">
        <f aca="false">N3796&amp;" "&amp;M3796&amp;" "&amp;O3796</f>
        <v>61310 2 1110</v>
      </c>
    </row>
    <row r="3797" customFormat="false" ht="11.25" hidden="false" customHeight="true" outlineLevel="0" collapsed="false">
      <c r="K3797" s="0" t="n">
        <v>2015</v>
      </c>
      <c r="L3797" s="0" t="n">
        <v>75</v>
      </c>
      <c r="M3797" s="0" t="n">
        <v>2</v>
      </c>
      <c r="N3797" s="0" t="n">
        <v>61310</v>
      </c>
      <c r="O3797" s="0" t="n">
        <v>1120</v>
      </c>
      <c r="P3797" s="346" t="n">
        <v>91.78</v>
      </c>
      <c r="Q3797" s="346" t="str">
        <f aca="false">N3797&amp;" "&amp;O3797</f>
        <v>61310 1120</v>
      </c>
      <c r="R3797" s="346" t="str">
        <f aca="false">N3797&amp;" "&amp;M3797&amp;" "&amp;O3797</f>
        <v>61310 2 1120</v>
      </c>
    </row>
    <row r="3798" customFormat="false" ht="11.25" hidden="false" customHeight="true" outlineLevel="0" collapsed="false">
      <c r="K3798" s="0" t="n">
        <v>2015</v>
      </c>
      <c r="L3798" s="0" t="n">
        <v>75</v>
      </c>
      <c r="M3798" s="0" t="n">
        <v>2</v>
      </c>
      <c r="N3798" s="0" t="n">
        <v>61310</v>
      </c>
      <c r="O3798" s="0" t="n">
        <v>1140</v>
      </c>
      <c r="P3798" s="346" t="n">
        <v>16.79</v>
      </c>
      <c r="Q3798" s="346" t="str">
        <f aca="false">N3798&amp;" "&amp;O3798</f>
        <v>61310 1140</v>
      </c>
      <c r="R3798" s="346" t="str">
        <f aca="false">N3798&amp;" "&amp;M3798&amp;" "&amp;O3798</f>
        <v>61310 2 1140</v>
      </c>
    </row>
    <row r="3799" customFormat="false" ht="11.25" hidden="false" customHeight="true" outlineLevel="0" collapsed="false">
      <c r="K3799" s="0" t="n">
        <v>2015</v>
      </c>
      <c r="L3799" s="0" t="n">
        <v>75</v>
      </c>
      <c r="M3799" s="0" t="n">
        <v>2</v>
      </c>
      <c r="N3799" s="0" t="n">
        <v>61310</v>
      </c>
      <c r="O3799" s="0" t="n">
        <v>1150</v>
      </c>
      <c r="P3799" s="346" t="n">
        <v>25.51</v>
      </c>
      <c r="Q3799" s="346" t="str">
        <f aca="false">N3799&amp;" "&amp;O3799</f>
        <v>61310 1150</v>
      </c>
      <c r="R3799" s="346" t="str">
        <f aca="false">N3799&amp;" "&amp;M3799&amp;" "&amp;O3799</f>
        <v>61310 2 1150</v>
      </c>
    </row>
    <row r="3800" customFormat="false" ht="11.25" hidden="false" customHeight="true" outlineLevel="0" collapsed="false">
      <c r="K3800" s="0" t="n">
        <v>2015</v>
      </c>
      <c r="L3800" s="0" t="n">
        <v>75</v>
      </c>
      <c r="M3800" s="0" t="n">
        <v>2</v>
      </c>
      <c r="N3800" s="0" t="n">
        <v>61320</v>
      </c>
      <c r="O3800" s="0" t="n">
        <v>1122</v>
      </c>
      <c r="P3800" s="346" t="n">
        <v>82.33</v>
      </c>
      <c r="Q3800" s="346" t="str">
        <f aca="false">N3800&amp;" "&amp;O3800</f>
        <v>61320 1122</v>
      </c>
      <c r="R3800" s="346" t="str">
        <f aca="false">N3800&amp;" "&amp;M3800&amp;" "&amp;O3800</f>
        <v>61320 2 1122</v>
      </c>
    </row>
    <row r="3801" customFormat="false" ht="11.25" hidden="false" customHeight="true" outlineLevel="0" collapsed="false">
      <c r="K3801" s="0" t="n">
        <v>2015</v>
      </c>
      <c r="L3801" s="0" t="n">
        <v>75</v>
      </c>
      <c r="M3801" s="0" t="n">
        <v>2</v>
      </c>
      <c r="N3801" s="0" t="n">
        <v>61320</v>
      </c>
      <c r="O3801" s="0" t="n">
        <v>1150</v>
      </c>
      <c r="P3801" s="346" t="n">
        <v>64.51</v>
      </c>
      <c r="Q3801" s="346" t="str">
        <f aca="false">N3801&amp;" "&amp;O3801</f>
        <v>61320 1150</v>
      </c>
      <c r="R3801" s="346" t="str">
        <f aca="false">N3801&amp;" "&amp;M3801&amp;" "&amp;O3801</f>
        <v>61320 2 1150</v>
      </c>
    </row>
    <row r="3802" customFormat="false" ht="11.25" hidden="false" customHeight="true" outlineLevel="0" collapsed="false">
      <c r="K3802" s="0" t="n">
        <v>2015</v>
      </c>
      <c r="L3802" s="0" t="n">
        <v>75</v>
      </c>
      <c r="M3802" s="0" t="n">
        <v>2</v>
      </c>
      <c r="N3802" s="0" t="n">
        <v>61410</v>
      </c>
      <c r="O3802" s="0" t="n">
        <v>1126</v>
      </c>
      <c r="P3802" s="346" t="n">
        <v>72.81</v>
      </c>
      <c r="Q3802" s="346" t="str">
        <f aca="false">N3802&amp;" "&amp;O3802</f>
        <v>61410 1126</v>
      </c>
      <c r="R3802" s="346" t="str">
        <f aca="false">N3802&amp;" "&amp;M3802&amp;" "&amp;O3802</f>
        <v>61410 2 1126</v>
      </c>
    </row>
    <row r="3803" customFormat="false" ht="11.25" hidden="false" customHeight="true" outlineLevel="0" collapsed="false">
      <c r="K3803" s="0" t="n">
        <v>2015</v>
      </c>
      <c r="L3803" s="0" t="n">
        <v>75</v>
      </c>
      <c r="M3803" s="0" t="n">
        <v>2</v>
      </c>
      <c r="N3803" s="0" t="n">
        <v>61410</v>
      </c>
      <c r="O3803" s="0" t="n">
        <v>1127</v>
      </c>
      <c r="P3803" s="346" t="n">
        <v>75.87</v>
      </c>
      <c r="Q3803" s="346" t="str">
        <f aca="false">N3803&amp;" "&amp;O3803</f>
        <v>61410 1127</v>
      </c>
      <c r="R3803" s="346" t="str">
        <f aca="false">N3803&amp;" "&amp;M3803&amp;" "&amp;O3803</f>
        <v>61410 2 1127</v>
      </c>
    </row>
    <row r="3804" customFormat="false" ht="11.25" hidden="false" customHeight="true" outlineLevel="0" collapsed="false">
      <c r="K3804" s="0" t="n">
        <v>2015</v>
      </c>
      <c r="L3804" s="0" t="n">
        <v>75</v>
      </c>
      <c r="M3804" s="0" t="n">
        <v>2</v>
      </c>
      <c r="N3804" s="0" t="n">
        <v>61410</v>
      </c>
      <c r="O3804" s="0" t="n">
        <v>1140</v>
      </c>
      <c r="P3804" s="346" t="n">
        <v>65.42</v>
      </c>
      <c r="Q3804" s="346" t="str">
        <f aca="false">N3804&amp;" "&amp;O3804</f>
        <v>61410 1140</v>
      </c>
      <c r="R3804" s="346" t="str">
        <f aca="false">N3804&amp;" "&amp;M3804&amp;" "&amp;O3804</f>
        <v>61410 2 1140</v>
      </c>
    </row>
    <row r="3805" customFormat="false" ht="11.25" hidden="false" customHeight="true" outlineLevel="0" collapsed="false">
      <c r="K3805" s="0" t="n">
        <v>2015</v>
      </c>
      <c r="L3805" s="0" t="n">
        <v>75</v>
      </c>
      <c r="M3805" s="0" t="n">
        <v>2</v>
      </c>
      <c r="N3805" s="0" t="n">
        <v>61410</v>
      </c>
      <c r="O3805" s="0" t="n">
        <v>1150</v>
      </c>
      <c r="P3805" s="346" t="n">
        <v>243.7</v>
      </c>
      <c r="Q3805" s="346" t="str">
        <f aca="false">N3805&amp;" "&amp;O3805</f>
        <v>61410 1150</v>
      </c>
      <c r="R3805" s="346" t="str">
        <f aca="false">N3805&amp;" "&amp;M3805&amp;" "&amp;O3805</f>
        <v>61410 2 1150</v>
      </c>
    </row>
    <row r="3806" customFormat="false" ht="11.25" hidden="false" customHeight="true" outlineLevel="0" collapsed="false">
      <c r="K3806" s="0" t="n">
        <v>2015</v>
      </c>
      <c r="L3806" s="0" t="n">
        <v>75</v>
      </c>
      <c r="M3806" s="0" t="n">
        <v>3</v>
      </c>
      <c r="N3806" s="0" t="n">
        <v>61100</v>
      </c>
      <c r="O3806" s="0" t="n">
        <v>1120</v>
      </c>
      <c r="P3806" s="346" t="n">
        <v>1906.48</v>
      </c>
      <c r="Q3806" s="346" t="str">
        <f aca="false">N3806&amp;" "&amp;O3806</f>
        <v>61100 1120</v>
      </c>
      <c r="R3806" s="346" t="str">
        <f aca="false">N3806&amp;" "&amp;M3806&amp;" "&amp;O3806</f>
        <v>61100 3 1120</v>
      </c>
    </row>
    <row r="3807" customFormat="false" ht="11.25" hidden="false" customHeight="true" outlineLevel="0" collapsed="false">
      <c r="K3807" s="0" t="n">
        <v>2015</v>
      </c>
      <c r="L3807" s="0" t="n">
        <v>75</v>
      </c>
      <c r="M3807" s="0" t="n">
        <v>3</v>
      </c>
      <c r="N3807" s="0" t="n">
        <v>61100</v>
      </c>
      <c r="O3807" s="0" t="n">
        <v>1151</v>
      </c>
      <c r="P3807" s="346" t="n">
        <v>92.89</v>
      </c>
      <c r="Q3807" s="346" t="str">
        <f aca="false">N3807&amp;" "&amp;O3807</f>
        <v>61100 1151</v>
      </c>
      <c r="R3807" s="346" t="str">
        <f aca="false">N3807&amp;" "&amp;M3807&amp;" "&amp;O3807</f>
        <v>61100 3 1151</v>
      </c>
    </row>
    <row r="3808" customFormat="false" ht="11.25" hidden="false" customHeight="true" outlineLevel="0" collapsed="false">
      <c r="K3808" s="0" t="n">
        <v>2015</v>
      </c>
      <c r="L3808" s="0" t="n">
        <v>75</v>
      </c>
      <c r="M3808" s="0" t="n">
        <v>3</v>
      </c>
      <c r="N3808" s="0" t="n">
        <v>61100</v>
      </c>
      <c r="O3808" s="0" t="n">
        <v>1520</v>
      </c>
      <c r="P3808" s="346" t="n">
        <v>28.83</v>
      </c>
      <c r="Q3808" s="346" t="str">
        <f aca="false">N3808&amp;" "&amp;O3808</f>
        <v>61100 1520</v>
      </c>
      <c r="R3808" s="346" t="str">
        <f aca="false">N3808&amp;" "&amp;M3808&amp;" "&amp;O3808</f>
        <v>61100 3 1520</v>
      </c>
    </row>
    <row r="3809" customFormat="false" ht="11.25" hidden="false" customHeight="true" outlineLevel="0" collapsed="false">
      <c r="K3809" s="0" t="n">
        <v>2015</v>
      </c>
      <c r="L3809" s="0" t="n">
        <v>75</v>
      </c>
      <c r="M3809" s="0" t="n">
        <v>3</v>
      </c>
      <c r="N3809" s="0" t="n">
        <v>61210</v>
      </c>
      <c r="O3809" s="0" t="n">
        <v>1120</v>
      </c>
      <c r="P3809" s="346" t="n">
        <v>114.4</v>
      </c>
      <c r="Q3809" s="346" t="str">
        <f aca="false">N3809&amp;" "&amp;O3809</f>
        <v>61210 1120</v>
      </c>
      <c r="R3809" s="346" t="str">
        <f aca="false">N3809&amp;" "&amp;M3809&amp;" "&amp;O3809</f>
        <v>61210 3 1120</v>
      </c>
    </row>
    <row r="3810" customFormat="false" ht="11.25" hidden="false" customHeight="true" outlineLevel="0" collapsed="false">
      <c r="K3810" s="0" t="n">
        <v>2015</v>
      </c>
      <c r="L3810" s="0" t="n">
        <v>75</v>
      </c>
      <c r="M3810" s="0" t="n">
        <v>3</v>
      </c>
      <c r="N3810" s="0" t="n">
        <v>61210</v>
      </c>
      <c r="O3810" s="0" t="n">
        <v>1150</v>
      </c>
      <c r="P3810" s="346" t="n">
        <v>28.19</v>
      </c>
      <c r="Q3810" s="346" t="str">
        <f aca="false">N3810&amp;" "&amp;O3810</f>
        <v>61210 1150</v>
      </c>
      <c r="R3810" s="346" t="str">
        <f aca="false">N3810&amp;" "&amp;M3810&amp;" "&amp;O3810</f>
        <v>61210 3 1150</v>
      </c>
    </row>
    <row r="3811" customFormat="false" ht="11.25" hidden="false" customHeight="true" outlineLevel="0" collapsed="false">
      <c r="K3811" s="0" t="n">
        <v>2015</v>
      </c>
      <c r="L3811" s="0" t="n">
        <v>75</v>
      </c>
      <c r="M3811" s="0" t="n">
        <v>3</v>
      </c>
      <c r="N3811" s="0" t="n">
        <v>61220</v>
      </c>
      <c r="O3811" s="0" t="n">
        <v>1130</v>
      </c>
      <c r="P3811" s="346" t="n">
        <v>10.48</v>
      </c>
      <c r="Q3811" s="346" t="str">
        <f aca="false">N3811&amp;" "&amp;O3811</f>
        <v>61220 1130</v>
      </c>
      <c r="R3811" s="346" t="str">
        <f aca="false">N3811&amp;" "&amp;M3811&amp;" "&amp;O3811</f>
        <v>61220 3 1130</v>
      </c>
    </row>
    <row r="3812" customFormat="false" ht="11.25" hidden="false" customHeight="true" outlineLevel="0" collapsed="false">
      <c r="K3812" s="0" t="n">
        <v>2015</v>
      </c>
      <c r="L3812" s="0" t="n">
        <v>75</v>
      </c>
      <c r="M3812" s="0" t="n">
        <v>3</v>
      </c>
      <c r="N3812" s="0" t="n">
        <v>61230</v>
      </c>
      <c r="O3812" s="0" t="n">
        <v>1120</v>
      </c>
      <c r="P3812" s="346" t="n">
        <v>10.9</v>
      </c>
      <c r="Q3812" s="346" t="str">
        <f aca="false">N3812&amp;" "&amp;O3812</f>
        <v>61230 1120</v>
      </c>
      <c r="R3812" s="346" t="str">
        <f aca="false">N3812&amp;" "&amp;M3812&amp;" "&amp;O3812</f>
        <v>61230 3 1120</v>
      </c>
    </row>
    <row r="3813" customFormat="false" ht="11.25" hidden="false" customHeight="true" outlineLevel="0" collapsed="false">
      <c r="K3813" s="0" t="n">
        <v>2015</v>
      </c>
      <c r="L3813" s="0" t="n">
        <v>75</v>
      </c>
      <c r="M3813" s="0" t="n">
        <v>3</v>
      </c>
      <c r="N3813" s="0" t="n">
        <v>61310</v>
      </c>
      <c r="O3813" s="0" t="n">
        <v>1110</v>
      </c>
      <c r="P3813" s="346" t="n">
        <v>28.6</v>
      </c>
      <c r="Q3813" s="346" t="str">
        <f aca="false">N3813&amp;" "&amp;O3813</f>
        <v>61310 1110</v>
      </c>
      <c r="R3813" s="346" t="str">
        <f aca="false">N3813&amp;" "&amp;M3813&amp;" "&amp;O3813</f>
        <v>61310 3 1110</v>
      </c>
    </row>
    <row r="3814" customFormat="false" ht="11.25" hidden="false" customHeight="true" outlineLevel="0" collapsed="false">
      <c r="K3814" s="0" t="n">
        <v>2015</v>
      </c>
      <c r="L3814" s="0" t="n">
        <v>75</v>
      </c>
      <c r="M3814" s="0" t="n">
        <v>3</v>
      </c>
      <c r="N3814" s="0" t="n">
        <v>61310</v>
      </c>
      <c r="O3814" s="0" t="n">
        <v>1120</v>
      </c>
      <c r="P3814" s="346" t="n">
        <v>88.78</v>
      </c>
      <c r="Q3814" s="346" t="str">
        <f aca="false">N3814&amp;" "&amp;O3814</f>
        <v>61310 1120</v>
      </c>
      <c r="R3814" s="346" t="str">
        <f aca="false">N3814&amp;" "&amp;M3814&amp;" "&amp;O3814</f>
        <v>61310 3 1120</v>
      </c>
    </row>
    <row r="3815" customFormat="false" ht="11.25" hidden="false" customHeight="true" outlineLevel="0" collapsed="false">
      <c r="K3815" s="0" t="n">
        <v>2015</v>
      </c>
      <c r="L3815" s="0" t="n">
        <v>75</v>
      </c>
      <c r="M3815" s="0" t="n">
        <v>3</v>
      </c>
      <c r="N3815" s="0" t="n">
        <v>61310</v>
      </c>
      <c r="O3815" s="0" t="n">
        <v>1140</v>
      </c>
      <c r="P3815" s="346" t="n">
        <v>16.64</v>
      </c>
      <c r="Q3815" s="346" t="str">
        <f aca="false">N3815&amp;" "&amp;O3815</f>
        <v>61310 1140</v>
      </c>
      <c r="R3815" s="346" t="str">
        <f aca="false">N3815&amp;" "&amp;M3815&amp;" "&amp;O3815</f>
        <v>61310 3 1140</v>
      </c>
    </row>
    <row r="3816" customFormat="false" ht="11.25" hidden="false" customHeight="true" outlineLevel="0" collapsed="false">
      <c r="K3816" s="0" t="n">
        <v>2015</v>
      </c>
      <c r="L3816" s="0" t="n">
        <v>77</v>
      </c>
      <c r="M3816" s="0" t="n">
        <v>3</v>
      </c>
      <c r="N3816" s="0" t="n">
        <v>61210</v>
      </c>
      <c r="O3816" s="0" t="n">
        <v>1120</v>
      </c>
      <c r="P3816" s="346" t="n">
        <v>3</v>
      </c>
      <c r="Q3816" s="346" t="str">
        <f aca="false">N3816&amp;" "&amp;O3816</f>
        <v>61210 1120</v>
      </c>
      <c r="R3816" s="346" t="str">
        <f aca="false">N3816&amp;" "&amp;M3816&amp;" "&amp;O3816</f>
        <v>61210 3 1120</v>
      </c>
    </row>
    <row r="3817" customFormat="false" ht="11.25" hidden="false" customHeight="true" outlineLevel="0" collapsed="false">
      <c r="K3817" s="0" t="n">
        <v>2015</v>
      </c>
      <c r="L3817" s="0" t="n">
        <v>77</v>
      </c>
      <c r="M3817" s="0" t="n">
        <v>3</v>
      </c>
      <c r="N3817" s="0" t="n">
        <v>61100</v>
      </c>
      <c r="O3817" s="0" t="n">
        <v>1520</v>
      </c>
      <c r="P3817" s="346" t="n">
        <v>6.3</v>
      </c>
      <c r="Q3817" s="346" t="str">
        <f aca="false">N3817&amp;" "&amp;O3817</f>
        <v>61100 1520</v>
      </c>
      <c r="R3817" s="346" t="str">
        <f aca="false">N3817&amp;" "&amp;M3817&amp;" "&amp;O3817</f>
        <v>61100 3 1520</v>
      </c>
    </row>
    <row r="3818" customFormat="false" ht="11.25" hidden="false" customHeight="true" outlineLevel="0" collapsed="false">
      <c r="K3818" s="0" t="n">
        <v>2015</v>
      </c>
      <c r="L3818" s="0" t="n">
        <v>77</v>
      </c>
      <c r="M3818" s="0" t="n">
        <v>3</v>
      </c>
      <c r="N3818" s="0" t="n">
        <v>61220</v>
      </c>
      <c r="O3818" s="0" t="n">
        <v>1150</v>
      </c>
      <c r="P3818" s="346" t="n">
        <v>0.2</v>
      </c>
      <c r="Q3818" s="346" t="str">
        <f aca="false">N3818&amp;" "&amp;O3818</f>
        <v>61220 1150</v>
      </c>
      <c r="R3818" s="346" t="str">
        <f aca="false">N3818&amp;" "&amp;M3818&amp;" "&amp;O3818</f>
        <v>61220 3 1150</v>
      </c>
    </row>
    <row r="3819" customFormat="false" ht="11.25" hidden="false" customHeight="true" outlineLevel="0" collapsed="false">
      <c r="K3819" s="0" t="n">
        <v>2015</v>
      </c>
      <c r="L3819" s="0" t="n">
        <v>77</v>
      </c>
      <c r="M3819" s="0" t="n">
        <v>3</v>
      </c>
      <c r="N3819" s="0" t="n">
        <v>61230</v>
      </c>
      <c r="O3819" s="0" t="n">
        <v>1120</v>
      </c>
      <c r="P3819" s="346" t="n">
        <v>4.22</v>
      </c>
      <c r="Q3819" s="346" t="str">
        <f aca="false">N3819&amp;" "&amp;O3819</f>
        <v>61230 1120</v>
      </c>
      <c r="R3819" s="346" t="str">
        <f aca="false">N3819&amp;" "&amp;M3819&amp;" "&amp;O3819</f>
        <v>61230 3 1120</v>
      </c>
    </row>
    <row r="3820" customFormat="false" ht="11.25" hidden="false" customHeight="true" outlineLevel="0" collapsed="false">
      <c r="K3820" s="0" t="n">
        <v>2015</v>
      </c>
      <c r="L3820" s="0" t="n">
        <v>77</v>
      </c>
      <c r="M3820" s="0" t="n">
        <v>3</v>
      </c>
      <c r="N3820" s="0" t="n">
        <v>61310</v>
      </c>
      <c r="O3820" s="0" t="n">
        <v>1110</v>
      </c>
      <c r="P3820" s="346" t="n">
        <v>1</v>
      </c>
      <c r="Q3820" s="346" t="str">
        <f aca="false">N3820&amp;" "&amp;O3820</f>
        <v>61310 1110</v>
      </c>
      <c r="R3820" s="346" t="str">
        <f aca="false">N3820&amp;" "&amp;M3820&amp;" "&amp;O3820</f>
        <v>61310 3 1110</v>
      </c>
    </row>
    <row r="3821" customFormat="false" ht="11.25" hidden="false" customHeight="true" outlineLevel="0" collapsed="false">
      <c r="K3821" s="0" t="n">
        <v>2015</v>
      </c>
      <c r="L3821" s="0" t="n">
        <v>77</v>
      </c>
      <c r="M3821" s="0" t="n">
        <v>3</v>
      </c>
      <c r="N3821" s="0" t="n">
        <v>61310</v>
      </c>
      <c r="O3821" s="0" t="n">
        <v>1120</v>
      </c>
      <c r="P3821" s="346" t="n">
        <v>1</v>
      </c>
      <c r="Q3821" s="346" t="str">
        <f aca="false">N3821&amp;" "&amp;O3821</f>
        <v>61310 1120</v>
      </c>
      <c r="R3821" s="346" t="str">
        <f aca="false">N3821&amp;" "&amp;M3821&amp;" "&amp;O3821</f>
        <v>61310 3 1120</v>
      </c>
    </row>
    <row r="3822" customFormat="false" ht="11.25" hidden="false" customHeight="true" outlineLevel="0" collapsed="false">
      <c r="K3822" s="0" t="n">
        <v>2015</v>
      </c>
      <c r="L3822" s="0" t="n">
        <v>77</v>
      </c>
      <c r="M3822" s="0" t="n">
        <v>3</v>
      </c>
      <c r="N3822" s="0" t="n">
        <v>61310</v>
      </c>
      <c r="O3822" s="0" t="n">
        <v>1150</v>
      </c>
      <c r="P3822" s="346" t="n">
        <v>2</v>
      </c>
      <c r="Q3822" s="346" t="str">
        <f aca="false">N3822&amp;" "&amp;O3822</f>
        <v>61310 1150</v>
      </c>
      <c r="R3822" s="346" t="str">
        <f aca="false">N3822&amp;" "&amp;M3822&amp;" "&amp;O3822</f>
        <v>61310 3 1150</v>
      </c>
    </row>
    <row r="3823" customFormat="false" ht="11.25" hidden="false" customHeight="true" outlineLevel="0" collapsed="false">
      <c r="K3823" s="0" t="n">
        <v>2015</v>
      </c>
      <c r="L3823" s="0" t="n">
        <v>77</v>
      </c>
      <c r="M3823" s="0" t="n">
        <v>3</v>
      </c>
      <c r="N3823" s="0" t="n">
        <v>61320</v>
      </c>
      <c r="O3823" s="0" t="n">
        <v>1122</v>
      </c>
      <c r="P3823" s="346" t="n">
        <v>2</v>
      </c>
      <c r="Q3823" s="346" t="str">
        <f aca="false">N3823&amp;" "&amp;O3823</f>
        <v>61320 1122</v>
      </c>
      <c r="R3823" s="346" t="str">
        <f aca="false">N3823&amp;" "&amp;M3823&amp;" "&amp;O3823</f>
        <v>61320 3 1122</v>
      </c>
    </row>
    <row r="3824" customFormat="false" ht="11.25" hidden="false" customHeight="true" outlineLevel="0" collapsed="false">
      <c r="K3824" s="0" t="n">
        <v>2015</v>
      </c>
      <c r="L3824" s="0" t="n">
        <v>77</v>
      </c>
      <c r="M3824" s="0" t="n">
        <v>3</v>
      </c>
      <c r="N3824" s="0" t="n">
        <v>61410</v>
      </c>
      <c r="O3824" s="0" t="n">
        <v>1126</v>
      </c>
      <c r="P3824" s="346" t="n">
        <v>1</v>
      </c>
      <c r="Q3824" s="346" t="str">
        <f aca="false">N3824&amp;" "&amp;O3824</f>
        <v>61410 1126</v>
      </c>
      <c r="R3824" s="346" t="str">
        <f aca="false">N3824&amp;" "&amp;M3824&amp;" "&amp;O3824</f>
        <v>61410 3 1126</v>
      </c>
    </row>
    <row r="3825" customFormat="false" ht="11.25" hidden="false" customHeight="true" outlineLevel="0" collapsed="false">
      <c r="K3825" s="0" t="n">
        <v>2015</v>
      </c>
      <c r="L3825" s="0" t="n">
        <v>77</v>
      </c>
      <c r="M3825" s="0" t="n">
        <v>3</v>
      </c>
      <c r="N3825" s="0" t="n">
        <v>61410</v>
      </c>
      <c r="O3825" s="0" t="n">
        <v>1127</v>
      </c>
      <c r="P3825" s="346" t="n">
        <v>5</v>
      </c>
      <c r="Q3825" s="346" t="str">
        <f aca="false">N3825&amp;" "&amp;O3825</f>
        <v>61410 1127</v>
      </c>
      <c r="R3825" s="346" t="str">
        <f aca="false">N3825&amp;" "&amp;M3825&amp;" "&amp;O3825</f>
        <v>61410 3 1127</v>
      </c>
    </row>
    <row r="3826" customFormat="false" ht="11.25" hidden="false" customHeight="true" outlineLevel="0" collapsed="false">
      <c r="K3826" s="0" t="n">
        <v>2015</v>
      </c>
      <c r="L3826" s="0" t="n">
        <v>77</v>
      </c>
      <c r="M3826" s="0" t="n">
        <v>3</v>
      </c>
      <c r="N3826" s="0" t="n">
        <v>61410</v>
      </c>
      <c r="O3826" s="0" t="n">
        <v>1150</v>
      </c>
      <c r="P3826" s="346" t="n">
        <v>9</v>
      </c>
      <c r="Q3826" s="346" t="str">
        <f aca="false">N3826&amp;" "&amp;O3826</f>
        <v>61410 1150</v>
      </c>
      <c r="R3826" s="346" t="str">
        <f aca="false">N3826&amp;" "&amp;M3826&amp;" "&amp;O3826</f>
        <v>61410 3 1150</v>
      </c>
    </row>
    <row r="3827" customFormat="false" ht="11.25" hidden="false" customHeight="true" outlineLevel="0" collapsed="false">
      <c r="K3827" s="0" t="n">
        <v>2015</v>
      </c>
      <c r="L3827" s="0" t="n">
        <v>77</v>
      </c>
      <c r="M3827" s="0" t="n">
        <v>9</v>
      </c>
      <c r="N3827" s="0" t="n">
        <v>61100</v>
      </c>
      <c r="O3827" s="0" t="n">
        <v>1120</v>
      </c>
      <c r="P3827" s="346" t="n">
        <v>9.5</v>
      </c>
      <c r="Q3827" s="346" t="str">
        <f aca="false">N3827&amp;" "&amp;O3827</f>
        <v>61100 1120</v>
      </c>
      <c r="R3827" s="346" t="str">
        <f aca="false">N3827&amp;" "&amp;M3827&amp;" "&amp;O3827</f>
        <v>61100 9 1120</v>
      </c>
    </row>
    <row r="3828" customFormat="false" ht="11.25" hidden="false" customHeight="true" outlineLevel="0" collapsed="false">
      <c r="K3828" s="0" t="n">
        <v>2015</v>
      </c>
      <c r="L3828" s="0" t="n">
        <v>77</v>
      </c>
      <c r="M3828" s="0" t="n">
        <v>9</v>
      </c>
      <c r="N3828" s="0" t="n">
        <v>61100</v>
      </c>
      <c r="O3828" s="0" t="n">
        <v>1140</v>
      </c>
      <c r="P3828" s="346" t="n">
        <v>1</v>
      </c>
      <c r="Q3828" s="346" t="str">
        <f aca="false">N3828&amp;" "&amp;O3828</f>
        <v>61100 1140</v>
      </c>
      <c r="R3828" s="346" t="str">
        <f aca="false">N3828&amp;" "&amp;M3828&amp;" "&amp;O3828</f>
        <v>61100 9 1140</v>
      </c>
    </row>
    <row r="3829" customFormat="false" ht="11.25" hidden="false" customHeight="true" outlineLevel="0" collapsed="false">
      <c r="K3829" s="0" t="n">
        <v>2015</v>
      </c>
      <c r="L3829" s="0" t="n">
        <v>77</v>
      </c>
      <c r="M3829" s="0" t="n">
        <v>9</v>
      </c>
      <c r="N3829" s="0" t="n">
        <v>61100</v>
      </c>
      <c r="O3829" s="0" t="n">
        <v>1151</v>
      </c>
      <c r="P3829" s="346" t="n">
        <v>5</v>
      </c>
      <c r="Q3829" s="346" t="str">
        <f aca="false">N3829&amp;" "&amp;O3829</f>
        <v>61100 1151</v>
      </c>
      <c r="R3829" s="346" t="str">
        <f aca="false">N3829&amp;" "&amp;M3829&amp;" "&amp;O3829</f>
        <v>61100 9 1151</v>
      </c>
    </row>
    <row r="3830" customFormat="false" ht="11.25" hidden="false" customHeight="true" outlineLevel="0" collapsed="false">
      <c r="K3830" s="0" t="n">
        <v>2015</v>
      </c>
      <c r="L3830" s="0" t="n">
        <v>77</v>
      </c>
      <c r="M3830" s="0" t="n">
        <v>9</v>
      </c>
      <c r="N3830" s="0" t="n">
        <v>62100</v>
      </c>
      <c r="O3830" s="0" t="n">
        <v>1110</v>
      </c>
      <c r="P3830" s="346" t="n">
        <v>2</v>
      </c>
      <c r="Q3830" s="346" t="str">
        <f aca="false">N3830&amp;" "&amp;O3830</f>
        <v>62100 1110</v>
      </c>
      <c r="R3830" s="346" t="str">
        <f aca="false">N3830&amp;" "&amp;M3830&amp;" "&amp;O3830</f>
        <v>62100 9 1110</v>
      </c>
    </row>
    <row r="3831" customFormat="false" ht="11.25" hidden="false" customHeight="true" outlineLevel="0" collapsed="false">
      <c r="K3831" s="0" t="n">
        <v>2015</v>
      </c>
      <c r="L3831" s="0" t="n">
        <v>77</v>
      </c>
      <c r="M3831" s="0" t="n">
        <v>9</v>
      </c>
      <c r="N3831" s="0" t="n">
        <v>62100</v>
      </c>
      <c r="O3831" s="0" t="n">
        <v>1111</v>
      </c>
      <c r="P3831" s="346" t="n">
        <v>5</v>
      </c>
      <c r="Q3831" s="346" t="str">
        <f aca="false">N3831&amp;" "&amp;O3831</f>
        <v>62100 1111</v>
      </c>
      <c r="R3831" s="346" t="str">
        <f aca="false">N3831&amp;" "&amp;M3831&amp;" "&amp;O3831</f>
        <v>62100 9 1111</v>
      </c>
    </row>
    <row r="3832" customFormat="false" ht="11.25" hidden="false" customHeight="true" outlineLevel="0" collapsed="false">
      <c r="K3832" s="0" t="n">
        <v>2015</v>
      </c>
      <c r="L3832" s="0" t="n">
        <v>77</v>
      </c>
      <c r="M3832" s="0" t="n">
        <v>9</v>
      </c>
      <c r="N3832" s="0" t="n">
        <v>62100</v>
      </c>
      <c r="O3832" s="0" t="n">
        <v>1112</v>
      </c>
      <c r="P3832" s="346" t="n">
        <v>1</v>
      </c>
      <c r="Q3832" s="346" t="str">
        <f aca="false">N3832&amp;" "&amp;O3832</f>
        <v>62100 1112</v>
      </c>
      <c r="R3832" s="346" t="str">
        <f aca="false">N3832&amp;" "&amp;M3832&amp;" "&amp;O3832</f>
        <v>62100 9 1112</v>
      </c>
    </row>
    <row r="3833" customFormat="false" ht="11.25" hidden="false" customHeight="true" outlineLevel="0" collapsed="false">
      <c r="K3833" s="0" t="n">
        <v>2015</v>
      </c>
      <c r="L3833" s="0" t="n">
        <v>77</v>
      </c>
      <c r="M3833" s="0" t="n">
        <v>9</v>
      </c>
      <c r="N3833" s="0" t="n">
        <v>62100</v>
      </c>
      <c r="O3833" s="0" t="n">
        <v>1113</v>
      </c>
      <c r="P3833" s="346" t="n">
        <v>1</v>
      </c>
      <c r="Q3833" s="346" t="str">
        <f aca="false">N3833&amp;" "&amp;O3833</f>
        <v>62100 1113</v>
      </c>
      <c r="R3833" s="346" t="str">
        <f aca="false">N3833&amp;" "&amp;M3833&amp;" "&amp;O3833</f>
        <v>62100 9 1113</v>
      </c>
    </row>
    <row r="3834" customFormat="false" ht="11.25" hidden="false" customHeight="true" outlineLevel="0" collapsed="false">
      <c r="K3834" s="0" t="n">
        <v>2015</v>
      </c>
      <c r="L3834" s="0" t="n">
        <v>77</v>
      </c>
      <c r="M3834" s="0" t="n">
        <v>9</v>
      </c>
      <c r="N3834" s="0" t="n">
        <v>62100</v>
      </c>
      <c r="O3834" s="0" t="n">
        <v>1150</v>
      </c>
      <c r="P3834" s="346" t="n">
        <v>6</v>
      </c>
      <c r="Q3834" s="346" t="str">
        <f aca="false">N3834&amp;" "&amp;O3834</f>
        <v>62100 1150</v>
      </c>
      <c r="R3834" s="346" t="str">
        <f aca="false">N3834&amp;" "&amp;M3834&amp;" "&amp;O3834</f>
        <v>62100 9 1150</v>
      </c>
    </row>
    <row r="3835" customFormat="false" ht="11.25" hidden="false" customHeight="true" outlineLevel="0" collapsed="false">
      <c r="K3835" s="0" t="n">
        <v>2015</v>
      </c>
      <c r="L3835" s="0" t="n">
        <v>77</v>
      </c>
      <c r="M3835" s="0" t="n">
        <v>9</v>
      </c>
      <c r="N3835" s="0" t="n">
        <v>62200</v>
      </c>
      <c r="O3835" s="0" t="n">
        <v>1131</v>
      </c>
      <c r="P3835" s="346" t="n">
        <v>9</v>
      </c>
      <c r="Q3835" s="346" t="str">
        <f aca="false">N3835&amp;" "&amp;O3835</f>
        <v>62200 1131</v>
      </c>
      <c r="R3835" s="346" t="str">
        <f aca="false">N3835&amp;" "&amp;M3835&amp;" "&amp;O3835</f>
        <v>62200 9 1131</v>
      </c>
    </row>
    <row r="3836" customFormat="false" ht="11.25" hidden="false" customHeight="true" outlineLevel="0" collapsed="false">
      <c r="K3836" s="0" t="n">
        <v>2015</v>
      </c>
      <c r="L3836" s="0" t="n">
        <v>77</v>
      </c>
      <c r="M3836" s="0" t="n">
        <v>9</v>
      </c>
      <c r="N3836" s="0" t="n">
        <v>62200</v>
      </c>
      <c r="O3836" s="0" t="n">
        <v>1132</v>
      </c>
      <c r="P3836" s="346" t="n">
        <v>2</v>
      </c>
      <c r="Q3836" s="346" t="str">
        <f aca="false">N3836&amp;" "&amp;O3836</f>
        <v>62200 1132</v>
      </c>
      <c r="R3836" s="346" t="str">
        <f aca="false">N3836&amp;" "&amp;M3836&amp;" "&amp;O3836</f>
        <v>62200 9 1132</v>
      </c>
    </row>
    <row r="3837" customFormat="false" ht="11.25" hidden="false" customHeight="true" outlineLevel="0" collapsed="false">
      <c r="K3837" s="0" t="n">
        <v>2015</v>
      </c>
      <c r="L3837" s="0" t="n">
        <v>77</v>
      </c>
      <c r="M3837" s="0" t="n">
        <v>9</v>
      </c>
      <c r="N3837" s="0" t="n">
        <v>62200</v>
      </c>
      <c r="O3837" s="0" t="n">
        <v>1140</v>
      </c>
      <c r="P3837" s="346" t="n">
        <v>2</v>
      </c>
      <c r="Q3837" s="346" t="str">
        <f aca="false">N3837&amp;" "&amp;O3837</f>
        <v>62200 1140</v>
      </c>
      <c r="R3837" s="346" t="str">
        <f aca="false">N3837&amp;" "&amp;M3837&amp;" "&amp;O3837</f>
        <v>62200 9 1140</v>
      </c>
    </row>
    <row r="3838" customFormat="false" ht="11.25" hidden="false" customHeight="true" outlineLevel="0" collapsed="false">
      <c r="K3838" s="0" t="n">
        <v>2015</v>
      </c>
      <c r="L3838" s="0" t="n">
        <v>77</v>
      </c>
      <c r="M3838" s="0" t="n">
        <v>9</v>
      </c>
      <c r="N3838" s="0" t="n">
        <v>63000</v>
      </c>
      <c r="O3838" s="0" t="n">
        <v>1150</v>
      </c>
      <c r="P3838" s="346" t="n">
        <v>1</v>
      </c>
      <c r="Q3838" s="346" t="str">
        <f aca="false">N3838&amp;" "&amp;O3838</f>
        <v>63000 1150</v>
      </c>
      <c r="R3838" s="346" t="str">
        <f aca="false">N3838&amp;" "&amp;M3838&amp;" "&amp;O3838</f>
        <v>63000 9 1150</v>
      </c>
    </row>
    <row r="3839" customFormat="false" ht="11.25" hidden="false" customHeight="true" outlineLevel="0" collapsed="false">
      <c r="K3839" s="0" t="n">
        <v>2015</v>
      </c>
      <c r="L3839" s="0" t="n">
        <v>77</v>
      </c>
      <c r="M3839" s="0" t="n">
        <v>9</v>
      </c>
      <c r="N3839" s="0" t="n">
        <v>63000</v>
      </c>
      <c r="O3839" s="0" t="n">
        <v>1170</v>
      </c>
      <c r="P3839" s="346" t="n">
        <v>62</v>
      </c>
      <c r="Q3839" s="346" t="str">
        <f aca="false">N3839&amp;" "&amp;O3839</f>
        <v>63000 1170</v>
      </c>
      <c r="R3839" s="346" t="str">
        <f aca="false">N3839&amp;" "&amp;M3839&amp;" "&amp;O3839</f>
        <v>63000 9 1170</v>
      </c>
    </row>
    <row r="3840" customFormat="false" ht="11.25" hidden="false" customHeight="true" outlineLevel="0" collapsed="false">
      <c r="K3840" s="0" t="n">
        <v>2015</v>
      </c>
      <c r="L3840" s="0" t="n">
        <v>77</v>
      </c>
      <c r="M3840" s="0" t="n">
        <v>9</v>
      </c>
      <c r="N3840" s="0" t="n">
        <v>63000</v>
      </c>
      <c r="O3840" s="0" t="n">
        <v>1190</v>
      </c>
      <c r="P3840" s="346" t="n">
        <v>13</v>
      </c>
      <c r="Q3840" s="346" t="str">
        <f aca="false">N3840&amp;" "&amp;O3840</f>
        <v>63000 1190</v>
      </c>
      <c r="R3840" s="346" t="str">
        <f aca="false">N3840&amp;" "&amp;M3840&amp;" "&amp;O3840</f>
        <v>63000 9 1190</v>
      </c>
    </row>
    <row r="3841" customFormat="false" ht="11.25" hidden="false" customHeight="true" outlineLevel="0" collapsed="false">
      <c r="K3841" s="0" t="n">
        <v>2015</v>
      </c>
      <c r="L3841" s="0" t="n">
        <v>77</v>
      </c>
      <c r="M3841" s="0" t="n">
        <v>9</v>
      </c>
      <c r="N3841" s="0" t="n">
        <v>64000</v>
      </c>
      <c r="O3841" s="0" t="n">
        <v>1110</v>
      </c>
      <c r="P3841" s="346" t="n">
        <v>1</v>
      </c>
      <c r="Q3841" s="346" t="str">
        <f aca="false">N3841&amp;" "&amp;O3841</f>
        <v>64000 1110</v>
      </c>
      <c r="R3841" s="346" t="str">
        <f aca="false">N3841&amp;" "&amp;M3841&amp;" "&amp;O3841</f>
        <v>64000 9 1110</v>
      </c>
    </row>
    <row r="3842" customFormat="false" ht="11.25" hidden="false" customHeight="true" outlineLevel="0" collapsed="false">
      <c r="K3842" s="0" t="n">
        <v>2015</v>
      </c>
      <c r="L3842" s="0" t="n">
        <v>77</v>
      </c>
      <c r="M3842" s="0" t="n">
        <v>9</v>
      </c>
      <c r="N3842" s="0" t="n">
        <v>64000</v>
      </c>
      <c r="O3842" s="0" t="n">
        <v>1142</v>
      </c>
      <c r="P3842" s="346" t="n">
        <v>4</v>
      </c>
      <c r="Q3842" s="346" t="str">
        <f aca="false">N3842&amp;" "&amp;O3842</f>
        <v>64000 1142</v>
      </c>
      <c r="R3842" s="346" t="str">
        <f aca="false">N3842&amp;" "&amp;M3842&amp;" "&amp;O3842</f>
        <v>64000 9 1142</v>
      </c>
    </row>
    <row r="3843" customFormat="false" ht="11.25" hidden="false" customHeight="true" outlineLevel="0" collapsed="false">
      <c r="K3843" s="0" t="n">
        <v>2015</v>
      </c>
      <c r="L3843" s="0" t="n">
        <v>77</v>
      </c>
      <c r="M3843" s="0" t="n">
        <v>9</v>
      </c>
      <c r="N3843" s="0" t="n">
        <v>64000</v>
      </c>
      <c r="O3843" s="0" t="n">
        <v>1150</v>
      </c>
      <c r="P3843" s="346" t="n">
        <v>1</v>
      </c>
      <c r="Q3843" s="346" t="str">
        <f aca="false">N3843&amp;" "&amp;O3843</f>
        <v>64000 1150</v>
      </c>
      <c r="R3843" s="346" t="str">
        <f aca="false">N3843&amp;" "&amp;M3843&amp;" "&amp;O3843</f>
        <v>64000 9 1150</v>
      </c>
    </row>
    <row r="3844" customFormat="false" ht="11.25" hidden="false" customHeight="true" outlineLevel="0" collapsed="false">
      <c r="K3844" s="0" t="n">
        <v>2015</v>
      </c>
      <c r="L3844" s="0" t="n">
        <v>77</v>
      </c>
      <c r="M3844" s="0" t="n">
        <v>9</v>
      </c>
      <c r="N3844" s="0" t="n">
        <v>64000</v>
      </c>
      <c r="O3844" s="0" t="n">
        <v>1160</v>
      </c>
      <c r="P3844" s="346" t="n">
        <v>14</v>
      </c>
      <c r="Q3844" s="346" t="str">
        <f aca="false">N3844&amp;" "&amp;O3844</f>
        <v>64000 1160</v>
      </c>
      <c r="R3844" s="346" t="str">
        <f aca="false">N3844&amp;" "&amp;M3844&amp;" "&amp;O3844</f>
        <v>64000 9 1160</v>
      </c>
    </row>
    <row r="3845" customFormat="false" ht="11.25" hidden="false" customHeight="true" outlineLevel="0" collapsed="false">
      <c r="K3845" s="0" t="n">
        <v>2015</v>
      </c>
      <c r="L3845" s="0" t="n">
        <v>77</v>
      </c>
      <c r="M3845" s="0" t="n">
        <v>9</v>
      </c>
      <c r="N3845" s="0" t="n">
        <v>64000</v>
      </c>
      <c r="O3845" s="0" t="n">
        <v>1190</v>
      </c>
      <c r="P3845" s="346" t="n">
        <v>37</v>
      </c>
      <c r="Q3845" s="346" t="str">
        <f aca="false">N3845&amp;" "&amp;O3845</f>
        <v>64000 1190</v>
      </c>
      <c r="R3845" s="346" t="str">
        <f aca="false">N3845&amp;" "&amp;M3845&amp;" "&amp;O3845</f>
        <v>64000 9 1190</v>
      </c>
    </row>
    <row r="3846" customFormat="false" ht="11.25" hidden="false" customHeight="true" outlineLevel="0" collapsed="false">
      <c r="K3846" s="0" t="n">
        <v>2015</v>
      </c>
      <c r="L3846" s="0" t="n">
        <v>77</v>
      </c>
      <c r="M3846" s="0" t="n">
        <v>9</v>
      </c>
      <c r="N3846" s="0" t="n">
        <v>65000</v>
      </c>
      <c r="O3846" s="0" t="n">
        <v>1110</v>
      </c>
      <c r="P3846" s="346" t="n">
        <v>1</v>
      </c>
      <c r="Q3846" s="346" t="str">
        <f aca="false">N3846&amp;" "&amp;O3846</f>
        <v>65000 1110</v>
      </c>
      <c r="R3846" s="346" t="str">
        <f aca="false">N3846&amp;" "&amp;M3846&amp;" "&amp;O3846</f>
        <v>65000 9 1110</v>
      </c>
    </row>
    <row r="3847" customFormat="false" ht="11.25" hidden="false" customHeight="true" outlineLevel="0" collapsed="false">
      <c r="K3847" s="0" t="n">
        <v>2015</v>
      </c>
      <c r="L3847" s="0" t="n">
        <v>77</v>
      </c>
      <c r="M3847" s="0" t="n">
        <v>9</v>
      </c>
      <c r="N3847" s="0" t="n">
        <v>65000</v>
      </c>
      <c r="O3847" s="0" t="n">
        <v>1130</v>
      </c>
      <c r="P3847" s="346" t="n">
        <v>1</v>
      </c>
      <c r="Q3847" s="346" t="str">
        <f aca="false">N3847&amp;" "&amp;O3847</f>
        <v>65000 1130</v>
      </c>
      <c r="R3847" s="346" t="str">
        <f aca="false">N3847&amp;" "&amp;M3847&amp;" "&amp;O3847</f>
        <v>65000 9 1130</v>
      </c>
    </row>
    <row r="3848" customFormat="false" ht="11.25" hidden="false" customHeight="true" outlineLevel="0" collapsed="false">
      <c r="K3848" s="0" t="n">
        <v>2015</v>
      </c>
      <c r="L3848" s="0" t="n">
        <v>77</v>
      </c>
      <c r="M3848" s="0" t="n">
        <v>9</v>
      </c>
      <c r="N3848" s="0" t="n">
        <v>65000</v>
      </c>
      <c r="O3848" s="0" t="n">
        <v>1150</v>
      </c>
      <c r="P3848" s="346" t="n">
        <v>1</v>
      </c>
      <c r="Q3848" s="346" t="str">
        <f aca="false">N3848&amp;" "&amp;O3848</f>
        <v>65000 1150</v>
      </c>
      <c r="R3848" s="346" t="str">
        <f aca="false">N3848&amp;" "&amp;M3848&amp;" "&amp;O3848</f>
        <v>65000 9 1150</v>
      </c>
    </row>
    <row r="3849" customFormat="false" ht="11.25" hidden="false" customHeight="true" outlineLevel="0" collapsed="false">
      <c r="K3849" s="0" t="n">
        <v>2015</v>
      </c>
      <c r="L3849" s="0" t="n">
        <v>77</v>
      </c>
      <c r="M3849" s="0" t="n">
        <v>9</v>
      </c>
      <c r="N3849" s="0" t="n">
        <v>65000</v>
      </c>
      <c r="O3849" s="0" t="n">
        <v>1190</v>
      </c>
      <c r="P3849" s="346" t="n">
        <v>49</v>
      </c>
      <c r="Q3849" s="346" t="str">
        <f aca="false">N3849&amp;" "&amp;O3849</f>
        <v>65000 1190</v>
      </c>
      <c r="R3849" s="346" t="str">
        <f aca="false">N3849&amp;" "&amp;M3849&amp;" "&amp;O3849</f>
        <v>65000 9 1190</v>
      </c>
    </row>
    <row r="3850" customFormat="false" ht="11.25" hidden="false" customHeight="true" outlineLevel="0" collapsed="false">
      <c r="K3850" s="0" t="n">
        <v>2015</v>
      </c>
      <c r="L3850" s="0" t="n">
        <v>77</v>
      </c>
      <c r="M3850" s="0" t="n">
        <v>9</v>
      </c>
      <c r="N3850" s="0" t="n">
        <v>68000</v>
      </c>
      <c r="O3850" s="0" t="n">
        <v>1110</v>
      </c>
      <c r="P3850" s="346" t="n">
        <v>1</v>
      </c>
      <c r="Q3850" s="346" t="str">
        <f aca="false">N3850&amp;" "&amp;O3850</f>
        <v>68000 1110</v>
      </c>
      <c r="R3850" s="346" t="str">
        <f aca="false">N3850&amp;" "&amp;M3850&amp;" "&amp;O3850</f>
        <v>68000 9 1110</v>
      </c>
    </row>
    <row r="3851" customFormat="false" ht="11.25" hidden="false" customHeight="true" outlineLevel="0" collapsed="false">
      <c r="K3851" s="0" t="n">
        <v>2015</v>
      </c>
      <c r="L3851" s="0" t="n">
        <v>77</v>
      </c>
      <c r="M3851" s="0" t="n">
        <v>9</v>
      </c>
      <c r="N3851" s="0" t="n">
        <v>68000</v>
      </c>
      <c r="O3851" s="0" t="n">
        <v>1120</v>
      </c>
      <c r="P3851" s="346" t="n">
        <v>4</v>
      </c>
      <c r="Q3851" s="346" t="str">
        <f aca="false">N3851&amp;" "&amp;O3851</f>
        <v>68000 1120</v>
      </c>
      <c r="R3851" s="346" t="str">
        <f aca="false">N3851&amp;" "&amp;M3851&amp;" "&amp;O3851</f>
        <v>68000 9 1120</v>
      </c>
    </row>
    <row r="3852" customFormat="false" ht="11.25" hidden="false" customHeight="true" outlineLevel="0" collapsed="false">
      <c r="K3852" s="0" t="n">
        <v>2015</v>
      </c>
      <c r="L3852" s="0" t="n">
        <v>77</v>
      </c>
      <c r="M3852" s="0" t="n">
        <v>9</v>
      </c>
      <c r="N3852" s="0" t="n">
        <v>68000</v>
      </c>
      <c r="O3852" s="0" t="n">
        <v>1141</v>
      </c>
      <c r="P3852" s="346" t="n">
        <v>11</v>
      </c>
      <c r="Q3852" s="346" t="str">
        <f aca="false">N3852&amp;" "&amp;O3852</f>
        <v>68000 1141</v>
      </c>
      <c r="R3852" s="346" t="str">
        <f aca="false">N3852&amp;" "&amp;M3852&amp;" "&amp;O3852</f>
        <v>68000 9 1141</v>
      </c>
    </row>
    <row r="3853" customFormat="false" ht="11.25" hidden="false" customHeight="true" outlineLevel="0" collapsed="false">
      <c r="K3853" s="0" t="n">
        <v>2015</v>
      </c>
      <c r="L3853" s="0" t="n">
        <v>77</v>
      </c>
      <c r="M3853" s="0" t="n">
        <v>2</v>
      </c>
      <c r="N3853" s="0" t="n">
        <v>61100</v>
      </c>
      <c r="O3853" s="0" t="n">
        <v>1120</v>
      </c>
      <c r="P3853" s="346" t="n">
        <v>225</v>
      </c>
      <c r="Q3853" s="346" t="str">
        <f aca="false">N3853&amp;" "&amp;O3853</f>
        <v>61100 1120</v>
      </c>
      <c r="R3853" s="346" t="str">
        <f aca="false">N3853&amp;" "&amp;M3853&amp;" "&amp;O3853</f>
        <v>61100 2 1120</v>
      </c>
    </row>
    <row r="3854" customFormat="false" ht="11.25" hidden="false" customHeight="true" outlineLevel="0" collapsed="false">
      <c r="K3854" s="0" t="n">
        <v>2015</v>
      </c>
      <c r="L3854" s="0" t="n">
        <v>77</v>
      </c>
      <c r="M3854" s="0" t="n">
        <v>2</v>
      </c>
      <c r="N3854" s="0" t="n">
        <v>61100</v>
      </c>
      <c r="O3854" s="0" t="n">
        <v>1151</v>
      </c>
      <c r="P3854" s="346" t="n">
        <v>73</v>
      </c>
      <c r="Q3854" s="346" t="str">
        <f aca="false">N3854&amp;" "&amp;O3854</f>
        <v>61100 1151</v>
      </c>
      <c r="R3854" s="346" t="str">
        <f aca="false">N3854&amp;" "&amp;M3854&amp;" "&amp;O3854</f>
        <v>61100 2 1151</v>
      </c>
    </row>
    <row r="3855" customFormat="false" ht="11.25" hidden="false" customHeight="true" outlineLevel="0" collapsed="false">
      <c r="K3855" s="0" t="n">
        <v>2015</v>
      </c>
      <c r="L3855" s="0" t="n">
        <v>77</v>
      </c>
      <c r="M3855" s="0" t="n">
        <v>2</v>
      </c>
      <c r="N3855" s="0" t="n">
        <v>61100</v>
      </c>
      <c r="O3855" s="0" t="n">
        <v>1520</v>
      </c>
      <c r="P3855" s="346" t="n">
        <v>20</v>
      </c>
      <c r="Q3855" s="346" t="str">
        <f aca="false">N3855&amp;" "&amp;O3855</f>
        <v>61100 1520</v>
      </c>
      <c r="R3855" s="346" t="str">
        <f aca="false">N3855&amp;" "&amp;M3855&amp;" "&amp;O3855</f>
        <v>61100 2 1520</v>
      </c>
    </row>
    <row r="3856" customFormat="false" ht="11.25" hidden="false" customHeight="true" outlineLevel="0" collapsed="false">
      <c r="K3856" s="0" t="n">
        <v>2015</v>
      </c>
      <c r="L3856" s="0" t="n">
        <v>77</v>
      </c>
      <c r="M3856" s="0" t="n">
        <v>2</v>
      </c>
      <c r="N3856" s="0" t="n">
        <v>61210</v>
      </c>
      <c r="O3856" s="0" t="n">
        <v>1120</v>
      </c>
      <c r="P3856" s="346" t="n">
        <v>9</v>
      </c>
      <c r="Q3856" s="346" t="str">
        <f aca="false">N3856&amp;" "&amp;O3856</f>
        <v>61210 1120</v>
      </c>
      <c r="R3856" s="346" t="str">
        <f aca="false">N3856&amp;" "&amp;M3856&amp;" "&amp;O3856</f>
        <v>61210 2 1120</v>
      </c>
    </row>
    <row r="3857" customFormat="false" ht="11.25" hidden="false" customHeight="true" outlineLevel="0" collapsed="false">
      <c r="K3857" s="0" t="n">
        <v>2015</v>
      </c>
      <c r="L3857" s="0" t="n">
        <v>77</v>
      </c>
      <c r="M3857" s="0" t="n">
        <v>2</v>
      </c>
      <c r="N3857" s="0" t="n">
        <v>61310</v>
      </c>
      <c r="O3857" s="0" t="n">
        <v>1110</v>
      </c>
      <c r="P3857" s="346" t="n">
        <v>1</v>
      </c>
      <c r="Q3857" s="346" t="str">
        <f aca="false">N3857&amp;" "&amp;O3857</f>
        <v>61310 1110</v>
      </c>
      <c r="R3857" s="346" t="str">
        <f aca="false">N3857&amp;" "&amp;M3857&amp;" "&amp;O3857</f>
        <v>61310 2 1110</v>
      </c>
    </row>
    <row r="3858" customFormat="false" ht="11.25" hidden="false" customHeight="true" outlineLevel="0" collapsed="false">
      <c r="K3858" s="0" t="n">
        <v>2015</v>
      </c>
      <c r="L3858" s="0" t="n">
        <v>77</v>
      </c>
      <c r="M3858" s="0" t="n">
        <v>2</v>
      </c>
      <c r="N3858" s="0" t="n">
        <v>61310</v>
      </c>
      <c r="O3858" s="0" t="n">
        <v>1120</v>
      </c>
      <c r="P3858" s="346" t="n">
        <v>3</v>
      </c>
      <c r="Q3858" s="346" t="str">
        <f aca="false">N3858&amp;" "&amp;O3858</f>
        <v>61310 1120</v>
      </c>
      <c r="R3858" s="346" t="str">
        <f aca="false">N3858&amp;" "&amp;M3858&amp;" "&amp;O3858</f>
        <v>61310 2 1120</v>
      </c>
    </row>
    <row r="3859" customFormat="false" ht="11.25" hidden="false" customHeight="true" outlineLevel="0" collapsed="false">
      <c r="K3859" s="0" t="n">
        <v>2015</v>
      </c>
      <c r="L3859" s="0" t="n">
        <v>77</v>
      </c>
      <c r="M3859" s="0" t="n">
        <v>2</v>
      </c>
      <c r="N3859" s="0" t="n">
        <v>61310</v>
      </c>
      <c r="O3859" s="0" t="n">
        <v>1150</v>
      </c>
      <c r="P3859" s="346" t="n">
        <v>1</v>
      </c>
      <c r="Q3859" s="346" t="str">
        <f aca="false">N3859&amp;" "&amp;O3859</f>
        <v>61310 1150</v>
      </c>
      <c r="R3859" s="346" t="str">
        <f aca="false">N3859&amp;" "&amp;M3859&amp;" "&amp;O3859</f>
        <v>61310 2 1150</v>
      </c>
    </row>
    <row r="3860" customFormat="false" ht="11.25" hidden="false" customHeight="true" outlineLevel="0" collapsed="false">
      <c r="K3860" s="0" t="n">
        <v>2015</v>
      </c>
      <c r="L3860" s="0" t="n">
        <v>77</v>
      </c>
      <c r="M3860" s="0" t="n">
        <v>2</v>
      </c>
      <c r="N3860" s="0" t="n">
        <v>61320</v>
      </c>
      <c r="O3860" s="0" t="n">
        <v>1122</v>
      </c>
      <c r="P3860" s="346" t="n">
        <v>7</v>
      </c>
      <c r="Q3860" s="346" t="str">
        <f aca="false">N3860&amp;" "&amp;O3860</f>
        <v>61320 1122</v>
      </c>
      <c r="R3860" s="346" t="str">
        <f aca="false">N3860&amp;" "&amp;M3860&amp;" "&amp;O3860</f>
        <v>61320 2 1122</v>
      </c>
    </row>
    <row r="3861" customFormat="false" ht="11.25" hidden="false" customHeight="true" outlineLevel="0" collapsed="false">
      <c r="K3861" s="0" t="n">
        <v>2015</v>
      </c>
      <c r="L3861" s="0" t="n">
        <v>77</v>
      </c>
      <c r="M3861" s="0" t="n">
        <v>2</v>
      </c>
      <c r="N3861" s="0" t="n">
        <v>61410</v>
      </c>
      <c r="O3861" s="0" t="n">
        <v>1126</v>
      </c>
      <c r="P3861" s="346" t="n">
        <v>7</v>
      </c>
      <c r="Q3861" s="346" t="str">
        <f aca="false">N3861&amp;" "&amp;O3861</f>
        <v>61410 1126</v>
      </c>
      <c r="R3861" s="346" t="str">
        <f aca="false">N3861&amp;" "&amp;M3861&amp;" "&amp;O3861</f>
        <v>61410 2 1126</v>
      </c>
    </row>
    <row r="3862" customFormat="false" ht="11.25" hidden="false" customHeight="true" outlineLevel="0" collapsed="false">
      <c r="K3862" s="0" t="n">
        <v>2015</v>
      </c>
      <c r="L3862" s="0" t="n">
        <v>77</v>
      </c>
      <c r="M3862" s="0" t="n">
        <v>2</v>
      </c>
      <c r="N3862" s="0" t="n">
        <v>61410</v>
      </c>
      <c r="O3862" s="0" t="n">
        <v>1127</v>
      </c>
      <c r="P3862" s="346" t="n">
        <v>6</v>
      </c>
      <c r="Q3862" s="346" t="str">
        <f aca="false">N3862&amp;" "&amp;O3862</f>
        <v>61410 1127</v>
      </c>
      <c r="R3862" s="346" t="str">
        <f aca="false">N3862&amp;" "&amp;M3862&amp;" "&amp;O3862</f>
        <v>61410 2 1127</v>
      </c>
    </row>
    <row r="3863" customFormat="false" ht="11.25" hidden="false" customHeight="true" outlineLevel="0" collapsed="false">
      <c r="K3863" s="0" t="n">
        <v>2015</v>
      </c>
      <c r="L3863" s="0" t="n">
        <v>77</v>
      </c>
      <c r="M3863" s="0" t="n">
        <v>2</v>
      </c>
      <c r="N3863" s="0" t="n">
        <v>61410</v>
      </c>
      <c r="O3863" s="0" t="n">
        <v>1150</v>
      </c>
      <c r="P3863" s="346" t="n">
        <v>13</v>
      </c>
      <c r="Q3863" s="346" t="str">
        <f aca="false">N3863&amp;" "&amp;O3863</f>
        <v>61410 1150</v>
      </c>
      <c r="R3863" s="346" t="str">
        <f aca="false">N3863&amp;" "&amp;M3863&amp;" "&amp;O3863</f>
        <v>61410 2 1150</v>
      </c>
    </row>
    <row r="3864" customFormat="false" ht="11.25" hidden="false" customHeight="true" outlineLevel="0" collapsed="false">
      <c r="K3864" s="0" t="n">
        <v>2015</v>
      </c>
      <c r="L3864" s="0" t="n">
        <v>77</v>
      </c>
      <c r="M3864" s="0" t="n">
        <v>3</v>
      </c>
      <c r="N3864" s="0" t="n">
        <v>61100</v>
      </c>
      <c r="O3864" s="0" t="n">
        <v>1120</v>
      </c>
      <c r="P3864" s="346" t="n">
        <v>126</v>
      </c>
      <c r="Q3864" s="346" t="str">
        <f aca="false">N3864&amp;" "&amp;O3864</f>
        <v>61100 1120</v>
      </c>
      <c r="R3864" s="346" t="str">
        <f aca="false">N3864&amp;" "&amp;M3864&amp;" "&amp;O3864</f>
        <v>61100 3 1120</v>
      </c>
    </row>
    <row r="3865" customFormat="false" ht="11.25" hidden="false" customHeight="true" outlineLevel="0" collapsed="false">
      <c r="K3865" s="0" t="n">
        <v>2015</v>
      </c>
      <c r="L3865" s="0" t="n">
        <v>77</v>
      </c>
      <c r="M3865" s="0" t="n">
        <v>3</v>
      </c>
      <c r="N3865" s="0" t="n">
        <v>61100</v>
      </c>
      <c r="O3865" s="0" t="n">
        <v>1151</v>
      </c>
      <c r="P3865" s="346" t="n">
        <v>12</v>
      </c>
      <c r="Q3865" s="346" t="str">
        <f aca="false">N3865&amp;" "&amp;O3865</f>
        <v>61100 1151</v>
      </c>
      <c r="R3865" s="346" t="str">
        <f aca="false">N3865&amp;" "&amp;M3865&amp;" "&amp;O3865</f>
        <v>61100 3 1151</v>
      </c>
    </row>
    <row r="3866" customFormat="false" ht="11.25" hidden="false" customHeight="true" outlineLevel="0" collapsed="false">
      <c r="K3866" s="0" t="n">
        <v>2015</v>
      </c>
      <c r="L3866" s="0" t="n">
        <v>77</v>
      </c>
      <c r="M3866" s="0" t="n">
        <v>3</v>
      </c>
      <c r="N3866" s="0" t="n">
        <v>61220</v>
      </c>
      <c r="O3866" s="0" t="n">
        <v>1130</v>
      </c>
      <c r="P3866" s="346" t="n">
        <v>2</v>
      </c>
      <c r="Q3866" s="346" t="str">
        <f aca="false">N3866&amp;" "&amp;O3866</f>
        <v>61220 1130</v>
      </c>
      <c r="R3866" s="346" t="str">
        <f aca="false">N3866&amp;" "&amp;M3866&amp;" "&amp;O3866</f>
        <v>61220 3 1130</v>
      </c>
    </row>
    <row r="3867" customFormat="false" ht="11.25" hidden="false" customHeight="true" outlineLevel="0" collapsed="false">
      <c r="K3867" s="0" t="n">
        <v>2015</v>
      </c>
      <c r="L3867" s="0" t="n">
        <v>78</v>
      </c>
      <c r="M3867" s="0" t="n">
        <v>9</v>
      </c>
      <c r="N3867" s="0" t="n">
        <v>65000</v>
      </c>
      <c r="O3867" s="0" t="n">
        <v>1180</v>
      </c>
      <c r="P3867" s="346" t="n">
        <v>8</v>
      </c>
      <c r="Q3867" s="346" t="str">
        <f aca="false">N3867&amp;" "&amp;O3867</f>
        <v>65000 1180</v>
      </c>
      <c r="R3867" s="346" t="str">
        <f aca="false">N3867&amp;" "&amp;M3867&amp;" "&amp;O3867</f>
        <v>65000 9 1180</v>
      </c>
    </row>
    <row r="3868" customFormat="false" ht="11.25" hidden="false" customHeight="true" outlineLevel="0" collapsed="false">
      <c r="K3868" s="0" t="n">
        <v>2015</v>
      </c>
      <c r="L3868" s="0" t="n">
        <v>78</v>
      </c>
      <c r="M3868" s="0" t="n">
        <v>9</v>
      </c>
      <c r="N3868" s="0" t="n">
        <v>65000</v>
      </c>
      <c r="O3868" s="0" t="n">
        <v>1110</v>
      </c>
      <c r="P3868" s="346" t="n">
        <v>1</v>
      </c>
      <c r="Q3868" s="346" t="str">
        <f aca="false">N3868&amp;" "&amp;O3868</f>
        <v>65000 1110</v>
      </c>
      <c r="R3868" s="346" t="str">
        <f aca="false">N3868&amp;" "&amp;M3868&amp;" "&amp;O3868</f>
        <v>65000 9 1110</v>
      </c>
    </row>
    <row r="3869" customFormat="false" ht="11.25" hidden="false" customHeight="true" outlineLevel="0" collapsed="false">
      <c r="K3869" s="0" t="n">
        <v>2015</v>
      </c>
      <c r="L3869" s="0" t="n">
        <v>78</v>
      </c>
      <c r="M3869" s="0" t="n">
        <v>2</v>
      </c>
      <c r="N3869" s="0" t="n">
        <v>61100</v>
      </c>
      <c r="O3869" s="0" t="n">
        <v>1151</v>
      </c>
      <c r="P3869" s="346" t="n">
        <v>15.5</v>
      </c>
      <c r="Q3869" s="346" t="str">
        <f aca="false">N3869&amp;" "&amp;O3869</f>
        <v>61100 1151</v>
      </c>
      <c r="R3869" s="346" t="str">
        <f aca="false">N3869&amp;" "&amp;M3869&amp;" "&amp;O3869</f>
        <v>61100 2 1151</v>
      </c>
    </row>
    <row r="3870" customFormat="false" ht="11.25" hidden="false" customHeight="true" outlineLevel="0" collapsed="false">
      <c r="K3870" s="0" t="n">
        <v>2015</v>
      </c>
      <c r="L3870" s="0" t="n">
        <v>78</v>
      </c>
      <c r="M3870" s="0" t="n">
        <v>2</v>
      </c>
      <c r="N3870" s="0" t="n">
        <v>61100</v>
      </c>
      <c r="O3870" s="0" t="n">
        <v>1520</v>
      </c>
      <c r="P3870" s="346" t="n">
        <v>2.67</v>
      </c>
      <c r="Q3870" s="346" t="str">
        <f aca="false">N3870&amp;" "&amp;O3870</f>
        <v>61100 1520</v>
      </c>
      <c r="R3870" s="346" t="str">
        <f aca="false">N3870&amp;" "&amp;M3870&amp;" "&amp;O3870</f>
        <v>61100 2 1520</v>
      </c>
    </row>
    <row r="3871" customFormat="false" ht="11.25" hidden="false" customHeight="true" outlineLevel="0" collapsed="false">
      <c r="K3871" s="0" t="n">
        <v>2015</v>
      </c>
      <c r="L3871" s="0" t="n">
        <v>78</v>
      </c>
      <c r="M3871" s="0" t="n">
        <v>2</v>
      </c>
      <c r="N3871" s="0" t="n">
        <v>61210</v>
      </c>
      <c r="O3871" s="0" t="n">
        <v>1120</v>
      </c>
      <c r="P3871" s="346" t="n">
        <v>1</v>
      </c>
      <c r="Q3871" s="346" t="str">
        <f aca="false">N3871&amp;" "&amp;O3871</f>
        <v>61210 1120</v>
      </c>
      <c r="R3871" s="346" t="str">
        <f aca="false">N3871&amp;" "&amp;M3871&amp;" "&amp;O3871</f>
        <v>61210 2 1120</v>
      </c>
    </row>
    <row r="3872" customFormat="false" ht="11.25" hidden="false" customHeight="true" outlineLevel="0" collapsed="false">
      <c r="K3872" s="0" t="n">
        <v>2015</v>
      </c>
      <c r="L3872" s="0" t="n">
        <v>78</v>
      </c>
      <c r="M3872" s="0" t="n">
        <v>2</v>
      </c>
      <c r="N3872" s="0" t="n">
        <v>61210</v>
      </c>
      <c r="O3872" s="0" t="n">
        <v>1140</v>
      </c>
      <c r="P3872" s="346" t="n">
        <v>1.1</v>
      </c>
      <c r="Q3872" s="346" t="str">
        <f aca="false">N3872&amp;" "&amp;O3872</f>
        <v>61210 1140</v>
      </c>
      <c r="R3872" s="346" t="str">
        <f aca="false">N3872&amp;" "&amp;M3872&amp;" "&amp;O3872</f>
        <v>61210 2 1140</v>
      </c>
    </row>
    <row r="3873" customFormat="false" ht="11.25" hidden="false" customHeight="true" outlineLevel="0" collapsed="false">
      <c r="K3873" s="0" t="n">
        <v>2015</v>
      </c>
      <c r="L3873" s="0" t="n">
        <v>78</v>
      </c>
      <c r="M3873" s="0" t="n">
        <v>2</v>
      </c>
      <c r="N3873" s="0" t="n">
        <v>61220</v>
      </c>
      <c r="O3873" s="0" t="n">
        <v>1130</v>
      </c>
      <c r="P3873" s="346" t="n">
        <v>0.74</v>
      </c>
      <c r="Q3873" s="346" t="str">
        <f aca="false">N3873&amp;" "&amp;O3873</f>
        <v>61220 1130</v>
      </c>
      <c r="R3873" s="346" t="str">
        <f aca="false">N3873&amp;" "&amp;M3873&amp;" "&amp;O3873</f>
        <v>61220 2 1130</v>
      </c>
    </row>
    <row r="3874" customFormat="false" ht="11.25" hidden="false" customHeight="true" outlineLevel="0" collapsed="false">
      <c r="K3874" s="0" t="n">
        <v>2015</v>
      </c>
      <c r="L3874" s="0" t="n">
        <v>78</v>
      </c>
      <c r="M3874" s="0" t="n">
        <v>2</v>
      </c>
      <c r="N3874" s="0" t="n">
        <v>61310</v>
      </c>
      <c r="O3874" s="0" t="n">
        <v>1110</v>
      </c>
      <c r="P3874" s="346" t="n">
        <v>1</v>
      </c>
      <c r="Q3874" s="346" t="str">
        <f aca="false">N3874&amp;" "&amp;O3874</f>
        <v>61310 1110</v>
      </c>
      <c r="R3874" s="346" t="str">
        <f aca="false">N3874&amp;" "&amp;M3874&amp;" "&amp;O3874</f>
        <v>61310 2 1110</v>
      </c>
    </row>
    <row r="3875" customFormat="false" ht="11.25" hidden="false" customHeight="true" outlineLevel="0" collapsed="false">
      <c r="K3875" s="0" t="n">
        <v>2015</v>
      </c>
      <c r="L3875" s="0" t="n">
        <v>78</v>
      </c>
      <c r="M3875" s="0" t="n">
        <v>2</v>
      </c>
      <c r="N3875" s="0" t="n">
        <v>61310</v>
      </c>
      <c r="O3875" s="0" t="n">
        <v>1140</v>
      </c>
      <c r="P3875" s="346" t="n">
        <v>0.5</v>
      </c>
      <c r="Q3875" s="346" t="str">
        <f aca="false">N3875&amp;" "&amp;O3875</f>
        <v>61310 1140</v>
      </c>
      <c r="R3875" s="346" t="str">
        <f aca="false">N3875&amp;" "&amp;M3875&amp;" "&amp;O3875</f>
        <v>61310 2 1140</v>
      </c>
    </row>
    <row r="3876" customFormat="false" ht="11.25" hidden="false" customHeight="true" outlineLevel="0" collapsed="false">
      <c r="K3876" s="0" t="n">
        <v>2015</v>
      </c>
      <c r="L3876" s="0" t="n">
        <v>78</v>
      </c>
      <c r="M3876" s="0" t="n">
        <v>2</v>
      </c>
      <c r="N3876" s="0" t="n">
        <v>61320</v>
      </c>
      <c r="O3876" s="0" t="n">
        <v>1122</v>
      </c>
      <c r="P3876" s="346" t="n">
        <v>1</v>
      </c>
      <c r="Q3876" s="346" t="str">
        <f aca="false">N3876&amp;" "&amp;O3876</f>
        <v>61320 1122</v>
      </c>
      <c r="R3876" s="346" t="str">
        <f aca="false">N3876&amp;" "&amp;M3876&amp;" "&amp;O3876</f>
        <v>61320 2 1122</v>
      </c>
    </row>
    <row r="3877" customFormat="false" ht="11.25" hidden="false" customHeight="true" outlineLevel="0" collapsed="false">
      <c r="K3877" s="0" t="n">
        <v>2015</v>
      </c>
      <c r="L3877" s="0" t="n">
        <v>78</v>
      </c>
      <c r="M3877" s="0" t="n">
        <v>2</v>
      </c>
      <c r="N3877" s="0" t="n">
        <v>61320</v>
      </c>
      <c r="O3877" s="0" t="n">
        <v>1150</v>
      </c>
      <c r="P3877" s="346" t="n">
        <v>0.6</v>
      </c>
      <c r="Q3877" s="346" t="str">
        <f aca="false">N3877&amp;" "&amp;O3877</f>
        <v>61320 1150</v>
      </c>
      <c r="R3877" s="346" t="str">
        <f aca="false">N3877&amp;" "&amp;M3877&amp;" "&amp;O3877</f>
        <v>61320 2 1150</v>
      </c>
    </row>
    <row r="3878" customFormat="false" ht="11.25" hidden="false" customHeight="true" outlineLevel="0" collapsed="false">
      <c r="K3878" s="0" t="n">
        <v>2015</v>
      </c>
      <c r="L3878" s="0" t="n">
        <v>78</v>
      </c>
      <c r="M3878" s="0" t="n">
        <v>2</v>
      </c>
      <c r="N3878" s="0" t="n">
        <v>61410</v>
      </c>
      <c r="O3878" s="0" t="n">
        <v>1126</v>
      </c>
      <c r="P3878" s="346" t="n">
        <v>1</v>
      </c>
      <c r="Q3878" s="346" t="str">
        <f aca="false">N3878&amp;" "&amp;O3878</f>
        <v>61410 1126</v>
      </c>
      <c r="R3878" s="346" t="str">
        <f aca="false">N3878&amp;" "&amp;M3878&amp;" "&amp;O3878</f>
        <v>61410 2 1126</v>
      </c>
    </row>
    <row r="3879" customFormat="false" ht="11.25" hidden="false" customHeight="true" outlineLevel="0" collapsed="false">
      <c r="K3879" s="0" t="n">
        <v>2015</v>
      </c>
      <c r="L3879" s="0" t="n">
        <v>78</v>
      </c>
      <c r="M3879" s="0" t="n">
        <v>2</v>
      </c>
      <c r="N3879" s="0" t="n">
        <v>61410</v>
      </c>
      <c r="O3879" s="0" t="n">
        <v>1127</v>
      </c>
      <c r="P3879" s="346" t="n">
        <v>1</v>
      </c>
      <c r="Q3879" s="346" t="str">
        <f aca="false">N3879&amp;" "&amp;O3879</f>
        <v>61410 1127</v>
      </c>
      <c r="R3879" s="346" t="str">
        <f aca="false">N3879&amp;" "&amp;M3879&amp;" "&amp;O3879</f>
        <v>61410 2 1127</v>
      </c>
    </row>
    <row r="3880" customFormat="false" ht="11.25" hidden="false" customHeight="true" outlineLevel="0" collapsed="false">
      <c r="K3880" s="0" t="n">
        <v>2015</v>
      </c>
      <c r="L3880" s="0" t="n">
        <v>78</v>
      </c>
      <c r="M3880" s="0" t="n">
        <v>2</v>
      </c>
      <c r="N3880" s="0" t="n">
        <v>61410</v>
      </c>
      <c r="O3880" s="0" t="n">
        <v>1150</v>
      </c>
      <c r="P3880" s="346" t="n">
        <v>1</v>
      </c>
      <c r="Q3880" s="346" t="str">
        <f aca="false">N3880&amp;" "&amp;O3880</f>
        <v>61410 1150</v>
      </c>
      <c r="R3880" s="346" t="str">
        <f aca="false">N3880&amp;" "&amp;M3880&amp;" "&amp;O3880</f>
        <v>61410 2 1150</v>
      </c>
    </row>
    <row r="3881" customFormat="false" ht="11.25" hidden="false" customHeight="true" outlineLevel="0" collapsed="false">
      <c r="K3881" s="0" t="n">
        <v>2015</v>
      </c>
      <c r="L3881" s="0" t="n">
        <v>78</v>
      </c>
      <c r="M3881" s="0" t="n">
        <v>3</v>
      </c>
      <c r="N3881" s="0" t="n">
        <v>61100</v>
      </c>
      <c r="O3881" s="0" t="n">
        <v>1120</v>
      </c>
      <c r="P3881" s="346" t="n">
        <v>34</v>
      </c>
      <c r="Q3881" s="346" t="str">
        <f aca="false">N3881&amp;" "&amp;O3881</f>
        <v>61100 1120</v>
      </c>
      <c r="R3881" s="346" t="str">
        <f aca="false">N3881&amp;" "&amp;M3881&amp;" "&amp;O3881</f>
        <v>61100 3 1120</v>
      </c>
    </row>
    <row r="3882" customFormat="false" ht="11.25" hidden="false" customHeight="true" outlineLevel="0" collapsed="false">
      <c r="K3882" s="0" t="n">
        <v>2015</v>
      </c>
      <c r="L3882" s="0" t="n">
        <v>78</v>
      </c>
      <c r="M3882" s="0" t="n">
        <v>3</v>
      </c>
      <c r="N3882" s="0" t="n">
        <v>61100</v>
      </c>
      <c r="O3882" s="0" t="n">
        <v>1151</v>
      </c>
      <c r="P3882" s="346" t="n">
        <v>3</v>
      </c>
      <c r="Q3882" s="346" t="str">
        <f aca="false">N3882&amp;" "&amp;O3882</f>
        <v>61100 1151</v>
      </c>
      <c r="R3882" s="346" t="str">
        <f aca="false">N3882&amp;" "&amp;M3882&amp;" "&amp;O3882</f>
        <v>61100 3 1151</v>
      </c>
    </row>
    <row r="3883" customFormat="false" ht="11.25" hidden="false" customHeight="true" outlineLevel="0" collapsed="false">
      <c r="K3883" s="0" t="n">
        <v>2015</v>
      </c>
      <c r="L3883" s="0" t="n">
        <v>78</v>
      </c>
      <c r="M3883" s="0" t="n">
        <v>3</v>
      </c>
      <c r="N3883" s="0" t="n">
        <v>61100</v>
      </c>
      <c r="O3883" s="0" t="n">
        <v>1520</v>
      </c>
      <c r="P3883" s="346" t="n">
        <v>2.9</v>
      </c>
      <c r="Q3883" s="346" t="str">
        <f aca="false">N3883&amp;" "&amp;O3883</f>
        <v>61100 1520</v>
      </c>
      <c r="R3883" s="346" t="str">
        <f aca="false">N3883&amp;" "&amp;M3883&amp;" "&amp;O3883</f>
        <v>61100 3 1520</v>
      </c>
    </row>
    <row r="3884" customFormat="false" ht="11.25" hidden="false" customHeight="true" outlineLevel="0" collapsed="false">
      <c r="K3884" s="0" t="n">
        <v>2015</v>
      </c>
      <c r="L3884" s="0" t="n">
        <v>78</v>
      </c>
      <c r="M3884" s="0" t="n">
        <v>3</v>
      </c>
      <c r="N3884" s="0" t="n">
        <v>61210</v>
      </c>
      <c r="O3884" s="0" t="n">
        <v>1120</v>
      </c>
      <c r="P3884" s="346" t="n">
        <v>2</v>
      </c>
      <c r="Q3884" s="346" t="str">
        <f aca="false">N3884&amp;" "&amp;O3884</f>
        <v>61210 1120</v>
      </c>
      <c r="R3884" s="346" t="str">
        <f aca="false">N3884&amp;" "&amp;M3884&amp;" "&amp;O3884</f>
        <v>61210 3 1120</v>
      </c>
    </row>
    <row r="3885" customFormat="false" ht="11.25" hidden="false" customHeight="true" outlineLevel="0" collapsed="false">
      <c r="K3885" s="0" t="n">
        <v>2015</v>
      </c>
      <c r="L3885" s="0" t="n">
        <v>78</v>
      </c>
      <c r="M3885" s="0" t="n">
        <v>3</v>
      </c>
      <c r="N3885" s="0" t="n">
        <v>61220</v>
      </c>
      <c r="O3885" s="0" t="n">
        <v>1130</v>
      </c>
      <c r="P3885" s="346" t="n">
        <v>0.3</v>
      </c>
      <c r="Q3885" s="346" t="str">
        <f aca="false">N3885&amp;" "&amp;O3885</f>
        <v>61220 1130</v>
      </c>
      <c r="R3885" s="346" t="str">
        <f aca="false">N3885&amp;" "&amp;M3885&amp;" "&amp;O3885</f>
        <v>61220 3 1130</v>
      </c>
    </row>
    <row r="3886" customFormat="false" ht="11.25" hidden="false" customHeight="true" outlineLevel="0" collapsed="false">
      <c r="K3886" s="0" t="n">
        <v>2015</v>
      </c>
      <c r="L3886" s="0" t="n">
        <v>78</v>
      </c>
      <c r="M3886" s="0" t="n">
        <v>3</v>
      </c>
      <c r="N3886" s="0" t="n">
        <v>61310</v>
      </c>
      <c r="O3886" s="0" t="n">
        <v>1110</v>
      </c>
      <c r="P3886" s="346" t="n">
        <v>0.5</v>
      </c>
      <c r="Q3886" s="346" t="str">
        <f aca="false">N3886&amp;" "&amp;O3886</f>
        <v>61310 1110</v>
      </c>
      <c r="R3886" s="346" t="str">
        <f aca="false">N3886&amp;" "&amp;M3886&amp;" "&amp;O3886</f>
        <v>61310 3 1110</v>
      </c>
    </row>
    <row r="3887" customFormat="false" ht="11.25" hidden="false" customHeight="true" outlineLevel="0" collapsed="false">
      <c r="K3887" s="0" t="n">
        <v>2015</v>
      </c>
      <c r="L3887" s="0" t="n">
        <v>78</v>
      </c>
      <c r="M3887" s="0" t="n">
        <v>3</v>
      </c>
      <c r="N3887" s="0" t="n">
        <v>61310</v>
      </c>
      <c r="O3887" s="0" t="n">
        <v>1150</v>
      </c>
      <c r="P3887" s="346" t="n">
        <v>1</v>
      </c>
      <c r="Q3887" s="346" t="str">
        <f aca="false">N3887&amp;" "&amp;O3887</f>
        <v>61310 1150</v>
      </c>
      <c r="R3887" s="346" t="str">
        <f aca="false">N3887&amp;" "&amp;M3887&amp;" "&amp;O3887</f>
        <v>61310 3 1150</v>
      </c>
    </row>
    <row r="3888" customFormat="false" ht="11.25" hidden="false" customHeight="true" outlineLevel="0" collapsed="false">
      <c r="K3888" s="0" t="n">
        <v>2015</v>
      </c>
      <c r="L3888" s="0" t="n">
        <v>78</v>
      </c>
      <c r="M3888" s="0" t="n">
        <v>3</v>
      </c>
      <c r="N3888" s="0" t="n">
        <v>61320</v>
      </c>
      <c r="O3888" s="0" t="n">
        <v>1122</v>
      </c>
      <c r="P3888" s="346" t="n">
        <v>1</v>
      </c>
      <c r="Q3888" s="346" t="str">
        <f aca="false">N3888&amp;" "&amp;O3888</f>
        <v>61320 1122</v>
      </c>
      <c r="R3888" s="346" t="str">
        <f aca="false">N3888&amp;" "&amp;M3888&amp;" "&amp;O3888</f>
        <v>61320 3 1122</v>
      </c>
    </row>
    <row r="3889" customFormat="false" ht="11.25" hidden="false" customHeight="true" outlineLevel="0" collapsed="false">
      <c r="K3889" s="0" t="n">
        <v>2015</v>
      </c>
      <c r="L3889" s="0" t="n">
        <v>78</v>
      </c>
      <c r="M3889" s="0" t="n">
        <v>3</v>
      </c>
      <c r="N3889" s="0" t="n">
        <v>61410</v>
      </c>
      <c r="O3889" s="0" t="n">
        <v>1126</v>
      </c>
      <c r="P3889" s="346" t="n">
        <v>1</v>
      </c>
      <c r="Q3889" s="346" t="str">
        <f aca="false">N3889&amp;" "&amp;O3889</f>
        <v>61410 1126</v>
      </c>
      <c r="R3889" s="346" t="str">
        <f aca="false">N3889&amp;" "&amp;M3889&amp;" "&amp;O3889</f>
        <v>61410 3 1126</v>
      </c>
    </row>
    <row r="3890" customFormat="false" ht="11.25" hidden="false" customHeight="true" outlineLevel="0" collapsed="false">
      <c r="K3890" s="0" t="n">
        <v>2015</v>
      </c>
      <c r="L3890" s="0" t="n">
        <v>78</v>
      </c>
      <c r="M3890" s="0" t="n">
        <v>3</v>
      </c>
      <c r="N3890" s="0" t="n">
        <v>61410</v>
      </c>
      <c r="O3890" s="0" t="n">
        <v>1127</v>
      </c>
      <c r="P3890" s="346" t="n">
        <v>1</v>
      </c>
      <c r="Q3890" s="346" t="str">
        <f aca="false">N3890&amp;" "&amp;O3890</f>
        <v>61410 1127</v>
      </c>
      <c r="R3890" s="346" t="str">
        <f aca="false">N3890&amp;" "&amp;M3890&amp;" "&amp;O3890</f>
        <v>61410 3 1127</v>
      </c>
    </row>
    <row r="3891" customFormat="false" ht="11.25" hidden="false" customHeight="true" outlineLevel="0" collapsed="false">
      <c r="K3891" s="0" t="n">
        <v>2015</v>
      </c>
      <c r="L3891" s="0" t="n">
        <v>78</v>
      </c>
      <c r="M3891" s="0" t="n">
        <v>3</v>
      </c>
      <c r="N3891" s="0" t="n">
        <v>61410</v>
      </c>
      <c r="O3891" s="0" t="n">
        <v>1150</v>
      </c>
      <c r="P3891" s="346" t="n">
        <v>1.4</v>
      </c>
      <c r="Q3891" s="346" t="str">
        <f aca="false">N3891&amp;" "&amp;O3891</f>
        <v>61410 1150</v>
      </c>
      <c r="R3891" s="346" t="str">
        <f aca="false">N3891&amp;" "&amp;M3891&amp;" "&amp;O3891</f>
        <v>61410 3 1150</v>
      </c>
    </row>
    <row r="3892" customFormat="false" ht="11.25" hidden="false" customHeight="true" outlineLevel="0" collapsed="false">
      <c r="K3892" s="0" t="n">
        <v>2015</v>
      </c>
      <c r="L3892" s="0" t="n">
        <v>78</v>
      </c>
      <c r="M3892" s="0" t="n">
        <v>9</v>
      </c>
      <c r="N3892" s="0" t="n">
        <v>61100</v>
      </c>
      <c r="O3892" s="0" t="n">
        <v>1120</v>
      </c>
      <c r="P3892" s="346" t="n">
        <v>1.5</v>
      </c>
      <c r="Q3892" s="346" t="str">
        <f aca="false">N3892&amp;" "&amp;O3892</f>
        <v>61100 1120</v>
      </c>
      <c r="R3892" s="346" t="str">
        <f aca="false">N3892&amp;" "&amp;M3892&amp;" "&amp;O3892</f>
        <v>61100 9 1120</v>
      </c>
    </row>
    <row r="3893" customFormat="false" ht="11.25" hidden="false" customHeight="true" outlineLevel="0" collapsed="false">
      <c r="K3893" s="0" t="n">
        <v>2015</v>
      </c>
      <c r="L3893" s="0" t="n">
        <v>78</v>
      </c>
      <c r="M3893" s="0" t="n">
        <v>9</v>
      </c>
      <c r="N3893" s="0" t="n">
        <v>62100</v>
      </c>
      <c r="O3893" s="0" t="n">
        <v>1111</v>
      </c>
      <c r="P3893" s="346" t="n">
        <v>5</v>
      </c>
      <c r="Q3893" s="346" t="str">
        <f aca="false">N3893&amp;" "&amp;O3893</f>
        <v>62100 1111</v>
      </c>
      <c r="R3893" s="346" t="str">
        <f aca="false">N3893&amp;" "&amp;M3893&amp;" "&amp;O3893</f>
        <v>62100 9 1111</v>
      </c>
    </row>
    <row r="3894" customFormat="false" ht="11.25" hidden="false" customHeight="true" outlineLevel="0" collapsed="false">
      <c r="K3894" s="0" t="n">
        <v>2015</v>
      </c>
      <c r="L3894" s="0" t="n">
        <v>78</v>
      </c>
      <c r="M3894" s="0" t="n">
        <v>9</v>
      </c>
      <c r="N3894" s="0" t="n">
        <v>62100</v>
      </c>
      <c r="O3894" s="0" t="n">
        <v>1112</v>
      </c>
      <c r="P3894" s="346" t="n">
        <v>1</v>
      </c>
      <c r="Q3894" s="346" t="str">
        <f aca="false">N3894&amp;" "&amp;O3894</f>
        <v>62100 1112</v>
      </c>
      <c r="R3894" s="346" t="str">
        <f aca="false">N3894&amp;" "&amp;M3894&amp;" "&amp;O3894</f>
        <v>62100 9 1112</v>
      </c>
    </row>
    <row r="3895" customFormat="false" ht="11.25" hidden="false" customHeight="true" outlineLevel="0" collapsed="false">
      <c r="K3895" s="0" t="n">
        <v>2015</v>
      </c>
      <c r="L3895" s="0" t="n">
        <v>78</v>
      </c>
      <c r="M3895" s="0" t="n">
        <v>9</v>
      </c>
      <c r="N3895" s="0" t="n">
        <v>62100</v>
      </c>
      <c r="O3895" s="0" t="n">
        <v>1130</v>
      </c>
      <c r="P3895" s="346" t="n">
        <v>1</v>
      </c>
      <c r="Q3895" s="346" t="str">
        <f aca="false">N3895&amp;" "&amp;O3895</f>
        <v>62100 1130</v>
      </c>
      <c r="R3895" s="346" t="str">
        <f aca="false">N3895&amp;" "&amp;M3895&amp;" "&amp;O3895</f>
        <v>62100 9 1130</v>
      </c>
    </row>
    <row r="3896" customFormat="false" ht="11.25" hidden="false" customHeight="true" outlineLevel="0" collapsed="false">
      <c r="K3896" s="0" t="n">
        <v>2015</v>
      </c>
      <c r="L3896" s="0" t="n">
        <v>78</v>
      </c>
      <c r="M3896" s="0" t="n">
        <v>9</v>
      </c>
      <c r="N3896" s="0" t="n">
        <v>62100</v>
      </c>
      <c r="O3896" s="0" t="n">
        <v>1150</v>
      </c>
      <c r="P3896" s="346" t="n">
        <v>4</v>
      </c>
      <c r="Q3896" s="346" t="str">
        <f aca="false">N3896&amp;" "&amp;O3896</f>
        <v>62100 1150</v>
      </c>
      <c r="R3896" s="346" t="str">
        <f aca="false">N3896&amp;" "&amp;M3896&amp;" "&amp;O3896</f>
        <v>62100 9 1150</v>
      </c>
    </row>
    <row r="3897" customFormat="false" ht="11.25" hidden="false" customHeight="true" outlineLevel="0" collapsed="false">
      <c r="K3897" s="0" t="n">
        <v>2015</v>
      </c>
      <c r="L3897" s="0" t="n">
        <v>78</v>
      </c>
      <c r="M3897" s="0" t="n">
        <v>9</v>
      </c>
      <c r="N3897" s="0" t="n">
        <v>62200</v>
      </c>
      <c r="O3897" s="0" t="n">
        <v>1131</v>
      </c>
      <c r="P3897" s="346" t="n">
        <v>2.1</v>
      </c>
      <c r="Q3897" s="346" t="str">
        <f aca="false">N3897&amp;" "&amp;O3897</f>
        <v>62200 1131</v>
      </c>
      <c r="R3897" s="346" t="str">
        <f aca="false">N3897&amp;" "&amp;M3897&amp;" "&amp;O3897</f>
        <v>62200 9 1131</v>
      </c>
    </row>
    <row r="3898" customFormat="false" ht="11.25" hidden="false" customHeight="true" outlineLevel="0" collapsed="false">
      <c r="K3898" s="0" t="n">
        <v>2015</v>
      </c>
      <c r="L3898" s="0" t="n">
        <v>78</v>
      </c>
      <c r="M3898" s="0" t="n">
        <v>9</v>
      </c>
      <c r="N3898" s="0" t="n">
        <v>62200</v>
      </c>
      <c r="O3898" s="0" t="n">
        <v>1132</v>
      </c>
      <c r="P3898" s="346" t="n">
        <v>1</v>
      </c>
      <c r="Q3898" s="346" t="str">
        <f aca="false">N3898&amp;" "&amp;O3898</f>
        <v>62200 1132</v>
      </c>
      <c r="R3898" s="346" t="str">
        <f aca="false">N3898&amp;" "&amp;M3898&amp;" "&amp;O3898</f>
        <v>62200 9 1132</v>
      </c>
    </row>
    <row r="3899" customFormat="false" ht="11.25" hidden="false" customHeight="true" outlineLevel="0" collapsed="false">
      <c r="K3899" s="0" t="n">
        <v>2015</v>
      </c>
      <c r="L3899" s="0" t="n">
        <v>78</v>
      </c>
      <c r="M3899" s="0" t="n">
        <v>9</v>
      </c>
      <c r="N3899" s="0" t="n">
        <v>62200</v>
      </c>
      <c r="O3899" s="0" t="n">
        <v>1150</v>
      </c>
      <c r="P3899" s="346" t="n">
        <v>0.4</v>
      </c>
      <c r="Q3899" s="346" t="str">
        <f aca="false">N3899&amp;" "&amp;O3899</f>
        <v>62200 1150</v>
      </c>
      <c r="R3899" s="346" t="str">
        <f aca="false">N3899&amp;" "&amp;M3899&amp;" "&amp;O3899</f>
        <v>62200 9 1150</v>
      </c>
    </row>
    <row r="3900" customFormat="false" ht="11.25" hidden="false" customHeight="true" outlineLevel="0" collapsed="false">
      <c r="K3900" s="0" t="n">
        <v>2015</v>
      </c>
      <c r="L3900" s="0" t="n">
        <v>78</v>
      </c>
      <c r="M3900" s="0" t="n">
        <v>9</v>
      </c>
      <c r="N3900" s="0" t="n">
        <v>63000</v>
      </c>
      <c r="O3900" s="0" t="n">
        <v>1170</v>
      </c>
      <c r="P3900" s="346" t="n">
        <v>25</v>
      </c>
      <c r="Q3900" s="346" t="str">
        <f aca="false">N3900&amp;" "&amp;O3900</f>
        <v>63000 1170</v>
      </c>
      <c r="R3900" s="346" t="str">
        <f aca="false">N3900&amp;" "&amp;M3900&amp;" "&amp;O3900</f>
        <v>63000 9 1170</v>
      </c>
    </row>
    <row r="3901" customFormat="false" ht="11.25" hidden="false" customHeight="true" outlineLevel="0" collapsed="false">
      <c r="K3901" s="0" t="n">
        <v>2015</v>
      </c>
      <c r="L3901" s="0" t="n">
        <v>78</v>
      </c>
      <c r="M3901" s="0" t="n">
        <v>9</v>
      </c>
      <c r="N3901" s="0" t="n">
        <v>63000</v>
      </c>
      <c r="O3901" s="0" t="n">
        <v>1190</v>
      </c>
      <c r="P3901" s="346" t="n">
        <v>2.2</v>
      </c>
      <c r="Q3901" s="346" t="str">
        <f aca="false">N3901&amp;" "&amp;O3901</f>
        <v>63000 1190</v>
      </c>
      <c r="R3901" s="346" t="str">
        <f aca="false">N3901&amp;" "&amp;M3901&amp;" "&amp;O3901</f>
        <v>63000 9 1190</v>
      </c>
    </row>
    <row r="3902" customFormat="false" ht="11.25" hidden="false" customHeight="true" outlineLevel="0" collapsed="false">
      <c r="K3902" s="0" t="n">
        <v>2015</v>
      </c>
      <c r="L3902" s="0" t="n">
        <v>78</v>
      </c>
      <c r="M3902" s="0" t="n">
        <v>9</v>
      </c>
      <c r="N3902" s="0" t="n">
        <v>64000</v>
      </c>
      <c r="O3902" s="0" t="n">
        <v>1180</v>
      </c>
      <c r="P3902" s="346" t="n">
        <v>8</v>
      </c>
      <c r="Q3902" s="346" t="str">
        <f aca="false">N3902&amp;" "&amp;O3902</f>
        <v>64000 1180</v>
      </c>
      <c r="R3902" s="346" t="str">
        <f aca="false">N3902&amp;" "&amp;M3902&amp;" "&amp;O3902</f>
        <v>64000 9 1180</v>
      </c>
    </row>
    <row r="3903" customFormat="false" ht="11.25" hidden="false" customHeight="true" outlineLevel="0" collapsed="false">
      <c r="K3903" s="0" t="n">
        <v>2015</v>
      </c>
      <c r="L3903" s="0" t="n">
        <v>78</v>
      </c>
      <c r="M3903" s="0" t="n">
        <v>2</v>
      </c>
      <c r="N3903" s="0" t="n">
        <v>61100</v>
      </c>
      <c r="O3903" s="0" t="n">
        <v>1120</v>
      </c>
      <c r="P3903" s="346" t="n">
        <v>42</v>
      </c>
      <c r="Q3903" s="346" t="str">
        <f aca="false">N3903&amp;" "&amp;O3903</f>
        <v>61100 1120</v>
      </c>
      <c r="R3903" s="346" t="str">
        <f aca="false">N3903&amp;" "&amp;M3903&amp;" "&amp;O3903</f>
        <v>61100 2 1120</v>
      </c>
    </row>
    <row r="3904" customFormat="false" ht="11.25" hidden="false" customHeight="true" outlineLevel="0" collapsed="false">
      <c r="K3904" s="0" t="n">
        <v>2015</v>
      </c>
      <c r="L3904" s="0" t="n">
        <v>79</v>
      </c>
      <c r="M3904" s="0" t="n">
        <v>9</v>
      </c>
      <c r="N3904" s="0" t="n">
        <v>63000</v>
      </c>
      <c r="O3904" s="0" t="n">
        <v>1130</v>
      </c>
      <c r="P3904" s="346" t="n">
        <v>1</v>
      </c>
      <c r="Q3904" s="346" t="str">
        <f aca="false">N3904&amp;" "&amp;O3904</f>
        <v>63000 1130</v>
      </c>
      <c r="R3904" s="346" t="str">
        <f aca="false">N3904&amp;" "&amp;M3904&amp;" "&amp;O3904</f>
        <v>63000 9 1130</v>
      </c>
    </row>
    <row r="3905" customFormat="false" ht="11.25" hidden="false" customHeight="true" outlineLevel="0" collapsed="false">
      <c r="K3905" s="0" t="n">
        <v>2015</v>
      </c>
      <c r="L3905" s="0" t="n">
        <v>79</v>
      </c>
      <c r="M3905" s="0" t="n">
        <v>9</v>
      </c>
      <c r="N3905" s="0" t="n">
        <v>62200</v>
      </c>
      <c r="O3905" s="0" t="n">
        <v>1131</v>
      </c>
      <c r="P3905" s="346" t="n">
        <v>2</v>
      </c>
      <c r="Q3905" s="346" t="str">
        <f aca="false">N3905&amp;" "&amp;O3905</f>
        <v>62200 1131</v>
      </c>
      <c r="R3905" s="346" t="str">
        <f aca="false">N3905&amp;" "&amp;M3905&amp;" "&amp;O3905</f>
        <v>62200 9 1131</v>
      </c>
    </row>
    <row r="3906" customFormat="false" ht="11.25" hidden="false" customHeight="true" outlineLevel="0" collapsed="false">
      <c r="K3906" s="0" t="n">
        <v>2015</v>
      </c>
      <c r="L3906" s="0" t="n">
        <v>79</v>
      </c>
      <c r="M3906" s="0" t="n">
        <v>9</v>
      </c>
      <c r="N3906" s="0" t="n">
        <v>63000</v>
      </c>
      <c r="O3906" s="0" t="n">
        <v>1170</v>
      </c>
      <c r="P3906" s="346" t="n">
        <v>22</v>
      </c>
      <c r="Q3906" s="346" t="str">
        <f aca="false">N3906&amp;" "&amp;O3906</f>
        <v>63000 1170</v>
      </c>
      <c r="R3906" s="346" t="str">
        <f aca="false">N3906&amp;" "&amp;M3906&amp;" "&amp;O3906</f>
        <v>63000 9 1170</v>
      </c>
    </row>
    <row r="3907" customFormat="false" ht="11.25" hidden="false" customHeight="true" outlineLevel="0" collapsed="false">
      <c r="K3907" s="0" t="n">
        <v>2015</v>
      </c>
      <c r="L3907" s="0" t="n">
        <v>79</v>
      </c>
      <c r="M3907" s="0" t="n">
        <v>9</v>
      </c>
      <c r="N3907" s="0" t="n">
        <v>63000</v>
      </c>
      <c r="O3907" s="0" t="n">
        <v>1190</v>
      </c>
      <c r="P3907" s="346" t="n">
        <v>1.1</v>
      </c>
      <c r="Q3907" s="346" t="str">
        <f aca="false">N3907&amp;" "&amp;O3907</f>
        <v>63000 1190</v>
      </c>
      <c r="R3907" s="346" t="str">
        <f aca="false">N3907&amp;" "&amp;M3907&amp;" "&amp;O3907</f>
        <v>63000 9 1190</v>
      </c>
    </row>
    <row r="3908" customFormat="false" ht="11.25" hidden="false" customHeight="true" outlineLevel="0" collapsed="false">
      <c r="K3908" s="0" t="n">
        <v>2015</v>
      </c>
      <c r="L3908" s="0" t="n">
        <v>79</v>
      </c>
      <c r="M3908" s="0" t="n">
        <v>9</v>
      </c>
      <c r="N3908" s="0" t="n">
        <v>64000</v>
      </c>
      <c r="O3908" s="0" t="n">
        <v>1130</v>
      </c>
      <c r="P3908" s="346" t="n">
        <v>1</v>
      </c>
      <c r="Q3908" s="346" t="str">
        <f aca="false">N3908&amp;" "&amp;O3908</f>
        <v>64000 1130</v>
      </c>
      <c r="R3908" s="346" t="str">
        <f aca="false">N3908&amp;" "&amp;M3908&amp;" "&amp;O3908</f>
        <v>64000 9 1130</v>
      </c>
    </row>
    <row r="3909" customFormat="false" ht="11.25" hidden="false" customHeight="true" outlineLevel="0" collapsed="false">
      <c r="K3909" s="0" t="n">
        <v>2015</v>
      </c>
      <c r="L3909" s="0" t="n">
        <v>79</v>
      </c>
      <c r="M3909" s="0" t="n">
        <v>9</v>
      </c>
      <c r="N3909" s="0" t="n">
        <v>64000</v>
      </c>
      <c r="O3909" s="0" t="n">
        <v>1180</v>
      </c>
      <c r="P3909" s="346" t="n">
        <v>0.18</v>
      </c>
      <c r="Q3909" s="346" t="str">
        <f aca="false">N3909&amp;" "&amp;O3909</f>
        <v>64000 1180</v>
      </c>
      <c r="R3909" s="346" t="str">
        <f aca="false">N3909&amp;" "&amp;M3909&amp;" "&amp;O3909</f>
        <v>64000 9 1180</v>
      </c>
    </row>
    <row r="3910" customFormat="false" ht="11.25" hidden="false" customHeight="true" outlineLevel="0" collapsed="false">
      <c r="K3910" s="0" t="n">
        <v>2015</v>
      </c>
      <c r="L3910" s="0" t="n">
        <v>79</v>
      </c>
      <c r="M3910" s="0" t="n">
        <v>9</v>
      </c>
      <c r="N3910" s="0" t="n">
        <v>64000</v>
      </c>
      <c r="O3910" s="0" t="n">
        <v>1190</v>
      </c>
      <c r="P3910" s="346" t="n">
        <v>1.2</v>
      </c>
      <c r="Q3910" s="346" t="str">
        <f aca="false">N3910&amp;" "&amp;O3910</f>
        <v>64000 1190</v>
      </c>
      <c r="R3910" s="346" t="str">
        <f aca="false">N3910&amp;" "&amp;M3910&amp;" "&amp;O3910</f>
        <v>64000 9 1190</v>
      </c>
    </row>
    <row r="3911" customFormat="false" ht="11.25" hidden="false" customHeight="true" outlineLevel="0" collapsed="false">
      <c r="K3911" s="0" t="n">
        <v>2015</v>
      </c>
      <c r="L3911" s="0" t="n">
        <v>79</v>
      </c>
      <c r="M3911" s="0" t="n">
        <v>9</v>
      </c>
      <c r="N3911" s="0" t="n">
        <v>65000</v>
      </c>
      <c r="O3911" s="0" t="n">
        <v>1130</v>
      </c>
      <c r="P3911" s="346" t="n">
        <v>1</v>
      </c>
      <c r="Q3911" s="346" t="str">
        <f aca="false">N3911&amp;" "&amp;O3911</f>
        <v>65000 1130</v>
      </c>
      <c r="R3911" s="346" t="str">
        <f aca="false">N3911&amp;" "&amp;M3911&amp;" "&amp;O3911</f>
        <v>65000 9 1130</v>
      </c>
    </row>
    <row r="3912" customFormat="false" ht="11.25" hidden="false" customHeight="true" outlineLevel="0" collapsed="false">
      <c r="K3912" s="0" t="n">
        <v>2015</v>
      </c>
      <c r="L3912" s="0" t="n">
        <v>79</v>
      </c>
      <c r="M3912" s="0" t="n">
        <v>9</v>
      </c>
      <c r="N3912" s="0" t="n">
        <v>65000</v>
      </c>
      <c r="O3912" s="0" t="n">
        <v>1190</v>
      </c>
      <c r="P3912" s="346" t="n">
        <v>11.06</v>
      </c>
      <c r="Q3912" s="346" t="str">
        <f aca="false">N3912&amp;" "&amp;O3912</f>
        <v>65000 1190</v>
      </c>
      <c r="R3912" s="346" t="str">
        <f aca="false">N3912&amp;" "&amp;M3912&amp;" "&amp;O3912</f>
        <v>65000 9 1190</v>
      </c>
    </row>
    <row r="3913" customFormat="false" ht="11.25" hidden="false" customHeight="true" outlineLevel="0" collapsed="false">
      <c r="K3913" s="0" t="n">
        <v>2015</v>
      </c>
      <c r="L3913" s="0" t="n">
        <v>79</v>
      </c>
      <c r="M3913" s="0" t="n">
        <v>9</v>
      </c>
      <c r="N3913" s="0" t="n">
        <v>68000</v>
      </c>
      <c r="O3913" s="0" t="n">
        <v>1110</v>
      </c>
      <c r="P3913" s="346" t="n">
        <v>1</v>
      </c>
      <c r="Q3913" s="346" t="str">
        <f aca="false">N3913&amp;" "&amp;O3913</f>
        <v>68000 1110</v>
      </c>
      <c r="R3913" s="346" t="str">
        <f aca="false">N3913&amp;" "&amp;M3913&amp;" "&amp;O3913</f>
        <v>68000 9 1110</v>
      </c>
    </row>
    <row r="3914" customFormat="false" ht="11.25" hidden="false" customHeight="true" outlineLevel="0" collapsed="false">
      <c r="K3914" s="0" t="n">
        <v>2015</v>
      </c>
      <c r="L3914" s="0" t="n">
        <v>79</v>
      </c>
      <c r="M3914" s="0" t="n">
        <v>9</v>
      </c>
      <c r="N3914" s="0" t="n">
        <v>68000</v>
      </c>
      <c r="O3914" s="0" t="n">
        <v>1120</v>
      </c>
      <c r="P3914" s="346" t="n">
        <v>0.12</v>
      </c>
      <c r="Q3914" s="346" t="str">
        <f aca="false">N3914&amp;" "&amp;O3914</f>
        <v>68000 1120</v>
      </c>
      <c r="R3914" s="346" t="str">
        <f aca="false">N3914&amp;" "&amp;M3914&amp;" "&amp;O3914</f>
        <v>68000 9 1120</v>
      </c>
    </row>
    <row r="3915" customFormat="false" ht="11.25" hidden="false" customHeight="true" outlineLevel="0" collapsed="false">
      <c r="K3915" s="0" t="n">
        <v>2015</v>
      </c>
      <c r="L3915" s="0" t="n">
        <v>79</v>
      </c>
      <c r="M3915" s="0" t="n">
        <v>9</v>
      </c>
      <c r="N3915" s="0" t="n">
        <v>68000</v>
      </c>
      <c r="O3915" s="0" t="n">
        <v>1141</v>
      </c>
      <c r="P3915" s="346" t="n">
        <v>2.7</v>
      </c>
      <c r="Q3915" s="346" t="str">
        <f aca="false">N3915&amp;" "&amp;O3915</f>
        <v>68000 1141</v>
      </c>
      <c r="R3915" s="346" t="str">
        <f aca="false">N3915&amp;" "&amp;M3915&amp;" "&amp;O3915</f>
        <v>68000 9 1141</v>
      </c>
    </row>
    <row r="3916" customFormat="false" ht="11.25" hidden="false" customHeight="true" outlineLevel="0" collapsed="false">
      <c r="K3916" s="0" t="n">
        <v>2015</v>
      </c>
      <c r="L3916" s="0" t="n">
        <v>79</v>
      </c>
      <c r="M3916" s="0" t="n">
        <v>2</v>
      </c>
      <c r="N3916" s="0" t="n">
        <v>61100</v>
      </c>
      <c r="O3916" s="0" t="n">
        <v>1120</v>
      </c>
      <c r="P3916" s="346" t="n">
        <v>57.25</v>
      </c>
      <c r="Q3916" s="346" t="str">
        <f aca="false">N3916&amp;" "&amp;O3916</f>
        <v>61100 1120</v>
      </c>
      <c r="R3916" s="346" t="str">
        <f aca="false">N3916&amp;" "&amp;M3916&amp;" "&amp;O3916</f>
        <v>61100 2 1120</v>
      </c>
    </row>
    <row r="3917" customFormat="false" ht="11.25" hidden="false" customHeight="true" outlineLevel="0" collapsed="false">
      <c r="K3917" s="0" t="n">
        <v>2015</v>
      </c>
      <c r="L3917" s="0" t="n">
        <v>79</v>
      </c>
      <c r="M3917" s="0" t="n">
        <v>2</v>
      </c>
      <c r="N3917" s="0" t="n">
        <v>61100</v>
      </c>
      <c r="O3917" s="0" t="n">
        <v>1151</v>
      </c>
      <c r="P3917" s="346" t="n">
        <v>13.5</v>
      </c>
      <c r="Q3917" s="346" t="str">
        <f aca="false">N3917&amp;" "&amp;O3917</f>
        <v>61100 1151</v>
      </c>
      <c r="R3917" s="346" t="str">
        <f aca="false">N3917&amp;" "&amp;M3917&amp;" "&amp;O3917</f>
        <v>61100 2 1151</v>
      </c>
    </row>
    <row r="3918" customFormat="false" ht="11.25" hidden="false" customHeight="true" outlineLevel="0" collapsed="false">
      <c r="K3918" s="0" t="n">
        <v>2015</v>
      </c>
      <c r="L3918" s="0" t="n">
        <v>79</v>
      </c>
      <c r="M3918" s="0" t="n">
        <v>2</v>
      </c>
      <c r="N3918" s="0" t="n">
        <v>61100</v>
      </c>
      <c r="O3918" s="0" t="n">
        <v>1520</v>
      </c>
      <c r="P3918" s="346" t="n">
        <v>4.71</v>
      </c>
      <c r="Q3918" s="346" t="str">
        <f aca="false">N3918&amp;" "&amp;O3918</f>
        <v>61100 1520</v>
      </c>
      <c r="R3918" s="346" t="str">
        <f aca="false">N3918&amp;" "&amp;M3918&amp;" "&amp;O3918</f>
        <v>61100 2 1520</v>
      </c>
    </row>
    <row r="3919" customFormat="false" ht="11.25" hidden="false" customHeight="true" outlineLevel="0" collapsed="false">
      <c r="K3919" s="0" t="n">
        <v>2015</v>
      </c>
      <c r="L3919" s="0" t="n">
        <v>79</v>
      </c>
      <c r="M3919" s="0" t="n">
        <v>2</v>
      </c>
      <c r="N3919" s="0" t="n">
        <v>61210</v>
      </c>
      <c r="O3919" s="0" t="n">
        <v>1110</v>
      </c>
      <c r="P3919" s="346" t="n">
        <v>0.18</v>
      </c>
      <c r="Q3919" s="346" t="str">
        <f aca="false">N3919&amp;" "&amp;O3919</f>
        <v>61210 1110</v>
      </c>
      <c r="R3919" s="346" t="str">
        <f aca="false">N3919&amp;" "&amp;M3919&amp;" "&amp;O3919</f>
        <v>61210 2 1110</v>
      </c>
    </row>
    <row r="3920" customFormat="false" ht="11.25" hidden="false" customHeight="true" outlineLevel="0" collapsed="false">
      <c r="K3920" s="0" t="n">
        <v>2015</v>
      </c>
      <c r="L3920" s="0" t="n">
        <v>79</v>
      </c>
      <c r="M3920" s="0" t="n">
        <v>2</v>
      </c>
      <c r="N3920" s="0" t="n">
        <v>61210</v>
      </c>
      <c r="O3920" s="0" t="n">
        <v>1120</v>
      </c>
      <c r="P3920" s="346" t="n">
        <v>1.83</v>
      </c>
      <c r="Q3920" s="346" t="str">
        <f aca="false">N3920&amp;" "&amp;O3920</f>
        <v>61210 1120</v>
      </c>
      <c r="R3920" s="346" t="str">
        <f aca="false">N3920&amp;" "&amp;M3920&amp;" "&amp;O3920</f>
        <v>61210 2 1120</v>
      </c>
    </row>
    <row r="3921" customFormat="false" ht="11.25" hidden="false" customHeight="true" outlineLevel="0" collapsed="false">
      <c r="K3921" s="0" t="n">
        <v>2015</v>
      </c>
      <c r="L3921" s="0" t="n">
        <v>79</v>
      </c>
      <c r="M3921" s="0" t="n">
        <v>2</v>
      </c>
      <c r="N3921" s="0" t="n">
        <v>61310</v>
      </c>
      <c r="O3921" s="0" t="n">
        <v>1110</v>
      </c>
      <c r="P3921" s="346" t="n">
        <v>0.73</v>
      </c>
      <c r="Q3921" s="346" t="str">
        <f aca="false">N3921&amp;" "&amp;O3921</f>
        <v>61310 1110</v>
      </c>
      <c r="R3921" s="346" t="str">
        <f aca="false">N3921&amp;" "&amp;M3921&amp;" "&amp;O3921</f>
        <v>61310 2 1110</v>
      </c>
    </row>
    <row r="3922" customFormat="false" ht="11.25" hidden="false" customHeight="true" outlineLevel="0" collapsed="false">
      <c r="K3922" s="0" t="n">
        <v>2015</v>
      </c>
      <c r="L3922" s="0" t="n">
        <v>79</v>
      </c>
      <c r="M3922" s="0" t="n">
        <v>2</v>
      </c>
      <c r="N3922" s="0" t="n">
        <v>61310</v>
      </c>
      <c r="O3922" s="0" t="n">
        <v>1120</v>
      </c>
      <c r="P3922" s="346" t="n">
        <v>0.78</v>
      </c>
      <c r="Q3922" s="346" t="str">
        <f aca="false">N3922&amp;" "&amp;O3922</f>
        <v>61310 1120</v>
      </c>
      <c r="R3922" s="346" t="str">
        <f aca="false">N3922&amp;" "&amp;M3922&amp;" "&amp;O3922</f>
        <v>61310 2 1120</v>
      </c>
    </row>
    <row r="3923" customFormat="false" ht="11.25" hidden="false" customHeight="true" outlineLevel="0" collapsed="false">
      <c r="K3923" s="0" t="n">
        <v>2015</v>
      </c>
      <c r="L3923" s="0" t="n">
        <v>79</v>
      </c>
      <c r="M3923" s="0" t="n">
        <v>2</v>
      </c>
      <c r="N3923" s="0" t="n">
        <v>61310</v>
      </c>
      <c r="O3923" s="0" t="n">
        <v>1150</v>
      </c>
      <c r="P3923" s="346" t="n">
        <v>0.28</v>
      </c>
      <c r="Q3923" s="346" t="str">
        <f aca="false">N3923&amp;" "&amp;O3923</f>
        <v>61310 1150</v>
      </c>
      <c r="R3923" s="346" t="str">
        <f aca="false">N3923&amp;" "&amp;M3923&amp;" "&amp;O3923</f>
        <v>61310 2 1150</v>
      </c>
    </row>
    <row r="3924" customFormat="false" ht="11.25" hidden="false" customHeight="true" outlineLevel="0" collapsed="false">
      <c r="K3924" s="0" t="n">
        <v>2015</v>
      </c>
      <c r="L3924" s="0" t="n">
        <v>79</v>
      </c>
      <c r="M3924" s="0" t="n">
        <v>2</v>
      </c>
      <c r="N3924" s="0" t="n">
        <v>61320</v>
      </c>
      <c r="O3924" s="0" t="n">
        <v>1122</v>
      </c>
      <c r="P3924" s="346" t="n">
        <v>2</v>
      </c>
      <c r="Q3924" s="346" t="str">
        <f aca="false">N3924&amp;" "&amp;O3924</f>
        <v>61320 1122</v>
      </c>
      <c r="R3924" s="346" t="str">
        <f aca="false">N3924&amp;" "&amp;M3924&amp;" "&amp;O3924</f>
        <v>61320 2 1122</v>
      </c>
    </row>
    <row r="3925" customFormat="false" ht="11.25" hidden="false" customHeight="true" outlineLevel="0" collapsed="false">
      <c r="K3925" s="0" t="n">
        <v>2015</v>
      </c>
      <c r="L3925" s="0" t="n">
        <v>79</v>
      </c>
      <c r="M3925" s="0" t="n">
        <v>2</v>
      </c>
      <c r="N3925" s="0" t="n">
        <v>61410</v>
      </c>
      <c r="O3925" s="0" t="n">
        <v>1126</v>
      </c>
      <c r="P3925" s="346" t="n">
        <v>1</v>
      </c>
      <c r="Q3925" s="346" t="str">
        <f aca="false">N3925&amp;" "&amp;O3925</f>
        <v>61410 1126</v>
      </c>
      <c r="R3925" s="346" t="str">
        <f aca="false">N3925&amp;" "&amp;M3925&amp;" "&amp;O3925</f>
        <v>61410 2 1126</v>
      </c>
    </row>
    <row r="3926" customFormat="false" ht="11.25" hidden="false" customHeight="true" outlineLevel="0" collapsed="false">
      <c r="K3926" s="0" t="n">
        <v>2015</v>
      </c>
      <c r="L3926" s="0" t="n">
        <v>79</v>
      </c>
      <c r="M3926" s="0" t="n">
        <v>2</v>
      </c>
      <c r="N3926" s="0" t="n">
        <v>61410</v>
      </c>
      <c r="O3926" s="0" t="n">
        <v>1127</v>
      </c>
      <c r="P3926" s="346" t="n">
        <v>2</v>
      </c>
      <c r="Q3926" s="346" t="str">
        <f aca="false">N3926&amp;" "&amp;O3926</f>
        <v>61410 1127</v>
      </c>
      <c r="R3926" s="346" t="str">
        <f aca="false">N3926&amp;" "&amp;M3926&amp;" "&amp;O3926</f>
        <v>61410 2 1127</v>
      </c>
    </row>
    <row r="3927" customFormat="false" ht="11.25" hidden="false" customHeight="true" outlineLevel="0" collapsed="false">
      <c r="K3927" s="0" t="n">
        <v>2015</v>
      </c>
      <c r="L3927" s="0" t="n">
        <v>79</v>
      </c>
      <c r="M3927" s="0" t="n">
        <v>2</v>
      </c>
      <c r="N3927" s="0" t="n">
        <v>61410</v>
      </c>
      <c r="O3927" s="0" t="n">
        <v>1150</v>
      </c>
      <c r="P3927" s="346" t="n">
        <v>2</v>
      </c>
      <c r="Q3927" s="346" t="str">
        <f aca="false">N3927&amp;" "&amp;O3927</f>
        <v>61410 1150</v>
      </c>
      <c r="R3927" s="346" t="str">
        <f aca="false">N3927&amp;" "&amp;M3927&amp;" "&amp;O3927</f>
        <v>61410 2 1150</v>
      </c>
    </row>
    <row r="3928" customFormat="false" ht="11.25" hidden="false" customHeight="true" outlineLevel="0" collapsed="false">
      <c r="K3928" s="0" t="n">
        <v>2015</v>
      </c>
      <c r="L3928" s="0" t="n">
        <v>79</v>
      </c>
      <c r="M3928" s="0" t="n">
        <v>3</v>
      </c>
      <c r="N3928" s="0" t="n">
        <v>61100</v>
      </c>
      <c r="O3928" s="0" t="n">
        <v>1120</v>
      </c>
      <c r="P3928" s="346" t="n">
        <v>35.15</v>
      </c>
      <c r="Q3928" s="346" t="str">
        <f aca="false">N3928&amp;" "&amp;O3928</f>
        <v>61100 1120</v>
      </c>
      <c r="R3928" s="346" t="str">
        <f aca="false">N3928&amp;" "&amp;M3928&amp;" "&amp;O3928</f>
        <v>61100 3 1120</v>
      </c>
    </row>
    <row r="3929" customFormat="false" ht="11.25" hidden="false" customHeight="true" outlineLevel="0" collapsed="false">
      <c r="K3929" s="0" t="n">
        <v>2015</v>
      </c>
      <c r="L3929" s="0" t="n">
        <v>79</v>
      </c>
      <c r="M3929" s="0" t="n">
        <v>3</v>
      </c>
      <c r="N3929" s="0" t="n">
        <v>61100</v>
      </c>
      <c r="O3929" s="0" t="n">
        <v>1151</v>
      </c>
      <c r="P3929" s="346" t="n">
        <v>3.5</v>
      </c>
      <c r="Q3929" s="346" t="str">
        <f aca="false">N3929&amp;" "&amp;O3929</f>
        <v>61100 1151</v>
      </c>
      <c r="R3929" s="346" t="str">
        <f aca="false">N3929&amp;" "&amp;M3929&amp;" "&amp;O3929</f>
        <v>61100 3 1151</v>
      </c>
    </row>
    <row r="3930" customFormat="false" ht="11.25" hidden="false" customHeight="true" outlineLevel="0" collapsed="false">
      <c r="K3930" s="0" t="n">
        <v>2015</v>
      </c>
      <c r="L3930" s="0" t="n">
        <v>79</v>
      </c>
      <c r="M3930" s="0" t="n">
        <v>3</v>
      </c>
      <c r="N3930" s="0" t="n">
        <v>61100</v>
      </c>
      <c r="O3930" s="0" t="n">
        <v>1520</v>
      </c>
      <c r="P3930" s="346" t="n">
        <v>3.38</v>
      </c>
      <c r="Q3930" s="346" t="str">
        <f aca="false">N3930&amp;" "&amp;O3930</f>
        <v>61100 1520</v>
      </c>
      <c r="R3930" s="346" t="str">
        <f aca="false">N3930&amp;" "&amp;M3930&amp;" "&amp;O3930</f>
        <v>61100 3 1520</v>
      </c>
    </row>
    <row r="3931" customFormat="false" ht="11.25" hidden="false" customHeight="true" outlineLevel="0" collapsed="false">
      <c r="K3931" s="0" t="n">
        <v>2015</v>
      </c>
      <c r="L3931" s="0" t="n">
        <v>79</v>
      </c>
      <c r="M3931" s="0" t="n">
        <v>3</v>
      </c>
      <c r="N3931" s="0" t="n">
        <v>61210</v>
      </c>
      <c r="O3931" s="0" t="n">
        <v>1110</v>
      </c>
      <c r="P3931" s="346" t="n">
        <v>0.33</v>
      </c>
      <c r="Q3931" s="346" t="str">
        <f aca="false">N3931&amp;" "&amp;O3931</f>
        <v>61210 1110</v>
      </c>
      <c r="R3931" s="346" t="str">
        <f aca="false">N3931&amp;" "&amp;M3931&amp;" "&amp;O3931</f>
        <v>61210 3 1110</v>
      </c>
    </row>
    <row r="3932" customFormat="false" ht="11.25" hidden="false" customHeight="true" outlineLevel="0" collapsed="false">
      <c r="K3932" s="0" t="n">
        <v>2015</v>
      </c>
      <c r="L3932" s="0" t="n">
        <v>79</v>
      </c>
      <c r="M3932" s="0" t="n">
        <v>3</v>
      </c>
      <c r="N3932" s="0" t="n">
        <v>61210</v>
      </c>
      <c r="O3932" s="0" t="n">
        <v>1120</v>
      </c>
      <c r="P3932" s="346" t="n">
        <v>1.17</v>
      </c>
      <c r="Q3932" s="346" t="str">
        <f aca="false">N3932&amp;" "&amp;O3932</f>
        <v>61210 1120</v>
      </c>
      <c r="R3932" s="346" t="str">
        <f aca="false">N3932&amp;" "&amp;M3932&amp;" "&amp;O3932</f>
        <v>61210 3 1120</v>
      </c>
    </row>
    <row r="3933" customFormat="false" ht="11.25" hidden="false" customHeight="true" outlineLevel="0" collapsed="false">
      <c r="K3933" s="0" t="n">
        <v>2015</v>
      </c>
      <c r="L3933" s="0" t="n">
        <v>79</v>
      </c>
      <c r="M3933" s="0" t="n">
        <v>3</v>
      </c>
      <c r="N3933" s="0" t="n">
        <v>61230</v>
      </c>
      <c r="O3933" s="0" t="n">
        <v>1120</v>
      </c>
      <c r="P3933" s="346" t="n">
        <v>0.35</v>
      </c>
      <c r="Q3933" s="346" t="str">
        <f aca="false">N3933&amp;" "&amp;O3933</f>
        <v>61230 1120</v>
      </c>
      <c r="R3933" s="346" t="str">
        <f aca="false">N3933&amp;" "&amp;M3933&amp;" "&amp;O3933</f>
        <v>61230 3 1120</v>
      </c>
    </row>
    <row r="3934" customFormat="false" ht="11.25" hidden="false" customHeight="true" outlineLevel="0" collapsed="false">
      <c r="K3934" s="0" t="n">
        <v>2015</v>
      </c>
      <c r="L3934" s="0" t="n">
        <v>79</v>
      </c>
      <c r="M3934" s="0" t="n">
        <v>3</v>
      </c>
      <c r="N3934" s="0" t="n">
        <v>61310</v>
      </c>
      <c r="O3934" s="0" t="n">
        <v>1110</v>
      </c>
      <c r="P3934" s="346" t="n">
        <v>0.34</v>
      </c>
      <c r="Q3934" s="346" t="str">
        <f aca="false">N3934&amp;" "&amp;O3934</f>
        <v>61310 1110</v>
      </c>
      <c r="R3934" s="346" t="str">
        <f aca="false">N3934&amp;" "&amp;M3934&amp;" "&amp;O3934</f>
        <v>61310 3 1110</v>
      </c>
    </row>
    <row r="3935" customFormat="false" ht="11.25" hidden="false" customHeight="true" outlineLevel="0" collapsed="false">
      <c r="K3935" s="0" t="n">
        <v>2015</v>
      </c>
      <c r="L3935" s="0" t="n">
        <v>79</v>
      </c>
      <c r="M3935" s="0" t="n">
        <v>3</v>
      </c>
      <c r="N3935" s="0" t="n">
        <v>61310</v>
      </c>
      <c r="O3935" s="0" t="n">
        <v>1120</v>
      </c>
      <c r="P3935" s="346" t="n">
        <v>0.38</v>
      </c>
      <c r="Q3935" s="346" t="str">
        <f aca="false">N3935&amp;" "&amp;O3935</f>
        <v>61310 1120</v>
      </c>
      <c r="R3935" s="346" t="str">
        <f aca="false">N3935&amp;" "&amp;M3935&amp;" "&amp;O3935</f>
        <v>61310 3 1120</v>
      </c>
    </row>
    <row r="3936" customFormat="false" ht="11.25" hidden="false" customHeight="true" outlineLevel="0" collapsed="false">
      <c r="K3936" s="0" t="n">
        <v>2015</v>
      </c>
      <c r="L3936" s="0" t="n">
        <v>79</v>
      </c>
      <c r="M3936" s="0" t="n">
        <v>3</v>
      </c>
      <c r="N3936" s="0" t="n">
        <v>61310</v>
      </c>
      <c r="O3936" s="0" t="n">
        <v>1150</v>
      </c>
      <c r="P3936" s="346" t="n">
        <v>0.15</v>
      </c>
      <c r="Q3936" s="346" t="str">
        <f aca="false">N3936&amp;" "&amp;O3936</f>
        <v>61310 1150</v>
      </c>
      <c r="R3936" s="346" t="str">
        <f aca="false">N3936&amp;" "&amp;M3936&amp;" "&amp;O3936</f>
        <v>61310 3 1150</v>
      </c>
    </row>
    <row r="3937" customFormat="false" ht="11.25" hidden="false" customHeight="true" outlineLevel="0" collapsed="false">
      <c r="K3937" s="0" t="n">
        <v>2015</v>
      </c>
      <c r="L3937" s="0" t="n">
        <v>79</v>
      </c>
      <c r="M3937" s="0" t="n">
        <v>3</v>
      </c>
      <c r="N3937" s="0" t="n">
        <v>61320</v>
      </c>
      <c r="O3937" s="0" t="n">
        <v>1122</v>
      </c>
      <c r="P3937" s="346" t="n">
        <v>1</v>
      </c>
      <c r="Q3937" s="346" t="str">
        <f aca="false">N3937&amp;" "&amp;O3937</f>
        <v>61320 1122</v>
      </c>
      <c r="R3937" s="346" t="str">
        <f aca="false">N3937&amp;" "&amp;M3937&amp;" "&amp;O3937</f>
        <v>61320 3 1122</v>
      </c>
    </row>
    <row r="3938" customFormat="false" ht="11.25" hidden="false" customHeight="true" outlineLevel="0" collapsed="false">
      <c r="K3938" s="0" t="n">
        <v>2015</v>
      </c>
      <c r="L3938" s="0" t="n">
        <v>79</v>
      </c>
      <c r="M3938" s="0" t="n">
        <v>3</v>
      </c>
      <c r="N3938" s="0" t="n">
        <v>61410</v>
      </c>
      <c r="O3938" s="0" t="n">
        <v>1126</v>
      </c>
      <c r="P3938" s="346" t="n">
        <v>1</v>
      </c>
      <c r="Q3938" s="346" t="str">
        <f aca="false">N3938&amp;" "&amp;O3938</f>
        <v>61410 1126</v>
      </c>
      <c r="R3938" s="346" t="str">
        <f aca="false">N3938&amp;" "&amp;M3938&amp;" "&amp;O3938</f>
        <v>61410 3 1126</v>
      </c>
    </row>
    <row r="3939" customFormat="false" ht="11.25" hidden="false" customHeight="true" outlineLevel="0" collapsed="false">
      <c r="K3939" s="0" t="n">
        <v>2015</v>
      </c>
      <c r="L3939" s="0" t="n">
        <v>79</v>
      </c>
      <c r="M3939" s="0" t="n">
        <v>3</v>
      </c>
      <c r="N3939" s="0" t="n">
        <v>61410</v>
      </c>
      <c r="O3939" s="0" t="n">
        <v>1127</v>
      </c>
      <c r="P3939" s="346" t="n">
        <v>2</v>
      </c>
      <c r="Q3939" s="346" t="str">
        <f aca="false">N3939&amp;" "&amp;O3939</f>
        <v>61410 1127</v>
      </c>
      <c r="R3939" s="346" t="str">
        <f aca="false">N3939&amp;" "&amp;M3939&amp;" "&amp;O3939</f>
        <v>61410 3 1127</v>
      </c>
    </row>
    <row r="3940" customFormat="false" ht="11.25" hidden="false" customHeight="true" outlineLevel="0" collapsed="false">
      <c r="K3940" s="0" t="n">
        <v>2015</v>
      </c>
      <c r="L3940" s="0" t="n">
        <v>79</v>
      </c>
      <c r="M3940" s="0" t="n">
        <v>3</v>
      </c>
      <c r="N3940" s="0" t="n">
        <v>61410</v>
      </c>
      <c r="O3940" s="0" t="n">
        <v>1150</v>
      </c>
      <c r="P3940" s="346" t="n">
        <v>2</v>
      </c>
      <c r="Q3940" s="346" t="str">
        <f aca="false">N3940&amp;" "&amp;O3940</f>
        <v>61410 1150</v>
      </c>
      <c r="R3940" s="346" t="str">
        <f aca="false">N3940&amp;" "&amp;M3940&amp;" "&amp;O3940</f>
        <v>61410 3 1150</v>
      </c>
    </row>
    <row r="3941" customFormat="false" ht="11.25" hidden="false" customHeight="true" outlineLevel="0" collapsed="false">
      <c r="K3941" s="0" t="n">
        <v>2015</v>
      </c>
      <c r="L3941" s="0" t="n">
        <v>79</v>
      </c>
      <c r="M3941" s="0" t="n">
        <v>9</v>
      </c>
      <c r="N3941" s="0" t="n">
        <v>61100</v>
      </c>
      <c r="O3941" s="0" t="n">
        <v>1110</v>
      </c>
      <c r="P3941" s="346" t="n">
        <v>0.6</v>
      </c>
      <c r="Q3941" s="346" t="str">
        <f aca="false">N3941&amp;" "&amp;O3941</f>
        <v>61100 1110</v>
      </c>
      <c r="R3941" s="346" t="str">
        <f aca="false">N3941&amp;" "&amp;M3941&amp;" "&amp;O3941</f>
        <v>61100 9 1110</v>
      </c>
    </row>
    <row r="3942" customFormat="false" ht="11.25" hidden="false" customHeight="true" outlineLevel="0" collapsed="false">
      <c r="K3942" s="0" t="n">
        <v>2015</v>
      </c>
      <c r="L3942" s="0" t="n">
        <v>79</v>
      </c>
      <c r="M3942" s="0" t="n">
        <v>9</v>
      </c>
      <c r="N3942" s="0" t="n">
        <v>61100</v>
      </c>
      <c r="O3942" s="0" t="n">
        <v>1120</v>
      </c>
      <c r="P3942" s="346" t="n">
        <v>2.2</v>
      </c>
      <c r="Q3942" s="346" t="str">
        <f aca="false">N3942&amp;" "&amp;O3942</f>
        <v>61100 1120</v>
      </c>
      <c r="R3942" s="346" t="str">
        <f aca="false">N3942&amp;" "&amp;M3942&amp;" "&amp;O3942</f>
        <v>61100 9 1120</v>
      </c>
    </row>
    <row r="3943" customFormat="false" ht="11.25" hidden="false" customHeight="true" outlineLevel="0" collapsed="false">
      <c r="K3943" s="0" t="n">
        <v>2015</v>
      </c>
      <c r="L3943" s="0" t="n">
        <v>79</v>
      </c>
      <c r="M3943" s="0" t="n">
        <v>9</v>
      </c>
      <c r="N3943" s="0" t="n">
        <v>61100</v>
      </c>
      <c r="O3943" s="0" t="n">
        <v>1151</v>
      </c>
      <c r="P3943" s="346" t="n">
        <v>3.25</v>
      </c>
      <c r="Q3943" s="346" t="str">
        <f aca="false">N3943&amp;" "&amp;O3943</f>
        <v>61100 1151</v>
      </c>
      <c r="R3943" s="346" t="str">
        <f aca="false">N3943&amp;" "&amp;M3943&amp;" "&amp;O3943</f>
        <v>61100 9 1151</v>
      </c>
    </row>
    <row r="3944" customFormat="false" ht="11.25" hidden="false" customHeight="true" outlineLevel="0" collapsed="false">
      <c r="K3944" s="0" t="n">
        <v>2015</v>
      </c>
      <c r="L3944" s="0" t="n">
        <v>79</v>
      </c>
      <c r="M3944" s="0" t="n">
        <v>9</v>
      </c>
      <c r="N3944" s="0" t="n">
        <v>62100</v>
      </c>
      <c r="O3944" s="0" t="n">
        <v>1111</v>
      </c>
      <c r="P3944" s="346" t="n">
        <v>5</v>
      </c>
      <c r="Q3944" s="346" t="str">
        <f aca="false">N3944&amp;" "&amp;O3944</f>
        <v>62100 1111</v>
      </c>
      <c r="R3944" s="346" t="str">
        <f aca="false">N3944&amp;" "&amp;M3944&amp;" "&amp;O3944</f>
        <v>62100 9 1111</v>
      </c>
    </row>
    <row r="3945" customFormat="false" ht="11.25" hidden="false" customHeight="true" outlineLevel="0" collapsed="false">
      <c r="K3945" s="0" t="n">
        <v>2015</v>
      </c>
      <c r="L3945" s="0" t="n">
        <v>79</v>
      </c>
      <c r="M3945" s="0" t="n">
        <v>9</v>
      </c>
      <c r="N3945" s="0" t="n">
        <v>62100</v>
      </c>
      <c r="O3945" s="0" t="n">
        <v>1112</v>
      </c>
      <c r="P3945" s="346" t="n">
        <v>1</v>
      </c>
      <c r="Q3945" s="346" t="str">
        <f aca="false">N3945&amp;" "&amp;O3945</f>
        <v>62100 1112</v>
      </c>
      <c r="R3945" s="346" t="str">
        <f aca="false">N3945&amp;" "&amp;M3945&amp;" "&amp;O3945</f>
        <v>62100 9 1112</v>
      </c>
    </row>
    <row r="3946" customFormat="false" ht="11.25" hidden="false" customHeight="true" outlineLevel="0" collapsed="false">
      <c r="K3946" s="0" t="n">
        <v>2015</v>
      </c>
      <c r="L3946" s="0" t="n">
        <v>79</v>
      </c>
      <c r="M3946" s="0" t="n">
        <v>9</v>
      </c>
      <c r="N3946" s="0" t="n">
        <v>62100</v>
      </c>
      <c r="O3946" s="0" t="n">
        <v>1130</v>
      </c>
      <c r="P3946" s="346" t="n">
        <v>2.2</v>
      </c>
      <c r="Q3946" s="346" t="str">
        <f aca="false">N3946&amp;" "&amp;O3946</f>
        <v>62100 1130</v>
      </c>
      <c r="R3946" s="346" t="str">
        <f aca="false">N3946&amp;" "&amp;M3946&amp;" "&amp;O3946</f>
        <v>62100 9 1130</v>
      </c>
    </row>
    <row r="3947" customFormat="false" ht="11.25" hidden="false" customHeight="true" outlineLevel="0" collapsed="false">
      <c r="K3947" s="0" t="n">
        <v>2015</v>
      </c>
      <c r="L3947" s="0" t="n">
        <v>79</v>
      </c>
      <c r="M3947" s="0" t="n">
        <v>9</v>
      </c>
      <c r="N3947" s="0" t="n">
        <v>62100</v>
      </c>
      <c r="O3947" s="0" t="n">
        <v>1150</v>
      </c>
      <c r="P3947" s="346" t="n">
        <v>2.78</v>
      </c>
      <c r="Q3947" s="346" t="str">
        <f aca="false">N3947&amp;" "&amp;O3947</f>
        <v>62100 1150</v>
      </c>
      <c r="R3947" s="346" t="str">
        <f aca="false">N3947&amp;" "&amp;M3947&amp;" "&amp;O3947</f>
        <v>62100 9 1150</v>
      </c>
    </row>
    <row r="3948" customFormat="false" ht="11.25" hidden="false" customHeight="true" outlineLevel="0" collapsed="false">
      <c r="K3948" s="0" t="n">
        <v>2015</v>
      </c>
      <c r="L3948" s="0" t="n">
        <v>79</v>
      </c>
      <c r="M3948" s="0" t="n">
        <v>9</v>
      </c>
      <c r="N3948" s="0" t="n">
        <v>62200</v>
      </c>
      <c r="O3948" s="0" t="n">
        <v>1110</v>
      </c>
      <c r="P3948" s="346" t="n">
        <v>0.5</v>
      </c>
      <c r="Q3948" s="346" t="str">
        <f aca="false">N3948&amp;" "&amp;O3948</f>
        <v>62200 1110</v>
      </c>
      <c r="R3948" s="346" t="str">
        <f aca="false">N3948&amp;" "&amp;M3948&amp;" "&amp;O3948</f>
        <v>62200 9 1110</v>
      </c>
    </row>
    <row r="3949" customFormat="false" ht="11.25" hidden="false" customHeight="true" outlineLevel="0" collapsed="false">
      <c r="K3949" s="0" t="n">
        <v>2015</v>
      </c>
      <c r="L3949" s="0" t="n">
        <v>79</v>
      </c>
      <c r="M3949" s="0" t="n">
        <v>9</v>
      </c>
      <c r="N3949" s="0" t="n">
        <v>63000</v>
      </c>
      <c r="O3949" s="0" t="n">
        <v>1160</v>
      </c>
      <c r="P3949" s="346" t="n">
        <v>2</v>
      </c>
      <c r="Q3949" s="346" t="str">
        <f aca="false">N3949&amp;" "&amp;O3949</f>
        <v>63000 1160</v>
      </c>
      <c r="R3949" s="346" t="str">
        <f aca="false">N3949&amp;" "&amp;M3949&amp;" "&amp;O3949</f>
        <v>63000 9 1160</v>
      </c>
    </row>
    <row r="3950" customFormat="false" ht="11.25" hidden="false" customHeight="true" outlineLevel="0" collapsed="false">
      <c r="K3950" s="0" t="n">
        <v>2015</v>
      </c>
      <c r="L3950" s="0" t="n">
        <v>80</v>
      </c>
      <c r="M3950" s="0" t="n">
        <v>9</v>
      </c>
      <c r="N3950" s="0" t="n">
        <v>62200</v>
      </c>
      <c r="O3950" s="0" t="n">
        <v>1130</v>
      </c>
      <c r="P3950" s="346" t="n">
        <v>1.21</v>
      </c>
      <c r="Q3950" s="346" t="str">
        <f aca="false">N3950&amp;" "&amp;O3950</f>
        <v>62200 1130</v>
      </c>
      <c r="R3950" s="346" t="str">
        <f aca="false">N3950&amp;" "&amp;M3950&amp;" "&amp;O3950</f>
        <v>62200 9 1130</v>
      </c>
    </row>
    <row r="3951" customFormat="false" ht="11.25" hidden="false" customHeight="true" outlineLevel="0" collapsed="false">
      <c r="K3951" s="0" t="n">
        <v>2015</v>
      </c>
      <c r="L3951" s="0" t="n">
        <v>80</v>
      </c>
      <c r="M3951" s="0" t="n">
        <v>9</v>
      </c>
      <c r="N3951" s="0" t="n">
        <v>62200</v>
      </c>
      <c r="O3951" s="0" t="n">
        <v>1110</v>
      </c>
      <c r="P3951" s="346" t="n">
        <v>0.3</v>
      </c>
      <c r="Q3951" s="346" t="str">
        <f aca="false">N3951&amp;" "&amp;O3951</f>
        <v>62200 1110</v>
      </c>
      <c r="R3951" s="346" t="str">
        <f aca="false">N3951&amp;" "&amp;M3951&amp;" "&amp;O3951</f>
        <v>62200 9 1110</v>
      </c>
    </row>
    <row r="3952" customFormat="false" ht="11.25" hidden="false" customHeight="true" outlineLevel="0" collapsed="false">
      <c r="K3952" s="0" t="n">
        <v>2015</v>
      </c>
      <c r="L3952" s="0" t="n">
        <v>80</v>
      </c>
      <c r="M3952" s="0" t="n">
        <v>9</v>
      </c>
      <c r="N3952" s="0" t="n">
        <v>62200</v>
      </c>
      <c r="O3952" s="0" t="n">
        <v>1132</v>
      </c>
      <c r="P3952" s="346" t="n">
        <v>9.01</v>
      </c>
      <c r="Q3952" s="346" t="str">
        <f aca="false">N3952&amp;" "&amp;O3952</f>
        <v>62200 1132</v>
      </c>
      <c r="R3952" s="346" t="str">
        <f aca="false">N3952&amp;" "&amp;M3952&amp;" "&amp;O3952</f>
        <v>62200 9 1132</v>
      </c>
    </row>
    <row r="3953" customFormat="false" ht="11.25" hidden="false" customHeight="true" outlineLevel="0" collapsed="false">
      <c r="K3953" s="0" t="n">
        <v>2015</v>
      </c>
      <c r="L3953" s="0" t="n">
        <v>80</v>
      </c>
      <c r="M3953" s="0" t="n">
        <v>9</v>
      </c>
      <c r="N3953" s="0" t="n">
        <v>62200</v>
      </c>
      <c r="O3953" s="0" t="n">
        <v>1150</v>
      </c>
      <c r="P3953" s="346" t="n">
        <v>6.3</v>
      </c>
      <c r="Q3953" s="346" t="str">
        <f aca="false">N3953&amp;" "&amp;O3953</f>
        <v>62200 1150</v>
      </c>
      <c r="R3953" s="346" t="str">
        <f aca="false">N3953&amp;" "&amp;M3953&amp;" "&amp;O3953</f>
        <v>62200 9 1150</v>
      </c>
    </row>
    <row r="3954" customFormat="false" ht="11.25" hidden="false" customHeight="true" outlineLevel="0" collapsed="false">
      <c r="K3954" s="0" t="n">
        <v>2015</v>
      </c>
      <c r="L3954" s="0" t="n">
        <v>80</v>
      </c>
      <c r="M3954" s="0" t="n">
        <v>9</v>
      </c>
      <c r="N3954" s="0" t="n">
        <v>63000</v>
      </c>
      <c r="O3954" s="0" t="n">
        <v>1110</v>
      </c>
      <c r="P3954" s="346" t="n">
        <v>1</v>
      </c>
      <c r="Q3954" s="346" t="str">
        <f aca="false">N3954&amp;" "&amp;O3954</f>
        <v>63000 1110</v>
      </c>
      <c r="R3954" s="346" t="str">
        <f aca="false">N3954&amp;" "&amp;M3954&amp;" "&amp;O3954</f>
        <v>63000 9 1110</v>
      </c>
    </row>
    <row r="3955" customFormat="false" ht="11.25" hidden="false" customHeight="true" outlineLevel="0" collapsed="false">
      <c r="K3955" s="0" t="n">
        <v>2015</v>
      </c>
      <c r="L3955" s="0" t="n">
        <v>80</v>
      </c>
      <c r="M3955" s="0" t="n">
        <v>9</v>
      </c>
      <c r="N3955" s="0" t="n">
        <v>63000</v>
      </c>
      <c r="O3955" s="0" t="n">
        <v>1130</v>
      </c>
      <c r="P3955" s="346" t="n">
        <v>2.34</v>
      </c>
      <c r="Q3955" s="346" t="str">
        <f aca="false">N3955&amp;" "&amp;O3955</f>
        <v>63000 1130</v>
      </c>
      <c r="R3955" s="346" t="str">
        <f aca="false">N3955&amp;" "&amp;M3955&amp;" "&amp;O3955</f>
        <v>63000 9 1130</v>
      </c>
    </row>
    <row r="3956" customFormat="false" ht="11.25" hidden="false" customHeight="true" outlineLevel="0" collapsed="false">
      <c r="K3956" s="0" t="n">
        <v>2015</v>
      </c>
      <c r="L3956" s="0" t="n">
        <v>80</v>
      </c>
      <c r="M3956" s="0" t="n">
        <v>9</v>
      </c>
      <c r="N3956" s="0" t="n">
        <v>63000</v>
      </c>
      <c r="O3956" s="0" t="n">
        <v>1150</v>
      </c>
      <c r="P3956" s="346" t="n">
        <v>2.8</v>
      </c>
      <c r="Q3956" s="346" t="str">
        <f aca="false">N3956&amp;" "&amp;O3956</f>
        <v>63000 1150</v>
      </c>
      <c r="R3956" s="346" t="str">
        <f aca="false">N3956&amp;" "&amp;M3956&amp;" "&amp;O3956</f>
        <v>63000 9 1150</v>
      </c>
    </row>
    <row r="3957" customFormat="false" ht="11.25" hidden="false" customHeight="true" outlineLevel="0" collapsed="false">
      <c r="K3957" s="0" t="n">
        <v>2015</v>
      </c>
      <c r="L3957" s="0" t="n">
        <v>80</v>
      </c>
      <c r="M3957" s="0" t="n">
        <v>9</v>
      </c>
      <c r="N3957" s="0" t="n">
        <v>63000</v>
      </c>
      <c r="O3957" s="0" t="n">
        <v>1160</v>
      </c>
      <c r="P3957" s="346" t="n">
        <v>11.06</v>
      </c>
      <c r="Q3957" s="346" t="str">
        <f aca="false">N3957&amp;" "&amp;O3957</f>
        <v>63000 1160</v>
      </c>
      <c r="R3957" s="346" t="str">
        <f aca="false">N3957&amp;" "&amp;M3957&amp;" "&amp;O3957</f>
        <v>63000 9 1160</v>
      </c>
    </row>
    <row r="3958" customFormat="false" ht="11.25" hidden="false" customHeight="true" outlineLevel="0" collapsed="false">
      <c r="K3958" s="0" t="n">
        <v>2015</v>
      </c>
      <c r="L3958" s="0" t="n">
        <v>80</v>
      </c>
      <c r="M3958" s="0" t="n">
        <v>9</v>
      </c>
      <c r="N3958" s="0" t="n">
        <v>63000</v>
      </c>
      <c r="O3958" s="0" t="n">
        <v>1170</v>
      </c>
      <c r="P3958" s="346" t="n">
        <v>191.09</v>
      </c>
      <c r="Q3958" s="346" t="str">
        <f aca="false">N3958&amp;" "&amp;O3958</f>
        <v>63000 1170</v>
      </c>
      <c r="R3958" s="346" t="str">
        <f aca="false">N3958&amp;" "&amp;M3958&amp;" "&amp;O3958</f>
        <v>63000 9 1170</v>
      </c>
    </row>
    <row r="3959" customFormat="false" ht="11.25" hidden="false" customHeight="true" outlineLevel="0" collapsed="false">
      <c r="K3959" s="0" t="n">
        <v>2015</v>
      </c>
      <c r="L3959" s="0" t="n">
        <v>80</v>
      </c>
      <c r="M3959" s="0" t="n">
        <v>9</v>
      </c>
      <c r="N3959" s="0" t="n">
        <v>64000</v>
      </c>
      <c r="O3959" s="0" t="n">
        <v>1110</v>
      </c>
      <c r="P3959" s="346" t="n">
        <v>1.96</v>
      </c>
      <c r="Q3959" s="346" t="str">
        <f aca="false">N3959&amp;" "&amp;O3959</f>
        <v>64000 1110</v>
      </c>
      <c r="R3959" s="346" t="str">
        <f aca="false">N3959&amp;" "&amp;M3959&amp;" "&amp;O3959</f>
        <v>64000 9 1110</v>
      </c>
    </row>
    <row r="3960" customFormat="false" ht="11.25" hidden="false" customHeight="true" outlineLevel="0" collapsed="false">
      <c r="K3960" s="0" t="n">
        <v>2015</v>
      </c>
      <c r="L3960" s="0" t="n">
        <v>80</v>
      </c>
      <c r="M3960" s="0" t="n">
        <v>9</v>
      </c>
      <c r="N3960" s="0" t="n">
        <v>64000</v>
      </c>
      <c r="O3960" s="0" t="n">
        <v>1130</v>
      </c>
      <c r="P3960" s="346" t="n">
        <v>2</v>
      </c>
      <c r="Q3960" s="346" t="str">
        <f aca="false">N3960&amp;" "&amp;O3960</f>
        <v>64000 1130</v>
      </c>
      <c r="R3960" s="346" t="str">
        <f aca="false">N3960&amp;" "&amp;M3960&amp;" "&amp;O3960</f>
        <v>64000 9 1130</v>
      </c>
    </row>
    <row r="3961" customFormat="false" ht="11.25" hidden="false" customHeight="true" outlineLevel="0" collapsed="false">
      <c r="K3961" s="0" t="n">
        <v>2015</v>
      </c>
      <c r="L3961" s="0" t="n">
        <v>80</v>
      </c>
      <c r="M3961" s="0" t="n">
        <v>9</v>
      </c>
      <c r="N3961" s="0" t="n">
        <v>64000</v>
      </c>
      <c r="O3961" s="0" t="n">
        <v>1150</v>
      </c>
      <c r="P3961" s="346" t="n">
        <v>1</v>
      </c>
      <c r="Q3961" s="346" t="str">
        <f aca="false">N3961&amp;" "&amp;O3961</f>
        <v>64000 1150</v>
      </c>
      <c r="R3961" s="346" t="str">
        <f aca="false">N3961&amp;" "&amp;M3961&amp;" "&amp;O3961</f>
        <v>64000 9 1150</v>
      </c>
    </row>
    <row r="3962" customFormat="false" ht="11.25" hidden="false" customHeight="true" outlineLevel="0" collapsed="false">
      <c r="K3962" s="0" t="n">
        <v>2015</v>
      </c>
      <c r="L3962" s="0" t="n">
        <v>80</v>
      </c>
      <c r="M3962" s="0" t="n">
        <v>9</v>
      </c>
      <c r="N3962" s="0" t="n">
        <v>64000</v>
      </c>
      <c r="O3962" s="0" t="n">
        <v>1160</v>
      </c>
      <c r="P3962" s="346" t="n">
        <v>27.69</v>
      </c>
      <c r="Q3962" s="346" t="str">
        <f aca="false">N3962&amp;" "&amp;O3962</f>
        <v>64000 1160</v>
      </c>
      <c r="R3962" s="346" t="str">
        <f aca="false">N3962&amp;" "&amp;M3962&amp;" "&amp;O3962</f>
        <v>64000 9 1160</v>
      </c>
    </row>
    <row r="3963" customFormat="false" ht="11.25" hidden="false" customHeight="true" outlineLevel="0" collapsed="false">
      <c r="K3963" s="0" t="n">
        <v>2015</v>
      </c>
      <c r="L3963" s="0" t="n">
        <v>80</v>
      </c>
      <c r="M3963" s="0" t="n">
        <v>9</v>
      </c>
      <c r="N3963" s="0" t="n">
        <v>64000</v>
      </c>
      <c r="O3963" s="0" t="n">
        <v>1180</v>
      </c>
      <c r="P3963" s="346" t="n">
        <v>67.05</v>
      </c>
      <c r="Q3963" s="346" t="str">
        <f aca="false">N3963&amp;" "&amp;O3963</f>
        <v>64000 1180</v>
      </c>
      <c r="R3963" s="346" t="str">
        <f aca="false">N3963&amp;" "&amp;M3963&amp;" "&amp;O3963</f>
        <v>64000 9 1180</v>
      </c>
    </row>
    <row r="3964" customFormat="false" ht="11.25" hidden="false" customHeight="true" outlineLevel="0" collapsed="false">
      <c r="K3964" s="0" t="n">
        <v>2015</v>
      </c>
      <c r="L3964" s="0" t="n">
        <v>80</v>
      </c>
      <c r="M3964" s="0" t="n">
        <v>9</v>
      </c>
      <c r="N3964" s="0" t="n">
        <v>65000</v>
      </c>
      <c r="O3964" s="0" t="n">
        <v>1110</v>
      </c>
      <c r="P3964" s="346" t="n">
        <v>1</v>
      </c>
      <c r="Q3964" s="346" t="str">
        <f aca="false">N3964&amp;" "&amp;O3964</f>
        <v>65000 1110</v>
      </c>
      <c r="R3964" s="346" t="str">
        <f aca="false">N3964&amp;" "&amp;M3964&amp;" "&amp;O3964</f>
        <v>65000 9 1110</v>
      </c>
    </row>
    <row r="3965" customFormat="false" ht="11.25" hidden="false" customHeight="true" outlineLevel="0" collapsed="false">
      <c r="K3965" s="0" t="n">
        <v>2015</v>
      </c>
      <c r="L3965" s="0" t="n">
        <v>80</v>
      </c>
      <c r="M3965" s="0" t="n">
        <v>9</v>
      </c>
      <c r="N3965" s="0" t="n">
        <v>65000</v>
      </c>
      <c r="O3965" s="0" t="n">
        <v>1130</v>
      </c>
      <c r="P3965" s="346" t="n">
        <v>2.99</v>
      </c>
      <c r="Q3965" s="346" t="str">
        <f aca="false">N3965&amp;" "&amp;O3965</f>
        <v>65000 1130</v>
      </c>
      <c r="R3965" s="346" t="str">
        <f aca="false">N3965&amp;" "&amp;M3965&amp;" "&amp;O3965</f>
        <v>65000 9 1130</v>
      </c>
    </row>
    <row r="3966" customFormat="false" ht="11.25" hidden="false" customHeight="true" outlineLevel="0" collapsed="false">
      <c r="K3966" s="0" t="n">
        <v>2015</v>
      </c>
      <c r="L3966" s="0" t="n">
        <v>80</v>
      </c>
      <c r="M3966" s="0" t="n">
        <v>9</v>
      </c>
      <c r="N3966" s="0" t="n">
        <v>65000</v>
      </c>
      <c r="O3966" s="0" t="n">
        <v>1190</v>
      </c>
      <c r="P3966" s="346" t="n">
        <v>106.08</v>
      </c>
      <c r="Q3966" s="346" t="str">
        <f aca="false">N3966&amp;" "&amp;O3966</f>
        <v>65000 1190</v>
      </c>
      <c r="R3966" s="346" t="str">
        <f aca="false">N3966&amp;" "&amp;M3966&amp;" "&amp;O3966</f>
        <v>65000 9 1190</v>
      </c>
    </row>
    <row r="3967" customFormat="false" ht="11.25" hidden="false" customHeight="true" outlineLevel="0" collapsed="false">
      <c r="K3967" s="0" t="n">
        <v>2015</v>
      </c>
      <c r="L3967" s="0" t="n">
        <v>80</v>
      </c>
      <c r="M3967" s="0" t="n">
        <v>9</v>
      </c>
      <c r="N3967" s="0" t="n">
        <v>66000</v>
      </c>
      <c r="O3967" s="0" t="n">
        <v>1130</v>
      </c>
      <c r="P3967" s="346" t="n">
        <v>2.94</v>
      </c>
      <c r="Q3967" s="346" t="str">
        <f aca="false">N3967&amp;" "&amp;O3967</f>
        <v>66000 1130</v>
      </c>
      <c r="R3967" s="346" t="str">
        <f aca="false">N3967&amp;" "&amp;M3967&amp;" "&amp;O3967</f>
        <v>66000 9 1130</v>
      </c>
    </row>
    <row r="3968" customFormat="false" ht="11.25" hidden="false" customHeight="true" outlineLevel="0" collapsed="false">
      <c r="K3968" s="0" t="n">
        <v>2015</v>
      </c>
      <c r="L3968" s="0" t="n">
        <v>80</v>
      </c>
      <c r="M3968" s="0" t="n">
        <v>9</v>
      </c>
      <c r="N3968" s="0" t="n">
        <v>66000</v>
      </c>
      <c r="O3968" s="0" t="n">
        <v>1150</v>
      </c>
      <c r="P3968" s="346" t="n">
        <v>1</v>
      </c>
      <c r="Q3968" s="346" t="str">
        <f aca="false">N3968&amp;" "&amp;O3968</f>
        <v>66000 1150</v>
      </c>
      <c r="R3968" s="346" t="str">
        <f aca="false">N3968&amp;" "&amp;M3968&amp;" "&amp;O3968</f>
        <v>66000 9 1150</v>
      </c>
    </row>
    <row r="3969" customFormat="false" ht="11.25" hidden="false" customHeight="true" outlineLevel="0" collapsed="false">
      <c r="K3969" s="0" t="n">
        <v>2015</v>
      </c>
      <c r="L3969" s="0" t="n">
        <v>80</v>
      </c>
      <c r="M3969" s="0" t="n">
        <v>9</v>
      </c>
      <c r="N3969" s="0" t="n">
        <v>68000</v>
      </c>
      <c r="O3969" s="0" t="n">
        <v>1110</v>
      </c>
      <c r="P3969" s="346" t="n">
        <v>1</v>
      </c>
      <c r="Q3969" s="346" t="str">
        <f aca="false">N3969&amp;" "&amp;O3969</f>
        <v>68000 1110</v>
      </c>
      <c r="R3969" s="346" t="str">
        <f aca="false">N3969&amp;" "&amp;M3969&amp;" "&amp;O3969</f>
        <v>68000 9 1110</v>
      </c>
    </row>
    <row r="3970" customFormat="false" ht="11.25" hidden="false" customHeight="true" outlineLevel="0" collapsed="false">
      <c r="K3970" s="0" t="n">
        <v>2015</v>
      </c>
      <c r="L3970" s="0" t="n">
        <v>80</v>
      </c>
      <c r="M3970" s="0" t="n">
        <v>9</v>
      </c>
      <c r="N3970" s="0" t="n">
        <v>68000</v>
      </c>
      <c r="O3970" s="0" t="n">
        <v>1120</v>
      </c>
      <c r="P3970" s="346" t="n">
        <v>11.87</v>
      </c>
      <c r="Q3970" s="346" t="str">
        <f aca="false">N3970&amp;" "&amp;O3970</f>
        <v>68000 1120</v>
      </c>
      <c r="R3970" s="346" t="str">
        <f aca="false">N3970&amp;" "&amp;M3970&amp;" "&amp;O3970</f>
        <v>68000 9 1120</v>
      </c>
    </row>
    <row r="3971" customFormat="false" ht="11.25" hidden="false" customHeight="true" outlineLevel="0" collapsed="false">
      <c r="K3971" s="0" t="n">
        <v>2015</v>
      </c>
      <c r="L3971" s="0" t="n">
        <v>80</v>
      </c>
      <c r="M3971" s="0" t="n">
        <v>9</v>
      </c>
      <c r="N3971" s="0" t="n">
        <v>68000</v>
      </c>
      <c r="O3971" s="0" t="n">
        <v>1141</v>
      </c>
      <c r="P3971" s="346" t="n">
        <v>21.17</v>
      </c>
      <c r="Q3971" s="346" t="str">
        <f aca="false">N3971&amp;" "&amp;O3971</f>
        <v>68000 1141</v>
      </c>
      <c r="R3971" s="346" t="str">
        <f aca="false">N3971&amp;" "&amp;M3971&amp;" "&amp;O3971</f>
        <v>68000 9 1141</v>
      </c>
    </row>
    <row r="3972" customFormat="false" ht="11.25" hidden="false" customHeight="true" outlineLevel="0" collapsed="false">
      <c r="K3972" s="0" t="n">
        <v>2015</v>
      </c>
      <c r="L3972" s="0" t="n">
        <v>80</v>
      </c>
      <c r="M3972" s="0" t="n">
        <v>2</v>
      </c>
      <c r="N3972" s="0" t="n">
        <v>61100</v>
      </c>
      <c r="O3972" s="0" t="n">
        <v>1120</v>
      </c>
      <c r="P3972" s="346" t="n">
        <v>629.32</v>
      </c>
      <c r="Q3972" s="346" t="str">
        <f aca="false">N3972&amp;" "&amp;O3972</f>
        <v>61100 1120</v>
      </c>
      <c r="R3972" s="346" t="str">
        <f aca="false">N3972&amp;" "&amp;M3972&amp;" "&amp;O3972</f>
        <v>61100 2 1120</v>
      </c>
    </row>
    <row r="3973" customFormat="false" ht="11.25" hidden="false" customHeight="true" outlineLevel="0" collapsed="false">
      <c r="K3973" s="0" t="n">
        <v>2015</v>
      </c>
      <c r="L3973" s="0" t="n">
        <v>80</v>
      </c>
      <c r="M3973" s="0" t="n">
        <v>2</v>
      </c>
      <c r="N3973" s="0" t="n">
        <v>61100</v>
      </c>
      <c r="O3973" s="0" t="n">
        <v>1151</v>
      </c>
      <c r="P3973" s="346" t="n">
        <v>208.31</v>
      </c>
      <c r="Q3973" s="346" t="str">
        <f aca="false">N3973&amp;" "&amp;O3973</f>
        <v>61100 1151</v>
      </c>
      <c r="R3973" s="346" t="str">
        <f aca="false">N3973&amp;" "&amp;M3973&amp;" "&amp;O3973</f>
        <v>61100 2 1151</v>
      </c>
    </row>
    <row r="3974" customFormat="false" ht="11.25" hidden="false" customHeight="true" outlineLevel="0" collapsed="false">
      <c r="K3974" s="0" t="n">
        <v>2015</v>
      </c>
      <c r="L3974" s="0" t="n">
        <v>80</v>
      </c>
      <c r="M3974" s="0" t="n">
        <v>2</v>
      </c>
      <c r="N3974" s="0" t="n">
        <v>61100</v>
      </c>
      <c r="O3974" s="0" t="n">
        <v>1520</v>
      </c>
      <c r="P3974" s="346" t="n">
        <v>31.13</v>
      </c>
      <c r="Q3974" s="346" t="str">
        <f aca="false">N3974&amp;" "&amp;O3974</f>
        <v>61100 1520</v>
      </c>
      <c r="R3974" s="346" t="str">
        <f aca="false">N3974&amp;" "&amp;M3974&amp;" "&amp;O3974</f>
        <v>61100 2 1520</v>
      </c>
    </row>
    <row r="3975" customFormat="false" ht="11.25" hidden="false" customHeight="true" outlineLevel="0" collapsed="false">
      <c r="K3975" s="0" t="n">
        <v>2015</v>
      </c>
      <c r="L3975" s="0" t="n">
        <v>80</v>
      </c>
      <c r="M3975" s="0" t="n">
        <v>2</v>
      </c>
      <c r="N3975" s="0" t="n">
        <v>61210</v>
      </c>
      <c r="O3975" s="0" t="n">
        <v>1120</v>
      </c>
      <c r="P3975" s="346" t="n">
        <v>23.73</v>
      </c>
      <c r="Q3975" s="346" t="str">
        <f aca="false">N3975&amp;" "&amp;O3975</f>
        <v>61210 1120</v>
      </c>
      <c r="R3975" s="346" t="str">
        <f aca="false">N3975&amp;" "&amp;M3975&amp;" "&amp;O3975</f>
        <v>61210 2 1120</v>
      </c>
    </row>
    <row r="3976" customFormat="false" ht="11.25" hidden="false" customHeight="true" outlineLevel="0" collapsed="false">
      <c r="K3976" s="0" t="n">
        <v>2015</v>
      </c>
      <c r="L3976" s="0" t="n">
        <v>80</v>
      </c>
      <c r="M3976" s="0" t="n">
        <v>2</v>
      </c>
      <c r="N3976" s="0" t="n">
        <v>61210</v>
      </c>
      <c r="O3976" s="0" t="n">
        <v>1150</v>
      </c>
      <c r="P3976" s="346" t="n">
        <v>0.57</v>
      </c>
      <c r="Q3976" s="346" t="str">
        <f aca="false">N3976&amp;" "&amp;O3976</f>
        <v>61210 1150</v>
      </c>
      <c r="R3976" s="346" t="str">
        <f aca="false">N3976&amp;" "&amp;M3976&amp;" "&amp;O3976</f>
        <v>61210 2 1150</v>
      </c>
    </row>
    <row r="3977" customFormat="false" ht="11.25" hidden="false" customHeight="true" outlineLevel="0" collapsed="false">
      <c r="K3977" s="0" t="n">
        <v>2015</v>
      </c>
      <c r="L3977" s="0" t="n">
        <v>80</v>
      </c>
      <c r="M3977" s="0" t="n">
        <v>2</v>
      </c>
      <c r="N3977" s="0" t="n">
        <v>61230</v>
      </c>
      <c r="O3977" s="0" t="n">
        <v>1120</v>
      </c>
      <c r="P3977" s="346" t="n">
        <v>0.3</v>
      </c>
      <c r="Q3977" s="346" t="str">
        <f aca="false">N3977&amp;" "&amp;O3977</f>
        <v>61230 1120</v>
      </c>
      <c r="R3977" s="346" t="str">
        <f aca="false">N3977&amp;" "&amp;M3977&amp;" "&amp;O3977</f>
        <v>61230 2 1120</v>
      </c>
    </row>
    <row r="3978" customFormat="false" ht="11.25" hidden="false" customHeight="true" outlineLevel="0" collapsed="false">
      <c r="K3978" s="0" t="n">
        <v>2015</v>
      </c>
      <c r="L3978" s="0" t="n">
        <v>80</v>
      </c>
      <c r="M3978" s="0" t="n">
        <v>2</v>
      </c>
      <c r="N3978" s="0" t="n">
        <v>61310</v>
      </c>
      <c r="O3978" s="0" t="n">
        <v>1110</v>
      </c>
      <c r="P3978" s="346" t="n">
        <v>1.97</v>
      </c>
      <c r="Q3978" s="346" t="str">
        <f aca="false">N3978&amp;" "&amp;O3978</f>
        <v>61310 1110</v>
      </c>
      <c r="R3978" s="346" t="str">
        <f aca="false">N3978&amp;" "&amp;M3978&amp;" "&amp;O3978</f>
        <v>61310 2 1110</v>
      </c>
    </row>
    <row r="3979" customFormat="false" ht="11.25" hidden="false" customHeight="true" outlineLevel="0" collapsed="false">
      <c r="K3979" s="0" t="n">
        <v>2015</v>
      </c>
      <c r="L3979" s="0" t="n">
        <v>80</v>
      </c>
      <c r="M3979" s="0" t="n">
        <v>2</v>
      </c>
      <c r="N3979" s="0" t="n">
        <v>61310</v>
      </c>
      <c r="O3979" s="0" t="n">
        <v>1120</v>
      </c>
      <c r="P3979" s="346" t="n">
        <v>9.06</v>
      </c>
      <c r="Q3979" s="346" t="str">
        <f aca="false">N3979&amp;" "&amp;O3979</f>
        <v>61310 1120</v>
      </c>
      <c r="R3979" s="346" t="str">
        <f aca="false">N3979&amp;" "&amp;M3979&amp;" "&amp;O3979</f>
        <v>61310 2 1120</v>
      </c>
    </row>
    <row r="3980" customFormat="false" ht="11.25" hidden="false" customHeight="true" outlineLevel="0" collapsed="false">
      <c r="K3980" s="0" t="n">
        <v>2015</v>
      </c>
      <c r="L3980" s="0" t="n">
        <v>80</v>
      </c>
      <c r="M3980" s="0" t="n">
        <v>2</v>
      </c>
      <c r="N3980" s="0" t="n">
        <v>61310</v>
      </c>
      <c r="O3980" s="0" t="n">
        <v>1150</v>
      </c>
      <c r="P3980" s="346" t="n">
        <v>4.65</v>
      </c>
      <c r="Q3980" s="346" t="str">
        <f aca="false">N3980&amp;" "&amp;O3980</f>
        <v>61310 1150</v>
      </c>
      <c r="R3980" s="346" t="str">
        <f aca="false">N3980&amp;" "&amp;M3980&amp;" "&amp;O3980</f>
        <v>61310 2 1150</v>
      </c>
    </row>
    <row r="3981" customFormat="false" ht="11.25" hidden="false" customHeight="true" outlineLevel="0" collapsed="false">
      <c r="K3981" s="0" t="n">
        <v>2015</v>
      </c>
      <c r="L3981" s="0" t="n">
        <v>80</v>
      </c>
      <c r="M3981" s="0" t="n">
        <v>2</v>
      </c>
      <c r="N3981" s="0" t="n">
        <v>61320</v>
      </c>
      <c r="O3981" s="0" t="n">
        <v>1122</v>
      </c>
      <c r="P3981" s="346" t="n">
        <v>18.76</v>
      </c>
      <c r="Q3981" s="346" t="str">
        <f aca="false">N3981&amp;" "&amp;O3981</f>
        <v>61320 1122</v>
      </c>
      <c r="R3981" s="346" t="str">
        <f aca="false">N3981&amp;" "&amp;M3981&amp;" "&amp;O3981</f>
        <v>61320 2 1122</v>
      </c>
    </row>
    <row r="3982" customFormat="false" ht="11.25" hidden="false" customHeight="true" outlineLevel="0" collapsed="false">
      <c r="K3982" s="0" t="n">
        <v>2015</v>
      </c>
      <c r="L3982" s="0" t="n">
        <v>80</v>
      </c>
      <c r="M3982" s="0" t="n">
        <v>2</v>
      </c>
      <c r="N3982" s="0" t="n">
        <v>61320</v>
      </c>
      <c r="O3982" s="0" t="n">
        <v>1140</v>
      </c>
      <c r="P3982" s="346" t="n">
        <v>1.6</v>
      </c>
      <c r="Q3982" s="346" t="str">
        <f aca="false">N3982&amp;" "&amp;O3982</f>
        <v>61320 1140</v>
      </c>
      <c r="R3982" s="346" t="str">
        <f aca="false">N3982&amp;" "&amp;M3982&amp;" "&amp;O3982</f>
        <v>61320 2 1140</v>
      </c>
    </row>
    <row r="3983" customFormat="false" ht="11.25" hidden="false" customHeight="true" outlineLevel="0" collapsed="false">
      <c r="K3983" s="0" t="n">
        <v>2015</v>
      </c>
      <c r="L3983" s="0" t="n">
        <v>80</v>
      </c>
      <c r="M3983" s="0" t="n">
        <v>2</v>
      </c>
      <c r="N3983" s="0" t="n">
        <v>61410</v>
      </c>
      <c r="O3983" s="0" t="n">
        <v>1126</v>
      </c>
      <c r="P3983" s="346" t="n">
        <v>19.24</v>
      </c>
      <c r="Q3983" s="346" t="str">
        <f aca="false">N3983&amp;" "&amp;O3983</f>
        <v>61410 1126</v>
      </c>
      <c r="R3983" s="346" t="str">
        <f aca="false">N3983&amp;" "&amp;M3983&amp;" "&amp;O3983</f>
        <v>61410 2 1126</v>
      </c>
    </row>
    <row r="3984" customFormat="false" ht="11.25" hidden="false" customHeight="true" outlineLevel="0" collapsed="false">
      <c r="K3984" s="0" t="n">
        <v>2015</v>
      </c>
      <c r="L3984" s="0" t="n">
        <v>80</v>
      </c>
      <c r="M3984" s="0" t="n">
        <v>2</v>
      </c>
      <c r="N3984" s="0" t="n">
        <v>61410</v>
      </c>
      <c r="O3984" s="0" t="n">
        <v>1127</v>
      </c>
      <c r="P3984" s="346" t="n">
        <v>10.73</v>
      </c>
      <c r="Q3984" s="346" t="str">
        <f aca="false">N3984&amp;" "&amp;O3984</f>
        <v>61410 1127</v>
      </c>
      <c r="R3984" s="346" t="str">
        <f aca="false">N3984&amp;" "&amp;M3984&amp;" "&amp;O3984</f>
        <v>61410 2 1127</v>
      </c>
    </row>
    <row r="3985" customFormat="false" ht="11.25" hidden="false" customHeight="true" outlineLevel="0" collapsed="false">
      <c r="K3985" s="0" t="n">
        <v>2015</v>
      </c>
      <c r="L3985" s="0" t="n">
        <v>80</v>
      </c>
      <c r="M3985" s="0" t="n">
        <v>2</v>
      </c>
      <c r="N3985" s="0" t="n">
        <v>61410</v>
      </c>
      <c r="O3985" s="0" t="n">
        <v>1150</v>
      </c>
      <c r="P3985" s="346" t="n">
        <v>16.29</v>
      </c>
      <c r="Q3985" s="346" t="str">
        <f aca="false">N3985&amp;" "&amp;O3985</f>
        <v>61410 1150</v>
      </c>
      <c r="R3985" s="346" t="str">
        <f aca="false">N3985&amp;" "&amp;M3985&amp;" "&amp;O3985</f>
        <v>61410 2 1150</v>
      </c>
    </row>
    <row r="3986" customFormat="false" ht="11.25" hidden="false" customHeight="true" outlineLevel="0" collapsed="false">
      <c r="K3986" s="0" t="n">
        <v>2015</v>
      </c>
      <c r="L3986" s="0" t="n">
        <v>80</v>
      </c>
      <c r="M3986" s="0" t="n">
        <v>3</v>
      </c>
      <c r="N3986" s="0" t="n">
        <v>61100</v>
      </c>
      <c r="O3986" s="0" t="n">
        <v>1120</v>
      </c>
      <c r="P3986" s="346" t="n">
        <v>460.47</v>
      </c>
      <c r="Q3986" s="346" t="str">
        <f aca="false">N3986&amp;" "&amp;O3986</f>
        <v>61100 1120</v>
      </c>
      <c r="R3986" s="346" t="str">
        <f aca="false">N3986&amp;" "&amp;M3986&amp;" "&amp;O3986</f>
        <v>61100 3 1120</v>
      </c>
    </row>
    <row r="3987" customFormat="false" ht="11.25" hidden="false" customHeight="true" outlineLevel="0" collapsed="false">
      <c r="K3987" s="0" t="n">
        <v>2015</v>
      </c>
      <c r="L3987" s="0" t="n">
        <v>80</v>
      </c>
      <c r="M3987" s="0" t="n">
        <v>3</v>
      </c>
      <c r="N3987" s="0" t="n">
        <v>61100</v>
      </c>
      <c r="O3987" s="0" t="n">
        <v>1151</v>
      </c>
      <c r="P3987" s="346" t="n">
        <v>81.78</v>
      </c>
      <c r="Q3987" s="346" t="str">
        <f aca="false">N3987&amp;" "&amp;O3987</f>
        <v>61100 1151</v>
      </c>
      <c r="R3987" s="346" t="str">
        <f aca="false">N3987&amp;" "&amp;M3987&amp;" "&amp;O3987</f>
        <v>61100 3 1151</v>
      </c>
    </row>
    <row r="3988" customFormat="false" ht="11.25" hidden="false" customHeight="true" outlineLevel="0" collapsed="false">
      <c r="K3988" s="0" t="n">
        <v>2015</v>
      </c>
      <c r="L3988" s="0" t="n">
        <v>80</v>
      </c>
      <c r="M3988" s="0" t="n">
        <v>3</v>
      </c>
      <c r="N3988" s="0" t="n">
        <v>61100</v>
      </c>
      <c r="O3988" s="0" t="n">
        <v>1520</v>
      </c>
      <c r="P3988" s="346" t="n">
        <v>19.62</v>
      </c>
      <c r="Q3988" s="346" t="str">
        <f aca="false">N3988&amp;" "&amp;O3988</f>
        <v>61100 1520</v>
      </c>
      <c r="R3988" s="346" t="str">
        <f aca="false">N3988&amp;" "&amp;M3988&amp;" "&amp;O3988</f>
        <v>61100 3 1520</v>
      </c>
    </row>
    <row r="3989" customFormat="false" ht="11.25" hidden="false" customHeight="true" outlineLevel="0" collapsed="false">
      <c r="K3989" s="0" t="n">
        <v>2015</v>
      </c>
      <c r="L3989" s="0" t="n">
        <v>80</v>
      </c>
      <c r="M3989" s="0" t="n">
        <v>3</v>
      </c>
      <c r="N3989" s="0" t="n">
        <v>61210</v>
      </c>
      <c r="O3989" s="0" t="n">
        <v>1120</v>
      </c>
      <c r="P3989" s="346" t="n">
        <v>24</v>
      </c>
      <c r="Q3989" s="346" t="str">
        <f aca="false">N3989&amp;" "&amp;O3989</f>
        <v>61210 1120</v>
      </c>
      <c r="R3989" s="346" t="str">
        <f aca="false">N3989&amp;" "&amp;M3989&amp;" "&amp;O3989</f>
        <v>61210 3 1120</v>
      </c>
    </row>
    <row r="3990" customFormat="false" ht="11.25" hidden="false" customHeight="true" outlineLevel="0" collapsed="false">
      <c r="K3990" s="0" t="n">
        <v>2015</v>
      </c>
      <c r="L3990" s="0" t="n">
        <v>80</v>
      </c>
      <c r="M3990" s="0" t="n">
        <v>3</v>
      </c>
      <c r="N3990" s="0" t="n">
        <v>61210</v>
      </c>
      <c r="O3990" s="0" t="n">
        <v>1150</v>
      </c>
      <c r="P3990" s="346" t="n">
        <v>1.18</v>
      </c>
      <c r="Q3990" s="346" t="str">
        <f aca="false">N3990&amp;" "&amp;O3990</f>
        <v>61210 1150</v>
      </c>
      <c r="R3990" s="346" t="str">
        <f aca="false">N3990&amp;" "&amp;M3990&amp;" "&amp;O3990</f>
        <v>61210 3 1150</v>
      </c>
    </row>
    <row r="3991" customFormat="false" ht="11.25" hidden="false" customHeight="true" outlineLevel="0" collapsed="false">
      <c r="K3991" s="0" t="n">
        <v>2015</v>
      </c>
      <c r="L3991" s="0" t="n">
        <v>80</v>
      </c>
      <c r="M3991" s="0" t="n">
        <v>3</v>
      </c>
      <c r="N3991" s="0" t="n">
        <v>61220</v>
      </c>
      <c r="O3991" s="0" t="n">
        <v>1130</v>
      </c>
      <c r="P3991" s="346" t="n">
        <v>4</v>
      </c>
      <c r="Q3991" s="346" t="str">
        <f aca="false">N3991&amp;" "&amp;O3991</f>
        <v>61220 1130</v>
      </c>
      <c r="R3991" s="346" t="str">
        <f aca="false">N3991&amp;" "&amp;M3991&amp;" "&amp;O3991</f>
        <v>61220 3 1130</v>
      </c>
    </row>
    <row r="3992" customFormat="false" ht="11.25" hidden="false" customHeight="true" outlineLevel="0" collapsed="false">
      <c r="K3992" s="0" t="n">
        <v>2015</v>
      </c>
      <c r="L3992" s="0" t="n">
        <v>80</v>
      </c>
      <c r="M3992" s="0" t="n">
        <v>3</v>
      </c>
      <c r="N3992" s="0" t="n">
        <v>61230</v>
      </c>
      <c r="O3992" s="0" t="n">
        <v>1120</v>
      </c>
      <c r="P3992" s="346" t="n">
        <v>1.26</v>
      </c>
      <c r="Q3992" s="346" t="str">
        <f aca="false">N3992&amp;" "&amp;O3992</f>
        <v>61230 1120</v>
      </c>
      <c r="R3992" s="346" t="str">
        <f aca="false">N3992&amp;" "&amp;M3992&amp;" "&amp;O3992</f>
        <v>61230 3 1120</v>
      </c>
    </row>
    <row r="3993" customFormat="false" ht="11.25" hidden="false" customHeight="true" outlineLevel="0" collapsed="false">
      <c r="K3993" s="0" t="n">
        <v>2015</v>
      </c>
      <c r="L3993" s="0" t="n">
        <v>80</v>
      </c>
      <c r="M3993" s="0" t="n">
        <v>3</v>
      </c>
      <c r="N3993" s="0" t="n">
        <v>61310</v>
      </c>
      <c r="O3993" s="0" t="n">
        <v>1110</v>
      </c>
      <c r="P3993" s="346" t="n">
        <v>2</v>
      </c>
      <c r="Q3993" s="346" t="str">
        <f aca="false">N3993&amp;" "&amp;O3993</f>
        <v>61310 1110</v>
      </c>
      <c r="R3993" s="346" t="str">
        <f aca="false">N3993&amp;" "&amp;M3993&amp;" "&amp;O3993</f>
        <v>61310 3 1110</v>
      </c>
    </row>
    <row r="3994" customFormat="false" ht="11.25" hidden="false" customHeight="true" outlineLevel="0" collapsed="false">
      <c r="K3994" s="0" t="n">
        <v>2015</v>
      </c>
      <c r="L3994" s="0" t="n">
        <v>80</v>
      </c>
      <c r="M3994" s="0" t="n">
        <v>3</v>
      </c>
      <c r="N3994" s="0" t="n">
        <v>61310</v>
      </c>
      <c r="O3994" s="0" t="n">
        <v>1120</v>
      </c>
      <c r="P3994" s="346" t="n">
        <v>9.13</v>
      </c>
      <c r="Q3994" s="346" t="str">
        <f aca="false">N3994&amp;" "&amp;O3994</f>
        <v>61310 1120</v>
      </c>
      <c r="R3994" s="346" t="str">
        <f aca="false">N3994&amp;" "&amp;M3994&amp;" "&amp;O3994</f>
        <v>61310 3 1120</v>
      </c>
    </row>
    <row r="3995" customFormat="false" ht="11.25" hidden="false" customHeight="true" outlineLevel="0" collapsed="false">
      <c r="K3995" s="0" t="n">
        <v>2015</v>
      </c>
      <c r="L3995" s="0" t="n">
        <v>80</v>
      </c>
      <c r="M3995" s="0" t="n">
        <v>3</v>
      </c>
      <c r="N3995" s="0" t="n">
        <v>61310</v>
      </c>
      <c r="O3995" s="0" t="n">
        <v>1150</v>
      </c>
      <c r="P3995" s="346" t="n">
        <v>2</v>
      </c>
      <c r="Q3995" s="346" t="str">
        <f aca="false">N3995&amp;" "&amp;O3995</f>
        <v>61310 1150</v>
      </c>
      <c r="R3995" s="346" t="str">
        <f aca="false">N3995&amp;" "&amp;M3995&amp;" "&amp;O3995</f>
        <v>61310 3 1150</v>
      </c>
    </row>
    <row r="3996" customFormat="false" ht="11.25" hidden="false" customHeight="true" outlineLevel="0" collapsed="false">
      <c r="K3996" s="0" t="n">
        <v>2015</v>
      </c>
      <c r="L3996" s="0" t="n">
        <v>80</v>
      </c>
      <c r="M3996" s="0" t="n">
        <v>3</v>
      </c>
      <c r="N3996" s="0" t="n">
        <v>61320</v>
      </c>
      <c r="O3996" s="0" t="n">
        <v>1122</v>
      </c>
      <c r="P3996" s="346" t="n">
        <v>6</v>
      </c>
      <c r="Q3996" s="346" t="str">
        <f aca="false">N3996&amp;" "&amp;O3996</f>
        <v>61320 1122</v>
      </c>
      <c r="R3996" s="346" t="str">
        <f aca="false">N3996&amp;" "&amp;M3996&amp;" "&amp;O3996</f>
        <v>61320 3 1122</v>
      </c>
    </row>
    <row r="3997" customFormat="false" ht="11.25" hidden="false" customHeight="true" outlineLevel="0" collapsed="false">
      <c r="K3997" s="0" t="n">
        <v>2015</v>
      </c>
      <c r="L3997" s="0" t="n">
        <v>80</v>
      </c>
      <c r="M3997" s="0" t="n">
        <v>3</v>
      </c>
      <c r="N3997" s="0" t="n">
        <v>61320</v>
      </c>
      <c r="O3997" s="0" t="n">
        <v>1140</v>
      </c>
      <c r="P3997" s="346" t="n">
        <v>1.5</v>
      </c>
      <c r="Q3997" s="346" t="str">
        <f aca="false">N3997&amp;" "&amp;O3997</f>
        <v>61320 1140</v>
      </c>
      <c r="R3997" s="346" t="str">
        <f aca="false">N3997&amp;" "&amp;M3997&amp;" "&amp;O3997</f>
        <v>61320 3 1140</v>
      </c>
    </row>
    <row r="3998" customFormat="false" ht="11.25" hidden="false" customHeight="true" outlineLevel="0" collapsed="false">
      <c r="K3998" s="0" t="n">
        <v>2015</v>
      </c>
      <c r="L3998" s="0" t="n">
        <v>80</v>
      </c>
      <c r="M3998" s="0" t="n">
        <v>3</v>
      </c>
      <c r="N3998" s="0" t="n">
        <v>61410</v>
      </c>
      <c r="O3998" s="0" t="n">
        <v>1126</v>
      </c>
      <c r="P3998" s="346" t="n">
        <v>7.63</v>
      </c>
      <c r="Q3998" s="346" t="str">
        <f aca="false">N3998&amp;" "&amp;O3998</f>
        <v>61410 1126</v>
      </c>
      <c r="R3998" s="346" t="str">
        <f aca="false">N3998&amp;" "&amp;M3998&amp;" "&amp;O3998</f>
        <v>61410 3 1126</v>
      </c>
    </row>
    <row r="3999" customFormat="false" ht="11.25" hidden="false" customHeight="true" outlineLevel="0" collapsed="false">
      <c r="K3999" s="0" t="n">
        <v>2015</v>
      </c>
      <c r="L3999" s="0" t="n">
        <v>80</v>
      </c>
      <c r="M3999" s="0" t="n">
        <v>3</v>
      </c>
      <c r="N3999" s="0" t="n">
        <v>61410</v>
      </c>
      <c r="O3999" s="0" t="n">
        <v>1127</v>
      </c>
      <c r="P3999" s="346" t="n">
        <v>13.48</v>
      </c>
      <c r="Q3999" s="346" t="str">
        <f aca="false">N3999&amp;" "&amp;O3999</f>
        <v>61410 1127</v>
      </c>
      <c r="R3999" s="346" t="str">
        <f aca="false">N3999&amp;" "&amp;M3999&amp;" "&amp;O3999</f>
        <v>61410 3 1127</v>
      </c>
    </row>
    <row r="4000" customFormat="false" ht="11.25" hidden="false" customHeight="true" outlineLevel="0" collapsed="false">
      <c r="K4000" s="0" t="n">
        <v>2015</v>
      </c>
      <c r="L4000" s="0" t="n">
        <v>80</v>
      </c>
      <c r="M4000" s="0" t="n">
        <v>3</v>
      </c>
      <c r="N4000" s="0" t="n">
        <v>61410</v>
      </c>
      <c r="O4000" s="0" t="n">
        <v>1150</v>
      </c>
      <c r="P4000" s="346" t="n">
        <v>37.21</v>
      </c>
      <c r="Q4000" s="346" t="str">
        <f aca="false">N4000&amp;" "&amp;O4000</f>
        <v>61410 1150</v>
      </c>
      <c r="R4000" s="346" t="str">
        <f aca="false">N4000&amp;" "&amp;M4000&amp;" "&amp;O4000</f>
        <v>61410 3 1150</v>
      </c>
    </row>
    <row r="4001" customFormat="false" ht="11.25" hidden="false" customHeight="true" outlineLevel="0" collapsed="false">
      <c r="K4001" s="0" t="n">
        <v>2015</v>
      </c>
      <c r="L4001" s="0" t="n">
        <v>80</v>
      </c>
      <c r="M4001" s="0" t="n">
        <v>9</v>
      </c>
      <c r="N4001" s="0" t="n">
        <v>61100</v>
      </c>
      <c r="O4001" s="0" t="n">
        <v>1120</v>
      </c>
      <c r="P4001" s="346" t="n">
        <v>9.93</v>
      </c>
      <c r="Q4001" s="346" t="str">
        <f aca="false">N4001&amp;" "&amp;O4001</f>
        <v>61100 1120</v>
      </c>
      <c r="R4001" s="346" t="str">
        <f aca="false">N4001&amp;" "&amp;M4001&amp;" "&amp;O4001</f>
        <v>61100 9 1120</v>
      </c>
    </row>
    <row r="4002" customFormat="false" ht="11.25" hidden="false" customHeight="true" outlineLevel="0" collapsed="false">
      <c r="K4002" s="0" t="n">
        <v>2015</v>
      </c>
      <c r="L4002" s="0" t="n">
        <v>80</v>
      </c>
      <c r="M4002" s="0" t="n">
        <v>9</v>
      </c>
      <c r="N4002" s="0" t="n">
        <v>61100</v>
      </c>
      <c r="O4002" s="0" t="n">
        <v>1151</v>
      </c>
      <c r="P4002" s="346" t="n">
        <v>4.79</v>
      </c>
      <c r="Q4002" s="346" t="str">
        <f aca="false">N4002&amp;" "&amp;O4002</f>
        <v>61100 1151</v>
      </c>
      <c r="R4002" s="346" t="str">
        <f aca="false">N4002&amp;" "&amp;M4002&amp;" "&amp;O4002</f>
        <v>61100 9 1151</v>
      </c>
    </row>
    <row r="4003" customFormat="false" ht="11.25" hidden="false" customHeight="true" outlineLevel="0" collapsed="false">
      <c r="K4003" s="0" t="n">
        <v>2015</v>
      </c>
      <c r="L4003" s="0" t="n">
        <v>80</v>
      </c>
      <c r="M4003" s="0" t="n">
        <v>9</v>
      </c>
      <c r="N4003" s="0" t="n">
        <v>62100</v>
      </c>
      <c r="O4003" s="0" t="n">
        <v>1110</v>
      </c>
      <c r="P4003" s="346" t="n">
        <v>1.7</v>
      </c>
      <c r="Q4003" s="346" t="str">
        <f aca="false">N4003&amp;" "&amp;O4003</f>
        <v>62100 1110</v>
      </c>
      <c r="R4003" s="346" t="str">
        <f aca="false">N4003&amp;" "&amp;M4003&amp;" "&amp;O4003</f>
        <v>62100 9 1110</v>
      </c>
    </row>
    <row r="4004" customFormat="false" ht="11.25" hidden="false" customHeight="true" outlineLevel="0" collapsed="false">
      <c r="K4004" s="0" t="n">
        <v>2015</v>
      </c>
      <c r="L4004" s="0" t="n">
        <v>80</v>
      </c>
      <c r="M4004" s="0" t="n">
        <v>9</v>
      </c>
      <c r="N4004" s="0" t="n">
        <v>62100</v>
      </c>
      <c r="O4004" s="0" t="n">
        <v>1111</v>
      </c>
      <c r="P4004" s="346" t="n">
        <v>5</v>
      </c>
      <c r="Q4004" s="346" t="str">
        <f aca="false">N4004&amp;" "&amp;O4004</f>
        <v>62100 1111</v>
      </c>
      <c r="R4004" s="346" t="str">
        <f aca="false">N4004&amp;" "&amp;M4004&amp;" "&amp;O4004</f>
        <v>62100 9 1111</v>
      </c>
    </row>
    <row r="4005" customFormat="false" ht="11.25" hidden="false" customHeight="true" outlineLevel="0" collapsed="false">
      <c r="K4005" s="0" t="n">
        <v>2015</v>
      </c>
      <c r="L4005" s="0" t="n">
        <v>80</v>
      </c>
      <c r="M4005" s="0" t="n">
        <v>9</v>
      </c>
      <c r="N4005" s="0" t="n">
        <v>62100</v>
      </c>
      <c r="O4005" s="0" t="n">
        <v>1112</v>
      </c>
      <c r="P4005" s="346" t="n">
        <v>1</v>
      </c>
      <c r="Q4005" s="346" t="str">
        <f aca="false">N4005&amp;" "&amp;O4005</f>
        <v>62100 1112</v>
      </c>
      <c r="R4005" s="346" t="str">
        <f aca="false">N4005&amp;" "&amp;M4005&amp;" "&amp;O4005</f>
        <v>62100 9 1112</v>
      </c>
    </row>
    <row r="4006" customFormat="false" ht="11.25" hidden="false" customHeight="true" outlineLevel="0" collapsed="false">
      <c r="K4006" s="0" t="n">
        <v>2015</v>
      </c>
      <c r="L4006" s="0" t="n">
        <v>80</v>
      </c>
      <c r="M4006" s="0" t="n">
        <v>9</v>
      </c>
      <c r="N4006" s="0" t="n">
        <v>62100</v>
      </c>
      <c r="O4006" s="0" t="n">
        <v>1113</v>
      </c>
      <c r="P4006" s="346" t="n">
        <v>2</v>
      </c>
      <c r="Q4006" s="346" t="str">
        <f aca="false">N4006&amp;" "&amp;O4006</f>
        <v>62100 1113</v>
      </c>
      <c r="R4006" s="346" t="str">
        <f aca="false">N4006&amp;" "&amp;M4006&amp;" "&amp;O4006</f>
        <v>62100 9 1113</v>
      </c>
    </row>
    <row r="4007" customFormat="false" ht="11.25" hidden="false" customHeight="true" outlineLevel="0" collapsed="false">
      <c r="K4007" s="0" t="n">
        <v>2015</v>
      </c>
      <c r="L4007" s="0" t="n">
        <v>80</v>
      </c>
      <c r="M4007" s="0" t="n">
        <v>9</v>
      </c>
      <c r="N4007" s="0" t="n">
        <v>62100</v>
      </c>
      <c r="O4007" s="0" t="n">
        <v>1130</v>
      </c>
      <c r="P4007" s="346" t="n">
        <v>8</v>
      </c>
      <c r="Q4007" s="346" t="str">
        <f aca="false">N4007&amp;" "&amp;O4007</f>
        <v>62100 1130</v>
      </c>
      <c r="R4007" s="346" t="str">
        <f aca="false">N4007&amp;" "&amp;M4007&amp;" "&amp;O4007</f>
        <v>62100 9 1130</v>
      </c>
    </row>
    <row r="4008" customFormat="false" ht="11.25" hidden="false" customHeight="true" outlineLevel="0" collapsed="false">
      <c r="K4008" s="0" t="n">
        <v>2015</v>
      </c>
      <c r="L4008" s="0" t="n">
        <v>80</v>
      </c>
      <c r="M4008" s="0" t="n">
        <v>9</v>
      </c>
      <c r="N4008" s="0" t="n">
        <v>62100</v>
      </c>
      <c r="O4008" s="0" t="n">
        <v>1140</v>
      </c>
      <c r="P4008" s="346" t="n">
        <v>2</v>
      </c>
      <c r="Q4008" s="346" t="str">
        <f aca="false">N4008&amp;" "&amp;O4008</f>
        <v>62100 1140</v>
      </c>
      <c r="R4008" s="346" t="str">
        <f aca="false">N4008&amp;" "&amp;M4008&amp;" "&amp;O4008</f>
        <v>62100 9 1140</v>
      </c>
    </row>
    <row r="4009" customFormat="false" ht="11.25" hidden="false" customHeight="true" outlineLevel="0" collapsed="false">
      <c r="K4009" s="0" t="n">
        <v>2015</v>
      </c>
      <c r="L4009" s="0" t="n">
        <v>80</v>
      </c>
      <c r="M4009" s="0" t="n">
        <v>9</v>
      </c>
      <c r="N4009" s="0" t="n">
        <v>62100</v>
      </c>
      <c r="O4009" s="0" t="n">
        <v>1150</v>
      </c>
      <c r="P4009" s="346" t="n">
        <v>7.87</v>
      </c>
      <c r="Q4009" s="346" t="str">
        <f aca="false">N4009&amp;" "&amp;O4009</f>
        <v>62100 1150</v>
      </c>
      <c r="R4009" s="346" t="str">
        <f aca="false">N4009&amp;" "&amp;M4009&amp;" "&amp;O4009</f>
        <v>62100 9 1150</v>
      </c>
    </row>
    <row r="4010" customFormat="false" ht="11.25" hidden="false" customHeight="true" outlineLevel="0" collapsed="false">
      <c r="K4010" s="0" t="n">
        <v>2015</v>
      </c>
      <c r="L4010" s="0" t="n">
        <v>80</v>
      </c>
      <c r="M4010" s="0" t="n">
        <v>9</v>
      </c>
      <c r="N4010" s="0" t="n">
        <v>62200</v>
      </c>
      <c r="O4010" s="0" t="n">
        <v>1131</v>
      </c>
      <c r="P4010" s="346" t="n">
        <v>27.7</v>
      </c>
      <c r="Q4010" s="346" t="str">
        <f aca="false">N4010&amp;" "&amp;O4010</f>
        <v>62200 1131</v>
      </c>
      <c r="R4010" s="346" t="str">
        <f aca="false">N4010&amp;" "&amp;M4010&amp;" "&amp;O4010</f>
        <v>62200 9 1131</v>
      </c>
    </row>
    <row r="4011" customFormat="false" ht="11.25" hidden="false" customHeight="true" outlineLevel="0" collapsed="false">
      <c r="K4011" s="0" t="n">
        <v>2015</v>
      </c>
      <c r="L4011" s="0" t="n">
        <v>81</v>
      </c>
      <c r="M4011" s="0" t="n">
        <v>9</v>
      </c>
      <c r="N4011" s="0" t="n">
        <v>62100</v>
      </c>
      <c r="O4011" s="0" t="n">
        <v>1110</v>
      </c>
      <c r="P4011" s="346" t="n">
        <v>1.25</v>
      </c>
      <c r="Q4011" s="346" t="str">
        <f aca="false">N4011&amp;" "&amp;O4011</f>
        <v>62100 1110</v>
      </c>
      <c r="R4011" s="346" t="str">
        <f aca="false">N4011&amp;" "&amp;M4011&amp;" "&amp;O4011</f>
        <v>62100 9 1110</v>
      </c>
    </row>
    <row r="4012" customFormat="false" ht="11.25" hidden="false" customHeight="true" outlineLevel="0" collapsed="false">
      <c r="K4012" s="0" t="n">
        <v>2015</v>
      </c>
      <c r="L4012" s="0" t="n">
        <v>81</v>
      </c>
      <c r="M4012" s="0" t="n">
        <v>9</v>
      </c>
      <c r="N4012" s="0" t="n">
        <v>61100</v>
      </c>
      <c r="O4012" s="0" t="n">
        <v>1151</v>
      </c>
      <c r="P4012" s="346" t="n">
        <v>2.5</v>
      </c>
      <c r="Q4012" s="346" t="str">
        <f aca="false">N4012&amp;" "&amp;O4012</f>
        <v>61100 1151</v>
      </c>
      <c r="R4012" s="346" t="str">
        <f aca="false">N4012&amp;" "&amp;M4012&amp;" "&amp;O4012</f>
        <v>61100 9 1151</v>
      </c>
    </row>
    <row r="4013" customFormat="false" ht="11.25" hidden="false" customHeight="true" outlineLevel="0" collapsed="false">
      <c r="K4013" s="0" t="n">
        <v>2015</v>
      </c>
      <c r="L4013" s="0" t="n">
        <v>81</v>
      </c>
      <c r="M4013" s="0" t="n">
        <v>9</v>
      </c>
      <c r="N4013" s="0" t="n">
        <v>62100</v>
      </c>
      <c r="O4013" s="0" t="n">
        <v>1112</v>
      </c>
      <c r="P4013" s="346" t="n">
        <v>1</v>
      </c>
      <c r="Q4013" s="346" t="str">
        <f aca="false">N4013&amp;" "&amp;O4013</f>
        <v>62100 1112</v>
      </c>
      <c r="R4013" s="346" t="str">
        <f aca="false">N4013&amp;" "&amp;M4013&amp;" "&amp;O4013</f>
        <v>62100 9 1112</v>
      </c>
    </row>
    <row r="4014" customFormat="false" ht="11.25" hidden="false" customHeight="true" outlineLevel="0" collapsed="false">
      <c r="K4014" s="0" t="n">
        <v>2015</v>
      </c>
      <c r="L4014" s="0" t="n">
        <v>81</v>
      </c>
      <c r="M4014" s="0" t="n">
        <v>9</v>
      </c>
      <c r="N4014" s="0" t="n">
        <v>62100</v>
      </c>
      <c r="O4014" s="0" t="n">
        <v>1113</v>
      </c>
      <c r="P4014" s="346" t="n">
        <v>1.25</v>
      </c>
      <c r="Q4014" s="346" t="str">
        <f aca="false">N4014&amp;" "&amp;O4014</f>
        <v>62100 1113</v>
      </c>
      <c r="R4014" s="346" t="str">
        <f aca="false">N4014&amp;" "&amp;M4014&amp;" "&amp;O4014</f>
        <v>62100 9 1113</v>
      </c>
    </row>
    <row r="4015" customFormat="false" ht="11.25" hidden="false" customHeight="true" outlineLevel="0" collapsed="false">
      <c r="K4015" s="0" t="n">
        <v>2015</v>
      </c>
      <c r="L4015" s="0" t="n">
        <v>81</v>
      </c>
      <c r="M4015" s="0" t="n">
        <v>9</v>
      </c>
      <c r="N4015" s="0" t="n">
        <v>62100</v>
      </c>
      <c r="O4015" s="0" t="n">
        <v>1150</v>
      </c>
      <c r="P4015" s="346" t="n">
        <v>6</v>
      </c>
      <c r="Q4015" s="346" t="str">
        <f aca="false">N4015&amp;" "&amp;O4015</f>
        <v>62100 1150</v>
      </c>
      <c r="R4015" s="346" t="str">
        <f aca="false">N4015&amp;" "&amp;M4015&amp;" "&amp;O4015</f>
        <v>62100 9 1150</v>
      </c>
    </row>
    <row r="4016" customFormat="false" ht="11.25" hidden="false" customHeight="true" outlineLevel="0" collapsed="false">
      <c r="K4016" s="0" t="n">
        <v>2015</v>
      </c>
      <c r="L4016" s="0" t="n">
        <v>81</v>
      </c>
      <c r="M4016" s="0" t="n">
        <v>9</v>
      </c>
      <c r="N4016" s="0" t="n">
        <v>62200</v>
      </c>
      <c r="O4016" s="0" t="n">
        <v>1130</v>
      </c>
      <c r="P4016" s="346" t="n">
        <v>3.5</v>
      </c>
      <c r="Q4016" s="346" t="str">
        <f aca="false">N4016&amp;" "&amp;O4016</f>
        <v>62200 1130</v>
      </c>
      <c r="R4016" s="346" t="str">
        <f aca="false">N4016&amp;" "&amp;M4016&amp;" "&amp;O4016</f>
        <v>62200 9 1130</v>
      </c>
    </row>
    <row r="4017" customFormat="false" ht="11.25" hidden="false" customHeight="true" outlineLevel="0" collapsed="false">
      <c r="K4017" s="0" t="n">
        <v>2015</v>
      </c>
      <c r="L4017" s="0" t="n">
        <v>81</v>
      </c>
      <c r="M4017" s="0" t="n">
        <v>9</v>
      </c>
      <c r="N4017" s="0" t="n">
        <v>62200</v>
      </c>
      <c r="O4017" s="0" t="n">
        <v>1131</v>
      </c>
      <c r="P4017" s="346" t="n">
        <v>3.5</v>
      </c>
      <c r="Q4017" s="346" t="str">
        <f aca="false">N4017&amp;" "&amp;O4017</f>
        <v>62200 1131</v>
      </c>
      <c r="R4017" s="346" t="str">
        <f aca="false">N4017&amp;" "&amp;M4017&amp;" "&amp;O4017</f>
        <v>62200 9 1131</v>
      </c>
    </row>
    <row r="4018" customFormat="false" ht="11.25" hidden="false" customHeight="true" outlineLevel="0" collapsed="false">
      <c r="K4018" s="0" t="n">
        <v>2015</v>
      </c>
      <c r="L4018" s="0" t="n">
        <v>81</v>
      </c>
      <c r="M4018" s="0" t="n">
        <v>9</v>
      </c>
      <c r="N4018" s="0" t="n">
        <v>62200</v>
      </c>
      <c r="O4018" s="0" t="n">
        <v>1132</v>
      </c>
      <c r="P4018" s="346" t="n">
        <v>1.25</v>
      </c>
      <c r="Q4018" s="346" t="str">
        <f aca="false">N4018&amp;" "&amp;O4018</f>
        <v>62200 1132</v>
      </c>
      <c r="R4018" s="346" t="str">
        <f aca="false">N4018&amp;" "&amp;M4018&amp;" "&amp;O4018</f>
        <v>62200 9 1132</v>
      </c>
    </row>
    <row r="4019" customFormat="false" ht="11.25" hidden="false" customHeight="true" outlineLevel="0" collapsed="false">
      <c r="K4019" s="0" t="n">
        <v>2015</v>
      </c>
      <c r="L4019" s="0" t="n">
        <v>81</v>
      </c>
      <c r="M4019" s="0" t="n">
        <v>9</v>
      </c>
      <c r="N4019" s="0" t="n">
        <v>63000</v>
      </c>
      <c r="O4019" s="0" t="n">
        <v>1150</v>
      </c>
      <c r="P4019" s="346" t="n">
        <v>3</v>
      </c>
      <c r="Q4019" s="346" t="str">
        <f aca="false">N4019&amp;" "&amp;O4019</f>
        <v>63000 1150</v>
      </c>
      <c r="R4019" s="346" t="str">
        <f aca="false">N4019&amp;" "&amp;M4019&amp;" "&amp;O4019</f>
        <v>63000 9 1150</v>
      </c>
    </row>
    <row r="4020" customFormat="false" ht="11.25" hidden="false" customHeight="true" outlineLevel="0" collapsed="false">
      <c r="K4020" s="0" t="n">
        <v>2015</v>
      </c>
      <c r="L4020" s="0" t="n">
        <v>81</v>
      </c>
      <c r="M4020" s="0" t="n">
        <v>9</v>
      </c>
      <c r="N4020" s="0" t="n">
        <v>63000</v>
      </c>
      <c r="O4020" s="0" t="n">
        <v>1170</v>
      </c>
      <c r="P4020" s="346" t="n">
        <v>45</v>
      </c>
      <c r="Q4020" s="346" t="str">
        <f aca="false">N4020&amp;" "&amp;O4020</f>
        <v>63000 1170</v>
      </c>
      <c r="R4020" s="346" t="str">
        <f aca="false">N4020&amp;" "&amp;M4020&amp;" "&amp;O4020</f>
        <v>63000 9 1170</v>
      </c>
    </row>
    <row r="4021" customFormat="false" ht="11.25" hidden="false" customHeight="true" outlineLevel="0" collapsed="false">
      <c r="K4021" s="0" t="n">
        <v>2015</v>
      </c>
      <c r="L4021" s="0" t="n">
        <v>81</v>
      </c>
      <c r="M4021" s="0" t="n">
        <v>9</v>
      </c>
      <c r="N4021" s="0" t="n">
        <v>64000</v>
      </c>
      <c r="O4021" s="0" t="n">
        <v>1110</v>
      </c>
      <c r="P4021" s="346" t="n">
        <v>1.25</v>
      </c>
      <c r="Q4021" s="346" t="str">
        <f aca="false">N4021&amp;" "&amp;O4021</f>
        <v>64000 1110</v>
      </c>
      <c r="R4021" s="346" t="str">
        <f aca="false">N4021&amp;" "&amp;M4021&amp;" "&amp;O4021</f>
        <v>64000 9 1110</v>
      </c>
    </row>
    <row r="4022" customFormat="false" ht="11.25" hidden="false" customHeight="true" outlineLevel="0" collapsed="false">
      <c r="K4022" s="0" t="n">
        <v>2015</v>
      </c>
      <c r="L4022" s="0" t="n">
        <v>81</v>
      </c>
      <c r="M4022" s="0" t="n">
        <v>9</v>
      </c>
      <c r="N4022" s="0" t="n">
        <v>64000</v>
      </c>
      <c r="O4022" s="0" t="n">
        <v>1150</v>
      </c>
      <c r="P4022" s="346" t="n">
        <v>1</v>
      </c>
      <c r="Q4022" s="346" t="str">
        <f aca="false">N4022&amp;" "&amp;O4022</f>
        <v>64000 1150</v>
      </c>
      <c r="R4022" s="346" t="str">
        <f aca="false">N4022&amp;" "&amp;M4022&amp;" "&amp;O4022</f>
        <v>64000 9 1150</v>
      </c>
    </row>
    <row r="4023" customFormat="false" ht="11.25" hidden="false" customHeight="true" outlineLevel="0" collapsed="false">
      <c r="K4023" s="0" t="n">
        <v>2015</v>
      </c>
      <c r="L4023" s="0" t="n">
        <v>81</v>
      </c>
      <c r="M4023" s="0" t="n">
        <v>9</v>
      </c>
      <c r="N4023" s="0" t="n">
        <v>64000</v>
      </c>
      <c r="O4023" s="0" t="n">
        <v>1190</v>
      </c>
      <c r="P4023" s="346" t="n">
        <v>33</v>
      </c>
      <c r="Q4023" s="346" t="str">
        <f aca="false">N4023&amp;" "&amp;O4023</f>
        <v>64000 1190</v>
      </c>
      <c r="R4023" s="346" t="str">
        <f aca="false">N4023&amp;" "&amp;M4023&amp;" "&amp;O4023</f>
        <v>64000 9 1190</v>
      </c>
    </row>
    <row r="4024" customFormat="false" ht="11.25" hidden="false" customHeight="true" outlineLevel="0" collapsed="false">
      <c r="K4024" s="0" t="n">
        <v>2015</v>
      </c>
      <c r="L4024" s="0" t="n">
        <v>81</v>
      </c>
      <c r="M4024" s="0" t="n">
        <v>9</v>
      </c>
      <c r="N4024" s="0" t="n">
        <v>65000</v>
      </c>
      <c r="O4024" s="0" t="n">
        <v>1110</v>
      </c>
      <c r="P4024" s="346" t="n">
        <v>1</v>
      </c>
      <c r="Q4024" s="346" t="str">
        <f aca="false">N4024&amp;" "&amp;O4024</f>
        <v>65000 1110</v>
      </c>
      <c r="R4024" s="346" t="str">
        <f aca="false">N4024&amp;" "&amp;M4024&amp;" "&amp;O4024</f>
        <v>65000 9 1110</v>
      </c>
    </row>
    <row r="4025" customFormat="false" ht="11.25" hidden="false" customHeight="true" outlineLevel="0" collapsed="false">
      <c r="K4025" s="0" t="n">
        <v>2015</v>
      </c>
      <c r="L4025" s="0" t="n">
        <v>81</v>
      </c>
      <c r="M4025" s="0" t="n">
        <v>9</v>
      </c>
      <c r="N4025" s="0" t="n">
        <v>65000</v>
      </c>
      <c r="O4025" s="0" t="n">
        <v>1150</v>
      </c>
      <c r="P4025" s="346" t="n">
        <v>5</v>
      </c>
      <c r="Q4025" s="346" t="str">
        <f aca="false">N4025&amp;" "&amp;O4025</f>
        <v>65000 1150</v>
      </c>
      <c r="R4025" s="346" t="str">
        <f aca="false">N4025&amp;" "&amp;M4025&amp;" "&amp;O4025</f>
        <v>65000 9 1150</v>
      </c>
    </row>
    <row r="4026" customFormat="false" ht="11.25" hidden="false" customHeight="true" outlineLevel="0" collapsed="false">
      <c r="K4026" s="0" t="n">
        <v>2015</v>
      </c>
      <c r="L4026" s="0" t="n">
        <v>81</v>
      </c>
      <c r="M4026" s="0" t="n">
        <v>9</v>
      </c>
      <c r="N4026" s="0" t="n">
        <v>65000</v>
      </c>
      <c r="O4026" s="0" t="n">
        <v>1180</v>
      </c>
      <c r="P4026" s="346" t="n">
        <v>0.65</v>
      </c>
      <c r="Q4026" s="346" t="str">
        <f aca="false">N4026&amp;" "&amp;O4026</f>
        <v>65000 1180</v>
      </c>
      <c r="R4026" s="346" t="str">
        <f aca="false">N4026&amp;" "&amp;M4026&amp;" "&amp;O4026</f>
        <v>65000 9 1180</v>
      </c>
    </row>
    <row r="4027" customFormat="false" ht="11.25" hidden="false" customHeight="true" outlineLevel="0" collapsed="false">
      <c r="K4027" s="0" t="n">
        <v>2015</v>
      </c>
      <c r="L4027" s="0" t="n">
        <v>81</v>
      </c>
      <c r="M4027" s="0" t="n">
        <v>9</v>
      </c>
      <c r="N4027" s="0" t="n">
        <v>65000</v>
      </c>
      <c r="O4027" s="0" t="n">
        <v>1190</v>
      </c>
      <c r="P4027" s="346" t="n">
        <v>15</v>
      </c>
      <c r="Q4027" s="346" t="str">
        <f aca="false">N4027&amp;" "&amp;O4027</f>
        <v>65000 1190</v>
      </c>
      <c r="R4027" s="346" t="str">
        <f aca="false">N4027&amp;" "&amp;M4027&amp;" "&amp;O4027</f>
        <v>65000 9 1190</v>
      </c>
    </row>
    <row r="4028" customFormat="false" ht="11.25" hidden="false" customHeight="true" outlineLevel="0" collapsed="false">
      <c r="K4028" s="0" t="n">
        <v>2015</v>
      </c>
      <c r="L4028" s="0" t="n">
        <v>81</v>
      </c>
      <c r="M4028" s="0" t="n">
        <v>9</v>
      </c>
      <c r="N4028" s="0" t="n">
        <v>68000</v>
      </c>
      <c r="O4028" s="0" t="n">
        <v>1141</v>
      </c>
      <c r="P4028" s="346" t="n">
        <v>8</v>
      </c>
      <c r="Q4028" s="346" t="str">
        <f aca="false">N4028&amp;" "&amp;O4028</f>
        <v>68000 1141</v>
      </c>
      <c r="R4028" s="346" t="str">
        <f aca="false">N4028&amp;" "&amp;M4028&amp;" "&amp;O4028</f>
        <v>68000 9 1141</v>
      </c>
    </row>
    <row r="4029" customFormat="false" ht="11.25" hidden="false" customHeight="true" outlineLevel="0" collapsed="false">
      <c r="K4029" s="0" t="n">
        <v>2015</v>
      </c>
      <c r="L4029" s="0" t="n">
        <v>81</v>
      </c>
      <c r="M4029" s="0" t="n">
        <v>2</v>
      </c>
      <c r="N4029" s="0" t="n">
        <v>61100</v>
      </c>
      <c r="O4029" s="0" t="n">
        <v>1120</v>
      </c>
      <c r="P4029" s="346" t="n">
        <v>132</v>
      </c>
      <c r="Q4029" s="346" t="str">
        <f aca="false">N4029&amp;" "&amp;O4029</f>
        <v>61100 1120</v>
      </c>
      <c r="R4029" s="346" t="str">
        <f aca="false">N4029&amp;" "&amp;M4029&amp;" "&amp;O4029</f>
        <v>61100 2 1120</v>
      </c>
    </row>
    <row r="4030" customFormat="false" ht="11.25" hidden="false" customHeight="true" outlineLevel="0" collapsed="false">
      <c r="K4030" s="0" t="n">
        <v>2015</v>
      </c>
      <c r="L4030" s="0" t="n">
        <v>81</v>
      </c>
      <c r="M4030" s="0" t="n">
        <v>2</v>
      </c>
      <c r="N4030" s="0" t="n">
        <v>61100</v>
      </c>
      <c r="O4030" s="0" t="n">
        <v>1151</v>
      </c>
      <c r="P4030" s="346" t="n">
        <v>21</v>
      </c>
      <c r="Q4030" s="346" t="str">
        <f aca="false">N4030&amp;" "&amp;O4030</f>
        <v>61100 1151</v>
      </c>
      <c r="R4030" s="346" t="str">
        <f aca="false">N4030&amp;" "&amp;M4030&amp;" "&amp;O4030</f>
        <v>61100 2 1151</v>
      </c>
    </row>
    <row r="4031" customFormat="false" ht="11.25" hidden="false" customHeight="true" outlineLevel="0" collapsed="false">
      <c r="K4031" s="0" t="n">
        <v>2015</v>
      </c>
      <c r="L4031" s="0" t="n">
        <v>81</v>
      </c>
      <c r="M4031" s="0" t="n">
        <v>2</v>
      </c>
      <c r="N4031" s="0" t="n">
        <v>61100</v>
      </c>
      <c r="O4031" s="0" t="n">
        <v>1520</v>
      </c>
      <c r="P4031" s="346" t="n">
        <v>9</v>
      </c>
      <c r="Q4031" s="346" t="str">
        <f aca="false">N4031&amp;" "&amp;O4031</f>
        <v>61100 1520</v>
      </c>
      <c r="R4031" s="346" t="str">
        <f aca="false">N4031&amp;" "&amp;M4031&amp;" "&amp;O4031</f>
        <v>61100 2 1520</v>
      </c>
    </row>
    <row r="4032" customFormat="false" ht="11.25" hidden="false" customHeight="true" outlineLevel="0" collapsed="false">
      <c r="K4032" s="0" t="n">
        <v>2015</v>
      </c>
      <c r="L4032" s="0" t="n">
        <v>81</v>
      </c>
      <c r="M4032" s="0" t="n">
        <v>2</v>
      </c>
      <c r="N4032" s="0" t="n">
        <v>61210</v>
      </c>
      <c r="O4032" s="0" t="n">
        <v>1120</v>
      </c>
      <c r="P4032" s="346" t="n">
        <v>6</v>
      </c>
      <c r="Q4032" s="346" t="str">
        <f aca="false">N4032&amp;" "&amp;O4032</f>
        <v>61210 1120</v>
      </c>
      <c r="R4032" s="346" t="str">
        <f aca="false">N4032&amp;" "&amp;M4032&amp;" "&amp;O4032</f>
        <v>61210 2 1120</v>
      </c>
    </row>
    <row r="4033" customFormat="false" ht="11.25" hidden="false" customHeight="true" outlineLevel="0" collapsed="false">
      <c r="K4033" s="0" t="n">
        <v>2015</v>
      </c>
      <c r="L4033" s="0" t="n">
        <v>81</v>
      </c>
      <c r="M4033" s="0" t="n">
        <v>2</v>
      </c>
      <c r="N4033" s="0" t="n">
        <v>61220</v>
      </c>
      <c r="O4033" s="0" t="n">
        <v>1120</v>
      </c>
      <c r="P4033" s="346" t="n">
        <v>0.6</v>
      </c>
      <c r="Q4033" s="346" t="str">
        <f aca="false">N4033&amp;" "&amp;O4033</f>
        <v>61220 1120</v>
      </c>
      <c r="R4033" s="346" t="str">
        <f aca="false">N4033&amp;" "&amp;M4033&amp;" "&amp;O4033</f>
        <v>61220 2 1120</v>
      </c>
    </row>
    <row r="4034" customFormat="false" ht="11.25" hidden="false" customHeight="true" outlineLevel="0" collapsed="false">
      <c r="K4034" s="0" t="n">
        <v>2015</v>
      </c>
      <c r="L4034" s="0" t="n">
        <v>81</v>
      </c>
      <c r="M4034" s="0" t="n">
        <v>2</v>
      </c>
      <c r="N4034" s="0" t="n">
        <v>61230</v>
      </c>
      <c r="O4034" s="0" t="n">
        <v>1120</v>
      </c>
      <c r="P4034" s="346" t="n">
        <v>0.35</v>
      </c>
      <c r="Q4034" s="346" t="str">
        <f aca="false">N4034&amp;" "&amp;O4034</f>
        <v>61230 1120</v>
      </c>
      <c r="R4034" s="346" t="str">
        <f aca="false">N4034&amp;" "&amp;M4034&amp;" "&amp;O4034</f>
        <v>61230 2 1120</v>
      </c>
    </row>
    <row r="4035" customFormat="false" ht="11.25" hidden="false" customHeight="true" outlineLevel="0" collapsed="false">
      <c r="K4035" s="0" t="n">
        <v>2015</v>
      </c>
      <c r="L4035" s="0" t="n">
        <v>81</v>
      </c>
      <c r="M4035" s="0" t="n">
        <v>2</v>
      </c>
      <c r="N4035" s="0" t="n">
        <v>61310</v>
      </c>
      <c r="O4035" s="0" t="n">
        <v>1110</v>
      </c>
      <c r="P4035" s="346" t="n">
        <v>0.6</v>
      </c>
      <c r="Q4035" s="346" t="str">
        <f aca="false">N4035&amp;" "&amp;O4035</f>
        <v>61310 1110</v>
      </c>
      <c r="R4035" s="346" t="str">
        <f aca="false">N4035&amp;" "&amp;M4035&amp;" "&amp;O4035</f>
        <v>61310 2 1110</v>
      </c>
    </row>
    <row r="4036" customFormat="false" ht="11.25" hidden="false" customHeight="true" outlineLevel="0" collapsed="false">
      <c r="K4036" s="0" t="n">
        <v>2015</v>
      </c>
      <c r="L4036" s="0" t="n">
        <v>81</v>
      </c>
      <c r="M4036" s="0" t="n">
        <v>2</v>
      </c>
      <c r="N4036" s="0" t="n">
        <v>61310</v>
      </c>
      <c r="O4036" s="0" t="n">
        <v>1120</v>
      </c>
      <c r="P4036" s="346" t="n">
        <v>1.25</v>
      </c>
      <c r="Q4036" s="346" t="str">
        <f aca="false">N4036&amp;" "&amp;O4036</f>
        <v>61310 1120</v>
      </c>
      <c r="R4036" s="346" t="str">
        <f aca="false">N4036&amp;" "&amp;M4036&amp;" "&amp;O4036</f>
        <v>61310 2 1120</v>
      </c>
    </row>
    <row r="4037" customFormat="false" ht="11.25" hidden="false" customHeight="true" outlineLevel="0" collapsed="false">
      <c r="K4037" s="0" t="n">
        <v>2015</v>
      </c>
      <c r="L4037" s="0" t="n">
        <v>81</v>
      </c>
      <c r="M4037" s="0" t="n">
        <v>2</v>
      </c>
      <c r="N4037" s="0" t="n">
        <v>61310</v>
      </c>
      <c r="O4037" s="0" t="n">
        <v>1150</v>
      </c>
      <c r="P4037" s="346" t="n">
        <v>0.5</v>
      </c>
      <c r="Q4037" s="346" t="str">
        <f aca="false">N4037&amp;" "&amp;O4037</f>
        <v>61310 1150</v>
      </c>
      <c r="R4037" s="346" t="str">
        <f aca="false">N4037&amp;" "&amp;M4037&amp;" "&amp;O4037</f>
        <v>61310 2 1150</v>
      </c>
    </row>
    <row r="4038" customFormat="false" ht="11.25" hidden="false" customHeight="true" outlineLevel="0" collapsed="false">
      <c r="K4038" s="0" t="n">
        <v>2015</v>
      </c>
      <c r="L4038" s="0" t="n">
        <v>81</v>
      </c>
      <c r="M4038" s="0" t="n">
        <v>2</v>
      </c>
      <c r="N4038" s="0" t="n">
        <v>61320</v>
      </c>
      <c r="O4038" s="0" t="n">
        <v>1122</v>
      </c>
      <c r="P4038" s="346" t="n">
        <v>4.75</v>
      </c>
      <c r="Q4038" s="346" t="str">
        <f aca="false">N4038&amp;" "&amp;O4038</f>
        <v>61320 1122</v>
      </c>
      <c r="R4038" s="346" t="str">
        <f aca="false">N4038&amp;" "&amp;M4038&amp;" "&amp;O4038</f>
        <v>61320 2 1122</v>
      </c>
    </row>
    <row r="4039" customFormat="false" ht="11.25" hidden="false" customHeight="true" outlineLevel="0" collapsed="false">
      <c r="K4039" s="0" t="n">
        <v>2015</v>
      </c>
      <c r="L4039" s="0" t="n">
        <v>81</v>
      </c>
      <c r="M4039" s="0" t="n">
        <v>2</v>
      </c>
      <c r="N4039" s="0" t="n">
        <v>61410</v>
      </c>
      <c r="O4039" s="0" t="n">
        <v>1126</v>
      </c>
      <c r="P4039" s="346" t="n">
        <v>5</v>
      </c>
      <c r="Q4039" s="346" t="str">
        <f aca="false">N4039&amp;" "&amp;O4039</f>
        <v>61410 1126</v>
      </c>
      <c r="R4039" s="346" t="str">
        <f aca="false">N4039&amp;" "&amp;M4039&amp;" "&amp;O4039</f>
        <v>61410 2 1126</v>
      </c>
    </row>
    <row r="4040" customFormat="false" ht="11.25" hidden="false" customHeight="true" outlineLevel="0" collapsed="false">
      <c r="K4040" s="0" t="n">
        <v>2015</v>
      </c>
      <c r="L4040" s="0" t="n">
        <v>81</v>
      </c>
      <c r="M4040" s="0" t="n">
        <v>2</v>
      </c>
      <c r="N4040" s="0" t="n">
        <v>61410</v>
      </c>
      <c r="O4040" s="0" t="n">
        <v>1127</v>
      </c>
      <c r="P4040" s="346" t="n">
        <v>2</v>
      </c>
      <c r="Q4040" s="346" t="str">
        <f aca="false">N4040&amp;" "&amp;O4040</f>
        <v>61410 1127</v>
      </c>
      <c r="R4040" s="346" t="str">
        <f aca="false">N4040&amp;" "&amp;M4040&amp;" "&amp;O4040</f>
        <v>61410 2 1127</v>
      </c>
    </row>
    <row r="4041" customFormat="false" ht="11.25" hidden="false" customHeight="true" outlineLevel="0" collapsed="false">
      <c r="K4041" s="0" t="n">
        <v>2015</v>
      </c>
      <c r="L4041" s="0" t="n">
        <v>81</v>
      </c>
      <c r="M4041" s="0" t="n">
        <v>2</v>
      </c>
      <c r="N4041" s="0" t="n">
        <v>61410</v>
      </c>
      <c r="O4041" s="0" t="n">
        <v>1150</v>
      </c>
      <c r="P4041" s="346" t="n">
        <v>7</v>
      </c>
      <c r="Q4041" s="346" t="str">
        <f aca="false">N4041&amp;" "&amp;O4041</f>
        <v>61410 1150</v>
      </c>
      <c r="R4041" s="346" t="str">
        <f aca="false">N4041&amp;" "&amp;M4041&amp;" "&amp;O4041</f>
        <v>61410 2 1150</v>
      </c>
    </row>
    <row r="4042" customFormat="false" ht="11.25" hidden="false" customHeight="true" outlineLevel="0" collapsed="false">
      <c r="K4042" s="0" t="n">
        <v>2015</v>
      </c>
      <c r="L4042" s="0" t="n">
        <v>81</v>
      </c>
      <c r="M4042" s="0" t="n">
        <v>3</v>
      </c>
      <c r="N4042" s="0" t="n">
        <v>61100</v>
      </c>
      <c r="O4042" s="0" t="n">
        <v>1120</v>
      </c>
      <c r="P4042" s="346" t="n">
        <v>102</v>
      </c>
      <c r="Q4042" s="346" t="str">
        <f aca="false">N4042&amp;" "&amp;O4042</f>
        <v>61100 1120</v>
      </c>
      <c r="R4042" s="346" t="str">
        <f aca="false">N4042&amp;" "&amp;M4042&amp;" "&amp;O4042</f>
        <v>61100 3 1120</v>
      </c>
    </row>
    <row r="4043" customFormat="false" ht="11.25" hidden="false" customHeight="true" outlineLevel="0" collapsed="false">
      <c r="K4043" s="0" t="n">
        <v>2015</v>
      </c>
      <c r="L4043" s="0" t="n">
        <v>81</v>
      </c>
      <c r="M4043" s="0" t="n">
        <v>3</v>
      </c>
      <c r="N4043" s="0" t="n">
        <v>61100</v>
      </c>
      <c r="O4043" s="0" t="n">
        <v>1151</v>
      </c>
      <c r="P4043" s="346" t="n">
        <v>16</v>
      </c>
      <c r="Q4043" s="346" t="str">
        <f aca="false">N4043&amp;" "&amp;O4043</f>
        <v>61100 1151</v>
      </c>
      <c r="R4043" s="346" t="str">
        <f aca="false">N4043&amp;" "&amp;M4043&amp;" "&amp;O4043</f>
        <v>61100 3 1151</v>
      </c>
    </row>
    <row r="4044" customFormat="false" ht="11.25" hidden="false" customHeight="true" outlineLevel="0" collapsed="false">
      <c r="K4044" s="0" t="n">
        <v>2015</v>
      </c>
      <c r="L4044" s="0" t="n">
        <v>81</v>
      </c>
      <c r="M4044" s="0" t="n">
        <v>3</v>
      </c>
      <c r="N4044" s="0" t="n">
        <v>61100</v>
      </c>
      <c r="O4044" s="0" t="n">
        <v>1520</v>
      </c>
      <c r="P4044" s="346" t="n">
        <v>8.25</v>
      </c>
      <c r="Q4044" s="346" t="str">
        <f aca="false">N4044&amp;" "&amp;O4044</f>
        <v>61100 1520</v>
      </c>
      <c r="R4044" s="346" t="str">
        <f aca="false">N4044&amp;" "&amp;M4044&amp;" "&amp;O4044</f>
        <v>61100 3 1520</v>
      </c>
    </row>
    <row r="4045" customFormat="false" ht="11.25" hidden="false" customHeight="true" outlineLevel="0" collapsed="false">
      <c r="K4045" s="0" t="n">
        <v>2015</v>
      </c>
      <c r="L4045" s="0" t="n">
        <v>81</v>
      </c>
      <c r="M4045" s="0" t="n">
        <v>3</v>
      </c>
      <c r="N4045" s="0" t="n">
        <v>61210</v>
      </c>
      <c r="O4045" s="0" t="n">
        <v>1120</v>
      </c>
      <c r="P4045" s="346" t="n">
        <v>5</v>
      </c>
      <c r="Q4045" s="346" t="str">
        <f aca="false">N4045&amp;" "&amp;O4045</f>
        <v>61210 1120</v>
      </c>
      <c r="R4045" s="346" t="str">
        <f aca="false">N4045&amp;" "&amp;M4045&amp;" "&amp;O4045</f>
        <v>61210 3 1120</v>
      </c>
    </row>
    <row r="4046" customFormat="false" ht="11.25" hidden="false" customHeight="true" outlineLevel="0" collapsed="false">
      <c r="K4046" s="0" t="n">
        <v>2015</v>
      </c>
      <c r="L4046" s="0" t="n">
        <v>81</v>
      </c>
      <c r="M4046" s="0" t="n">
        <v>3</v>
      </c>
      <c r="N4046" s="0" t="n">
        <v>61210</v>
      </c>
      <c r="O4046" s="0" t="n">
        <v>1150</v>
      </c>
      <c r="P4046" s="346" t="n">
        <v>1.5</v>
      </c>
      <c r="Q4046" s="346" t="str">
        <f aca="false">N4046&amp;" "&amp;O4046</f>
        <v>61210 1150</v>
      </c>
      <c r="R4046" s="346" t="str">
        <f aca="false">N4046&amp;" "&amp;M4046&amp;" "&amp;O4046</f>
        <v>61210 3 1150</v>
      </c>
    </row>
    <row r="4047" customFormat="false" ht="11.25" hidden="false" customHeight="true" outlineLevel="0" collapsed="false">
      <c r="K4047" s="0" t="n">
        <v>2015</v>
      </c>
      <c r="L4047" s="0" t="n">
        <v>81</v>
      </c>
      <c r="M4047" s="0" t="n">
        <v>3</v>
      </c>
      <c r="N4047" s="0" t="n">
        <v>61220</v>
      </c>
      <c r="O4047" s="0" t="n">
        <v>1120</v>
      </c>
      <c r="P4047" s="346" t="n">
        <v>0.5</v>
      </c>
      <c r="Q4047" s="346" t="str">
        <f aca="false">N4047&amp;" "&amp;O4047</f>
        <v>61220 1120</v>
      </c>
      <c r="R4047" s="346" t="str">
        <f aca="false">N4047&amp;" "&amp;M4047&amp;" "&amp;O4047</f>
        <v>61220 3 1120</v>
      </c>
    </row>
    <row r="4048" customFormat="false" ht="11.25" hidden="false" customHeight="true" outlineLevel="0" collapsed="false">
      <c r="K4048" s="0" t="n">
        <v>2015</v>
      </c>
      <c r="L4048" s="0" t="n">
        <v>81</v>
      </c>
      <c r="M4048" s="0" t="n">
        <v>3</v>
      </c>
      <c r="N4048" s="0" t="n">
        <v>61230</v>
      </c>
      <c r="O4048" s="0" t="n">
        <v>1120</v>
      </c>
      <c r="P4048" s="346" t="n">
        <v>0.25</v>
      </c>
      <c r="Q4048" s="346" t="str">
        <f aca="false">N4048&amp;" "&amp;O4048</f>
        <v>61230 1120</v>
      </c>
      <c r="R4048" s="346" t="str">
        <f aca="false">N4048&amp;" "&amp;M4048&amp;" "&amp;O4048</f>
        <v>61230 3 1120</v>
      </c>
    </row>
    <row r="4049" customFormat="false" ht="11.25" hidden="false" customHeight="true" outlineLevel="0" collapsed="false">
      <c r="K4049" s="0" t="n">
        <v>2015</v>
      </c>
      <c r="L4049" s="0" t="n">
        <v>81</v>
      </c>
      <c r="M4049" s="0" t="n">
        <v>3</v>
      </c>
      <c r="N4049" s="0" t="n">
        <v>61310</v>
      </c>
      <c r="O4049" s="0" t="n">
        <v>1110</v>
      </c>
      <c r="P4049" s="346" t="n">
        <v>0.7</v>
      </c>
      <c r="Q4049" s="346" t="str">
        <f aca="false">N4049&amp;" "&amp;O4049</f>
        <v>61310 1110</v>
      </c>
      <c r="R4049" s="346" t="str">
        <f aca="false">N4049&amp;" "&amp;M4049&amp;" "&amp;O4049</f>
        <v>61310 3 1110</v>
      </c>
    </row>
    <row r="4050" customFormat="false" ht="11.25" hidden="false" customHeight="true" outlineLevel="0" collapsed="false">
      <c r="K4050" s="0" t="n">
        <v>2015</v>
      </c>
      <c r="L4050" s="0" t="n">
        <v>81</v>
      </c>
      <c r="M4050" s="0" t="n">
        <v>3</v>
      </c>
      <c r="N4050" s="0" t="n">
        <v>61310</v>
      </c>
      <c r="O4050" s="0" t="n">
        <v>1120</v>
      </c>
      <c r="P4050" s="346" t="n">
        <v>1.25</v>
      </c>
      <c r="Q4050" s="346" t="str">
        <f aca="false">N4050&amp;" "&amp;O4050</f>
        <v>61310 1120</v>
      </c>
      <c r="R4050" s="346" t="str">
        <f aca="false">N4050&amp;" "&amp;M4050&amp;" "&amp;O4050</f>
        <v>61310 3 1120</v>
      </c>
    </row>
    <row r="4051" customFormat="false" ht="11.25" hidden="false" customHeight="true" outlineLevel="0" collapsed="false">
      <c r="K4051" s="0" t="n">
        <v>2015</v>
      </c>
      <c r="L4051" s="0" t="n">
        <v>81</v>
      </c>
      <c r="M4051" s="0" t="n">
        <v>3</v>
      </c>
      <c r="N4051" s="0" t="n">
        <v>61310</v>
      </c>
      <c r="O4051" s="0" t="n">
        <v>1150</v>
      </c>
      <c r="P4051" s="346" t="n">
        <v>0.7</v>
      </c>
      <c r="Q4051" s="346" t="str">
        <f aca="false">N4051&amp;" "&amp;O4051</f>
        <v>61310 1150</v>
      </c>
      <c r="R4051" s="346" t="str">
        <f aca="false">N4051&amp;" "&amp;M4051&amp;" "&amp;O4051</f>
        <v>61310 3 1150</v>
      </c>
    </row>
    <row r="4052" customFormat="false" ht="11.25" hidden="false" customHeight="true" outlineLevel="0" collapsed="false">
      <c r="K4052" s="0" t="n">
        <v>2015</v>
      </c>
      <c r="L4052" s="0" t="n">
        <v>81</v>
      </c>
      <c r="M4052" s="0" t="n">
        <v>3</v>
      </c>
      <c r="N4052" s="0" t="n">
        <v>61320</v>
      </c>
      <c r="O4052" s="0" t="n">
        <v>1122</v>
      </c>
      <c r="P4052" s="346" t="n">
        <v>3</v>
      </c>
      <c r="Q4052" s="346" t="str">
        <f aca="false">N4052&amp;" "&amp;O4052</f>
        <v>61320 1122</v>
      </c>
      <c r="R4052" s="346" t="str">
        <f aca="false">N4052&amp;" "&amp;M4052&amp;" "&amp;O4052</f>
        <v>61320 3 1122</v>
      </c>
    </row>
    <row r="4053" customFormat="false" ht="11.25" hidden="false" customHeight="true" outlineLevel="0" collapsed="false">
      <c r="K4053" s="0" t="n">
        <v>2015</v>
      </c>
      <c r="L4053" s="0" t="n">
        <v>81</v>
      </c>
      <c r="M4053" s="0" t="n">
        <v>3</v>
      </c>
      <c r="N4053" s="0" t="n">
        <v>61410</v>
      </c>
      <c r="O4053" s="0" t="n">
        <v>1126</v>
      </c>
      <c r="P4053" s="346" t="n">
        <v>1.75</v>
      </c>
      <c r="Q4053" s="346" t="str">
        <f aca="false">N4053&amp;" "&amp;O4053</f>
        <v>61410 1126</v>
      </c>
      <c r="R4053" s="346" t="str">
        <f aca="false">N4053&amp;" "&amp;M4053&amp;" "&amp;O4053</f>
        <v>61410 3 1126</v>
      </c>
    </row>
    <row r="4054" customFormat="false" ht="11.25" hidden="false" customHeight="true" outlineLevel="0" collapsed="false">
      <c r="K4054" s="0" t="n">
        <v>2015</v>
      </c>
      <c r="L4054" s="0" t="n">
        <v>81</v>
      </c>
      <c r="M4054" s="0" t="n">
        <v>3</v>
      </c>
      <c r="N4054" s="0" t="n">
        <v>61410</v>
      </c>
      <c r="O4054" s="0" t="n">
        <v>1127</v>
      </c>
      <c r="P4054" s="346" t="n">
        <v>3</v>
      </c>
      <c r="Q4054" s="346" t="str">
        <f aca="false">N4054&amp;" "&amp;O4054</f>
        <v>61410 1127</v>
      </c>
      <c r="R4054" s="346" t="str">
        <f aca="false">N4054&amp;" "&amp;M4054&amp;" "&amp;O4054</f>
        <v>61410 3 1127</v>
      </c>
    </row>
    <row r="4055" customFormat="false" ht="11.25" hidden="false" customHeight="true" outlineLevel="0" collapsed="false">
      <c r="K4055" s="0" t="n">
        <v>2015</v>
      </c>
      <c r="L4055" s="0" t="n">
        <v>81</v>
      </c>
      <c r="M4055" s="0" t="n">
        <v>3</v>
      </c>
      <c r="N4055" s="0" t="n">
        <v>61410</v>
      </c>
      <c r="O4055" s="0" t="n">
        <v>1150</v>
      </c>
      <c r="P4055" s="346" t="n">
        <v>5</v>
      </c>
      <c r="Q4055" s="346" t="str">
        <f aca="false">N4055&amp;" "&amp;O4055</f>
        <v>61410 1150</v>
      </c>
      <c r="R4055" s="346" t="str">
        <f aca="false">N4055&amp;" "&amp;M4055&amp;" "&amp;O4055</f>
        <v>61410 3 1150</v>
      </c>
    </row>
    <row r="4056" customFormat="false" ht="11.25" hidden="false" customHeight="true" outlineLevel="0" collapsed="false">
      <c r="K4056" s="0" t="n">
        <v>2015</v>
      </c>
      <c r="L4056" s="0" t="n">
        <v>81</v>
      </c>
      <c r="M4056" s="0" t="n">
        <v>9</v>
      </c>
      <c r="N4056" s="0" t="n">
        <v>61100</v>
      </c>
      <c r="O4056" s="0" t="n">
        <v>1120</v>
      </c>
      <c r="P4056" s="346" t="n">
        <v>7</v>
      </c>
      <c r="Q4056" s="346" t="str">
        <f aca="false">N4056&amp;" "&amp;O4056</f>
        <v>61100 1120</v>
      </c>
      <c r="R4056" s="346" t="str">
        <f aca="false">N4056&amp;" "&amp;M4056&amp;" "&amp;O4056</f>
        <v>61100 9 1120</v>
      </c>
    </row>
    <row r="4057" customFormat="false" ht="11.25" hidden="false" customHeight="true" outlineLevel="0" collapsed="false">
      <c r="K4057" s="0" t="n">
        <v>2015</v>
      </c>
      <c r="L4057" s="0" t="n">
        <v>81</v>
      </c>
      <c r="M4057" s="0" t="n">
        <v>9</v>
      </c>
      <c r="N4057" s="0" t="n">
        <v>62100</v>
      </c>
      <c r="O4057" s="0" t="n">
        <v>1111</v>
      </c>
      <c r="P4057" s="346" t="n">
        <v>5</v>
      </c>
      <c r="Q4057" s="346" t="str">
        <f aca="false">N4057&amp;" "&amp;O4057</f>
        <v>62100 1111</v>
      </c>
      <c r="R4057" s="346" t="str">
        <f aca="false">N4057&amp;" "&amp;M4057&amp;" "&amp;O4057</f>
        <v>62100 9 1111</v>
      </c>
    </row>
    <row r="4058" customFormat="false" ht="11.25" hidden="false" customHeight="true" outlineLevel="0" collapsed="false">
      <c r="K4058" s="0" t="n">
        <v>2015</v>
      </c>
      <c r="L4058" s="0" t="n">
        <v>82</v>
      </c>
      <c r="M4058" s="0" t="n">
        <v>2</v>
      </c>
      <c r="N4058" s="0" t="n">
        <v>61310</v>
      </c>
      <c r="O4058" s="0" t="n">
        <v>1110</v>
      </c>
      <c r="P4058" s="346" t="n">
        <v>9</v>
      </c>
      <c r="Q4058" s="346" t="str">
        <f aca="false">N4058&amp;" "&amp;O4058</f>
        <v>61310 1110</v>
      </c>
      <c r="R4058" s="346" t="str">
        <f aca="false">N4058&amp;" "&amp;M4058&amp;" "&amp;O4058</f>
        <v>61310 2 1110</v>
      </c>
    </row>
    <row r="4059" customFormat="false" ht="11.25" hidden="false" customHeight="true" outlineLevel="0" collapsed="false">
      <c r="K4059" s="0" t="n">
        <v>2015</v>
      </c>
      <c r="L4059" s="0" t="n">
        <v>82</v>
      </c>
      <c r="M4059" s="0" t="n">
        <v>2</v>
      </c>
      <c r="N4059" s="0" t="n">
        <v>61230</v>
      </c>
      <c r="O4059" s="0" t="n">
        <v>1120</v>
      </c>
      <c r="P4059" s="346" t="n">
        <v>0.12</v>
      </c>
      <c r="Q4059" s="346" t="str">
        <f aca="false">N4059&amp;" "&amp;O4059</f>
        <v>61230 1120</v>
      </c>
      <c r="R4059" s="346" t="str">
        <f aca="false">N4059&amp;" "&amp;M4059&amp;" "&amp;O4059</f>
        <v>61230 2 1120</v>
      </c>
    </row>
    <row r="4060" customFormat="false" ht="11.25" hidden="false" customHeight="true" outlineLevel="0" collapsed="false">
      <c r="K4060" s="0" t="n">
        <v>2015</v>
      </c>
      <c r="L4060" s="0" t="n">
        <v>82</v>
      </c>
      <c r="M4060" s="0" t="n">
        <v>2</v>
      </c>
      <c r="N4060" s="0" t="n">
        <v>61320</v>
      </c>
      <c r="O4060" s="0" t="n">
        <v>1122</v>
      </c>
      <c r="P4060" s="346" t="n">
        <v>15</v>
      </c>
      <c r="Q4060" s="346" t="str">
        <f aca="false">N4060&amp;" "&amp;O4060</f>
        <v>61320 1122</v>
      </c>
      <c r="R4060" s="346" t="str">
        <f aca="false">N4060&amp;" "&amp;M4060&amp;" "&amp;O4060</f>
        <v>61320 2 1122</v>
      </c>
    </row>
    <row r="4061" customFormat="false" ht="11.25" hidden="false" customHeight="true" outlineLevel="0" collapsed="false">
      <c r="K4061" s="0" t="n">
        <v>2015</v>
      </c>
      <c r="L4061" s="0" t="n">
        <v>82</v>
      </c>
      <c r="M4061" s="0" t="n">
        <v>2</v>
      </c>
      <c r="N4061" s="0" t="n">
        <v>61320</v>
      </c>
      <c r="O4061" s="0" t="n">
        <v>1150</v>
      </c>
      <c r="P4061" s="346" t="n">
        <v>1</v>
      </c>
      <c r="Q4061" s="346" t="str">
        <f aca="false">N4061&amp;" "&amp;O4061</f>
        <v>61320 1150</v>
      </c>
      <c r="R4061" s="346" t="str">
        <f aca="false">N4061&amp;" "&amp;M4061&amp;" "&amp;O4061</f>
        <v>61320 2 1150</v>
      </c>
    </row>
    <row r="4062" customFormat="false" ht="11.25" hidden="false" customHeight="true" outlineLevel="0" collapsed="false">
      <c r="K4062" s="0" t="n">
        <v>2015</v>
      </c>
      <c r="L4062" s="0" t="n">
        <v>82</v>
      </c>
      <c r="M4062" s="0" t="n">
        <v>2</v>
      </c>
      <c r="N4062" s="0" t="n">
        <v>61410</v>
      </c>
      <c r="O4062" s="0" t="n">
        <v>1126</v>
      </c>
      <c r="P4062" s="346" t="n">
        <v>15</v>
      </c>
      <c r="Q4062" s="346" t="str">
        <f aca="false">N4062&amp;" "&amp;O4062</f>
        <v>61410 1126</v>
      </c>
      <c r="R4062" s="346" t="str">
        <f aca="false">N4062&amp;" "&amp;M4062&amp;" "&amp;O4062</f>
        <v>61410 2 1126</v>
      </c>
    </row>
    <row r="4063" customFormat="false" ht="11.25" hidden="false" customHeight="true" outlineLevel="0" collapsed="false">
      <c r="K4063" s="0" t="n">
        <v>2015</v>
      </c>
      <c r="L4063" s="0" t="n">
        <v>82</v>
      </c>
      <c r="M4063" s="0" t="n">
        <v>2</v>
      </c>
      <c r="N4063" s="0" t="n">
        <v>61410</v>
      </c>
      <c r="O4063" s="0" t="n">
        <v>1127</v>
      </c>
      <c r="P4063" s="346" t="n">
        <v>9</v>
      </c>
      <c r="Q4063" s="346" t="str">
        <f aca="false">N4063&amp;" "&amp;O4063</f>
        <v>61410 1127</v>
      </c>
      <c r="R4063" s="346" t="str">
        <f aca="false">N4063&amp;" "&amp;M4063&amp;" "&amp;O4063</f>
        <v>61410 2 1127</v>
      </c>
    </row>
    <row r="4064" customFormat="false" ht="11.25" hidden="false" customHeight="true" outlineLevel="0" collapsed="false">
      <c r="K4064" s="0" t="n">
        <v>2015</v>
      </c>
      <c r="L4064" s="0" t="n">
        <v>82</v>
      </c>
      <c r="M4064" s="0" t="n">
        <v>2</v>
      </c>
      <c r="N4064" s="0" t="n">
        <v>61410</v>
      </c>
      <c r="O4064" s="0" t="n">
        <v>1150</v>
      </c>
      <c r="P4064" s="346" t="n">
        <v>42.5</v>
      </c>
      <c r="Q4064" s="346" t="str">
        <f aca="false">N4064&amp;" "&amp;O4064</f>
        <v>61410 1150</v>
      </c>
      <c r="R4064" s="346" t="str">
        <f aca="false">N4064&amp;" "&amp;M4064&amp;" "&amp;O4064</f>
        <v>61410 2 1150</v>
      </c>
    </row>
    <row r="4065" customFormat="false" ht="11.25" hidden="false" customHeight="true" outlineLevel="0" collapsed="false">
      <c r="K4065" s="0" t="n">
        <v>2015</v>
      </c>
      <c r="L4065" s="0" t="n">
        <v>82</v>
      </c>
      <c r="M4065" s="0" t="n">
        <v>3</v>
      </c>
      <c r="N4065" s="0" t="n">
        <v>61100</v>
      </c>
      <c r="O4065" s="0" t="n">
        <v>1120</v>
      </c>
      <c r="P4065" s="346" t="n">
        <v>412.06</v>
      </c>
      <c r="Q4065" s="346" t="str">
        <f aca="false">N4065&amp;" "&amp;O4065</f>
        <v>61100 1120</v>
      </c>
      <c r="R4065" s="346" t="str">
        <f aca="false">N4065&amp;" "&amp;M4065&amp;" "&amp;O4065</f>
        <v>61100 3 1120</v>
      </c>
    </row>
    <row r="4066" customFormat="false" ht="11.25" hidden="false" customHeight="true" outlineLevel="0" collapsed="false">
      <c r="K4066" s="0" t="n">
        <v>2015</v>
      </c>
      <c r="L4066" s="0" t="n">
        <v>82</v>
      </c>
      <c r="M4066" s="0" t="n">
        <v>3</v>
      </c>
      <c r="N4066" s="0" t="n">
        <v>61100</v>
      </c>
      <c r="O4066" s="0" t="n">
        <v>1151</v>
      </c>
      <c r="P4066" s="346" t="n">
        <v>73</v>
      </c>
      <c r="Q4066" s="346" t="str">
        <f aca="false">N4066&amp;" "&amp;O4066</f>
        <v>61100 1151</v>
      </c>
      <c r="R4066" s="346" t="str">
        <f aca="false">N4066&amp;" "&amp;M4066&amp;" "&amp;O4066</f>
        <v>61100 3 1151</v>
      </c>
    </row>
    <row r="4067" customFormat="false" ht="11.25" hidden="false" customHeight="true" outlineLevel="0" collapsed="false">
      <c r="K4067" s="0" t="n">
        <v>2015</v>
      </c>
      <c r="L4067" s="0" t="n">
        <v>82</v>
      </c>
      <c r="M4067" s="0" t="n">
        <v>3</v>
      </c>
      <c r="N4067" s="0" t="n">
        <v>61100</v>
      </c>
      <c r="O4067" s="0" t="n">
        <v>1520</v>
      </c>
      <c r="P4067" s="346" t="n">
        <v>25.26</v>
      </c>
      <c r="Q4067" s="346" t="str">
        <f aca="false">N4067&amp;" "&amp;O4067</f>
        <v>61100 1520</v>
      </c>
      <c r="R4067" s="346" t="str">
        <f aca="false">N4067&amp;" "&amp;M4067&amp;" "&amp;O4067</f>
        <v>61100 3 1520</v>
      </c>
    </row>
    <row r="4068" customFormat="false" ht="11.25" hidden="false" customHeight="true" outlineLevel="0" collapsed="false">
      <c r="K4068" s="0" t="n">
        <v>2015</v>
      </c>
      <c r="L4068" s="0" t="n">
        <v>82</v>
      </c>
      <c r="M4068" s="0" t="n">
        <v>3</v>
      </c>
      <c r="N4068" s="0" t="n">
        <v>61210</v>
      </c>
      <c r="O4068" s="0" t="n">
        <v>1120</v>
      </c>
      <c r="P4068" s="346" t="n">
        <v>19</v>
      </c>
      <c r="Q4068" s="346" t="str">
        <f aca="false">N4068&amp;" "&amp;O4068</f>
        <v>61210 1120</v>
      </c>
      <c r="R4068" s="346" t="str">
        <f aca="false">N4068&amp;" "&amp;M4068&amp;" "&amp;O4068</f>
        <v>61210 3 1120</v>
      </c>
    </row>
    <row r="4069" customFormat="false" ht="11.25" hidden="false" customHeight="true" outlineLevel="0" collapsed="false">
      <c r="K4069" s="0" t="n">
        <v>2015</v>
      </c>
      <c r="L4069" s="0" t="n">
        <v>82</v>
      </c>
      <c r="M4069" s="0" t="n">
        <v>3</v>
      </c>
      <c r="N4069" s="0" t="n">
        <v>61210</v>
      </c>
      <c r="O4069" s="0" t="n">
        <v>1150</v>
      </c>
      <c r="P4069" s="346" t="n">
        <v>6.75</v>
      </c>
      <c r="Q4069" s="346" t="str">
        <f aca="false">N4069&amp;" "&amp;O4069</f>
        <v>61210 1150</v>
      </c>
      <c r="R4069" s="346" t="str">
        <f aca="false">N4069&amp;" "&amp;M4069&amp;" "&amp;O4069</f>
        <v>61210 3 1150</v>
      </c>
    </row>
    <row r="4070" customFormat="false" ht="11.25" hidden="false" customHeight="true" outlineLevel="0" collapsed="false">
      <c r="K4070" s="0" t="n">
        <v>2015</v>
      </c>
      <c r="L4070" s="0" t="n">
        <v>82</v>
      </c>
      <c r="M4070" s="0" t="n">
        <v>3</v>
      </c>
      <c r="N4070" s="0" t="n">
        <v>61210</v>
      </c>
      <c r="O4070" s="0" t="n">
        <v>1520</v>
      </c>
      <c r="P4070" s="346" t="n">
        <v>0.26</v>
      </c>
      <c r="Q4070" s="346" t="str">
        <f aca="false">N4070&amp;" "&amp;O4070</f>
        <v>61210 1520</v>
      </c>
      <c r="R4070" s="346" t="str">
        <f aca="false">N4070&amp;" "&amp;M4070&amp;" "&amp;O4070</f>
        <v>61210 3 1520</v>
      </c>
    </row>
    <row r="4071" customFormat="false" ht="11.25" hidden="false" customHeight="true" outlineLevel="0" collapsed="false">
      <c r="K4071" s="0" t="n">
        <v>2015</v>
      </c>
      <c r="L4071" s="0" t="n">
        <v>82</v>
      </c>
      <c r="M4071" s="0" t="n">
        <v>3</v>
      </c>
      <c r="N4071" s="0" t="n">
        <v>61220</v>
      </c>
      <c r="O4071" s="0" t="n">
        <v>1130</v>
      </c>
      <c r="P4071" s="346" t="n">
        <v>6</v>
      </c>
      <c r="Q4071" s="346" t="str">
        <f aca="false">N4071&amp;" "&amp;O4071</f>
        <v>61220 1130</v>
      </c>
      <c r="R4071" s="346" t="str">
        <f aca="false">N4071&amp;" "&amp;M4071&amp;" "&amp;O4071</f>
        <v>61220 3 1130</v>
      </c>
    </row>
    <row r="4072" customFormat="false" ht="11.25" hidden="false" customHeight="true" outlineLevel="0" collapsed="false">
      <c r="K4072" s="0" t="n">
        <v>2015</v>
      </c>
      <c r="L4072" s="0" t="n">
        <v>82</v>
      </c>
      <c r="M4072" s="0" t="n">
        <v>3</v>
      </c>
      <c r="N4072" s="0" t="n">
        <v>61230</v>
      </c>
      <c r="O4072" s="0" t="n">
        <v>1120</v>
      </c>
      <c r="P4072" s="346" t="n">
        <v>1.33</v>
      </c>
      <c r="Q4072" s="346" t="str">
        <f aca="false">N4072&amp;" "&amp;O4072</f>
        <v>61230 1120</v>
      </c>
      <c r="R4072" s="346" t="str">
        <f aca="false">N4072&amp;" "&amp;M4072&amp;" "&amp;O4072</f>
        <v>61230 3 1120</v>
      </c>
    </row>
    <row r="4073" customFormat="false" ht="11.25" hidden="false" customHeight="true" outlineLevel="0" collapsed="false">
      <c r="K4073" s="0" t="n">
        <v>2015</v>
      </c>
      <c r="L4073" s="0" t="n">
        <v>82</v>
      </c>
      <c r="M4073" s="0" t="n">
        <v>3</v>
      </c>
      <c r="N4073" s="0" t="n">
        <v>61310</v>
      </c>
      <c r="O4073" s="0" t="n">
        <v>1110</v>
      </c>
      <c r="P4073" s="346" t="n">
        <v>5</v>
      </c>
      <c r="Q4073" s="346" t="str">
        <f aca="false">N4073&amp;" "&amp;O4073</f>
        <v>61310 1110</v>
      </c>
      <c r="R4073" s="346" t="str">
        <f aca="false">N4073&amp;" "&amp;M4073&amp;" "&amp;O4073</f>
        <v>61310 3 1110</v>
      </c>
    </row>
    <row r="4074" customFormat="false" ht="11.25" hidden="false" customHeight="true" outlineLevel="0" collapsed="false">
      <c r="K4074" s="0" t="n">
        <v>2015</v>
      </c>
      <c r="L4074" s="0" t="n">
        <v>82</v>
      </c>
      <c r="M4074" s="0" t="n">
        <v>3</v>
      </c>
      <c r="N4074" s="0" t="n">
        <v>61310</v>
      </c>
      <c r="O4074" s="0" t="n">
        <v>1150</v>
      </c>
      <c r="P4074" s="346" t="n">
        <v>3</v>
      </c>
      <c r="Q4074" s="346" t="str">
        <f aca="false">N4074&amp;" "&amp;O4074</f>
        <v>61310 1150</v>
      </c>
      <c r="R4074" s="346" t="str">
        <f aca="false">N4074&amp;" "&amp;M4074&amp;" "&amp;O4074</f>
        <v>61310 3 1150</v>
      </c>
    </row>
    <row r="4075" customFormat="false" ht="11.25" hidden="false" customHeight="true" outlineLevel="0" collapsed="false">
      <c r="K4075" s="0" t="n">
        <v>2015</v>
      </c>
      <c r="L4075" s="0" t="n">
        <v>82</v>
      </c>
      <c r="M4075" s="0" t="n">
        <v>3</v>
      </c>
      <c r="N4075" s="0" t="n">
        <v>61320</v>
      </c>
      <c r="O4075" s="0" t="n">
        <v>1122</v>
      </c>
      <c r="P4075" s="346" t="n">
        <v>10</v>
      </c>
      <c r="Q4075" s="346" t="str">
        <f aca="false">N4075&amp;" "&amp;O4075</f>
        <v>61320 1122</v>
      </c>
      <c r="R4075" s="346" t="str">
        <f aca="false">N4075&amp;" "&amp;M4075&amp;" "&amp;O4075</f>
        <v>61320 3 1122</v>
      </c>
    </row>
    <row r="4076" customFormat="false" ht="11.25" hidden="false" customHeight="true" outlineLevel="0" collapsed="false">
      <c r="K4076" s="0" t="n">
        <v>2015</v>
      </c>
      <c r="L4076" s="0" t="n">
        <v>82</v>
      </c>
      <c r="M4076" s="0" t="n">
        <v>3</v>
      </c>
      <c r="N4076" s="0" t="n">
        <v>61320</v>
      </c>
      <c r="O4076" s="0" t="n">
        <v>1140</v>
      </c>
      <c r="P4076" s="346" t="n">
        <v>1</v>
      </c>
      <c r="Q4076" s="346" t="str">
        <f aca="false">N4076&amp;" "&amp;O4076</f>
        <v>61320 1140</v>
      </c>
      <c r="R4076" s="346" t="str">
        <f aca="false">N4076&amp;" "&amp;M4076&amp;" "&amp;O4076</f>
        <v>61320 3 1140</v>
      </c>
    </row>
    <row r="4077" customFormat="false" ht="11.25" hidden="false" customHeight="true" outlineLevel="0" collapsed="false">
      <c r="K4077" s="0" t="n">
        <v>2015</v>
      </c>
      <c r="L4077" s="0" t="n">
        <v>82</v>
      </c>
      <c r="M4077" s="0" t="n">
        <v>3</v>
      </c>
      <c r="N4077" s="0" t="n">
        <v>61410</v>
      </c>
      <c r="O4077" s="0" t="n">
        <v>1126</v>
      </c>
      <c r="P4077" s="346" t="n">
        <v>8</v>
      </c>
      <c r="Q4077" s="346" t="str">
        <f aca="false">N4077&amp;" "&amp;O4077</f>
        <v>61410 1126</v>
      </c>
      <c r="R4077" s="346" t="str">
        <f aca="false">N4077&amp;" "&amp;M4077&amp;" "&amp;O4077</f>
        <v>61410 3 1126</v>
      </c>
    </row>
    <row r="4078" customFormat="false" ht="11.25" hidden="false" customHeight="true" outlineLevel="0" collapsed="false">
      <c r="K4078" s="0" t="n">
        <v>2015</v>
      </c>
      <c r="L4078" s="0" t="n">
        <v>82</v>
      </c>
      <c r="M4078" s="0" t="n">
        <v>3</v>
      </c>
      <c r="N4078" s="0" t="n">
        <v>61410</v>
      </c>
      <c r="O4078" s="0" t="n">
        <v>1127</v>
      </c>
      <c r="P4078" s="346" t="n">
        <v>17</v>
      </c>
      <c r="Q4078" s="346" t="str">
        <f aca="false">N4078&amp;" "&amp;O4078</f>
        <v>61410 1127</v>
      </c>
      <c r="R4078" s="346" t="str">
        <f aca="false">N4078&amp;" "&amp;M4078&amp;" "&amp;O4078</f>
        <v>61410 3 1127</v>
      </c>
    </row>
    <row r="4079" customFormat="false" ht="11.25" hidden="false" customHeight="true" outlineLevel="0" collapsed="false">
      <c r="K4079" s="0" t="n">
        <v>2015</v>
      </c>
      <c r="L4079" s="0" t="n">
        <v>82</v>
      </c>
      <c r="M4079" s="0" t="n">
        <v>3</v>
      </c>
      <c r="N4079" s="0" t="n">
        <v>61410</v>
      </c>
      <c r="O4079" s="0" t="n">
        <v>1150</v>
      </c>
      <c r="P4079" s="346" t="n">
        <v>42</v>
      </c>
      <c r="Q4079" s="346" t="str">
        <f aca="false">N4079&amp;" "&amp;O4079</f>
        <v>61410 1150</v>
      </c>
      <c r="R4079" s="346" t="str">
        <f aca="false">N4079&amp;" "&amp;M4079&amp;" "&amp;O4079</f>
        <v>61410 3 1150</v>
      </c>
    </row>
    <row r="4080" customFormat="false" ht="11.25" hidden="false" customHeight="true" outlineLevel="0" collapsed="false">
      <c r="K4080" s="0" t="n">
        <v>2015</v>
      </c>
      <c r="L4080" s="0" t="n">
        <v>82</v>
      </c>
      <c r="M4080" s="0" t="n">
        <v>9</v>
      </c>
      <c r="N4080" s="0" t="n">
        <v>61100</v>
      </c>
      <c r="O4080" s="0" t="n">
        <v>1120</v>
      </c>
      <c r="P4080" s="346" t="n">
        <v>25.17</v>
      </c>
      <c r="Q4080" s="346" t="str">
        <f aca="false">N4080&amp;" "&amp;O4080</f>
        <v>61100 1120</v>
      </c>
      <c r="R4080" s="346" t="str">
        <f aca="false">N4080&amp;" "&amp;M4080&amp;" "&amp;O4080</f>
        <v>61100 9 1120</v>
      </c>
    </row>
    <row r="4081" customFormat="false" ht="11.25" hidden="false" customHeight="true" outlineLevel="0" collapsed="false">
      <c r="K4081" s="0" t="n">
        <v>2015</v>
      </c>
      <c r="L4081" s="0" t="n">
        <v>82</v>
      </c>
      <c r="M4081" s="0" t="n">
        <v>9</v>
      </c>
      <c r="N4081" s="0" t="n">
        <v>61100</v>
      </c>
      <c r="O4081" s="0" t="n">
        <v>1140</v>
      </c>
      <c r="P4081" s="346" t="n">
        <v>3</v>
      </c>
      <c r="Q4081" s="346" t="str">
        <f aca="false">N4081&amp;" "&amp;O4081</f>
        <v>61100 1140</v>
      </c>
      <c r="R4081" s="346" t="str">
        <f aca="false">N4081&amp;" "&amp;M4081&amp;" "&amp;O4081</f>
        <v>61100 9 1140</v>
      </c>
    </row>
    <row r="4082" customFormat="false" ht="11.25" hidden="false" customHeight="true" outlineLevel="0" collapsed="false">
      <c r="K4082" s="0" t="n">
        <v>2015</v>
      </c>
      <c r="L4082" s="0" t="n">
        <v>82</v>
      </c>
      <c r="M4082" s="0" t="n">
        <v>9</v>
      </c>
      <c r="N4082" s="0" t="n">
        <v>61100</v>
      </c>
      <c r="O4082" s="0" t="n">
        <v>1150</v>
      </c>
      <c r="P4082" s="346" t="n">
        <v>0.13</v>
      </c>
      <c r="Q4082" s="346" t="str">
        <f aca="false">N4082&amp;" "&amp;O4082</f>
        <v>61100 1150</v>
      </c>
      <c r="R4082" s="346" t="str">
        <f aca="false">N4082&amp;" "&amp;M4082&amp;" "&amp;O4082</f>
        <v>61100 9 1150</v>
      </c>
    </row>
    <row r="4083" customFormat="false" ht="11.25" hidden="false" customHeight="true" outlineLevel="0" collapsed="false">
      <c r="K4083" s="0" t="n">
        <v>2015</v>
      </c>
      <c r="L4083" s="0" t="n">
        <v>82</v>
      </c>
      <c r="M4083" s="0" t="n">
        <v>9</v>
      </c>
      <c r="N4083" s="0" t="n">
        <v>61100</v>
      </c>
      <c r="O4083" s="0" t="n">
        <v>1151</v>
      </c>
      <c r="P4083" s="346" t="n">
        <v>17.43</v>
      </c>
      <c r="Q4083" s="346" t="str">
        <f aca="false">N4083&amp;" "&amp;O4083</f>
        <v>61100 1151</v>
      </c>
      <c r="R4083" s="346" t="str">
        <f aca="false">N4083&amp;" "&amp;M4083&amp;" "&amp;O4083</f>
        <v>61100 9 1151</v>
      </c>
    </row>
    <row r="4084" customFormat="false" ht="11.25" hidden="false" customHeight="true" outlineLevel="0" collapsed="false">
      <c r="K4084" s="0" t="n">
        <v>2015</v>
      </c>
      <c r="L4084" s="0" t="n">
        <v>82</v>
      </c>
      <c r="M4084" s="0" t="n">
        <v>9</v>
      </c>
      <c r="N4084" s="0" t="n">
        <v>61100</v>
      </c>
      <c r="O4084" s="0" t="n">
        <v>1520</v>
      </c>
      <c r="P4084" s="346" t="n">
        <v>0.06</v>
      </c>
      <c r="Q4084" s="346" t="str">
        <f aca="false">N4084&amp;" "&amp;O4084</f>
        <v>61100 1520</v>
      </c>
      <c r="R4084" s="346" t="str">
        <f aca="false">N4084&amp;" "&amp;M4084&amp;" "&amp;O4084</f>
        <v>61100 9 1520</v>
      </c>
    </row>
    <row r="4085" customFormat="false" ht="11.25" hidden="false" customHeight="true" outlineLevel="0" collapsed="false">
      <c r="K4085" s="0" t="n">
        <v>2015</v>
      </c>
      <c r="L4085" s="0" t="n">
        <v>82</v>
      </c>
      <c r="M4085" s="0" t="n">
        <v>9</v>
      </c>
      <c r="N4085" s="0" t="n">
        <v>62100</v>
      </c>
      <c r="O4085" s="0" t="n">
        <v>1110</v>
      </c>
      <c r="P4085" s="346" t="n">
        <v>3</v>
      </c>
      <c r="Q4085" s="346" t="str">
        <f aca="false">N4085&amp;" "&amp;O4085</f>
        <v>62100 1110</v>
      </c>
      <c r="R4085" s="346" t="str">
        <f aca="false">N4085&amp;" "&amp;M4085&amp;" "&amp;O4085</f>
        <v>62100 9 1110</v>
      </c>
    </row>
    <row r="4086" customFormat="false" ht="11.25" hidden="false" customHeight="true" outlineLevel="0" collapsed="false">
      <c r="K4086" s="0" t="n">
        <v>2015</v>
      </c>
      <c r="L4086" s="0" t="n">
        <v>82</v>
      </c>
      <c r="M4086" s="0" t="n">
        <v>9</v>
      </c>
      <c r="N4086" s="0" t="n">
        <v>62100</v>
      </c>
      <c r="O4086" s="0" t="n">
        <v>1111</v>
      </c>
      <c r="P4086" s="346" t="n">
        <v>5</v>
      </c>
      <c r="Q4086" s="346" t="str">
        <f aca="false">N4086&amp;" "&amp;O4086</f>
        <v>62100 1111</v>
      </c>
      <c r="R4086" s="346" t="str">
        <f aca="false">N4086&amp;" "&amp;M4086&amp;" "&amp;O4086</f>
        <v>62100 9 1111</v>
      </c>
    </row>
    <row r="4087" customFormat="false" ht="11.25" hidden="false" customHeight="true" outlineLevel="0" collapsed="false">
      <c r="K4087" s="0" t="n">
        <v>2015</v>
      </c>
      <c r="L4087" s="0" t="n">
        <v>82</v>
      </c>
      <c r="M4087" s="0" t="n">
        <v>9</v>
      </c>
      <c r="N4087" s="0" t="n">
        <v>62100</v>
      </c>
      <c r="O4087" s="0" t="n">
        <v>1112</v>
      </c>
      <c r="P4087" s="346" t="n">
        <v>1</v>
      </c>
      <c r="Q4087" s="346" t="str">
        <f aca="false">N4087&amp;" "&amp;O4087</f>
        <v>62100 1112</v>
      </c>
      <c r="R4087" s="346" t="str">
        <f aca="false">N4087&amp;" "&amp;M4087&amp;" "&amp;O4087</f>
        <v>62100 9 1112</v>
      </c>
    </row>
    <row r="4088" customFormat="false" ht="11.25" hidden="false" customHeight="true" outlineLevel="0" collapsed="false">
      <c r="K4088" s="0" t="n">
        <v>2015</v>
      </c>
      <c r="L4088" s="0" t="n">
        <v>82</v>
      </c>
      <c r="M4088" s="0" t="n">
        <v>9</v>
      </c>
      <c r="N4088" s="0" t="n">
        <v>62100</v>
      </c>
      <c r="O4088" s="0" t="n">
        <v>1113</v>
      </c>
      <c r="P4088" s="346" t="n">
        <v>1</v>
      </c>
      <c r="Q4088" s="346" t="str">
        <f aca="false">N4088&amp;" "&amp;O4088</f>
        <v>62100 1113</v>
      </c>
      <c r="R4088" s="346" t="str">
        <f aca="false">N4088&amp;" "&amp;M4088&amp;" "&amp;O4088</f>
        <v>62100 9 1113</v>
      </c>
    </row>
    <row r="4089" customFormat="false" ht="11.25" hidden="false" customHeight="true" outlineLevel="0" collapsed="false">
      <c r="K4089" s="0" t="n">
        <v>2015</v>
      </c>
      <c r="L4089" s="0" t="n">
        <v>82</v>
      </c>
      <c r="M4089" s="0" t="n">
        <v>9</v>
      </c>
      <c r="N4089" s="0" t="n">
        <v>62100</v>
      </c>
      <c r="O4089" s="0" t="n">
        <v>1150</v>
      </c>
      <c r="P4089" s="346" t="n">
        <v>9</v>
      </c>
      <c r="Q4089" s="346" t="str">
        <f aca="false">N4089&amp;" "&amp;O4089</f>
        <v>62100 1150</v>
      </c>
      <c r="R4089" s="346" t="str">
        <f aca="false">N4089&amp;" "&amp;M4089&amp;" "&amp;O4089</f>
        <v>62100 9 1150</v>
      </c>
    </row>
    <row r="4090" customFormat="false" ht="11.25" hidden="false" customHeight="true" outlineLevel="0" collapsed="false">
      <c r="K4090" s="0" t="n">
        <v>2015</v>
      </c>
      <c r="L4090" s="0" t="n">
        <v>82</v>
      </c>
      <c r="M4090" s="0" t="n">
        <v>9</v>
      </c>
      <c r="N4090" s="0" t="n">
        <v>62200</v>
      </c>
      <c r="O4090" s="0" t="n">
        <v>1131</v>
      </c>
      <c r="P4090" s="346" t="n">
        <v>24</v>
      </c>
      <c r="Q4090" s="346" t="str">
        <f aca="false">N4090&amp;" "&amp;O4090</f>
        <v>62200 1131</v>
      </c>
      <c r="R4090" s="346" t="str">
        <f aca="false">N4090&amp;" "&amp;M4090&amp;" "&amp;O4090</f>
        <v>62200 9 1131</v>
      </c>
    </row>
    <row r="4091" customFormat="false" ht="11.25" hidden="false" customHeight="true" outlineLevel="0" collapsed="false">
      <c r="K4091" s="0" t="n">
        <v>2015</v>
      </c>
      <c r="L4091" s="0" t="n">
        <v>82</v>
      </c>
      <c r="M4091" s="0" t="n">
        <v>9</v>
      </c>
      <c r="N4091" s="0" t="n">
        <v>62200</v>
      </c>
      <c r="O4091" s="0" t="n">
        <v>1132</v>
      </c>
      <c r="P4091" s="346" t="n">
        <v>6</v>
      </c>
      <c r="Q4091" s="346" t="str">
        <f aca="false">N4091&amp;" "&amp;O4091</f>
        <v>62200 1132</v>
      </c>
      <c r="R4091" s="346" t="str">
        <f aca="false">N4091&amp;" "&amp;M4091&amp;" "&amp;O4091</f>
        <v>62200 9 1132</v>
      </c>
    </row>
    <row r="4092" customFormat="false" ht="11.25" hidden="false" customHeight="true" outlineLevel="0" collapsed="false">
      <c r="K4092" s="0" t="n">
        <v>2015</v>
      </c>
      <c r="L4092" s="0" t="n">
        <v>82</v>
      </c>
      <c r="M4092" s="0" t="n">
        <v>9</v>
      </c>
      <c r="N4092" s="0" t="n">
        <v>63000</v>
      </c>
      <c r="O4092" s="0" t="n">
        <v>1110</v>
      </c>
      <c r="P4092" s="346" t="n">
        <v>2</v>
      </c>
      <c r="Q4092" s="346" t="str">
        <f aca="false">N4092&amp;" "&amp;O4092</f>
        <v>63000 1110</v>
      </c>
      <c r="R4092" s="346" t="str">
        <f aca="false">N4092&amp;" "&amp;M4092&amp;" "&amp;O4092</f>
        <v>63000 9 1110</v>
      </c>
    </row>
    <row r="4093" customFormat="false" ht="11.25" hidden="false" customHeight="true" outlineLevel="0" collapsed="false">
      <c r="K4093" s="0" t="n">
        <v>2015</v>
      </c>
      <c r="L4093" s="0" t="n">
        <v>82</v>
      </c>
      <c r="M4093" s="0" t="n">
        <v>9</v>
      </c>
      <c r="N4093" s="0" t="n">
        <v>63000</v>
      </c>
      <c r="O4093" s="0" t="n">
        <v>1150</v>
      </c>
      <c r="P4093" s="346" t="n">
        <v>4</v>
      </c>
      <c r="Q4093" s="346" t="str">
        <f aca="false">N4093&amp;" "&amp;O4093</f>
        <v>63000 1150</v>
      </c>
      <c r="R4093" s="346" t="str">
        <f aca="false">N4093&amp;" "&amp;M4093&amp;" "&amp;O4093</f>
        <v>63000 9 1150</v>
      </c>
    </row>
    <row r="4094" customFormat="false" ht="11.25" hidden="false" customHeight="true" outlineLevel="0" collapsed="false">
      <c r="K4094" s="0" t="n">
        <v>2015</v>
      </c>
      <c r="L4094" s="0" t="n">
        <v>82</v>
      </c>
      <c r="M4094" s="0" t="n">
        <v>9</v>
      </c>
      <c r="N4094" s="0" t="n">
        <v>63000</v>
      </c>
      <c r="O4094" s="0" t="n">
        <v>1160</v>
      </c>
      <c r="P4094" s="346" t="n">
        <v>10</v>
      </c>
      <c r="Q4094" s="346" t="str">
        <f aca="false">N4094&amp;" "&amp;O4094</f>
        <v>63000 1160</v>
      </c>
      <c r="R4094" s="346" t="str">
        <f aca="false">N4094&amp;" "&amp;M4094&amp;" "&amp;O4094</f>
        <v>63000 9 1160</v>
      </c>
    </row>
    <row r="4095" customFormat="false" ht="11.25" hidden="false" customHeight="true" outlineLevel="0" collapsed="false">
      <c r="K4095" s="0" t="n">
        <v>2015</v>
      </c>
      <c r="L4095" s="0" t="n">
        <v>82</v>
      </c>
      <c r="M4095" s="0" t="n">
        <v>9</v>
      </c>
      <c r="N4095" s="0" t="n">
        <v>63000</v>
      </c>
      <c r="O4095" s="0" t="n">
        <v>1170</v>
      </c>
      <c r="P4095" s="346" t="n">
        <v>219.5</v>
      </c>
      <c r="Q4095" s="346" t="str">
        <f aca="false">N4095&amp;" "&amp;O4095</f>
        <v>63000 1170</v>
      </c>
      <c r="R4095" s="346" t="str">
        <f aca="false">N4095&amp;" "&amp;M4095&amp;" "&amp;O4095</f>
        <v>63000 9 1170</v>
      </c>
    </row>
    <row r="4096" customFormat="false" ht="11.25" hidden="false" customHeight="true" outlineLevel="0" collapsed="false">
      <c r="K4096" s="0" t="n">
        <v>2015</v>
      </c>
      <c r="L4096" s="0" t="n">
        <v>82</v>
      </c>
      <c r="M4096" s="0" t="n">
        <v>9</v>
      </c>
      <c r="N4096" s="0" t="n">
        <v>64000</v>
      </c>
      <c r="O4096" s="0" t="n">
        <v>1110</v>
      </c>
      <c r="P4096" s="346" t="n">
        <v>2</v>
      </c>
      <c r="Q4096" s="346" t="str">
        <f aca="false">N4096&amp;" "&amp;O4096</f>
        <v>64000 1110</v>
      </c>
      <c r="R4096" s="346" t="str">
        <f aca="false">N4096&amp;" "&amp;M4096&amp;" "&amp;O4096</f>
        <v>64000 9 1110</v>
      </c>
    </row>
    <row r="4097" customFormat="false" ht="11.25" hidden="false" customHeight="true" outlineLevel="0" collapsed="false">
      <c r="K4097" s="0" t="n">
        <v>2015</v>
      </c>
      <c r="L4097" s="0" t="n">
        <v>82</v>
      </c>
      <c r="M4097" s="0" t="n">
        <v>9</v>
      </c>
      <c r="N4097" s="0" t="n">
        <v>64000</v>
      </c>
      <c r="O4097" s="0" t="n">
        <v>1150</v>
      </c>
      <c r="P4097" s="346" t="n">
        <v>3</v>
      </c>
      <c r="Q4097" s="346" t="str">
        <f aca="false">N4097&amp;" "&amp;O4097</f>
        <v>64000 1150</v>
      </c>
      <c r="R4097" s="346" t="str">
        <f aca="false">N4097&amp;" "&amp;M4097&amp;" "&amp;O4097</f>
        <v>64000 9 1150</v>
      </c>
    </row>
    <row r="4098" customFormat="false" ht="11.25" hidden="false" customHeight="true" outlineLevel="0" collapsed="false">
      <c r="K4098" s="0" t="n">
        <v>2015</v>
      </c>
      <c r="L4098" s="0" t="n">
        <v>82</v>
      </c>
      <c r="M4098" s="0" t="n">
        <v>9</v>
      </c>
      <c r="N4098" s="0" t="n">
        <v>64000</v>
      </c>
      <c r="O4098" s="0" t="n">
        <v>1160</v>
      </c>
      <c r="P4098" s="346" t="n">
        <v>14</v>
      </c>
      <c r="Q4098" s="346" t="str">
        <f aca="false">N4098&amp;" "&amp;O4098</f>
        <v>64000 1160</v>
      </c>
      <c r="R4098" s="346" t="str">
        <f aca="false">N4098&amp;" "&amp;M4098&amp;" "&amp;O4098</f>
        <v>64000 9 1160</v>
      </c>
    </row>
    <row r="4099" customFormat="false" ht="11.25" hidden="false" customHeight="true" outlineLevel="0" collapsed="false">
      <c r="K4099" s="0" t="n">
        <v>2015</v>
      </c>
      <c r="L4099" s="0" t="n">
        <v>82</v>
      </c>
      <c r="M4099" s="0" t="n">
        <v>9</v>
      </c>
      <c r="N4099" s="0" t="n">
        <v>64000</v>
      </c>
      <c r="O4099" s="0" t="n">
        <v>1180</v>
      </c>
      <c r="P4099" s="346" t="n">
        <v>0.5</v>
      </c>
      <c r="Q4099" s="346" t="str">
        <f aca="false">N4099&amp;" "&amp;O4099</f>
        <v>64000 1180</v>
      </c>
      <c r="R4099" s="346" t="str">
        <f aca="false">N4099&amp;" "&amp;M4099&amp;" "&amp;O4099</f>
        <v>64000 9 1180</v>
      </c>
    </row>
    <row r="4100" customFormat="false" ht="11.25" hidden="false" customHeight="true" outlineLevel="0" collapsed="false">
      <c r="K4100" s="0" t="n">
        <v>2015</v>
      </c>
      <c r="L4100" s="0" t="n">
        <v>82</v>
      </c>
      <c r="M4100" s="0" t="n">
        <v>9</v>
      </c>
      <c r="N4100" s="0" t="n">
        <v>64000</v>
      </c>
      <c r="O4100" s="0" t="n">
        <v>1190</v>
      </c>
      <c r="P4100" s="346" t="n">
        <v>96.75</v>
      </c>
      <c r="Q4100" s="346" t="str">
        <f aca="false">N4100&amp;" "&amp;O4100</f>
        <v>64000 1190</v>
      </c>
      <c r="R4100" s="346" t="str">
        <f aca="false">N4100&amp;" "&amp;M4100&amp;" "&amp;O4100</f>
        <v>64000 9 1190</v>
      </c>
    </row>
    <row r="4101" customFormat="false" ht="11.25" hidden="false" customHeight="true" outlineLevel="0" collapsed="false">
      <c r="K4101" s="0" t="n">
        <v>2015</v>
      </c>
      <c r="L4101" s="0" t="n">
        <v>82</v>
      </c>
      <c r="M4101" s="0" t="n">
        <v>9</v>
      </c>
      <c r="N4101" s="0" t="n">
        <v>65000</v>
      </c>
      <c r="O4101" s="0" t="n">
        <v>1110</v>
      </c>
      <c r="P4101" s="346" t="n">
        <v>1</v>
      </c>
      <c r="Q4101" s="346" t="str">
        <f aca="false">N4101&amp;" "&amp;O4101</f>
        <v>65000 1110</v>
      </c>
      <c r="R4101" s="346" t="str">
        <f aca="false">N4101&amp;" "&amp;M4101&amp;" "&amp;O4101</f>
        <v>65000 9 1110</v>
      </c>
    </row>
    <row r="4102" customFormat="false" ht="11.25" hidden="false" customHeight="true" outlineLevel="0" collapsed="false">
      <c r="K4102" s="0" t="n">
        <v>2015</v>
      </c>
      <c r="L4102" s="0" t="n">
        <v>82</v>
      </c>
      <c r="M4102" s="0" t="n">
        <v>9</v>
      </c>
      <c r="N4102" s="0" t="n">
        <v>65000</v>
      </c>
      <c r="O4102" s="0" t="n">
        <v>1150</v>
      </c>
      <c r="P4102" s="346" t="n">
        <v>2</v>
      </c>
      <c r="Q4102" s="346" t="str">
        <f aca="false">N4102&amp;" "&amp;O4102</f>
        <v>65000 1150</v>
      </c>
      <c r="R4102" s="346" t="str">
        <f aca="false">N4102&amp;" "&amp;M4102&amp;" "&amp;O4102</f>
        <v>65000 9 1150</v>
      </c>
    </row>
    <row r="4103" customFormat="false" ht="11.25" hidden="false" customHeight="true" outlineLevel="0" collapsed="false">
      <c r="K4103" s="0" t="n">
        <v>2015</v>
      </c>
      <c r="L4103" s="0" t="n">
        <v>82</v>
      </c>
      <c r="M4103" s="0" t="n">
        <v>9</v>
      </c>
      <c r="N4103" s="0" t="n">
        <v>65000</v>
      </c>
      <c r="O4103" s="0" t="n">
        <v>1190</v>
      </c>
      <c r="P4103" s="346" t="n">
        <v>106</v>
      </c>
      <c r="Q4103" s="346" t="str">
        <f aca="false">N4103&amp;" "&amp;O4103</f>
        <v>65000 1190</v>
      </c>
      <c r="R4103" s="346" t="str">
        <f aca="false">N4103&amp;" "&amp;M4103&amp;" "&amp;O4103</f>
        <v>65000 9 1190</v>
      </c>
    </row>
    <row r="4104" customFormat="false" ht="11.25" hidden="false" customHeight="true" outlineLevel="0" collapsed="false">
      <c r="K4104" s="0" t="n">
        <v>2015</v>
      </c>
      <c r="L4104" s="0" t="n">
        <v>82</v>
      </c>
      <c r="M4104" s="0" t="n">
        <v>9</v>
      </c>
      <c r="N4104" s="0" t="n">
        <v>68000</v>
      </c>
      <c r="O4104" s="0" t="n">
        <v>1110</v>
      </c>
      <c r="P4104" s="346" t="n">
        <v>3</v>
      </c>
      <c r="Q4104" s="346" t="str">
        <f aca="false">N4104&amp;" "&amp;O4104</f>
        <v>68000 1110</v>
      </c>
      <c r="R4104" s="346" t="str">
        <f aca="false">N4104&amp;" "&amp;M4104&amp;" "&amp;O4104</f>
        <v>68000 9 1110</v>
      </c>
    </row>
    <row r="4105" customFormat="false" ht="11.25" hidden="false" customHeight="true" outlineLevel="0" collapsed="false">
      <c r="K4105" s="0" t="n">
        <v>2015</v>
      </c>
      <c r="L4105" s="0" t="n">
        <v>82</v>
      </c>
      <c r="M4105" s="0" t="n">
        <v>9</v>
      </c>
      <c r="N4105" s="0" t="n">
        <v>68000</v>
      </c>
      <c r="O4105" s="0" t="n">
        <v>1120</v>
      </c>
      <c r="P4105" s="346" t="n">
        <v>23</v>
      </c>
      <c r="Q4105" s="346" t="str">
        <f aca="false">N4105&amp;" "&amp;O4105</f>
        <v>68000 1120</v>
      </c>
      <c r="R4105" s="346" t="str">
        <f aca="false">N4105&amp;" "&amp;M4105&amp;" "&amp;O4105</f>
        <v>68000 9 1120</v>
      </c>
    </row>
    <row r="4106" customFormat="false" ht="11.25" hidden="false" customHeight="true" outlineLevel="0" collapsed="false">
      <c r="K4106" s="0" t="n">
        <v>2015</v>
      </c>
      <c r="L4106" s="0" t="n">
        <v>82</v>
      </c>
      <c r="M4106" s="0" t="n">
        <v>9</v>
      </c>
      <c r="N4106" s="0" t="n">
        <v>68000</v>
      </c>
      <c r="O4106" s="0" t="n">
        <v>1133</v>
      </c>
      <c r="P4106" s="346" t="n">
        <v>1</v>
      </c>
      <c r="Q4106" s="346" t="str">
        <f aca="false">N4106&amp;" "&amp;O4106</f>
        <v>68000 1133</v>
      </c>
      <c r="R4106" s="346" t="str">
        <f aca="false">N4106&amp;" "&amp;M4106&amp;" "&amp;O4106</f>
        <v>68000 9 1133</v>
      </c>
    </row>
    <row r="4107" customFormat="false" ht="11.25" hidden="false" customHeight="true" outlineLevel="0" collapsed="false">
      <c r="K4107" s="0" t="n">
        <v>2015</v>
      </c>
      <c r="L4107" s="0" t="n">
        <v>82</v>
      </c>
      <c r="M4107" s="0" t="n">
        <v>9</v>
      </c>
      <c r="N4107" s="0" t="n">
        <v>68000</v>
      </c>
      <c r="O4107" s="0" t="n">
        <v>1141</v>
      </c>
      <c r="P4107" s="346" t="n">
        <v>36</v>
      </c>
      <c r="Q4107" s="346" t="str">
        <f aca="false">N4107&amp;" "&amp;O4107</f>
        <v>68000 1141</v>
      </c>
      <c r="R4107" s="346" t="str">
        <f aca="false">N4107&amp;" "&amp;M4107&amp;" "&amp;O4107</f>
        <v>68000 9 1141</v>
      </c>
    </row>
    <row r="4108" customFormat="false" ht="11.25" hidden="false" customHeight="true" outlineLevel="0" collapsed="false">
      <c r="K4108" s="0" t="n">
        <v>2015</v>
      </c>
      <c r="L4108" s="0" t="n">
        <v>82</v>
      </c>
      <c r="M4108" s="0" t="n">
        <v>9</v>
      </c>
      <c r="N4108" s="0" t="n">
        <v>68000</v>
      </c>
      <c r="O4108" s="0" t="n">
        <v>1150</v>
      </c>
      <c r="P4108" s="346" t="n">
        <v>1</v>
      </c>
      <c r="Q4108" s="346" t="str">
        <f aca="false">N4108&amp;" "&amp;O4108</f>
        <v>68000 1150</v>
      </c>
      <c r="R4108" s="346" t="str">
        <f aca="false">N4108&amp;" "&amp;M4108&amp;" "&amp;O4108</f>
        <v>68000 9 1150</v>
      </c>
    </row>
    <row r="4109" customFormat="false" ht="11.25" hidden="false" customHeight="true" outlineLevel="0" collapsed="false">
      <c r="K4109" s="0" t="n">
        <v>2015</v>
      </c>
      <c r="L4109" s="0" t="n">
        <v>82</v>
      </c>
      <c r="M4109" s="0" t="n">
        <v>2</v>
      </c>
      <c r="N4109" s="0" t="n">
        <v>61100</v>
      </c>
      <c r="O4109" s="0" t="n">
        <v>1120</v>
      </c>
      <c r="P4109" s="346" t="n">
        <v>468.9</v>
      </c>
      <c r="Q4109" s="346" t="str">
        <f aca="false">N4109&amp;" "&amp;O4109</f>
        <v>61100 1120</v>
      </c>
      <c r="R4109" s="346" t="str">
        <f aca="false">N4109&amp;" "&amp;M4109&amp;" "&amp;O4109</f>
        <v>61100 2 1120</v>
      </c>
    </row>
    <row r="4110" customFormat="false" ht="11.25" hidden="false" customHeight="true" outlineLevel="0" collapsed="false">
      <c r="K4110" s="0" t="n">
        <v>2015</v>
      </c>
      <c r="L4110" s="0" t="n">
        <v>82</v>
      </c>
      <c r="M4110" s="0" t="n">
        <v>2</v>
      </c>
      <c r="N4110" s="0" t="n">
        <v>61100</v>
      </c>
      <c r="O4110" s="0" t="n">
        <v>1151</v>
      </c>
      <c r="P4110" s="346" t="n">
        <v>106.5</v>
      </c>
      <c r="Q4110" s="346" t="str">
        <f aca="false">N4110&amp;" "&amp;O4110</f>
        <v>61100 1151</v>
      </c>
      <c r="R4110" s="346" t="str">
        <f aca="false">N4110&amp;" "&amp;M4110&amp;" "&amp;O4110</f>
        <v>61100 2 1151</v>
      </c>
    </row>
    <row r="4111" customFormat="false" ht="11.25" hidden="false" customHeight="true" outlineLevel="0" collapsed="false">
      <c r="K4111" s="0" t="n">
        <v>2015</v>
      </c>
      <c r="L4111" s="0" t="n">
        <v>82</v>
      </c>
      <c r="M4111" s="0" t="n">
        <v>2</v>
      </c>
      <c r="N4111" s="0" t="n">
        <v>61100</v>
      </c>
      <c r="O4111" s="0" t="n">
        <v>1520</v>
      </c>
      <c r="P4111" s="346" t="n">
        <v>30.76</v>
      </c>
      <c r="Q4111" s="346" t="str">
        <f aca="false">N4111&amp;" "&amp;O4111</f>
        <v>61100 1520</v>
      </c>
      <c r="R4111" s="346" t="str">
        <f aca="false">N4111&amp;" "&amp;M4111&amp;" "&amp;O4111</f>
        <v>61100 2 1520</v>
      </c>
    </row>
    <row r="4112" customFormat="false" ht="11.25" hidden="false" customHeight="true" outlineLevel="0" collapsed="false">
      <c r="K4112" s="0" t="n">
        <v>2015</v>
      </c>
      <c r="L4112" s="0" t="n">
        <v>82</v>
      </c>
      <c r="M4112" s="0" t="n">
        <v>2</v>
      </c>
      <c r="N4112" s="0" t="n">
        <v>61210</v>
      </c>
      <c r="O4112" s="0" t="n">
        <v>1120</v>
      </c>
      <c r="P4112" s="346" t="n">
        <v>16.5</v>
      </c>
      <c r="Q4112" s="346" t="str">
        <f aca="false">N4112&amp;" "&amp;O4112</f>
        <v>61210 1120</v>
      </c>
      <c r="R4112" s="346" t="str">
        <f aca="false">N4112&amp;" "&amp;M4112&amp;" "&amp;O4112</f>
        <v>61210 2 1120</v>
      </c>
    </row>
    <row r="4113" customFormat="false" ht="11.25" hidden="false" customHeight="true" outlineLevel="0" collapsed="false">
      <c r="K4113" s="0" t="n">
        <v>2015</v>
      </c>
      <c r="L4113" s="0" t="n">
        <v>82</v>
      </c>
      <c r="M4113" s="0" t="n">
        <v>2</v>
      </c>
      <c r="N4113" s="0" t="n">
        <v>61210</v>
      </c>
      <c r="O4113" s="0" t="n">
        <v>1520</v>
      </c>
      <c r="P4113" s="346" t="n">
        <v>0.36</v>
      </c>
      <c r="Q4113" s="346" t="str">
        <f aca="false">N4113&amp;" "&amp;O4113</f>
        <v>61210 1520</v>
      </c>
      <c r="R4113" s="346" t="str">
        <f aca="false">N4113&amp;" "&amp;M4113&amp;" "&amp;O4113</f>
        <v>61210 2 1520</v>
      </c>
    </row>
    <row r="4114" customFormat="false" ht="11.25" hidden="false" customHeight="true" outlineLevel="0" collapsed="false">
      <c r="K4114" s="0" t="n">
        <v>2015</v>
      </c>
      <c r="L4114" s="0" t="n">
        <v>82</v>
      </c>
      <c r="M4114" s="0" t="n">
        <v>2</v>
      </c>
      <c r="N4114" s="0" t="n">
        <v>61310</v>
      </c>
      <c r="O4114" s="0" t="n">
        <v>1150</v>
      </c>
      <c r="P4114" s="346" t="n">
        <v>3.5</v>
      </c>
      <c r="Q4114" s="346" t="str">
        <f aca="false">N4114&amp;" "&amp;O4114</f>
        <v>61310 1150</v>
      </c>
      <c r="R4114" s="346" t="str">
        <f aca="false">N4114&amp;" "&amp;M4114&amp;" "&amp;O4114</f>
        <v>61310 2 1150</v>
      </c>
    </row>
    <row r="4115" customFormat="false" ht="11.25" hidden="false" customHeight="true" outlineLevel="0" collapsed="false">
      <c r="K4115" s="0" t="n">
        <v>2015</v>
      </c>
      <c r="L4115" s="0" t="n">
        <v>83</v>
      </c>
      <c r="M4115" s="0" t="n">
        <v>9</v>
      </c>
      <c r="N4115" s="0" t="n">
        <v>62100</v>
      </c>
      <c r="O4115" s="0" t="n">
        <v>1111</v>
      </c>
      <c r="P4115" s="346" t="n">
        <v>7</v>
      </c>
      <c r="Q4115" s="346" t="str">
        <f aca="false">N4115&amp;" "&amp;O4115</f>
        <v>62100 1111</v>
      </c>
      <c r="R4115" s="346" t="str">
        <f aca="false">N4115&amp;" "&amp;M4115&amp;" "&amp;O4115</f>
        <v>62100 9 1111</v>
      </c>
    </row>
    <row r="4116" customFormat="false" ht="11.25" hidden="false" customHeight="true" outlineLevel="0" collapsed="false">
      <c r="K4116" s="0" t="n">
        <v>2015</v>
      </c>
      <c r="L4116" s="0" t="n">
        <v>83</v>
      </c>
      <c r="M4116" s="0" t="n">
        <v>2</v>
      </c>
      <c r="N4116" s="0" t="n">
        <v>61310</v>
      </c>
      <c r="O4116" s="0" t="n">
        <v>1110</v>
      </c>
      <c r="P4116" s="346" t="n">
        <v>2.33</v>
      </c>
      <c r="Q4116" s="346" t="str">
        <f aca="false">N4116&amp;" "&amp;O4116</f>
        <v>61310 1110</v>
      </c>
      <c r="R4116" s="346" t="str">
        <f aca="false">N4116&amp;" "&amp;M4116&amp;" "&amp;O4116</f>
        <v>61310 2 1110</v>
      </c>
    </row>
    <row r="4117" customFormat="false" ht="11.25" hidden="false" customHeight="true" outlineLevel="0" collapsed="false">
      <c r="K4117" s="0" t="n">
        <v>2015</v>
      </c>
      <c r="L4117" s="0" t="n">
        <v>83</v>
      </c>
      <c r="M4117" s="0" t="n">
        <v>9</v>
      </c>
      <c r="N4117" s="0" t="n">
        <v>62100</v>
      </c>
      <c r="O4117" s="0" t="n">
        <v>1150</v>
      </c>
      <c r="P4117" s="346" t="n">
        <v>5.32</v>
      </c>
      <c r="Q4117" s="346" t="str">
        <f aca="false">N4117&amp;" "&amp;O4117</f>
        <v>62100 1150</v>
      </c>
      <c r="R4117" s="346" t="str">
        <f aca="false">N4117&amp;" "&amp;M4117&amp;" "&amp;O4117</f>
        <v>62100 9 1150</v>
      </c>
    </row>
    <row r="4118" customFormat="false" ht="11.25" hidden="false" customHeight="true" outlineLevel="0" collapsed="false">
      <c r="K4118" s="0" t="n">
        <v>2015</v>
      </c>
      <c r="L4118" s="0" t="n">
        <v>83</v>
      </c>
      <c r="M4118" s="0" t="n">
        <v>9</v>
      </c>
      <c r="N4118" s="0" t="n">
        <v>62200</v>
      </c>
      <c r="O4118" s="0" t="n">
        <v>1131</v>
      </c>
      <c r="P4118" s="346" t="n">
        <v>7.19</v>
      </c>
      <c r="Q4118" s="346" t="str">
        <f aca="false">N4118&amp;" "&amp;O4118</f>
        <v>62200 1131</v>
      </c>
      <c r="R4118" s="346" t="str">
        <f aca="false">N4118&amp;" "&amp;M4118&amp;" "&amp;O4118</f>
        <v>62200 9 1131</v>
      </c>
    </row>
    <row r="4119" customFormat="false" ht="11.25" hidden="false" customHeight="true" outlineLevel="0" collapsed="false">
      <c r="K4119" s="0" t="n">
        <v>2015</v>
      </c>
      <c r="L4119" s="0" t="n">
        <v>83</v>
      </c>
      <c r="M4119" s="0" t="n">
        <v>9</v>
      </c>
      <c r="N4119" s="0" t="n">
        <v>62200</v>
      </c>
      <c r="O4119" s="0" t="n">
        <v>1132</v>
      </c>
      <c r="P4119" s="346" t="n">
        <v>1</v>
      </c>
      <c r="Q4119" s="346" t="str">
        <f aca="false">N4119&amp;" "&amp;O4119</f>
        <v>62200 1132</v>
      </c>
      <c r="R4119" s="346" t="str">
        <f aca="false">N4119&amp;" "&amp;M4119&amp;" "&amp;O4119</f>
        <v>62200 9 1132</v>
      </c>
    </row>
    <row r="4120" customFormat="false" ht="11.25" hidden="false" customHeight="true" outlineLevel="0" collapsed="false">
      <c r="K4120" s="0" t="n">
        <v>2015</v>
      </c>
      <c r="L4120" s="0" t="n">
        <v>83</v>
      </c>
      <c r="M4120" s="0" t="n">
        <v>9</v>
      </c>
      <c r="N4120" s="0" t="n">
        <v>62200</v>
      </c>
      <c r="O4120" s="0" t="n">
        <v>1150</v>
      </c>
      <c r="P4120" s="346" t="n">
        <v>1</v>
      </c>
      <c r="Q4120" s="346" t="str">
        <f aca="false">N4120&amp;" "&amp;O4120</f>
        <v>62200 1150</v>
      </c>
      <c r="R4120" s="346" t="str">
        <f aca="false">N4120&amp;" "&amp;M4120&amp;" "&amp;O4120</f>
        <v>62200 9 1150</v>
      </c>
    </row>
    <row r="4121" customFormat="false" ht="11.25" hidden="false" customHeight="true" outlineLevel="0" collapsed="false">
      <c r="K4121" s="0" t="n">
        <v>2015</v>
      </c>
      <c r="L4121" s="0" t="n">
        <v>83</v>
      </c>
      <c r="M4121" s="0" t="n">
        <v>9</v>
      </c>
      <c r="N4121" s="0" t="n">
        <v>63000</v>
      </c>
      <c r="O4121" s="0" t="n">
        <v>1110</v>
      </c>
      <c r="P4121" s="346" t="n">
        <v>0.74</v>
      </c>
      <c r="Q4121" s="346" t="str">
        <f aca="false">N4121&amp;" "&amp;O4121</f>
        <v>63000 1110</v>
      </c>
      <c r="R4121" s="346" t="str">
        <f aca="false">N4121&amp;" "&amp;M4121&amp;" "&amp;O4121</f>
        <v>63000 9 1110</v>
      </c>
    </row>
    <row r="4122" customFormat="false" ht="11.25" hidden="false" customHeight="true" outlineLevel="0" collapsed="false">
      <c r="K4122" s="0" t="n">
        <v>2015</v>
      </c>
      <c r="L4122" s="0" t="n">
        <v>83</v>
      </c>
      <c r="M4122" s="0" t="n">
        <v>9</v>
      </c>
      <c r="N4122" s="0" t="n">
        <v>63000</v>
      </c>
      <c r="O4122" s="0" t="n">
        <v>1160</v>
      </c>
      <c r="P4122" s="346" t="n">
        <v>5.37</v>
      </c>
      <c r="Q4122" s="346" t="str">
        <f aca="false">N4122&amp;" "&amp;O4122</f>
        <v>63000 1160</v>
      </c>
      <c r="R4122" s="346" t="str">
        <f aca="false">N4122&amp;" "&amp;M4122&amp;" "&amp;O4122</f>
        <v>63000 9 1160</v>
      </c>
    </row>
    <row r="4123" customFormat="false" ht="11.25" hidden="false" customHeight="true" outlineLevel="0" collapsed="false">
      <c r="K4123" s="0" t="n">
        <v>2015</v>
      </c>
      <c r="L4123" s="0" t="n">
        <v>83</v>
      </c>
      <c r="M4123" s="0" t="n">
        <v>9</v>
      </c>
      <c r="N4123" s="0" t="n">
        <v>63000</v>
      </c>
      <c r="O4123" s="0" t="n">
        <v>1170</v>
      </c>
      <c r="P4123" s="346" t="n">
        <v>57.3</v>
      </c>
      <c r="Q4123" s="346" t="str">
        <f aca="false">N4123&amp;" "&amp;O4123</f>
        <v>63000 1170</v>
      </c>
      <c r="R4123" s="346" t="str">
        <f aca="false">N4123&amp;" "&amp;M4123&amp;" "&amp;O4123</f>
        <v>63000 9 1170</v>
      </c>
    </row>
    <row r="4124" customFormat="false" ht="11.25" hidden="false" customHeight="true" outlineLevel="0" collapsed="false">
      <c r="K4124" s="0" t="n">
        <v>2015</v>
      </c>
      <c r="L4124" s="0" t="n">
        <v>83</v>
      </c>
      <c r="M4124" s="0" t="n">
        <v>9</v>
      </c>
      <c r="N4124" s="0" t="n">
        <v>64000</v>
      </c>
      <c r="O4124" s="0" t="n">
        <v>1110</v>
      </c>
      <c r="P4124" s="346" t="n">
        <v>1</v>
      </c>
      <c r="Q4124" s="346" t="str">
        <f aca="false">N4124&amp;" "&amp;O4124</f>
        <v>64000 1110</v>
      </c>
      <c r="R4124" s="346" t="str">
        <f aca="false">N4124&amp;" "&amp;M4124&amp;" "&amp;O4124</f>
        <v>64000 9 1110</v>
      </c>
    </row>
    <row r="4125" customFormat="false" ht="11.25" hidden="false" customHeight="true" outlineLevel="0" collapsed="false">
      <c r="K4125" s="0" t="n">
        <v>2015</v>
      </c>
      <c r="L4125" s="0" t="n">
        <v>83</v>
      </c>
      <c r="M4125" s="0" t="n">
        <v>9</v>
      </c>
      <c r="N4125" s="0" t="n">
        <v>64000</v>
      </c>
      <c r="O4125" s="0" t="n">
        <v>1150</v>
      </c>
      <c r="P4125" s="346" t="n">
        <v>1</v>
      </c>
      <c r="Q4125" s="346" t="str">
        <f aca="false">N4125&amp;" "&amp;O4125</f>
        <v>64000 1150</v>
      </c>
      <c r="R4125" s="346" t="str">
        <f aca="false">N4125&amp;" "&amp;M4125&amp;" "&amp;O4125</f>
        <v>64000 9 1150</v>
      </c>
    </row>
    <row r="4126" customFormat="false" ht="11.25" hidden="false" customHeight="true" outlineLevel="0" collapsed="false">
      <c r="K4126" s="0" t="n">
        <v>2015</v>
      </c>
      <c r="L4126" s="0" t="n">
        <v>83</v>
      </c>
      <c r="M4126" s="0" t="n">
        <v>9</v>
      </c>
      <c r="N4126" s="0" t="n">
        <v>64000</v>
      </c>
      <c r="O4126" s="0" t="n">
        <v>1160</v>
      </c>
      <c r="P4126" s="346" t="n">
        <v>12.71</v>
      </c>
      <c r="Q4126" s="346" t="str">
        <f aca="false">N4126&amp;" "&amp;O4126</f>
        <v>64000 1160</v>
      </c>
      <c r="R4126" s="346" t="str">
        <f aca="false">N4126&amp;" "&amp;M4126&amp;" "&amp;O4126</f>
        <v>64000 9 1160</v>
      </c>
    </row>
    <row r="4127" customFormat="false" ht="11.25" hidden="false" customHeight="true" outlineLevel="0" collapsed="false">
      <c r="K4127" s="0" t="n">
        <v>2015</v>
      </c>
      <c r="L4127" s="0" t="n">
        <v>83</v>
      </c>
      <c r="M4127" s="0" t="n">
        <v>9</v>
      </c>
      <c r="N4127" s="0" t="n">
        <v>64000</v>
      </c>
      <c r="O4127" s="0" t="n">
        <v>1190</v>
      </c>
      <c r="P4127" s="346" t="n">
        <v>32.24</v>
      </c>
      <c r="Q4127" s="346" t="str">
        <f aca="false">N4127&amp;" "&amp;O4127</f>
        <v>64000 1190</v>
      </c>
      <c r="R4127" s="346" t="str">
        <f aca="false">N4127&amp;" "&amp;M4127&amp;" "&amp;O4127</f>
        <v>64000 9 1190</v>
      </c>
    </row>
    <row r="4128" customFormat="false" ht="11.25" hidden="false" customHeight="true" outlineLevel="0" collapsed="false">
      <c r="K4128" s="0" t="n">
        <v>2015</v>
      </c>
      <c r="L4128" s="0" t="n">
        <v>83</v>
      </c>
      <c r="M4128" s="0" t="n">
        <v>9</v>
      </c>
      <c r="N4128" s="0" t="n">
        <v>65000</v>
      </c>
      <c r="O4128" s="0" t="n">
        <v>1190</v>
      </c>
      <c r="P4128" s="346" t="n">
        <v>40.83</v>
      </c>
      <c r="Q4128" s="346" t="str">
        <f aca="false">N4128&amp;" "&amp;O4128</f>
        <v>65000 1190</v>
      </c>
      <c r="R4128" s="346" t="str">
        <f aca="false">N4128&amp;" "&amp;M4128&amp;" "&amp;O4128</f>
        <v>65000 9 1190</v>
      </c>
    </row>
    <row r="4129" customFormat="false" ht="11.25" hidden="false" customHeight="true" outlineLevel="0" collapsed="false">
      <c r="K4129" s="0" t="n">
        <v>2015</v>
      </c>
      <c r="L4129" s="0" t="n">
        <v>83</v>
      </c>
      <c r="M4129" s="0" t="n">
        <v>9</v>
      </c>
      <c r="N4129" s="0" t="n">
        <v>68000</v>
      </c>
      <c r="O4129" s="0" t="n">
        <v>1110</v>
      </c>
      <c r="P4129" s="346" t="n">
        <v>1</v>
      </c>
      <c r="Q4129" s="346" t="str">
        <f aca="false">N4129&amp;" "&amp;O4129</f>
        <v>68000 1110</v>
      </c>
      <c r="R4129" s="346" t="str">
        <f aca="false">N4129&amp;" "&amp;M4129&amp;" "&amp;O4129</f>
        <v>68000 9 1110</v>
      </c>
    </row>
    <row r="4130" customFormat="false" ht="11.25" hidden="false" customHeight="true" outlineLevel="0" collapsed="false">
      <c r="K4130" s="0" t="n">
        <v>2015</v>
      </c>
      <c r="L4130" s="0" t="n">
        <v>83</v>
      </c>
      <c r="M4130" s="0" t="n">
        <v>9</v>
      </c>
      <c r="N4130" s="0" t="n">
        <v>68000</v>
      </c>
      <c r="O4130" s="0" t="n">
        <v>1120</v>
      </c>
      <c r="P4130" s="346" t="n">
        <v>8</v>
      </c>
      <c r="Q4130" s="346" t="str">
        <f aca="false">N4130&amp;" "&amp;O4130</f>
        <v>68000 1120</v>
      </c>
      <c r="R4130" s="346" t="str">
        <f aca="false">N4130&amp;" "&amp;M4130&amp;" "&amp;O4130</f>
        <v>68000 9 1120</v>
      </c>
    </row>
    <row r="4131" customFormat="false" ht="11.25" hidden="false" customHeight="true" outlineLevel="0" collapsed="false">
      <c r="K4131" s="0" t="n">
        <v>2015</v>
      </c>
      <c r="L4131" s="0" t="n">
        <v>83</v>
      </c>
      <c r="M4131" s="0" t="n">
        <v>9</v>
      </c>
      <c r="N4131" s="0" t="n">
        <v>68000</v>
      </c>
      <c r="O4131" s="0" t="n">
        <v>1141</v>
      </c>
      <c r="P4131" s="346" t="n">
        <v>5</v>
      </c>
      <c r="Q4131" s="346" t="str">
        <f aca="false">N4131&amp;" "&amp;O4131</f>
        <v>68000 1141</v>
      </c>
      <c r="R4131" s="346" t="str">
        <f aca="false">N4131&amp;" "&amp;M4131&amp;" "&amp;O4131</f>
        <v>68000 9 1141</v>
      </c>
    </row>
    <row r="4132" customFormat="false" ht="11.25" hidden="false" customHeight="true" outlineLevel="0" collapsed="false">
      <c r="K4132" s="0" t="n">
        <v>2015</v>
      </c>
      <c r="L4132" s="0" t="n">
        <v>83</v>
      </c>
      <c r="M4132" s="0" t="n">
        <v>2</v>
      </c>
      <c r="N4132" s="0" t="n">
        <v>61320</v>
      </c>
      <c r="O4132" s="0" t="n">
        <v>1122</v>
      </c>
      <c r="P4132" s="346" t="n">
        <v>6</v>
      </c>
      <c r="Q4132" s="346" t="str">
        <f aca="false">N4132&amp;" "&amp;O4132</f>
        <v>61320 1122</v>
      </c>
      <c r="R4132" s="346" t="str">
        <f aca="false">N4132&amp;" "&amp;M4132&amp;" "&amp;O4132</f>
        <v>61320 2 1122</v>
      </c>
    </row>
    <row r="4133" customFormat="false" ht="11.25" hidden="false" customHeight="true" outlineLevel="0" collapsed="false">
      <c r="K4133" s="0" t="n">
        <v>2015</v>
      </c>
      <c r="L4133" s="0" t="n">
        <v>83</v>
      </c>
      <c r="M4133" s="0" t="n">
        <v>2</v>
      </c>
      <c r="N4133" s="0" t="n">
        <v>61410</v>
      </c>
      <c r="O4133" s="0" t="n">
        <v>1126</v>
      </c>
      <c r="P4133" s="346" t="n">
        <v>6</v>
      </c>
      <c r="Q4133" s="346" t="str">
        <f aca="false">N4133&amp;" "&amp;O4133</f>
        <v>61410 1126</v>
      </c>
      <c r="R4133" s="346" t="str">
        <f aca="false">N4133&amp;" "&amp;M4133&amp;" "&amp;O4133</f>
        <v>61410 2 1126</v>
      </c>
    </row>
    <row r="4134" customFormat="false" ht="11.25" hidden="false" customHeight="true" outlineLevel="0" collapsed="false">
      <c r="K4134" s="0" t="n">
        <v>2015</v>
      </c>
      <c r="L4134" s="0" t="n">
        <v>83</v>
      </c>
      <c r="M4134" s="0" t="n">
        <v>2</v>
      </c>
      <c r="N4134" s="0" t="n">
        <v>61410</v>
      </c>
      <c r="O4134" s="0" t="n">
        <v>1127</v>
      </c>
      <c r="P4134" s="346" t="n">
        <v>8</v>
      </c>
      <c r="Q4134" s="346" t="str">
        <f aca="false">N4134&amp;" "&amp;O4134</f>
        <v>61410 1127</v>
      </c>
      <c r="R4134" s="346" t="str">
        <f aca="false">N4134&amp;" "&amp;M4134&amp;" "&amp;O4134</f>
        <v>61410 2 1127</v>
      </c>
    </row>
    <row r="4135" customFormat="false" ht="11.25" hidden="false" customHeight="true" outlineLevel="0" collapsed="false">
      <c r="K4135" s="0" t="n">
        <v>2015</v>
      </c>
      <c r="L4135" s="0" t="n">
        <v>83</v>
      </c>
      <c r="M4135" s="0" t="n">
        <v>2</v>
      </c>
      <c r="N4135" s="0" t="n">
        <v>61410</v>
      </c>
      <c r="O4135" s="0" t="n">
        <v>1150</v>
      </c>
      <c r="P4135" s="346" t="n">
        <v>13.92</v>
      </c>
      <c r="Q4135" s="346" t="str">
        <f aca="false">N4135&amp;" "&amp;O4135</f>
        <v>61410 1150</v>
      </c>
      <c r="R4135" s="346" t="str">
        <f aca="false">N4135&amp;" "&amp;M4135&amp;" "&amp;O4135</f>
        <v>61410 2 1150</v>
      </c>
    </row>
    <row r="4136" customFormat="false" ht="11.25" hidden="false" customHeight="true" outlineLevel="0" collapsed="false">
      <c r="K4136" s="0" t="n">
        <v>2015</v>
      </c>
      <c r="L4136" s="0" t="n">
        <v>83</v>
      </c>
      <c r="M4136" s="0" t="n">
        <v>3</v>
      </c>
      <c r="N4136" s="0" t="n">
        <v>61100</v>
      </c>
      <c r="O4136" s="0" t="n">
        <v>1120</v>
      </c>
      <c r="P4136" s="346" t="n">
        <v>122.63</v>
      </c>
      <c r="Q4136" s="346" t="str">
        <f aca="false">N4136&amp;" "&amp;O4136</f>
        <v>61100 1120</v>
      </c>
      <c r="R4136" s="346" t="str">
        <f aca="false">N4136&amp;" "&amp;M4136&amp;" "&amp;O4136</f>
        <v>61100 3 1120</v>
      </c>
    </row>
    <row r="4137" customFormat="false" ht="11.25" hidden="false" customHeight="true" outlineLevel="0" collapsed="false">
      <c r="K4137" s="0" t="n">
        <v>2015</v>
      </c>
      <c r="L4137" s="0" t="n">
        <v>83</v>
      </c>
      <c r="M4137" s="0" t="n">
        <v>3</v>
      </c>
      <c r="N4137" s="0" t="n">
        <v>61100</v>
      </c>
      <c r="O4137" s="0" t="n">
        <v>1151</v>
      </c>
      <c r="P4137" s="346" t="n">
        <v>13.18</v>
      </c>
      <c r="Q4137" s="346" t="str">
        <f aca="false">N4137&amp;" "&amp;O4137</f>
        <v>61100 1151</v>
      </c>
      <c r="R4137" s="346" t="str">
        <f aca="false">N4137&amp;" "&amp;M4137&amp;" "&amp;O4137</f>
        <v>61100 3 1151</v>
      </c>
    </row>
    <row r="4138" customFormat="false" ht="11.25" hidden="false" customHeight="true" outlineLevel="0" collapsed="false">
      <c r="K4138" s="0" t="n">
        <v>2015</v>
      </c>
      <c r="L4138" s="0" t="n">
        <v>83</v>
      </c>
      <c r="M4138" s="0" t="n">
        <v>3</v>
      </c>
      <c r="N4138" s="0" t="n">
        <v>61100</v>
      </c>
      <c r="O4138" s="0" t="n">
        <v>1520</v>
      </c>
      <c r="P4138" s="346" t="n">
        <v>7.24</v>
      </c>
      <c r="Q4138" s="346" t="str">
        <f aca="false">N4138&amp;" "&amp;O4138</f>
        <v>61100 1520</v>
      </c>
      <c r="R4138" s="346" t="str">
        <f aca="false">N4138&amp;" "&amp;M4138&amp;" "&amp;O4138</f>
        <v>61100 3 1520</v>
      </c>
    </row>
    <row r="4139" customFormat="false" ht="11.25" hidden="false" customHeight="true" outlineLevel="0" collapsed="false">
      <c r="K4139" s="0" t="n">
        <v>2015</v>
      </c>
      <c r="L4139" s="0" t="n">
        <v>83</v>
      </c>
      <c r="M4139" s="0" t="n">
        <v>3</v>
      </c>
      <c r="N4139" s="0" t="n">
        <v>61210</v>
      </c>
      <c r="O4139" s="0" t="n">
        <v>1120</v>
      </c>
      <c r="P4139" s="346" t="n">
        <v>4.5</v>
      </c>
      <c r="Q4139" s="346" t="str">
        <f aca="false">N4139&amp;" "&amp;O4139</f>
        <v>61210 1120</v>
      </c>
      <c r="R4139" s="346" t="str">
        <f aca="false">N4139&amp;" "&amp;M4139&amp;" "&amp;O4139</f>
        <v>61210 3 1120</v>
      </c>
    </row>
    <row r="4140" customFormat="false" ht="11.25" hidden="false" customHeight="true" outlineLevel="0" collapsed="false">
      <c r="K4140" s="0" t="n">
        <v>2015</v>
      </c>
      <c r="L4140" s="0" t="n">
        <v>83</v>
      </c>
      <c r="M4140" s="0" t="n">
        <v>3</v>
      </c>
      <c r="N4140" s="0" t="n">
        <v>61230</v>
      </c>
      <c r="O4140" s="0" t="n">
        <v>1120</v>
      </c>
      <c r="P4140" s="346" t="n">
        <v>1</v>
      </c>
      <c r="Q4140" s="346" t="str">
        <f aca="false">N4140&amp;" "&amp;O4140</f>
        <v>61230 1120</v>
      </c>
      <c r="R4140" s="346" t="str">
        <f aca="false">N4140&amp;" "&amp;M4140&amp;" "&amp;O4140</f>
        <v>61230 3 1120</v>
      </c>
    </row>
    <row r="4141" customFormat="false" ht="11.25" hidden="false" customHeight="true" outlineLevel="0" collapsed="false">
      <c r="K4141" s="0" t="n">
        <v>2015</v>
      </c>
      <c r="L4141" s="0" t="n">
        <v>83</v>
      </c>
      <c r="M4141" s="0" t="n">
        <v>3</v>
      </c>
      <c r="N4141" s="0" t="n">
        <v>61310</v>
      </c>
      <c r="O4141" s="0" t="n">
        <v>1110</v>
      </c>
      <c r="P4141" s="346" t="n">
        <v>4.37</v>
      </c>
      <c r="Q4141" s="346" t="str">
        <f aca="false">N4141&amp;" "&amp;O4141</f>
        <v>61310 1110</v>
      </c>
      <c r="R4141" s="346" t="str">
        <f aca="false">N4141&amp;" "&amp;M4141&amp;" "&amp;O4141</f>
        <v>61310 3 1110</v>
      </c>
    </row>
    <row r="4142" customFormat="false" ht="11.25" hidden="false" customHeight="true" outlineLevel="0" collapsed="false">
      <c r="K4142" s="0" t="n">
        <v>2015</v>
      </c>
      <c r="L4142" s="0" t="n">
        <v>83</v>
      </c>
      <c r="M4142" s="0" t="n">
        <v>3</v>
      </c>
      <c r="N4142" s="0" t="n">
        <v>61320</v>
      </c>
      <c r="O4142" s="0" t="n">
        <v>1122</v>
      </c>
      <c r="P4142" s="346" t="n">
        <v>3</v>
      </c>
      <c r="Q4142" s="346" t="str">
        <f aca="false">N4142&amp;" "&amp;O4142</f>
        <v>61320 1122</v>
      </c>
      <c r="R4142" s="346" t="str">
        <f aca="false">N4142&amp;" "&amp;M4142&amp;" "&amp;O4142</f>
        <v>61320 3 1122</v>
      </c>
    </row>
    <row r="4143" customFormat="false" ht="11.25" hidden="false" customHeight="true" outlineLevel="0" collapsed="false">
      <c r="K4143" s="0" t="n">
        <v>2015</v>
      </c>
      <c r="L4143" s="0" t="n">
        <v>83</v>
      </c>
      <c r="M4143" s="0" t="n">
        <v>3</v>
      </c>
      <c r="N4143" s="0" t="n">
        <v>61410</v>
      </c>
      <c r="O4143" s="0" t="n">
        <v>1126</v>
      </c>
      <c r="P4143" s="346" t="n">
        <v>4</v>
      </c>
      <c r="Q4143" s="346" t="str">
        <f aca="false">N4143&amp;" "&amp;O4143</f>
        <v>61410 1126</v>
      </c>
      <c r="R4143" s="346" t="str">
        <f aca="false">N4143&amp;" "&amp;M4143&amp;" "&amp;O4143</f>
        <v>61410 3 1126</v>
      </c>
    </row>
    <row r="4144" customFormat="false" ht="11.25" hidden="false" customHeight="true" outlineLevel="0" collapsed="false">
      <c r="K4144" s="0" t="n">
        <v>2015</v>
      </c>
      <c r="L4144" s="0" t="n">
        <v>83</v>
      </c>
      <c r="M4144" s="0" t="n">
        <v>3</v>
      </c>
      <c r="N4144" s="0" t="n">
        <v>61410</v>
      </c>
      <c r="O4144" s="0" t="n">
        <v>1127</v>
      </c>
      <c r="P4144" s="346" t="n">
        <v>4</v>
      </c>
      <c r="Q4144" s="346" t="str">
        <f aca="false">N4144&amp;" "&amp;O4144</f>
        <v>61410 1127</v>
      </c>
      <c r="R4144" s="346" t="str">
        <f aca="false">N4144&amp;" "&amp;M4144&amp;" "&amp;O4144</f>
        <v>61410 3 1127</v>
      </c>
    </row>
    <row r="4145" customFormat="false" ht="11.25" hidden="false" customHeight="true" outlineLevel="0" collapsed="false">
      <c r="K4145" s="0" t="n">
        <v>2015</v>
      </c>
      <c r="L4145" s="0" t="n">
        <v>83</v>
      </c>
      <c r="M4145" s="0" t="n">
        <v>3</v>
      </c>
      <c r="N4145" s="0" t="n">
        <v>61410</v>
      </c>
      <c r="O4145" s="0" t="n">
        <v>1150</v>
      </c>
      <c r="P4145" s="346" t="n">
        <v>8.48</v>
      </c>
      <c r="Q4145" s="346" t="str">
        <f aca="false">N4145&amp;" "&amp;O4145</f>
        <v>61410 1150</v>
      </c>
      <c r="R4145" s="346" t="str">
        <f aca="false">N4145&amp;" "&amp;M4145&amp;" "&amp;O4145</f>
        <v>61410 3 1150</v>
      </c>
    </row>
    <row r="4146" customFormat="false" ht="11.25" hidden="false" customHeight="true" outlineLevel="0" collapsed="false">
      <c r="K4146" s="0" t="n">
        <v>2015</v>
      </c>
      <c r="L4146" s="0" t="n">
        <v>83</v>
      </c>
      <c r="M4146" s="0" t="n">
        <v>9</v>
      </c>
      <c r="N4146" s="0" t="n">
        <v>61100</v>
      </c>
      <c r="O4146" s="0" t="n">
        <v>1110</v>
      </c>
      <c r="P4146" s="346" t="n">
        <v>1</v>
      </c>
      <c r="Q4146" s="346" t="str">
        <f aca="false">N4146&amp;" "&amp;O4146</f>
        <v>61100 1110</v>
      </c>
      <c r="R4146" s="346" t="str">
        <f aca="false">N4146&amp;" "&amp;M4146&amp;" "&amp;O4146</f>
        <v>61100 9 1110</v>
      </c>
    </row>
    <row r="4147" customFormat="false" ht="11.25" hidden="false" customHeight="true" outlineLevel="0" collapsed="false">
      <c r="K4147" s="0" t="n">
        <v>2015</v>
      </c>
      <c r="L4147" s="0" t="n">
        <v>83</v>
      </c>
      <c r="M4147" s="0" t="n">
        <v>9</v>
      </c>
      <c r="N4147" s="0" t="n">
        <v>61100</v>
      </c>
      <c r="O4147" s="0" t="n">
        <v>1120</v>
      </c>
      <c r="P4147" s="346" t="n">
        <v>24.29</v>
      </c>
      <c r="Q4147" s="346" t="str">
        <f aca="false">N4147&amp;" "&amp;O4147</f>
        <v>61100 1120</v>
      </c>
      <c r="R4147" s="346" t="str">
        <f aca="false">N4147&amp;" "&amp;M4147&amp;" "&amp;O4147</f>
        <v>61100 9 1120</v>
      </c>
    </row>
    <row r="4148" customFormat="false" ht="11.25" hidden="false" customHeight="true" outlineLevel="0" collapsed="false">
      <c r="K4148" s="0" t="n">
        <v>2015</v>
      </c>
      <c r="L4148" s="0" t="n">
        <v>83</v>
      </c>
      <c r="M4148" s="0" t="n">
        <v>9</v>
      </c>
      <c r="N4148" s="0" t="n">
        <v>61100</v>
      </c>
      <c r="O4148" s="0" t="n">
        <v>1150</v>
      </c>
      <c r="P4148" s="346" t="n">
        <v>2</v>
      </c>
      <c r="Q4148" s="346" t="str">
        <f aca="false">N4148&amp;" "&amp;O4148</f>
        <v>61100 1150</v>
      </c>
      <c r="R4148" s="346" t="str">
        <f aca="false">N4148&amp;" "&amp;M4148&amp;" "&amp;O4148</f>
        <v>61100 9 1150</v>
      </c>
    </row>
    <row r="4149" customFormat="false" ht="11.25" hidden="false" customHeight="true" outlineLevel="0" collapsed="false">
      <c r="K4149" s="0" t="n">
        <v>2015</v>
      </c>
      <c r="L4149" s="0" t="n">
        <v>83</v>
      </c>
      <c r="M4149" s="0" t="n">
        <v>9</v>
      </c>
      <c r="N4149" s="0" t="n">
        <v>61100</v>
      </c>
      <c r="O4149" s="0" t="n">
        <v>1151</v>
      </c>
      <c r="P4149" s="346" t="n">
        <v>11.33</v>
      </c>
      <c r="Q4149" s="346" t="str">
        <f aca="false">N4149&amp;" "&amp;O4149</f>
        <v>61100 1151</v>
      </c>
      <c r="R4149" s="346" t="str">
        <f aca="false">N4149&amp;" "&amp;M4149&amp;" "&amp;O4149</f>
        <v>61100 9 1151</v>
      </c>
    </row>
    <row r="4150" customFormat="false" ht="11.25" hidden="false" customHeight="true" outlineLevel="0" collapsed="false">
      <c r="K4150" s="0" t="n">
        <v>2015</v>
      </c>
      <c r="L4150" s="0" t="n">
        <v>83</v>
      </c>
      <c r="M4150" s="0" t="n">
        <v>9</v>
      </c>
      <c r="N4150" s="0" t="n">
        <v>62100</v>
      </c>
      <c r="O4150" s="0" t="n">
        <v>1110</v>
      </c>
      <c r="P4150" s="346" t="n">
        <v>0.7</v>
      </c>
      <c r="Q4150" s="346" t="str">
        <f aca="false">N4150&amp;" "&amp;O4150</f>
        <v>62100 1110</v>
      </c>
      <c r="R4150" s="346" t="str">
        <f aca="false">N4150&amp;" "&amp;M4150&amp;" "&amp;O4150</f>
        <v>62100 9 1110</v>
      </c>
    </row>
    <row r="4151" customFormat="false" ht="11.25" hidden="false" customHeight="true" outlineLevel="0" collapsed="false">
      <c r="K4151" s="0" t="n">
        <v>2015</v>
      </c>
      <c r="L4151" s="0" t="n">
        <v>83</v>
      </c>
      <c r="M4151" s="0" t="n">
        <v>2</v>
      </c>
      <c r="N4151" s="0" t="n">
        <v>61100</v>
      </c>
      <c r="O4151" s="0" t="n">
        <v>1120</v>
      </c>
      <c r="P4151" s="346" t="n">
        <v>203.89</v>
      </c>
      <c r="Q4151" s="346" t="str">
        <f aca="false">N4151&amp;" "&amp;O4151</f>
        <v>61100 1120</v>
      </c>
      <c r="R4151" s="346" t="str">
        <f aca="false">N4151&amp;" "&amp;M4151&amp;" "&amp;O4151</f>
        <v>61100 2 1120</v>
      </c>
    </row>
    <row r="4152" customFormat="false" ht="11.25" hidden="false" customHeight="true" outlineLevel="0" collapsed="false">
      <c r="K4152" s="0" t="n">
        <v>2015</v>
      </c>
      <c r="L4152" s="0" t="n">
        <v>83</v>
      </c>
      <c r="M4152" s="0" t="n">
        <v>2</v>
      </c>
      <c r="N4152" s="0" t="n">
        <v>61100</v>
      </c>
      <c r="O4152" s="0" t="n">
        <v>1151</v>
      </c>
      <c r="P4152" s="346" t="n">
        <v>42.78</v>
      </c>
      <c r="Q4152" s="346" t="str">
        <f aca="false">N4152&amp;" "&amp;O4152</f>
        <v>61100 1151</v>
      </c>
      <c r="R4152" s="346" t="str">
        <f aca="false">N4152&amp;" "&amp;M4152&amp;" "&amp;O4152</f>
        <v>61100 2 1151</v>
      </c>
    </row>
    <row r="4153" customFormat="false" ht="11.25" hidden="false" customHeight="true" outlineLevel="0" collapsed="false">
      <c r="K4153" s="0" t="n">
        <v>2015</v>
      </c>
      <c r="L4153" s="0" t="n">
        <v>83</v>
      </c>
      <c r="M4153" s="0" t="n">
        <v>2</v>
      </c>
      <c r="N4153" s="0" t="n">
        <v>61100</v>
      </c>
      <c r="O4153" s="0" t="n">
        <v>1520</v>
      </c>
      <c r="P4153" s="346" t="n">
        <v>21.8</v>
      </c>
      <c r="Q4153" s="346" t="str">
        <f aca="false">N4153&amp;" "&amp;O4153</f>
        <v>61100 1520</v>
      </c>
      <c r="R4153" s="346" t="str">
        <f aca="false">N4153&amp;" "&amp;M4153&amp;" "&amp;O4153</f>
        <v>61100 2 1520</v>
      </c>
    </row>
    <row r="4154" customFormat="false" ht="11.25" hidden="false" customHeight="true" outlineLevel="0" collapsed="false">
      <c r="K4154" s="0" t="n">
        <v>2015</v>
      </c>
      <c r="L4154" s="0" t="n">
        <v>83</v>
      </c>
      <c r="M4154" s="0" t="n">
        <v>2</v>
      </c>
      <c r="N4154" s="0" t="n">
        <v>61210</v>
      </c>
      <c r="O4154" s="0" t="n">
        <v>1120</v>
      </c>
      <c r="P4154" s="346" t="n">
        <v>6.1</v>
      </c>
      <c r="Q4154" s="346" t="str">
        <f aca="false">N4154&amp;" "&amp;O4154</f>
        <v>61210 1120</v>
      </c>
      <c r="R4154" s="346" t="str">
        <f aca="false">N4154&amp;" "&amp;M4154&amp;" "&amp;O4154</f>
        <v>61210 2 1120</v>
      </c>
    </row>
    <row r="4155" customFormat="false" ht="11.25" hidden="false" customHeight="true" outlineLevel="0" collapsed="false">
      <c r="K4155" s="0" t="n">
        <v>2015</v>
      </c>
      <c r="L4155" s="0" t="n">
        <v>83</v>
      </c>
      <c r="M4155" s="0" t="n">
        <v>2</v>
      </c>
      <c r="N4155" s="0" t="n">
        <v>61230</v>
      </c>
      <c r="O4155" s="0" t="n">
        <v>1120</v>
      </c>
      <c r="P4155" s="346" t="n">
        <v>1</v>
      </c>
      <c r="Q4155" s="346" t="str">
        <f aca="false">N4155&amp;" "&amp;O4155</f>
        <v>61230 1120</v>
      </c>
      <c r="R4155" s="346" t="str">
        <f aca="false">N4155&amp;" "&amp;M4155&amp;" "&amp;O4155</f>
        <v>61230 2 1120</v>
      </c>
    </row>
    <row r="4156" customFormat="false" ht="11.25" hidden="false" customHeight="true" outlineLevel="0" collapsed="false">
      <c r="K4156" s="0" t="n">
        <v>2015</v>
      </c>
      <c r="L4156" s="0" t="n">
        <v>83</v>
      </c>
      <c r="M4156" s="0" t="n">
        <v>9</v>
      </c>
      <c r="N4156" s="0" t="n">
        <v>62100</v>
      </c>
      <c r="O4156" s="0" t="n">
        <v>1112</v>
      </c>
      <c r="P4156" s="346" t="n">
        <v>1</v>
      </c>
      <c r="Q4156" s="346" t="str">
        <f aca="false">N4156&amp;" "&amp;O4156</f>
        <v>62100 1112</v>
      </c>
      <c r="R4156" s="346" t="str">
        <f aca="false">N4156&amp;" "&amp;M4156&amp;" "&amp;O4156</f>
        <v>62100 9 1112</v>
      </c>
    </row>
    <row r="4157" customFormat="false" ht="11.25" hidden="false" customHeight="true" outlineLevel="0" collapsed="false">
      <c r="K4157" s="0" t="n">
        <v>2015</v>
      </c>
      <c r="L4157" s="0" t="n">
        <v>84</v>
      </c>
      <c r="M4157" s="0" t="n">
        <v>2</v>
      </c>
      <c r="N4157" s="0" t="n">
        <v>61100</v>
      </c>
      <c r="O4157" s="0" t="n">
        <v>1520</v>
      </c>
      <c r="P4157" s="346" t="n">
        <v>12</v>
      </c>
      <c r="Q4157" s="346" t="str">
        <f aca="false">N4157&amp;" "&amp;O4157</f>
        <v>61100 1520</v>
      </c>
      <c r="R4157" s="346" t="str">
        <f aca="false">N4157&amp;" "&amp;M4157&amp;" "&amp;O4157</f>
        <v>61100 2 1520</v>
      </c>
    </row>
    <row r="4158" customFormat="false" ht="11.25" hidden="false" customHeight="true" outlineLevel="0" collapsed="false">
      <c r="K4158" s="0" t="n">
        <v>2015</v>
      </c>
      <c r="L4158" s="0" t="n">
        <v>84</v>
      </c>
      <c r="M4158" s="0" t="n">
        <v>2</v>
      </c>
      <c r="N4158" s="0" t="n">
        <v>61100</v>
      </c>
      <c r="O4158" s="0" t="n">
        <v>1151</v>
      </c>
      <c r="P4158" s="346" t="n">
        <v>27</v>
      </c>
      <c r="Q4158" s="346" t="str">
        <f aca="false">N4158&amp;" "&amp;O4158</f>
        <v>61100 1151</v>
      </c>
      <c r="R4158" s="346" t="str">
        <f aca="false">N4158&amp;" "&amp;M4158&amp;" "&amp;O4158</f>
        <v>61100 2 1151</v>
      </c>
    </row>
    <row r="4159" customFormat="false" ht="11.25" hidden="false" customHeight="true" outlineLevel="0" collapsed="false">
      <c r="K4159" s="0" t="n">
        <v>2015</v>
      </c>
      <c r="L4159" s="0" t="n">
        <v>84</v>
      </c>
      <c r="M4159" s="0" t="n">
        <v>2</v>
      </c>
      <c r="N4159" s="0" t="n">
        <v>61220</v>
      </c>
      <c r="O4159" s="0" t="n">
        <v>1130</v>
      </c>
      <c r="P4159" s="346" t="n">
        <v>0.25</v>
      </c>
      <c r="Q4159" s="346" t="str">
        <f aca="false">N4159&amp;" "&amp;O4159</f>
        <v>61220 1130</v>
      </c>
      <c r="R4159" s="346" t="str">
        <f aca="false">N4159&amp;" "&amp;M4159&amp;" "&amp;O4159</f>
        <v>61220 2 1130</v>
      </c>
    </row>
    <row r="4160" customFormat="false" ht="11.25" hidden="false" customHeight="true" outlineLevel="0" collapsed="false">
      <c r="K4160" s="0" t="n">
        <v>2015</v>
      </c>
      <c r="L4160" s="0" t="n">
        <v>84</v>
      </c>
      <c r="M4160" s="0" t="n">
        <v>2</v>
      </c>
      <c r="N4160" s="0" t="n">
        <v>61310</v>
      </c>
      <c r="O4160" s="0" t="n">
        <v>1120</v>
      </c>
      <c r="P4160" s="346" t="n">
        <v>3</v>
      </c>
      <c r="Q4160" s="346" t="str">
        <f aca="false">N4160&amp;" "&amp;O4160</f>
        <v>61310 1120</v>
      </c>
      <c r="R4160" s="346" t="str">
        <f aca="false">N4160&amp;" "&amp;M4160&amp;" "&amp;O4160</f>
        <v>61310 2 1120</v>
      </c>
    </row>
    <row r="4161" customFormat="false" ht="11.25" hidden="false" customHeight="true" outlineLevel="0" collapsed="false">
      <c r="K4161" s="0" t="n">
        <v>2015</v>
      </c>
      <c r="L4161" s="0" t="n">
        <v>84</v>
      </c>
      <c r="M4161" s="0" t="n">
        <v>2</v>
      </c>
      <c r="N4161" s="0" t="n">
        <v>61310</v>
      </c>
      <c r="O4161" s="0" t="n">
        <v>1150</v>
      </c>
      <c r="P4161" s="346" t="n">
        <v>2.2</v>
      </c>
      <c r="Q4161" s="346" t="str">
        <f aca="false">N4161&amp;" "&amp;O4161</f>
        <v>61310 1150</v>
      </c>
      <c r="R4161" s="346" t="str">
        <f aca="false">N4161&amp;" "&amp;M4161&amp;" "&amp;O4161</f>
        <v>61310 2 1150</v>
      </c>
    </row>
    <row r="4162" customFormat="false" ht="11.25" hidden="false" customHeight="true" outlineLevel="0" collapsed="false">
      <c r="K4162" s="0" t="n">
        <v>2015</v>
      </c>
      <c r="L4162" s="0" t="n">
        <v>84</v>
      </c>
      <c r="M4162" s="0" t="n">
        <v>2</v>
      </c>
      <c r="N4162" s="0" t="n">
        <v>61320</v>
      </c>
      <c r="O4162" s="0" t="n">
        <v>1120</v>
      </c>
      <c r="P4162" s="346" t="n">
        <v>6</v>
      </c>
      <c r="Q4162" s="346" t="str">
        <f aca="false">N4162&amp;" "&amp;O4162</f>
        <v>61320 1120</v>
      </c>
      <c r="R4162" s="346" t="str">
        <f aca="false">N4162&amp;" "&amp;M4162&amp;" "&amp;O4162</f>
        <v>61320 2 1120</v>
      </c>
    </row>
    <row r="4163" customFormat="false" ht="11.25" hidden="false" customHeight="true" outlineLevel="0" collapsed="false">
      <c r="K4163" s="0" t="n">
        <v>2015</v>
      </c>
      <c r="L4163" s="0" t="n">
        <v>84</v>
      </c>
      <c r="M4163" s="0" t="n">
        <v>2</v>
      </c>
      <c r="N4163" s="0" t="n">
        <v>61410</v>
      </c>
      <c r="O4163" s="0" t="n">
        <v>1126</v>
      </c>
      <c r="P4163" s="346" t="n">
        <v>8</v>
      </c>
      <c r="Q4163" s="346" t="str">
        <f aca="false">N4163&amp;" "&amp;O4163</f>
        <v>61410 1126</v>
      </c>
      <c r="R4163" s="346" t="str">
        <f aca="false">N4163&amp;" "&amp;M4163&amp;" "&amp;O4163</f>
        <v>61410 2 1126</v>
      </c>
    </row>
    <row r="4164" customFormat="false" ht="11.25" hidden="false" customHeight="true" outlineLevel="0" collapsed="false">
      <c r="K4164" s="0" t="n">
        <v>2015</v>
      </c>
      <c r="L4164" s="0" t="n">
        <v>84</v>
      </c>
      <c r="M4164" s="0" t="n">
        <v>2</v>
      </c>
      <c r="N4164" s="0" t="n">
        <v>61410</v>
      </c>
      <c r="O4164" s="0" t="n">
        <v>1150</v>
      </c>
      <c r="P4164" s="346" t="n">
        <v>10</v>
      </c>
      <c r="Q4164" s="346" t="str">
        <f aca="false">N4164&amp;" "&amp;O4164</f>
        <v>61410 1150</v>
      </c>
      <c r="R4164" s="346" t="str">
        <f aca="false">N4164&amp;" "&amp;M4164&amp;" "&amp;O4164</f>
        <v>61410 2 1150</v>
      </c>
    </row>
    <row r="4165" customFormat="false" ht="11.25" hidden="false" customHeight="true" outlineLevel="0" collapsed="false">
      <c r="K4165" s="0" t="n">
        <v>2015</v>
      </c>
      <c r="L4165" s="0" t="n">
        <v>84</v>
      </c>
      <c r="M4165" s="0" t="n">
        <v>3</v>
      </c>
      <c r="N4165" s="0" t="n">
        <v>61100</v>
      </c>
      <c r="O4165" s="0" t="n">
        <v>1120</v>
      </c>
      <c r="P4165" s="346" t="n">
        <v>105</v>
      </c>
      <c r="Q4165" s="346" t="str">
        <f aca="false">N4165&amp;" "&amp;O4165</f>
        <v>61100 1120</v>
      </c>
      <c r="R4165" s="346" t="str">
        <f aca="false">N4165&amp;" "&amp;M4165&amp;" "&amp;O4165</f>
        <v>61100 3 1120</v>
      </c>
    </row>
    <row r="4166" customFormat="false" ht="11.25" hidden="false" customHeight="true" outlineLevel="0" collapsed="false">
      <c r="K4166" s="0" t="n">
        <v>2015</v>
      </c>
      <c r="L4166" s="0" t="n">
        <v>84</v>
      </c>
      <c r="M4166" s="0" t="n">
        <v>3</v>
      </c>
      <c r="N4166" s="0" t="n">
        <v>61100</v>
      </c>
      <c r="O4166" s="0" t="n">
        <v>1520</v>
      </c>
      <c r="P4166" s="346" t="n">
        <v>6</v>
      </c>
      <c r="Q4166" s="346" t="str">
        <f aca="false">N4166&amp;" "&amp;O4166</f>
        <v>61100 1520</v>
      </c>
      <c r="R4166" s="346" t="str">
        <f aca="false">N4166&amp;" "&amp;M4166&amp;" "&amp;O4166</f>
        <v>61100 3 1520</v>
      </c>
    </row>
    <row r="4167" customFormat="false" ht="11.25" hidden="false" customHeight="true" outlineLevel="0" collapsed="false">
      <c r="K4167" s="0" t="n">
        <v>2015</v>
      </c>
      <c r="L4167" s="0" t="n">
        <v>84</v>
      </c>
      <c r="M4167" s="0" t="n">
        <v>3</v>
      </c>
      <c r="N4167" s="0" t="n">
        <v>61210</v>
      </c>
      <c r="O4167" s="0" t="n">
        <v>1120</v>
      </c>
      <c r="P4167" s="346" t="n">
        <v>5</v>
      </c>
      <c r="Q4167" s="346" t="str">
        <f aca="false">N4167&amp;" "&amp;O4167</f>
        <v>61210 1120</v>
      </c>
      <c r="R4167" s="346" t="str">
        <f aca="false">N4167&amp;" "&amp;M4167&amp;" "&amp;O4167</f>
        <v>61210 3 1120</v>
      </c>
    </row>
    <row r="4168" customFormat="false" ht="11.25" hidden="false" customHeight="true" outlineLevel="0" collapsed="false">
      <c r="K4168" s="0" t="n">
        <v>2015</v>
      </c>
      <c r="L4168" s="0" t="n">
        <v>84</v>
      </c>
      <c r="M4168" s="0" t="n">
        <v>3</v>
      </c>
      <c r="N4168" s="0" t="n">
        <v>61210</v>
      </c>
      <c r="O4168" s="0" t="n">
        <v>1150</v>
      </c>
      <c r="P4168" s="346" t="n">
        <v>3</v>
      </c>
      <c r="Q4168" s="346" t="str">
        <f aca="false">N4168&amp;" "&amp;O4168</f>
        <v>61210 1150</v>
      </c>
      <c r="R4168" s="346" t="str">
        <f aca="false">N4168&amp;" "&amp;M4168&amp;" "&amp;O4168</f>
        <v>61210 3 1150</v>
      </c>
    </row>
    <row r="4169" customFormat="false" ht="11.25" hidden="false" customHeight="true" outlineLevel="0" collapsed="false">
      <c r="K4169" s="0" t="n">
        <v>2015</v>
      </c>
      <c r="L4169" s="0" t="n">
        <v>84</v>
      </c>
      <c r="M4169" s="0" t="n">
        <v>3</v>
      </c>
      <c r="N4169" s="0" t="n">
        <v>61230</v>
      </c>
      <c r="O4169" s="0" t="n">
        <v>1120</v>
      </c>
      <c r="P4169" s="346" t="n">
        <v>1.1</v>
      </c>
      <c r="Q4169" s="346" t="str">
        <f aca="false">N4169&amp;" "&amp;O4169</f>
        <v>61230 1120</v>
      </c>
      <c r="R4169" s="346" t="str">
        <f aca="false">N4169&amp;" "&amp;M4169&amp;" "&amp;O4169</f>
        <v>61230 3 1120</v>
      </c>
    </row>
    <row r="4170" customFormat="false" ht="11.25" hidden="false" customHeight="true" outlineLevel="0" collapsed="false">
      <c r="K4170" s="0" t="n">
        <v>2015</v>
      </c>
      <c r="L4170" s="0" t="n">
        <v>84</v>
      </c>
      <c r="M4170" s="0" t="n">
        <v>3</v>
      </c>
      <c r="N4170" s="0" t="n">
        <v>61310</v>
      </c>
      <c r="O4170" s="0" t="n">
        <v>1120</v>
      </c>
      <c r="P4170" s="346" t="n">
        <v>1</v>
      </c>
      <c r="Q4170" s="346" t="str">
        <f aca="false">N4170&amp;" "&amp;O4170</f>
        <v>61310 1120</v>
      </c>
      <c r="R4170" s="346" t="str">
        <f aca="false">N4170&amp;" "&amp;M4170&amp;" "&amp;O4170</f>
        <v>61310 3 1120</v>
      </c>
    </row>
    <row r="4171" customFormat="false" ht="11.25" hidden="false" customHeight="true" outlineLevel="0" collapsed="false">
      <c r="K4171" s="0" t="n">
        <v>2015</v>
      </c>
      <c r="L4171" s="0" t="n">
        <v>84</v>
      </c>
      <c r="M4171" s="0" t="n">
        <v>3</v>
      </c>
      <c r="N4171" s="0" t="n">
        <v>61310</v>
      </c>
      <c r="O4171" s="0" t="n">
        <v>1150</v>
      </c>
      <c r="P4171" s="346" t="n">
        <v>1</v>
      </c>
      <c r="Q4171" s="346" t="str">
        <f aca="false">N4171&amp;" "&amp;O4171</f>
        <v>61310 1150</v>
      </c>
      <c r="R4171" s="346" t="str">
        <f aca="false">N4171&amp;" "&amp;M4171&amp;" "&amp;O4171</f>
        <v>61310 3 1150</v>
      </c>
    </row>
    <row r="4172" customFormat="false" ht="11.25" hidden="false" customHeight="true" outlineLevel="0" collapsed="false">
      <c r="K4172" s="0" t="n">
        <v>2015</v>
      </c>
      <c r="L4172" s="0" t="n">
        <v>84</v>
      </c>
      <c r="M4172" s="0" t="n">
        <v>3</v>
      </c>
      <c r="N4172" s="0" t="n">
        <v>61320</v>
      </c>
      <c r="O4172" s="0" t="n">
        <v>1120</v>
      </c>
      <c r="P4172" s="346" t="n">
        <v>4</v>
      </c>
      <c r="Q4172" s="346" t="str">
        <f aca="false">N4172&amp;" "&amp;O4172</f>
        <v>61320 1120</v>
      </c>
      <c r="R4172" s="346" t="str">
        <f aca="false">N4172&amp;" "&amp;M4172&amp;" "&amp;O4172</f>
        <v>61320 3 1120</v>
      </c>
    </row>
    <row r="4173" customFormat="false" ht="11.25" hidden="false" customHeight="true" outlineLevel="0" collapsed="false">
      <c r="K4173" s="0" t="n">
        <v>2015</v>
      </c>
      <c r="L4173" s="0" t="n">
        <v>84</v>
      </c>
      <c r="M4173" s="0" t="n">
        <v>3</v>
      </c>
      <c r="N4173" s="0" t="n">
        <v>61410</v>
      </c>
      <c r="O4173" s="0" t="n">
        <v>1126</v>
      </c>
      <c r="P4173" s="346" t="n">
        <v>5</v>
      </c>
      <c r="Q4173" s="346" t="str">
        <f aca="false">N4173&amp;" "&amp;O4173</f>
        <v>61410 1126</v>
      </c>
      <c r="R4173" s="346" t="str">
        <f aca="false">N4173&amp;" "&amp;M4173&amp;" "&amp;O4173</f>
        <v>61410 3 1126</v>
      </c>
    </row>
    <row r="4174" customFormat="false" ht="11.25" hidden="false" customHeight="true" outlineLevel="0" collapsed="false">
      <c r="K4174" s="0" t="n">
        <v>2015</v>
      </c>
      <c r="L4174" s="0" t="n">
        <v>84</v>
      </c>
      <c r="M4174" s="0" t="n">
        <v>3</v>
      </c>
      <c r="N4174" s="0" t="n">
        <v>61410</v>
      </c>
      <c r="O4174" s="0" t="n">
        <v>1127</v>
      </c>
      <c r="P4174" s="346" t="n">
        <v>3</v>
      </c>
      <c r="Q4174" s="346" t="str">
        <f aca="false">N4174&amp;" "&amp;O4174</f>
        <v>61410 1127</v>
      </c>
      <c r="R4174" s="346" t="str">
        <f aca="false">N4174&amp;" "&amp;M4174&amp;" "&amp;O4174</f>
        <v>61410 3 1127</v>
      </c>
    </row>
    <row r="4175" customFormat="false" ht="11.25" hidden="false" customHeight="true" outlineLevel="0" collapsed="false">
      <c r="K4175" s="0" t="n">
        <v>2015</v>
      </c>
      <c r="L4175" s="0" t="n">
        <v>84</v>
      </c>
      <c r="M4175" s="0" t="n">
        <v>3</v>
      </c>
      <c r="N4175" s="0" t="n">
        <v>61410</v>
      </c>
      <c r="O4175" s="0" t="n">
        <v>1150</v>
      </c>
      <c r="P4175" s="346" t="n">
        <v>9.5</v>
      </c>
      <c r="Q4175" s="346" t="str">
        <f aca="false">N4175&amp;" "&amp;O4175</f>
        <v>61410 1150</v>
      </c>
      <c r="R4175" s="346" t="str">
        <f aca="false">N4175&amp;" "&amp;M4175&amp;" "&amp;O4175</f>
        <v>61410 3 1150</v>
      </c>
    </row>
    <row r="4176" customFormat="false" ht="11.25" hidden="false" customHeight="true" outlineLevel="0" collapsed="false">
      <c r="K4176" s="0" t="n">
        <v>2015</v>
      </c>
      <c r="L4176" s="0" t="n">
        <v>84</v>
      </c>
      <c r="M4176" s="0" t="n">
        <v>9</v>
      </c>
      <c r="N4176" s="0" t="n">
        <v>61100</v>
      </c>
      <c r="O4176" s="0" t="n">
        <v>1110</v>
      </c>
      <c r="P4176" s="346" t="n">
        <v>0.32</v>
      </c>
      <c r="Q4176" s="346" t="str">
        <f aca="false">N4176&amp;" "&amp;O4176</f>
        <v>61100 1110</v>
      </c>
      <c r="R4176" s="346" t="str">
        <f aca="false">N4176&amp;" "&amp;M4176&amp;" "&amp;O4176</f>
        <v>61100 9 1110</v>
      </c>
    </row>
    <row r="4177" customFormat="false" ht="11.25" hidden="false" customHeight="true" outlineLevel="0" collapsed="false">
      <c r="K4177" s="0" t="n">
        <v>2015</v>
      </c>
      <c r="L4177" s="0" t="n">
        <v>84</v>
      </c>
      <c r="M4177" s="0" t="n">
        <v>9</v>
      </c>
      <c r="N4177" s="0" t="n">
        <v>61100</v>
      </c>
      <c r="O4177" s="0" t="n">
        <v>1120</v>
      </c>
      <c r="P4177" s="346" t="n">
        <v>6</v>
      </c>
      <c r="Q4177" s="346" t="str">
        <f aca="false">N4177&amp;" "&amp;O4177</f>
        <v>61100 1120</v>
      </c>
      <c r="R4177" s="346" t="str">
        <f aca="false">N4177&amp;" "&amp;M4177&amp;" "&amp;O4177</f>
        <v>61100 9 1120</v>
      </c>
    </row>
    <row r="4178" customFormat="false" ht="11.25" hidden="false" customHeight="true" outlineLevel="0" collapsed="false">
      <c r="K4178" s="0" t="n">
        <v>2015</v>
      </c>
      <c r="L4178" s="0" t="n">
        <v>84</v>
      </c>
      <c r="M4178" s="0" t="n">
        <v>9</v>
      </c>
      <c r="N4178" s="0" t="n">
        <v>61100</v>
      </c>
      <c r="O4178" s="0" t="n">
        <v>1151</v>
      </c>
      <c r="P4178" s="346" t="n">
        <v>4</v>
      </c>
      <c r="Q4178" s="346" t="str">
        <f aca="false">N4178&amp;" "&amp;O4178</f>
        <v>61100 1151</v>
      </c>
      <c r="R4178" s="346" t="str">
        <f aca="false">N4178&amp;" "&amp;M4178&amp;" "&amp;O4178</f>
        <v>61100 9 1151</v>
      </c>
    </row>
    <row r="4179" customFormat="false" ht="11.25" hidden="false" customHeight="true" outlineLevel="0" collapsed="false">
      <c r="K4179" s="0" t="n">
        <v>2015</v>
      </c>
      <c r="L4179" s="0" t="n">
        <v>84</v>
      </c>
      <c r="M4179" s="0" t="n">
        <v>9</v>
      </c>
      <c r="N4179" s="0" t="n">
        <v>62100</v>
      </c>
      <c r="O4179" s="0" t="n">
        <v>1111</v>
      </c>
      <c r="P4179" s="346" t="n">
        <v>6</v>
      </c>
      <c r="Q4179" s="346" t="str">
        <f aca="false">N4179&amp;" "&amp;O4179</f>
        <v>62100 1111</v>
      </c>
      <c r="R4179" s="346" t="str">
        <f aca="false">N4179&amp;" "&amp;M4179&amp;" "&amp;O4179</f>
        <v>62100 9 1111</v>
      </c>
    </row>
    <row r="4180" customFormat="false" ht="11.25" hidden="false" customHeight="true" outlineLevel="0" collapsed="false">
      <c r="K4180" s="0" t="n">
        <v>2015</v>
      </c>
      <c r="L4180" s="0" t="n">
        <v>84</v>
      </c>
      <c r="M4180" s="0" t="n">
        <v>9</v>
      </c>
      <c r="N4180" s="0" t="n">
        <v>62100</v>
      </c>
      <c r="O4180" s="0" t="n">
        <v>1112</v>
      </c>
      <c r="P4180" s="346" t="n">
        <v>1</v>
      </c>
      <c r="Q4180" s="346" t="str">
        <f aca="false">N4180&amp;" "&amp;O4180</f>
        <v>62100 1112</v>
      </c>
      <c r="R4180" s="346" t="str">
        <f aca="false">N4180&amp;" "&amp;M4180&amp;" "&amp;O4180</f>
        <v>62100 9 1112</v>
      </c>
    </row>
    <row r="4181" customFormat="false" ht="11.25" hidden="false" customHeight="true" outlineLevel="0" collapsed="false">
      <c r="K4181" s="0" t="n">
        <v>2015</v>
      </c>
      <c r="L4181" s="0" t="n">
        <v>84</v>
      </c>
      <c r="M4181" s="0" t="n">
        <v>9</v>
      </c>
      <c r="N4181" s="0" t="n">
        <v>62100</v>
      </c>
      <c r="O4181" s="0" t="n">
        <v>1150</v>
      </c>
      <c r="P4181" s="346" t="n">
        <v>2</v>
      </c>
      <c r="Q4181" s="346" t="str">
        <f aca="false">N4181&amp;" "&amp;O4181</f>
        <v>62100 1150</v>
      </c>
      <c r="R4181" s="346" t="str">
        <f aca="false">N4181&amp;" "&amp;M4181&amp;" "&amp;O4181</f>
        <v>62100 9 1150</v>
      </c>
    </row>
    <row r="4182" customFormat="false" ht="11.25" hidden="false" customHeight="true" outlineLevel="0" collapsed="false">
      <c r="K4182" s="0" t="n">
        <v>2015</v>
      </c>
      <c r="L4182" s="0" t="n">
        <v>84</v>
      </c>
      <c r="M4182" s="0" t="n">
        <v>9</v>
      </c>
      <c r="N4182" s="0" t="n">
        <v>62200</v>
      </c>
      <c r="O4182" s="0" t="n">
        <v>1130</v>
      </c>
      <c r="P4182" s="346" t="n">
        <v>4</v>
      </c>
      <c r="Q4182" s="346" t="str">
        <f aca="false">N4182&amp;" "&amp;O4182</f>
        <v>62200 1130</v>
      </c>
      <c r="R4182" s="346" t="str">
        <f aca="false">N4182&amp;" "&amp;M4182&amp;" "&amp;O4182</f>
        <v>62200 9 1130</v>
      </c>
    </row>
    <row r="4183" customFormat="false" ht="11.25" hidden="false" customHeight="true" outlineLevel="0" collapsed="false">
      <c r="K4183" s="0" t="n">
        <v>2015</v>
      </c>
      <c r="L4183" s="0" t="n">
        <v>84</v>
      </c>
      <c r="M4183" s="0" t="n">
        <v>9</v>
      </c>
      <c r="N4183" s="0" t="n">
        <v>62200</v>
      </c>
      <c r="O4183" s="0" t="n">
        <v>1131</v>
      </c>
      <c r="P4183" s="346" t="n">
        <v>12</v>
      </c>
      <c r="Q4183" s="346" t="str">
        <f aca="false">N4183&amp;" "&amp;O4183</f>
        <v>62200 1131</v>
      </c>
      <c r="R4183" s="346" t="str">
        <f aca="false">N4183&amp;" "&amp;M4183&amp;" "&amp;O4183</f>
        <v>62200 9 1131</v>
      </c>
    </row>
    <row r="4184" customFormat="false" ht="11.25" hidden="false" customHeight="true" outlineLevel="0" collapsed="false">
      <c r="K4184" s="0" t="n">
        <v>2015</v>
      </c>
      <c r="L4184" s="0" t="n">
        <v>84</v>
      </c>
      <c r="M4184" s="0" t="n">
        <v>9</v>
      </c>
      <c r="N4184" s="0" t="n">
        <v>62200</v>
      </c>
      <c r="O4184" s="0" t="n">
        <v>1132</v>
      </c>
      <c r="P4184" s="346" t="n">
        <v>1</v>
      </c>
      <c r="Q4184" s="346" t="str">
        <f aca="false">N4184&amp;" "&amp;O4184</f>
        <v>62200 1132</v>
      </c>
      <c r="R4184" s="346" t="str">
        <f aca="false">N4184&amp;" "&amp;M4184&amp;" "&amp;O4184</f>
        <v>62200 9 1132</v>
      </c>
    </row>
    <row r="4185" customFormat="false" ht="11.25" hidden="false" customHeight="true" outlineLevel="0" collapsed="false">
      <c r="K4185" s="0" t="n">
        <v>2015</v>
      </c>
      <c r="L4185" s="0" t="n">
        <v>84</v>
      </c>
      <c r="M4185" s="0" t="n">
        <v>9</v>
      </c>
      <c r="N4185" s="0" t="n">
        <v>62200</v>
      </c>
      <c r="O4185" s="0" t="n">
        <v>1150</v>
      </c>
      <c r="P4185" s="346" t="n">
        <v>1</v>
      </c>
      <c r="Q4185" s="346" t="str">
        <f aca="false">N4185&amp;" "&amp;O4185</f>
        <v>62200 1150</v>
      </c>
      <c r="R4185" s="346" t="str">
        <f aca="false">N4185&amp;" "&amp;M4185&amp;" "&amp;O4185</f>
        <v>62200 9 1150</v>
      </c>
    </row>
    <row r="4186" customFormat="false" ht="11.25" hidden="false" customHeight="true" outlineLevel="0" collapsed="false">
      <c r="K4186" s="0" t="n">
        <v>2015</v>
      </c>
      <c r="L4186" s="0" t="n">
        <v>84</v>
      </c>
      <c r="M4186" s="0" t="n">
        <v>9</v>
      </c>
      <c r="N4186" s="0" t="n">
        <v>63000</v>
      </c>
      <c r="O4186" s="0" t="n">
        <v>1110</v>
      </c>
      <c r="P4186" s="346" t="n">
        <v>1</v>
      </c>
      <c r="Q4186" s="346" t="str">
        <f aca="false">N4186&amp;" "&amp;O4186</f>
        <v>63000 1110</v>
      </c>
      <c r="R4186" s="346" t="str">
        <f aca="false">N4186&amp;" "&amp;M4186&amp;" "&amp;O4186</f>
        <v>63000 9 1110</v>
      </c>
    </row>
    <row r="4187" customFormat="false" ht="11.25" hidden="false" customHeight="true" outlineLevel="0" collapsed="false">
      <c r="K4187" s="0" t="n">
        <v>2015</v>
      </c>
      <c r="L4187" s="0" t="n">
        <v>84</v>
      </c>
      <c r="M4187" s="0" t="n">
        <v>9</v>
      </c>
      <c r="N4187" s="0" t="n">
        <v>63000</v>
      </c>
      <c r="O4187" s="0" t="n">
        <v>1150</v>
      </c>
      <c r="P4187" s="346" t="n">
        <v>1</v>
      </c>
      <c r="Q4187" s="346" t="str">
        <f aca="false">N4187&amp;" "&amp;O4187</f>
        <v>63000 1150</v>
      </c>
      <c r="R4187" s="346" t="str">
        <f aca="false">N4187&amp;" "&amp;M4187&amp;" "&amp;O4187</f>
        <v>63000 9 1150</v>
      </c>
    </row>
    <row r="4188" customFormat="false" ht="11.25" hidden="false" customHeight="true" outlineLevel="0" collapsed="false">
      <c r="K4188" s="0" t="n">
        <v>2015</v>
      </c>
      <c r="L4188" s="0" t="n">
        <v>84</v>
      </c>
      <c r="M4188" s="0" t="n">
        <v>9</v>
      </c>
      <c r="N4188" s="0" t="n">
        <v>63000</v>
      </c>
      <c r="O4188" s="0" t="n">
        <v>1160</v>
      </c>
      <c r="P4188" s="346" t="n">
        <v>4</v>
      </c>
      <c r="Q4188" s="346" t="str">
        <f aca="false">N4188&amp;" "&amp;O4188</f>
        <v>63000 1160</v>
      </c>
      <c r="R4188" s="346" t="str">
        <f aca="false">N4188&amp;" "&amp;M4188&amp;" "&amp;O4188</f>
        <v>63000 9 1160</v>
      </c>
    </row>
    <row r="4189" customFormat="false" ht="11.25" hidden="false" customHeight="true" outlineLevel="0" collapsed="false">
      <c r="K4189" s="0" t="n">
        <v>2015</v>
      </c>
      <c r="L4189" s="0" t="n">
        <v>84</v>
      </c>
      <c r="M4189" s="0" t="n">
        <v>9</v>
      </c>
      <c r="N4189" s="0" t="n">
        <v>63000</v>
      </c>
      <c r="O4189" s="0" t="n">
        <v>1170</v>
      </c>
      <c r="P4189" s="346" t="n">
        <v>48</v>
      </c>
      <c r="Q4189" s="346" t="str">
        <f aca="false">N4189&amp;" "&amp;O4189</f>
        <v>63000 1170</v>
      </c>
      <c r="R4189" s="346" t="str">
        <f aca="false">N4189&amp;" "&amp;M4189&amp;" "&amp;O4189</f>
        <v>63000 9 1170</v>
      </c>
    </row>
    <row r="4190" customFormat="false" ht="11.25" hidden="false" customHeight="true" outlineLevel="0" collapsed="false">
      <c r="K4190" s="0" t="n">
        <v>2015</v>
      </c>
      <c r="L4190" s="0" t="n">
        <v>84</v>
      </c>
      <c r="M4190" s="0" t="n">
        <v>9</v>
      </c>
      <c r="N4190" s="0" t="n">
        <v>64000</v>
      </c>
      <c r="O4190" s="0" t="n">
        <v>1110</v>
      </c>
      <c r="P4190" s="346" t="n">
        <v>1</v>
      </c>
      <c r="Q4190" s="346" t="str">
        <f aca="false">N4190&amp;" "&amp;O4190</f>
        <v>64000 1110</v>
      </c>
      <c r="R4190" s="346" t="str">
        <f aca="false">N4190&amp;" "&amp;M4190&amp;" "&amp;O4190</f>
        <v>64000 9 1110</v>
      </c>
    </row>
    <row r="4191" customFormat="false" ht="11.25" hidden="false" customHeight="true" outlineLevel="0" collapsed="false">
      <c r="K4191" s="0" t="n">
        <v>2015</v>
      </c>
      <c r="L4191" s="0" t="n">
        <v>84</v>
      </c>
      <c r="M4191" s="0" t="n">
        <v>9</v>
      </c>
      <c r="N4191" s="0" t="n">
        <v>64000</v>
      </c>
      <c r="O4191" s="0" t="n">
        <v>1150</v>
      </c>
      <c r="P4191" s="346" t="n">
        <v>1</v>
      </c>
      <c r="Q4191" s="346" t="str">
        <f aca="false">N4191&amp;" "&amp;O4191</f>
        <v>64000 1150</v>
      </c>
      <c r="R4191" s="346" t="str">
        <f aca="false">N4191&amp;" "&amp;M4191&amp;" "&amp;O4191</f>
        <v>64000 9 1150</v>
      </c>
    </row>
    <row r="4192" customFormat="false" ht="11.25" hidden="false" customHeight="true" outlineLevel="0" collapsed="false">
      <c r="K4192" s="0" t="n">
        <v>2015</v>
      </c>
      <c r="L4192" s="0" t="n">
        <v>84</v>
      </c>
      <c r="M4192" s="0" t="n">
        <v>9</v>
      </c>
      <c r="N4192" s="0" t="n">
        <v>64000</v>
      </c>
      <c r="O4192" s="0" t="n">
        <v>1160</v>
      </c>
      <c r="P4192" s="346" t="n">
        <v>12</v>
      </c>
      <c r="Q4192" s="346" t="str">
        <f aca="false">N4192&amp;" "&amp;O4192</f>
        <v>64000 1160</v>
      </c>
      <c r="R4192" s="346" t="str">
        <f aca="false">N4192&amp;" "&amp;M4192&amp;" "&amp;O4192</f>
        <v>64000 9 1160</v>
      </c>
    </row>
    <row r="4193" customFormat="false" ht="11.25" hidden="false" customHeight="true" outlineLevel="0" collapsed="false">
      <c r="K4193" s="0" t="n">
        <v>2015</v>
      </c>
      <c r="L4193" s="0" t="n">
        <v>84</v>
      </c>
      <c r="M4193" s="0" t="n">
        <v>9</v>
      </c>
      <c r="N4193" s="0" t="n">
        <v>64000</v>
      </c>
      <c r="O4193" s="0" t="n">
        <v>1190</v>
      </c>
      <c r="P4193" s="346" t="n">
        <v>40</v>
      </c>
      <c r="Q4193" s="346" t="str">
        <f aca="false">N4193&amp;" "&amp;O4193</f>
        <v>64000 1190</v>
      </c>
      <c r="R4193" s="346" t="str">
        <f aca="false">N4193&amp;" "&amp;M4193&amp;" "&amp;O4193</f>
        <v>64000 9 1190</v>
      </c>
    </row>
    <row r="4194" customFormat="false" ht="11.25" hidden="false" customHeight="true" outlineLevel="0" collapsed="false">
      <c r="K4194" s="0" t="n">
        <v>2015</v>
      </c>
      <c r="L4194" s="0" t="n">
        <v>84</v>
      </c>
      <c r="M4194" s="0" t="n">
        <v>9</v>
      </c>
      <c r="N4194" s="0" t="n">
        <v>65000</v>
      </c>
      <c r="O4194" s="0" t="n">
        <v>1190</v>
      </c>
      <c r="P4194" s="346" t="n">
        <v>38</v>
      </c>
      <c r="Q4194" s="346" t="str">
        <f aca="false">N4194&amp;" "&amp;O4194</f>
        <v>65000 1190</v>
      </c>
      <c r="R4194" s="346" t="str">
        <f aca="false">N4194&amp;" "&amp;M4194&amp;" "&amp;O4194</f>
        <v>65000 9 1190</v>
      </c>
    </row>
    <row r="4195" customFormat="false" ht="11.25" hidden="false" customHeight="true" outlineLevel="0" collapsed="false">
      <c r="K4195" s="0" t="n">
        <v>2015</v>
      </c>
      <c r="L4195" s="0" t="n">
        <v>84</v>
      </c>
      <c r="M4195" s="0" t="n">
        <v>9</v>
      </c>
      <c r="N4195" s="0" t="n">
        <v>68000</v>
      </c>
      <c r="O4195" s="0" t="n">
        <v>1120</v>
      </c>
      <c r="P4195" s="346" t="n">
        <v>3</v>
      </c>
      <c r="Q4195" s="346" t="str">
        <f aca="false">N4195&amp;" "&amp;O4195</f>
        <v>68000 1120</v>
      </c>
      <c r="R4195" s="346" t="str">
        <f aca="false">N4195&amp;" "&amp;M4195&amp;" "&amp;O4195</f>
        <v>68000 9 1120</v>
      </c>
    </row>
    <row r="4196" customFormat="false" ht="11.25" hidden="false" customHeight="true" outlineLevel="0" collapsed="false">
      <c r="K4196" s="0" t="n">
        <v>2015</v>
      </c>
      <c r="L4196" s="0" t="n">
        <v>84</v>
      </c>
      <c r="M4196" s="0" t="n">
        <v>9</v>
      </c>
      <c r="N4196" s="0" t="n">
        <v>68000</v>
      </c>
      <c r="O4196" s="0" t="n">
        <v>1141</v>
      </c>
      <c r="P4196" s="346" t="n">
        <v>4</v>
      </c>
      <c r="Q4196" s="346" t="str">
        <f aca="false">N4196&amp;" "&amp;O4196</f>
        <v>68000 1141</v>
      </c>
      <c r="R4196" s="346" t="str">
        <f aca="false">N4196&amp;" "&amp;M4196&amp;" "&amp;O4196</f>
        <v>68000 9 1141</v>
      </c>
    </row>
    <row r="4197" customFormat="false" ht="11.25" hidden="false" customHeight="true" outlineLevel="0" collapsed="false">
      <c r="K4197" s="0" t="n">
        <v>2015</v>
      </c>
      <c r="L4197" s="0" t="n">
        <v>84</v>
      </c>
      <c r="M4197" s="0" t="n">
        <v>2</v>
      </c>
      <c r="N4197" s="0" t="n">
        <v>61100</v>
      </c>
      <c r="O4197" s="0" t="n">
        <v>1120</v>
      </c>
      <c r="P4197" s="346" t="n">
        <v>194</v>
      </c>
      <c r="Q4197" s="346" t="str">
        <f aca="false">N4197&amp;" "&amp;O4197</f>
        <v>61100 1120</v>
      </c>
      <c r="R4197" s="346" t="str">
        <f aca="false">N4197&amp;" "&amp;M4197&amp;" "&amp;O4197</f>
        <v>61100 2 1120</v>
      </c>
    </row>
    <row r="4198" customFormat="false" ht="11.25" hidden="false" customHeight="true" outlineLevel="0" collapsed="false">
      <c r="K4198" s="0" t="n">
        <v>2015</v>
      </c>
      <c r="L4198" s="0" t="n">
        <v>84</v>
      </c>
      <c r="M4198" s="0" t="n">
        <v>2</v>
      </c>
      <c r="N4198" s="0" t="n">
        <v>61210</v>
      </c>
      <c r="O4198" s="0" t="n">
        <v>1120</v>
      </c>
      <c r="P4198" s="346" t="n">
        <v>5</v>
      </c>
      <c r="Q4198" s="346" t="str">
        <f aca="false">N4198&amp;" "&amp;O4198</f>
        <v>61210 1120</v>
      </c>
      <c r="R4198" s="346" t="str">
        <f aca="false">N4198&amp;" "&amp;M4198&amp;" "&amp;O4198</f>
        <v>61210 2 1120</v>
      </c>
    </row>
    <row r="4199" customFormat="false" ht="11.25" hidden="false" customHeight="true" outlineLevel="0" collapsed="false">
      <c r="K4199" s="0" t="n">
        <v>2015</v>
      </c>
      <c r="L4199" s="0" t="n">
        <v>85</v>
      </c>
      <c r="M4199" s="0" t="n">
        <v>2</v>
      </c>
      <c r="N4199" s="0" t="n">
        <v>61220</v>
      </c>
      <c r="O4199" s="0" t="n">
        <v>1130</v>
      </c>
      <c r="P4199" s="346" t="n">
        <v>2</v>
      </c>
      <c r="Q4199" s="346" t="str">
        <f aca="false">N4199&amp;" "&amp;O4199</f>
        <v>61220 1130</v>
      </c>
      <c r="R4199" s="346" t="str">
        <f aca="false">N4199&amp;" "&amp;M4199&amp;" "&amp;O4199</f>
        <v>61220 2 1130</v>
      </c>
    </row>
    <row r="4200" customFormat="false" ht="11.25" hidden="false" customHeight="true" outlineLevel="0" collapsed="false">
      <c r="K4200" s="0" t="n">
        <v>2015</v>
      </c>
      <c r="L4200" s="0" t="n">
        <v>85</v>
      </c>
      <c r="M4200" s="0" t="n">
        <v>2</v>
      </c>
      <c r="N4200" s="0" t="n">
        <v>61210</v>
      </c>
      <c r="O4200" s="0" t="n">
        <v>1120</v>
      </c>
      <c r="P4200" s="346" t="n">
        <v>9.5</v>
      </c>
      <c r="Q4200" s="346" t="str">
        <f aca="false">N4200&amp;" "&amp;O4200</f>
        <v>61210 1120</v>
      </c>
      <c r="R4200" s="346" t="str">
        <f aca="false">N4200&amp;" "&amp;M4200&amp;" "&amp;O4200</f>
        <v>61210 2 1120</v>
      </c>
    </row>
    <row r="4201" customFormat="false" ht="11.25" hidden="false" customHeight="true" outlineLevel="0" collapsed="false">
      <c r="K4201" s="0" t="n">
        <v>2015</v>
      </c>
      <c r="L4201" s="0" t="n">
        <v>85</v>
      </c>
      <c r="M4201" s="0" t="n">
        <v>2</v>
      </c>
      <c r="N4201" s="0" t="n">
        <v>61310</v>
      </c>
      <c r="O4201" s="0" t="n">
        <v>1110</v>
      </c>
      <c r="P4201" s="346" t="n">
        <v>5.25</v>
      </c>
      <c r="Q4201" s="346" t="str">
        <f aca="false">N4201&amp;" "&amp;O4201</f>
        <v>61310 1110</v>
      </c>
      <c r="R4201" s="346" t="str">
        <f aca="false">N4201&amp;" "&amp;M4201&amp;" "&amp;O4201</f>
        <v>61310 2 1110</v>
      </c>
    </row>
    <row r="4202" customFormat="false" ht="11.25" hidden="false" customHeight="true" outlineLevel="0" collapsed="false">
      <c r="K4202" s="0" t="n">
        <v>2015</v>
      </c>
      <c r="L4202" s="0" t="n">
        <v>85</v>
      </c>
      <c r="M4202" s="0" t="n">
        <v>2</v>
      </c>
      <c r="N4202" s="0" t="n">
        <v>61310</v>
      </c>
      <c r="O4202" s="0" t="n">
        <v>1150</v>
      </c>
      <c r="P4202" s="346" t="n">
        <v>4</v>
      </c>
      <c r="Q4202" s="346" t="str">
        <f aca="false">N4202&amp;" "&amp;O4202</f>
        <v>61310 1150</v>
      </c>
      <c r="R4202" s="346" t="str">
        <f aca="false">N4202&amp;" "&amp;M4202&amp;" "&amp;O4202</f>
        <v>61310 2 1150</v>
      </c>
    </row>
    <row r="4203" customFormat="false" ht="11.25" hidden="false" customHeight="true" outlineLevel="0" collapsed="false">
      <c r="K4203" s="0" t="n">
        <v>2015</v>
      </c>
      <c r="L4203" s="0" t="n">
        <v>85</v>
      </c>
      <c r="M4203" s="0" t="n">
        <v>2</v>
      </c>
      <c r="N4203" s="0" t="n">
        <v>61320</v>
      </c>
      <c r="O4203" s="0" t="n">
        <v>1122</v>
      </c>
      <c r="P4203" s="346" t="n">
        <v>6</v>
      </c>
      <c r="Q4203" s="346" t="str">
        <f aca="false">N4203&amp;" "&amp;O4203</f>
        <v>61320 1122</v>
      </c>
      <c r="R4203" s="346" t="str">
        <f aca="false">N4203&amp;" "&amp;M4203&amp;" "&amp;O4203</f>
        <v>61320 2 1122</v>
      </c>
    </row>
    <row r="4204" customFormat="false" ht="11.25" hidden="false" customHeight="true" outlineLevel="0" collapsed="false">
      <c r="K4204" s="0" t="n">
        <v>2015</v>
      </c>
      <c r="L4204" s="0" t="n">
        <v>85</v>
      </c>
      <c r="M4204" s="0" t="n">
        <v>2</v>
      </c>
      <c r="N4204" s="0" t="n">
        <v>61320</v>
      </c>
      <c r="O4204" s="0" t="n">
        <v>1140</v>
      </c>
      <c r="P4204" s="346" t="n">
        <v>0.2</v>
      </c>
      <c r="Q4204" s="346" t="str">
        <f aca="false">N4204&amp;" "&amp;O4204</f>
        <v>61320 1140</v>
      </c>
      <c r="R4204" s="346" t="str">
        <f aca="false">N4204&amp;" "&amp;M4204&amp;" "&amp;O4204</f>
        <v>61320 2 1140</v>
      </c>
    </row>
    <row r="4205" customFormat="false" ht="11.25" hidden="false" customHeight="true" outlineLevel="0" collapsed="false">
      <c r="K4205" s="0" t="n">
        <v>2015</v>
      </c>
      <c r="L4205" s="0" t="n">
        <v>85</v>
      </c>
      <c r="M4205" s="0" t="n">
        <v>2</v>
      </c>
      <c r="N4205" s="0" t="n">
        <v>61410</v>
      </c>
      <c r="O4205" s="0" t="n">
        <v>1126</v>
      </c>
      <c r="P4205" s="346" t="n">
        <v>6</v>
      </c>
      <c r="Q4205" s="346" t="str">
        <f aca="false">N4205&amp;" "&amp;O4205</f>
        <v>61410 1126</v>
      </c>
      <c r="R4205" s="346" t="str">
        <f aca="false">N4205&amp;" "&amp;M4205&amp;" "&amp;O4205</f>
        <v>61410 2 1126</v>
      </c>
    </row>
    <row r="4206" customFormat="false" ht="11.25" hidden="false" customHeight="true" outlineLevel="0" collapsed="false">
      <c r="K4206" s="0" t="n">
        <v>2015</v>
      </c>
      <c r="L4206" s="0" t="n">
        <v>85</v>
      </c>
      <c r="M4206" s="0" t="n">
        <v>2</v>
      </c>
      <c r="N4206" s="0" t="n">
        <v>61410</v>
      </c>
      <c r="O4206" s="0" t="n">
        <v>1127</v>
      </c>
      <c r="P4206" s="346" t="n">
        <v>8</v>
      </c>
      <c r="Q4206" s="346" t="str">
        <f aca="false">N4206&amp;" "&amp;O4206</f>
        <v>61410 1127</v>
      </c>
      <c r="R4206" s="346" t="str">
        <f aca="false">N4206&amp;" "&amp;M4206&amp;" "&amp;O4206</f>
        <v>61410 2 1127</v>
      </c>
    </row>
    <row r="4207" customFormat="false" ht="11.25" hidden="false" customHeight="true" outlineLevel="0" collapsed="false">
      <c r="K4207" s="0" t="n">
        <v>2015</v>
      </c>
      <c r="L4207" s="0" t="n">
        <v>85</v>
      </c>
      <c r="M4207" s="0" t="n">
        <v>2</v>
      </c>
      <c r="N4207" s="0" t="n">
        <v>61410</v>
      </c>
      <c r="O4207" s="0" t="n">
        <v>1150</v>
      </c>
      <c r="P4207" s="346" t="n">
        <v>12</v>
      </c>
      <c r="Q4207" s="346" t="str">
        <f aca="false">N4207&amp;" "&amp;O4207</f>
        <v>61410 1150</v>
      </c>
      <c r="R4207" s="346" t="str">
        <f aca="false">N4207&amp;" "&amp;M4207&amp;" "&amp;O4207</f>
        <v>61410 2 1150</v>
      </c>
    </row>
    <row r="4208" customFormat="false" ht="11.25" hidden="false" customHeight="true" outlineLevel="0" collapsed="false">
      <c r="K4208" s="0" t="n">
        <v>2015</v>
      </c>
      <c r="L4208" s="0" t="n">
        <v>85</v>
      </c>
      <c r="M4208" s="0" t="n">
        <v>3</v>
      </c>
      <c r="N4208" s="0" t="n">
        <v>61100</v>
      </c>
      <c r="O4208" s="0" t="n">
        <v>1120</v>
      </c>
      <c r="P4208" s="346" t="n">
        <v>157.5</v>
      </c>
      <c r="Q4208" s="346" t="str">
        <f aca="false">N4208&amp;" "&amp;O4208</f>
        <v>61100 1120</v>
      </c>
      <c r="R4208" s="346" t="str">
        <f aca="false">N4208&amp;" "&amp;M4208&amp;" "&amp;O4208</f>
        <v>61100 3 1120</v>
      </c>
    </row>
    <row r="4209" customFormat="false" ht="11.25" hidden="false" customHeight="true" outlineLevel="0" collapsed="false">
      <c r="K4209" s="0" t="n">
        <v>2015</v>
      </c>
      <c r="L4209" s="0" t="n">
        <v>85</v>
      </c>
      <c r="M4209" s="0" t="n">
        <v>3</v>
      </c>
      <c r="N4209" s="0" t="n">
        <v>61100</v>
      </c>
      <c r="O4209" s="0" t="n">
        <v>1151</v>
      </c>
      <c r="P4209" s="346" t="n">
        <v>26</v>
      </c>
      <c r="Q4209" s="346" t="str">
        <f aca="false">N4209&amp;" "&amp;O4209</f>
        <v>61100 1151</v>
      </c>
      <c r="R4209" s="346" t="str">
        <f aca="false">N4209&amp;" "&amp;M4209&amp;" "&amp;O4209</f>
        <v>61100 3 1151</v>
      </c>
    </row>
    <row r="4210" customFormat="false" ht="11.25" hidden="false" customHeight="true" outlineLevel="0" collapsed="false">
      <c r="K4210" s="0" t="n">
        <v>2015</v>
      </c>
      <c r="L4210" s="0" t="n">
        <v>85</v>
      </c>
      <c r="M4210" s="0" t="n">
        <v>3</v>
      </c>
      <c r="N4210" s="0" t="n">
        <v>61100</v>
      </c>
      <c r="O4210" s="0" t="n">
        <v>1520</v>
      </c>
      <c r="P4210" s="346" t="n">
        <v>15</v>
      </c>
      <c r="Q4210" s="346" t="str">
        <f aca="false">N4210&amp;" "&amp;O4210</f>
        <v>61100 1520</v>
      </c>
      <c r="R4210" s="346" t="str">
        <f aca="false">N4210&amp;" "&amp;M4210&amp;" "&amp;O4210</f>
        <v>61100 3 1520</v>
      </c>
    </row>
    <row r="4211" customFormat="false" ht="11.25" hidden="false" customHeight="true" outlineLevel="0" collapsed="false">
      <c r="K4211" s="0" t="n">
        <v>2015</v>
      </c>
      <c r="L4211" s="0" t="n">
        <v>85</v>
      </c>
      <c r="M4211" s="0" t="n">
        <v>3</v>
      </c>
      <c r="N4211" s="0" t="n">
        <v>61210</v>
      </c>
      <c r="O4211" s="0" t="n">
        <v>1120</v>
      </c>
      <c r="P4211" s="346" t="n">
        <v>6</v>
      </c>
      <c r="Q4211" s="346" t="str">
        <f aca="false">N4211&amp;" "&amp;O4211</f>
        <v>61210 1120</v>
      </c>
      <c r="R4211" s="346" t="str">
        <f aca="false">N4211&amp;" "&amp;M4211&amp;" "&amp;O4211</f>
        <v>61210 3 1120</v>
      </c>
    </row>
    <row r="4212" customFormat="false" ht="11.25" hidden="false" customHeight="true" outlineLevel="0" collapsed="false">
      <c r="K4212" s="0" t="n">
        <v>2015</v>
      </c>
      <c r="L4212" s="0" t="n">
        <v>85</v>
      </c>
      <c r="M4212" s="0" t="n">
        <v>3</v>
      </c>
      <c r="N4212" s="0" t="n">
        <v>61220</v>
      </c>
      <c r="O4212" s="0" t="n">
        <v>1130</v>
      </c>
      <c r="P4212" s="346" t="n">
        <v>2</v>
      </c>
      <c r="Q4212" s="346" t="str">
        <f aca="false">N4212&amp;" "&amp;O4212</f>
        <v>61220 1130</v>
      </c>
      <c r="R4212" s="346" t="str">
        <f aca="false">N4212&amp;" "&amp;M4212&amp;" "&amp;O4212</f>
        <v>61220 3 1130</v>
      </c>
    </row>
    <row r="4213" customFormat="false" ht="11.25" hidden="false" customHeight="true" outlineLevel="0" collapsed="false">
      <c r="K4213" s="0" t="n">
        <v>2015</v>
      </c>
      <c r="L4213" s="0" t="n">
        <v>85</v>
      </c>
      <c r="M4213" s="0" t="n">
        <v>3</v>
      </c>
      <c r="N4213" s="0" t="n">
        <v>61310</v>
      </c>
      <c r="O4213" s="0" t="n">
        <v>1110</v>
      </c>
      <c r="P4213" s="346" t="n">
        <v>7</v>
      </c>
      <c r="Q4213" s="346" t="str">
        <f aca="false">N4213&amp;" "&amp;O4213</f>
        <v>61310 1110</v>
      </c>
      <c r="R4213" s="346" t="str">
        <f aca="false">N4213&amp;" "&amp;M4213&amp;" "&amp;O4213</f>
        <v>61310 3 1110</v>
      </c>
    </row>
    <row r="4214" customFormat="false" ht="11.25" hidden="false" customHeight="true" outlineLevel="0" collapsed="false">
      <c r="K4214" s="0" t="n">
        <v>2015</v>
      </c>
      <c r="L4214" s="0" t="n">
        <v>85</v>
      </c>
      <c r="M4214" s="0" t="n">
        <v>3</v>
      </c>
      <c r="N4214" s="0" t="n">
        <v>61310</v>
      </c>
      <c r="O4214" s="0" t="n">
        <v>1150</v>
      </c>
      <c r="P4214" s="346" t="n">
        <v>1.5</v>
      </c>
      <c r="Q4214" s="346" t="str">
        <f aca="false">N4214&amp;" "&amp;O4214</f>
        <v>61310 1150</v>
      </c>
      <c r="R4214" s="346" t="str">
        <f aca="false">N4214&amp;" "&amp;M4214&amp;" "&amp;O4214</f>
        <v>61310 3 1150</v>
      </c>
    </row>
    <row r="4215" customFormat="false" ht="11.25" hidden="false" customHeight="true" outlineLevel="0" collapsed="false">
      <c r="K4215" s="0" t="n">
        <v>2015</v>
      </c>
      <c r="L4215" s="0" t="n">
        <v>85</v>
      </c>
      <c r="M4215" s="0" t="n">
        <v>3</v>
      </c>
      <c r="N4215" s="0" t="n">
        <v>61320</v>
      </c>
      <c r="O4215" s="0" t="n">
        <v>1122</v>
      </c>
      <c r="P4215" s="346" t="n">
        <v>3</v>
      </c>
      <c r="Q4215" s="346" t="str">
        <f aca="false">N4215&amp;" "&amp;O4215</f>
        <v>61320 1122</v>
      </c>
      <c r="R4215" s="346" t="str">
        <f aca="false">N4215&amp;" "&amp;M4215&amp;" "&amp;O4215</f>
        <v>61320 3 1122</v>
      </c>
    </row>
    <row r="4216" customFormat="false" ht="11.25" hidden="false" customHeight="true" outlineLevel="0" collapsed="false">
      <c r="K4216" s="0" t="n">
        <v>2015</v>
      </c>
      <c r="L4216" s="0" t="n">
        <v>85</v>
      </c>
      <c r="M4216" s="0" t="n">
        <v>3</v>
      </c>
      <c r="N4216" s="0" t="n">
        <v>61320</v>
      </c>
      <c r="O4216" s="0" t="n">
        <v>1140</v>
      </c>
      <c r="P4216" s="346" t="n">
        <v>0.25</v>
      </c>
      <c r="Q4216" s="346" t="str">
        <f aca="false">N4216&amp;" "&amp;O4216</f>
        <v>61320 1140</v>
      </c>
      <c r="R4216" s="346" t="str">
        <f aca="false">N4216&amp;" "&amp;M4216&amp;" "&amp;O4216</f>
        <v>61320 3 1140</v>
      </c>
    </row>
    <row r="4217" customFormat="false" ht="11.25" hidden="false" customHeight="true" outlineLevel="0" collapsed="false">
      <c r="K4217" s="0" t="n">
        <v>2015</v>
      </c>
      <c r="L4217" s="0" t="n">
        <v>85</v>
      </c>
      <c r="M4217" s="0" t="n">
        <v>3</v>
      </c>
      <c r="N4217" s="0" t="n">
        <v>61410</v>
      </c>
      <c r="O4217" s="0" t="n">
        <v>1126</v>
      </c>
      <c r="P4217" s="346" t="n">
        <v>4</v>
      </c>
      <c r="Q4217" s="346" t="str">
        <f aca="false">N4217&amp;" "&amp;O4217</f>
        <v>61410 1126</v>
      </c>
      <c r="R4217" s="346" t="str">
        <f aca="false">N4217&amp;" "&amp;M4217&amp;" "&amp;O4217</f>
        <v>61410 3 1126</v>
      </c>
    </row>
    <row r="4218" customFormat="false" ht="11.25" hidden="false" customHeight="true" outlineLevel="0" collapsed="false">
      <c r="K4218" s="0" t="n">
        <v>2015</v>
      </c>
      <c r="L4218" s="0" t="n">
        <v>85</v>
      </c>
      <c r="M4218" s="0" t="n">
        <v>3</v>
      </c>
      <c r="N4218" s="0" t="n">
        <v>61410</v>
      </c>
      <c r="O4218" s="0" t="n">
        <v>1127</v>
      </c>
      <c r="P4218" s="346" t="n">
        <v>4</v>
      </c>
      <c r="Q4218" s="346" t="str">
        <f aca="false">N4218&amp;" "&amp;O4218</f>
        <v>61410 1127</v>
      </c>
      <c r="R4218" s="346" t="str">
        <f aca="false">N4218&amp;" "&amp;M4218&amp;" "&amp;O4218</f>
        <v>61410 3 1127</v>
      </c>
    </row>
    <row r="4219" customFormat="false" ht="11.25" hidden="false" customHeight="true" outlineLevel="0" collapsed="false">
      <c r="K4219" s="0" t="n">
        <v>2015</v>
      </c>
      <c r="L4219" s="0" t="n">
        <v>85</v>
      </c>
      <c r="M4219" s="0" t="n">
        <v>3</v>
      </c>
      <c r="N4219" s="0" t="n">
        <v>61410</v>
      </c>
      <c r="O4219" s="0" t="n">
        <v>1150</v>
      </c>
      <c r="P4219" s="346" t="n">
        <v>10.75</v>
      </c>
      <c r="Q4219" s="346" t="str">
        <f aca="false">N4219&amp;" "&amp;O4219</f>
        <v>61410 1150</v>
      </c>
      <c r="R4219" s="346" t="str">
        <f aca="false">N4219&amp;" "&amp;M4219&amp;" "&amp;O4219</f>
        <v>61410 3 1150</v>
      </c>
    </row>
    <row r="4220" customFormat="false" ht="11.25" hidden="false" customHeight="true" outlineLevel="0" collapsed="false">
      <c r="K4220" s="0" t="n">
        <v>2015</v>
      </c>
      <c r="L4220" s="0" t="n">
        <v>85</v>
      </c>
      <c r="M4220" s="0" t="n">
        <v>9</v>
      </c>
      <c r="N4220" s="0" t="n">
        <v>61100</v>
      </c>
      <c r="O4220" s="0" t="n">
        <v>1120</v>
      </c>
      <c r="P4220" s="346" t="n">
        <v>6</v>
      </c>
      <c r="Q4220" s="346" t="str">
        <f aca="false">N4220&amp;" "&amp;O4220</f>
        <v>61100 1120</v>
      </c>
      <c r="R4220" s="346" t="str">
        <f aca="false">N4220&amp;" "&amp;M4220&amp;" "&amp;O4220</f>
        <v>61100 9 1120</v>
      </c>
    </row>
    <row r="4221" customFormat="false" ht="11.25" hidden="false" customHeight="true" outlineLevel="0" collapsed="false">
      <c r="K4221" s="0" t="n">
        <v>2015</v>
      </c>
      <c r="L4221" s="0" t="n">
        <v>85</v>
      </c>
      <c r="M4221" s="0" t="n">
        <v>9</v>
      </c>
      <c r="N4221" s="0" t="n">
        <v>61100</v>
      </c>
      <c r="O4221" s="0" t="n">
        <v>1151</v>
      </c>
      <c r="P4221" s="346" t="n">
        <v>5</v>
      </c>
      <c r="Q4221" s="346" t="str">
        <f aca="false">N4221&amp;" "&amp;O4221</f>
        <v>61100 1151</v>
      </c>
      <c r="R4221" s="346" t="str">
        <f aca="false">N4221&amp;" "&amp;M4221&amp;" "&amp;O4221</f>
        <v>61100 9 1151</v>
      </c>
    </row>
    <row r="4222" customFormat="false" ht="11.25" hidden="false" customHeight="true" outlineLevel="0" collapsed="false">
      <c r="K4222" s="0" t="n">
        <v>2015</v>
      </c>
      <c r="L4222" s="0" t="n">
        <v>85</v>
      </c>
      <c r="M4222" s="0" t="n">
        <v>9</v>
      </c>
      <c r="N4222" s="0" t="n">
        <v>61100</v>
      </c>
      <c r="O4222" s="0" t="n">
        <v>1520</v>
      </c>
      <c r="P4222" s="346" t="n">
        <v>0.07</v>
      </c>
      <c r="Q4222" s="346" t="str">
        <f aca="false">N4222&amp;" "&amp;O4222</f>
        <v>61100 1520</v>
      </c>
      <c r="R4222" s="346" t="str">
        <f aca="false">N4222&amp;" "&amp;M4222&amp;" "&amp;O4222</f>
        <v>61100 9 1520</v>
      </c>
    </row>
    <row r="4223" customFormat="false" ht="11.25" hidden="false" customHeight="true" outlineLevel="0" collapsed="false">
      <c r="K4223" s="0" t="n">
        <v>2015</v>
      </c>
      <c r="L4223" s="0" t="n">
        <v>85</v>
      </c>
      <c r="M4223" s="0" t="n">
        <v>9</v>
      </c>
      <c r="N4223" s="0" t="n">
        <v>62100</v>
      </c>
      <c r="O4223" s="0" t="n">
        <v>1110</v>
      </c>
      <c r="P4223" s="346" t="n">
        <v>2</v>
      </c>
      <c r="Q4223" s="346" t="str">
        <f aca="false">N4223&amp;" "&amp;O4223</f>
        <v>62100 1110</v>
      </c>
      <c r="R4223" s="346" t="str">
        <f aca="false">N4223&amp;" "&amp;M4223&amp;" "&amp;O4223</f>
        <v>62100 9 1110</v>
      </c>
    </row>
    <row r="4224" customFormat="false" ht="11.25" hidden="false" customHeight="true" outlineLevel="0" collapsed="false">
      <c r="K4224" s="0" t="n">
        <v>2015</v>
      </c>
      <c r="L4224" s="0" t="n">
        <v>85</v>
      </c>
      <c r="M4224" s="0" t="n">
        <v>9</v>
      </c>
      <c r="N4224" s="0" t="n">
        <v>62100</v>
      </c>
      <c r="O4224" s="0" t="n">
        <v>1111</v>
      </c>
      <c r="P4224" s="346" t="n">
        <v>6</v>
      </c>
      <c r="Q4224" s="346" t="str">
        <f aca="false">N4224&amp;" "&amp;O4224</f>
        <v>62100 1111</v>
      </c>
      <c r="R4224" s="346" t="str">
        <f aca="false">N4224&amp;" "&amp;M4224&amp;" "&amp;O4224</f>
        <v>62100 9 1111</v>
      </c>
    </row>
    <row r="4225" customFormat="false" ht="11.25" hidden="false" customHeight="true" outlineLevel="0" collapsed="false">
      <c r="K4225" s="0" t="n">
        <v>2015</v>
      </c>
      <c r="L4225" s="0" t="n">
        <v>85</v>
      </c>
      <c r="M4225" s="0" t="n">
        <v>9</v>
      </c>
      <c r="N4225" s="0" t="n">
        <v>62100</v>
      </c>
      <c r="O4225" s="0" t="n">
        <v>1112</v>
      </c>
      <c r="P4225" s="346" t="n">
        <v>1</v>
      </c>
      <c r="Q4225" s="346" t="str">
        <f aca="false">N4225&amp;" "&amp;O4225</f>
        <v>62100 1112</v>
      </c>
      <c r="R4225" s="346" t="str">
        <f aca="false">N4225&amp;" "&amp;M4225&amp;" "&amp;O4225</f>
        <v>62100 9 1112</v>
      </c>
    </row>
    <row r="4226" customFormat="false" ht="11.25" hidden="false" customHeight="true" outlineLevel="0" collapsed="false">
      <c r="K4226" s="0" t="n">
        <v>2015</v>
      </c>
      <c r="L4226" s="0" t="n">
        <v>85</v>
      </c>
      <c r="M4226" s="0" t="n">
        <v>9</v>
      </c>
      <c r="N4226" s="0" t="n">
        <v>62100</v>
      </c>
      <c r="O4226" s="0" t="n">
        <v>1130</v>
      </c>
      <c r="P4226" s="346" t="n">
        <v>0.25</v>
      </c>
      <c r="Q4226" s="346" t="str">
        <f aca="false">N4226&amp;" "&amp;O4226</f>
        <v>62100 1130</v>
      </c>
      <c r="R4226" s="346" t="str">
        <f aca="false">N4226&amp;" "&amp;M4226&amp;" "&amp;O4226</f>
        <v>62100 9 1130</v>
      </c>
    </row>
    <row r="4227" customFormat="false" ht="11.25" hidden="false" customHeight="true" outlineLevel="0" collapsed="false">
      <c r="K4227" s="0" t="n">
        <v>2015</v>
      </c>
      <c r="L4227" s="0" t="n">
        <v>85</v>
      </c>
      <c r="M4227" s="0" t="n">
        <v>9</v>
      </c>
      <c r="N4227" s="0" t="n">
        <v>62100</v>
      </c>
      <c r="O4227" s="0" t="n">
        <v>1150</v>
      </c>
      <c r="P4227" s="346" t="n">
        <v>7</v>
      </c>
      <c r="Q4227" s="346" t="str">
        <f aca="false">N4227&amp;" "&amp;O4227</f>
        <v>62100 1150</v>
      </c>
      <c r="R4227" s="346" t="str">
        <f aca="false">N4227&amp;" "&amp;M4227&amp;" "&amp;O4227</f>
        <v>62100 9 1150</v>
      </c>
    </row>
    <row r="4228" customFormat="false" ht="11.25" hidden="false" customHeight="true" outlineLevel="0" collapsed="false">
      <c r="K4228" s="0" t="n">
        <v>2015</v>
      </c>
      <c r="L4228" s="0" t="n">
        <v>85</v>
      </c>
      <c r="M4228" s="0" t="n">
        <v>9</v>
      </c>
      <c r="N4228" s="0" t="n">
        <v>62200</v>
      </c>
      <c r="O4228" s="0" t="n">
        <v>1130</v>
      </c>
      <c r="P4228" s="346" t="n">
        <v>9</v>
      </c>
      <c r="Q4228" s="346" t="str">
        <f aca="false">N4228&amp;" "&amp;O4228</f>
        <v>62200 1130</v>
      </c>
      <c r="R4228" s="346" t="str">
        <f aca="false">N4228&amp;" "&amp;M4228&amp;" "&amp;O4228</f>
        <v>62200 9 1130</v>
      </c>
    </row>
    <row r="4229" customFormat="false" ht="11.25" hidden="false" customHeight="true" outlineLevel="0" collapsed="false">
      <c r="K4229" s="0" t="n">
        <v>2015</v>
      </c>
      <c r="L4229" s="0" t="n">
        <v>85</v>
      </c>
      <c r="M4229" s="0" t="n">
        <v>9</v>
      </c>
      <c r="N4229" s="0" t="n">
        <v>62200</v>
      </c>
      <c r="O4229" s="0" t="n">
        <v>1131</v>
      </c>
      <c r="P4229" s="346" t="n">
        <v>10</v>
      </c>
      <c r="Q4229" s="346" t="str">
        <f aca="false">N4229&amp;" "&amp;O4229</f>
        <v>62200 1131</v>
      </c>
      <c r="R4229" s="346" t="str">
        <f aca="false">N4229&amp;" "&amp;M4229&amp;" "&amp;O4229</f>
        <v>62200 9 1131</v>
      </c>
    </row>
    <row r="4230" customFormat="false" ht="11.25" hidden="false" customHeight="true" outlineLevel="0" collapsed="false">
      <c r="K4230" s="0" t="n">
        <v>2015</v>
      </c>
      <c r="L4230" s="0" t="n">
        <v>85</v>
      </c>
      <c r="M4230" s="0" t="n">
        <v>9</v>
      </c>
      <c r="N4230" s="0" t="n">
        <v>63000</v>
      </c>
      <c r="O4230" s="0" t="n">
        <v>1110</v>
      </c>
      <c r="P4230" s="346" t="n">
        <v>1</v>
      </c>
      <c r="Q4230" s="346" t="str">
        <f aca="false">N4230&amp;" "&amp;O4230</f>
        <v>63000 1110</v>
      </c>
      <c r="R4230" s="346" t="str">
        <f aca="false">N4230&amp;" "&amp;M4230&amp;" "&amp;O4230</f>
        <v>63000 9 1110</v>
      </c>
    </row>
    <row r="4231" customFormat="false" ht="11.25" hidden="false" customHeight="true" outlineLevel="0" collapsed="false">
      <c r="K4231" s="0" t="n">
        <v>2015</v>
      </c>
      <c r="L4231" s="0" t="n">
        <v>85</v>
      </c>
      <c r="M4231" s="0" t="n">
        <v>9</v>
      </c>
      <c r="N4231" s="0" t="n">
        <v>63000</v>
      </c>
      <c r="O4231" s="0" t="n">
        <v>1150</v>
      </c>
      <c r="P4231" s="346" t="n">
        <v>1</v>
      </c>
      <c r="Q4231" s="346" t="str">
        <f aca="false">N4231&amp;" "&amp;O4231</f>
        <v>63000 1150</v>
      </c>
      <c r="R4231" s="346" t="str">
        <f aca="false">N4231&amp;" "&amp;M4231&amp;" "&amp;O4231</f>
        <v>63000 9 1150</v>
      </c>
    </row>
    <row r="4232" customFormat="false" ht="11.25" hidden="false" customHeight="true" outlineLevel="0" collapsed="false">
      <c r="K4232" s="0" t="n">
        <v>2015</v>
      </c>
      <c r="L4232" s="0" t="n">
        <v>85</v>
      </c>
      <c r="M4232" s="0" t="n">
        <v>9</v>
      </c>
      <c r="N4232" s="0" t="n">
        <v>63000</v>
      </c>
      <c r="O4232" s="0" t="n">
        <v>1160</v>
      </c>
      <c r="P4232" s="346" t="n">
        <v>5</v>
      </c>
      <c r="Q4232" s="346" t="str">
        <f aca="false">N4232&amp;" "&amp;O4232</f>
        <v>63000 1160</v>
      </c>
      <c r="R4232" s="346" t="str">
        <f aca="false">N4232&amp;" "&amp;M4232&amp;" "&amp;O4232</f>
        <v>63000 9 1160</v>
      </c>
    </row>
    <row r="4233" customFormat="false" ht="11.25" hidden="false" customHeight="true" outlineLevel="0" collapsed="false">
      <c r="K4233" s="0" t="n">
        <v>2015</v>
      </c>
      <c r="L4233" s="0" t="n">
        <v>85</v>
      </c>
      <c r="M4233" s="0" t="n">
        <v>9</v>
      </c>
      <c r="N4233" s="0" t="n">
        <v>63000</v>
      </c>
      <c r="O4233" s="0" t="n">
        <v>1170</v>
      </c>
      <c r="P4233" s="346" t="n">
        <v>119</v>
      </c>
      <c r="Q4233" s="346" t="str">
        <f aca="false">N4233&amp;" "&amp;O4233</f>
        <v>63000 1170</v>
      </c>
      <c r="R4233" s="346" t="str">
        <f aca="false">N4233&amp;" "&amp;M4233&amp;" "&amp;O4233</f>
        <v>63000 9 1170</v>
      </c>
    </row>
    <row r="4234" customFormat="false" ht="11.25" hidden="false" customHeight="true" outlineLevel="0" collapsed="false">
      <c r="K4234" s="0" t="n">
        <v>2015</v>
      </c>
      <c r="L4234" s="0" t="n">
        <v>85</v>
      </c>
      <c r="M4234" s="0" t="n">
        <v>9</v>
      </c>
      <c r="N4234" s="0" t="n">
        <v>64000</v>
      </c>
      <c r="O4234" s="0" t="n">
        <v>1110</v>
      </c>
      <c r="P4234" s="346" t="n">
        <v>1</v>
      </c>
      <c r="Q4234" s="346" t="str">
        <f aca="false">N4234&amp;" "&amp;O4234</f>
        <v>64000 1110</v>
      </c>
      <c r="R4234" s="346" t="str">
        <f aca="false">N4234&amp;" "&amp;M4234&amp;" "&amp;O4234</f>
        <v>64000 9 1110</v>
      </c>
    </row>
    <row r="4235" customFormat="false" ht="11.25" hidden="false" customHeight="true" outlineLevel="0" collapsed="false">
      <c r="K4235" s="0" t="n">
        <v>2015</v>
      </c>
      <c r="L4235" s="0" t="n">
        <v>85</v>
      </c>
      <c r="M4235" s="0" t="n">
        <v>9</v>
      </c>
      <c r="N4235" s="0" t="n">
        <v>64000</v>
      </c>
      <c r="O4235" s="0" t="n">
        <v>1150</v>
      </c>
      <c r="P4235" s="346" t="n">
        <v>1</v>
      </c>
      <c r="Q4235" s="346" t="str">
        <f aca="false">N4235&amp;" "&amp;O4235</f>
        <v>64000 1150</v>
      </c>
      <c r="R4235" s="346" t="str">
        <f aca="false">N4235&amp;" "&amp;M4235&amp;" "&amp;O4235</f>
        <v>64000 9 1150</v>
      </c>
    </row>
    <row r="4236" customFormat="false" ht="11.25" hidden="false" customHeight="true" outlineLevel="0" collapsed="false">
      <c r="K4236" s="0" t="n">
        <v>2015</v>
      </c>
      <c r="L4236" s="0" t="n">
        <v>85</v>
      </c>
      <c r="M4236" s="0" t="n">
        <v>9</v>
      </c>
      <c r="N4236" s="0" t="n">
        <v>64000</v>
      </c>
      <c r="O4236" s="0" t="n">
        <v>1160</v>
      </c>
      <c r="P4236" s="346" t="n">
        <v>7</v>
      </c>
      <c r="Q4236" s="346" t="str">
        <f aca="false">N4236&amp;" "&amp;O4236</f>
        <v>64000 1160</v>
      </c>
      <c r="R4236" s="346" t="str">
        <f aca="false">N4236&amp;" "&amp;M4236&amp;" "&amp;O4236</f>
        <v>64000 9 1160</v>
      </c>
    </row>
    <row r="4237" customFormat="false" ht="11.25" hidden="false" customHeight="true" outlineLevel="0" collapsed="false">
      <c r="K4237" s="0" t="n">
        <v>2015</v>
      </c>
      <c r="L4237" s="0" t="n">
        <v>85</v>
      </c>
      <c r="M4237" s="0" t="n">
        <v>9</v>
      </c>
      <c r="N4237" s="0" t="n">
        <v>64000</v>
      </c>
      <c r="O4237" s="0" t="n">
        <v>1190</v>
      </c>
      <c r="P4237" s="346" t="n">
        <v>41.5</v>
      </c>
      <c r="Q4237" s="346" t="str">
        <f aca="false">N4237&amp;" "&amp;O4237</f>
        <v>64000 1190</v>
      </c>
      <c r="R4237" s="346" t="str">
        <f aca="false">N4237&amp;" "&amp;M4237&amp;" "&amp;O4237</f>
        <v>64000 9 1190</v>
      </c>
    </row>
    <row r="4238" customFormat="false" ht="11.25" hidden="false" customHeight="true" outlineLevel="0" collapsed="false">
      <c r="K4238" s="0" t="n">
        <v>2015</v>
      </c>
      <c r="L4238" s="0" t="n">
        <v>85</v>
      </c>
      <c r="M4238" s="0" t="n">
        <v>9</v>
      </c>
      <c r="N4238" s="0" t="n">
        <v>65000</v>
      </c>
      <c r="O4238" s="0" t="n">
        <v>1110</v>
      </c>
      <c r="P4238" s="346" t="n">
        <v>1</v>
      </c>
      <c r="Q4238" s="346" t="str">
        <f aca="false">N4238&amp;" "&amp;O4238</f>
        <v>65000 1110</v>
      </c>
      <c r="R4238" s="346" t="str">
        <f aca="false">N4238&amp;" "&amp;M4238&amp;" "&amp;O4238</f>
        <v>65000 9 1110</v>
      </c>
    </row>
    <row r="4239" customFormat="false" ht="11.25" hidden="false" customHeight="true" outlineLevel="0" collapsed="false">
      <c r="K4239" s="0" t="n">
        <v>2015</v>
      </c>
      <c r="L4239" s="0" t="n">
        <v>85</v>
      </c>
      <c r="M4239" s="0" t="n">
        <v>9</v>
      </c>
      <c r="N4239" s="0" t="n">
        <v>65000</v>
      </c>
      <c r="O4239" s="0" t="n">
        <v>1150</v>
      </c>
      <c r="P4239" s="346" t="n">
        <v>1</v>
      </c>
      <c r="Q4239" s="346" t="str">
        <f aca="false">N4239&amp;" "&amp;O4239</f>
        <v>65000 1150</v>
      </c>
      <c r="R4239" s="346" t="str">
        <f aca="false">N4239&amp;" "&amp;M4239&amp;" "&amp;O4239</f>
        <v>65000 9 1150</v>
      </c>
    </row>
    <row r="4240" customFormat="false" ht="11.25" hidden="false" customHeight="true" outlineLevel="0" collapsed="false">
      <c r="K4240" s="0" t="n">
        <v>2015</v>
      </c>
      <c r="L4240" s="0" t="n">
        <v>85</v>
      </c>
      <c r="M4240" s="0" t="n">
        <v>9</v>
      </c>
      <c r="N4240" s="0" t="n">
        <v>65000</v>
      </c>
      <c r="O4240" s="0" t="n">
        <v>1190</v>
      </c>
      <c r="P4240" s="346" t="n">
        <v>50</v>
      </c>
      <c r="Q4240" s="346" t="str">
        <f aca="false">N4240&amp;" "&amp;O4240</f>
        <v>65000 1190</v>
      </c>
      <c r="R4240" s="346" t="str">
        <f aca="false">N4240&amp;" "&amp;M4240&amp;" "&amp;O4240</f>
        <v>65000 9 1190</v>
      </c>
    </row>
    <row r="4241" customFormat="false" ht="11.25" hidden="false" customHeight="true" outlineLevel="0" collapsed="false">
      <c r="K4241" s="0" t="n">
        <v>2015</v>
      </c>
      <c r="L4241" s="0" t="n">
        <v>85</v>
      </c>
      <c r="M4241" s="0" t="n">
        <v>9</v>
      </c>
      <c r="N4241" s="0" t="n">
        <v>68000</v>
      </c>
      <c r="O4241" s="0" t="n">
        <v>1110</v>
      </c>
      <c r="P4241" s="346" t="n">
        <v>2</v>
      </c>
      <c r="Q4241" s="346" t="str">
        <f aca="false">N4241&amp;" "&amp;O4241</f>
        <v>68000 1110</v>
      </c>
      <c r="R4241" s="346" t="str">
        <f aca="false">N4241&amp;" "&amp;M4241&amp;" "&amp;O4241</f>
        <v>68000 9 1110</v>
      </c>
    </row>
    <row r="4242" customFormat="false" ht="11.25" hidden="false" customHeight="true" outlineLevel="0" collapsed="false">
      <c r="K4242" s="0" t="n">
        <v>2015</v>
      </c>
      <c r="L4242" s="0" t="n">
        <v>85</v>
      </c>
      <c r="M4242" s="0" t="n">
        <v>9</v>
      </c>
      <c r="N4242" s="0" t="n">
        <v>68000</v>
      </c>
      <c r="O4242" s="0" t="n">
        <v>1141</v>
      </c>
      <c r="P4242" s="346" t="n">
        <v>5</v>
      </c>
      <c r="Q4242" s="346" t="str">
        <f aca="false">N4242&amp;" "&amp;O4242</f>
        <v>68000 1141</v>
      </c>
      <c r="R4242" s="346" t="str">
        <f aca="false">N4242&amp;" "&amp;M4242&amp;" "&amp;O4242</f>
        <v>68000 9 1141</v>
      </c>
    </row>
    <row r="4243" customFormat="false" ht="11.25" hidden="false" customHeight="true" outlineLevel="0" collapsed="false">
      <c r="K4243" s="0" t="n">
        <v>2015</v>
      </c>
      <c r="L4243" s="0" t="n">
        <v>85</v>
      </c>
      <c r="M4243" s="0" t="n">
        <v>2</v>
      </c>
      <c r="N4243" s="0" t="n">
        <v>61100</v>
      </c>
      <c r="O4243" s="0" t="n">
        <v>1120</v>
      </c>
      <c r="P4243" s="346" t="n">
        <v>338.5</v>
      </c>
      <c r="Q4243" s="346" t="str">
        <f aca="false">N4243&amp;" "&amp;O4243</f>
        <v>61100 1120</v>
      </c>
      <c r="R4243" s="346" t="str">
        <f aca="false">N4243&amp;" "&amp;M4243&amp;" "&amp;O4243</f>
        <v>61100 2 1120</v>
      </c>
    </row>
    <row r="4244" customFormat="false" ht="11.25" hidden="false" customHeight="true" outlineLevel="0" collapsed="false">
      <c r="K4244" s="0" t="n">
        <v>2015</v>
      </c>
      <c r="L4244" s="0" t="n">
        <v>85</v>
      </c>
      <c r="M4244" s="0" t="n">
        <v>2</v>
      </c>
      <c r="N4244" s="0" t="n">
        <v>61100</v>
      </c>
      <c r="O4244" s="0" t="n">
        <v>1151</v>
      </c>
      <c r="P4244" s="346" t="n">
        <v>87</v>
      </c>
      <c r="Q4244" s="346" t="str">
        <f aca="false">N4244&amp;" "&amp;O4244</f>
        <v>61100 1151</v>
      </c>
      <c r="R4244" s="346" t="str">
        <f aca="false">N4244&amp;" "&amp;M4244&amp;" "&amp;O4244</f>
        <v>61100 2 1151</v>
      </c>
    </row>
    <row r="4245" customFormat="false" ht="11.25" hidden="false" customHeight="true" outlineLevel="0" collapsed="false">
      <c r="K4245" s="0" t="n">
        <v>2015</v>
      </c>
      <c r="L4245" s="0" t="n">
        <v>85</v>
      </c>
      <c r="M4245" s="0" t="n">
        <v>2</v>
      </c>
      <c r="N4245" s="0" t="n">
        <v>61100</v>
      </c>
      <c r="O4245" s="0" t="n">
        <v>1520</v>
      </c>
      <c r="P4245" s="346" t="n">
        <v>25</v>
      </c>
      <c r="Q4245" s="346" t="str">
        <f aca="false">N4245&amp;" "&amp;O4245</f>
        <v>61100 1520</v>
      </c>
      <c r="R4245" s="346" t="str">
        <f aca="false">N4245&amp;" "&amp;M4245&amp;" "&amp;O4245</f>
        <v>61100 2 1520</v>
      </c>
    </row>
    <row r="4246" customFormat="false" ht="11.25" hidden="false" customHeight="true" outlineLevel="0" collapsed="false">
      <c r="K4246" s="0" t="n">
        <v>2015</v>
      </c>
      <c r="L4246" s="0" t="n">
        <v>85</v>
      </c>
      <c r="M4246" s="0" t="n">
        <v>2</v>
      </c>
      <c r="N4246" s="0" t="n">
        <v>61230</v>
      </c>
      <c r="O4246" s="0" t="n">
        <v>1120</v>
      </c>
      <c r="P4246" s="346" t="n">
        <v>0.64</v>
      </c>
      <c r="Q4246" s="346" t="str">
        <f aca="false">N4246&amp;" "&amp;O4246</f>
        <v>61230 1120</v>
      </c>
      <c r="R4246" s="346" t="str">
        <f aca="false">N4246&amp;" "&amp;M4246&amp;" "&amp;O4246</f>
        <v>61230 2 1120</v>
      </c>
    </row>
    <row r="4247" customFormat="false" ht="11.25" hidden="false" customHeight="true" outlineLevel="0" collapsed="false">
      <c r="K4247" s="0" t="n">
        <v>2015</v>
      </c>
      <c r="L4247" s="0" t="n">
        <v>86</v>
      </c>
      <c r="M4247" s="0" t="n">
        <v>9</v>
      </c>
      <c r="N4247" s="0" t="n">
        <v>65000</v>
      </c>
      <c r="O4247" s="0" t="n">
        <v>1150</v>
      </c>
      <c r="P4247" s="346" t="n">
        <v>1</v>
      </c>
      <c r="Q4247" s="346" t="str">
        <f aca="false">N4247&amp;" "&amp;O4247</f>
        <v>65000 1150</v>
      </c>
      <c r="R4247" s="346" t="str">
        <f aca="false">N4247&amp;" "&amp;M4247&amp;" "&amp;O4247</f>
        <v>65000 9 1150</v>
      </c>
    </row>
    <row r="4248" customFormat="false" ht="11.25" hidden="false" customHeight="true" outlineLevel="0" collapsed="false">
      <c r="K4248" s="0" t="n">
        <v>2015</v>
      </c>
      <c r="L4248" s="0" t="n">
        <v>86</v>
      </c>
      <c r="M4248" s="0" t="n">
        <v>9</v>
      </c>
      <c r="N4248" s="0" t="n">
        <v>65000</v>
      </c>
      <c r="O4248" s="0" t="n">
        <v>1110</v>
      </c>
      <c r="P4248" s="346" t="n">
        <v>0.5</v>
      </c>
      <c r="Q4248" s="346" t="str">
        <f aca="false">N4248&amp;" "&amp;O4248</f>
        <v>65000 1110</v>
      </c>
      <c r="R4248" s="346" t="str">
        <f aca="false">N4248&amp;" "&amp;M4248&amp;" "&amp;O4248</f>
        <v>65000 9 1110</v>
      </c>
    </row>
    <row r="4249" customFormat="false" ht="11.25" hidden="false" customHeight="true" outlineLevel="0" collapsed="false">
      <c r="K4249" s="0" t="n">
        <v>2015</v>
      </c>
      <c r="L4249" s="0" t="n">
        <v>86</v>
      </c>
      <c r="M4249" s="0" t="n">
        <v>9</v>
      </c>
      <c r="N4249" s="0" t="n">
        <v>68000</v>
      </c>
      <c r="O4249" s="0" t="n">
        <v>1110</v>
      </c>
      <c r="P4249" s="346" t="n">
        <v>1</v>
      </c>
      <c r="Q4249" s="346" t="str">
        <f aca="false">N4249&amp;" "&amp;O4249</f>
        <v>68000 1110</v>
      </c>
      <c r="R4249" s="346" t="str">
        <f aca="false">N4249&amp;" "&amp;M4249&amp;" "&amp;O4249</f>
        <v>68000 9 1110</v>
      </c>
    </row>
    <row r="4250" customFormat="false" ht="11.25" hidden="false" customHeight="true" outlineLevel="0" collapsed="false">
      <c r="K4250" s="0" t="n">
        <v>2015</v>
      </c>
      <c r="L4250" s="0" t="n">
        <v>86</v>
      </c>
      <c r="M4250" s="0" t="n">
        <v>9</v>
      </c>
      <c r="N4250" s="0" t="n">
        <v>68000</v>
      </c>
      <c r="O4250" s="0" t="n">
        <v>1120</v>
      </c>
      <c r="P4250" s="346" t="n">
        <v>3.3</v>
      </c>
      <c r="Q4250" s="346" t="str">
        <f aca="false">N4250&amp;" "&amp;O4250</f>
        <v>68000 1120</v>
      </c>
      <c r="R4250" s="346" t="str">
        <f aca="false">N4250&amp;" "&amp;M4250&amp;" "&amp;O4250</f>
        <v>68000 9 1120</v>
      </c>
    </row>
    <row r="4251" customFormat="false" ht="11.25" hidden="false" customHeight="true" outlineLevel="0" collapsed="false">
      <c r="K4251" s="0" t="n">
        <v>2015</v>
      </c>
      <c r="L4251" s="0" t="n">
        <v>86</v>
      </c>
      <c r="M4251" s="0" t="n">
        <v>9</v>
      </c>
      <c r="N4251" s="0" t="n">
        <v>68000</v>
      </c>
      <c r="O4251" s="0" t="n">
        <v>1141</v>
      </c>
      <c r="P4251" s="346" t="n">
        <v>4.5</v>
      </c>
      <c r="Q4251" s="346" t="str">
        <f aca="false">N4251&amp;" "&amp;O4251</f>
        <v>68000 1141</v>
      </c>
      <c r="R4251" s="346" t="str">
        <f aca="false">N4251&amp;" "&amp;M4251&amp;" "&amp;O4251</f>
        <v>68000 9 1141</v>
      </c>
    </row>
    <row r="4252" customFormat="false" ht="11.25" hidden="false" customHeight="true" outlineLevel="0" collapsed="false">
      <c r="K4252" s="0" t="n">
        <v>2015</v>
      </c>
      <c r="L4252" s="0" t="n">
        <v>86</v>
      </c>
      <c r="M4252" s="0" t="n">
        <v>2</v>
      </c>
      <c r="N4252" s="0" t="n">
        <v>61100</v>
      </c>
      <c r="O4252" s="0" t="n">
        <v>1120</v>
      </c>
      <c r="P4252" s="346" t="n">
        <v>235.85</v>
      </c>
      <c r="Q4252" s="346" t="str">
        <f aca="false">N4252&amp;" "&amp;O4252</f>
        <v>61100 1120</v>
      </c>
      <c r="R4252" s="346" t="str">
        <f aca="false">N4252&amp;" "&amp;M4252&amp;" "&amp;O4252</f>
        <v>61100 2 1120</v>
      </c>
    </row>
    <row r="4253" customFormat="false" ht="11.25" hidden="false" customHeight="true" outlineLevel="0" collapsed="false">
      <c r="K4253" s="0" t="n">
        <v>2015</v>
      </c>
      <c r="L4253" s="0" t="n">
        <v>86</v>
      </c>
      <c r="M4253" s="0" t="n">
        <v>2</v>
      </c>
      <c r="N4253" s="0" t="n">
        <v>61100</v>
      </c>
      <c r="O4253" s="0" t="n">
        <v>1151</v>
      </c>
      <c r="P4253" s="346" t="n">
        <v>51.5</v>
      </c>
      <c r="Q4253" s="346" t="str">
        <f aca="false">N4253&amp;" "&amp;O4253</f>
        <v>61100 1151</v>
      </c>
      <c r="R4253" s="346" t="str">
        <f aca="false">N4253&amp;" "&amp;M4253&amp;" "&amp;O4253</f>
        <v>61100 2 1151</v>
      </c>
    </row>
    <row r="4254" customFormat="false" ht="11.25" hidden="false" customHeight="true" outlineLevel="0" collapsed="false">
      <c r="K4254" s="0" t="n">
        <v>2015</v>
      </c>
      <c r="L4254" s="0" t="n">
        <v>86</v>
      </c>
      <c r="M4254" s="0" t="n">
        <v>2</v>
      </c>
      <c r="N4254" s="0" t="n">
        <v>61100</v>
      </c>
      <c r="O4254" s="0" t="n">
        <v>1520</v>
      </c>
      <c r="P4254" s="346" t="n">
        <v>16.56</v>
      </c>
      <c r="Q4254" s="346" t="str">
        <f aca="false">N4254&amp;" "&amp;O4254</f>
        <v>61100 1520</v>
      </c>
      <c r="R4254" s="346" t="str">
        <f aca="false">N4254&amp;" "&amp;M4254&amp;" "&amp;O4254</f>
        <v>61100 2 1520</v>
      </c>
    </row>
    <row r="4255" customFormat="false" ht="11.25" hidden="false" customHeight="true" outlineLevel="0" collapsed="false">
      <c r="K4255" s="0" t="n">
        <v>2015</v>
      </c>
      <c r="L4255" s="0" t="n">
        <v>86</v>
      </c>
      <c r="M4255" s="0" t="n">
        <v>2</v>
      </c>
      <c r="N4255" s="0" t="n">
        <v>61210</v>
      </c>
      <c r="O4255" s="0" t="n">
        <v>1120</v>
      </c>
      <c r="P4255" s="346" t="n">
        <v>6.98</v>
      </c>
      <c r="Q4255" s="346" t="str">
        <f aca="false">N4255&amp;" "&amp;O4255</f>
        <v>61210 1120</v>
      </c>
      <c r="R4255" s="346" t="str">
        <f aca="false">N4255&amp;" "&amp;M4255&amp;" "&amp;O4255</f>
        <v>61210 2 1120</v>
      </c>
    </row>
    <row r="4256" customFormat="false" ht="11.25" hidden="false" customHeight="true" outlineLevel="0" collapsed="false">
      <c r="K4256" s="0" t="n">
        <v>2015</v>
      </c>
      <c r="L4256" s="0" t="n">
        <v>86</v>
      </c>
      <c r="M4256" s="0" t="n">
        <v>2</v>
      </c>
      <c r="N4256" s="0" t="n">
        <v>61210</v>
      </c>
      <c r="O4256" s="0" t="n">
        <v>1520</v>
      </c>
      <c r="P4256" s="346" t="n">
        <v>0.12</v>
      </c>
      <c r="Q4256" s="346" t="str">
        <f aca="false">N4256&amp;" "&amp;O4256</f>
        <v>61210 1520</v>
      </c>
      <c r="R4256" s="346" t="str">
        <f aca="false">N4256&amp;" "&amp;M4256&amp;" "&amp;O4256</f>
        <v>61210 2 1520</v>
      </c>
    </row>
    <row r="4257" customFormat="false" ht="11.25" hidden="false" customHeight="true" outlineLevel="0" collapsed="false">
      <c r="K4257" s="0" t="n">
        <v>2015</v>
      </c>
      <c r="L4257" s="0" t="n">
        <v>86</v>
      </c>
      <c r="M4257" s="0" t="n">
        <v>2</v>
      </c>
      <c r="N4257" s="0" t="n">
        <v>61220</v>
      </c>
      <c r="O4257" s="0" t="n">
        <v>1120</v>
      </c>
      <c r="P4257" s="346" t="n">
        <v>0.5</v>
      </c>
      <c r="Q4257" s="346" t="str">
        <f aca="false">N4257&amp;" "&amp;O4257</f>
        <v>61220 1120</v>
      </c>
      <c r="R4257" s="346" t="str">
        <f aca="false">N4257&amp;" "&amp;M4257&amp;" "&amp;O4257</f>
        <v>61220 2 1120</v>
      </c>
    </row>
    <row r="4258" customFormat="false" ht="11.25" hidden="false" customHeight="true" outlineLevel="0" collapsed="false">
      <c r="K4258" s="0" t="n">
        <v>2015</v>
      </c>
      <c r="L4258" s="0" t="n">
        <v>86</v>
      </c>
      <c r="M4258" s="0" t="n">
        <v>2</v>
      </c>
      <c r="N4258" s="0" t="n">
        <v>61220</v>
      </c>
      <c r="O4258" s="0" t="n">
        <v>1150</v>
      </c>
      <c r="P4258" s="346" t="n">
        <v>0.5</v>
      </c>
      <c r="Q4258" s="346" t="str">
        <f aca="false">N4258&amp;" "&amp;O4258</f>
        <v>61220 1150</v>
      </c>
      <c r="R4258" s="346" t="str">
        <f aca="false">N4258&amp;" "&amp;M4258&amp;" "&amp;O4258</f>
        <v>61220 2 1150</v>
      </c>
    </row>
    <row r="4259" customFormat="false" ht="11.25" hidden="false" customHeight="true" outlineLevel="0" collapsed="false">
      <c r="K4259" s="0" t="n">
        <v>2015</v>
      </c>
      <c r="L4259" s="0" t="n">
        <v>86</v>
      </c>
      <c r="M4259" s="0" t="n">
        <v>2</v>
      </c>
      <c r="N4259" s="0" t="n">
        <v>61230</v>
      </c>
      <c r="O4259" s="0" t="n">
        <v>1120</v>
      </c>
      <c r="P4259" s="346" t="n">
        <v>0.65</v>
      </c>
      <c r="Q4259" s="346" t="str">
        <f aca="false">N4259&amp;" "&amp;O4259</f>
        <v>61230 1120</v>
      </c>
      <c r="R4259" s="346" t="str">
        <f aca="false">N4259&amp;" "&amp;M4259&amp;" "&amp;O4259</f>
        <v>61230 2 1120</v>
      </c>
    </row>
    <row r="4260" customFormat="false" ht="11.25" hidden="false" customHeight="true" outlineLevel="0" collapsed="false">
      <c r="K4260" s="0" t="n">
        <v>2015</v>
      </c>
      <c r="L4260" s="0" t="n">
        <v>86</v>
      </c>
      <c r="M4260" s="0" t="n">
        <v>2</v>
      </c>
      <c r="N4260" s="0" t="n">
        <v>61310</v>
      </c>
      <c r="O4260" s="0" t="n">
        <v>1120</v>
      </c>
      <c r="P4260" s="346" t="n">
        <v>2.09</v>
      </c>
      <c r="Q4260" s="346" t="str">
        <f aca="false">N4260&amp;" "&amp;O4260</f>
        <v>61310 1120</v>
      </c>
      <c r="R4260" s="346" t="str">
        <f aca="false">N4260&amp;" "&amp;M4260&amp;" "&amp;O4260</f>
        <v>61310 2 1120</v>
      </c>
    </row>
    <row r="4261" customFormat="false" ht="11.25" hidden="false" customHeight="true" outlineLevel="0" collapsed="false">
      <c r="K4261" s="0" t="n">
        <v>2015</v>
      </c>
      <c r="L4261" s="0" t="n">
        <v>86</v>
      </c>
      <c r="M4261" s="0" t="n">
        <v>2</v>
      </c>
      <c r="N4261" s="0" t="n">
        <v>61320</v>
      </c>
      <c r="O4261" s="0" t="n">
        <v>1122</v>
      </c>
      <c r="P4261" s="346" t="n">
        <v>6.99</v>
      </c>
      <c r="Q4261" s="346" t="str">
        <f aca="false">N4261&amp;" "&amp;O4261</f>
        <v>61320 1122</v>
      </c>
      <c r="R4261" s="346" t="str">
        <f aca="false">N4261&amp;" "&amp;M4261&amp;" "&amp;O4261</f>
        <v>61320 2 1122</v>
      </c>
    </row>
    <row r="4262" customFormat="false" ht="11.25" hidden="false" customHeight="true" outlineLevel="0" collapsed="false">
      <c r="K4262" s="0" t="n">
        <v>2015</v>
      </c>
      <c r="L4262" s="0" t="n">
        <v>86</v>
      </c>
      <c r="M4262" s="0" t="n">
        <v>2</v>
      </c>
      <c r="N4262" s="0" t="n">
        <v>61410</v>
      </c>
      <c r="O4262" s="0" t="n">
        <v>1126</v>
      </c>
      <c r="P4262" s="346" t="n">
        <v>9.05</v>
      </c>
      <c r="Q4262" s="346" t="str">
        <f aca="false">N4262&amp;" "&amp;O4262</f>
        <v>61410 1126</v>
      </c>
      <c r="R4262" s="346" t="str">
        <f aca="false">N4262&amp;" "&amp;M4262&amp;" "&amp;O4262</f>
        <v>61410 2 1126</v>
      </c>
    </row>
    <row r="4263" customFormat="false" ht="11.25" hidden="false" customHeight="true" outlineLevel="0" collapsed="false">
      <c r="K4263" s="0" t="n">
        <v>2015</v>
      </c>
      <c r="L4263" s="0" t="n">
        <v>86</v>
      </c>
      <c r="M4263" s="0" t="n">
        <v>2</v>
      </c>
      <c r="N4263" s="0" t="n">
        <v>61410</v>
      </c>
      <c r="O4263" s="0" t="n">
        <v>1127</v>
      </c>
      <c r="P4263" s="346" t="n">
        <v>3.67</v>
      </c>
      <c r="Q4263" s="346" t="str">
        <f aca="false">N4263&amp;" "&amp;O4263</f>
        <v>61410 1127</v>
      </c>
      <c r="R4263" s="346" t="str">
        <f aca="false">N4263&amp;" "&amp;M4263&amp;" "&amp;O4263</f>
        <v>61410 2 1127</v>
      </c>
    </row>
    <row r="4264" customFormat="false" ht="11.25" hidden="false" customHeight="true" outlineLevel="0" collapsed="false">
      <c r="K4264" s="0" t="n">
        <v>2015</v>
      </c>
      <c r="L4264" s="0" t="n">
        <v>86</v>
      </c>
      <c r="M4264" s="0" t="n">
        <v>2</v>
      </c>
      <c r="N4264" s="0" t="n">
        <v>61410</v>
      </c>
      <c r="O4264" s="0" t="n">
        <v>1150</v>
      </c>
      <c r="P4264" s="346" t="n">
        <v>14.4</v>
      </c>
      <c r="Q4264" s="346" t="str">
        <f aca="false">N4264&amp;" "&amp;O4264</f>
        <v>61410 1150</v>
      </c>
      <c r="R4264" s="346" t="str">
        <f aca="false">N4264&amp;" "&amp;M4264&amp;" "&amp;O4264</f>
        <v>61410 2 1150</v>
      </c>
    </row>
    <row r="4265" customFormat="false" ht="11.25" hidden="false" customHeight="true" outlineLevel="0" collapsed="false">
      <c r="K4265" s="0" t="n">
        <v>2015</v>
      </c>
      <c r="L4265" s="0" t="n">
        <v>86</v>
      </c>
      <c r="M4265" s="0" t="n">
        <v>3</v>
      </c>
      <c r="N4265" s="0" t="n">
        <v>61100</v>
      </c>
      <c r="O4265" s="0" t="n">
        <v>1120</v>
      </c>
      <c r="P4265" s="346" t="n">
        <v>157.48</v>
      </c>
      <c r="Q4265" s="346" t="str">
        <f aca="false">N4265&amp;" "&amp;O4265</f>
        <v>61100 1120</v>
      </c>
      <c r="R4265" s="346" t="str">
        <f aca="false">N4265&amp;" "&amp;M4265&amp;" "&amp;O4265</f>
        <v>61100 3 1120</v>
      </c>
    </row>
    <row r="4266" customFormat="false" ht="11.25" hidden="false" customHeight="true" outlineLevel="0" collapsed="false">
      <c r="K4266" s="0" t="n">
        <v>2015</v>
      </c>
      <c r="L4266" s="0" t="n">
        <v>86</v>
      </c>
      <c r="M4266" s="0" t="n">
        <v>3</v>
      </c>
      <c r="N4266" s="0" t="n">
        <v>61100</v>
      </c>
      <c r="O4266" s="0" t="n">
        <v>1151</v>
      </c>
      <c r="P4266" s="346" t="n">
        <v>8.86</v>
      </c>
      <c r="Q4266" s="346" t="str">
        <f aca="false">N4266&amp;" "&amp;O4266</f>
        <v>61100 1151</v>
      </c>
      <c r="R4266" s="346" t="str">
        <f aca="false">N4266&amp;" "&amp;M4266&amp;" "&amp;O4266</f>
        <v>61100 3 1151</v>
      </c>
    </row>
    <row r="4267" customFormat="false" ht="11.25" hidden="false" customHeight="true" outlineLevel="0" collapsed="false">
      <c r="K4267" s="0" t="n">
        <v>2015</v>
      </c>
      <c r="L4267" s="0" t="n">
        <v>86</v>
      </c>
      <c r="M4267" s="0" t="n">
        <v>3</v>
      </c>
      <c r="N4267" s="0" t="n">
        <v>61100</v>
      </c>
      <c r="O4267" s="0" t="n">
        <v>1520</v>
      </c>
      <c r="P4267" s="346" t="n">
        <v>7.1</v>
      </c>
      <c r="Q4267" s="346" t="str">
        <f aca="false">N4267&amp;" "&amp;O4267</f>
        <v>61100 1520</v>
      </c>
      <c r="R4267" s="346" t="str">
        <f aca="false">N4267&amp;" "&amp;M4267&amp;" "&amp;O4267</f>
        <v>61100 3 1520</v>
      </c>
    </row>
    <row r="4268" customFormat="false" ht="11.25" hidden="false" customHeight="true" outlineLevel="0" collapsed="false">
      <c r="K4268" s="0" t="n">
        <v>2015</v>
      </c>
      <c r="L4268" s="0" t="n">
        <v>86</v>
      </c>
      <c r="M4268" s="0" t="n">
        <v>3</v>
      </c>
      <c r="N4268" s="0" t="n">
        <v>61210</v>
      </c>
      <c r="O4268" s="0" t="n">
        <v>1120</v>
      </c>
      <c r="P4268" s="346" t="n">
        <v>4.95</v>
      </c>
      <c r="Q4268" s="346" t="str">
        <f aca="false">N4268&amp;" "&amp;O4268</f>
        <v>61210 1120</v>
      </c>
      <c r="R4268" s="346" t="str">
        <f aca="false">N4268&amp;" "&amp;M4268&amp;" "&amp;O4268</f>
        <v>61210 3 1120</v>
      </c>
    </row>
    <row r="4269" customFormat="false" ht="11.25" hidden="false" customHeight="true" outlineLevel="0" collapsed="false">
      <c r="K4269" s="0" t="n">
        <v>2015</v>
      </c>
      <c r="L4269" s="0" t="n">
        <v>86</v>
      </c>
      <c r="M4269" s="0" t="n">
        <v>3</v>
      </c>
      <c r="N4269" s="0" t="n">
        <v>61210</v>
      </c>
      <c r="O4269" s="0" t="n">
        <v>1150</v>
      </c>
      <c r="P4269" s="346" t="n">
        <v>3</v>
      </c>
      <c r="Q4269" s="346" t="str">
        <f aca="false">N4269&amp;" "&amp;O4269</f>
        <v>61210 1150</v>
      </c>
      <c r="R4269" s="346" t="str">
        <f aca="false">N4269&amp;" "&amp;M4269&amp;" "&amp;O4269</f>
        <v>61210 3 1150</v>
      </c>
    </row>
    <row r="4270" customFormat="false" ht="11.25" hidden="false" customHeight="true" outlineLevel="0" collapsed="false">
      <c r="K4270" s="0" t="n">
        <v>2015</v>
      </c>
      <c r="L4270" s="0" t="n">
        <v>86</v>
      </c>
      <c r="M4270" s="0" t="n">
        <v>3</v>
      </c>
      <c r="N4270" s="0" t="n">
        <v>61210</v>
      </c>
      <c r="O4270" s="0" t="n">
        <v>1520</v>
      </c>
      <c r="P4270" s="346" t="n">
        <v>0.01</v>
      </c>
      <c r="Q4270" s="346" t="str">
        <f aca="false">N4270&amp;" "&amp;O4270</f>
        <v>61210 1520</v>
      </c>
      <c r="R4270" s="346" t="str">
        <f aca="false">N4270&amp;" "&amp;M4270&amp;" "&amp;O4270</f>
        <v>61210 3 1520</v>
      </c>
    </row>
    <row r="4271" customFormat="false" ht="11.25" hidden="false" customHeight="true" outlineLevel="0" collapsed="false">
      <c r="K4271" s="0" t="n">
        <v>2015</v>
      </c>
      <c r="L4271" s="0" t="n">
        <v>86</v>
      </c>
      <c r="M4271" s="0" t="n">
        <v>3</v>
      </c>
      <c r="N4271" s="0" t="n">
        <v>61220</v>
      </c>
      <c r="O4271" s="0" t="n">
        <v>1120</v>
      </c>
      <c r="P4271" s="346" t="n">
        <v>0.5</v>
      </c>
      <c r="Q4271" s="346" t="str">
        <f aca="false">N4271&amp;" "&amp;O4271</f>
        <v>61220 1120</v>
      </c>
      <c r="R4271" s="346" t="str">
        <f aca="false">N4271&amp;" "&amp;M4271&amp;" "&amp;O4271</f>
        <v>61220 3 1120</v>
      </c>
    </row>
    <row r="4272" customFormat="false" ht="11.25" hidden="false" customHeight="true" outlineLevel="0" collapsed="false">
      <c r="K4272" s="0" t="n">
        <v>2015</v>
      </c>
      <c r="L4272" s="0" t="n">
        <v>86</v>
      </c>
      <c r="M4272" s="0" t="n">
        <v>3</v>
      </c>
      <c r="N4272" s="0" t="n">
        <v>61220</v>
      </c>
      <c r="O4272" s="0" t="n">
        <v>1150</v>
      </c>
      <c r="P4272" s="346" t="n">
        <v>0.5</v>
      </c>
      <c r="Q4272" s="346" t="str">
        <f aca="false">N4272&amp;" "&amp;O4272</f>
        <v>61220 1150</v>
      </c>
      <c r="R4272" s="346" t="str">
        <f aca="false">N4272&amp;" "&amp;M4272&amp;" "&amp;O4272</f>
        <v>61220 3 1150</v>
      </c>
    </row>
    <row r="4273" customFormat="false" ht="11.25" hidden="false" customHeight="true" outlineLevel="0" collapsed="false">
      <c r="K4273" s="0" t="n">
        <v>2015</v>
      </c>
      <c r="L4273" s="0" t="n">
        <v>86</v>
      </c>
      <c r="M4273" s="0" t="n">
        <v>3</v>
      </c>
      <c r="N4273" s="0" t="n">
        <v>61230</v>
      </c>
      <c r="O4273" s="0" t="n">
        <v>1120</v>
      </c>
      <c r="P4273" s="346" t="n">
        <v>0.71</v>
      </c>
      <c r="Q4273" s="346" t="str">
        <f aca="false">N4273&amp;" "&amp;O4273</f>
        <v>61230 1120</v>
      </c>
      <c r="R4273" s="346" t="str">
        <f aca="false">N4273&amp;" "&amp;M4273&amp;" "&amp;O4273</f>
        <v>61230 3 1120</v>
      </c>
    </row>
    <row r="4274" customFormat="false" ht="11.25" hidden="false" customHeight="true" outlineLevel="0" collapsed="false">
      <c r="K4274" s="0" t="n">
        <v>2015</v>
      </c>
      <c r="L4274" s="0" t="n">
        <v>86</v>
      </c>
      <c r="M4274" s="0" t="n">
        <v>3</v>
      </c>
      <c r="N4274" s="0" t="n">
        <v>61310</v>
      </c>
      <c r="O4274" s="0" t="n">
        <v>1120</v>
      </c>
      <c r="P4274" s="346" t="n">
        <v>1.35</v>
      </c>
      <c r="Q4274" s="346" t="str">
        <f aca="false">N4274&amp;" "&amp;O4274</f>
        <v>61310 1120</v>
      </c>
      <c r="R4274" s="346" t="str">
        <f aca="false">N4274&amp;" "&amp;M4274&amp;" "&amp;O4274</f>
        <v>61310 3 1120</v>
      </c>
    </row>
    <row r="4275" customFormat="false" ht="11.25" hidden="false" customHeight="true" outlineLevel="0" collapsed="false">
      <c r="K4275" s="0" t="n">
        <v>2015</v>
      </c>
      <c r="L4275" s="0" t="n">
        <v>86</v>
      </c>
      <c r="M4275" s="0" t="n">
        <v>3</v>
      </c>
      <c r="N4275" s="0" t="n">
        <v>61320</v>
      </c>
      <c r="O4275" s="0" t="n">
        <v>1122</v>
      </c>
      <c r="P4275" s="346" t="n">
        <v>3.06</v>
      </c>
      <c r="Q4275" s="346" t="str">
        <f aca="false">N4275&amp;" "&amp;O4275</f>
        <v>61320 1122</v>
      </c>
      <c r="R4275" s="346" t="str">
        <f aca="false">N4275&amp;" "&amp;M4275&amp;" "&amp;O4275</f>
        <v>61320 3 1122</v>
      </c>
    </row>
    <row r="4276" customFormat="false" ht="11.25" hidden="false" customHeight="true" outlineLevel="0" collapsed="false">
      <c r="K4276" s="0" t="n">
        <v>2015</v>
      </c>
      <c r="L4276" s="0" t="n">
        <v>86</v>
      </c>
      <c r="M4276" s="0" t="n">
        <v>3</v>
      </c>
      <c r="N4276" s="0" t="n">
        <v>61320</v>
      </c>
      <c r="O4276" s="0" t="n">
        <v>1150</v>
      </c>
      <c r="P4276" s="346" t="n">
        <v>0.83</v>
      </c>
      <c r="Q4276" s="346" t="str">
        <f aca="false">N4276&amp;" "&amp;O4276</f>
        <v>61320 1150</v>
      </c>
      <c r="R4276" s="346" t="str">
        <f aca="false">N4276&amp;" "&amp;M4276&amp;" "&amp;O4276</f>
        <v>61320 3 1150</v>
      </c>
    </row>
    <row r="4277" customFormat="false" ht="11.25" hidden="false" customHeight="true" outlineLevel="0" collapsed="false">
      <c r="K4277" s="0" t="n">
        <v>2015</v>
      </c>
      <c r="L4277" s="0" t="n">
        <v>86</v>
      </c>
      <c r="M4277" s="0" t="n">
        <v>3</v>
      </c>
      <c r="N4277" s="0" t="n">
        <v>61410</v>
      </c>
      <c r="O4277" s="0" t="n">
        <v>1126</v>
      </c>
      <c r="P4277" s="346" t="n">
        <v>5</v>
      </c>
      <c r="Q4277" s="346" t="str">
        <f aca="false">N4277&amp;" "&amp;O4277</f>
        <v>61410 1126</v>
      </c>
      <c r="R4277" s="346" t="str">
        <f aca="false">N4277&amp;" "&amp;M4277&amp;" "&amp;O4277</f>
        <v>61410 3 1126</v>
      </c>
    </row>
    <row r="4278" customFormat="false" ht="11.25" hidden="false" customHeight="true" outlineLevel="0" collapsed="false">
      <c r="K4278" s="0" t="n">
        <v>2015</v>
      </c>
      <c r="L4278" s="0" t="n">
        <v>86</v>
      </c>
      <c r="M4278" s="0" t="n">
        <v>3</v>
      </c>
      <c r="N4278" s="0" t="n">
        <v>61410</v>
      </c>
      <c r="O4278" s="0" t="n">
        <v>1127</v>
      </c>
      <c r="P4278" s="346" t="n">
        <v>3.33</v>
      </c>
      <c r="Q4278" s="346" t="str">
        <f aca="false">N4278&amp;" "&amp;O4278</f>
        <v>61410 1127</v>
      </c>
      <c r="R4278" s="346" t="str">
        <f aca="false">N4278&amp;" "&amp;M4278&amp;" "&amp;O4278</f>
        <v>61410 3 1127</v>
      </c>
    </row>
    <row r="4279" customFormat="false" ht="11.25" hidden="false" customHeight="true" outlineLevel="0" collapsed="false">
      <c r="K4279" s="0" t="n">
        <v>2015</v>
      </c>
      <c r="L4279" s="0" t="n">
        <v>86</v>
      </c>
      <c r="M4279" s="0" t="n">
        <v>3</v>
      </c>
      <c r="N4279" s="0" t="n">
        <v>61410</v>
      </c>
      <c r="O4279" s="0" t="n">
        <v>1140</v>
      </c>
      <c r="P4279" s="346" t="n">
        <v>5.43</v>
      </c>
      <c r="Q4279" s="346" t="str">
        <f aca="false">N4279&amp;" "&amp;O4279</f>
        <v>61410 1140</v>
      </c>
      <c r="R4279" s="346" t="str">
        <f aca="false">N4279&amp;" "&amp;M4279&amp;" "&amp;O4279</f>
        <v>61410 3 1140</v>
      </c>
    </row>
    <row r="4280" customFormat="false" ht="11.25" hidden="false" customHeight="true" outlineLevel="0" collapsed="false">
      <c r="K4280" s="0" t="n">
        <v>2015</v>
      </c>
      <c r="L4280" s="0" t="n">
        <v>86</v>
      </c>
      <c r="M4280" s="0" t="n">
        <v>3</v>
      </c>
      <c r="N4280" s="0" t="n">
        <v>61410</v>
      </c>
      <c r="O4280" s="0" t="n">
        <v>1150</v>
      </c>
      <c r="P4280" s="346" t="n">
        <v>8.03</v>
      </c>
      <c r="Q4280" s="346" t="str">
        <f aca="false">N4280&amp;" "&amp;O4280</f>
        <v>61410 1150</v>
      </c>
      <c r="R4280" s="346" t="str">
        <f aca="false">N4280&amp;" "&amp;M4280&amp;" "&amp;O4280</f>
        <v>61410 3 1150</v>
      </c>
    </row>
    <row r="4281" customFormat="false" ht="11.25" hidden="false" customHeight="true" outlineLevel="0" collapsed="false">
      <c r="K4281" s="0" t="n">
        <v>2015</v>
      </c>
      <c r="L4281" s="0" t="n">
        <v>86</v>
      </c>
      <c r="M4281" s="0" t="n">
        <v>9</v>
      </c>
      <c r="N4281" s="0" t="n">
        <v>61100</v>
      </c>
      <c r="O4281" s="0" t="n">
        <v>1120</v>
      </c>
      <c r="P4281" s="346" t="n">
        <v>12.19</v>
      </c>
      <c r="Q4281" s="346" t="str">
        <f aca="false">N4281&amp;" "&amp;O4281</f>
        <v>61100 1120</v>
      </c>
      <c r="R4281" s="346" t="str">
        <f aca="false">N4281&amp;" "&amp;M4281&amp;" "&amp;O4281</f>
        <v>61100 9 1120</v>
      </c>
    </row>
    <row r="4282" customFormat="false" ht="11.25" hidden="false" customHeight="true" outlineLevel="0" collapsed="false">
      <c r="K4282" s="0" t="n">
        <v>2015</v>
      </c>
      <c r="L4282" s="0" t="n">
        <v>86</v>
      </c>
      <c r="M4282" s="0" t="n">
        <v>9</v>
      </c>
      <c r="N4282" s="0" t="n">
        <v>61100</v>
      </c>
      <c r="O4282" s="0" t="n">
        <v>1140</v>
      </c>
      <c r="P4282" s="346" t="n">
        <v>8.14</v>
      </c>
      <c r="Q4282" s="346" t="str">
        <f aca="false">N4282&amp;" "&amp;O4282</f>
        <v>61100 1140</v>
      </c>
      <c r="R4282" s="346" t="str">
        <f aca="false">N4282&amp;" "&amp;M4282&amp;" "&amp;O4282</f>
        <v>61100 9 1140</v>
      </c>
    </row>
    <row r="4283" customFormat="false" ht="11.25" hidden="false" customHeight="true" outlineLevel="0" collapsed="false">
      <c r="K4283" s="0" t="n">
        <v>2015</v>
      </c>
      <c r="L4283" s="0" t="n">
        <v>86</v>
      </c>
      <c r="M4283" s="0" t="n">
        <v>9</v>
      </c>
      <c r="N4283" s="0" t="n">
        <v>61100</v>
      </c>
      <c r="O4283" s="0" t="n">
        <v>1520</v>
      </c>
      <c r="P4283" s="346" t="n">
        <v>0.87</v>
      </c>
      <c r="Q4283" s="346" t="str">
        <f aca="false">N4283&amp;" "&amp;O4283</f>
        <v>61100 1520</v>
      </c>
      <c r="R4283" s="346" t="str">
        <f aca="false">N4283&amp;" "&amp;M4283&amp;" "&amp;O4283</f>
        <v>61100 9 1520</v>
      </c>
    </row>
    <row r="4284" customFormat="false" ht="11.25" hidden="false" customHeight="true" outlineLevel="0" collapsed="false">
      <c r="K4284" s="0" t="n">
        <v>2015</v>
      </c>
      <c r="L4284" s="0" t="n">
        <v>86</v>
      </c>
      <c r="M4284" s="0" t="n">
        <v>9</v>
      </c>
      <c r="N4284" s="0" t="n">
        <v>62100</v>
      </c>
      <c r="O4284" s="0" t="n">
        <v>1111</v>
      </c>
      <c r="P4284" s="346" t="n">
        <v>7</v>
      </c>
      <c r="Q4284" s="346" t="str">
        <f aca="false">N4284&amp;" "&amp;O4284</f>
        <v>62100 1111</v>
      </c>
      <c r="R4284" s="346" t="str">
        <f aca="false">N4284&amp;" "&amp;M4284&amp;" "&amp;O4284</f>
        <v>62100 9 1111</v>
      </c>
    </row>
    <row r="4285" customFormat="false" ht="11.25" hidden="false" customHeight="true" outlineLevel="0" collapsed="false">
      <c r="K4285" s="0" t="n">
        <v>2015</v>
      </c>
      <c r="L4285" s="0" t="n">
        <v>86</v>
      </c>
      <c r="M4285" s="0" t="n">
        <v>9</v>
      </c>
      <c r="N4285" s="0" t="n">
        <v>62100</v>
      </c>
      <c r="O4285" s="0" t="n">
        <v>1112</v>
      </c>
      <c r="P4285" s="346" t="n">
        <v>1</v>
      </c>
      <c r="Q4285" s="346" t="str">
        <f aca="false">N4285&amp;" "&amp;O4285</f>
        <v>62100 1112</v>
      </c>
      <c r="R4285" s="346" t="str">
        <f aca="false">N4285&amp;" "&amp;M4285&amp;" "&amp;O4285</f>
        <v>62100 9 1112</v>
      </c>
    </row>
    <row r="4286" customFormat="false" ht="11.25" hidden="false" customHeight="true" outlineLevel="0" collapsed="false">
      <c r="K4286" s="0" t="n">
        <v>2015</v>
      </c>
      <c r="L4286" s="0" t="n">
        <v>86</v>
      </c>
      <c r="M4286" s="0" t="n">
        <v>9</v>
      </c>
      <c r="N4286" s="0" t="n">
        <v>62100</v>
      </c>
      <c r="O4286" s="0" t="n">
        <v>1130</v>
      </c>
      <c r="P4286" s="346" t="n">
        <v>2</v>
      </c>
      <c r="Q4286" s="346" t="str">
        <f aca="false">N4286&amp;" "&amp;O4286</f>
        <v>62100 1130</v>
      </c>
      <c r="R4286" s="346" t="str">
        <f aca="false">N4286&amp;" "&amp;M4286&amp;" "&amp;O4286</f>
        <v>62100 9 1130</v>
      </c>
    </row>
    <row r="4287" customFormat="false" ht="11.25" hidden="false" customHeight="true" outlineLevel="0" collapsed="false">
      <c r="K4287" s="0" t="n">
        <v>2015</v>
      </c>
      <c r="L4287" s="0" t="n">
        <v>86</v>
      </c>
      <c r="M4287" s="0" t="n">
        <v>9</v>
      </c>
      <c r="N4287" s="0" t="n">
        <v>62100</v>
      </c>
      <c r="O4287" s="0" t="n">
        <v>1150</v>
      </c>
      <c r="P4287" s="346" t="n">
        <v>6.67</v>
      </c>
      <c r="Q4287" s="346" t="str">
        <f aca="false">N4287&amp;" "&amp;O4287</f>
        <v>62100 1150</v>
      </c>
      <c r="R4287" s="346" t="str">
        <f aca="false">N4287&amp;" "&amp;M4287&amp;" "&amp;O4287</f>
        <v>62100 9 1150</v>
      </c>
    </row>
    <row r="4288" customFormat="false" ht="11.25" hidden="false" customHeight="true" outlineLevel="0" collapsed="false">
      <c r="K4288" s="0" t="n">
        <v>2015</v>
      </c>
      <c r="L4288" s="0" t="n">
        <v>86</v>
      </c>
      <c r="M4288" s="0" t="n">
        <v>9</v>
      </c>
      <c r="N4288" s="0" t="n">
        <v>62200</v>
      </c>
      <c r="O4288" s="0" t="n">
        <v>1130</v>
      </c>
      <c r="P4288" s="346" t="n">
        <v>0.45</v>
      </c>
      <c r="Q4288" s="346" t="str">
        <f aca="false">N4288&amp;" "&amp;O4288</f>
        <v>62200 1130</v>
      </c>
      <c r="R4288" s="346" t="str">
        <f aca="false">N4288&amp;" "&amp;M4288&amp;" "&amp;O4288</f>
        <v>62200 9 1130</v>
      </c>
    </row>
    <row r="4289" customFormat="false" ht="11.25" hidden="false" customHeight="true" outlineLevel="0" collapsed="false">
      <c r="K4289" s="0" t="n">
        <v>2015</v>
      </c>
      <c r="L4289" s="0" t="n">
        <v>86</v>
      </c>
      <c r="M4289" s="0" t="n">
        <v>9</v>
      </c>
      <c r="N4289" s="0" t="n">
        <v>62200</v>
      </c>
      <c r="O4289" s="0" t="n">
        <v>1131</v>
      </c>
      <c r="P4289" s="346" t="n">
        <v>8.09</v>
      </c>
      <c r="Q4289" s="346" t="str">
        <f aca="false">N4289&amp;" "&amp;O4289</f>
        <v>62200 1131</v>
      </c>
      <c r="R4289" s="346" t="str">
        <f aca="false">N4289&amp;" "&amp;M4289&amp;" "&amp;O4289</f>
        <v>62200 9 1131</v>
      </c>
    </row>
    <row r="4290" customFormat="false" ht="11.25" hidden="false" customHeight="true" outlineLevel="0" collapsed="false">
      <c r="K4290" s="0" t="n">
        <v>2015</v>
      </c>
      <c r="L4290" s="0" t="n">
        <v>86</v>
      </c>
      <c r="M4290" s="0" t="n">
        <v>9</v>
      </c>
      <c r="N4290" s="0" t="n">
        <v>62200</v>
      </c>
      <c r="O4290" s="0" t="n">
        <v>1132</v>
      </c>
      <c r="P4290" s="346" t="n">
        <v>2</v>
      </c>
      <c r="Q4290" s="346" t="str">
        <f aca="false">N4290&amp;" "&amp;O4290</f>
        <v>62200 1132</v>
      </c>
      <c r="R4290" s="346" t="str">
        <f aca="false">N4290&amp;" "&amp;M4290&amp;" "&amp;O4290</f>
        <v>62200 9 1132</v>
      </c>
    </row>
    <row r="4291" customFormat="false" ht="11.25" hidden="false" customHeight="true" outlineLevel="0" collapsed="false">
      <c r="K4291" s="0" t="n">
        <v>2015</v>
      </c>
      <c r="L4291" s="0" t="n">
        <v>86</v>
      </c>
      <c r="M4291" s="0" t="n">
        <v>9</v>
      </c>
      <c r="N4291" s="0" t="n">
        <v>63000</v>
      </c>
      <c r="O4291" s="0" t="n">
        <v>1110</v>
      </c>
      <c r="P4291" s="346" t="n">
        <v>0.5</v>
      </c>
      <c r="Q4291" s="346" t="str">
        <f aca="false">N4291&amp;" "&amp;O4291</f>
        <v>63000 1110</v>
      </c>
      <c r="R4291" s="346" t="str">
        <f aca="false">N4291&amp;" "&amp;M4291&amp;" "&amp;O4291</f>
        <v>63000 9 1110</v>
      </c>
    </row>
    <row r="4292" customFormat="false" ht="11.25" hidden="false" customHeight="true" outlineLevel="0" collapsed="false">
      <c r="K4292" s="0" t="n">
        <v>2015</v>
      </c>
      <c r="L4292" s="0" t="n">
        <v>86</v>
      </c>
      <c r="M4292" s="0" t="n">
        <v>9</v>
      </c>
      <c r="N4292" s="0" t="n">
        <v>63000</v>
      </c>
      <c r="O4292" s="0" t="n">
        <v>1140</v>
      </c>
      <c r="P4292" s="346" t="n">
        <v>2.7</v>
      </c>
      <c r="Q4292" s="346" t="str">
        <f aca="false">N4292&amp;" "&amp;O4292</f>
        <v>63000 1140</v>
      </c>
      <c r="R4292" s="346" t="str">
        <f aca="false">N4292&amp;" "&amp;M4292&amp;" "&amp;O4292</f>
        <v>63000 9 1140</v>
      </c>
    </row>
    <row r="4293" customFormat="false" ht="11.25" hidden="false" customHeight="true" outlineLevel="0" collapsed="false">
      <c r="K4293" s="0" t="n">
        <v>2015</v>
      </c>
      <c r="L4293" s="0" t="n">
        <v>86</v>
      </c>
      <c r="M4293" s="0" t="n">
        <v>9</v>
      </c>
      <c r="N4293" s="0" t="n">
        <v>63000</v>
      </c>
      <c r="O4293" s="0" t="n">
        <v>1170</v>
      </c>
      <c r="P4293" s="346" t="n">
        <v>42.62</v>
      </c>
      <c r="Q4293" s="346" t="str">
        <f aca="false">N4293&amp;" "&amp;O4293</f>
        <v>63000 1170</v>
      </c>
      <c r="R4293" s="346" t="str">
        <f aca="false">N4293&amp;" "&amp;M4293&amp;" "&amp;O4293</f>
        <v>63000 9 1170</v>
      </c>
    </row>
    <row r="4294" customFormat="false" ht="11.25" hidden="false" customHeight="true" outlineLevel="0" collapsed="false">
      <c r="K4294" s="0" t="n">
        <v>2015</v>
      </c>
      <c r="L4294" s="0" t="n">
        <v>86</v>
      </c>
      <c r="M4294" s="0" t="n">
        <v>9</v>
      </c>
      <c r="N4294" s="0" t="n">
        <v>64000</v>
      </c>
      <c r="O4294" s="0" t="n">
        <v>1110</v>
      </c>
      <c r="P4294" s="346" t="n">
        <v>1</v>
      </c>
      <c r="Q4294" s="346" t="str">
        <f aca="false">N4294&amp;" "&amp;O4294</f>
        <v>64000 1110</v>
      </c>
      <c r="R4294" s="346" t="str">
        <f aca="false">N4294&amp;" "&amp;M4294&amp;" "&amp;O4294</f>
        <v>64000 9 1110</v>
      </c>
    </row>
    <row r="4295" customFormat="false" ht="11.25" hidden="false" customHeight="true" outlineLevel="0" collapsed="false">
      <c r="K4295" s="0" t="n">
        <v>2015</v>
      </c>
      <c r="L4295" s="0" t="n">
        <v>86</v>
      </c>
      <c r="M4295" s="0" t="n">
        <v>9</v>
      </c>
      <c r="N4295" s="0" t="n">
        <v>64000</v>
      </c>
      <c r="O4295" s="0" t="n">
        <v>1140</v>
      </c>
      <c r="P4295" s="346" t="n">
        <v>7.31</v>
      </c>
      <c r="Q4295" s="346" t="str">
        <f aca="false">N4295&amp;" "&amp;O4295</f>
        <v>64000 1140</v>
      </c>
      <c r="R4295" s="346" t="str">
        <f aca="false">N4295&amp;" "&amp;M4295&amp;" "&amp;O4295</f>
        <v>64000 9 1140</v>
      </c>
    </row>
    <row r="4296" customFormat="false" ht="11.25" hidden="false" customHeight="true" outlineLevel="0" collapsed="false">
      <c r="K4296" s="0" t="n">
        <v>2015</v>
      </c>
      <c r="L4296" s="0" t="n">
        <v>86</v>
      </c>
      <c r="M4296" s="0" t="n">
        <v>9</v>
      </c>
      <c r="N4296" s="0" t="n">
        <v>64000</v>
      </c>
      <c r="O4296" s="0" t="n">
        <v>1190</v>
      </c>
      <c r="P4296" s="346" t="n">
        <v>38.52</v>
      </c>
      <c r="Q4296" s="346" t="str">
        <f aca="false">N4296&amp;" "&amp;O4296</f>
        <v>64000 1190</v>
      </c>
      <c r="R4296" s="346" t="str">
        <f aca="false">N4296&amp;" "&amp;M4296&amp;" "&amp;O4296</f>
        <v>64000 9 1190</v>
      </c>
    </row>
    <row r="4297" customFormat="false" ht="11.25" hidden="false" customHeight="true" outlineLevel="0" collapsed="false">
      <c r="K4297" s="0" t="n">
        <v>2015</v>
      </c>
      <c r="L4297" s="0" t="n">
        <v>86</v>
      </c>
      <c r="M4297" s="0" t="n">
        <v>9</v>
      </c>
      <c r="N4297" s="0" t="n">
        <v>65000</v>
      </c>
      <c r="O4297" s="0" t="n">
        <v>1170</v>
      </c>
      <c r="P4297" s="346" t="n">
        <v>58.02</v>
      </c>
      <c r="Q4297" s="346" t="str">
        <f aca="false">N4297&amp;" "&amp;O4297</f>
        <v>65000 1170</v>
      </c>
      <c r="R4297" s="346" t="str">
        <f aca="false">N4297&amp;" "&amp;M4297&amp;" "&amp;O4297</f>
        <v>65000 9 1170</v>
      </c>
    </row>
    <row r="4298" customFormat="false" ht="11.25" hidden="false" customHeight="true" outlineLevel="0" collapsed="false">
      <c r="K4298" s="0" t="n">
        <v>2015</v>
      </c>
      <c r="L4298" s="0" t="n">
        <v>87</v>
      </c>
      <c r="M4298" s="0" t="n">
        <v>9</v>
      </c>
      <c r="N4298" s="0" t="n">
        <v>64000</v>
      </c>
      <c r="O4298" s="0" t="n">
        <v>1160</v>
      </c>
      <c r="P4298" s="346" t="n">
        <v>4</v>
      </c>
      <c r="Q4298" s="346" t="str">
        <f aca="false">N4298&amp;" "&amp;O4298</f>
        <v>64000 1160</v>
      </c>
      <c r="R4298" s="346" t="str">
        <f aca="false">N4298&amp;" "&amp;M4298&amp;" "&amp;O4298</f>
        <v>64000 9 1160</v>
      </c>
    </row>
    <row r="4299" customFormat="false" ht="11.25" hidden="false" customHeight="true" outlineLevel="0" collapsed="false">
      <c r="K4299" s="0" t="n">
        <v>2015</v>
      </c>
      <c r="L4299" s="0" t="n">
        <v>87</v>
      </c>
      <c r="M4299" s="0" t="n">
        <v>9</v>
      </c>
      <c r="N4299" s="0" t="n">
        <v>64000</v>
      </c>
      <c r="O4299" s="0" t="n">
        <v>1150</v>
      </c>
      <c r="P4299" s="346" t="n">
        <v>0.5</v>
      </c>
      <c r="Q4299" s="346" t="str">
        <f aca="false">N4299&amp;" "&amp;O4299</f>
        <v>64000 1150</v>
      </c>
      <c r="R4299" s="346" t="str">
        <f aca="false">N4299&amp;" "&amp;M4299&amp;" "&amp;O4299</f>
        <v>64000 9 1150</v>
      </c>
    </row>
    <row r="4300" customFormat="false" ht="11.25" hidden="false" customHeight="true" outlineLevel="0" collapsed="false">
      <c r="K4300" s="0" t="n">
        <v>2015</v>
      </c>
      <c r="L4300" s="0" t="n">
        <v>87</v>
      </c>
      <c r="M4300" s="0" t="n">
        <v>9</v>
      </c>
      <c r="N4300" s="0" t="n">
        <v>64000</v>
      </c>
      <c r="O4300" s="0" t="n">
        <v>1190</v>
      </c>
      <c r="P4300" s="346" t="n">
        <v>24.91</v>
      </c>
      <c r="Q4300" s="346" t="str">
        <f aca="false">N4300&amp;" "&amp;O4300</f>
        <v>64000 1190</v>
      </c>
      <c r="R4300" s="346" t="str">
        <f aca="false">N4300&amp;" "&amp;M4300&amp;" "&amp;O4300</f>
        <v>64000 9 1190</v>
      </c>
    </row>
    <row r="4301" customFormat="false" ht="11.25" hidden="false" customHeight="true" outlineLevel="0" collapsed="false">
      <c r="K4301" s="0" t="n">
        <v>2015</v>
      </c>
      <c r="L4301" s="0" t="n">
        <v>87</v>
      </c>
      <c r="M4301" s="0" t="n">
        <v>9</v>
      </c>
      <c r="N4301" s="0" t="n">
        <v>65000</v>
      </c>
      <c r="O4301" s="0" t="n">
        <v>1130</v>
      </c>
      <c r="P4301" s="346" t="n">
        <v>1</v>
      </c>
      <c r="Q4301" s="346" t="str">
        <f aca="false">N4301&amp;" "&amp;O4301</f>
        <v>65000 1130</v>
      </c>
      <c r="R4301" s="346" t="str">
        <f aca="false">N4301&amp;" "&amp;M4301&amp;" "&amp;O4301</f>
        <v>65000 9 1130</v>
      </c>
    </row>
    <row r="4302" customFormat="false" ht="11.25" hidden="false" customHeight="true" outlineLevel="0" collapsed="false">
      <c r="K4302" s="0" t="n">
        <v>2015</v>
      </c>
      <c r="L4302" s="0" t="n">
        <v>87</v>
      </c>
      <c r="M4302" s="0" t="n">
        <v>9</v>
      </c>
      <c r="N4302" s="0" t="n">
        <v>65000</v>
      </c>
      <c r="O4302" s="0" t="n">
        <v>1150</v>
      </c>
      <c r="P4302" s="346" t="n">
        <v>0.5</v>
      </c>
      <c r="Q4302" s="346" t="str">
        <f aca="false">N4302&amp;" "&amp;O4302</f>
        <v>65000 1150</v>
      </c>
      <c r="R4302" s="346" t="str">
        <f aca="false">N4302&amp;" "&amp;M4302&amp;" "&amp;O4302</f>
        <v>65000 9 1150</v>
      </c>
    </row>
    <row r="4303" customFormat="false" ht="11.25" hidden="false" customHeight="true" outlineLevel="0" collapsed="false">
      <c r="K4303" s="0" t="n">
        <v>2015</v>
      </c>
      <c r="L4303" s="0" t="n">
        <v>87</v>
      </c>
      <c r="M4303" s="0" t="n">
        <v>9</v>
      </c>
      <c r="N4303" s="0" t="n">
        <v>65000</v>
      </c>
      <c r="O4303" s="0" t="n">
        <v>1190</v>
      </c>
      <c r="P4303" s="346" t="n">
        <v>20.45</v>
      </c>
      <c r="Q4303" s="346" t="str">
        <f aca="false">N4303&amp;" "&amp;O4303</f>
        <v>65000 1190</v>
      </c>
      <c r="R4303" s="346" t="str">
        <f aca="false">N4303&amp;" "&amp;M4303&amp;" "&amp;O4303</f>
        <v>65000 9 1190</v>
      </c>
    </row>
    <row r="4304" customFormat="false" ht="11.25" hidden="false" customHeight="true" outlineLevel="0" collapsed="false">
      <c r="K4304" s="0" t="n">
        <v>2015</v>
      </c>
      <c r="L4304" s="0" t="n">
        <v>87</v>
      </c>
      <c r="M4304" s="0" t="n">
        <v>9</v>
      </c>
      <c r="N4304" s="0" t="n">
        <v>68000</v>
      </c>
      <c r="O4304" s="0" t="n">
        <v>1120</v>
      </c>
      <c r="P4304" s="346" t="n">
        <v>2</v>
      </c>
      <c r="Q4304" s="346" t="str">
        <f aca="false">N4304&amp;" "&amp;O4304</f>
        <v>68000 1120</v>
      </c>
      <c r="R4304" s="346" t="str">
        <f aca="false">N4304&amp;" "&amp;M4304&amp;" "&amp;O4304</f>
        <v>68000 9 1120</v>
      </c>
    </row>
    <row r="4305" customFormat="false" ht="11.25" hidden="false" customHeight="true" outlineLevel="0" collapsed="false">
      <c r="K4305" s="0" t="n">
        <v>2015</v>
      </c>
      <c r="L4305" s="0" t="n">
        <v>87</v>
      </c>
      <c r="M4305" s="0" t="n">
        <v>9</v>
      </c>
      <c r="N4305" s="0" t="n">
        <v>68000</v>
      </c>
      <c r="O4305" s="0" t="n">
        <v>1133</v>
      </c>
      <c r="P4305" s="346" t="n">
        <v>1</v>
      </c>
      <c r="Q4305" s="346" t="str">
        <f aca="false">N4305&amp;" "&amp;O4305</f>
        <v>68000 1133</v>
      </c>
      <c r="R4305" s="346" t="str">
        <f aca="false">N4305&amp;" "&amp;M4305&amp;" "&amp;O4305</f>
        <v>68000 9 1133</v>
      </c>
    </row>
    <row r="4306" customFormat="false" ht="11.25" hidden="false" customHeight="true" outlineLevel="0" collapsed="false">
      <c r="K4306" s="0" t="n">
        <v>2015</v>
      </c>
      <c r="L4306" s="0" t="n">
        <v>87</v>
      </c>
      <c r="M4306" s="0" t="n">
        <v>9</v>
      </c>
      <c r="N4306" s="0" t="n">
        <v>68000</v>
      </c>
      <c r="O4306" s="0" t="n">
        <v>1141</v>
      </c>
      <c r="P4306" s="346" t="n">
        <v>2</v>
      </c>
      <c r="Q4306" s="346" t="str">
        <f aca="false">N4306&amp;" "&amp;O4306</f>
        <v>68000 1141</v>
      </c>
      <c r="R4306" s="346" t="str">
        <f aca="false">N4306&amp;" "&amp;M4306&amp;" "&amp;O4306</f>
        <v>68000 9 1141</v>
      </c>
    </row>
    <row r="4307" customFormat="false" ht="11.25" hidden="false" customHeight="true" outlineLevel="0" collapsed="false">
      <c r="K4307" s="0" t="n">
        <v>2015</v>
      </c>
      <c r="L4307" s="0" t="n">
        <v>87</v>
      </c>
      <c r="M4307" s="0" t="n">
        <v>2</v>
      </c>
      <c r="N4307" s="0" t="n">
        <v>61100</v>
      </c>
      <c r="O4307" s="0" t="n">
        <v>1120</v>
      </c>
      <c r="P4307" s="346" t="n">
        <v>117.9</v>
      </c>
      <c r="Q4307" s="346" t="str">
        <f aca="false">N4307&amp;" "&amp;O4307</f>
        <v>61100 1120</v>
      </c>
      <c r="R4307" s="346" t="str">
        <f aca="false">N4307&amp;" "&amp;M4307&amp;" "&amp;O4307</f>
        <v>61100 2 1120</v>
      </c>
    </row>
    <row r="4308" customFormat="false" ht="11.25" hidden="false" customHeight="true" outlineLevel="0" collapsed="false">
      <c r="K4308" s="0" t="n">
        <v>2015</v>
      </c>
      <c r="L4308" s="0" t="n">
        <v>87</v>
      </c>
      <c r="M4308" s="0" t="n">
        <v>2</v>
      </c>
      <c r="N4308" s="0" t="n">
        <v>61100</v>
      </c>
      <c r="O4308" s="0" t="n">
        <v>1151</v>
      </c>
      <c r="P4308" s="346" t="n">
        <v>20.5</v>
      </c>
      <c r="Q4308" s="346" t="str">
        <f aca="false">N4308&amp;" "&amp;O4308</f>
        <v>61100 1151</v>
      </c>
      <c r="R4308" s="346" t="str">
        <f aca="false">N4308&amp;" "&amp;M4308&amp;" "&amp;O4308</f>
        <v>61100 2 1151</v>
      </c>
    </row>
    <row r="4309" customFormat="false" ht="11.25" hidden="false" customHeight="true" outlineLevel="0" collapsed="false">
      <c r="K4309" s="0" t="n">
        <v>2015</v>
      </c>
      <c r="L4309" s="0" t="n">
        <v>87</v>
      </c>
      <c r="M4309" s="0" t="n">
        <v>2</v>
      </c>
      <c r="N4309" s="0" t="n">
        <v>61100</v>
      </c>
      <c r="O4309" s="0" t="n">
        <v>1520</v>
      </c>
      <c r="P4309" s="346" t="n">
        <v>18.28</v>
      </c>
      <c r="Q4309" s="346" t="str">
        <f aca="false">N4309&amp;" "&amp;O4309</f>
        <v>61100 1520</v>
      </c>
      <c r="R4309" s="346" t="str">
        <f aca="false">N4309&amp;" "&amp;M4309&amp;" "&amp;O4309</f>
        <v>61100 2 1520</v>
      </c>
    </row>
    <row r="4310" customFormat="false" ht="11.25" hidden="false" customHeight="true" outlineLevel="0" collapsed="false">
      <c r="K4310" s="0" t="n">
        <v>2015</v>
      </c>
      <c r="L4310" s="0" t="n">
        <v>87</v>
      </c>
      <c r="M4310" s="0" t="n">
        <v>2</v>
      </c>
      <c r="N4310" s="0" t="n">
        <v>61210</v>
      </c>
      <c r="O4310" s="0" t="n">
        <v>1120</v>
      </c>
      <c r="P4310" s="346" t="n">
        <v>3</v>
      </c>
      <c r="Q4310" s="346" t="str">
        <f aca="false">N4310&amp;" "&amp;O4310</f>
        <v>61210 1120</v>
      </c>
      <c r="R4310" s="346" t="str">
        <f aca="false">N4310&amp;" "&amp;M4310&amp;" "&amp;O4310</f>
        <v>61210 2 1120</v>
      </c>
    </row>
    <row r="4311" customFormat="false" ht="11.25" hidden="false" customHeight="true" outlineLevel="0" collapsed="false">
      <c r="K4311" s="0" t="n">
        <v>2015</v>
      </c>
      <c r="L4311" s="0" t="n">
        <v>87</v>
      </c>
      <c r="M4311" s="0" t="n">
        <v>2</v>
      </c>
      <c r="N4311" s="0" t="n">
        <v>61310</v>
      </c>
      <c r="O4311" s="0" t="n">
        <v>1120</v>
      </c>
      <c r="P4311" s="346" t="n">
        <v>3.75</v>
      </c>
      <c r="Q4311" s="346" t="str">
        <f aca="false">N4311&amp;" "&amp;O4311</f>
        <v>61310 1120</v>
      </c>
      <c r="R4311" s="346" t="str">
        <f aca="false">N4311&amp;" "&amp;M4311&amp;" "&amp;O4311</f>
        <v>61310 2 1120</v>
      </c>
    </row>
    <row r="4312" customFormat="false" ht="11.25" hidden="false" customHeight="true" outlineLevel="0" collapsed="false">
      <c r="K4312" s="0" t="n">
        <v>2015</v>
      </c>
      <c r="L4312" s="0" t="n">
        <v>87</v>
      </c>
      <c r="M4312" s="0" t="n">
        <v>2</v>
      </c>
      <c r="N4312" s="0" t="n">
        <v>61310</v>
      </c>
      <c r="O4312" s="0" t="n">
        <v>1150</v>
      </c>
      <c r="P4312" s="346" t="n">
        <v>2.35</v>
      </c>
      <c r="Q4312" s="346" t="str">
        <f aca="false">N4312&amp;" "&amp;O4312</f>
        <v>61310 1150</v>
      </c>
      <c r="R4312" s="346" t="str">
        <f aca="false">N4312&amp;" "&amp;M4312&amp;" "&amp;O4312</f>
        <v>61310 2 1150</v>
      </c>
    </row>
    <row r="4313" customFormat="false" ht="11.25" hidden="false" customHeight="true" outlineLevel="0" collapsed="false">
      <c r="K4313" s="0" t="n">
        <v>2015</v>
      </c>
      <c r="L4313" s="0" t="n">
        <v>87</v>
      </c>
      <c r="M4313" s="0" t="n">
        <v>2</v>
      </c>
      <c r="N4313" s="0" t="n">
        <v>61320</v>
      </c>
      <c r="O4313" s="0" t="n">
        <v>1122</v>
      </c>
      <c r="P4313" s="346" t="n">
        <v>4</v>
      </c>
      <c r="Q4313" s="346" t="str">
        <f aca="false">N4313&amp;" "&amp;O4313</f>
        <v>61320 1122</v>
      </c>
      <c r="R4313" s="346" t="str">
        <f aca="false">N4313&amp;" "&amp;M4313&amp;" "&amp;O4313</f>
        <v>61320 2 1122</v>
      </c>
    </row>
    <row r="4314" customFormat="false" ht="11.25" hidden="false" customHeight="true" outlineLevel="0" collapsed="false">
      <c r="K4314" s="0" t="n">
        <v>2015</v>
      </c>
      <c r="L4314" s="0" t="n">
        <v>87</v>
      </c>
      <c r="M4314" s="0" t="n">
        <v>2</v>
      </c>
      <c r="N4314" s="0" t="n">
        <v>61410</v>
      </c>
      <c r="O4314" s="0" t="n">
        <v>1126</v>
      </c>
      <c r="P4314" s="346" t="n">
        <v>4</v>
      </c>
      <c r="Q4314" s="346" t="str">
        <f aca="false">N4314&amp;" "&amp;O4314</f>
        <v>61410 1126</v>
      </c>
      <c r="R4314" s="346" t="str">
        <f aca="false">N4314&amp;" "&amp;M4314&amp;" "&amp;O4314</f>
        <v>61410 2 1126</v>
      </c>
    </row>
    <row r="4315" customFormat="false" ht="11.25" hidden="false" customHeight="true" outlineLevel="0" collapsed="false">
      <c r="K4315" s="0" t="n">
        <v>2015</v>
      </c>
      <c r="L4315" s="0" t="n">
        <v>87</v>
      </c>
      <c r="M4315" s="0" t="n">
        <v>2</v>
      </c>
      <c r="N4315" s="0" t="n">
        <v>61410</v>
      </c>
      <c r="O4315" s="0" t="n">
        <v>1127</v>
      </c>
      <c r="P4315" s="346" t="n">
        <v>1</v>
      </c>
      <c r="Q4315" s="346" t="str">
        <f aca="false">N4315&amp;" "&amp;O4315</f>
        <v>61410 1127</v>
      </c>
      <c r="R4315" s="346" t="str">
        <f aca="false">N4315&amp;" "&amp;M4315&amp;" "&amp;O4315</f>
        <v>61410 2 1127</v>
      </c>
    </row>
    <row r="4316" customFormat="false" ht="11.25" hidden="false" customHeight="true" outlineLevel="0" collapsed="false">
      <c r="K4316" s="0" t="n">
        <v>2015</v>
      </c>
      <c r="L4316" s="0" t="n">
        <v>87</v>
      </c>
      <c r="M4316" s="0" t="n">
        <v>2</v>
      </c>
      <c r="N4316" s="0" t="n">
        <v>61410</v>
      </c>
      <c r="O4316" s="0" t="n">
        <v>1150</v>
      </c>
      <c r="P4316" s="346" t="n">
        <v>7</v>
      </c>
      <c r="Q4316" s="346" t="str">
        <f aca="false">N4316&amp;" "&amp;O4316</f>
        <v>61410 1150</v>
      </c>
      <c r="R4316" s="346" t="str">
        <f aca="false">N4316&amp;" "&amp;M4316&amp;" "&amp;O4316</f>
        <v>61410 2 1150</v>
      </c>
    </row>
    <row r="4317" customFormat="false" ht="11.25" hidden="false" customHeight="true" outlineLevel="0" collapsed="false">
      <c r="K4317" s="0" t="n">
        <v>2015</v>
      </c>
      <c r="L4317" s="0" t="n">
        <v>87</v>
      </c>
      <c r="M4317" s="0" t="n">
        <v>3</v>
      </c>
      <c r="N4317" s="0" t="n">
        <v>61100</v>
      </c>
      <c r="O4317" s="0" t="n">
        <v>1120</v>
      </c>
      <c r="P4317" s="346" t="n">
        <v>61.77</v>
      </c>
      <c r="Q4317" s="346" t="str">
        <f aca="false">N4317&amp;" "&amp;O4317</f>
        <v>61100 1120</v>
      </c>
      <c r="R4317" s="346" t="str">
        <f aca="false">N4317&amp;" "&amp;M4317&amp;" "&amp;O4317</f>
        <v>61100 3 1120</v>
      </c>
    </row>
    <row r="4318" customFormat="false" ht="11.25" hidden="false" customHeight="true" outlineLevel="0" collapsed="false">
      <c r="K4318" s="0" t="n">
        <v>2015</v>
      </c>
      <c r="L4318" s="0" t="n">
        <v>87</v>
      </c>
      <c r="M4318" s="0" t="n">
        <v>3</v>
      </c>
      <c r="N4318" s="0" t="n">
        <v>61100</v>
      </c>
      <c r="O4318" s="0" t="n">
        <v>1151</v>
      </c>
      <c r="P4318" s="346" t="n">
        <v>11</v>
      </c>
      <c r="Q4318" s="346" t="str">
        <f aca="false">N4318&amp;" "&amp;O4318</f>
        <v>61100 1151</v>
      </c>
      <c r="R4318" s="346" t="str">
        <f aca="false">N4318&amp;" "&amp;M4318&amp;" "&amp;O4318</f>
        <v>61100 3 1151</v>
      </c>
    </row>
    <row r="4319" customFormat="false" ht="11.25" hidden="false" customHeight="true" outlineLevel="0" collapsed="false">
      <c r="K4319" s="0" t="n">
        <v>2015</v>
      </c>
      <c r="L4319" s="0" t="n">
        <v>87</v>
      </c>
      <c r="M4319" s="0" t="n">
        <v>3</v>
      </c>
      <c r="N4319" s="0" t="n">
        <v>61100</v>
      </c>
      <c r="O4319" s="0" t="n">
        <v>1520</v>
      </c>
      <c r="P4319" s="346" t="n">
        <v>7.9</v>
      </c>
      <c r="Q4319" s="346" t="str">
        <f aca="false">N4319&amp;" "&amp;O4319</f>
        <v>61100 1520</v>
      </c>
      <c r="R4319" s="346" t="str">
        <f aca="false">N4319&amp;" "&amp;M4319&amp;" "&amp;O4319</f>
        <v>61100 3 1520</v>
      </c>
    </row>
    <row r="4320" customFormat="false" ht="11.25" hidden="false" customHeight="true" outlineLevel="0" collapsed="false">
      <c r="K4320" s="0" t="n">
        <v>2015</v>
      </c>
      <c r="L4320" s="0" t="n">
        <v>87</v>
      </c>
      <c r="M4320" s="0" t="n">
        <v>3</v>
      </c>
      <c r="N4320" s="0" t="n">
        <v>61210</v>
      </c>
      <c r="O4320" s="0" t="n">
        <v>1120</v>
      </c>
      <c r="P4320" s="346" t="n">
        <v>6</v>
      </c>
      <c r="Q4320" s="346" t="str">
        <f aca="false">N4320&amp;" "&amp;O4320</f>
        <v>61210 1120</v>
      </c>
      <c r="R4320" s="346" t="str">
        <f aca="false">N4320&amp;" "&amp;M4320&amp;" "&amp;O4320</f>
        <v>61210 3 1120</v>
      </c>
    </row>
    <row r="4321" customFormat="false" ht="11.25" hidden="false" customHeight="true" outlineLevel="0" collapsed="false">
      <c r="K4321" s="0" t="n">
        <v>2015</v>
      </c>
      <c r="L4321" s="0" t="n">
        <v>87</v>
      </c>
      <c r="M4321" s="0" t="n">
        <v>3</v>
      </c>
      <c r="N4321" s="0" t="n">
        <v>61230</v>
      </c>
      <c r="O4321" s="0" t="n">
        <v>1120</v>
      </c>
      <c r="P4321" s="346" t="n">
        <v>0.14</v>
      </c>
      <c r="Q4321" s="346" t="str">
        <f aca="false">N4321&amp;" "&amp;O4321</f>
        <v>61230 1120</v>
      </c>
      <c r="R4321" s="346" t="str">
        <f aca="false">N4321&amp;" "&amp;M4321&amp;" "&amp;O4321</f>
        <v>61230 3 1120</v>
      </c>
    </row>
    <row r="4322" customFormat="false" ht="11.25" hidden="false" customHeight="true" outlineLevel="0" collapsed="false">
      <c r="K4322" s="0" t="n">
        <v>2015</v>
      </c>
      <c r="L4322" s="0" t="n">
        <v>87</v>
      </c>
      <c r="M4322" s="0" t="n">
        <v>3</v>
      </c>
      <c r="N4322" s="0" t="n">
        <v>61310</v>
      </c>
      <c r="O4322" s="0" t="n">
        <v>1120</v>
      </c>
      <c r="P4322" s="346" t="n">
        <v>4.52</v>
      </c>
      <c r="Q4322" s="346" t="str">
        <f aca="false">N4322&amp;" "&amp;O4322</f>
        <v>61310 1120</v>
      </c>
      <c r="R4322" s="346" t="str">
        <f aca="false">N4322&amp;" "&amp;M4322&amp;" "&amp;O4322</f>
        <v>61310 3 1120</v>
      </c>
    </row>
    <row r="4323" customFormat="false" ht="11.25" hidden="false" customHeight="true" outlineLevel="0" collapsed="false">
      <c r="K4323" s="0" t="n">
        <v>2015</v>
      </c>
      <c r="L4323" s="0" t="n">
        <v>87</v>
      </c>
      <c r="M4323" s="0" t="n">
        <v>3</v>
      </c>
      <c r="N4323" s="0" t="n">
        <v>61310</v>
      </c>
      <c r="O4323" s="0" t="n">
        <v>1150</v>
      </c>
      <c r="P4323" s="346" t="n">
        <v>3.75</v>
      </c>
      <c r="Q4323" s="346" t="str">
        <f aca="false">N4323&amp;" "&amp;O4323</f>
        <v>61310 1150</v>
      </c>
      <c r="R4323" s="346" t="str">
        <f aca="false">N4323&amp;" "&amp;M4323&amp;" "&amp;O4323</f>
        <v>61310 3 1150</v>
      </c>
    </row>
    <row r="4324" customFormat="false" ht="11.25" hidden="false" customHeight="true" outlineLevel="0" collapsed="false">
      <c r="K4324" s="0" t="n">
        <v>2015</v>
      </c>
      <c r="L4324" s="0" t="n">
        <v>87</v>
      </c>
      <c r="M4324" s="0" t="n">
        <v>3</v>
      </c>
      <c r="N4324" s="0" t="n">
        <v>61320</v>
      </c>
      <c r="O4324" s="0" t="n">
        <v>1122</v>
      </c>
      <c r="P4324" s="346" t="n">
        <v>1</v>
      </c>
      <c r="Q4324" s="346" t="str">
        <f aca="false">N4324&amp;" "&amp;O4324</f>
        <v>61320 1122</v>
      </c>
      <c r="R4324" s="346" t="str">
        <f aca="false">N4324&amp;" "&amp;M4324&amp;" "&amp;O4324</f>
        <v>61320 3 1122</v>
      </c>
    </row>
    <row r="4325" customFormat="false" ht="11.25" hidden="false" customHeight="true" outlineLevel="0" collapsed="false">
      <c r="K4325" s="0" t="n">
        <v>2015</v>
      </c>
      <c r="L4325" s="0" t="n">
        <v>87</v>
      </c>
      <c r="M4325" s="0" t="n">
        <v>3</v>
      </c>
      <c r="N4325" s="0" t="n">
        <v>61410</v>
      </c>
      <c r="O4325" s="0" t="n">
        <v>1126</v>
      </c>
      <c r="P4325" s="346" t="n">
        <v>2</v>
      </c>
      <c r="Q4325" s="346" t="str">
        <f aca="false">N4325&amp;" "&amp;O4325</f>
        <v>61410 1126</v>
      </c>
      <c r="R4325" s="346" t="str">
        <f aca="false">N4325&amp;" "&amp;M4325&amp;" "&amp;O4325</f>
        <v>61410 3 1126</v>
      </c>
    </row>
    <row r="4326" customFormat="false" ht="11.25" hidden="false" customHeight="true" outlineLevel="0" collapsed="false">
      <c r="K4326" s="0" t="n">
        <v>2015</v>
      </c>
      <c r="L4326" s="0" t="n">
        <v>87</v>
      </c>
      <c r="M4326" s="0" t="n">
        <v>3</v>
      </c>
      <c r="N4326" s="0" t="n">
        <v>61410</v>
      </c>
      <c r="O4326" s="0" t="n">
        <v>1127</v>
      </c>
      <c r="P4326" s="346" t="n">
        <v>4</v>
      </c>
      <c r="Q4326" s="346" t="str">
        <f aca="false">N4326&amp;" "&amp;O4326</f>
        <v>61410 1127</v>
      </c>
      <c r="R4326" s="346" t="str">
        <f aca="false">N4326&amp;" "&amp;M4326&amp;" "&amp;O4326</f>
        <v>61410 3 1127</v>
      </c>
    </row>
    <row r="4327" customFormat="false" ht="11.25" hidden="false" customHeight="true" outlineLevel="0" collapsed="false">
      <c r="K4327" s="0" t="n">
        <v>2015</v>
      </c>
      <c r="L4327" s="0" t="n">
        <v>87</v>
      </c>
      <c r="M4327" s="0" t="n">
        <v>3</v>
      </c>
      <c r="N4327" s="0" t="n">
        <v>61410</v>
      </c>
      <c r="O4327" s="0" t="n">
        <v>1150</v>
      </c>
      <c r="P4327" s="346" t="n">
        <v>7</v>
      </c>
      <c r="Q4327" s="346" t="str">
        <f aca="false">N4327&amp;" "&amp;O4327</f>
        <v>61410 1150</v>
      </c>
      <c r="R4327" s="346" t="str">
        <f aca="false">N4327&amp;" "&amp;M4327&amp;" "&amp;O4327</f>
        <v>61410 3 1150</v>
      </c>
    </row>
    <row r="4328" customFormat="false" ht="11.25" hidden="false" customHeight="true" outlineLevel="0" collapsed="false">
      <c r="K4328" s="0" t="n">
        <v>2015</v>
      </c>
      <c r="L4328" s="0" t="n">
        <v>87</v>
      </c>
      <c r="M4328" s="0" t="n">
        <v>9</v>
      </c>
      <c r="N4328" s="0" t="n">
        <v>61100</v>
      </c>
      <c r="O4328" s="0" t="n">
        <v>1120</v>
      </c>
      <c r="P4328" s="346" t="n">
        <v>12.75</v>
      </c>
      <c r="Q4328" s="346" t="str">
        <f aca="false">N4328&amp;" "&amp;O4328</f>
        <v>61100 1120</v>
      </c>
      <c r="R4328" s="346" t="str">
        <f aca="false">N4328&amp;" "&amp;M4328&amp;" "&amp;O4328</f>
        <v>61100 9 1120</v>
      </c>
    </row>
    <row r="4329" customFormat="false" ht="11.25" hidden="false" customHeight="true" outlineLevel="0" collapsed="false">
      <c r="K4329" s="0" t="n">
        <v>2015</v>
      </c>
      <c r="L4329" s="0" t="n">
        <v>87</v>
      </c>
      <c r="M4329" s="0" t="n">
        <v>9</v>
      </c>
      <c r="N4329" s="0" t="n">
        <v>61100</v>
      </c>
      <c r="O4329" s="0" t="n">
        <v>1140</v>
      </c>
      <c r="P4329" s="346" t="n">
        <v>9.23</v>
      </c>
      <c r="Q4329" s="346" t="str">
        <f aca="false">N4329&amp;" "&amp;O4329</f>
        <v>61100 1140</v>
      </c>
      <c r="R4329" s="346" t="str">
        <f aca="false">N4329&amp;" "&amp;M4329&amp;" "&amp;O4329</f>
        <v>61100 9 1140</v>
      </c>
    </row>
    <row r="4330" customFormat="false" ht="11.25" hidden="false" customHeight="true" outlineLevel="0" collapsed="false">
      <c r="K4330" s="0" t="n">
        <v>2015</v>
      </c>
      <c r="L4330" s="0" t="n">
        <v>87</v>
      </c>
      <c r="M4330" s="0" t="n">
        <v>9</v>
      </c>
      <c r="N4330" s="0" t="n">
        <v>61100</v>
      </c>
      <c r="O4330" s="0" t="n">
        <v>1150</v>
      </c>
      <c r="P4330" s="346" t="n">
        <v>0.06</v>
      </c>
      <c r="Q4330" s="346" t="str">
        <f aca="false">N4330&amp;" "&amp;O4330</f>
        <v>61100 1150</v>
      </c>
      <c r="R4330" s="346" t="str">
        <f aca="false">N4330&amp;" "&amp;M4330&amp;" "&amp;O4330</f>
        <v>61100 9 1150</v>
      </c>
    </row>
    <row r="4331" customFormat="false" ht="11.25" hidden="false" customHeight="true" outlineLevel="0" collapsed="false">
      <c r="K4331" s="0" t="n">
        <v>2015</v>
      </c>
      <c r="L4331" s="0" t="n">
        <v>87</v>
      </c>
      <c r="M4331" s="0" t="n">
        <v>9</v>
      </c>
      <c r="N4331" s="0" t="n">
        <v>62100</v>
      </c>
      <c r="O4331" s="0" t="n">
        <v>1111</v>
      </c>
      <c r="P4331" s="346" t="n">
        <v>9</v>
      </c>
      <c r="Q4331" s="346" t="str">
        <f aca="false">N4331&amp;" "&amp;O4331</f>
        <v>62100 1111</v>
      </c>
      <c r="R4331" s="346" t="str">
        <f aca="false">N4331&amp;" "&amp;M4331&amp;" "&amp;O4331</f>
        <v>62100 9 1111</v>
      </c>
    </row>
    <row r="4332" customFormat="false" ht="11.25" hidden="false" customHeight="true" outlineLevel="0" collapsed="false">
      <c r="K4332" s="0" t="n">
        <v>2015</v>
      </c>
      <c r="L4332" s="0" t="n">
        <v>87</v>
      </c>
      <c r="M4332" s="0" t="n">
        <v>9</v>
      </c>
      <c r="N4332" s="0" t="n">
        <v>62100</v>
      </c>
      <c r="O4332" s="0" t="n">
        <v>1112</v>
      </c>
      <c r="P4332" s="346" t="n">
        <v>1</v>
      </c>
      <c r="Q4332" s="346" t="str">
        <f aca="false">N4332&amp;" "&amp;O4332</f>
        <v>62100 1112</v>
      </c>
      <c r="R4332" s="346" t="str">
        <f aca="false">N4332&amp;" "&amp;M4332&amp;" "&amp;O4332</f>
        <v>62100 9 1112</v>
      </c>
    </row>
    <row r="4333" customFormat="false" ht="11.25" hidden="false" customHeight="true" outlineLevel="0" collapsed="false">
      <c r="K4333" s="0" t="n">
        <v>2015</v>
      </c>
      <c r="L4333" s="0" t="n">
        <v>87</v>
      </c>
      <c r="M4333" s="0" t="n">
        <v>9</v>
      </c>
      <c r="N4333" s="0" t="n">
        <v>62100</v>
      </c>
      <c r="O4333" s="0" t="n">
        <v>1130</v>
      </c>
      <c r="P4333" s="346" t="n">
        <v>1.5</v>
      </c>
      <c r="Q4333" s="346" t="str">
        <f aca="false">N4333&amp;" "&amp;O4333</f>
        <v>62100 1130</v>
      </c>
      <c r="R4333" s="346" t="str">
        <f aca="false">N4333&amp;" "&amp;M4333&amp;" "&amp;O4333</f>
        <v>62100 9 1130</v>
      </c>
    </row>
    <row r="4334" customFormat="false" ht="11.25" hidden="false" customHeight="true" outlineLevel="0" collapsed="false">
      <c r="K4334" s="0" t="n">
        <v>2015</v>
      </c>
      <c r="L4334" s="0" t="n">
        <v>87</v>
      </c>
      <c r="M4334" s="0" t="n">
        <v>9</v>
      </c>
      <c r="N4334" s="0" t="n">
        <v>62100</v>
      </c>
      <c r="O4334" s="0" t="n">
        <v>1150</v>
      </c>
      <c r="P4334" s="346" t="n">
        <v>3.5</v>
      </c>
      <c r="Q4334" s="346" t="str">
        <f aca="false">N4334&amp;" "&amp;O4334</f>
        <v>62100 1150</v>
      </c>
      <c r="R4334" s="346" t="str">
        <f aca="false">N4334&amp;" "&amp;M4334&amp;" "&amp;O4334</f>
        <v>62100 9 1150</v>
      </c>
    </row>
    <row r="4335" customFormat="false" ht="11.25" hidden="false" customHeight="true" outlineLevel="0" collapsed="false">
      <c r="K4335" s="0" t="n">
        <v>2015</v>
      </c>
      <c r="L4335" s="0" t="n">
        <v>87</v>
      </c>
      <c r="M4335" s="0" t="n">
        <v>9</v>
      </c>
      <c r="N4335" s="0" t="n">
        <v>62200</v>
      </c>
      <c r="O4335" s="0" t="n">
        <v>1131</v>
      </c>
      <c r="P4335" s="346" t="n">
        <v>7</v>
      </c>
      <c r="Q4335" s="346" t="str">
        <f aca="false">N4335&amp;" "&amp;O4335</f>
        <v>62200 1131</v>
      </c>
      <c r="R4335" s="346" t="str">
        <f aca="false">N4335&amp;" "&amp;M4335&amp;" "&amp;O4335</f>
        <v>62200 9 1131</v>
      </c>
    </row>
    <row r="4336" customFormat="false" ht="11.25" hidden="false" customHeight="true" outlineLevel="0" collapsed="false">
      <c r="K4336" s="0" t="n">
        <v>2015</v>
      </c>
      <c r="L4336" s="0" t="n">
        <v>87</v>
      </c>
      <c r="M4336" s="0" t="n">
        <v>9</v>
      </c>
      <c r="N4336" s="0" t="n">
        <v>62200</v>
      </c>
      <c r="O4336" s="0" t="n">
        <v>1132</v>
      </c>
      <c r="P4336" s="346" t="n">
        <v>1</v>
      </c>
      <c r="Q4336" s="346" t="str">
        <f aca="false">N4336&amp;" "&amp;O4336</f>
        <v>62200 1132</v>
      </c>
      <c r="R4336" s="346" t="str">
        <f aca="false">N4336&amp;" "&amp;M4336&amp;" "&amp;O4336</f>
        <v>62200 9 1132</v>
      </c>
    </row>
    <row r="4337" customFormat="false" ht="11.25" hidden="false" customHeight="true" outlineLevel="0" collapsed="false">
      <c r="K4337" s="0" t="n">
        <v>2015</v>
      </c>
      <c r="L4337" s="0" t="n">
        <v>87</v>
      </c>
      <c r="M4337" s="0" t="n">
        <v>9</v>
      </c>
      <c r="N4337" s="0" t="n">
        <v>63000</v>
      </c>
      <c r="O4337" s="0" t="n">
        <v>1130</v>
      </c>
      <c r="P4337" s="346" t="n">
        <v>0.5</v>
      </c>
      <c r="Q4337" s="346" t="str">
        <f aca="false">N4337&amp;" "&amp;O4337</f>
        <v>63000 1130</v>
      </c>
      <c r="R4337" s="346" t="str">
        <f aca="false">N4337&amp;" "&amp;M4337&amp;" "&amp;O4337</f>
        <v>63000 9 1130</v>
      </c>
    </row>
    <row r="4338" customFormat="false" ht="11.25" hidden="false" customHeight="true" outlineLevel="0" collapsed="false">
      <c r="K4338" s="0" t="n">
        <v>2015</v>
      </c>
      <c r="L4338" s="0" t="n">
        <v>87</v>
      </c>
      <c r="M4338" s="0" t="n">
        <v>9</v>
      </c>
      <c r="N4338" s="0" t="n">
        <v>63000</v>
      </c>
      <c r="O4338" s="0" t="n">
        <v>1140</v>
      </c>
      <c r="P4338" s="346" t="n">
        <v>3.5</v>
      </c>
      <c r="Q4338" s="346" t="str">
        <f aca="false">N4338&amp;" "&amp;O4338</f>
        <v>63000 1140</v>
      </c>
      <c r="R4338" s="346" t="str">
        <f aca="false">N4338&amp;" "&amp;M4338&amp;" "&amp;O4338</f>
        <v>63000 9 1140</v>
      </c>
    </row>
    <row r="4339" customFormat="false" ht="11.25" hidden="false" customHeight="true" outlineLevel="0" collapsed="false">
      <c r="K4339" s="0" t="n">
        <v>2015</v>
      </c>
      <c r="L4339" s="0" t="n">
        <v>87</v>
      </c>
      <c r="M4339" s="0" t="n">
        <v>9</v>
      </c>
      <c r="N4339" s="0" t="n">
        <v>63000</v>
      </c>
      <c r="O4339" s="0" t="n">
        <v>1150</v>
      </c>
      <c r="P4339" s="346" t="n">
        <v>1</v>
      </c>
      <c r="Q4339" s="346" t="str">
        <f aca="false">N4339&amp;" "&amp;O4339</f>
        <v>63000 1150</v>
      </c>
      <c r="R4339" s="346" t="str">
        <f aca="false">N4339&amp;" "&amp;M4339&amp;" "&amp;O4339</f>
        <v>63000 9 1150</v>
      </c>
    </row>
    <row r="4340" customFormat="false" ht="11.25" hidden="false" customHeight="true" outlineLevel="0" collapsed="false">
      <c r="K4340" s="0" t="n">
        <v>2015</v>
      </c>
      <c r="L4340" s="0" t="n">
        <v>87</v>
      </c>
      <c r="M4340" s="0" t="n">
        <v>9</v>
      </c>
      <c r="N4340" s="0" t="n">
        <v>63000</v>
      </c>
      <c r="O4340" s="0" t="n">
        <v>1160</v>
      </c>
      <c r="P4340" s="346" t="n">
        <v>4.5</v>
      </c>
      <c r="Q4340" s="346" t="str">
        <f aca="false">N4340&amp;" "&amp;O4340</f>
        <v>63000 1160</v>
      </c>
      <c r="R4340" s="346" t="str">
        <f aca="false">N4340&amp;" "&amp;M4340&amp;" "&amp;O4340</f>
        <v>63000 9 1160</v>
      </c>
    </row>
    <row r="4341" customFormat="false" ht="11.25" hidden="false" customHeight="true" outlineLevel="0" collapsed="false">
      <c r="K4341" s="0" t="n">
        <v>2015</v>
      </c>
      <c r="L4341" s="0" t="n">
        <v>87</v>
      </c>
      <c r="M4341" s="0" t="n">
        <v>9</v>
      </c>
      <c r="N4341" s="0" t="n">
        <v>63000</v>
      </c>
      <c r="O4341" s="0" t="n">
        <v>1170</v>
      </c>
      <c r="P4341" s="346" t="n">
        <v>43.13</v>
      </c>
      <c r="Q4341" s="346" t="str">
        <f aca="false">N4341&amp;" "&amp;O4341</f>
        <v>63000 1170</v>
      </c>
      <c r="R4341" s="346" t="str">
        <f aca="false">N4341&amp;" "&amp;M4341&amp;" "&amp;O4341</f>
        <v>63000 9 1170</v>
      </c>
    </row>
    <row r="4342" customFormat="false" ht="11.25" hidden="false" customHeight="true" outlineLevel="0" collapsed="false">
      <c r="K4342" s="0" t="n">
        <v>2015</v>
      </c>
      <c r="L4342" s="0" t="n">
        <v>87</v>
      </c>
      <c r="M4342" s="0" t="n">
        <v>9</v>
      </c>
      <c r="N4342" s="0" t="n">
        <v>64000</v>
      </c>
      <c r="O4342" s="0" t="n">
        <v>1130</v>
      </c>
      <c r="P4342" s="346" t="n">
        <v>0.5</v>
      </c>
      <c r="Q4342" s="346" t="str">
        <f aca="false">N4342&amp;" "&amp;O4342</f>
        <v>64000 1130</v>
      </c>
      <c r="R4342" s="346" t="str">
        <f aca="false">N4342&amp;" "&amp;M4342&amp;" "&amp;O4342</f>
        <v>64000 9 1130</v>
      </c>
    </row>
    <row r="4343" customFormat="false" ht="11.25" hidden="false" customHeight="true" outlineLevel="0" collapsed="false">
      <c r="K4343" s="0" t="n">
        <v>2015</v>
      </c>
      <c r="L4343" s="0" t="n">
        <v>87</v>
      </c>
      <c r="M4343" s="0" t="n">
        <v>9</v>
      </c>
      <c r="N4343" s="0" t="n">
        <v>64000</v>
      </c>
      <c r="O4343" s="0" t="n">
        <v>1180</v>
      </c>
      <c r="P4343" s="346" t="n">
        <v>2</v>
      </c>
      <c r="Q4343" s="346" t="str">
        <f aca="false">N4343&amp;" "&amp;O4343</f>
        <v>64000 1180</v>
      </c>
      <c r="R4343" s="346" t="str">
        <f aca="false">N4343&amp;" "&amp;M4343&amp;" "&amp;O4343</f>
        <v>64000 9 1180</v>
      </c>
    </row>
    <row r="4344" customFormat="false" ht="11.25" hidden="false" customHeight="true" outlineLevel="0" collapsed="false">
      <c r="K4344" s="0" t="n">
        <v>2015</v>
      </c>
      <c r="L4344" s="0" t="n">
        <v>88</v>
      </c>
      <c r="M4344" s="0" t="n">
        <v>9</v>
      </c>
      <c r="N4344" s="0" t="n">
        <v>63000</v>
      </c>
      <c r="O4344" s="0" t="n">
        <v>1170</v>
      </c>
      <c r="P4344" s="346" t="n">
        <v>305.79</v>
      </c>
      <c r="Q4344" s="346" t="str">
        <f aca="false">N4344&amp;" "&amp;O4344</f>
        <v>63000 1170</v>
      </c>
      <c r="R4344" s="346" t="str">
        <f aca="false">N4344&amp;" "&amp;M4344&amp;" "&amp;O4344</f>
        <v>63000 9 1170</v>
      </c>
    </row>
    <row r="4345" customFormat="false" ht="11.25" hidden="false" customHeight="true" outlineLevel="0" collapsed="false">
      <c r="K4345" s="0" t="n">
        <v>2015</v>
      </c>
      <c r="L4345" s="0" t="n">
        <v>88</v>
      </c>
      <c r="M4345" s="0" t="n">
        <v>9</v>
      </c>
      <c r="N4345" s="0" t="n">
        <v>64000</v>
      </c>
      <c r="O4345" s="0" t="n">
        <v>1110</v>
      </c>
      <c r="P4345" s="346" t="n">
        <v>1</v>
      </c>
      <c r="Q4345" s="346" t="str">
        <f aca="false">N4345&amp;" "&amp;O4345</f>
        <v>64000 1110</v>
      </c>
      <c r="R4345" s="346" t="str">
        <f aca="false">N4345&amp;" "&amp;M4345&amp;" "&amp;O4345</f>
        <v>64000 9 1110</v>
      </c>
    </row>
    <row r="4346" customFormat="false" ht="11.25" hidden="false" customHeight="true" outlineLevel="0" collapsed="false">
      <c r="K4346" s="0" t="n">
        <v>2015</v>
      </c>
      <c r="L4346" s="0" t="n">
        <v>88</v>
      </c>
      <c r="M4346" s="0" t="n">
        <v>9</v>
      </c>
      <c r="N4346" s="0" t="n">
        <v>64000</v>
      </c>
      <c r="O4346" s="0" t="n">
        <v>1130</v>
      </c>
      <c r="P4346" s="346" t="n">
        <v>1</v>
      </c>
      <c r="Q4346" s="346" t="str">
        <f aca="false">N4346&amp;" "&amp;O4346</f>
        <v>64000 1130</v>
      </c>
      <c r="R4346" s="346" t="str">
        <f aca="false">N4346&amp;" "&amp;M4346&amp;" "&amp;O4346</f>
        <v>64000 9 1130</v>
      </c>
    </row>
    <row r="4347" customFormat="false" ht="11.25" hidden="false" customHeight="true" outlineLevel="0" collapsed="false">
      <c r="K4347" s="0" t="n">
        <v>2015</v>
      </c>
      <c r="L4347" s="0" t="n">
        <v>88</v>
      </c>
      <c r="M4347" s="0" t="n">
        <v>9</v>
      </c>
      <c r="N4347" s="0" t="n">
        <v>64000</v>
      </c>
      <c r="O4347" s="0" t="n">
        <v>1150</v>
      </c>
      <c r="P4347" s="346" t="n">
        <v>2.92</v>
      </c>
      <c r="Q4347" s="346" t="str">
        <f aca="false">N4347&amp;" "&amp;O4347</f>
        <v>64000 1150</v>
      </c>
      <c r="R4347" s="346" t="str">
        <f aca="false">N4347&amp;" "&amp;M4347&amp;" "&amp;O4347</f>
        <v>64000 9 1150</v>
      </c>
    </row>
    <row r="4348" customFormat="false" ht="11.25" hidden="false" customHeight="true" outlineLevel="0" collapsed="false">
      <c r="K4348" s="0" t="n">
        <v>2015</v>
      </c>
      <c r="L4348" s="0" t="n">
        <v>88</v>
      </c>
      <c r="M4348" s="0" t="n">
        <v>9</v>
      </c>
      <c r="N4348" s="0" t="n">
        <v>64000</v>
      </c>
      <c r="O4348" s="0" t="n">
        <v>1160</v>
      </c>
      <c r="P4348" s="346" t="n">
        <v>57.63</v>
      </c>
      <c r="Q4348" s="346" t="str">
        <f aca="false">N4348&amp;" "&amp;O4348</f>
        <v>64000 1160</v>
      </c>
      <c r="R4348" s="346" t="str">
        <f aca="false">N4348&amp;" "&amp;M4348&amp;" "&amp;O4348</f>
        <v>64000 9 1160</v>
      </c>
    </row>
    <row r="4349" customFormat="false" ht="11.25" hidden="false" customHeight="true" outlineLevel="0" collapsed="false">
      <c r="K4349" s="0" t="n">
        <v>2015</v>
      </c>
      <c r="L4349" s="0" t="n">
        <v>88</v>
      </c>
      <c r="M4349" s="0" t="n">
        <v>9</v>
      </c>
      <c r="N4349" s="0" t="n">
        <v>64000</v>
      </c>
      <c r="O4349" s="0" t="n">
        <v>1190</v>
      </c>
      <c r="P4349" s="346" t="n">
        <v>65.88</v>
      </c>
      <c r="Q4349" s="346" t="str">
        <f aca="false">N4349&amp;" "&amp;O4349</f>
        <v>64000 1190</v>
      </c>
      <c r="R4349" s="346" t="str">
        <f aca="false">N4349&amp;" "&amp;M4349&amp;" "&amp;O4349</f>
        <v>64000 9 1190</v>
      </c>
    </row>
    <row r="4350" customFormat="false" ht="11.25" hidden="false" customHeight="true" outlineLevel="0" collapsed="false">
      <c r="K4350" s="0" t="n">
        <v>2015</v>
      </c>
      <c r="L4350" s="0" t="n">
        <v>88</v>
      </c>
      <c r="M4350" s="0" t="n">
        <v>9</v>
      </c>
      <c r="N4350" s="0" t="n">
        <v>65000</v>
      </c>
      <c r="O4350" s="0" t="n">
        <v>1130</v>
      </c>
      <c r="P4350" s="346" t="n">
        <v>17.75</v>
      </c>
      <c r="Q4350" s="346" t="str">
        <f aca="false">N4350&amp;" "&amp;O4350</f>
        <v>65000 1130</v>
      </c>
      <c r="R4350" s="346" t="str">
        <f aca="false">N4350&amp;" "&amp;M4350&amp;" "&amp;O4350</f>
        <v>65000 9 1130</v>
      </c>
    </row>
    <row r="4351" customFormat="false" ht="11.25" hidden="false" customHeight="true" outlineLevel="0" collapsed="false">
      <c r="K4351" s="0" t="n">
        <v>2015</v>
      </c>
      <c r="L4351" s="0" t="n">
        <v>88</v>
      </c>
      <c r="M4351" s="0" t="n">
        <v>2</v>
      </c>
      <c r="N4351" s="0" t="n">
        <v>61100</v>
      </c>
      <c r="O4351" s="0" t="n">
        <v>1120</v>
      </c>
      <c r="P4351" s="346" t="n">
        <v>954.5</v>
      </c>
      <c r="Q4351" s="346" t="str">
        <f aca="false">N4351&amp;" "&amp;O4351</f>
        <v>61100 1120</v>
      </c>
      <c r="R4351" s="346" t="str">
        <f aca="false">N4351&amp;" "&amp;M4351&amp;" "&amp;O4351</f>
        <v>61100 2 1120</v>
      </c>
    </row>
    <row r="4352" customFormat="false" ht="11.25" hidden="false" customHeight="true" outlineLevel="0" collapsed="false">
      <c r="K4352" s="0" t="n">
        <v>2015</v>
      </c>
      <c r="L4352" s="0" t="n">
        <v>88</v>
      </c>
      <c r="M4352" s="0" t="n">
        <v>9</v>
      </c>
      <c r="N4352" s="0" t="n">
        <v>65000</v>
      </c>
      <c r="O4352" s="0" t="n">
        <v>1150</v>
      </c>
      <c r="P4352" s="346" t="n">
        <v>1</v>
      </c>
      <c r="Q4352" s="346" t="str">
        <f aca="false">N4352&amp;" "&amp;O4352</f>
        <v>65000 1150</v>
      </c>
      <c r="R4352" s="346" t="str">
        <f aca="false">N4352&amp;" "&amp;M4352&amp;" "&amp;O4352</f>
        <v>65000 9 1150</v>
      </c>
    </row>
    <row r="4353" customFormat="false" ht="11.25" hidden="false" customHeight="true" outlineLevel="0" collapsed="false">
      <c r="K4353" s="0" t="n">
        <v>2015</v>
      </c>
      <c r="L4353" s="0" t="n">
        <v>88</v>
      </c>
      <c r="M4353" s="0" t="n">
        <v>9</v>
      </c>
      <c r="N4353" s="0" t="n">
        <v>65000</v>
      </c>
      <c r="O4353" s="0" t="n">
        <v>1190</v>
      </c>
      <c r="P4353" s="346" t="n">
        <v>39.12</v>
      </c>
      <c r="Q4353" s="346" t="str">
        <f aca="false">N4353&amp;" "&amp;O4353</f>
        <v>65000 1190</v>
      </c>
      <c r="R4353" s="346" t="str">
        <f aca="false">N4353&amp;" "&amp;M4353&amp;" "&amp;O4353</f>
        <v>65000 9 1190</v>
      </c>
    </row>
    <row r="4354" customFormat="false" ht="11.25" hidden="false" customHeight="true" outlineLevel="0" collapsed="false">
      <c r="K4354" s="0" t="n">
        <v>2015</v>
      </c>
      <c r="L4354" s="0" t="n">
        <v>88</v>
      </c>
      <c r="M4354" s="0" t="n">
        <v>9</v>
      </c>
      <c r="N4354" s="0" t="n">
        <v>68000</v>
      </c>
      <c r="O4354" s="0" t="n">
        <v>1110</v>
      </c>
      <c r="P4354" s="346" t="n">
        <v>2.6</v>
      </c>
      <c r="Q4354" s="346" t="str">
        <f aca="false">N4354&amp;" "&amp;O4354</f>
        <v>68000 1110</v>
      </c>
      <c r="R4354" s="346" t="str">
        <f aca="false">N4354&amp;" "&amp;M4354&amp;" "&amp;O4354</f>
        <v>68000 9 1110</v>
      </c>
    </row>
    <row r="4355" customFormat="false" ht="11.25" hidden="false" customHeight="true" outlineLevel="0" collapsed="false">
      <c r="K4355" s="0" t="n">
        <v>2015</v>
      </c>
      <c r="L4355" s="0" t="n">
        <v>88</v>
      </c>
      <c r="M4355" s="0" t="n">
        <v>9</v>
      </c>
      <c r="N4355" s="0" t="n">
        <v>68000</v>
      </c>
      <c r="O4355" s="0" t="n">
        <v>1120</v>
      </c>
      <c r="P4355" s="346" t="n">
        <v>19.61</v>
      </c>
      <c r="Q4355" s="346" t="str">
        <f aca="false">N4355&amp;" "&amp;O4355</f>
        <v>68000 1120</v>
      </c>
      <c r="R4355" s="346" t="str">
        <f aca="false">N4355&amp;" "&amp;M4355&amp;" "&amp;O4355</f>
        <v>68000 9 1120</v>
      </c>
    </row>
    <row r="4356" customFormat="false" ht="11.25" hidden="false" customHeight="true" outlineLevel="0" collapsed="false">
      <c r="K4356" s="0" t="n">
        <v>2015</v>
      </c>
      <c r="L4356" s="0" t="n">
        <v>88</v>
      </c>
      <c r="M4356" s="0" t="n">
        <v>9</v>
      </c>
      <c r="N4356" s="0" t="n">
        <v>68000</v>
      </c>
      <c r="O4356" s="0" t="n">
        <v>1133</v>
      </c>
      <c r="P4356" s="346" t="n">
        <v>3.08</v>
      </c>
      <c r="Q4356" s="346" t="str">
        <f aca="false">N4356&amp;" "&amp;O4356</f>
        <v>68000 1133</v>
      </c>
      <c r="R4356" s="346" t="str">
        <f aca="false">N4356&amp;" "&amp;M4356&amp;" "&amp;O4356</f>
        <v>68000 9 1133</v>
      </c>
    </row>
    <row r="4357" customFormat="false" ht="11.25" hidden="false" customHeight="true" outlineLevel="0" collapsed="false">
      <c r="K4357" s="0" t="n">
        <v>2015</v>
      </c>
      <c r="L4357" s="0" t="n">
        <v>88</v>
      </c>
      <c r="M4357" s="0" t="n">
        <v>9</v>
      </c>
      <c r="N4357" s="0" t="n">
        <v>68000</v>
      </c>
      <c r="O4357" s="0" t="n">
        <v>1141</v>
      </c>
      <c r="P4357" s="346" t="n">
        <v>37.36</v>
      </c>
      <c r="Q4357" s="346" t="str">
        <f aca="false">N4357&amp;" "&amp;O4357</f>
        <v>68000 1141</v>
      </c>
      <c r="R4357" s="346" t="str">
        <f aca="false">N4357&amp;" "&amp;M4357&amp;" "&amp;O4357</f>
        <v>68000 9 1141</v>
      </c>
    </row>
    <row r="4358" customFormat="false" ht="11.25" hidden="false" customHeight="true" outlineLevel="0" collapsed="false">
      <c r="K4358" s="0" t="n">
        <v>2015</v>
      </c>
      <c r="L4358" s="0" t="n">
        <v>88</v>
      </c>
      <c r="M4358" s="0" t="n">
        <v>9</v>
      </c>
      <c r="N4358" s="0" t="n">
        <v>68000</v>
      </c>
      <c r="O4358" s="0" t="n">
        <v>1150</v>
      </c>
      <c r="P4358" s="346" t="n">
        <v>1.5</v>
      </c>
      <c r="Q4358" s="346" t="str">
        <f aca="false">N4358&amp;" "&amp;O4358</f>
        <v>68000 1150</v>
      </c>
      <c r="R4358" s="346" t="str">
        <f aca="false">N4358&amp;" "&amp;M4358&amp;" "&amp;O4358</f>
        <v>68000 9 1150</v>
      </c>
    </row>
    <row r="4359" customFormat="false" ht="11.25" hidden="false" customHeight="true" outlineLevel="0" collapsed="false">
      <c r="K4359" s="0" t="n">
        <v>2015</v>
      </c>
      <c r="L4359" s="0" t="n">
        <v>88</v>
      </c>
      <c r="M4359" s="0" t="n">
        <v>2</v>
      </c>
      <c r="N4359" s="0" t="n">
        <v>61100</v>
      </c>
      <c r="O4359" s="0" t="n">
        <v>1151</v>
      </c>
      <c r="P4359" s="346" t="n">
        <v>189.85</v>
      </c>
      <c r="Q4359" s="346" t="str">
        <f aca="false">N4359&amp;" "&amp;O4359</f>
        <v>61100 1151</v>
      </c>
      <c r="R4359" s="346" t="str">
        <f aca="false">N4359&amp;" "&amp;M4359&amp;" "&amp;O4359</f>
        <v>61100 2 1151</v>
      </c>
    </row>
    <row r="4360" customFormat="false" ht="11.25" hidden="false" customHeight="true" outlineLevel="0" collapsed="false">
      <c r="K4360" s="0" t="n">
        <v>2015</v>
      </c>
      <c r="L4360" s="0" t="n">
        <v>88</v>
      </c>
      <c r="M4360" s="0" t="n">
        <v>2</v>
      </c>
      <c r="N4360" s="0" t="n">
        <v>61100</v>
      </c>
      <c r="O4360" s="0" t="n">
        <v>1520</v>
      </c>
      <c r="P4360" s="346" t="n">
        <v>80.14</v>
      </c>
      <c r="Q4360" s="346" t="str">
        <f aca="false">N4360&amp;" "&amp;O4360</f>
        <v>61100 1520</v>
      </c>
      <c r="R4360" s="346" t="str">
        <f aca="false">N4360&amp;" "&amp;M4360&amp;" "&amp;O4360</f>
        <v>61100 2 1520</v>
      </c>
    </row>
    <row r="4361" customFormat="false" ht="11.25" hidden="false" customHeight="true" outlineLevel="0" collapsed="false">
      <c r="K4361" s="0" t="n">
        <v>2015</v>
      </c>
      <c r="L4361" s="0" t="n">
        <v>88</v>
      </c>
      <c r="M4361" s="0" t="n">
        <v>2</v>
      </c>
      <c r="N4361" s="0" t="n">
        <v>61210</v>
      </c>
      <c r="O4361" s="0" t="n">
        <v>1120</v>
      </c>
      <c r="P4361" s="346" t="n">
        <v>30.05</v>
      </c>
      <c r="Q4361" s="346" t="str">
        <f aca="false">N4361&amp;" "&amp;O4361</f>
        <v>61210 1120</v>
      </c>
      <c r="R4361" s="346" t="str">
        <f aca="false">N4361&amp;" "&amp;M4361&amp;" "&amp;O4361</f>
        <v>61210 2 1120</v>
      </c>
    </row>
    <row r="4362" customFormat="false" ht="11.25" hidden="false" customHeight="true" outlineLevel="0" collapsed="false">
      <c r="K4362" s="0" t="n">
        <v>2015</v>
      </c>
      <c r="L4362" s="0" t="n">
        <v>88</v>
      </c>
      <c r="M4362" s="0" t="n">
        <v>2</v>
      </c>
      <c r="N4362" s="0" t="n">
        <v>61210</v>
      </c>
      <c r="O4362" s="0" t="n">
        <v>1150</v>
      </c>
      <c r="P4362" s="346" t="n">
        <v>4.64</v>
      </c>
      <c r="Q4362" s="346" t="str">
        <f aca="false">N4362&amp;" "&amp;O4362</f>
        <v>61210 1150</v>
      </c>
      <c r="R4362" s="346" t="str">
        <f aca="false">N4362&amp;" "&amp;M4362&amp;" "&amp;O4362</f>
        <v>61210 2 1150</v>
      </c>
    </row>
    <row r="4363" customFormat="false" ht="11.25" hidden="false" customHeight="true" outlineLevel="0" collapsed="false">
      <c r="K4363" s="0" t="n">
        <v>2015</v>
      </c>
      <c r="L4363" s="0" t="n">
        <v>88</v>
      </c>
      <c r="M4363" s="0" t="n">
        <v>2</v>
      </c>
      <c r="N4363" s="0" t="n">
        <v>61210</v>
      </c>
      <c r="O4363" s="0" t="n">
        <v>1520</v>
      </c>
      <c r="P4363" s="346" t="n">
        <v>0.15</v>
      </c>
      <c r="Q4363" s="346" t="str">
        <f aca="false">N4363&amp;" "&amp;O4363</f>
        <v>61210 1520</v>
      </c>
      <c r="R4363" s="346" t="str">
        <f aca="false">N4363&amp;" "&amp;M4363&amp;" "&amp;O4363</f>
        <v>61210 2 1520</v>
      </c>
    </row>
    <row r="4364" customFormat="false" ht="11.25" hidden="false" customHeight="true" outlineLevel="0" collapsed="false">
      <c r="K4364" s="0" t="n">
        <v>2015</v>
      </c>
      <c r="L4364" s="0" t="n">
        <v>88</v>
      </c>
      <c r="M4364" s="0" t="n">
        <v>2</v>
      </c>
      <c r="N4364" s="0" t="n">
        <v>61220</v>
      </c>
      <c r="O4364" s="0" t="n">
        <v>1130</v>
      </c>
      <c r="P4364" s="346" t="n">
        <v>11.39</v>
      </c>
      <c r="Q4364" s="346" t="str">
        <f aca="false">N4364&amp;" "&amp;O4364</f>
        <v>61220 1130</v>
      </c>
      <c r="R4364" s="346" t="str">
        <f aca="false">N4364&amp;" "&amp;M4364&amp;" "&amp;O4364</f>
        <v>61220 2 1130</v>
      </c>
    </row>
    <row r="4365" customFormat="false" ht="11.25" hidden="false" customHeight="true" outlineLevel="0" collapsed="false">
      <c r="K4365" s="0" t="n">
        <v>2015</v>
      </c>
      <c r="L4365" s="0" t="n">
        <v>88</v>
      </c>
      <c r="M4365" s="0" t="n">
        <v>2</v>
      </c>
      <c r="N4365" s="0" t="n">
        <v>61230</v>
      </c>
      <c r="O4365" s="0" t="n">
        <v>1120</v>
      </c>
      <c r="P4365" s="346" t="n">
        <v>1.91</v>
      </c>
      <c r="Q4365" s="346" t="str">
        <f aca="false">N4365&amp;" "&amp;O4365</f>
        <v>61230 1120</v>
      </c>
      <c r="R4365" s="346" t="str">
        <f aca="false">N4365&amp;" "&amp;M4365&amp;" "&amp;O4365</f>
        <v>61230 2 1120</v>
      </c>
    </row>
    <row r="4366" customFormat="false" ht="11.25" hidden="false" customHeight="true" outlineLevel="0" collapsed="false">
      <c r="K4366" s="0" t="n">
        <v>2015</v>
      </c>
      <c r="L4366" s="0" t="n">
        <v>88</v>
      </c>
      <c r="M4366" s="0" t="n">
        <v>2</v>
      </c>
      <c r="N4366" s="0" t="n">
        <v>61310</v>
      </c>
      <c r="O4366" s="0" t="n">
        <v>1110</v>
      </c>
      <c r="P4366" s="346" t="n">
        <v>3.34</v>
      </c>
      <c r="Q4366" s="346" t="str">
        <f aca="false">N4366&amp;" "&amp;O4366</f>
        <v>61310 1110</v>
      </c>
      <c r="R4366" s="346" t="str">
        <f aca="false">N4366&amp;" "&amp;M4366&amp;" "&amp;O4366</f>
        <v>61310 2 1110</v>
      </c>
    </row>
    <row r="4367" customFormat="false" ht="11.25" hidden="false" customHeight="true" outlineLevel="0" collapsed="false">
      <c r="K4367" s="0" t="n">
        <v>2015</v>
      </c>
      <c r="L4367" s="0" t="n">
        <v>88</v>
      </c>
      <c r="M4367" s="0" t="n">
        <v>2</v>
      </c>
      <c r="N4367" s="0" t="n">
        <v>61310</v>
      </c>
      <c r="O4367" s="0" t="n">
        <v>1120</v>
      </c>
      <c r="P4367" s="346" t="n">
        <v>10.15</v>
      </c>
      <c r="Q4367" s="346" t="str">
        <f aca="false">N4367&amp;" "&amp;O4367</f>
        <v>61310 1120</v>
      </c>
      <c r="R4367" s="346" t="str">
        <f aca="false">N4367&amp;" "&amp;M4367&amp;" "&amp;O4367</f>
        <v>61310 2 1120</v>
      </c>
    </row>
    <row r="4368" customFormat="false" ht="11.25" hidden="false" customHeight="true" outlineLevel="0" collapsed="false">
      <c r="K4368" s="0" t="n">
        <v>2015</v>
      </c>
      <c r="L4368" s="0" t="n">
        <v>88</v>
      </c>
      <c r="M4368" s="0" t="n">
        <v>2</v>
      </c>
      <c r="N4368" s="0" t="n">
        <v>61310</v>
      </c>
      <c r="O4368" s="0" t="n">
        <v>1150</v>
      </c>
      <c r="P4368" s="346" t="n">
        <v>9.69</v>
      </c>
      <c r="Q4368" s="346" t="str">
        <f aca="false">N4368&amp;" "&amp;O4368</f>
        <v>61310 1150</v>
      </c>
      <c r="R4368" s="346" t="str">
        <f aca="false">N4368&amp;" "&amp;M4368&amp;" "&amp;O4368</f>
        <v>61310 2 1150</v>
      </c>
    </row>
    <row r="4369" customFormat="false" ht="11.25" hidden="false" customHeight="true" outlineLevel="0" collapsed="false">
      <c r="K4369" s="0" t="n">
        <v>2015</v>
      </c>
      <c r="L4369" s="0" t="n">
        <v>88</v>
      </c>
      <c r="M4369" s="0" t="n">
        <v>2</v>
      </c>
      <c r="N4369" s="0" t="n">
        <v>61320</v>
      </c>
      <c r="O4369" s="0" t="n">
        <v>1122</v>
      </c>
      <c r="P4369" s="346" t="n">
        <v>21.69</v>
      </c>
      <c r="Q4369" s="346" t="str">
        <f aca="false">N4369&amp;" "&amp;O4369</f>
        <v>61320 1122</v>
      </c>
      <c r="R4369" s="346" t="str">
        <f aca="false">N4369&amp;" "&amp;M4369&amp;" "&amp;O4369</f>
        <v>61320 2 1122</v>
      </c>
    </row>
    <row r="4370" customFormat="false" ht="11.25" hidden="false" customHeight="true" outlineLevel="0" collapsed="false">
      <c r="K4370" s="0" t="n">
        <v>2015</v>
      </c>
      <c r="L4370" s="0" t="n">
        <v>88</v>
      </c>
      <c r="M4370" s="0" t="n">
        <v>2</v>
      </c>
      <c r="N4370" s="0" t="n">
        <v>61320</v>
      </c>
      <c r="O4370" s="0" t="n">
        <v>1140</v>
      </c>
      <c r="P4370" s="346" t="n">
        <v>18</v>
      </c>
      <c r="Q4370" s="346" t="str">
        <f aca="false">N4370&amp;" "&amp;O4370</f>
        <v>61320 1140</v>
      </c>
      <c r="R4370" s="346" t="str">
        <f aca="false">N4370&amp;" "&amp;M4370&amp;" "&amp;O4370</f>
        <v>61320 2 1140</v>
      </c>
    </row>
    <row r="4371" customFormat="false" ht="11.25" hidden="false" customHeight="true" outlineLevel="0" collapsed="false">
      <c r="K4371" s="0" t="n">
        <v>2015</v>
      </c>
      <c r="L4371" s="0" t="n">
        <v>88</v>
      </c>
      <c r="M4371" s="0" t="n">
        <v>2</v>
      </c>
      <c r="N4371" s="0" t="n">
        <v>61320</v>
      </c>
      <c r="O4371" s="0" t="n">
        <v>1150</v>
      </c>
      <c r="P4371" s="346" t="n">
        <v>4.69</v>
      </c>
      <c r="Q4371" s="346" t="str">
        <f aca="false">N4371&amp;" "&amp;O4371</f>
        <v>61320 1150</v>
      </c>
      <c r="R4371" s="346" t="str">
        <f aca="false">N4371&amp;" "&amp;M4371&amp;" "&amp;O4371</f>
        <v>61320 2 1150</v>
      </c>
    </row>
    <row r="4372" customFormat="false" ht="11.25" hidden="false" customHeight="true" outlineLevel="0" collapsed="false">
      <c r="K4372" s="0" t="n">
        <v>2015</v>
      </c>
      <c r="L4372" s="0" t="n">
        <v>88</v>
      </c>
      <c r="M4372" s="0" t="n">
        <v>2</v>
      </c>
      <c r="N4372" s="0" t="n">
        <v>61410</v>
      </c>
      <c r="O4372" s="0" t="n">
        <v>1126</v>
      </c>
      <c r="P4372" s="346" t="n">
        <v>22.12</v>
      </c>
      <c r="Q4372" s="346" t="str">
        <f aca="false">N4372&amp;" "&amp;O4372</f>
        <v>61410 1126</v>
      </c>
      <c r="R4372" s="346" t="str">
        <f aca="false">N4372&amp;" "&amp;M4372&amp;" "&amp;O4372</f>
        <v>61410 2 1126</v>
      </c>
    </row>
    <row r="4373" customFormat="false" ht="11.25" hidden="false" customHeight="true" outlineLevel="0" collapsed="false">
      <c r="K4373" s="0" t="n">
        <v>2015</v>
      </c>
      <c r="L4373" s="0" t="n">
        <v>88</v>
      </c>
      <c r="M4373" s="0" t="n">
        <v>2</v>
      </c>
      <c r="N4373" s="0" t="n">
        <v>61410</v>
      </c>
      <c r="O4373" s="0" t="n">
        <v>1127</v>
      </c>
      <c r="P4373" s="346" t="n">
        <v>18.66</v>
      </c>
      <c r="Q4373" s="346" t="str">
        <f aca="false">N4373&amp;" "&amp;O4373</f>
        <v>61410 1127</v>
      </c>
      <c r="R4373" s="346" t="str">
        <f aca="false">N4373&amp;" "&amp;M4373&amp;" "&amp;O4373</f>
        <v>61410 2 1127</v>
      </c>
    </row>
    <row r="4374" customFormat="false" ht="11.25" hidden="false" customHeight="true" outlineLevel="0" collapsed="false">
      <c r="K4374" s="0" t="n">
        <v>2015</v>
      </c>
      <c r="L4374" s="0" t="n">
        <v>88</v>
      </c>
      <c r="M4374" s="0" t="n">
        <v>2</v>
      </c>
      <c r="N4374" s="0" t="n">
        <v>61410</v>
      </c>
      <c r="O4374" s="0" t="n">
        <v>1140</v>
      </c>
      <c r="P4374" s="346" t="n">
        <v>9.08</v>
      </c>
      <c r="Q4374" s="346" t="str">
        <f aca="false">N4374&amp;" "&amp;O4374</f>
        <v>61410 1140</v>
      </c>
      <c r="R4374" s="346" t="str">
        <f aca="false">N4374&amp;" "&amp;M4374&amp;" "&amp;O4374</f>
        <v>61410 2 1140</v>
      </c>
    </row>
    <row r="4375" customFormat="false" ht="11.25" hidden="false" customHeight="true" outlineLevel="0" collapsed="false">
      <c r="K4375" s="0" t="n">
        <v>2015</v>
      </c>
      <c r="L4375" s="0" t="n">
        <v>88</v>
      </c>
      <c r="M4375" s="0" t="n">
        <v>2</v>
      </c>
      <c r="N4375" s="0" t="n">
        <v>61410</v>
      </c>
      <c r="O4375" s="0" t="n">
        <v>1150</v>
      </c>
      <c r="P4375" s="346" t="n">
        <v>44.77</v>
      </c>
      <c r="Q4375" s="346" t="str">
        <f aca="false">N4375&amp;" "&amp;O4375</f>
        <v>61410 1150</v>
      </c>
      <c r="R4375" s="346" t="str">
        <f aca="false">N4375&amp;" "&amp;M4375&amp;" "&amp;O4375</f>
        <v>61410 2 1150</v>
      </c>
    </row>
    <row r="4376" customFormat="false" ht="11.25" hidden="false" customHeight="true" outlineLevel="0" collapsed="false">
      <c r="K4376" s="0" t="n">
        <v>2015</v>
      </c>
      <c r="L4376" s="0" t="n">
        <v>88</v>
      </c>
      <c r="M4376" s="0" t="n">
        <v>3</v>
      </c>
      <c r="N4376" s="0" t="n">
        <v>61100</v>
      </c>
      <c r="O4376" s="0" t="n">
        <v>1120</v>
      </c>
      <c r="P4376" s="346" t="n">
        <v>637.66</v>
      </c>
      <c r="Q4376" s="346" t="str">
        <f aca="false">N4376&amp;" "&amp;O4376</f>
        <v>61100 1120</v>
      </c>
      <c r="R4376" s="346" t="str">
        <f aca="false">N4376&amp;" "&amp;M4376&amp;" "&amp;O4376</f>
        <v>61100 3 1120</v>
      </c>
    </row>
    <row r="4377" customFormat="false" ht="11.25" hidden="false" customHeight="true" outlineLevel="0" collapsed="false">
      <c r="K4377" s="0" t="n">
        <v>2015</v>
      </c>
      <c r="L4377" s="0" t="n">
        <v>88</v>
      </c>
      <c r="M4377" s="0" t="n">
        <v>3</v>
      </c>
      <c r="N4377" s="0" t="n">
        <v>61100</v>
      </c>
      <c r="O4377" s="0" t="n">
        <v>1151</v>
      </c>
      <c r="P4377" s="346" t="n">
        <v>80.08</v>
      </c>
      <c r="Q4377" s="346" t="str">
        <f aca="false">N4377&amp;" "&amp;O4377</f>
        <v>61100 1151</v>
      </c>
      <c r="R4377" s="346" t="str">
        <f aca="false">N4377&amp;" "&amp;M4377&amp;" "&amp;O4377</f>
        <v>61100 3 1151</v>
      </c>
    </row>
    <row r="4378" customFormat="false" ht="11.25" hidden="false" customHeight="true" outlineLevel="0" collapsed="false">
      <c r="K4378" s="0" t="n">
        <v>2015</v>
      </c>
      <c r="L4378" s="0" t="n">
        <v>88</v>
      </c>
      <c r="M4378" s="0" t="n">
        <v>3</v>
      </c>
      <c r="N4378" s="0" t="n">
        <v>61100</v>
      </c>
      <c r="O4378" s="0" t="n">
        <v>1520</v>
      </c>
      <c r="P4378" s="346" t="n">
        <v>51.35</v>
      </c>
      <c r="Q4378" s="346" t="str">
        <f aca="false">N4378&amp;" "&amp;O4378</f>
        <v>61100 1520</v>
      </c>
      <c r="R4378" s="346" t="str">
        <f aca="false">N4378&amp;" "&amp;M4378&amp;" "&amp;O4378</f>
        <v>61100 3 1520</v>
      </c>
    </row>
    <row r="4379" customFormat="false" ht="11.25" hidden="false" customHeight="true" outlineLevel="0" collapsed="false">
      <c r="K4379" s="0" t="n">
        <v>2015</v>
      </c>
      <c r="L4379" s="0" t="n">
        <v>88</v>
      </c>
      <c r="M4379" s="0" t="n">
        <v>3</v>
      </c>
      <c r="N4379" s="0" t="n">
        <v>61210</v>
      </c>
      <c r="O4379" s="0" t="n">
        <v>1120</v>
      </c>
      <c r="P4379" s="346" t="n">
        <v>29.85</v>
      </c>
      <c r="Q4379" s="346" t="str">
        <f aca="false">N4379&amp;" "&amp;O4379</f>
        <v>61210 1120</v>
      </c>
      <c r="R4379" s="346" t="str">
        <f aca="false">N4379&amp;" "&amp;M4379&amp;" "&amp;O4379</f>
        <v>61210 3 1120</v>
      </c>
    </row>
    <row r="4380" customFormat="false" ht="11.25" hidden="false" customHeight="true" outlineLevel="0" collapsed="false">
      <c r="K4380" s="0" t="n">
        <v>2015</v>
      </c>
      <c r="L4380" s="0" t="n">
        <v>88</v>
      </c>
      <c r="M4380" s="0" t="n">
        <v>3</v>
      </c>
      <c r="N4380" s="0" t="n">
        <v>61210</v>
      </c>
      <c r="O4380" s="0" t="n">
        <v>1150</v>
      </c>
      <c r="P4380" s="346" t="n">
        <v>12.29</v>
      </c>
      <c r="Q4380" s="346" t="str">
        <f aca="false">N4380&amp;" "&amp;O4380</f>
        <v>61210 1150</v>
      </c>
      <c r="R4380" s="346" t="str">
        <f aca="false">N4380&amp;" "&amp;M4380&amp;" "&amp;O4380</f>
        <v>61210 3 1150</v>
      </c>
    </row>
    <row r="4381" customFormat="false" ht="11.25" hidden="false" customHeight="true" outlineLevel="0" collapsed="false">
      <c r="K4381" s="0" t="n">
        <v>2015</v>
      </c>
      <c r="L4381" s="0" t="n">
        <v>88</v>
      </c>
      <c r="M4381" s="0" t="n">
        <v>3</v>
      </c>
      <c r="N4381" s="0" t="n">
        <v>61210</v>
      </c>
      <c r="O4381" s="0" t="n">
        <v>1520</v>
      </c>
      <c r="P4381" s="346" t="n">
        <v>0.5</v>
      </c>
      <c r="Q4381" s="346" t="str">
        <f aca="false">N4381&amp;" "&amp;O4381</f>
        <v>61210 1520</v>
      </c>
      <c r="R4381" s="346" t="str">
        <f aca="false">N4381&amp;" "&amp;M4381&amp;" "&amp;O4381</f>
        <v>61210 3 1520</v>
      </c>
    </row>
    <row r="4382" customFormat="false" ht="11.25" hidden="false" customHeight="true" outlineLevel="0" collapsed="false">
      <c r="K4382" s="0" t="n">
        <v>2015</v>
      </c>
      <c r="L4382" s="0" t="n">
        <v>88</v>
      </c>
      <c r="M4382" s="0" t="n">
        <v>3</v>
      </c>
      <c r="N4382" s="0" t="n">
        <v>61220</v>
      </c>
      <c r="O4382" s="0" t="n">
        <v>1110</v>
      </c>
      <c r="P4382" s="346" t="n">
        <v>1</v>
      </c>
      <c r="Q4382" s="346" t="str">
        <f aca="false">N4382&amp;" "&amp;O4382</f>
        <v>61220 1110</v>
      </c>
      <c r="R4382" s="346" t="str">
        <f aca="false">N4382&amp;" "&amp;M4382&amp;" "&amp;O4382</f>
        <v>61220 3 1110</v>
      </c>
    </row>
    <row r="4383" customFormat="false" ht="11.25" hidden="false" customHeight="true" outlineLevel="0" collapsed="false">
      <c r="K4383" s="0" t="n">
        <v>2015</v>
      </c>
      <c r="L4383" s="0" t="n">
        <v>88</v>
      </c>
      <c r="M4383" s="0" t="n">
        <v>3</v>
      </c>
      <c r="N4383" s="0" t="n">
        <v>61220</v>
      </c>
      <c r="O4383" s="0" t="n">
        <v>1130</v>
      </c>
      <c r="P4383" s="346" t="n">
        <v>7.86</v>
      </c>
      <c r="Q4383" s="346" t="str">
        <f aca="false">N4383&amp;" "&amp;O4383</f>
        <v>61220 1130</v>
      </c>
      <c r="R4383" s="346" t="str">
        <f aca="false">N4383&amp;" "&amp;M4383&amp;" "&amp;O4383</f>
        <v>61220 3 1130</v>
      </c>
    </row>
    <row r="4384" customFormat="false" ht="11.25" hidden="false" customHeight="true" outlineLevel="0" collapsed="false">
      <c r="K4384" s="0" t="n">
        <v>2015</v>
      </c>
      <c r="L4384" s="0" t="n">
        <v>88</v>
      </c>
      <c r="M4384" s="0" t="n">
        <v>3</v>
      </c>
      <c r="N4384" s="0" t="n">
        <v>61230</v>
      </c>
      <c r="O4384" s="0" t="n">
        <v>1120</v>
      </c>
      <c r="P4384" s="346" t="n">
        <v>1.81</v>
      </c>
      <c r="Q4384" s="346" t="str">
        <f aca="false">N4384&amp;" "&amp;O4384</f>
        <v>61230 1120</v>
      </c>
      <c r="R4384" s="346" t="str">
        <f aca="false">N4384&amp;" "&amp;M4384&amp;" "&amp;O4384</f>
        <v>61230 3 1120</v>
      </c>
    </row>
    <row r="4385" customFormat="false" ht="11.25" hidden="false" customHeight="true" outlineLevel="0" collapsed="false">
      <c r="K4385" s="0" t="n">
        <v>2015</v>
      </c>
      <c r="L4385" s="0" t="n">
        <v>88</v>
      </c>
      <c r="M4385" s="0" t="n">
        <v>3</v>
      </c>
      <c r="N4385" s="0" t="n">
        <v>61310</v>
      </c>
      <c r="O4385" s="0" t="n">
        <v>1110</v>
      </c>
      <c r="P4385" s="346" t="n">
        <v>2.78</v>
      </c>
      <c r="Q4385" s="346" t="str">
        <f aca="false">N4385&amp;" "&amp;O4385</f>
        <v>61310 1110</v>
      </c>
      <c r="R4385" s="346" t="str">
        <f aca="false">N4385&amp;" "&amp;M4385&amp;" "&amp;O4385</f>
        <v>61310 3 1110</v>
      </c>
    </row>
    <row r="4386" customFormat="false" ht="11.25" hidden="false" customHeight="true" outlineLevel="0" collapsed="false">
      <c r="K4386" s="0" t="n">
        <v>2015</v>
      </c>
      <c r="L4386" s="0" t="n">
        <v>88</v>
      </c>
      <c r="M4386" s="0" t="n">
        <v>3</v>
      </c>
      <c r="N4386" s="0" t="n">
        <v>61310</v>
      </c>
      <c r="O4386" s="0" t="n">
        <v>1120</v>
      </c>
      <c r="P4386" s="346" t="n">
        <v>6.26</v>
      </c>
      <c r="Q4386" s="346" t="str">
        <f aca="false">N4386&amp;" "&amp;O4386</f>
        <v>61310 1120</v>
      </c>
      <c r="R4386" s="346" t="str">
        <f aca="false">N4386&amp;" "&amp;M4386&amp;" "&amp;O4386</f>
        <v>61310 3 1120</v>
      </c>
    </row>
    <row r="4387" customFormat="false" ht="11.25" hidden="false" customHeight="true" outlineLevel="0" collapsed="false">
      <c r="K4387" s="0" t="n">
        <v>2015</v>
      </c>
      <c r="L4387" s="0" t="n">
        <v>88</v>
      </c>
      <c r="M4387" s="0" t="n">
        <v>3</v>
      </c>
      <c r="N4387" s="0" t="n">
        <v>61310</v>
      </c>
      <c r="O4387" s="0" t="n">
        <v>1150</v>
      </c>
      <c r="P4387" s="346" t="n">
        <v>3.32</v>
      </c>
      <c r="Q4387" s="346" t="str">
        <f aca="false">N4387&amp;" "&amp;O4387</f>
        <v>61310 1150</v>
      </c>
      <c r="R4387" s="346" t="str">
        <f aca="false">N4387&amp;" "&amp;M4387&amp;" "&amp;O4387</f>
        <v>61310 3 1150</v>
      </c>
    </row>
    <row r="4388" customFormat="false" ht="11.25" hidden="false" customHeight="true" outlineLevel="0" collapsed="false">
      <c r="K4388" s="0" t="n">
        <v>2015</v>
      </c>
      <c r="L4388" s="0" t="n">
        <v>88</v>
      </c>
      <c r="M4388" s="0" t="n">
        <v>3</v>
      </c>
      <c r="N4388" s="0" t="n">
        <v>61320</v>
      </c>
      <c r="O4388" s="0" t="n">
        <v>1122</v>
      </c>
      <c r="P4388" s="346" t="n">
        <v>12.31</v>
      </c>
      <c r="Q4388" s="346" t="str">
        <f aca="false">N4388&amp;" "&amp;O4388</f>
        <v>61320 1122</v>
      </c>
      <c r="R4388" s="346" t="str">
        <f aca="false">N4388&amp;" "&amp;M4388&amp;" "&amp;O4388</f>
        <v>61320 3 1122</v>
      </c>
    </row>
    <row r="4389" customFormat="false" ht="11.25" hidden="false" customHeight="true" outlineLevel="0" collapsed="false">
      <c r="K4389" s="0" t="n">
        <v>2015</v>
      </c>
      <c r="L4389" s="0" t="n">
        <v>88</v>
      </c>
      <c r="M4389" s="0" t="n">
        <v>3</v>
      </c>
      <c r="N4389" s="0" t="n">
        <v>61320</v>
      </c>
      <c r="O4389" s="0" t="n">
        <v>1150</v>
      </c>
      <c r="P4389" s="346" t="n">
        <v>7.31</v>
      </c>
      <c r="Q4389" s="346" t="str">
        <f aca="false">N4389&amp;" "&amp;O4389</f>
        <v>61320 1150</v>
      </c>
      <c r="R4389" s="346" t="str">
        <f aca="false">N4389&amp;" "&amp;M4389&amp;" "&amp;O4389</f>
        <v>61320 3 1150</v>
      </c>
    </row>
    <row r="4390" customFormat="false" ht="11.25" hidden="false" customHeight="true" outlineLevel="0" collapsed="false">
      <c r="K4390" s="0" t="n">
        <v>2015</v>
      </c>
      <c r="L4390" s="0" t="n">
        <v>88</v>
      </c>
      <c r="M4390" s="0" t="n">
        <v>3</v>
      </c>
      <c r="N4390" s="0" t="n">
        <v>61410</v>
      </c>
      <c r="O4390" s="0" t="n">
        <v>1126</v>
      </c>
      <c r="P4390" s="346" t="n">
        <v>8.65</v>
      </c>
      <c r="Q4390" s="346" t="str">
        <f aca="false">N4390&amp;" "&amp;O4390</f>
        <v>61410 1126</v>
      </c>
      <c r="R4390" s="346" t="str">
        <f aca="false">N4390&amp;" "&amp;M4390&amp;" "&amp;O4390</f>
        <v>61410 3 1126</v>
      </c>
    </row>
    <row r="4391" customFormat="false" ht="11.25" hidden="false" customHeight="true" outlineLevel="0" collapsed="false">
      <c r="K4391" s="0" t="n">
        <v>2015</v>
      </c>
      <c r="L4391" s="0" t="n">
        <v>88</v>
      </c>
      <c r="M4391" s="0" t="n">
        <v>3</v>
      </c>
      <c r="N4391" s="0" t="n">
        <v>61410</v>
      </c>
      <c r="O4391" s="0" t="n">
        <v>1127</v>
      </c>
      <c r="P4391" s="346" t="n">
        <v>18.13</v>
      </c>
      <c r="Q4391" s="346" t="str">
        <f aca="false">N4391&amp;" "&amp;O4391</f>
        <v>61410 1127</v>
      </c>
      <c r="R4391" s="346" t="str">
        <f aca="false">N4391&amp;" "&amp;M4391&amp;" "&amp;O4391</f>
        <v>61410 3 1127</v>
      </c>
    </row>
    <row r="4392" customFormat="false" ht="11.25" hidden="false" customHeight="true" outlineLevel="0" collapsed="false">
      <c r="K4392" s="0" t="n">
        <v>2015</v>
      </c>
      <c r="L4392" s="0" t="n">
        <v>88</v>
      </c>
      <c r="M4392" s="0" t="n">
        <v>3</v>
      </c>
      <c r="N4392" s="0" t="n">
        <v>61410</v>
      </c>
      <c r="O4392" s="0" t="n">
        <v>1140</v>
      </c>
      <c r="P4392" s="346" t="n">
        <v>4.75</v>
      </c>
      <c r="Q4392" s="346" t="str">
        <f aca="false">N4392&amp;" "&amp;O4392</f>
        <v>61410 1140</v>
      </c>
      <c r="R4392" s="346" t="str">
        <f aca="false">N4392&amp;" "&amp;M4392&amp;" "&amp;O4392</f>
        <v>61410 3 1140</v>
      </c>
    </row>
    <row r="4393" customFormat="false" ht="11.25" hidden="false" customHeight="true" outlineLevel="0" collapsed="false">
      <c r="K4393" s="0" t="n">
        <v>2015</v>
      </c>
      <c r="L4393" s="0" t="n">
        <v>88</v>
      </c>
      <c r="M4393" s="0" t="n">
        <v>3</v>
      </c>
      <c r="N4393" s="0" t="n">
        <v>61410</v>
      </c>
      <c r="O4393" s="0" t="n">
        <v>1150</v>
      </c>
      <c r="P4393" s="346" t="n">
        <v>27.14</v>
      </c>
      <c r="Q4393" s="346" t="str">
        <f aca="false">N4393&amp;" "&amp;O4393</f>
        <v>61410 1150</v>
      </c>
      <c r="R4393" s="346" t="str">
        <f aca="false">N4393&amp;" "&amp;M4393&amp;" "&amp;O4393</f>
        <v>61410 3 1150</v>
      </c>
    </row>
    <row r="4394" customFormat="false" ht="11.25" hidden="false" customHeight="true" outlineLevel="0" collapsed="false">
      <c r="K4394" s="0" t="n">
        <v>2015</v>
      </c>
      <c r="L4394" s="0" t="n">
        <v>88</v>
      </c>
      <c r="M4394" s="0" t="n">
        <v>9</v>
      </c>
      <c r="N4394" s="0" t="n">
        <v>61100</v>
      </c>
      <c r="O4394" s="0" t="n">
        <v>1110</v>
      </c>
      <c r="P4394" s="346" t="n">
        <v>1</v>
      </c>
      <c r="Q4394" s="346" t="str">
        <f aca="false">N4394&amp;" "&amp;O4394</f>
        <v>61100 1110</v>
      </c>
      <c r="R4394" s="346" t="str">
        <f aca="false">N4394&amp;" "&amp;M4394&amp;" "&amp;O4394</f>
        <v>61100 9 1110</v>
      </c>
    </row>
    <row r="4395" customFormat="false" ht="11.25" hidden="false" customHeight="true" outlineLevel="0" collapsed="false">
      <c r="K4395" s="0" t="n">
        <v>2015</v>
      </c>
      <c r="L4395" s="0" t="n">
        <v>88</v>
      </c>
      <c r="M4395" s="0" t="n">
        <v>9</v>
      </c>
      <c r="N4395" s="0" t="n">
        <v>61100</v>
      </c>
      <c r="O4395" s="0" t="n">
        <v>1120</v>
      </c>
      <c r="P4395" s="346" t="n">
        <v>14.61</v>
      </c>
      <c r="Q4395" s="346" t="str">
        <f aca="false">N4395&amp;" "&amp;O4395</f>
        <v>61100 1120</v>
      </c>
      <c r="R4395" s="346" t="str">
        <f aca="false">N4395&amp;" "&amp;M4395&amp;" "&amp;O4395</f>
        <v>61100 9 1120</v>
      </c>
    </row>
    <row r="4396" customFormat="false" ht="11.25" hidden="false" customHeight="true" outlineLevel="0" collapsed="false">
      <c r="K4396" s="0" t="n">
        <v>2015</v>
      </c>
      <c r="L4396" s="0" t="n">
        <v>88</v>
      </c>
      <c r="M4396" s="0" t="n">
        <v>9</v>
      </c>
      <c r="N4396" s="0" t="n">
        <v>61100</v>
      </c>
      <c r="O4396" s="0" t="n">
        <v>1140</v>
      </c>
      <c r="P4396" s="346" t="n">
        <v>0.04</v>
      </c>
      <c r="Q4396" s="346" t="str">
        <f aca="false">N4396&amp;" "&amp;O4396</f>
        <v>61100 1140</v>
      </c>
      <c r="R4396" s="346" t="str">
        <f aca="false">N4396&amp;" "&amp;M4396&amp;" "&amp;O4396</f>
        <v>61100 9 1140</v>
      </c>
    </row>
    <row r="4397" customFormat="false" ht="11.25" hidden="false" customHeight="true" outlineLevel="0" collapsed="false">
      <c r="K4397" s="0" t="n">
        <v>2015</v>
      </c>
      <c r="L4397" s="0" t="n">
        <v>88</v>
      </c>
      <c r="M4397" s="0" t="n">
        <v>9</v>
      </c>
      <c r="N4397" s="0" t="n">
        <v>61100</v>
      </c>
      <c r="O4397" s="0" t="n">
        <v>1150</v>
      </c>
      <c r="P4397" s="346" t="n">
        <v>2.87</v>
      </c>
      <c r="Q4397" s="346" t="str">
        <f aca="false">N4397&amp;" "&amp;O4397</f>
        <v>61100 1150</v>
      </c>
      <c r="R4397" s="346" t="str">
        <f aca="false">N4397&amp;" "&amp;M4397&amp;" "&amp;O4397</f>
        <v>61100 9 1150</v>
      </c>
    </row>
    <row r="4398" customFormat="false" ht="11.25" hidden="false" customHeight="true" outlineLevel="0" collapsed="false">
      <c r="K4398" s="0" t="n">
        <v>2015</v>
      </c>
      <c r="L4398" s="0" t="n">
        <v>88</v>
      </c>
      <c r="M4398" s="0" t="n">
        <v>9</v>
      </c>
      <c r="N4398" s="0" t="n">
        <v>61100</v>
      </c>
      <c r="O4398" s="0" t="n">
        <v>1151</v>
      </c>
      <c r="P4398" s="346" t="n">
        <v>11.94</v>
      </c>
      <c r="Q4398" s="346" t="str">
        <f aca="false">N4398&amp;" "&amp;O4398</f>
        <v>61100 1151</v>
      </c>
      <c r="R4398" s="346" t="str">
        <f aca="false">N4398&amp;" "&amp;M4398&amp;" "&amp;O4398</f>
        <v>61100 9 1151</v>
      </c>
    </row>
    <row r="4399" customFormat="false" ht="11.25" hidden="false" customHeight="true" outlineLevel="0" collapsed="false">
      <c r="K4399" s="0" t="n">
        <v>2015</v>
      </c>
      <c r="L4399" s="0" t="n">
        <v>88</v>
      </c>
      <c r="M4399" s="0" t="n">
        <v>9</v>
      </c>
      <c r="N4399" s="0" t="n">
        <v>61100</v>
      </c>
      <c r="O4399" s="0" t="n">
        <v>1520</v>
      </c>
      <c r="P4399" s="346" t="n">
        <v>1.21</v>
      </c>
      <c r="Q4399" s="346" t="str">
        <f aca="false">N4399&amp;" "&amp;O4399</f>
        <v>61100 1520</v>
      </c>
      <c r="R4399" s="346" t="str">
        <f aca="false">N4399&amp;" "&amp;M4399&amp;" "&amp;O4399</f>
        <v>61100 9 1520</v>
      </c>
    </row>
    <row r="4400" customFormat="false" ht="11.25" hidden="false" customHeight="true" outlineLevel="0" collapsed="false">
      <c r="K4400" s="0" t="n">
        <v>2015</v>
      </c>
      <c r="L4400" s="0" t="n">
        <v>88</v>
      </c>
      <c r="M4400" s="0" t="n">
        <v>9</v>
      </c>
      <c r="N4400" s="0" t="n">
        <v>62100</v>
      </c>
      <c r="O4400" s="0" t="n">
        <v>1110</v>
      </c>
      <c r="P4400" s="346" t="n">
        <v>6.96</v>
      </c>
      <c r="Q4400" s="346" t="str">
        <f aca="false">N4400&amp;" "&amp;O4400</f>
        <v>62100 1110</v>
      </c>
      <c r="R4400" s="346" t="str">
        <f aca="false">N4400&amp;" "&amp;M4400&amp;" "&amp;O4400</f>
        <v>62100 9 1110</v>
      </c>
    </row>
    <row r="4401" customFormat="false" ht="11.25" hidden="false" customHeight="true" outlineLevel="0" collapsed="false">
      <c r="K4401" s="0" t="n">
        <v>2015</v>
      </c>
      <c r="L4401" s="0" t="n">
        <v>88</v>
      </c>
      <c r="M4401" s="0" t="n">
        <v>9</v>
      </c>
      <c r="N4401" s="0" t="n">
        <v>62100</v>
      </c>
      <c r="O4401" s="0" t="n">
        <v>1111</v>
      </c>
      <c r="P4401" s="346" t="n">
        <v>7</v>
      </c>
      <c r="Q4401" s="346" t="str">
        <f aca="false">N4401&amp;" "&amp;O4401</f>
        <v>62100 1111</v>
      </c>
      <c r="R4401" s="346" t="str">
        <f aca="false">N4401&amp;" "&amp;M4401&amp;" "&amp;O4401</f>
        <v>62100 9 1111</v>
      </c>
    </row>
    <row r="4402" customFormat="false" ht="11.25" hidden="false" customHeight="true" outlineLevel="0" collapsed="false">
      <c r="K4402" s="0" t="n">
        <v>2015</v>
      </c>
      <c r="L4402" s="0" t="n">
        <v>88</v>
      </c>
      <c r="M4402" s="0" t="n">
        <v>9</v>
      </c>
      <c r="N4402" s="0" t="n">
        <v>62100</v>
      </c>
      <c r="O4402" s="0" t="n">
        <v>1112</v>
      </c>
      <c r="P4402" s="346" t="n">
        <v>1</v>
      </c>
      <c r="Q4402" s="346" t="str">
        <f aca="false">N4402&amp;" "&amp;O4402</f>
        <v>62100 1112</v>
      </c>
      <c r="R4402" s="346" t="str">
        <f aca="false">N4402&amp;" "&amp;M4402&amp;" "&amp;O4402</f>
        <v>62100 9 1112</v>
      </c>
    </row>
    <row r="4403" customFormat="false" ht="11.25" hidden="false" customHeight="true" outlineLevel="0" collapsed="false">
      <c r="K4403" s="0" t="n">
        <v>2015</v>
      </c>
      <c r="L4403" s="0" t="n">
        <v>88</v>
      </c>
      <c r="M4403" s="0" t="n">
        <v>9</v>
      </c>
      <c r="N4403" s="0" t="n">
        <v>62100</v>
      </c>
      <c r="O4403" s="0" t="n">
        <v>1113</v>
      </c>
      <c r="P4403" s="346" t="n">
        <v>1</v>
      </c>
      <c r="Q4403" s="346" t="str">
        <f aca="false">N4403&amp;" "&amp;O4403</f>
        <v>62100 1113</v>
      </c>
      <c r="R4403" s="346" t="str">
        <f aca="false">N4403&amp;" "&amp;M4403&amp;" "&amp;O4403</f>
        <v>62100 9 1113</v>
      </c>
    </row>
    <row r="4404" customFormat="false" ht="11.25" hidden="false" customHeight="true" outlineLevel="0" collapsed="false">
      <c r="K4404" s="0" t="n">
        <v>2015</v>
      </c>
      <c r="L4404" s="0" t="n">
        <v>88</v>
      </c>
      <c r="M4404" s="0" t="n">
        <v>9</v>
      </c>
      <c r="N4404" s="0" t="n">
        <v>62100</v>
      </c>
      <c r="O4404" s="0" t="n">
        <v>1130</v>
      </c>
      <c r="P4404" s="346" t="n">
        <v>5.93</v>
      </c>
      <c r="Q4404" s="346" t="str">
        <f aca="false">N4404&amp;" "&amp;O4404</f>
        <v>62100 1130</v>
      </c>
      <c r="R4404" s="346" t="str">
        <f aca="false">N4404&amp;" "&amp;M4404&amp;" "&amp;O4404</f>
        <v>62100 9 1130</v>
      </c>
    </row>
    <row r="4405" customFormat="false" ht="11.25" hidden="false" customHeight="true" outlineLevel="0" collapsed="false">
      <c r="K4405" s="0" t="n">
        <v>2015</v>
      </c>
      <c r="L4405" s="0" t="n">
        <v>88</v>
      </c>
      <c r="M4405" s="0" t="n">
        <v>9</v>
      </c>
      <c r="N4405" s="0" t="n">
        <v>62100</v>
      </c>
      <c r="O4405" s="0" t="n">
        <v>1140</v>
      </c>
      <c r="P4405" s="346" t="n">
        <v>1</v>
      </c>
      <c r="Q4405" s="346" t="str">
        <f aca="false">N4405&amp;" "&amp;O4405</f>
        <v>62100 1140</v>
      </c>
      <c r="R4405" s="346" t="str">
        <f aca="false">N4405&amp;" "&amp;M4405&amp;" "&amp;O4405</f>
        <v>62100 9 1140</v>
      </c>
    </row>
    <row r="4406" customFormat="false" ht="11.25" hidden="false" customHeight="true" outlineLevel="0" collapsed="false">
      <c r="K4406" s="0" t="n">
        <v>2015</v>
      </c>
      <c r="L4406" s="0" t="n">
        <v>88</v>
      </c>
      <c r="M4406" s="0" t="n">
        <v>9</v>
      </c>
      <c r="N4406" s="0" t="n">
        <v>62100</v>
      </c>
      <c r="O4406" s="0" t="n">
        <v>1150</v>
      </c>
      <c r="P4406" s="346" t="n">
        <v>20.87</v>
      </c>
      <c r="Q4406" s="346" t="str">
        <f aca="false">N4406&amp;" "&amp;O4406</f>
        <v>62100 1150</v>
      </c>
      <c r="R4406" s="346" t="str">
        <f aca="false">N4406&amp;" "&amp;M4406&amp;" "&amp;O4406</f>
        <v>62100 9 1150</v>
      </c>
    </row>
    <row r="4407" customFormat="false" ht="11.25" hidden="false" customHeight="true" outlineLevel="0" collapsed="false">
      <c r="K4407" s="0" t="n">
        <v>2015</v>
      </c>
      <c r="L4407" s="0" t="n">
        <v>88</v>
      </c>
      <c r="M4407" s="0" t="n">
        <v>9</v>
      </c>
      <c r="N4407" s="0" t="n">
        <v>62200</v>
      </c>
      <c r="O4407" s="0" t="n">
        <v>1110</v>
      </c>
      <c r="P4407" s="346" t="n">
        <v>0.05</v>
      </c>
      <c r="Q4407" s="346" t="str">
        <f aca="false">N4407&amp;" "&amp;O4407</f>
        <v>62200 1110</v>
      </c>
      <c r="R4407" s="346" t="str">
        <f aca="false">N4407&amp;" "&amp;M4407&amp;" "&amp;O4407</f>
        <v>62200 9 1110</v>
      </c>
    </row>
    <row r="4408" customFormat="false" ht="11.25" hidden="false" customHeight="true" outlineLevel="0" collapsed="false">
      <c r="K4408" s="0" t="n">
        <v>2015</v>
      </c>
      <c r="L4408" s="0" t="n">
        <v>88</v>
      </c>
      <c r="M4408" s="0" t="n">
        <v>9</v>
      </c>
      <c r="N4408" s="0" t="n">
        <v>62200</v>
      </c>
      <c r="O4408" s="0" t="n">
        <v>1130</v>
      </c>
      <c r="P4408" s="346" t="n">
        <v>8.31</v>
      </c>
      <c r="Q4408" s="346" t="str">
        <f aca="false">N4408&amp;" "&amp;O4408</f>
        <v>62200 1130</v>
      </c>
      <c r="R4408" s="346" t="str">
        <f aca="false">N4408&amp;" "&amp;M4408&amp;" "&amp;O4408</f>
        <v>62200 9 1130</v>
      </c>
    </row>
    <row r="4409" customFormat="false" ht="11.25" hidden="false" customHeight="true" outlineLevel="0" collapsed="false">
      <c r="K4409" s="0" t="n">
        <v>2015</v>
      </c>
      <c r="L4409" s="0" t="n">
        <v>88</v>
      </c>
      <c r="M4409" s="0" t="n">
        <v>9</v>
      </c>
      <c r="N4409" s="0" t="n">
        <v>62200</v>
      </c>
      <c r="O4409" s="0" t="n">
        <v>1131</v>
      </c>
      <c r="P4409" s="346" t="n">
        <v>29.86</v>
      </c>
      <c r="Q4409" s="346" t="str">
        <f aca="false">N4409&amp;" "&amp;O4409</f>
        <v>62200 1131</v>
      </c>
      <c r="R4409" s="346" t="str">
        <f aca="false">N4409&amp;" "&amp;M4409&amp;" "&amp;O4409</f>
        <v>62200 9 1131</v>
      </c>
    </row>
    <row r="4410" customFormat="false" ht="11.25" hidden="false" customHeight="true" outlineLevel="0" collapsed="false">
      <c r="K4410" s="0" t="n">
        <v>2015</v>
      </c>
      <c r="L4410" s="0" t="n">
        <v>88</v>
      </c>
      <c r="M4410" s="0" t="n">
        <v>9</v>
      </c>
      <c r="N4410" s="0" t="n">
        <v>62200</v>
      </c>
      <c r="O4410" s="0" t="n">
        <v>1132</v>
      </c>
      <c r="P4410" s="346" t="n">
        <v>11.63</v>
      </c>
      <c r="Q4410" s="346" t="str">
        <f aca="false">N4410&amp;" "&amp;O4410</f>
        <v>62200 1132</v>
      </c>
      <c r="R4410" s="346" t="str">
        <f aca="false">N4410&amp;" "&amp;M4410&amp;" "&amp;O4410</f>
        <v>62200 9 1132</v>
      </c>
    </row>
    <row r="4411" customFormat="false" ht="11.25" hidden="false" customHeight="true" outlineLevel="0" collapsed="false">
      <c r="K4411" s="0" t="n">
        <v>2015</v>
      </c>
      <c r="L4411" s="0" t="n">
        <v>88</v>
      </c>
      <c r="M4411" s="0" t="n">
        <v>9</v>
      </c>
      <c r="N4411" s="0" t="n">
        <v>62200</v>
      </c>
      <c r="O4411" s="0" t="n">
        <v>1150</v>
      </c>
      <c r="P4411" s="346" t="n">
        <v>1</v>
      </c>
      <c r="Q4411" s="346" t="str">
        <f aca="false">N4411&amp;" "&amp;O4411</f>
        <v>62200 1150</v>
      </c>
      <c r="R4411" s="346" t="str">
        <f aca="false">N4411&amp;" "&amp;M4411&amp;" "&amp;O4411</f>
        <v>62200 9 1150</v>
      </c>
    </row>
    <row r="4412" customFormat="false" ht="11.25" hidden="false" customHeight="true" outlineLevel="0" collapsed="false">
      <c r="K4412" s="0" t="n">
        <v>2015</v>
      </c>
      <c r="L4412" s="0" t="n">
        <v>88</v>
      </c>
      <c r="M4412" s="0" t="n">
        <v>9</v>
      </c>
      <c r="N4412" s="0" t="n">
        <v>63000</v>
      </c>
      <c r="O4412" s="0" t="n">
        <v>1110</v>
      </c>
      <c r="P4412" s="346" t="n">
        <v>0.97</v>
      </c>
      <c r="Q4412" s="346" t="str">
        <f aca="false">N4412&amp;" "&amp;O4412</f>
        <v>63000 1110</v>
      </c>
      <c r="R4412" s="346" t="str">
        <f aca="false">N4412&amp;" "&amp;M4412&amp;" "&amp;O4412</f>
        <v>63000 9 1110</v>
      </c>
    </row>
    <row r="4413" customFormat="false" ht="11.25" hidden="false" customHeight="true" outlineLevel="0" collapsed="false">
      <c r="K4413" s="0" t="n">
        <v>2015</v>
      </c>
      <c r="L4413" s="0" t="n">
        <v>88</v>
      </c>
      <c r="M4413" s="0" t="n">
        <v>9</v>
      </c>
      <c r="N4413" s="0" t="n">
        <v>63000</v>
      </c>
      <c r="O4413" s="0" t="n">
        <v>1130</v>
      </c>
      <c r="P4413" s="346" t="n">
        <v>4.89</v>
      </c>
      <c r="Q4413" s="346" t="str">
        <f aca="false">N4413&amp;" "&amp;O4413</f>
        <v>63000 1130</v>
      </c>
      <c r="R4413" s="346" t="str">
        <f aca="false">N4413&amp;" "&amp;M4413&amp;" "&amp;O4413</f>
        <v>63000 9 1130</v>
      </c>
    </row>
    <row r="4414" customFormat="false" ht="11.25" hidden="false" customHeight="true" outlineLevel="0" collapsed="false">
      <c r="K4414" s="0" t="n">
        <v>2015</v>
      </c>
      <c r="L4414" s="0" t="n">
        <v>88</v>
      </c>
      <c r="M4414" s="0" t="n">
        <v>9</v>
      </c>
      <c r="N4414" s="0" t="n">
        <v>63000</v>
      </c>
      <c r="O4414" s="0" t="n">
        <v>1140</v>
      </c>
      <c r="P4414" s="346" t="n">
        <v>66.22</v>
      </c>
      <c r="Q4414" s="346" t="str">
        <f aca="false">N4414&amp;" "&amp;O4414</f>
        <v>63000 1140</v>
      </c>
      <c r="R4414" s="346" t="str">
        <f aca="false">N4414&amp;" "&amp;M4414&amp;" "&amp;O4414</f>
        <v>63000 9 1140</v>
      </c>
    </row>
    <row r="4415" customFormat="false" ht="11.25" hidden="false" customHeight="true" outlineLevel="0" collapsed="false">
      <c r="K4415" s="0" t="n">
        <v>2015</v>
      </c>
      <c r="L4415" s="0" t="n">
        <v>88</v>
      </c>
      <c r="M4415" s="0" t="n">
        <v>9</v>
      </c>
      <c r="N4415" s="0" t="n">
        <v>63000</v>
      </c>
      <c r="O4415" s="0" t="n">
        <v>1150</v>
      </c>
      <c r="P4415" s="346" t="n">
        <v>5.35</v>
      </c>
      <c r="Q4415" s="346" t="str">
        <f aca="false">N4415&amp;" "&amp;O4415</f>
        <v>63000 1150</v>
      </c>
      <c r="R4415" s="346" t="str">
        <f aca="false">N4415&amp;" "&amp;M4415&amp;" "&amp;O4415</f>
        <v>63000 9 1150</v>
      </c>
    </row>
    <row r="4416" customFormat="false" ht="11.25" hidden="false" customHeight="true" outlineLevel="0" collapsed="false">
      <c r="K4416" s="0" t="n">
        <v>2015</v>
      </c>
      <c r="L4416" s="0" t="n">
        <v>89</v>
      </c>
      <c r="M4416" s="0" t="n">
        <v>2</v>
      </c>
      <c r="N4416" s="0" t="n">
        <v>61100</v>
      </c>
      <c r="O4416" s="0" t="n">
        <v>1520</v>
      </c>
      <c r="P4416" s="346" t="n">
        <v>47.12</v>
      </c>
      <c r="Q4416" s="346" t="str">
        <f aca="false">N4416&amp;" "&amp;O4416</f>
        <v>61100 1520</v>
      </c>
      <c r="R4416" s="346" t="str">
        <f aca="false">N4416&amp;" "&amp;M4416&amp;" "&amp;O4416</f>
        <v>61100 2 1520</v>
      </c>
    </row>
    <row r="4417" customFormat="false" ht="11.25" hidden="false" customHeight="true" outlineLevel="0" collapsed="false">
      <c r="K4417" s="0" t="n">
        <v>2015</v>
      </c>
      <c r="L4417" s="0" t="n">
        <v>89</v>
      </c>
      <c r="M4417" s="0" t="n">
        <v>2</v>
      </c>
      <c r="N4417" s="0" t="n">
        <v>61210</v>
      </c>
      <c r="O4417" s="0" t="n">
        <v>1120</v>
      </c>
      <c r="P4417" s="346" t="n">
        <v>24.17</v>
      </c>
      <c r="Q4417" s="346" t="str">
        <f aca="false">N4417&amp;" "&amp;O4417</f>
        <v>61210 1120</v>
      </c>
      <c r="R4417" s="346" t="str">
        <f aca="false">N4417&amp;" "&amp;M4417&amp;" "&amp;O4417</f>
        <v>61210 2 1120</v>
      </c>
    </row>
    <row r="4418" customFormat="false" ht="11.25" hidden="false" customHeight="true" outlineLevel="0" collapsed="false">
      <c r="K4418" s="0" t="n">
        <v>2015</v>
      </c>
      <c r="L4418" s="0" t="n">
        <v>89</v>
      </c>
      <c r="M4418" s="0" t="n">
        <v>2</v>
      </c>
      <c r="N4418" s="0" t="n">
        <v>61210</v>
      </c>
      <c r="O4418" s="0" t="n">
        <v>1150</v>
      </c>
      <c r="P4418" s="346" t="n">
        <v>1.8</v>
      </c>
      <c r="Q4418" s="346" t="str">
        <f aca="false">N4418&amp;" "&amp;O4418</f>
        <v>61210 1150</v>
      </c>
      <c r="R4418" s="346" t="str">
        <f aca="false">N4418&amp;" "&amp;M4418&amp;" "&amp;O4418</f>
        <v>61210 2 1150</v>
      </c>
    </row>
    <row r="4419" customFormat="false" ht="11.25" hidden="false" customHeight="true" outlineLevel="0" collapsed="false">
      <c r="K4419" s="0" t="n">
        <v>2015</v>
      </c>
      <c r="L4419" s="0" t="n">
        <v>89</v>
      </c>
      <c r="M4419" s="0" t="n">
        <v>2</v>
      </c>
      <c r="N4419" s="0" t="n">
        <v>61210</v>
      </c>
      <c r="O4419" s="0" t="n">
        <v>1520</v>
      </c>
      <c r="P4419" s="346" t="n">
        <v>0.28</v>
      </c>
      <c r="Q4419" s="346" t="str">
        <f aca="false">N4419&amp;" "&amp;O4419</f>
        <v>61210 1520</v>
      </c>
      <c r="R4419" s="346" t="str">
        <f aca="false">N4419&amp;" "&amp;M4419&amp;" "&amp;O4419</f>
        <v>61210 2 1520</v>
      </c>
    </row>
    <row r="4420" customFormat="false" ht="11.25" hidden="false" customHeight="true" outlineLevel="0" collapsed="false">
      <c r="K4420" s="0" t="n">
        <v>2015</v>
      </c>
      <c r="L4420" s="0" t="n">
        <v>89</v>
      </c>
      <c r="M4420" s="0" t="n">
        <v>2</v>
      </c>
      <c r="N4420" s="0" t="n">
        <v>61220</v>
      </c>
      <c r="O4420" s="0" t="n">
        <v>1130</v>
      </c>
      <c r="P4420" s="346" t="n">
        <v>9.56</v>
      </c>
      <c r="Q4420" s="346" t="str">
        <f aca="false">N4420&amp;" "&amp;O4420</f>
        <v>61220 1130</v>
      </c>
      <c r="R4420" s="346" t="str">
        <f aca="false">N4420&amp;" "&amp;M4420&amp;" "&amp;O4420</f>
        <v>61220 2 1130</v>
      </c>
    </row>
    <row r="4421" customFormat="false" ht="11.25" hidden="false" customHeight="true" outlineLevel="0" collapsed="false">
      <c r="K4421" s="0" t="n">
        <v>2015</v>
      </c>
      <c r="L4421" s="0" t="n">
        <v>89</v>
      </c>
      <c r="M4421" s="0" t="n">
        <v>2</v>
      </c>
      <c r="N4421" s="0" t="n">
        <v>61230</v>
      </c>
      <c r="O4421" s="0" t="n">
        <v>1120</v>
      </c>
      <c r="P4421" s="346" t="n">
        <v>0.78</v>
      </c>
      <c r="Q4421" s="346" t="str">
        <f aca="false">N4421&amp;" "&amp;O4421</f>
        <v>61230 1120</v>
      </c>
      <c r="R4421" s="346" t="str">
        <f aca="false">N4421&amp;" "&amp;M4421&amp;" "&amp;O4421</f>
        <v>61230 2 1120</v>
      </c>
    </row>
    <row r="4422" customFormat="false" ht="11.25" hidden="false" customHeight="true" outlineLevel="0" collapsed="false">
      <c r="K4422" s="0" t="n">
        <v>2015</v>
      </c>
      <c r="L4422" s="0" t="n">
        <v>89</v>
      </c>
      <c r="M4422" s="0" t="n">
        <v>2</v>
      </c>
      <c r="N4422" s="0" t="n">
        <v>61310</v>
      </c>
      <c r="O4422" s="0" t="n">
        <v>1110</v>
      </c>
      <c r="P4422" s="346" t="n">
        <v>4.85</v>
      </c>
      <c r="Q4422" s="346" t="str">
        <f aca="false">N4422&amp;" "&amp;O4422</f>
        <v>61310 1110</v>
      </c>
      <c r="R4422" s="346" t="str">
        <f aca="false">N4422&amp;" "&amp;M4422&amp;" "&amp;O4422</f>
        <v>61310 2 1110</v>
      </c>
    </row>
    <row r="4423" customFormat="false" ht="11.25" hidden="false" customHeight="true" outlineLevel="0" collapsed="false">
      <c r="K4423" s="0" t="n">
        <v>2015</v>
      </c>
      <c r="L4423" s="0" t="n">
        <v>89</v>
      </c>
      <c r="M4423" s="0" t="n">
        <v>2</v>
      </c>
      <c r="N4423" s="0" t="n">
        <v>61310</v>
      </c>
      <c r="O4423" s="0" t="n">
        <v>1120</v>
      </c>
      <c r="P4423" s="346" t="n">
        <v>4.94</v>
      </c>
      <c r="Q4423" s="346" t="str">
        <f aca="false">N4423&amp;" "&amp;O4423</f>
        <v>61310 1120</v>
      </c>
      <c r="R4423" s="346" t="str">
        <f aca="false">N4423&amp;" "&amp;M4423&amp;" "&amp;O4423</f>
        <v>61310 2 1120</v>
      </c>
    </row>
    <row r="4424" customFormat="false" ht="11.25" hidden="false" customHeight="true" outlineLevel="0" collapsed="false">
      <c r="K4424" s="0" t="n">
        <v>2015</v>
      </c>
      <c r="L4424" s="0" t="n">
        <v>89</v>
      </c>
      <c r="M4424" s="0" t="n">
        <v>2</v>
      </c>
      <c r="N4424" s="0" t="n">
        <v>61310</v>
      </c>
      <c r="O4424" s="0" t="n">
        <v>1150</v>
      </c>
      <c r="P4424" s="346" t="n">
        <v>8.68</v>
      </c>
      <c r="Q4424" s="346" t="str">
        <f aca="false">N4424&amp;" "&amp;O4424</f>
        <v>61310 1150</v>
      </c>
      <c r="R4424" s="346" t="str">
        <f aca="false">N4424&amp;" "&amp;M4424&amp;" "&amp;O4424</f>
        <v>61310 2 1150</v>
      </c>
    </row>
    <row r="4425" customFormat="false" ht="11.25" hidden="false" customHeight="true" outlineLevel="0" collapsed="false">
      <c r="K4425" s="0" t="n">
        <v>2015</v>
      </c>
      <c r="L4425" s="0" t="n">
        <v>89</v>
      </c>
      <c r="M4425" s="0" t="n">
        <v>9</v>
      </c>
      <c r="N4425" s="0" t="n">
        <v>61100</v>
      </c>
      <c r="O4425" s="0" t="n">
        <v>1140</v>
      </c>
      <c r="P4425" s="346" t="n">
        <v>27.57</v>
      </c>
      <c r="Q4425" s="346" t="str">
        <f aca="false">N4425&amp;" "&amp;O4425</f>
        <v>61100 1140</v>
      </c>
      <c r="R4425" s="346" t="str">
        <f aca="false">N4425&amp;" "&amp;M4425&amp;" "&amp;O4425</f>
        <v>61100 9 1140</v>
      </c>
    </row>
    <row r="4426" customFormat="false" ht="11.25" hidden="false" customHeight="true" outlineLevel="0" collapsed="false">
      <c r="K4426" s="0" t="n">
        <v>2015</v>
      </c>
      <c r="L4426" s="0" t="n">
        <v>89</v>
      </c>
      <c r="M4426" s="0" t="n">
        <v>9</v>
      </c>
      <c r="N4426" s="0" t="n">
        <v>61100</v>
      </c>
      <c r="O4426" s="0" t="n">
        <v>1150</v>
      </c>
      <c r="P4426" s="346" t="n">
        <v>3.92</v>
      </c>
      <c r="Q4426" s="346" t="str">
        <f aca="false">N4426&amp;" "&amp;O4426</f>
        <v>61100 1150</v>
      </c>
      <c r="R4426" s="346" t="str">
        <f aca="false">N4426&amp;" "&amp;M4426&amp;" "&amp;O4426</f>
        <v>61100 9 1150</v>
      </c>
    </row>
    <row r="4427" customFormat="false" ht="11.25" hidden="false" customHeight="true" outlineLevel="0" collapsed="false">
      <c r="K4427" s="0" t="n">
        <v>2015</v>
      </c>
      <c r="L4427" s="0" t="n">
        <v>89</v>
      </c>
      <c r="M4427" s="0" t="n">
        <v>9</v>
      </c>
      <c r="N4427" s="0" t="n">
        <v>61100</v>
      </c>
      <c r="O4427" s="0" t="n">
        <v>1151</v>
      </c>
      <c r="P4427" s="346" t="n">
        <v>20</v>
      </c>
      <c r="Q4427" s="346" t="str">
        <f aca="false">N4427&amp;" "&amp;O4427</f>
        <v>61100 1151</v>
      </c>
      <c r="R4427" s="346" t="str">
        <f aca="false">N4427&amp;" "&amp;M4427&amp;" "&amp;O4427</f>
        <v>61100 9 1151</v>
      </c>
    </row>
    <row r="4428" customFormat="false" ht="11.25" hidden="false" customHeight="true" outlineLevel="0" collapsed="false">
      <c r="K4428" s="0" t="n">
        <v>2015</v>
      </c>
      <c r="L4428" s="0" t="n">
        <v>89</v>
      </c>
      <c r="M4428" s="0" t="n">
        <v>9</v>
      </c>
      <c r="N4428" s="0" t="n">
        <v>61100</v>
      </c>
      <c r="O4428" s="0" t="n">
        <v>1520</v>
      </c>
      <c r="P4428" s="346" t="n">
        <v>2.01</v>
      </c>
      <c r="Q4428" s="346" t="str">
        <f aca="false">N4428&amp;" "&amp;O4428</f>
        <v>61100 1520</v>
      </c>
      <c r="R4428" s="346" t="str">
        <f aca="false">N4428&amp;" "&amp;M4428&amp;" "&amp;O4428</f>
        <v>61100 9 1520</v>
      </c>
    </row>
    <row r="4429" customFormat="false" ht="11.25" hidden="false" customHeight="true" outlineLevel="0" collapsed="false">
      <c r="K4429" s="0" t="n">
        <v>2015</v>
      </c>
      <c r="L4429" s="0" t="n">
        <v>89</v>
      </c>
      <c r="M4429" s="0" t="n">
        <v>9</v>
      </c>
      <c r="N4429" s="0" t="n">
        <v>61310</v>
      </c>
      <c r="O4429" s="0" t="n">
        <v>1110</v>
      </c>
      <c r="P4429" s="346" t="n">
        <v>0.5</v>
      </c>
      <c r="Q4429" s="346" t="str">
        <f aca="false">N4429&amp;" "&amp;O4429</f>
        <v>61310 1110</v>
      </c>
      <c r="R4429" s="346" t="str">
        <f aca="false">N4429&amp;" "&amp;M4429&amp;" "&amp;O4429</f>
        <v>61310 9 1110</v>
      </c>
    </row>
    <row r="4430" customFormat="false" ht="11.25" hidden="false" customHeight="true" outlineLevel="0" collapsed="false">
      <c r="K4430" s="0" t="n">
        <v>2015</v>
      </c>
      <c r="L4430" s="0" t="n">
        <v>89</v>
      </c>
      <c r="M4430" s="0" t="n">
        <v>9</v>
      </c>
      <c r="N4430" s="0" t="n">
        <v>61310</v>
      </c>
      <c r="O4430" s="0" t="n">
        <v>1150</v>
      </c>
      <c r="P4430" s="346" t="n">
        <v>3.34</v>
      </c>
      <c r="Q4430" s="346" t="str">
        <f aca="false">N4430&amp;" "&amp;O4430</f>
        <v>61310 1150</v>
      </c>
      <c r="R4430" s="346" t="str">
        <f aca="false">N4430&amp;" "&amp;M4430&amp;" "&amp;O4430</f>
        <v>61310 9 1150</v>
      </c>
    </row>
    <row r="4431" customFormat="false" ht="11.25" hidden="false" customHeight="true" outlineLevel="0" collapsed="false">
      <c r="K4431" s="0" t="n">
        <v>2015</v>
      </c>
      <c r="L4431" s="0" t="n">
        <v>89</v>
      </c>
      <c r="M4431" s="0" t="n">
        <v>9</v>
      </c>
      <c r="N4431" s="0" t="n">
        <v>62100</v>
      </c>
      <c r="O4431" s="0" t="n">
        <v>1110</v>
      </c>
      <c r="P4431" s="346" t="n">
        <v>19.74</v>
      </c>
      <c r="Q4431" s="346" t="str">
        <f aca="false">N4431&amp;" "&amp;O4431</f>
        <v>62100 1110</v>
      </c>
      <c r="R4431" s="346" t="str">
        <f aca="false">N4431&amp;" "&amp;M4431&amp;" "&amp;O4431</f>
        <v>62100 9 1110</v>
      </c>
    </row>
    <row r="4432" customFormat="false" ht="11.25" hidden="false" customHeight="true" outlineLevel="0" collapsed="false">
      <c r="K4432" s="0" t="n">
        <v>2015</v>
      </c>
      <c r="L4432" s="0" t="n">
        <v>89</v>
      </c>
      <c r="M4432" s="0" t="n">
        <v>9</v>
      </c>
      <c r="N4432" s="0" t="n">
        <v>62100</v>
      </c>
      <c r="O4432" s="0" t="n">
        <v>1111</v>
      </c>
      <c r="P4432" s="346" t="n">
        <v>7</v>
      </c>
      <c r="Q4432" s="346" t="str">
        <f aca="false">N4432&amp;" "&amp;O4432</f>
        <v>62100 1111</v>
      </c>
      <c r="R4432" s="346" t="str">
        <f aca="false">N4432&amp;" "&amp;M4432&amp;" "&amp;O4432</f>
        <v>62100 9 1111</v>
      </c>
    </row>
    <row r="4433" customFormat="false" ht="11.25" hidden="false" customHeight="true" outlineLevel="0" collapsed="false">
      <c r="K4433" s="0" t="n">
        <v>2015</v>
      </c>
      <c r="L4433" s="0" t="n">
        <v>89</v>
      </c>
      <c r="M4433" s="0" t="n">
        <v>9</v>
      </c>
      <c r="N4433" s="0" t="n">
        <v>62100</v>
      </c>
      <c r="O4433" s="0" t="n">
        <v>1112</v>
      </c>
      <c r="P4433" s="346" t="n">
        <v>1</v>
      </c>
      <c r="Q4433" s="346" t="str">
        <f aca="false">N4433&amp;" "&amp;O4433</f>
        <v>62100 1112</v>
      </c>
      <c r="R4433" s="346" t="str">
        <f aca="false">N4433&amp;" "&amp;M4433&amp;" "&amp;O4433</f>
        <v>62100 9 1112</v>
      </c>
    </row>
    <row r="4434" customFormat="false" ht="11.25" hidden="false" customHeight="true" outlineLevel="0" collapsed="false">
      <c r="K4434" s="0" t="n">
        <v>2015</v>
      </c>
      <c r="L4434" s="0" t="n">
        <v>89</v>
      </c>
      <c r="M4434" s="0" t="n">
        <v>9</v>
      </c>
      <c r="N4434" s="0" t="n">
        <v>62100</v>
      </c>
      <c r="O4434" s="0" t="n">
        <v>1113</v>
      </c>
      <c r="P4434" s="346" t="n">
        <v>1</v>
      </c>
      <c r="Q4434" s="346" t="str">
        <f aca="false">N4434&amp;" "&amp;O4434</f>
        <v>62100 1113</v>
      </c>
      <c r="R4434" s="346" t="str">
        <f aca="false">N4434&amp;" "&amp;M4434&amp;" "&amp;O4434</f>
        <v>62100 9 1113</v>
      </c>
    </row>
    <row r="4435" customFormat="false" ht="11.25" hidden="false" customHeight="true" outlineLevel="0" collapsed="false">
      <c r="K4435" s="0" t="n">
        <v>2015</v>
      </c>
      <c r="L4435" s="0" t="n">
        <v>89</v>
      </c>
      <c r="M4435" s="0" t="n">
        <v>9</v>
      </c>
      <c r="N4435" s="0" t="n">
        <v>62100</v>
      </c>
      <c r="O4435" s="0" t="n">
        <v>1130</v>
      </c>
      <c r="P4435" s="346" t="n">
        <v>2.6</v>
      </c>
      <c r="Q4435" s="346" t="str">
        <f aca="false">N4435&amp;" "&amp;O4435</f>
        <v>62100 1130</v>
      </c>
      <c r="R4435" s="346" t="str">
        <f aca="false">N4435&amp;" "&amp;M4435&amp;" "&amp;O4435</f>
        <v>62100 9 1130</v>
      </c>
    </row>
    <row r="4436" customFormat="false" ht="11.25" hidden="false" customHeight="true" outlineLevel="0" collapsed="false">
      <c r="K4436" s="0" t="n">
        <v>2015</v>
      </c>
      <c r="L4436" s="0" t="n">
        <v>89</v>
      </c>
      <c r="M4436" s="0" t="n">
        <v>9</v>
      </c>
      <c r="N4436" s="0" t="n">
        <v>62100</v>
      </c>
      <c r="O4436" s="0" t="n">
        <v>1150</v>
      </c>
      <c r="P4436" s="346" t="n">
        <v>32.36</v>
      </c>
      <c r="Q4436" s="346" t="str">
        <f aca="false">N4436&amp;" "&amp;O4436</f>
        <v>62100 1150</v>
      </c>
      <c r="R4436" s="346" t="str">
        <f aca="false">N4436&amp;" "&amp;M4436&amp;" "&amp;O4436</f>
        <v>62100 9 1150</v>
      </c>
    </row>
    <row r="4437" customFormat="false" ht="11.25" hidden="false" customHeight="true" outlineLevel="0" collapsed="false">
      <c r="K4437" s="0" t="n">
        <v>2015</v>
      </c>
      <c r="L4437" s="0" t="n">
        <v>89</v>
      </c>
      <c r="M4437" s="0" t="n">
        <v>9</v>
      </c>
      <c r="N4437" s="0" t="n">
        <v>62200</v>
      </c>
      <c r="O4437" s="0" t="n">
        <v>1130</v>
      </c>
      <c r="P4437" s="346" t="n">
        <v>19.18</v>
      </c>
      <c r="Q4437" s="346" t="str">
        <f aca="false">N4437&amp;" "&amp;O4437</f>
        <v>62200 1130</v>
      </c>
      <c r="R4437" s="346" t="str">
        <f aca="false">N4437&amp;" "&amp;M4437&amp;" "&amp;O4437</f>
        <v>62200 9 1130</v>
      </c>
    </row>
    <row r="4438" customFormat="false" ht="11.25" hidden="false" customHeight="true" outlineLevel="0" collapsed="false">
      <c r="K4438" s="0" t="n">
        <v>2015</v>
      </c>
      <c r="L4438" s="0" t="n">
        <v>89</v>
      </c>
      <c r="M4438" s="0" t="n">
        <v>9</v>
      </c>
      <c r="N4438" s="0" t="n">
        <v>62200</v>
      </c>
      <c r="O4438" s="0" t="n">
        <v>1131</v>
      </c>
      <c r="P4438" s="346" t="n">
        <v>32.06</v>
      </c>
      <c r="Q4438" s="346" t="str">
        <f aca="false">N4438&amp;" "&amp;O4438</f>
        <v>62200 1131</v>
      </c>
      <c r="R4438" s="346" t="str">
        <f aca="false">N4438&amp;" "&amp;M4438&amp;" "&amp;O4438</f>
        <v>62200 9 1131</v>
      </c>
    </row>
    <row r="4439" customFormat="false" ht="11.25" hidden="false" customHeight="true" outlineLevel="0" collapsed="false">
      <c r="K4439" s="0" t="n">
        <v>2015</v>
      </c>
      <c r="L4439" s="0" t="n">
        <v>89</v>
      </c>
      <c r="M4439" s="0" t="n">
        <v>9</v>
      </c>
      <c r="N4439" s="0" t="n">
        <v>62200</v>
      </c>
      <c r="O4439" s="0" t="n">
        <v>1132</v>
      </c>
      <c r="P4439" s="346" t="n">
        <v>15.24</v>
      </c>
      <c r="Q4439" s="346" t="str">
        <f aca="false">N4439&amp;" "&amp;O4439</f>
        <v>62200 1132</v>
      </c>
      <c r="R4439" s="346" t="str">
        <f aca="false">N4439&amp;" "&amp;M4439&amp;" "&amp;O4439</f>
        <v>62200 9 1132</v>
      </c>
    </row>
    <row r="4440" customFormat="false" ht="11.25" hidden="false" customHeight="true" outlineLevel="0" collapsed="false">
      <c r="K4440" s="0" t="n">
        <v>2015</v>
      </c>
      <c r="L4440" s="0" t="n">
        <v>89</v>
      </c>
      <c r="M4440" s="0" t="n">
        <v>9</v>
      </c>
      <c r="N4440" s="0" t="n">
        <v>62200</v>
      </c>
      <c r="O4440" s="0" t="n">
        <v>1140</v>
      </c>
      <c r="P4440" s="346" t="n">
        <v>2</v>
      </c>
      <c r="Q4440" s="346" t="str">
        <f aca="false">N4440&amp;" "&amp;O4440</f>
        <v>62200 1140</v>
      </c>
      <c r="R4440" s="346" t="str">
        <f aca="false">N4440&amp;" "&amp;M4440&amp;" "&amp;O4440</f>
        <v>62200 9 1140</v>
      </c>
    </row>
    <row r="4441" customFormat="false" ht="11.25" hidden="false" customHeight="true" outlineLevel="0" collapsed="false">
      <c r="K4441" s="0" t="n">
        <v>2015</v>
      </c>
      <c r="L4441" s="0" t="n">
        <v>89</v>
      </c>
      <c r="M4441" s="0" t="n">
        <v>9</v>
      </c>
      <c r="N4441" s="0" t="n">
        <v>62200</v>
      </c>
      <c r="O4441" s="0" t="n">
        <v>1150</v>
      </c>
      <c r="P4441" s="346" t="n">
        <v>8.18</v>
      </c>
      <c r="Q4441" s="346" t="str">
        <f aca="false">N4441&amp;" "&amp;O4441</f>
        <v>62200 1150</v>
      </c>
      <c r="R4441" s="346" t="str">
        <f aca="false">N4441&amp;" "&amp;M4441&amp;" "&amp;O4441</f>
        <v>62200 9 1150</v>
      </c>
    </row>
    <row r="4442" customFormat="false" ht="11.25" hidden="false" customHeight="true" outlineLevel="0" collapsed="false">
      <c r="K4442" s="0" t="n">
        <v>2015</v>
      </c>
      <c r="L4442" s="0" t="n">
        <v>89</v>
      </c>
      <c r="M4442" s="0" t="n">
        <v>9</v>
      </c>
      <c r="N4442" s="0" t="n">
        <v>63000</v>
      </c>
      <c r="O4442" s="0" t="n">
        <v>1110</v>
      </c>
      <c r="P4442" s="346" t="n">
        <v>3</v>
      </c>
      <c r="Q4442" s="346" t="str">
        <f aca="false">N4442&amp;" "&amp;O4442</f>
        <v>63000 1110</v>
      </c>
      <c r="R4442" s="346" t="str">
        <f aca="false">N4442&amp;" "&amp;M4442&amp;" "&amp;O4442</f>
        <v>63000 9 1110</v>
      </c>
    </row>
    <row r="4443" customFormat="false" ht="11.25" hidden="false" customHeight="true" outlineLevel="0" collapsed="false">
      <c r="K4443" s="0" t="n">
        <v>2015</v>
      </c>
      <c r="L4443" s="0" t="n">
        <v>89</v>
      </c>
      <c r="M4443" s="0" t="n">
        <v>9</v>
      </c>
      <c r="N4443" s="0" t="n">
        <v>63000</v>
      </c>
      <c r="O4443" s="0" t="n">
        <v>1140</v>
      </c>
      <c r="P4443" s="346" t="n">
        <v>60.62</v>
      </c>
      <c r="Q4443" s="346" t="str">
        <f aca="false">N4443&amp;" "&amp;O4443</f>
        <v>63000 1140</v>
      </c>
      <c r="R4443" s="346" t="str">
        <f aca="false">N4443&amp;" "&amp;M4443&amp;" "&amp;O4443</f>
        <v>63000 9 1140</v>
      </c>
    </row>
    <row r="4444" customFormat="false" ht="11.25" hidden="false" customHeight="true" outlineLevel="0" collapsed="false">
      <c r="K4444" s="0" t="n">
        <v>2015</v>
      </c>
      <c r="L4444" s="0" t="n">
        <v>89</v>
      </c>
      <c r="M4444" s="0" t="n">
        <v>9</v>
      </c>
      <c r="N4444" s="0" t="n">
        <v>63000</v>
      </c>
      <c r="O4444" s="0" t="n">
        <v>1150</v>
      </c>
      <c r="P4444" s="346" t="n">
        <v>10.6</v>
      </c>
      <c r="Q4444" s="346" t="str">
        <f aca="false">N4444&amp;" "&amp;O4444</f>
        <v>63000 1150</v>
      </c>
      <c r="R4444" s="346" t="str">
        <f aca="false">N4444&amp;" "&amp;M4444&amp;" "&amp;O4444</f>
        <v>63000 9 1150</v>
      </c>
    </row>
    <row r="4445" customFormat="false" ht="11.25" hidden="false" customHeight="true" outlineLevel="0" collapsed="false">
      <c r="K4445" s="0" t="n">
        <v>2015</v>
      </c>
      <c r="L4445" s="0" t="n">
        <v>89</v>
      </c>
      <c r="M4445" s="0" t="n">
        <v>9</v>
      </c>
      <c r="N4445" s="0" t="n">
        <v>63000</v>
      </c>
      <c r="O4445" s="0" t="n">
        <v>1170</v>
      </c>
      <c r="P4445" s="346" t="n">
        <v>241.44</v>
      </c>
      <c r="Q4445" s="346" t="str">
        <f aca="false">N4445&amp;" "&amp;O4445</f>
        <v>63000 1170</v>
      </c>
      <c r="R4445" s="346" t="str">
        <f aca="false">N4445&amp;" "&amp;M4445&amp;" "&amp;O4445</f>
        <v>63000 9 1170</v>
      </c>
    </row>
    <row r="4446" customFormat="false" ht="11.25" hidden="false" customHeight="true" outlineLevel="0" collapsed="false">
      <c r="K4446" s="0" t="n">
        <v>2015</v>
      </c>
      <c r="L4446" s="0" t="n">
        <v>89</v>
      </c>
      <c r="M4446" s="0" t="n">
        <v>9</v>
      </c>
      <c r="N4446" s="0" t="n">
        <v>63000</v>
      </c>
      <c r="O4446" s="0" t="n">
        <v>1190</v>
      </c>
      <c r="P4446" s="346" t="n">
        <v>0.97</v>
      </c>
      <c r="Q4446" s="346" t="str">
        <f aca="false">N4446&amp;" "&amp;O4446</f>
        <v>63000 1190</v>
      </c>
      <c r="R4446" s="346" t="str">
        <f aca="false">N4446&amp;" "&amp;M4446&amp;" "&amp;O4446</f>
        <v>63000 9 1190</v>
      </c>
    </row>
    <row r="4447" customFormat="false" ht="11.25" hidden="false" customHeight="true" outlineLevel="0" collapsed="false">
      <c r="K4447" s="0" t="n">
        <v>2015</v>
      </c>
      <c r="L4447" s="0" t="n">
        <v>89</v>
      </c>
      <c r="M4447" s="0" t="n">
        <v>9</v>
      </c>
      <c r="N4447" s="0" t="n">
        <v>64000</v>
      </c>
      <c r="O4447" s="0" t="n">
        <v>1110</v>
      </c>
      <c r="P4447" s="346" t="n">
        <v>9.43</v>
      </c>
      <c r="Q4447" s="346" t="str">
        <f aca="false">N4447&amp;" "&amp;O4447</f>
        <v>64000 1110</v>
      </c>
      <c r="R4447" s="346" t="str">
        <f aca="false">N4447&amp;" "&amp;M4447&amp;" "&amp;O4447</f>
        <v>64000 9 1110</v>
      </c>
    </row>
    <row r="4448" customFormat="false" ht="11.25" hidden="false" customHeight="true" outlineLevel="0" collapsed="false">
      <c r="K4448" s="0" t="n">
        <v>2015</v>
      </c>
      <c r="L4448" s="0" t="n">
        <v>89</v>
      </c>
      <c r="M4448" s="0" t="n">
        <v>9</v>
      </c>
      <c r="N4448" s="0" t="n">
        <v>64000</v>
      </c>
      <c r="O4448" s="0" t="n">
        <v>1140</v>
      </c>
      <c r="P4448" s="346" t="n">
        <v>26.1</v>
      </c>
      <c r="Q4448" s="346" t="str">
        <f aca="false">N4448&amp;" "&amp;O4448</f>
        <v>64000 1140</v>
      </c>
      <c r="R4448" s="346" t="str">
        <f aca="false">N4448&amp;" "&amp;M4448&amp;" "&amp;O4448</f>
        <v>64000 9 1140</v>
      </c>
    </row>
    <row r="4449" customFormat="false" ht="11.25" hidden="false" customHeight="true" outlineLevel="0" collapsed="false">
      <c r="K4449" s="0" t="n">
        <v>2015</v>
      </c>
      <c r="L4449" s="0" t="n">
        <v>89</v>
      </c>
      <c r="M4449" s="0" t="n">
        <v>9</v>
      </c>
      <c r="N4449" s="0" t="n">
        <v>64000</v>
      </c>
      <c r="O4449" s="0" t="n">
        <v>1142</v>
      </c>
      <c r="P4449" s="346" t="n">
        <v>15.26</v>
      </c>
      <c r="Q4449" s="346" t="str">
        <f aca="false">N4449&amp;" "&amp;O4449</f>
        <v>64000 1142</v>
      </c>
      <c r="R4449" s="346" t="str">
        <f aca="false">N4449&amp;" "&amp;M4449&amp;" "&amp;O4449</f>
        <v>64000 9 1142</v>
      </c>
    </row>
    <row r="4450" customFormat="false" ht="11.25" hidden="false" customHeight="true" outlineLevel="0" collapsed="false">
      <c r="K4450" s="0" t="n">
        <v>2015</v>
      </c>
      <c r="L4450" s="0" t="n">
        <v>89</v>
      </c>
      <c r="M4450" s="0" t="n">
        <v>9</v>
      </c>
      <c r="N4450" s="0" t="n">
        <v>64000</v>
      </c>
      <c r="O4450" s="0" t="n">
        <v>1150</v>
      </c>
      <c r="P4450" s="346" t="n">
        <v>4.07</v>
      </c>
      <c r="Q4450" s="346" t="str">
        <f aca="false">N4450&amp;" "&amp;O4450</f>
        <v>64000 1150</v>
      </c>
      <c r="R4450" s="346" t="str">
        <f aca="false">N4450&amp;" "&amp;M4450&amp;" "&amp;O4450</f>
        <v>64000 9 1150</v>
      </c>
    </row>
    <row r="4451" customFormat="false" ht="11.25" hidden="false" customHeight="true" outlineLevel="0" collapsed="false">
      <c r="K4451" s="0" t="n">
        <v>2015</v>
      </c>
      <c r="L4451" s="0" t="n">
        <v>89</v>
      </c>
      <c r="M4451" s="0" t="n">
        <v>9</v>
      </c>
      <c r="N4451" s="0" t="n">
        <v>64000</v>
      </c>
      <c r="O4451" s="0" t="n">
        <v>1160</v>
      </c>
      <c r="P4451" s="346" t="n">
        <v>9.14</v>
      </c>
      <c r="Q4451" s="346" t="str">
        <f aca="false">N4451&amp;" "&amp;O4451</f>
        <v>64000 1160</v>
      </c>
      <c r="R4451" s="346" t="str">
        <f aca="false">N4451&amp;" "&amp;M4451&amp;" "&amp;O4451</f>
        <v>64000 9 1160</v>
      </c>
    </row>
    <row r="4452" customFormat="false" ht="11.25" hidden="false" customHeight="true" outlineLevel="0" collapsed="false">
      <c r="K4452" s="0" t="n">
        <v>2015</v>
      </c>
      <c r="L4452" s="0" t="n">
        <v>89</v>
      </c>
      <c r="M4452" s="0" t="n">
        <v>9</v>
      </c>
      <c r="N4452" s="0" t="n">
        <v>64000</v>
      </c>
      <c r="O4452" s="0" t="n">
        <v>1180</v>
      </c>
      <c r="P4452" s="346" t="n">
        <v>21.01</v>
      </c>
      <c r="Q4452" s="346" t="str">
        <f aca="false">N4452&amp;" "&amp;O4452</f>
        <v>64000 1180</v>
      </c>
      <c r="R4452" s="346" t="str">
        <f aca="false">N4452&amp;" "&amp;M4452&amp;" "&amp;O4452</f>
        <v>64000 9 1180</v>
      </c>
    </row>
    <row r="4453" customFormat="false" ht="11.25" hidden="false" customHeight="true" outlineLevel="0" collapsed="false">
      <c r="K4453" s="0" t="n">
        <v>2015</v>
      </c>
      <c r="L4453" s="0" t="n">
        <v>89</v>
      </c>
      <c r="M4453" s="0" t="n">
        <v>9</v>
      </c>
      <c r="N4453" s="0" t="n">
        <v>64000</v>
      </c>
      <c r="O4453" s="0" t="n">
        <v>1190</v>
      </c>
      <c r="P4453" s="346" t="n">
        <v>32.43</v>
      </c>
      <c r="Q4453" s="346" t="str">
        <f aca="false">N4453&amp;" "&amp;O4453</f>
        <v>64000 1190</v>
      </c>
      <c r="R4453" s="346" t="str">
        <f aca="false">N4453&amp;" "&amp;M4453&amp;" "&amp;O4453</f>
        <v>64000 9 1190</v>
      </c>
    </row>
    <row r="4454" customFormat="false" ht="11.25" hidden="false" customHeight="true" outlineLevel="0" collapsed="false">
      <c r="K4454" s="0" t="n">
        <v>2015</v>
      </c>
      <c r="L4454" s="0" t="n">
        <v>89</v>
      </c>
      <c r="M4454" s="0" t="n">
        <v>9</v>
      </c>
      <c r="N4454" s="0" t="n">
        <v>65000</v>
      </c>
      <c r="O4454" s="0" t="n">
        <v>1110</v>
      </c>
      <c r="P4454" s="346" t="n">
        <v>62.58</v>
      </c>
      <c r="Q4454" s="346" t="str">
        <f aca="false">N4454&amp;" "&amp;O4454</f>
        <v>65000 1110</v>
      </c>
      <c r="R4454" s="346" t="str">
        <f aca="false">N4454&amp;" "&amp;M4454&amp;" "&amp;O4454</f>
        <v>65000 9 1110</v>
      </c>
    </row>
    <row r="4455" customFormat="false" ht="11.25" hidden="false" customHeight="true" outlineLevel="0" collapsed="false">
      <c r="K4455" s="0" t="n">
        <v>2015</v>
      </c>
      <c r="L4455" s="0" t="n">
        <v>89</v>
      </c>
      <c r="M4455" s="0" t="n">
        <v>9</v>
      </c>
      <c r="N4455" s="0" t="n">
        <v>65000</v>
      </c>
      <c r="O4455" s="0" t="n">
        <v>1150</v>
      </c>
      <c r="P4455" s="346" t="n">
        <v>4.02</v>
      </c>
      <c r="Q4455" s="346" t="str">
        <f aca="false">N4455&amp;" "&amp;O4455</f>
        <v>65000 1150</v>
      </c>
      <c r="R4455" s="346" t="str">
        <f aca="false">N4455&amp;" "&amp;M4455&amp;" "&amp;O4455</f>
        <v>65000 9 1150</v>
      </c>
    </row>
    <row r="4456" customFormat="false" ht="11.25" hidden="false" customHeight="true" outlineLevel="0" collapsed="false">
      <c r="K4456" s="0" t="n">
        <v>2015</v>
      </c>
      <c r="L4456" s="0" t="n">
        <v>89</v>
      </c>
      <c r="M4456" s="0" t="n">
        <v>9</v>
      </c>
      <c r="N4456" s="0" t="n">
        <v>65000</v>
      </c>
      <c r="O4456" s="0" t="n">
        <v>1190</v>
      </c>
      <c r="P4456" s="346" t="n">
        <v>171.37</v>
      </c>
      <c r="Q4456" s="346" t="str">
        <f aca="false">N4456&amp;" "&amp;O4456</f>
        <v>65000 1190</v>
      </c>
      <c r="R4456" s="346" t="str">
        <f aca="false">N4456&amp;" "&amp;M4456&amp;" "&amp;O4456</f>
        <v>65000 9 1190</v>
      </c>
    </row>
    <row r="4457" customFormat="false" ht="11.25" hidden="false" customHeight="true" outlineLevel="0" collapsed="false">
      <c r="K4457" s="0" t="n">
        <v>2015</v>
      </c>
      <c r="L4457" s="0" t="n">
        <v>89</v>
      </c>
      <c r="M4457" s="0" t="n">
        <v>9</v>
      </c>
      <c r="N4457" s="0" t="n">
        <v>66000</v>
      </c>
      <c r="O4457" s="0" t="n">
        <v>1110</v>
      </c>
      <c r="P4457" s="346" t="n">
        <v>2.52</v>
      </c>
      <c r="Q4457" s="346" t="str">
        <f aca="false">N4457&amp;" "&amp;O4457</f>
        <v>66000 1110</v>
      </c>
      <c r="R4457" s="346" t="str">
        <f aca="false">N4457&amp;" "&amp;M4457&amp;" "&amp;O4457</f>
        <v>66000 9 1110</v>
      </c>
    </row>
    <row r="4458" customFormat="false" ht="11.25" hidden="false" customHeight="true" outlineLevel="0" collapsed="false">
      <c r="K4458" s="0" t="n">
        <v>2015</v>
      </c>
      <c r="L4458" s="0" t="n">
        <v>89</v>
      </c>
      <c r="M4458" s="0" t="n">
        <v>9</v>
      </c>
      <c r="N4458" s="0" t="n">
        <v>66000</v>
      </c>
      <c r="O4458" s="0" t="n">
        <v>1150</v>
      </c>
      <c r="P4458" s="346" t="n">
        <v>2.14</v>
      </c>
      <c r="Q4458" s="346" t="str">
        <f aca="false">N4458&amp;" "&amp;O4458</f>
        <v>66000 1150</v>
      </c>
      <c r="R4458" s="346" t="str">
        <f aca="false">N4458&amp;" "&amp;M4458&amp;" "&amp;O4458</f>
        <v>66000 9 1150</v>
      </c>
    </row>
    <row r="4459" customFormat="false" ht="11.25" hidden="false" customHeight="true" outlineLevel="0" collapsed="false">
      <c r="K4459" s="0" t="n">
        <v>2015</v>
      </c>
      <c r="L4459" s="0" t="n">
        <v>89</v>
      </c>
      <c r="M4459" s="0" t="n">
        <v>9</v>
      </c>
      <c r="N4459" s="0" t="n">
        <v>68000</v>
      </c>
      <c r="O4459" s="0" t="n">
        <v>1110</v>
      </c>
      <c r="P4459" s="346" t="n">
        <v>8.84</v>
      </c>
      <c r="Q4459" s="346" t="str">
        <f aca="false">N4459&amp;" "&amp;O4459</f>
        <v>68000 1110</v>
      </c>
      <c r="R4459" s="346" t="str">
        <f aca="false">N4459&amp;" "&amp;M4459&amp;" "&amp;O4459</f>
        <v>68000 9 1110</v>
      </c>
    </row>
    <row r="4460" customFormat="false" ht="11.25" hidden="false" customHeight="true" outlineLevel="0" collapsed="false">
      <c r="K4460" s="0" t="n">
        <v>2015</v>
      </c>
      <c r="L4460" s="0" t="n">
        <v>89</v>
      </c>
      <c r="M4460" s="0" t="n">
        <v>9</v>
      </c>
      <c r="N4460" s="0" t="n">
        <v>68000</v>
      </c>
      <c r="O4460" s="0" t="n">
        <v>1120</v>
      </c>
      <c r="P4460" s="346" t="n">
        <v>48.69</v>
      </c>
      <c r="Q4460" s="346" t="str">
        <f aca="false">N4460&amp;" "&amp;O4460</f>
        <v>68000 1120</v>
      </c>
      <c r="R4460" s="346" t="str">
        <f aca="false">N4460&amp;" "&amp;M4460&amp;" "&amp;O4460</f>
        <v>68000 9 1120</v>
      </c>
    </row>
    <row r="4461" customFormat="false" ht="11.25" hidden="false" customHeight="true" outlineLevel="0" collapsed="false">
      <c r="K4461" s="0" t="n">
        <v>2015</v>
      </c>
      <c r="L4461" s="0" t="n">
        <v>89</v>
      </c>
      <c r="M4461" s="0" t="n">
        <v>9</v>
      </c>
      <c r="N4461" s="0" t="n">
        <v>68000</v>
      </c>
      <c r="O4461" s="0" t="n">
        <v>1133</v>
      </c>
      <c r="P4461" s="346" t="n">
        <v>13.65</v>
      </c>
      <c r="Q4461" s="346" t="str">
        <f aca="false">N4461&amp;" "&amp;O4461</f>
        <v>68000 1133</v>
      </c>
      <c r="R4461" s="346" t="str">
        <f aca="false">N4461&amp;" "&amp;M4461&amp;" "&amp;O4461</f>
        <v>68000 9 1133</v>
      </c>
    </row>
    <row r="4462" customFormat="false" ht="11.25" hidden="false" customHeight="true" outlineLevel="0" collapsed="false">
      <c r="K4462" s="0" t="n">
        <v>2015</v>
      </c>
      <c r="L4462" s="0" t="n">
        <v>89</v>
      </c>
      <c r="M4462" s="0" t="n">
        <v>9</v>
      </c>
      <c r="N4462" s="0" t="n">
        <v>68000</v>
      </c>
      <c r="O4462" s="0" t="n">
        <v>1141</v>
      </c>
      <c r="P4462" s="346" t="n">
        <v>37.6</v>
      </c>
      <c r="Q4462" s="346" t="str">
        <f aca="false">N4462&amp;" "&amp;O4462</f>
        <v>68000 1141</v>
      </c>
      <c r="R4462" s="346" t="str">
        <f aca="false">N4462&amp;" "&amp;M4462&amp;" "&amp;O4462</f>
        <v>68000 9 1141</v>
      </c>
    </row>
    <row r="4463" customFormat="false" ht="11.25" hidden="false" customHeight="true" outlineLevel="0" collapsed="false">
      <c r="K4463" s="0" t="n">
        <v>2015</v>
      </c>
      <c r="L4463" s="0" t="n">
        <v>89</v>
      </c>
      <c r="M4463" s="0" t="n">
        <v>9</v>
      </c>
      <c r="N4463" s="0" t="n">
        <v>68000</v>
      </c>
      <c r="O4463" s="0" t="n">
        <v>1150</v>
      </c>
      <c r="P4463" s="346" t="n">
        <v>6.8</v>
      </c>
      <c r="Q4463" s="346" t="str">
        <f aca="false">N4463&amp;" "&amp;O4463</f>
        <v>68000 1150</v>
      </c>
      <c r="R4463" s="346" t="str">
        <f aca="false">N4463&amp;" "&amp;M4463&amp;" "&amp;O4463</f>
        <v>68000 9 1150</v>
      </c>
    </row>
    <row r="4464" customFormat="false" ht="11.25" hidden="false" customHeight="true" outlineLevel="0" collapsed="false">
      <c r="K4464" s="0" t="n">
        <v>2015</v>
      </c>
      <c r="L4464" s="0" t="n">
        <v>89</v>
      </c>
      <c r="M4464" s="0" t="n">
        <v>2</v>
      </c>
      <c r="N4464" s="0" t="n">
        <v>61320</v>
      </c>
      <c r="O4464" s="0" t="n">
        <v>1122</v>
      </c>
      <c r="P4464" s="346" t="n">
        <v>22.8</v>
      </c>
      <c r="Q4464" s="346" t="str">
        <f aca="false">N4464&amp;" "&amp;O4464</f>
        <v>61320 1122</v>
      </c>
      <c r="R4464" s="346" t="str">
        <f aca="false">N4464&amp;" "&amp;M4464&amp;" "&amp;O4464</f>
        <v>61320 2 1122</v>
      </c>
    </row>
    <row r="4465" customFormat="false" ht="11.25" hidden="false" customHeight="true" outlineLevel="0" collapsed="false">
      <c r="K4465" s="0" t="n">
        <v>2015</v>
      </c>
      <c r="L4465" s="0" t="n">
        <v>89</v>
      </c>
      <c r="M4465" s="0" t="n">
        <v>2</v>
      </c>
      <c r="N4465" s="0" t="n">
        <v>61320</v>
      </c>
      <c r="O4465" s="0" t="n">
        <v>1150</v>
      </c>
      <c r="P4465" s="346" t="n">
        <v>23.44</v>
      </c>
      <c r="Q4465" s="346" t="str">
        <f aca="false">N4465&amp;" "&amp;O4465</f>
        <v>61320 1150</v>
      </c>
      <c r="R4465" s="346" t="str">
        <f aca="false">N4465&amp;" "&amp;M4465&amp;" "&amp;O4465</f>
        <v>61320 2 1150</v>
      </c>
    </row>
    <row r="4466" customFormat="false" ht="11.25" hidden="false" customHeight="true" outlineLevel="0" collapsed="false">
      <c r="K4466" s="0" t="n">
        <v>2015</v>
      </c>
      <c r="L4466" s="0" t="n">
        <v>89</v>
      </c>
      <c r="M4466" s="0" t="n">
        <v>2</v>
      </c>
      <c r="N4466" s="0" t="n">
        <v>61410</v>
      </c>
      <c r="O4466" s="0" t="n">
        <v>1126</v>
      </c>
      <c r="P4466" s="346" t="n">
        <v>21.34</v>
      </c>
      <c r="Q4466" s="346" t="str">
        <f aca="false">N4466&amp;" "&amp;O4466</f>
        <v>61410 1126</v>
      </c>
      <c r="R4466" s="346" t="str">
        <f aca="false">N4466&amp;" "&amp;M4466&amp;" "&amp;O4466</f>
        <v>61410 2 1126</v>
      </c>
    </row>
    <row r="4467" customFormat="false" ht="11.25" hidden="false" customHeight="true" outlineLevel="0" collapsed="false">
      <c r="K4467" s="0" t="n">
        <v>2015</v>
      </c>
      <c r="L4467" s="0" t="n">
        <v>89</v>
      </c>
      <c r="M4467" s="0" t="n">
        <v>2</v>
      </c>
      <c r="N4467" s="0" t="n">
        <v>61410</v>
      </c>
      <c r="O4467" s="0" t="n">
        <v>1127</v>
      </c>
      <c r="P4467" s="346" t="n">
        <v>22.4</v>
      </c>
      <c r="Q4467" s="346" t="str">
        <f aca="false">N4467&amp;" "&amp;O4467</f>
        <v>61410 1127</v>
      </c>
      <c r="R4467" s="346" t="str">
        <f aca="false">N4467&amp;" "&amp;M4467&amp;" "&amp;O4467</f>
        <v>61410 2 1127</v>
      </c>
    </row>
    <row r="4468" customFormat="false" ht="11.25" hidden="false" customHeight="true" outlineLevel="0" collapsed="false">
      <c r="K4468" s="0" t="n">
        <v>2015</v>
      </c>
      <c r="L4468" s="0" t="n">
        <v>89</v>
      </c>
      <c r="M4468" s="0" t="n">
        <v>2</v>
      </c>
      <c r="N4468" s="0" t="n">
        <v>61410</v>
      </c>
      <c r="O4468" s="0" t="n">
        <v>1150</v>
      </c>
      <c r="P4468" s="346" t="n">
        <v>63.09</v>
      </c>
      <c r="Q4468" s="346" t="str">
        <f aca="false">N4468&amp;" "&amp;O4468</f>
        <v>61410 1150</v>
      </c>
      <c r="R4468" s="346" t="str">
        <f aca="false">N4468&amp;" "&amp;M4468&amp;" "&amp;O4468</f>
        <v>61410 2 1150</v>
      </c>
    </row>
    <row r="4469" customFormat="false" ht="11.25" hidden="false" customHeight="true" outlineLevel="0" collapsed="false">
      <c r="K4469" s="0" t="n">
        <v>2015</v>
      </c>
      <c r="L4469" s="0" t="n">
        <v>89</v>
      </c>
      <c r="M4469" s="0" t="n">
        <v>3</v>
      </c>
      <c r="N4469" s="0" t="n">
        <v>61100</v>
      </c>
      <c r="O4469" s="0" t="n">
        <v>1120</v>
      </c>
      <c r="P4469" s="346" t="n">
        <v>885.46</v>
      </c>
      <c r="Q4469" s="346" t="str">
        <f aca="false">N4469&amp;" "&amp;O4469</f>
        <v>61100 1120</v>
      </c>
      <c r="R4469" s="346" t="str">
        <f aca="false">N4469&amp;" "&amp;M4469&amp;" "&amp;O4469</f>
        <v>61100 3 1120</v>
      </c>
    </row>
    <row r="4470" customFormat="false" ht="11.25" hidden="false" customHeight="true" outlineLevel="0" collapsed="false">
      <c r="K4470" s="0" t="n">
        <v>2015</v>
      </c>
      <c r="L4470" s="0" t="n">
        <v>89</v>
      </c>
      <c r="M4470" s="0" t="n">
        <v>3</v>
      </c>
      <c r="N4470" s="0" t="n">
        <v>61100</v>
      </c>
      <c r="O4470" s="0" t="n">
        <v>1151</v>
      </c>
      <c r="P4470" s="346" t="n">
        <v>114.28</v>
      </c>
      <c r="Q4470" s="346" t="str">
        <f aca="false">N4470&amp;" "&amp;O4470</f>
        <v>61100 1151</v>
      </c>
      <c r="R4470" s="346" t="str">
        <f aca="false">N4470&amp;" "&amp;M4470&amp;" "&amp;O4470</f>
        <v>61100 3 1151</v>
      </c>
    </row>
    <row r="4471" customFormat="false" ht="11.25" hidden="false" customHeight="true" outlineLevel="0" collapsed="false">
      <c r="K4471" s="0" t="n">
        <v>2015</v>
      </c>
      <c r="L4471" s="0" t="n">
        <v>89</v>
      </c>
      <c r="M4471" s="0" t="n">
        <v>3</v>
      </c>
      <c r="N4471" s="0" t="n">
        <v>61100</v>
      </c>
      <c r="O4471" s="0" t="n">
        <v>1520</v>
      </c>
      <c r="P4471" s="346" t="n">
        <v>45.74</v>
      </c>
      <c r="Q4471" s="346" t="str">
        <f aca="false">N4471&amp;" "&amp;O4471</f>
        <v>61100 1520</v>
      </c>
      <c r="R4471" s="346" t="str">
        <f aca="false">N4471&amp;" "&amp;M4471&amp;" "&amp;O4471</f>
        <v>61100 3 1520</v>
      </c>
    </row>
    <row r="4472" customFormat="false" ht="11.25" hidden="false" customHeight="true" outlineLevel="0" collapsed="false">
      <c r="K4472" s="0" t="n">
        <v>2015</v>
      </c>
      <c r="L4472" s="0" t="n">
        <v>89</v>
      </c>
      <c r="M4472" s="0" t="n">
        <v>3</v>
      </c>
      <c r="N4472" s="0" t="n">
        <v>61210</v>
      </c>
      <c r="O4472" s="0" t="n">
        <v>1120</v>
      </c>
      <c r="P4472" s="346" t="n">
        <v>39.84</v>
      </c>
      <c r="Q4472" s="346" t="str">
        <f aca="false">N4472&amp;" "&amp;O4472</f>
        <v>61210 1120</v>
      </c>
      <c r="R4472" s="346" t="str">
        <f aca="false">N4472&amp;" "&amp;M4472&amp;" "&amp;O4472</f>
        <v>61210 3 1120</v>
      </c>
    </row>
    <row r="4473" customFormat="false" ht="11.25" hidden="false" customHeight="true" outlineLevel="0" collapsed="false">
      <c r="K4473" s="0" t="n">
        <v>2015</v>
      </c>
      <c r="L4473" s="0" t="n">
        <v>89</v>
      </c>
      <c r="M4473" s="0" t="n">
        <v>3</v>
      </c>
      <c r="N4473" s="0" t="n">
        <v>61210</v>
      </c>
      <c r="O4473" s="0" t="n">
        <v>1150</v>
      </c>
      <c r="P4473" s="346" t="n">
        <v>15.86</v>
      </c>
      <c r="Q4473" s="346" t="str">
        <f aca="false">N4473&amp;" "&amp;O4473</f>
        <v>61210 1150</v>
      </c>
      <c r="R4473" s="346" t="str">
        <f aca="false">N4473&amp;" "&amp;M4473&amp;" "&amp;O4473</f>
        <v>61210 3 1150</v>
      </c>
    </row>
    <row r="4474" customFormat="false" ht="11.25" hidden="false" customHeight="true" outlineLevel="0" collapsed="false">
      <c r="K4474" s="0" t="n">
        <v>2015</v>
      </c>
      <c r="L4474" s="0" t="n">
        <v>89</v>
      </c>
      <c r="M4474" s="0" t="n">
        <v>3</v>
      </c>
      <c r="N4474" s="0" t="n">
        <v>61210</v>
      </c>
      <c r="O4474" s="0" t="n">
        <v>1520</v>
      </c>
      <c r="P4474" s="346" t="n">
        <v>1.15</v>
      </c>
      <c r="Q4474" s="346" t="str">
        <f aca="false">N4474&amp;" "&amp;O4474</f>
        <v>61210 1520</v>
      </c>
      <c r="R4474" s="346" t="str">
        <f aca="false">N4474&amp;" "&amp;M4474&amp;" "&amp;O4474</f>
        <v>61210 3 1520</v>
      </c>
    </row>
    <row r="4475" customFormat="false" ht="11.25" hidden="false" customHeight="true" outlineLevel="0" collapsed="false">
      <c r="K4475" s="0" t="n">
        <v>2015</v>
      </c>
      <c r="L4475" s="0" t="n">
        <v>89</v>
      </c>
      <c r="M4475" s="0" t="n">
        <v>3</v>
      </c>
      <c r="N4475" s="0" t="n">
        <v>61220</v>
      </c>
      <c r="O4475" s="0" t="n">
        <v>1130</v>
      </c>
      <c r="P4475" s="346" t="n">
        <v>3.89</v>
      </c>
      <c r="Q4475" s="346" t="str">
        <f aca="false">N4475&amp;" "&amp;O4475</f>
        <v>61220 1130</v>
      </c>
      <c r="R4475" s="346" t="str">
        <f aca="false">N4475&amp;" "&amp;M4475&amp;" "&amp;O4475</f>
        <v>61220 3 1130</v>
      </c>
    </row>
    <row r="4476" customFormat="false" ht="11.25" hidden="false" customHeight="true" outlineLevel="0" collapsed="false">
      <c r="K4476" s="0" t="n">
        <v>2015</v>
      </c>
      <c r="L4476" s="0" t="n">
        <v>89</v>
      </c>
      <c r="M4476" s="0" t="n">
        <v>3</v>
      </c>
      <c r="N4476" s="0" t="n">
        <v>61230</v>
      </c>
      <c r="O4476" s="0" t="n">
        <v>1120</v>
      </c>
      <c r="P4476" s="346" t="n">
        <v>2.73</v>
      </c>
      <c r="Q4476" s="346" t="str">
        <f aca="false">N4476&amp;" "&amp;O4476</f>
        <v>61230 1120</v>
      </c>
      <c r="R4476" s="346" t="str">
        <f aca="false">N4476&amp;" "&amp;M4476&amp;" "&amp;O4476</f>
        <v>61230 3 1120</v>
      </c>
    </row>
    <row r="4477" customFormat="false" ht="11.25" hidden="false" customHeight="true" outlineLevel="0" collapsed="false">
      <c r="K4477" s="0" t="n">
        <v>2015</v>
      </c>
      <c r="L4477" s="0" t="n">
        <v>89</v>
      </c>
      <c r="M4477" s="0" t="n">
        <v>3</v>
      </c>
      <c r="N4477" s="0" t="n">
        <v>61310</v>
      </c>
      <c r="O4477" s="0" t="n">
        <v>1110</v>
      </c>
      <c r="P4477" s="346" t="n">
        <v>10.2</v>
      </c>
      <c r="Q4477" s="346" t="str">
        <f aca="false">N4477&amp;" "&amp;O4477</f>
        <v>61310 1110</v>
      </c>
      <c r="R4477" s="346" t="str">
        <f aca="false">N4477&amp;" "&amp;M4477&amp;" "&amp;O4477</f>
        <v>61310 3 1110</v>
      </c>
    </row>
    <row r="4478" customFormat="false" ht="11.25" hidden="false" customHeight="true" outlineLevel="0" collapsed="false">
      <c r="K4478" s="0" t="n">
        <v>2015</v>
      </c>
      <c r="L4478" s="0" t="n">
        <v>89</v>
      </c>
      <c r="M4478" s="0" t="n">
        <v>3</v>
      </c>
      <c r="N4478" s="0" t="n">
        <v>61310</v>
      </c>
      <c r="O4478" s="0" t="n">
        <v>1120</v>
      </c>
      <c r="P4478" s="346" t="n">
        <v>12.4</v>
      </c>
      <c r="Q4478" s="346" t="str">
        <f aca="false">N4478&amp;" "&amp;O4478</f>
        <v>61310 1120</v>
      </c>
      <c r="R4478" s="346" t="str">
        <f aca="false">N4478&amp;" "&amp;M4478&amp;" "&amp;O4478</f>
        <v>61310 3 1120</v>
      </c>
    </row>
    <row r="4479" customFormat="false" ht="11.25" hidden="false" customHeight="true" outlineLevel="0" collapsed="false">
      <c r="K4479" s="0" t="n">
        <v>2015</v>
      </c>
      <c r="L4479" s="0" t="n">
        <v>89</v>
      </c>
      <c r="M4479" s="0" t="n">
        <v>3</v>
      </c>
      <c r="N4479" s="0" t="n">
        <v>61310</v>
      </c>
      <c r="O4479" s="0" t="n">
        <v>1150</v>
      </c>
      <c r="P4479" s="346" t="n">
        <v>8.99</v>
      </c>
      <c r="Q4479" s="346" t="str">
        <f aca="false">N4479&amp;" "&amp;O4479</f>
        <v>61310 1150</v>
      </c>
      <c r="R4479" s="346" t="str">
        <f aca="false">N4479&amp;" "&amp;M4479&amp;" "&amp;O4479</f>
        <v>61310 3 1150</v>
      </c>
    </row>
    <row r="4480" customFormat="false" ht="11.25" hidden="false" customHeight="true" outlineLevel="0" collapsed="false">
      <c r="K4480" s="0" t="n">
        <v>2015</v>
      </c>
      <c r="L4480" s="0" t="n">
        <v>89</v>
      </c>
      <c r="M4480" s="0" t="n">
        <v>3</v>
      </c>
      <c r="N4480" s="0" t="n">
        <v>61320</v>
      </c>
      <c r="O4480" s="0" t="n">
        <v>1122</v>
      </c>
      <c r="P4480" s="346" t="n">
        <v>12.26</v>
      </c>
      <c r="Q4480" s="346" t="str">
        <f aca="false">N4480&amp;" "&amp;O4480</f>
        <v>61320 1122</v>
      </c>
      <c r="R4480" s="346" t="str">
        <f aca="false">N4480&amp;" "&amp;M4480&amp;" "&amp;O4480</f>
        <v>61320 3 1122</v>
      </c>
    </row>
    <row r="4481" customFormat="false" ht="11.25" hidden="false" customHeight="true" outlineLevel="0" collapsed="false">
      <c r="K4481" s="0" t="n">
        <v>2015</v>
      </c>
      <c r="L4481" s="0" t="n">
        <v>89</v>
      </c>
      <c r="M4481" s="0" t="n">
        <v>3</v>
      </c>
      <c r="N4481" s="0" t="n">
        <v>61320</v>
      </c>
      <c r="O4481" s="0" t="n">
        <v>1150</v>
      </c>
      <c r="P4481" s="346" t="n">
        <v>7.17</v>
      </c>
      <c r="Q4481" s="346" t="str">
        <f aca="false">N4481&amp;" "&amp;O4481</f>
        <v>61320 1150</v>
      </c>
      <c r="R4481" s="346" t="str">
        <f aca="false">N4481&amp;" "&amp;M4481&amp;" "&amp;O4481</f>
        <v>61320 3 1150</v>
      </c>
    </row>
    <row r="4482" customFormat="false" ht="11.25" hidden="false" customHeight="true" outlineLevel="0" collapsed="false">
      <c r="K4482" s="0" t="n">
        <v>2015</v>
      </c>
      <c r="L4482" s="0" t="n">
        <v>89</v>
      </c>
      <c r="M4482" s="0" t="n">
        <v>3</v>
      </c>
      <c r="N4482" s="0" t="n">
        <v>61410</v>
      </c>
      <c r="O4482" s="0" t="n">
        <v>1126</v>
      </c>
      <c r="P4482" s="346" t="n">
        <v>12.05</v>
      </c>
      <c r="Q4482" s="346" t="str">
        <f aca="false">N4482&amp;" "&amp;O4482</f>
        <v>61410 1126</v>
      </c>
      <c r="R4482" s="346" t="str">
        <f aca="false">N4482&amp;" "&amp;M4482&amp;" "&amp;O4482</f>
        <v>61410 3 1126</v>
      </c>
    </row>
    <row r="4483" customFormat="false" ht="11.25" hidden="false" customHeight="true" outlineLevel="0" collapsed="false">
      <c r="K4483" s="0" t="n">
        <v>2015</v>
      </c>
      <c r="L4483" s="0" t="n">
        <v>89</v>
      </c>
      <c r="M4483" s="0" t="n">
        <v>3</v>
      </c>
      <c r="N4483" s="0" t="n">
        <v>61410</v>
      </c>
      <c r="O4483" s="0" t="n">
        <v>1127</v>
      </c>
      <c r="P4483" s="346" t="n">
        <v>29.43</v>
      </c>
      <c r="Q4483" s="346" t="str">
        <f aca="false">N4483&amp;" "&amp;O4483</f>
        <v>61410 1127</v>
      </c>
      <c r="R4483" s="346" t="str">
        <f aca="false">N4483&amp;" "&amp;M4483&amp;" "&amp;O4483</f>
        <v>61410 3 1127</v>
      </c>
    </row>
    <row r="4484" customFormat="false" ht="11.25" hidden="false" customHeight="true" outlineLevel="0" collapsed="false">
      <c r="K4484" s="0" t="n">
        <v>2015</v>
      </c>
      <c r="L4484" s="0" t="n">
        <v>89</v>
      </c>
      <c r="M4484" s="0" t="n">
        <v>3</v>
      </c>
      <c r="N4484" s="0" t="n">
        <v>61410</v>
      </c>
      <c r="O4484" s="0" t="n">
        <v>1150</v>
      </c>
      <c r="P4484" s="346" t="n">
        <v>77.82</v>
      </c>
      <c r="Q4484" s="346" t="str">
        <f aca="false">N4484&amp;" "&amp;O4484</f>
        <v>61410 1150</v>
      </c>
      <c r="R4484" s="346" t="str">
        <f aca="false">N4484&amp;" "&amp;M4484&amp;" "&amp;O4484</f>
        <v>61410 3 1150</v>
      </c>
    </row>
    <row r="4485" customFormat="false" ht="11.25" hidden="false" customHeight="true" outlineLevel="0" collapsed="false">
      <c r="K4485" s="0" t="n">
        <v>2015</v>
      </c>
      <c r="L4485" s="0" t="n">
        <v>89</v>
      </c>
      <c r="M4485" s="0" t="n">
        <v>9</v>
      </c>
      <c r="N4485" s="0" t="n">
        <v>61100</v>
      </c>
      <c r="O4485" s="0" t="n">
        <v>1110</v>
      </c>
      <c r="P4485" s="346" t="n">
        <v>0.5</v>
      </c>
      <c r="Q4485" s="346" t="str">
        <f aca="false">N4485&amp;" "&amp;O4485</f>
        <v>61100 1110</v>
      </c>
      <c r="R4485" s="346" t="str">
        <f aca="false">N4485&amp;" "&amp;M4485&amp;" "&amp;O4485</f>
        <v>61100 9 1110</v>
      </c>
    </row>
    <row r="4486" customFormat="false" ht="11.25" hidden="false" customHeight="true" outlineLevel="0" collapsed="false">
      <c r="K4486" s="0" t="n">
        <v>2015</v>
      </c>
      <c r="L4486" s="0" t="n">
        <v>89</v>
      </c>
      <c r="M4486" s="0" t="n">
        <v>9</v>
      </c>
      <c r="N4486" s="0" t="n">
        <v>61100</v>
      </c>
      <c r="O4486" s="0" t="n">
        <v>1120</v>
      </c>
      <c r="P4486" s="346" t="n">
        <v>46</v>
      </c>
      <c r="Q4486" s="346" t="str">
        <f aca="false">N4486&amp;" "&amp;O4486</f>
        <v>61100 1120</v>
      </c>
      <c r="R4486" s="346" t="str">
        <f aca="false">N4486&amp;" "&amp;M4486&amp;" "&amp;O4486</f>
        <v>61100 9 1120</v>
      </c>
    </row>
    <row r="4487" customFormat="false" ht="11.25" hidden="false" customHeight="true" outlineLevel="0" collapsed="false">
      <c r="K4487" s="0" t="n">
        <v>2015</v>
      </c>
      <c r="L4487" s="0" t="n">
        <v>89</v>
      </c>
      <c r="M4487" s="0" t="n">
        <v>2</v>
      </c>
      <c r="N4487" s="0" t="n">
        <v>61100</v>
      </c>
      <c r="O4487" s="0" t="n">
        <v>1120</v>
      </c>
      <c r="P4487" s="346" t="n">
        <v>938.11</v>
      </c>
      <c r="Q4487" s="346" t="str">
        <f aca="false">N4487&amp;" "&amp;O4487</f>
        <v>61100 1120</v>
      </c>
      <c r="R4487" s="346" t="str">
        <f aca="false">N4487&amp;" "&amp;M4487&amp;" "&amp;O4487</f>
        <v>61100 2 1120</v>
      </c>
    </row>
    <row r="4488" customFormat="false" ht="11.25" hidden="false" customHeight="true" outlineLevel="0" collapsed="false">
      <c r="K4488" s="0" t="n">
        <v>2015</v>
      </c>
      <c r="L4488" s="0" t="n">
        <v>89</v>
      </c>
      <c r="M4488" s="0" t="n">
        <v>2</v>
      </c>
      <c r="N4488" s="0" t="n">
        <v>61100</v>
      </c>
      <c r="O4488" s="0" t="n">
        <v>1151</v>
      </c>
      <c r="P4488" s="346" t="n">
        <v>373.6</v>
      </c>
      <c r="Q4488" s="346" t="str">
        <f aca="false">N4488&amp;" "&amp;O4488</f>
        <v>61100 1151</v>
      </c>
      <c r="R4488" s="346" t="str">
        <f aca="false">N4488&amp;" "&amp;M4488&amp;" "&amp;O4488</f>
        <v>61100 2 1151</v>
      </c>
    </row>
    <row r="4489" customFormat="false" ht="11.25" hidden="false" customHeight="true" outlineLevel="0" collapsed="false">
      <c r="K4489" s="0" t="n">
        <v>2015</v>
      </c>
      <c r="L4489" s="0" t="n">
        <v>90</v>
      </c>
      <c r="M4489" s="0" t="n">
        <v>9</v>
      </c>
      <c r="N4489" s="0" t="n">
        <v>64000</v>
      </c>
      <c r="O4489" s="0" t="n">
        <v>1142</v>
      </c>
      <c r="P4489" s="346" t="n">
        <v>3.8</v>
      </c>
      <c r="Q4489" s="346" t="str">
        <f aca="false">N4489&amp;" "&amp;O4489</f>
        <v>64000 1142</v>
      </c>
      <c r="R4489" s="346" t="str">
        <f aca="false">N4489&amp;" "&amp;M4489&amp;" "&amp;O4489</f>
        <v>64000 9 1142</v>
      </c>
    </row>
    <row r="4490" customFormat="false" ht="11.25" hidden="false" customHeight="true" outlineLevel="0" collapsed="false">
      <c r="K4490" s="0" t="n">
        <v>2015</v>
      </c>
      <c r="L4490" s="0" t="n">
        <v>90</v>
      </c>
      <c r="M4490" s="0" t="n">
        <v>2</v>
      </c>
      <c r="N4490" s="0" t="n">
        <v>61310</v>
      </c>
      <c r="O4490" s="0" t="n">
        <v>1150</v>
      </c>
      <c r="P4490" s="346" t="n">
        <v>1.23</v>
      </c>
      <c r="Q4490" s="346" t="str">
        <f aca="false">N4490&amp;" "&amp;O4490</f>
        <v>61310 1150</v>
      </c>
      <c r="R4490" s="346" t="str">
        <f aca="false">N4490&amp;" "&amp;M4490&amp;" "&amp;O4490</f>
        <v>61310 2 1150</v>
      </c>
    </row>
    <row r="4491" customFormat="false" ht="11.25" hidden="false" customHeight="true" outlineLevel="0" collapsed="false">
      <c r="K4491" s="0" t="n">
        <v>2015</v>
      </c>
      <c r="L4491" s="0" t="n">
        <v>90</v>
      </c>
      <c r="M4491" s="0" t="n">
        <v>9</v>
      </c>
      <c r="N4491" s="0" t="n">
        <v>65000</v>
      </c>
      <c r="O4491" s="0" t="n">
        <v>1110</v>
      </c>
      <c r="P4491" s="346" t="n">
        <v>0.7</v>
      </c>
      <c r="Q4491" s="346" t="str">
        <f aca="false">N4491&amp;" "&amp;O4491</f>
        <v>65000 1110</v>
      </c>
      <c r="R4491" s="346" t="str">
        <f aca="false">N4491&amp;" "&amp;M4491&amp;" "&amp;O4491</f>
        <v>65000 9 1110</v>
      </c>
    </row>
    <row r="4492" customFormat="false" ht="11.25" hidden="false" customHeight="true" outlineLevel="0" collapsed="false">
      <c r="K4492" s="0" t="n">
        <v>2015</v>
      </c>
      <c r="L4492" s="0" t="n">
        <v>90</v>
      </c>
      <c r="M4492" s="0" t="n">
        <v>9</v>
      </c>
      <c r="N4492" s="0" t="n">
        <v>65000</v>
      </c>
      <c r="O4492" s="0" t="n">
        <v>1190</v>
      </c>
      <c r="P4492" s="346" t="n">
        <v>11.25</v>
      </c>
      <c r="Q4492" s="346" t="str">
        <f aca="false">N4492&amp;" "&amp;O4492</f>
        <v>65000 1190</v>
      </c>
      <c r="R4492" s="346" t="str">
        <f aca="false">N4492&amp;" "&amp;M4492&amp;" "&amp;O4492</f>
        <v>65000 9 1190</v>
      </c>
    </row>
    <row r="4493" customFormat="false" ht="11.25" hidden="false" customHeight="true" outlineLevel="0" collapsed="false">
      <c r="K4493" s="0" t="n">
        <v>2015</v>
      </c>
      <c r="L4493" s="0" t="n">
        <v>90</v>
      </c>
      <c r="M4493" s="0" t="n">
        <v>9</v>
      </c>
      <c r="N4493" s="0" t="n">
        <v>68000</v>
      </c>
      <c r="O4493" s="0" t="n">
        <v>1120</v>
      </c>
      <c r="P4493" s="346" t="n">
        <v>1</v>
      </c>
      <c r="Q4493" s="346" t="str">
        <f aca="false">N4493&amp;" "&amp;O4493</f>
        <v>68000 1120</v>
      </c>
      <c r="R4493" s="346" t="str">
        <f aca="false">N4493&amp;" "&amp;M4493&amp;" "&amp;O4493</f>
        <v>68000 9 1120</v>
      </c>
    </row>
    <row r="4494" customFormat="false" ht="11.25" hidden="false" customHeight="true" outlineLevel="0" collapsed="false">
      <c r="K4494" s="0" t="n">
        <v>2015</v>
      </c>
      <c r="L4494" s="0" t="n">
        <v>90</v>
      </c>
      <c r="M4494" s="0" t="n">
        <v>9</v>
      </c>
      <c r="N4494" s="0" t="n">
        <v>68000</v>
      </c>
      <c r="O4494" s="0" t="n">
        <v>1150</v>
      </c>
      <c r="P4494" s="346" t="n">
        <v>1</v>
      </c>
      <c r="Q4494" s="346" t="str">
        <f aca="false">N4494&amp;" "&amp;O4494</f>
        <v>68000 1150</v>
      </c>
      <c r="R4494" s="346" t="str">
        <f aca="false">N4494&amp;" "&amp;M4494&amp;" "&amp;O4494</f>
        <v>68000 9 1150</v>
      </c>
    </row>
    <row r="4495" customFormat="false" ht="11.25" hidden="false" customHeight="true" outlineLevel="0" collapsed="false">
      <c r="K4495" s="0" t="n">
        <v>2015</v>
      </c>
      <c r="L4495" s="0" t="n">
        <v>90</v>
      </c>
      <c r="M4495" s="0" t="n">
        <v>9</v>
      </c>
      <c r="N4495" s="0" t="n">
        <v>63000</v>
      </c>
      <c r="O4495" s="0" t="n">
        <v>1190</v>
      </c>
      <c r="P4495" s="346" t="n">
        <v>3.25</v>
      </c>
      <c r="Q4495" s="346" t="str">
        <f aca="false">N4495&amp;" "&amp;O4495</f>
        <v>63000 1190</v>
      </c>
      <c r="R4495" s="346" t="str">
        <f aca="false">N4495&amp;" "&amp;M4495&amp;" "&amp;O4495</f>
        <v>63000 9 1190</v>
      </c>
    </row>
    <row r="4496" customFormat="false" ht="11.25" hidden="false" customHeight="true" outlineLevel="0" collapsed="false">
      <c r="K4496" s="0" t="n">
        <v>2015</v>
      </c>
      <c r="L4496" s="0" t="n">
        <v>90</v>
      </c>
      <c r="M4496" s="0" t="n">
        <v>9</v>
      </c>
      <c r="N4496" s="0" t="n">
        <v>64000</v>
      </c>
      <c r="O4496" s="0" t="n">
        <v>1110</v>
      </c>
      <c r="P4496" s="346" t="n">
        <v>2.9</v>
      </c>
      <c r="Q4496" s="346" t="str">
        <f aca="false">N4496&amp;" "&amp;O4496</f>
        <v>64000 1110</v>
      </c>
      <c r="R4496" s="346" t="str">
        <f aca="false">N4496&amp;" "&amp;M4496&amp;" "&amp;O4496</f>
        <v>64000 9 1110</v>
      </c>
    </row>
    <row r="4497" customFormat="false" ht="11.25" hidden="false" customHeight="true" outlineLevel="0" collapsed="false">
      <c r="K4497" s="0" t="n">
        <v>2015</v>
      </c>
      <c r="L4497" s="0" t="n">
        <v>90</v>
      </c>
      <c r="M4497" s="0" t="n">
        <v>2</v>
      </c>
      <c r="N4497" s="0" t="n">
        <v>61320</v>
      </c>
      <c r="O4497" s="0" t="n">
        <v>1122</v>
      </c>
      <c r="P4497" s="346" t="n">
        <v>1.23</v>
      </c>
      <c r="Q4497" s="346" t="str">
        <f aca="false">N4497&amp;" "&amp;O4497</f>
        <v>61320 1122</v>
      </c>
      <c r="R4497" s="346" t="str">
        <f aca="false">N4497&amp;" "&amp;M4497&amp;" "&amp;O4497</f>
        <v>61320 2 1122</v>
      </c>
    </row>
    <row r="4498" customFormat="false" ht="11.25" hidden="false" customHeight="true" outlineLevel="0" collapsed="false">
      <c r="K4498" s="0" t="n">
        <v>2015</v>
      </c>
      <c r="L4498" s="0" t="n">
        <v>90</v>
      </c>
      <c r="M4498" s="0" t="n">
        <v>2</v>
      </c>
      <c r="N4498" s="0" t="n">
        <v>61410</v>
      </c>
      <c r="O4498" s="0" t="n">
        <v>1126</v>
      </c>
      <c r="P4498" s="346" t="n">
        <v>1.75</v>
      </c>
      <c r="Q4498" s="346" t="str">
        <f aca="false">N4498&amp;" "&amp;O4498</f>
        <v>61410 1126</v>
      </c>
      <c r="R4498" s="346" t="str">
        <f aca="false">N4498&amp;" "&amp;M4498&amp;" "&amp;O4498</f>
        <v>61410 2 1126</v>
      </c>
    </row>
    <row r="4499" customFormat="false" ht="11.25" hidden="false" customHeight="true" outlineLevel="0" collapsed="false">
      <c r="K4499" s="0" t="n">
        <v>2015</v>
      </c>
      <c r="L4499" s="0" t="n">
        <v>90</v>
      </c>
      <c r="M4499" s="0" t="n">
        <v>2</v>
      </c>
      <c r="N4499" s="0" t="n">
        <v>61410</v>
      </c>
      <c r="O4499" s="0" t="n">
        <v>1127</v>
      </c>
      <c r="P4499" s="346" t="n">
        <v>1.75</v>
      </c>
      <c r="Q4499" s="346" t="str">
        <f aca="false">N4499&amp;" "&amp;O4499</f>
        <v>61410 1127</v>
      </c>
      <c r="R4499" s="346" t="str">
        <f aca="false">N4499&amp;" "&amp;M4499&amp;" "&amp;O4499</f>
        <v>61410 2 1127</v>
      </c>
    </row>
    <row r="4500" customFormat="false" ht="11.25" hidden="false" customHeight="true" outlineLevel="0" collapsed="false">
      <c r="K4500" s="0" t="n">
        <v>2015</v>
      </c>
      <c r="L4500" s="0" t="n">
        <v>90</v>
      </c>
      <c r="M4500" s="0" t="n">
        <v>2</v>
      </c>
      <c r="N4500" s="0" t="n">
        <v>61410</v>
      </c>
      <c r="O4500" s="0" t="n">
        <v>1150</v>
      </c>
      <c r="P4500" s="346" t="n">
        <v>4</v>
      </c>
      <c r="Q4500" s="346" t="str">
        <f aca="false">N4500&amp;" "&amp;O4500</f>
        <v>61410 1150</v>
      </c>
      <c r="R4500" s="346" t="str">
        <f aca="false">N4500&amp;" "&amp;M4500&amp;" "&amp;O4500</f>
        <v>61410 2 1150</v>
      </c>
    </row>
    <row r="4501" customFormat="false" ht="11.25" hidden="false" customHeight="true" outlineLevel="0" collapsed="false">
      <c r="K4501" s="0" t="n">
        <v>2015</v>
      </c>
      <c r="L4501" s="0" t="n">
        <v>90</v>
      </c>
      <c r="M4501" s="0" t="n">
        <v>3</v>
      </c>
      <c r="N4501" s="0" t="n">
        <v>61100</v>
      </c>
      <c r="O4501" s="0" t="n">
        <v>1120</v>
      </c>
      <c r="P4501" s="346" t="n">
        <v>45</v>
      </c>
      <c r="Q4501" s="346" t="str">
        <f aca="false">N4501&amp;" "&amp;O4501</f>
        <v>61100 1120</v>
      </c>
      <c r="R4501" s="346" t="str">
        <f aca="false">N4501&amp;" "&amp;M4501&amp;" "&amp;O4501</f>
        <v>61100 3 1120</v>
      </c>
    </row>
    <row r="4502" customFormat="false" ht="11.25" hidden="false" customHeight="true" outlineLevel="0" collapsed="false">
      <c r="K4502" s="0" t="n">
        <v>2015</v>
      </c>
      <c r="L4502" s="0" t="n">
        <v>90</v>
      </c>
      <c r="M4502" s="0" t="n">
        <v>3</v>
      </c>
      <c r="N4502" s="0" t="n">
        <v>61100</v>
      </c>
      <c r="O4502" s="0" t="n">
        <v>1151</v>
      </c>
      <c r="P4502" s="346" t="n">
        <v>5</v>
      </c>
      <c r="Q4502" s="346" t="str">
        <f aca="false">N4502&amp;" "&amp;O4502</f>
        <v>61100 1151</v>
      </c>
      <c r="R4502" s="346" t="str">
        <f aca="false">N4502&amp;" "&amp;M4502&amp;" "&amp;O4502</f>
        <v>61100 3 1151</v>
      </c>
    </row>
    <row r="4503" customFormat="false" ht="11.25" hidden="false" customHeight="true" outlineLevel="0" collapsed="false">
      <c r="K4503" s="0" t="n">
        <v>2015</v>
      </c>
      <c r="L4503" s="0" t="n">
        <v>90</v>
      </c>
      <c r="M4503" s="0" t="n">
        <v>3</v>
      </c>
      <c r="N4503" s="0" t="n">
        <v>61100</v>
      </c>
      <c r="O4503" s="0" t="n">
        <v>1520</v>
      </c>
      <c r="P4503" s="346" t="n">
        <v>6</v>
      </c>
      <c r="Q4503" s="346" t="str">
        <f aca="false">N4503&amp;" "&amp;O4503</f>
        <v>61100 1520</v>
      </c>
      <c r="R4503" s="346" t="str">
        <f aca="false">N4503&amp;" "&amp;M4503&amp;" "&amp;O4503</f>
        <v>61100 3 1520</v>
      </c>
    </row>
    <row r="4504" customFormat="false" ht="11.25" hidden="false" customHeight="true" outlineLevel="0" collapsed="false">
      <c r="K4504" s="0" t="n">
        <v>2015</v>
      </c>
      <c r="L4504" s="0" t="n">
        <v>90</v>
      </c>
      <c r="M4504" s="0" t="n">
        <v>3</v>
      </c>
      <c r="N4504" s="0" t="n">
        <v>61210</v>
      </c>
      <c r="O4504" s="0" t="n">
        <v>1120</v>
      </c>
      <c r="P4504" s="346" t="n">
        <v>1.25</v>
      </c>
      <c r="Q4504" s="346" t="str">
        <f aca="false">N4504&amp;" "&amp;O4504</f>
        <v>61210 1120</v>
      </c>
      <c r="R4504" s="346" t="str">
        <f aca="false">N4504&amp;" "&amp;M4504&amp;" "&amp;O4504</f>
        <v>61210 3 1120</v>
      </c>
    </row>
    <row r="4505" customFormat="false" ht="11.25" hidden="false" customHeight="true" outlineLevel="0" collapsed="false">
      <c r="K4505" s="0" t="n">
        <v>2015</v>
      </c>
      <c r="L4505" s="0" t="n">
        <v>90</v>
      </c>
      <c r="M4505" s="0" t="n">
        <v>3</v>
      </c>
      <c r="N4505" s="0" t="n">
        <v>61220</v>
      </c>
      <c r="O4505" s="0" t="n">
        <v>1120</v>
      </c>
      <c r="P4505" s="346" t="n">
        <v>0.42</v>
      </c>
      <c r="Q4505" s="346" t="str">
        <f aca="false">N4505&amp;" "&amp;O4505</f>
        <v>61220 1120</v>
      </c>
      <c r="R4505" s="346" t="str">
        <f aca="false">N4505&amp;" "&amp;M4505&amp;" "&amp;O4505</f>
        <v>61220 3 1120</v>
      </c>
    </row>
    <row r="4506" customFormat="false" ht="11.25" hidden="false" customHeight="true" outlineLevel="0" collapsed="false">
      <c r="K4506" s="0" t="n">
        <v>2015</v>
      </c>
      <c r="L4506" s="0" t="n">
        <v>90</v>
      </c>
      <c r="M4506" s="0" t="n">
        <v>3</v>
      </c>
      <c r="N4506" s="0" t="n">
        <v>61230</v>
      </c>
      <c r="O4506" s="0" t="n">
        <v>1120</v>
      </c>
      <c r="P4506" s="346" t="n">
        <v>0.92</v>
      </c>
      <c r="Q4506" s="346" t="str">
        <f aca="false">N4506&amp;" "&amp;O4506</f>
        <v>61230 1120</v>
      </c>
      <c r="R4506" s="346" t="str">
        <f aca="false">N4506&amp;" "&amp;M4506&amp;" "&amp;O4506</f>
        <v>61230 3 1120</v>
      </c>
    </row>
    <row r="4507" customFormat="false" ht="11.25" hidden="false" customHeight="true" outlineLevel="0" collapsed="false">
      <c r="K4507" s="0" t="n">
        <v>2015</v>
      </c>
      <c r="L4507" s="0" t="n">
        <v>90</v>
      </c>
      <c r="M4507" s="0" t="n">
        <v>3</v>
      </c>
      <c r="N4507" s="0" t="n">
        <v>61310</v>
      </c>
      <c r="O4507" s="0" t="n">
        <v>1110</v>
      </c>
      <c r="P4507" s="346" t="n">
        <v>0.38</v>
      </c>
      <c r="Q4507" s="346" t="str">
        <f aca="false">N4507&amp;" "&amp;O4507</f>
        <v>61310 1110</v>
      </c>
      <c r="R4507" s="346" t="str">
        <f aca="false">N4507&amp;" "&amp;M4507&amp;" "&amp;O4507</f>
        <v>61310 3 1110</v>
      </c>
    </row>
    <row r="4508" customFormat="false" ht="11.25" hidden="false" customHeight="true" outlineLevel="0" collapsed="false">
      <c r="K4508" s="0" t="n">
        <v>2015</v>
      </c>
      <c r="L4508" s="0" t="n">
        <v>90</v>
      </c>
      <c r="M4508" s="0" t="n">
        <v>3</v>
      </c>
      <c r="N4508" s="0" t="n">
        <v>61310</v>
      </c>
      <c r="O4508" s="0" t="n">
        <v>1120</v>
      </c>
      <c r="P4508" s="346" t="n">
        <v>0.78</v>
      </c>
      <c r="Q4508" s="346" t="str">
        <f aca="false">N4508&amp;" "&amp;O4508</f>
        <v>61310 1120</v>
      </c>
      <c r="R4508" s="346" t="str">
        <f aca="false">N4508&amp;" "&amp;M4508&amp;" "&amp;O4508</f>
        <v>61310 3 1120</v>
      </c>
    </row>
    <row r="4509" customFormat="false" ht="11.25" hidden="false" customHeight="true" outlineLevel="0" collapsed="false">
      <c r="K4509" s="0" t="n">
        <v>2015</v>
      </c>
      <c r="L4509" s="0" t="n">
        <v>90</v>
      </c>
      <c r="M4509" s="0" t="n">
        <v>3</v>
      </c>
      <c r="N4509" s="0" t="n">
        <v>61310</v>
      </c>
      <c r="O4509" s="0" t="n">
        <v>1150</v>
      </c>
      <c r="P4509" s="346" t="n">
        <v>0.78</v>
      </c>
      <c r="Q4509" s="346" t="str">
        <f aca="false">N4509&amp;" "&amp;O4509</f>
        <v>61310 1150</v>
      </c>
      <c r="R4509" s="346" t="str">
        <f aca="false">N4509&amp;" "&amp;M4509&amp;" "&amp;O4509</f>
        <v>61310 3 1150</v>
      </c>
    </row>
    <row r="4510" customFormat="false" ht="11.25" hidden="false" customHeight="true" outlineLevel="0" collapsed="false">
      <c r="K4510" s="0" t="n">
        <v>2015</v>
      </c>
      <c r="L4510" s="0" t="n">
        <v>90</v>
      </c>
      <c r="M4510" s="0" t="n">
        <v>3</v>
      </c>
      <c r="N4510" s="0" t="n">
        <v>61320</v>
      </c>
      <c r="O4510" s="0" t="n">
        <v>1122</v>
      </c>
      <c r="P4510" s="346" t="n">
        <v>0.69</v>
      </c>
      <c r="Q4510" s="346" t="str">
        <f aca="false">N4510&amp;" "&amp;O4510</f>
        <v>61320 1122</v>
      </c>
      <c r="R4510" s="346" t="str">
        <f aca="false">N4510&amp;" "&amp;M4510&amp;" "&amp;O4510</f>
        <v>61320 3 1122</v>
      </c>
    </row>
    <row r="4511" customFormat="false" ht="11.25" hidden="false" customHeight="true" outlineLevel="0" collapsed="false">
      <c r="K4511" s="0" t="n">
        <v>2015</v>
      </c>
      <c r="L4511" s="0" t="n">
        <v>90</v>
      </c>
      <c r="M4511" s="0" t="n">
        <v>3</v>
      </c>
      <c r="N4511" s="0" t="n">
        <v>61410</v>
      </c>
      <c r="O4511" s="0" t="n">
        <v>1126</v>
      </c>
      <c r="P4511" s="346" t="n">
        <v>1.25</v>
      </c>
      <c r="Q4511" s="346" t="str">
        <f aca="false">N4511&amp;" "&amp;O4511</f>
        <v>61410 1126</v>
      </c>
      <c r="R4511" s="346" t="str">
        <f aca="false">N4511&amp;" "&amp;M4511&amp;" "&amp;O4511</f>
        <v>61410 3 1126</v>
      </c>
    </row>
    <row r="4512" customFormat="false" ht="11.25" hidden="false" customHeight="true" outlineLevel="0" collapsed="false">
      <c r="K4512" s="0" t="n">
        <v>2015</v>
      </c>
      <c r="L4512" s="0" t="n">
        <v>90</v>
      </c>
      <c r="M4512" s="0" t="n">
        <v>3</v>
      </c>
      <c r="N4512" s="0" t="n">
        <v>61410</v>
      </c>
      <c r="O4512" s="0" t="n">
        <v>1127</v>
      </c>
      <c r="P4512" s="346" t="n">
        <v>1.25</v>
      </c>
      <c r="Q4512" s="346" t="str">
        <f aca="false">N4512&amp;" "&amp;O4512</f>
        <v>61410 1127</v>
      </c>
      <c r="R4512" s="346" t="str">
        <f aca="false">N4512&amp;" "&amp;M4512&amp;" "&amp;O4512</f>
        <v>61410 3 1127</v>
      </c>
    </row>
    <row r="4513" customFormat="false" ht="11.25" hidden="false" customHeight="true" outlineLevel="0" collapsed="false">
      <c r="K4513" s="0" t="n">
        <v>2015</v>
      </c>
      <c r="L4513" s="0" t="n">
        <v>90</v>
      </c>
      <c r="M4513" s="0" t="n">
        <v>3</v>
      </c>
      <c r="N4513" s="0" t="n">
        <v>61410</v>
      </c>
      <c r="O4513" s="0" t="n">
        <v>1140</v>
      </c>
      <c r="P4513" s="346" t="n">
        <v>3</v>
      </c>
      <c r="Q4513" s="346" t="str">
        <f aca="false">N4513&amp;" "&amp;O4513</f>
        <v>61410 1140</v>
      </c>
      <c r="R4513" s="346" t="str">
        <f aca="false">N4513&amp;" "&amp;M4513&amp;" "&amp;O4513</f>
        <v>61410 3 1140</v>
      </c>
    </row>
    <row r="4514" customFormat="false" ht="11.25" hidden="false" customHeight="true" outlineLevel="0" collapsed="false">
      <c r="K4514" s="0" t="n">
        <v>2015</v>
      </c>
      <c r="L4514" s="0" t="n">
        <v>90</v>
      </c>
      <c r="M4514" s="0" t="n">
        <v>9</v>
      </c>
      <c r="N4514" s="0" t="n">
        <v>61100</v>
      </c>
      <c r="O4514" s="0" t="n">
        <v>1120</v>
      </c>
      <c r="P4514" s="346" t="n">
        <v>3.8</v>
      </c>
      <c r="Q4514" s="346" t="str">
        <f aca="false">N4514&amp;" "&amp;O4514</f>
        <v>61100 1120</v>
      </c>
      <c r="R4514" s="346" t="str">
        <f aca="false">N4514&amp;" "&amp;M4514&amp;" "&amp;O4514</f>
        <v>61100 9 1120</v>
      </c>
    </row>
    <row r="4515" customFormat="false" ht="11.25" hidden="false" customHeight="true" outlineLevel="0" collapsed="false">
      <c r="K4515" s="0" t="n">
        <v>2015</v>
      </c>
      <c r="L4515" s="0" t="n">
        <v>90</v>
      </c>
      <c r="M4515" s="0" t="n">
        <v>9</v>
      </c>
      <c r="N4515" s="0" t="n">
        <v>61100</v>
      </c>
      <c r="O4515" s="0" t="n">
        <v>1151</v>
      </c>
      <c r="P4515" s="346" t="n">
        <v>3.5</v>
      </c>
      <c r="Q4515" s="346" t="str">
        <f aca="false">N4515&amp;" "&amp;O4515</f>
        <v>61100 1151</v>
      </c>
      <c r="R4515" s="346" t="str">
        <f aca="false">N4515&amp;" "&amp;M4515&amp;" "&amp;O4515</f>
        <v>61100 9 1151</v>
      </c>
    </row>
    <row r="4516" customFormat="false" ht="11.25" hidden="false" customHeight="true" outlineLevel="0" collapsed="false">
      <c r="K4516" s="0" t="n">
        <v>2015</v>
      </c>
      <c r="L4516" s="0" t="n">
        <v>90</v>
      </c>
      <c r="M4516" s="0" t="n">
        <v>9</v>
      </c>
      <c r="N4516" s="0" t="n">
        <v>62100</v>
      </c>
      <c r="O4516" s="0" t="n">
        <v>1111</v>
      </c>
      <c r="P4516" s="346" t="n">
        <v>5</v>
      </c>
      <c r="Q4516" s="346" t="str">
        <f aca="false">N4516&amp;" "&amp;O4516</f>
        <v>62100 1111</v>
      </c>
      <c r="R4516" s="346" t="str">
        <f aca="false">N4516&amp;" "&amp;M4516&amp;" "&amp;O4516</f>
        <v>62100 9 1111</v>
      </c>
    </row>
    <row r="4517" customFormat="false" ht="11.25" hidden="false" customHeight="true" outlineLevel="0" collapsed="false">
      <c r="K4517" s="0" t="n">
        <v>2015</v>
      </c>
      <c r="L4517" s="0" t="n">
        <v>90</v>
      </c>
      <c r="M4517" s="0" t="n">
        <v>9</v>
      </c>
      <c r="N4517" s="0" t="n">
        <v>62100</v>
      </c>
      <c r="O4517" s="0" t="n">
        <v>1112</v>
      </c>
      <c r="P4517" s="346" t="n">
        <v>1</v>
      </c>
      <c r="Q4517" s="346" t="str">
        <f aca="false">N4517&amp;" "&amp;O4517</f>
        <v>62100 1112</v>
      </c>
      <c r="R4517" s="346" t="str">
        <f aca="false">N4517&amp;" "&amp;M4517&amp;" "&amp;O4517</f>
        <v>62100 9 1112</v>
      </c>
    </row>
    <row r="4518" customFormat="false" ht="11.25" hidden="false" customHeight="true" outlineLevel="0" collapsed="false">
      <c r="K4518" s="0" t="n">
        <v>2015</v>
      </c>
      <c r="L4518" s="0" t="n">
        <v>90</v>
      </c>
      <c r="M4518" s="0" t="n">
        <v>9</v>
      </c>
      <c r="N4518" s="0" t="n">
        <v>62100</v>
      </c>
      <c r="O4518" s="0" t="n">
        <v>1130</v>
      </c>
      <c r="P4518" s="346" t="n">
        <v>0.8</v>
      </c>
      <c r="Q4518" s="346" t="str">
        <f aca="false">N4518&amp;" "&amp;O4518</f>
        <v>62100 1130</v>
      </c>
      <c r="R4518" s="346" t="str">
        <f aca="false">N4518&amp;" "&amp;M4518&amp;" "&amp;O4518</f>
        <v>62100 9 1130</v>
      </c>
    </row>
    <row r="4519" customFormat="false" ht="11.25" hidden="false" customHeight="true" outlineLevel="0" collapsed="false">
      <c r="K4519" s="0" t="n">
        <v>2015</v>
      </c>
      <c r="L4519" s="0" t="n">
        <v>90</v>
      </c>
      <c r="M4519" s="0" t="n">
        <v>9</v>
      </c>
      <c r="N4519" s="0" t="n">
        <v>62100</v>
      </c>
      <c r="O4519" s="0" t="n">
        <v>1150</v>
      </c>
      <c r="P4519" s="346" t="n">
        <v>6</v>
      </c>
      <c r="Q4519" s="346" t="str">
        <f aca="false">N4519&amp;" "&amp;O4519</f>
        <v>62100 1150</v>
      </c>
      <c r="R4519" s="346" t="str">
        <f aca="false">N4519&amp;" "&amp;M4519&amp;" "&amp;O4519</f>
        <v>62100 9 1150</v>
      </c>
    </row>
    <row r="4520" customFormat="false" ht="11.25" hidden="false" customHeight="true" outlineLevel="0" collapsed="false">
      <c r="K4520" s="0" t="n">
        <v>2015</v>
      </c>
      <c r="L4520" s="0" t="n">
        <v>90</v>
      </c>
      <c r="M4520" s="0" t="n">
        <v>9</v>
      </c>
      <c r="N4520" s="0" t="n">
        <v>62200</v>
      </c>
      <c r="O4520" s="0" t="n">
        <v>1131</v>
      </c>
      <c r="P4520" s="346" t="n">
        <v>2.5</v>
      </c>
      <c r="Q4520" s="346" t="str">
        <f aca="false">N4520&amp;" "&amp;O4520</f>
        <v>62200 1131</v>
      </c>
      <c r="R4520" s="346" t="str">
        <f aca="false">N4520&amp;" "&amp;M4520&amp;" "&amp;O4520</f>
        <v>62200 9 1131</v>
      </c>
    </row>
    <row r="4521" customFormat="false" ht="11.25" hidden="false" customHeight="true" outlineLevel="0" collapsed="false">
      <c r="K4521" s="0" t="n">
        <v>2015</v>
      </c>
      <c r="L4521" s="0" t="n">
        <v>90</v>
      </c>
      <c r="M4521" s="0" t="n">
        <v>9</v>
      </c>
      <c r="N4521" s="0" t="n">
        <v>62200</v>
      </c>
      <c r="O4521" s="0" t="n">
        <v>1132</v>
      </c>
      <c r="P4521" s="346" t="n">
        <v>1.25</v>
      </c>
      <c r="Q4521" s="346" t="str">
        <f aca="false">N4521&amp;" "&amp;O4521</f>
        <v>62200 1132</v>
      </c>
      <c r="R4521" s="346" t="str">
        <f aca="false">N4521&amp;" "&amp;M4521&amp;" "&amp;O4521</f>
        <v>62200 9 1132</v>
      </c>
    </row>
    <row r="4522" customFormat="false" ht="11.25" hidden="false" customHeight="true" outlineLevel="0" collapsed="false">
      <c r="K4522" s="0" t="n">
        <v>2015</v>
      </c>
      <c r="L4522" s="0" t="n">
        <v>90</v>
      </c>
      <c r="M4522" s="0" t="n">
        <v>9</v>
      </c>
      <c r="N4522" s="0" t="n">
        <v>63000</v>
      </c>
      <c r="O4522" s="0" t="n">
        <v>1150</v>
      </c>
      <c r="P4522" s="346" t="n">
        <v>1.25</v>
      </c>
      <c r="Q4522" s="346" t="str">
        <f aca="false">N4522&amp;" "&amp;O4522</f>
        <v>63000 1150</v>
      </c>
      <c r="R4522" s="346" t="str">
        <f aca="false">N4522&amp;" "&amp;M4522&amp;" "&amp;O4522</f>
        <v>63000 9 1150</v>
      </c>
    </row>
    <row r="4523" customFormat="false" ht="11.25" hidden="false" customHeight="true" outlineLevel="0" collapsed="false">
      <c r="K4523" s="0" t="n">
        <v>2015</v>
      </c>
      <c r="L4523" s="0" t="n">
        <v>90</v>
      </c>
      <c r="M4523" s="0" t="n">
        <v>9</v>
      </c>
      <c r="N4523" s="0" t="n">
        <v>63000</v>
      </c>
      <c r="O4523" s="0" t="n">
        <v>1170</v>
      </c>
      <c r="P4523" s="346" t="n">
        <v>17</v>
      </c>
      <c r="Q4523" s="346" t="str">
        <f aca="false">N4523&amp;" "&amp;O4523</f>
        <v>63000 1170</v>
      </c>
      <c r="R4523" s="346" t="str">
        <f aca="false">N4523&amp;" "&amp;M4523&amp;" "&amp;O4523</f>
        <v>63000 9 1170</v>
      </c>
    </row>
    <row r="4524" customFormat="false" ht="11.25" hidden="false" customHeight="true" outlineLevel="0" collapsed="false">
      <c r="K4524" s="0" t="n">
        <v>2015</v>
      </c>
      <c r="L4524" s="0" t="n">
        <v>90</v>
      </c>
      <c r="M4524" s="0" t="n">
        <v>2</v>
      </c>
      <c r="N4524" s="0" t="n">
        <v>61100</v>
      </c>
      <c r="O4524" s="0" t="n">
        <v>1120</v>
      </c>
      <c r="P4524" s="346" t="n">
        <v>55</v>
      </c>
      <c r="Q4524" s="346" t="str">
        <f aca="false">N4524&amp;" "&amp;O4524</f>
        <v>61100 1120</v>
      </c>
      <c r="R4524" s="346" t="str">
        <f aca="false">N4524&amp;" "&amp;M4524&amp;" "&amp;O4524</f>
        <v>61100 2 1120</v>
      </c>
    </row>
    <row r="4525" customFormat="false" ht="11.25" hidden="false" customHeight="true" outlineLevel="0" collapsed="false">
      <c r="K4525" s="0" t="n">
        <v>2015</v>
      </c>
      <c r="L4525" s="0" t="n">
        <v>90</v>
      </c>
      <c r="M4525" s="0" t="n">
        <v>2</v>
      </c>
      <c r="N4525" s="0" t="n">
        <v>61100</v>
      </c>
      <c r="O4525" s="0" t="n">
        <v>1151</v>
      </c>
      <c r="P4525" s="346" t="n">
        <v>20</v>
      </c>
      <c r="Q4525" s="346" t="str">
        <f aca="false">N4525&amp;" "&amp;O4525</f>
        <v>61100 1151</v>
      </c>
      <c r="R4525" s="346" t="str">
        <f aca="false">N4525&amp;" "&amp;M4525&amp;" "&amp;O4525</f>
        <v>61100 2 1151</v>
      </c>
    </row>
    <row r="4526" customFormat="false" ht="11.25" hidden="false" customHeight="true" outlineLevel="0" collapsed="false">
      <c r="K4526" s="0" t="n">
        <v>2015</v>
      </c>
      <c r="L4526" s="0" t="n">
        <v>90</v>
      </c>
      <c r="M4526" s="0" t="n">
        <v>2</v>
      </c>
      <c r="N4526" s="0" t="n">
        <v>61100</v>
      </c>
      <c r="O4526" s="0" t="n">
        <v>1520</v>
      </c>
      <c r="P4526" s="346" t="n">
        <v>5</v>
      </c>
      <c r="Q4526" s="346" t="str">
        <f aca="false">N4526&amp;" "&amp;O4526</f>
        <v>61100 1520</v>
      </c>
      <c r="R4526" s="346" t="str">
        <f aca="false">N4526&amp;" "&amp;M4526&amp;" "&amp;O4526</f>
        <v>61100 2 1520</v>
      </c>
    </row>
    <row r="4527" customFormat="false" ht="11.25" hidden="false" customHeight="true" outlineLevel="0" collapsed="false">
      <c r="K4527" s="0" t="n">
        <v>2015</v>
      </c>
      <c r="L4527" s="0" t="n">
        <v>90</v>
      </c>
      <c r="M4527" s="0" t="n">
        <v>2</v>
      </c>
      <c r="N4527" s="0" t="n">
        <v>61210</v>
      </c>
      <c r="O4527" s="0" t="n">
        <v>1120</v>
      </c>
      <c r="P4527" s="346" t="n">
        <v>1.75</v>
      </c>
      <c r="Q4527" s="346" t="str">
        <f aca="false">N4527&amp;" "&amp;O4527</f>
        <v>61210 1120</v>
      </c>
      <c r="R4527" s="346" t="str">
        <f aca="false">N4527&amp;" "&amp;M4527&amp;" "&amp;O4527</f>
        <v>61210 2 1120</v>
      </c>
    </row>
    <row r="4528" customFormat="false" ht="11.25" hidden="false" customHeight="true" outlineLevel="0" collapsed="false">
      <c r="K4528" s="0" t="n">
        <v>2015</v>
      </c>
      <c r="L4528" s="0" t="n">
        <v>90</v>
      </c>
      <c r="M4528" s="0" t="n">
        <v>2</v>
      </c>
      <c r="N4528" s="0" t="n">
        <v>61220</v>
      </c>
      <c r="O4528" s="0" t="n">
        <v>1120</v>
      </c>
      <c r="P4528" s="346" t="n">
        <v>0.68</v>
      </c>
      <c r="Q4528" s="346" t="str">
        <f aca="false">N4528&amp;" "&amp;O4528</f>
        <v>61220 1120</v>
      </c>
      <c r="R4528" s="346" t="str">
        <f aca="false">N4528&amp;" "&amp;M4528&amp;" "&amp;O4528</f>
        <v>61220 2 1120</v>
      </c>
    </row>
    <row r="4529" customFormat="false" ht="11.25" hidden="false" customHeight="true" outlineLevel="0" collapsed="false">
      <c r="K4529" s="0" t="n">
        <v>2015</v>
      </c>
      <c r="L4529" s="0" t="n">
        <v>90</v>
      </c>
      <c r="M4529" s="0" t="n">
        <v>2</v>
      </c>
      <c r="N4529" s="0" t="n">
        <v>61230</v>
      </c>
      <c r="O4529" s="0" t="n">
        <v>1120</v>
      </c>
      <c r="P4529" s="346" t="n">
        <v>0.14</v>
      </c>
      <c r="Q4529" s="346" t="str">
        <f aca="false">N4529&amp;" "&amp;O4529</f>
        <v>61230 1120</v>
      </c>
      <c r="R4529" s="346" t="str">
        <f aca="false">N4529&amp;" "&amp;M4529&amp;" "&amp;O4529</f>
        <v>61230 2 1120</v>
      </c>
    </row>
    <row r="4530" customFormat="false" ht="11.25" hidden="false" customHeight="true" outlineLevel="0" collapsed="false">
      <c r="K4530" s="0" t="n">
        <v>2015</v>
      </c>
      <c r="L4530" s="0" t="n">
        <v>90</v>
      </c>
      <c r="M4530" s="0" t="n">
        <v>2</v>
      </c>
      <c r="N4530" s="0" t="n">
        <v>61310</v>
      </c>
      <c r="O4530" s="0" t="n">
        <v>1110</v>
      </c>
      <c r="P4530" s="346" t="n">
        <v>0.62</v>
      </c>
      <c r="Q4530" s="346" t="str">
        <f aca="false">N4530&amp;" "&amp;O4530</f>
        <v>61310 1110</v>
      </c>
      <c r="R4530" s="346" t="str">
        <f aca="false">N4530&amp;" "&amp;M4530&amp;" "&amp;O4530</f>
        <v>61310 2 1110</v>
      </c>
    </row>
    <row r="4531" customFormat="false" ht="11.25" hidden="false" customHeight="true" outlineLevel="0" collapsed="false">
      <c r="K4531" s="0" t="n">
        <v>2015</v>
      </c>
      <c r="L4531" s="0" t="n">
        <v>90</v>
      </c>
      <c r="M4531" s="0" t="n">
        <v>2</v>
      </c>
      <c r="N4531" s="0" t="n">
        <v>61310</v>
      </c>
      <c r="O4531" s="0" t="n">
        <v>1120</v>
      </c>
      <c r="P4531" s="346" t="n">
        <v>1.23</v>
      </c>
      <c r="Q4531" s="346" t="str">
        <f aca="false">N4531&amp;" "&amp;O4531</f>
        <v>61310 1120</v>
      </c>
      <c r="R4531" s="346" t="str">
        <f aca="false">N4531&amp;" "&amp;M4531&amp;" "&amp;O4531</f>
        <v>61310 2 1120</v>
      </c>
    </row>
    <row r="4532" customFormat="false" ht="11.25" hidden="false" customHeight="true" outlineLevel="0" collapsed="false">
      <c r="K4532" s="0" t="n">
        <v>2015</v>
      </c>
      <c r="L4532" s="0" t="n">
        <v>90</v>
      </c>
      <c r="M4532" s="0" t="n">
        <v>9</v>
      </c>
      <c r="N4532" s="0" t="n">
        <v>64000</v>
      </c>
      <c r="O4532" s="0" t="n">
        <v>1180</v>
      </c>
      <c r="P4532" s="346" t="n">
        <v>20</v>
      </c>
      <c r="Q4532" s="346" t="str">
        <f aca="false">N4532&amp;" "&amp;O4532</f>
        <v>64000 1180</v>
      </c>
      <c r="R4532" s="346" t="str">
        <f aca="false">N4532&amp;" "&amp;M4532&amp;" "&amp;O4532</f>
        <v>64000 9 1180</v>
      </c>
    </row>
    <row r="4533" customFormat="false" ht="11.25" hidden="false" customHeight="true" outlineLevel="0" collapsed="false">
      <c r="K4533" s="0" t="n">
        <v>2015</v>
      </c>
      <c r="L4533" s="0" t="n">
        <v>91</v>
      </c>
      <c r="M4533" s="0" t="n">
        <v>9</v>
      </c>
      <c r="N4533" s="0" t="n">
        <v>61100</v>
      </c>
      <c r="O4533" s="0" t="n">
        <v>1151</v>
      </c>
      <c r="P4533" s="346" t="n">
        <v>1</v>
      </c>
      <c r="Q4533" s="346" t="str">
        <f aca="false">N4533&amp;" "&amp;O4533</f>
        <v>61100 1151</v>
      </c>
      <c r="R4533" s="346" t="str">
        <f aca="false">N4533&amp;" "&amp;M4533&amp;" "&amp;O4533</f>
        <v>61100 9 1151</v>
      </c>
    </row>
    <row r="4534" customFormat="false" ht="11.25" hidden="false" customHeight="true" outlineLevel="0" collapsed="false">
      <c r="K4534" s="0" t="n">
        <v>2015</v>
      </c>
      <c r="L4534" s="0" t="n">
        <v>91</v>
      </c>
      <c r="M4534" s="0" t="n">
        <v>2</v>
      </c>
      <c r="N4534" s="0" t="n">
        <v>61410</v>
      </c>
      <c r="O4534" s="0" t="n">
        <v>1127</v>
      </c>
      <c r="P4534" s="346" t="n">
        <v>2</v>
      </c>
      <c r="Q4534" s="346" t="str">
        <f aca="false">N4534&amp;" "&amp;O4534</f>
        <v>61410 1127</v>
      </c>
      <c r="R4534" s="346" t="str">
        <f aca="false">N4534&amp;" "&amp;M4534&amp;" "&amp;O4534</f>
        <v>61410 2 1127</v>
      </c>
    </row>
    <row r="4535" customFormat="false" ht="11.25" hidden="false" customHeight="true" outlineLevel="0" collapsed="false">
      <c r="K4535" s="0" t="n">
        <v>2015</v>
      </c>
      <c r="L4535" s="0" t="n">
        <v>91</v>
      </c>
      <c r="M4535" s="0" t="n">
        <v>9</v>
      </c>
      <c r="N4535" s="0" t="n">
        <v>62100</v>
      </c>
      <c r="O4535" s="0" t="n">
        <v>1111</v>
      </c>
      <c r="P4535" s="346" t="n">
        <v>6</v>
      </c>
      <c r="Q4535" s="346" t="str">
        <f aca="false">N4535&amp;" "&amp;O4535</f>
        <v>62100 1111</v>
      </c>
      <c r="R4535" s="346" t="str">
        <f aca="false">N4535&amp;" "&amp;M4535&amp;" "&amp;O4535</f>
        <v>62100 9 1111</v>
      </c>
    </row>
    <row r="4536" customFormat="false" ht="11.25" hidden="false" customHeight="true" outlineLevel="0" collapsed="false">
      <c r="K4536" s="0" t="n">
        <v>2015</v>
      </c>
      <c r="L4536" s="0" t="n">
        <v>91</v>
      </c>
      <c r="M4536" s="0" t="n">
        <v>9</v>
      </c>
      <c r="N4536" s="0" t="n">
        <v>62100</v>
      </c>
      <c r="O4536" s="0" t="n">
        <v>1112</v>
      </c>
      <c r="P4536" s="346" t="n">
        <v>1</v>
      </c>
      <c r="Q4536" s="346" t="str">
        <f aca="false">N4536&amp;" "&amp;O4536</f>
        <v>62100 1112</v>
      </c>
      <c r="R4536" s="346" t="str">
        <f aca="false">N4536&amp;" "&amp;M4536&amp;" "&amp;O4536</f>
        <v>62100 9 1112</v>
      </c>
    </row>
    <row r="4537" customFormat="false" ht="11.25" hidden="false" customHeight="true" outlineLevel="0" collapsed="false">
      <c r="K4537" s="0" t="n">
        <v>2015</v>
      </c>
      <c r="L4537" s="0" t="n">
        <v>91</v>
      </c>
      <c r="M4537" s="0" t="n">
        <v>9</v>
      </c>
      <c r="N4537" s="0" t="n">
        <v>62100</v>
      </c>
      <c r="O4537" s="0" t="n">
        <v>1150</v>
      </c>
      <c r="P4537" s="346" t="n">
        <v>3</v>
      </c>
      <c r="Q4537" s="346" t="str">
        <f aca="false">N4537&amp;" "&amp;O4537</f>
        <v>62100 1150</v>
      </c>
      <c r="R4537" s="346" t="str">
        <f aca="false">N4537&amp;" "&amp;M4537&amp;" "&amp;O4537</f>
        <v>62100 9 1150</v>
      </c>
    </row>
    <row r="4538" customFormat="false" ht="11.25" hidden="false" customHeight="true" outlineLevel="0" collapsed="false">
      <c r="K4538" s="0" t="n">
        <v>2015</v>
      </c>
      <c r="L4538" s="0" t="n">
        <v>91</v>
      </c>
      <c r="M4538" s="0" t="n">
        <v>9</v>
      </c>
      <c r="N4538" s="0" t="n">
        <v>62200</v>
      </c>
      <c r="O4538" s="0" t="n">
        <v>1131</v>
      </c>
      <c r="P4538" s="346" t="n">
        <v>3</v>
      </c>
      <c r="Q4538" s="346" t="str">
        <f aca="false">N4538&amp;" "&amp;O4538</f>
        <v>62200 1131</v>
      </c>
      <c r="R4538" s="346" t="str">
        <f aca="false">N4538&amp;" "&amp;M4538&amp;" "&amp;O4538</f>
        <v>62200 9 1131</v>
      </c>
    </row>
    <row r="4539" customFormat="false" ht="11.25" hidden="false" customHeight="true" outlineLevel="0" collapsed="false">
      <c r="K4539" s="0" t="n">
        <v>2015</v>
      </c>
      <c r="L4539" s="0" t="n">
        <v>91</v>
      </c>
      <c r="M4539" s="0" t="n">
        <v>9</v>
      </c>
      <c r="N4539" s="0" t="n">
        <v>63000</v>
      </c>
      <c r="O4539" s="0" t="n">
        <v>1110</v>
      </c>
      <c r="P4539" s="346" t="n">
        <v>1</v>
      </c>
      <c r="Q4539" s="346" t="str">
        <f aca="false">N4539&amp;" "&amp;O4539</f>
        <v>63000 1110</v>
      </c>
      <c r="R4539" s="346" t="str">
        <f aca="false">N4539&amp;" "&amp;M4539&amp;" "&amp;O4539</f>
        <v>63000 9 1110</v>
      </c>
    </row>
    <row r="4540" customFormat="false" ht="11.25" hidden="false" customHeight="true" outlineLevel="0" collapsed="false">
      <c r="K4540" s="0" t="n">
        <v>2015</v>
      </c>
      <c r="L4540" s="0" t="n">
        <v>91</v>
      </c>
      <c r="M4540" s="0" t="n">
        <v>9</v>
      </c>
      <c r="N4540" s="0" t="n">
        <v>63000</v>
      </c>
      <c r="O4540" s="0" t="n">
        <v>1150</v>
      </c>
      <c r="P4540" s="346" t="n">
        <v>0.5</v>
      </c>
      <c r="Q4540" s="346" t="str">
        <f aca="false">N4540&amp;" "&amp;O4540</f>
        <v>63000 1150</v>
      </c>
      <c r="R4540" s="346" t="str">
        <f aca="false">N4540&amp;" "&amp;M4540&amp;" "&amp;O4540</f>
        <v>63000 9 1150</v>
      </c>
    </row>
    <row r="4541" customFormat="false" ht="11.25" hidden="false" customHeight="true" outlineLevel="0" collapsed="false">
      <c r="K4541" s="0" t="n">
        <v>2015</v>
      </c>
      <c r="L4541" s="0" t="n">
        <v>91</v>
      </c>
      <c r="M4541" s="0" t="n">
        <v>9</v>
      </c>
      <c r="N4541" s="0" t="n">
        <v>63000</v>
      </c>
      <c r="O4541" s="0" t="n">
        <v>1160</v>
      </c>
      <c r="P4541" s="346" t="n">
        <v>3</v>
      </c>
      <c r="Q4541" s="346" t="str">
        <f aca="false">N4541&amp;" "&amp;O4541</f>
        <v>63000 1160</v>
      </c>
      <c r="R4541" s="346" t="str">
        <f aca="false">N4541&amp;" "&amp;M4541&amp;" "&amp;O4541</f>
        <v>63000 9 1160</v>
      </c>
    </row>
    <row r="4542" customFormat="false" ht="11.25" hidden="false" customHeight="true" outlineLevel="0" collapsed="false">
      <c r="K4542" s="0" t="n">
        <v>2015</v>
      </c>
      <c r="L4542" s="0" t="n">
        <v>91</v>
      </c>
      <c r="M4542" s="0" t="n">
        <v>9</v>
      </c>
      <c r="N4542" s="0" t="n">
        <v>63000</v>
      </c>
      <c r="O4542" s="0" t="n">
        <v>1170</v>
      </c>
      <c r="P4542" s="346" t="n">
        <v>34</v>
      </c>
      <c r="Q4542" s="346" t="str">
        <f aca="false">N4542&amp;" "&amp;O4542</f>
        <v>63000 1170</v>
      </c>
      <c r="R4542" s="346" t="str">
        <f aca="false">N4542&amp;" "&amp;M4542&amp;" "&amp;O4542</f>
        <v>63000 9 1170</v>
      </c>
    </row>
    <row r="4543" customFormat="false" ht="11.25" hidden="false" customHeight="true" outlineLevel="0" collapsed="false">
      <c r="K4543" s="0" t="n">
        <v>2015</v>
      </c>
      <c r="L4543" s="0" t="n">
        <v>91</v>
      </c>
      <c r="M4543" s="0" t="n">
        <v>9</v>
      </c>
      <c r="N4543" s="0" t="n">
        <v>64000</v>
      </c>
      <c r="O4543" s="0" t="n">
        <v>1140</v>
      </c>
      <c r="P4543" s="346" t="n">
        <v>0.5</v>
      </c>
      <c r="Q4543" s="346" t="str">
        <f aca="false">N4543&amp;" "&amp;O4543</f>
        <v>64000 1140</v>
      </c>
      <c r="R4543" s="346" t="str">
        <f aca="false">N4543&amp;" "&amp;M4543&amp;" "&amp;O4543</f>
        <v>64000 9 1140</v>
      </c>
    </row>
    <row r="4544" customFormat="false" ht="11.25" hidden="false" customHeight="true" outlineLevel="0" collapsed="false">
      <c r="K4544" s="0" t="n">
        <v>2015</v>
      </c>
      <c r="L4544" s="0" t="n">
        <v>91</v>
      </c>
      <c r="M4544" s="0" t="n">
        <v>9</v>
      </c>
      <c r="N4544" s="0" t="n">
        <v>64000</v>
      </c>
      <c r="O4544" s="0" t="n">
        <v>1142</v>
      </c>
      <c r="P4544" s="346" t="n">
        <v>0.2</v>
      </c>
      <c r="Q4544" s="346" t="str">
        <f aca="false">N4544&amp;" "&amp;O4544</f>
        <v>64000 1142</v>
      </c>
      <c r="R4544" s="346" t="str">
        <f aca="false">N4544&amp;" "&amp;M4544&amp;" "&amp;O4544</f>
        <v>64000 9 1142</v>
      </c>
    </row>
    <row r="4545" customFormat="false" ht="11.25" hidden="false" customHeight="true" outlineLevel="0" collapsed="false">
      <c r="K4545" s="0" t="n">
        <v>2015</v>
      </c>
      <c r="L4545" s="0" t="n">
        <v>91</v>
      </c>
      <c r="M4545" s="0" t="n">
        <v>9</v>
      </c>
      <c r="N4545" s="0" t="n">
        <v>64000</v>
      </c>
      <c r="O4545" s="0" t="n">
        <v>1150</v>
      </c>
      <c r="P4545" s="346" t="n">
        <v>0.5</v>
      </c>
      <c r="Q4545" s="346" t="str">
        <f aca="false">N4545&amp;" "&amp;O4545</f>
        <v>64000 1150</v>
      </c>
      <c r="R4545" s="346" t="str">
        <f aca="false">N4545&amp;" "&amp;M4545&amp;" "&amp;O4545</f>
        <v>64000 9 1150</v>
      </c>
    </row>
    <row r="4546" customFormat="false" ht="11.25" hidden="false" customHeight="true" outlineLevel="0" collapsed="false">
      <c r="K4546" s="0" t="n">
        <v>2015</v>
      </c>
      <c r="L4546" s="0" t="n">
        <v>91</v>
      </c>
      <c r="M4546" s="0" t="n">
        <v>9</v>
      </c>
      <c r="N4546" s="0" t="n">
        <v>64000</v>
      </c>
      <c r="O4546" s="0" t="n">
        <v>1160</v>
      </c>
      <c r="P4546" s="346" t="n">
        <v>2.85</v>
      </c>
      <c r="Q4546" s="346" t="str">
        <f aca="false">N4546&amp;" "&amp;O4546</f>
        <v>64000 1160</v>
      </c>
      <c r="R4546" s="346" t="str">
        <f aca="false">N4546&amp;" "&amp;M4546&amp;" "&amp;O4546</f>
        <v>64000 9 1160</v>
      </c>
    </row>
    <row r="4547" customFormat="false" ht="11.25" hidden="false" customHeight="true" outlineLevel="0" collapsed="false">
      <c r="K4547" s="0" t="n">
        <v>2015</v>
      </c>
      <c r="L4547" s="0" t="n">
        <v>91</v>
      </c>
      <c r="M4547" s="0" t="n">
        <v>9</v>
      </c>
      <c r="N4547" s="0" t="n">
        <v>64000</v>
      </c>
      <c r="O4547" s="0" t="n">
        <v>1190</v>
      </c>
      <c r="P4547" s="346" t="n">
        <v>12.5</v>
      </c>
      <c r="Q4547" s="346" t="str">
        <f aca="false">N4547&amp;" "&amp;O4547</f>
        <v>64000 1190</v>
      </c>
      <c r="R4547" s="346" t="str">
        <f aca="false">N4547&amp;" "&amp;M4547&amp;" "&amp;O4547</f>
        <v>64000 9 1190</v>
      </c>
    </row>
    <row r="4548" customFormat="false" ht="11.25" hidden="false" customHeight="true" outlineLevel="0" collapsed="false">
      <c r="K4548" s="0" t="n">
        <v>2015</v>
      </c>
      <c r="L4548" s="0" t="n">
        <v>91</v>
      </c>
      <c r="M4548" s="0" t="n">
        <v>9</v>
      </c>
      <c r="N4548" s="0" t="n">
        <v>65000</v>
      </c>
      <c r="O4548" s="0" t="n">
        <v>1190</v>
      </c>
      <c r="P4548" s="346" t="n">
        <v>18</v>
      </c>
      <c r="Q4548" s="346" t="str">
        <f aca="false">N4548&amp;" "&amp;O4548</f>
        <v>65000 1190</v>
      </c>
      <c r="R4548" s="346" t="str">
        <f aca="false">N4548&amp;" "&amp;M4548&amp;" "&amp;O4548</f>
        <v>65000 9 1190</v>
      </c>
    </row>
    <row r="4549" customFormat="false" ht="11.25" hidden="false" customHeight="true" outlineLevel="0" collapsed="false">
      <c r="K4549" s="0" t="n">
        <v>2015</v>
      </c>
      <c r="L4549" s="0" t="n">
        <v>91</v>
      </c>
      <c r="M4549" s="0" t="n">
        <v>9</v>
      </c>
      <c r="N4549" s="0" t="n">
        <v>68000</v>
      </c>
      <c r="O4549" s="0" t="n">
        <v>1120</v>
      </c>
      <c r="P4549" s="346" t="n">
        <v>1</v>
      </c>
      <c r="Q4549" s="346" t="str">
        <f aca="false">N4549&amp;" "&amp;O4549</f>
        <v>68000 1120</v>
      </c>
      <c r="R4549" s="346" t="str">
        <f aca="false">N4549&amp;" "&amp;M4549&amp;" "&amp;O4549</f>
        <v>68000 9 1120</v>
      </c>
    </row>
    <row r="4550" customFormat="false" ht="11.25" hidden="false" customHeight="true" outlineLevel="0" collapsed="false">
      <c r="K4550" s="0" t="n">
        <v>2015</v>
      </c>
      <c r="L4550" s="0" t="n">
        <v>91</v>
      </c>
      <c r="M4550" s="0" t="n">
        <v>9</v>
      </c>
      <c r="N4550" s="0" t="n">
        <v>68000</v>
      </c>
      <c r="O4550" s="0" t="n">
        <v>1141</v>
      </c>
      <c r="P4550" s="346" t="n">
        <v>3</v>
      </c>
      <c r="Q4550" s="346" t="str">
        <f aca="false">N4550&amp;" "&amp;O4550</f>
        <v>68000 1141</v>
      </c>
      <c r="R4550" s="346" t="str">
        <f aca="false">N4550&amp;" "&amp;M4550&amp;" "&amp;O4550</f>
        <v>68000 9 1141</v>
      </c>
    </row>
    <row r="4551" customFormat="false" ht="11.25" hidden="false" customHeight="true" outlineLevel="0" collapsed="false">
      <c r="K4551" s="0" t="n">
        <v>2015</v>
      </c>
      <c r="L4551" s="0" t="n">
        <v>91</v>
      </c>
      <c r="M4551" s="0" t="n">
        <v>2</v>
      </c>
      <c r="N4551" s="0" t="n">
        <v>61410</v>
      </c>
      <c r="O4551" s="0" t="n">
        <v>1150</v>
      </c>
      <c r="P4551" s="346" t="n">
        <v>3</v>
      </c>
      <c r="Q4551" s="346" t="str">
        <f aca="false">N4551&amp;" "&amp;O4551</f>
        <v>61410 1150</v>
      </c>
      <c r="R4551" s="346" t="str">
        <f aca="false">N4551&amp;" "&amp;M4551&amp;" "&amp;O4551</f>
        <v>61410 2 1150</v>
      </c>
    </row>
    <row r="4552" customFormat="false" ht="11.25" hidden="false" customHeight="true" outlineLevel="0" collapsed="false">
      <c r="K4552" s="0" t="n">
        <v>2015</v>
      </c>
      <c r="L4552" s="0" t="n">
        <v>91</v>
      </c>
      <c r="M4552" s="0" t="n">
        <v>3</v>
      </c>
      <c r="N4552" s="0" t="n">
        <v>61100</v>
      </c>
      <c r="O4552" s="0" t="n">
        <v>1120</v>
      </c>
      <c r="P4552" s="346" t="n">
        <v>32</v>
      </c>
      <c r="Q4552" s="346" t="str">
        <f aca="false">N4552&amp;" "&amp;O4552</f>
        <v>61100 1120</v>
      </c>
      <c r="R4552" s="346" t="str">
        <f aca="false">N4552&amp;" "&amp;M4552&amp;" "&amp;O4552</f>
        <v>61100 3 1120</v>
      </c>
    </row>
    <row r="4553" customFormat="false" ht="11.25" hidden="false" customHeight="true" outlineLevel="0" collapsed="false">
      <c r="K4553" s="0" t="n">
        <v>2015</v>
      </c>
      <c r="L4553" s="0" t="n">
        <v>91</v>
      </c>
      <c r="M4553" s="0" t="n">
        <v>3</v>
      </c>
      <c r="N4553" s="0" t="n">
        <v>61100</v>
      </c>
      <c r="O4553" s="0" t="n">
        <v>1151</v>
      </c>
      <c r="P4553" s="346" t="n">
        <v>9</v>
      </c>
      <c r="Q4553" s="346" t="str">
        <f aca="false">N4553&amp;" "&amp;O4553</f>
        <v>61100 1151</v>
      </c>
      <c r="R4553" s="346" t="str">
        <f aca="false">N4553&amp;" "&amp;M4553&amp;" "&amp;O4553</f>
        <v>61100 3 1151</v>
      </c>
    </row>
    <row r="4554" customFormat="false" ht="11.25" hidden="false" customHeight="true" outlineLevel="0" collapsed="false">
      <c r="K4554" s="0" t="n">
        <v>2015</v>
      </c>
      <c r="L4554" s="0" t="n">
        <v>91</v>
      </c>
      <c r="M4554" s="0" t="n">
        <v>3</v>
      </c>
      <c r="N4554" s="0" t="n">
        <v>61100</v>
      </c>
      <c r="O4554" s="0" t="n">
        <v>1520</v>
      </c>
      <c r="P4554" s="346" t="n">
        <v>2.25</v>
      </c>
      <c r="Q4554" s="346" t="str">
        <f aca="false">N4554&amp;" "&amp;O4554</f>
        <v>61100 1520</v>
      </c>
      <c r="R4554" s="346" t="str">
        <f aca="false">N4554&amp;" "&amp;M4554&amp;" "&amp;O4554</f>
        <v>61100 3 1520</v>
      </c>
    </row>
    <row r="4555" customFormat="false" ht="11.25" hidden="false" customHeight="true" outlineLevel="0" collapsed="false">
      <c r="K4555" s="0" t="n">
        <v>2015</v>
      </c>
      <c r="L4555" s="0" t="n">
        <v>91</v>
      </c>
      <c r="M4555" s="0" t="n">
        <v>3</v>
      </c>
      <c r="N4555" s="0" t="n">
        <v>61210</v>
      </c>
      <c r="O4555" s="0" t="n">
        <v>1120</v>
      </c>
      <c r="P4555" s="346" t="n">
        <v>1</v>
      </c>
      <c r="Q4555" s="346" t="str">
        <f aca="false">N4555&amp;" "&amp;O4555</f>
        <v>61210 1120</v>
      </c>
      <c r="R4555" s="346" t="str">
        <f aca="false">N4555&amp;" "&amp;M4555&amp;" "&amp;O4555</f>
        <v>61210 3 1120</v>
      </c>
    </row>
    <row r="4556" customFormat="false" ht="11.25" hidden="false" customHeight="true" outlineLevel="0" collapsed="false">
      <c r="K4556" s="0" t="n">
        <v>2015</v>
      </c>
      <c r="L4556" s="0" t="n">
        <v>91</v>
      </c>
      <c r="M4556" s="0" t="n">
        <v>3</v>
      </c>
      <c r="N4556" s="0" t="n">
        <v>61210</v>
      </c>
      <c r="O4556" s="0" t="n">
        <v>1150</v>
      </c>
      <c r="P4556" s="346" t="n">
        <v>1</v>
      </c>
      <c r="Q4556" s="346" t="str">
        <f aca="false">N4556&amp;" "&amp;O4556</f>
        <v>61210 1150</v>
      </c>
      <c r="R4556" s="346" t="str">
        <f aca="false">N4556&amp;" "&amp;M4556&amp;" "&amp;O4556</f>
        <v>61210 3 1150</v>
      </c>
    </row>
    <row r="4557" customFormat="false" ht="11.25" hidden="false" customHeight="true" outlineLevel="0" collapsed="false">
      <c r="K4557" s="0" t="n">
        <v>2015</v>
      </c>
      <c r="L4557" s="0" t="n">
        <v>91</v>
      </c>
      <c r="M4557" s="0" t="n">
        <v>3</v>
      </c>
      <c r="N4557" s="0" t="n">
        <v>61220</v>
      </c>
      <c r="O4557" s="0" t="n">
        <v>1120</v>
      </c>
      <c r="P4557" s="346" t="n">
        <v>0.4</v>
      </c>
      <c r="Q4557" s="346" t="str">
        <f aca="false">N4557&amp;" "&amp;O4557</f>
        <v>61220 1120</v>
      </c>
      <c r="R4557" s="346" t="str">
        <f aca="false">N4557&amp;" "&amp;M4557&amp;" "&amp;O4557</f>
        <v>61220 3 1120</v>
      </c>
    </row>
    <row r="4558" customFormat="false" ht="11.25" hidden="false" customHeight="true" outlineLevel="0" collapsed="false">
      <c r="K4558" s="0" t="n">
        <v>2015</v>
      </c>
      <c r="L4558" s="0" t="n">
        <v>91</v>
      </c>
      <c r="M4558" s="0" t="n">
        <v>3</v>
      </c>
      <c r="N4558" s="0" t="n">
        <v>61230</v>
      </c>
      <c r="O4558" s="0" t="n">
        <v>1120</v>
      </c>
      <c r="P4558" s="346" t="n">
        <v>0.65</v>
      </c>
      <c r="Q4558" s="346" t="str">
        <f aca="false">N4558&amp;" "&amp;O4558</f>
        <v>61230 1120</v>
      </c>
      <c r="R4558" s="346" t="str">
        <f aca="false">N4558&amp;" "&amp;M4558&amp;" "&amp;O4558</f>
        <v>61230 3 1120</v>
      </c>
    </row>
    <row r="4559" customFormat="false" ht="11.25" hidden="false" customHeight="true" outlineLevel="0" collapsed="false">
      <c r="K4559" s="0" t="n">
        <v>2015</v>
      </c>
      <c r="L4559" s="0" t="n">
        <v>91</v>
      </c>
      <c r="M4559" s="0" t="n">
        <v>3</v>
      </c>
      <c r="N4559" s="0" t="n">
        <v>61310</v>
      </c>
      <c r="O4559" s="0" t="n">
        <v>1110</v>
      </c>
      <c r="P4559" s="346" t="n">
        <v>0.4</v>
      </c>
      <c r="Q4559" s="346" t="str">
        <f aca="false">N4559&amp;" "&amp;O4559</f>
        <v>61310 1110</v>
      </c>
      <c r="R4559" s="346" t="str">
        <f aca="false">N4559&amp;" "&amp;M4559&amp;" "&amp;O4559</f>
        <v>61310 3 1110</v>
      </c>
    </row>
    <row r="4560" customFormat="false" ht="11.25" hidden="false" customHeight="true" outlineLevel="0" collapsed="false">
      <c r="K4560" s="0" t="n">
        <v>2015</v>
      </c>
      <c r="L4560" s="0" t="n">
        <v>91</v>
      </c>
      <c r="M4560" s="0" t="n">
        <v>3</v>
      </c>
      <c r="N4560" s="0" t="n">
        <v>61310</v>
      </c>
      <c r="O4560" s="0" t="n">
        <v>1120</v>
      </c>
      <c r="P4560" s="346" t="n">
        <v>1</v>
      </c>
      <c r="Q4560" s="346" t="str">
        <f aca="false">N4560&amp;" "&amp;O4560</f>
        <v>61310 1120</v>
      </c>
      <c r="R4560" s="346" t="str">
        <f aca="false">N4560&amp;" "&amp;M4560&amp;" "&amp;O4560</f>
        <v>61310 3 1120</v>
      </c>
    </row>
    <row r="4561" customFormat="false" ht="11.25" hidden="false" customHeight="true" outlineLevel="0" collapsed="false">
      <c r="K4561" s="0" t="n">
        <v>2015</v>
      </c>
      <c r="L4561" s="0" t="n">
        <v>91</v>
      </c>
      <c r="M4561" s="0" t="n">
        <v>3</v>
      </c>
      <c r="N4561" s="0" t="n">
        <v>61310</v>
      </c>
      <c r="O4561" s="0" t="n">
        <v>1150</v>
      </c>
      <c r="P4561" s="346" t="n">
        <v>0.6</v>
      </c>
      <c r="Q4561" s="346" t="str">
        <f aca="false">N4561&amp;" "&amp;O4561</f>
        <v>61310 1150</v>
      </c>
      <c r="R4561" s="346" t="str">
        <f aca="false">N4561&amp;" "&amp;M4561&amp;" "&amp;O4561</f>
        <v>61310 3 1150</v>
      </c>
    </row>
    <row r="4562" customFormat="false" ht="11.25" hidden="false" customHeight="true" outlineLevel="0" collapsed="false">
      <c r="K4562" s="0" t="n">
        <v>2015</v>
      </c>
      <c r="L4562" s="0" t="n">
        <v>91</v>
      </c>
      <c r="M4562" s="0" t="n">
        <v>3</v>
      </c>
      <c r="N4562" s="0" t="n">
        <v>61320</v>
      </c>
      <c r="O4562" s="0" t="n">
        <v>1122</v>
      </c>
      <c r="P4562" s="346" t="n">
        <v>0.16</v>
      </c>
      <c r="Q4562" s="346" t="str">
        <f aca="false">N4562&amp;" "&amp;O4562</f>
        <v>61320 1122</v>
      </c>
      <c r="R4562" s="346" t="str">
        <f aca="false">N4562&amp;" "&amp;M4562&amp;" "&amp;O4562</f>
        <v>61320 3 1122</v>
      </c>
    </row>
    <row r="4563" customFormat="false" ht="11.25" hidden="false" customHeight="true" outlineLevel="0" collapsed="false">
      <c r="K4563" s="0" t="n">
        <v>2015</v>
      </c>
      <c r="L4563" s="0" t="n">
        <v>91</v>
      </c>
      <c r="M4563" s="0" t="n">
        <v>3</v>
      </c>
      <c r="N4563" s="0" t="n">
        <v>61410</v>
      </c>
      <c r="O4563" s="0" t="n">
        <v>1126</v>
      </c>
      <c r="P4563" s="346" t="n">
        <v>1</v>
      </c>
      <c r="Q4563" s="346" t="str">
        <f aca="false">N4563&amp;" "&amp;O4563</f>
        <v>61410 1126</v>
      </c>
      <c r="R4563" s="346" t="str">
        <f aca="false">N4563&amp;" "&amp;M4563&amp;" "&amp;O4563</f>
        <v>61410 3 1126</v>
      </c>
    </row>
    <row r="4564" customFormat="false" ht="11.25" hidden="false" customHeight="true" outlineLevel="0" collapsed="false">
      <c r="K4564" s="0" t="n">
        <v>2015</v>
      </c>
      <c r="L4564" s="0" t="n">
        <v>91</v>
      </c>
      <c r="M4564" s="0" t="n">
        <v>3</v>
      </c>
      <c r="N4564" s="0" t="n">
        <v>61410</v>
      </c>
      <c r="O4564" s="0" t="n">
        <v>1127</v>
      </c>
      <c r="P4564" s="346" t="n">
        <v>1</v>
      </c>
      <c r="Q4564" s="346" t="str">
        <f aca="false">N4564&amp;" "&amp;O4564</f>
        <v>61410 1127</v>
      </c>
      <c r="R4564" s="346" t="str">
        <f aca="false">N4564&amp;" "&amp;M4564&amp;" "&amp;O4564</f>
        <v>61410 3 1127</v>
      </c>
    </row>
    <row r="4565" customFormat="false" ht="11.25" hidden="false" customHeight="true" outlineLevel="0" collapsed="false">
      <c r="K4565" s="0" t="n">
        <v>2015</v>
      </c>
      <c r="L4565" s="0" t="n">
        <v>91</v>
      </c>
      <c r="M4565" s="0" t="n">
        <v>3</v>
      </c>
      <c r="N4565" s="0" t="n">
        <v>61410</v>
      </c>
      <c r="O4565" s="0" t="n">
        <v>1150</v>
      </c>
      <c r="P4565" s="346" t="n">
        <v>2</v>
      </c>
      <c r="Q4565" s="346" t="str">
        <f aca="false">N4565&amp;" "&amp;O4565</f>
        <v>61410 1150</v>
      </c>
      <c r="R4565" s="346" t="str">
        <f aca="false">N4565&amp;" "&amp;M4565&amp;" "&amp;O4565</f>
        <v>61410 3 1150</v>
      </c>
    </row>
    <row r="4566" customFormat="false" ht="11.25" hidden="false" customHeight="true" outlineLevel="0" collapsed="false">
      <c r="K4566" s="0" t="n">
        <v>2015</v>
      </c>
      <c r="L4566" s="0" t="n">
        <v>91</v>
      </c>
      <c r="M4566" s="0" t="n">
        <v>9</v>
      </c>
      <c r="N4566" s="0" t="n">
        <v>61100</v>
      </c>
      <c r="O4566" s="0" t="n">
        <v>1120</v>
      </c>
      <c r="P4566" s="346" t="n">
        <v>4</v>
      </c>
      <c r="Q4566" s="346" t="str">
        <f aca="false">N4566&amp;" "&amp;O4566</f>
        <v>61100 1120</v>
      </c>
      <c r="R4566" s="346" t="str">
        <f aca="false">N4566&amp;" "&amp;M4566&amp;" "&amp;O4566</f>
        <v>61100 9 1120</v>
      </c>
    </row>
    <row r="4567" customFormat="false" ht="11.25" hidden="false" customHeight="true" outlineLevel="0" collapsed="false">
      <c r="K4567" s="0" t="n">
        <v>2015</v>
      </c>
      <c r="L4567" s="0" t="n">
        <v>91</v>
      </c>
      <c r="M4567" s="0" t="n">
        <v>2</v>
      </c>
      <c r="N4567" s="0" t="n">
        <v>61100</v>
      </c>
      <c r="O4567" s="0" t="n">
        <v>1120</v>
      </c>
      <c r="P4567" s="346" t="n">
        <v>59</v>
      </c>
      <c r="Q4567" s="346" t="str">
        <f aca="false">N4567&amp;" "&amp;O4567</f>
        <v>61100 1120</v>
      </c>
      <c r="R4567" s="346" t="str">
        <f aca="false">N4567&amp;" "&amp;M4567&amp;" "&amp;O4567</f>
        <v>61100 2 1120</v>
      </c>
    </row>
    <row r="4568" customFormat="false" ht="11.25" hidden="false" customHeight="true" outlineLevel="0" collapsed="false">
      <c r="K4568" s="0" t="n">
        <v>2015</v>
      </c>
      <c r="L4568" s="0" t="n">
        <v>91</v>
      </c>
      <c r="M4568" s="0" t="n">
        <v>2</v>
      </c>
      <c r="N4568" s="0" t="n">
        <v>61100</v>
      </c>
      <c r="O4568" s="0" t="n">
        <v>1151</v>
      </c>
      <c r="P4568" s="346" t="n">
        <v>19</v>
      </c>
      <c r="Q4568" s="346" t="str">
        <f aca="false">N4568&amp;" "&amp;O4568</f>
        <v>61100 1151</v>
      </c>
      <c r="R4568" s="346" t="str">
        <f aca="false">N4568&amp;" "&amp;M4568&amp;" "&amp;O4568</f>
        <v>61100 2 1151</v>
      </c>
    </row>
    <row r="4569" customFormat="false" ht="11.25" hidden="false" customHeight="true" outlineLevel="0" collapsed="false">
      <c r="K4569" s="0" t="n">
        <v>2015</v>
      </c>
      <c r="L4569" s="0" t="n">
        <v>91</v>
      </c>
      <c r="M4569" s="0" t="n">
        <v>2</v>
      </c>
      <c r="N4569" s="0" t="n">
        <v>61100</v>
      </c>
      <c r="O4569" s="0" t="n">
        <v>1520</v>
      </c>
      <c r="P4569" s="346" t="n">
        <v>3.75</v>
      </c>
      <c r="Q4569" s="346" t="str">
        <f aca="false">N4569&amp;" "&amp;O4569</f>
        <v>61100 1520</v>
      </c>
      <c r="R4569" s="346" t="str">
        <f aca="false">N4569&amp;" "&amp;M4569&amp;" "&amp;O4569</f>
        <v>61100 2 1520</v>
      </c>
    </row>
    <row r="4570" customFormat="false" ht="11.25" hidden="false" customHeight="true" outlineLevel="0" collapsed="false">
      <c r="K4570" s="0" t="n">
        <v>2015</v>
      </c>
      <c r="L4570" s="0" t="n">
        <v>91</v>
      </c>
      <c r="M4570" s="0" t="n">
        <v>2</v>
      </c>
      <c r="N4570" s="0" t="n">
        <v>61210</v>
      </c>
      <c r="O4570" s="0" t="n">
        <v>1120</v>
      </c>
      <c r="P4570" s="346" t="n">
        <v>3</v>
      </c>
      <c r="Q4570" s="346" t="str">
        <f aca="false">N4570&amp;" "&amp;O4570</f>
        <v>61210 1120</v>
      </c>
      <c r="R4570" s="346" t="str">
        <f aca="false">N4570&amp;" "&amp;M4570&amp;" "&amp;O4570</f>
        <v>61210 2 1120</v>
      </c>
    </row>
    <row r="4571" customFormat="false" ht="11.25" hidden="false" customHeight="true" outlineLevel="0" collapsed="false">
      <c r="K4571" s="0" t="n">
        <v>2015</v>
      </c>
      <c r="L4571" s="0" t="n">
        <v>91</v>
      </c>
      <c r="M4571" s="0" t="n">
        <v>2</v>
      </c>
      <c r="N4571" s="0" t="n">
        <v>61220</v>
      </c>
      <c r="O4571" s="0" t="n">
        <v>1120</v>
      </c>
      <c r="P4571" s="346" t="n">
        <v>0.6</v>
      </c>
      <c r="Q4571" s="346" t="str">
        <f aca="false">N4571&amp;" "&amp;O4571</f>
        <v>61220 1120</v>
      </c>
      <c r="R4571" s="346" t="str">
        <f aca="false">N4571&amp;" "&amp;M4571&amp;" "&amp;O4571</f>
        <v>61220 2 1120</v>
      </c>
    </row>
    <row r="4572" customFormat="false" ht="11.25" hidden="false" customHeight="true" outlineLevel="0" collapsed="false">
      <c r="K4572" s="0" t="n">
        <v>2015</v>
      </c>
      <c r="L4572" s="0" t="n">
        <v>91</v>
      </c>
      <c r="M4572" s="0" t="n">
        <v>2</v>
      </c>
      <c r="N4572" s="0" t="n">
        <v>61310</v>
      </c>
      <c r="O4572" s="0" t="n">
        <v>1120</v>
      </c>
      <c r="P4572" s="346" t="n">
        <v>4</v>
      </c>
      <c r="Q4572" s="346" t="str">
        <f aca="false">N4572&amp;" "&amp;O4572</f>
        <v>61310 1120</v>
      </c>
      <c r="R4572" s="346" t="str">
        <f aca="false">N4572&amp;" "&amp;M4572&amp;" "&amp;O4572</f>
        <v>61310 2 1120</v>
      </c>
    </row>
    <row r="4573" customFormat="false" ht="11.25" hidden="false" customHeight="true" outlineLevel="0" collapsed="false">
      <c r="K4573" s="0" t="n">
        <v>2015</v>
      </c>
      <c r="L4573" s="0" t="n">
        <v>91</v>
      </c>
      <c r="M4573" s="0" t="n">
        <v>2</v>
      </c>
      <c r="N4573" s="0" t="n">
        <v>61310</v>
      </c>
      <c r="O4573" s="0" t="n">
        <v>1150</v>
      </c>
      <c r="P4573" s="346" t="n">
        <v>0.75</v>
      </c>
      <c r="Q4573" s="346" t="str">
        <f aca="false">N4573&amp;" "&amp;O4573</f>
        <v>61310 1150</v>
      </c>
      <c r="R4573" s="346" t="str">
        <f aca="false">N4573&amp;" "&amp;M4573&amp;" "&amp;O4573</f>
        <v>61310 2 1150</v>
      </c>
    </row>
    <row r="4574" customFormat="false" ht="11.25" hidden="false" customHeight="true" outlineLevel="0" collapsed="false">
      <c r="K4574" s="0" t="n">
        <v>2015</v>
      </c>
      <c r="L4574" s="0" t="n">
        <v>91</v>
      </c>
      <c r="M4574" s="0" t="n">
        <v>2</v>
      </c>
      <c r="N4574" s="0" t="n">
        <v>61320</v>
      </c>
      <c r="O4574" s="0" t="n">
        <v>1122</v>
      </c>
      <c r="P4574" s="346" t="n">
        <v>2</v>
      </c>
      <c r="Q4574" s="346" t="str">
        <f aca="false">N4574&amp;" "&amp;O4574</f>
        <v>61320 1122</v>
      </c>
      <c r="R4574" s="346" t="str">
        <f aca="false">N4574&amp;" "&amp;M4574&amp;" "&amp;O4574</f>
        <v>61320 2 1122</v>
      </c>
    </row>
    <row r="4575" customFormat="false" ht="11.25" hidden="false" customHeight="true" outlineLevel="0" collapsed="false">
      <c r="K4575" s="0" t="n">
        <v>2015</v>
      </c>
      <c r="L4575" s="0" t="n">
        <v>91</v>
      </c>
      <c r="M4575" s="0" t="n">
        <v>2</v>
      </c>
      <c r="N4575" s="0" t="n">
        <v>61410</v>
      </c>
      <c r="O4575" s="0" t="n">
        <v>1126</v>
      </c>
      <c r="P4575" s="346" t="n">
        <v>2</v>
      </c>
      <c r="Q4575" s="346" t="str">
        <f aca="false">N4575&amp;" "&amp;O4575</f>
        <v>61410 1126</v>
      </c>
      <c r="R4575" s="346" t="str">
        <f aca="false">N4575&amp;" "&amp;M4575&amp;" "&amp;O4575</f>
        <v>61410 2 1126</v>
      </c>
    </row>
    <row r="4576" customFormat="false" ht="11.25" hidden="false" customHeight="true" outlineLevel="0" collapsed="false">
      <c r="K4576" s="0" t="n">
        <v>2015</v>
      </c>
      <c r="L4576" s="0" t="n">
        <v>91</v>
      </c>
      <c r="M4576" s="0" t="n">
        <v>9</v>
      </c>
      <c r="N4576" s="0" t="n">
        <v>62100</v>
      </c>
      <c r="O4576" s="0" t="n">
        <v>1110</v>
      </c>
      <c r="P4576" s="346" t="n">
        <v>2</v>
      </c>
      <c r="Q4576" s="346" t="str">
        <f aca="false">N4576&amp;" "&amp;O4576</f>
        <v>62100 1110</v>
      </c>
      <c r="R4576" s="346" t="str">
        <f aca="false">N4576&amp;" "&amp;M4576&amp;" "&amp;O4576</f>
        <v>62100 9 1110</v>
      </c>
    </row>
    <row r="4577" customFormat="false" ht="11.25" hidden="false" customHeight="true" outlineLevel="0" collapsed="false">
      <c r="K4577" s="0" t="n">
        <v>2015</v>
      </c>
      <c r="L4577" s="0" t="n">
        <v>92</v>
      </c>
      <c r="M4577" s="0" t="n">
        <v>2</v>
      </c>
      <c r="N4577" s="0" t="n">
        <v>61100</v>
      </c>
      <c r="O4577" s="0" t="n">
        <v>1520</v>
      </c>
      <c r="P4577" s="346" t="n">
        <v>42</v>
      </c>
      <c r="Q4577" s="346" t="str">
        <f aca="false">N4577&amp;" "&amp;O4577</f>
        <v>61100 1520</v>
      </c>
      <c r="R4577" s="346" t="str">
        <f aca="false">N4577&amp;" "&amp;M4577&amp;" "&amp;O4577</f>
        <v>61100 2 1520</v>
      </c>
    </row>
    <row r="4578" customFormat="false" ht="11.25" hidden="false" customHeight="true" outlineLevel="0" collapsed="false">
      <c r="K4578" s="0" t="n">
        <v>2015</v>
      </c>
      <c r="L4578" s="0" t="n">
        <v>92</v>
      </c>
      <c r="M4578" s="0" t="n">
        <v>9</v>
      </c>
      <c r="N4578" s="0" t="n">
        <v>68000</v>
      </c>
      <c r="O4578" s="0" t="n">
        <v>1141</v>
      </c>
      <c r="P4578" s="346" t="n">
        <v>3.5</v>
      </c>
      <c r="Q4578" s="346" t="str">
        <f aca="false">N4578&amp;" "&amp;O4578</f>
        <v>68000 1141</v>
      </c>
      <c r="R4578" s="346" t="str">
        <f aca="false">N4578&amp;" "&amp;M4578&amp;" "&amp;O4578</f>
        <v>68000 9 1141</v>
      </c>
    </row>
    <row r="4579" customFormat="false" ht="11.25" hidden="false" customHeight="true" outlineLevel="0" collapsed="false">
      <c r="K4579" s="0" t="n">
        <v>2015</v>
      </c>
      <c r="L4579" s="0" t="n">
        <v>92</v>
      </c>
      <c r="M4579" s="0" t="n">
        <v>2</v>
      </c>
      <c r="N4579" s="0" t="n">
        <v>61230</v>
      </c>
      <c r="O4579" s="0" t="n">
        <v>1110</v>
      </c>
      <c r="P4579" s="346" t="n">
        <v>2</v>
      </c>
      <c r="Q4579" s="346" t="str">
        <f aca="false">N4579&amp;" "&amp;O4579</f>
        <v>61230 1110</v>
      </c>
      <c r="R4579" s="346" t="str">
        <f aca="false">N4579&amp;" "&amp;M4579&amp;" "&amp;O4579</f>
        <v>61230 2 1110</v>
      </c>
    </row>
    <row r="4580" customFormat="false" ht="11.25" hidden="false" customHeight="true" outlineLevel="0" collapsed="false">
      <c r="K4580" s="0" t="n">
        <v>2015</v>
      </c>
      <c r="L4580" s="0" t="n">
        <v>92</v>
      </c>
      <c r="M4580" s="0" t="n">
        <v>2</v>
      </c>
      <c r="N4580" s="0" t="n">
        <v>61310</v>
      </c>
      <c r="O4580" s="0" t="n">
        <v>1110</v>
      </c>
      <c r="P4580" s="346" t="n">
        <v>3.5</v>
      </c>
      <c r="Q4580" s="346" t="str">
        <f aca="false">N4580&amp;" "&amp;O4580</f>
        <v>61310 1110</v>
      </c>
      <c r="R4580" s="346" t="str">
        <f aca="false">N4580&amp;" "&amp;M4580&amp;" "&amp;O4580</f>
        <v>61310 2 1110</v>
      </c>
    </row>
    <row r="4581" customFormat="false" ht="11.25" hidden="false" customHeight="true" outlineLevel="0" collapsed="false">
      <c r="K4581" s="0" t="n">
        <v>2015</v>
      </c>
      <c r="L4581" s="0" t="n">
        <v>92</v>
      </c>
      <c r="M4581" s="0" t="n">
        <v>2</v>
      </c>
      <c r="N4581" s="0" t="n">
        <v>61310</v>
      </c>
      <c r="O4581" s="0" t="n">
        <v>1120</v>
      </c>
      <c r="P4581" s="346" t="n">
        <v>3.5</v>
      </c>
      <c r="Q4581" s="346" t="str">
        <f aca="false">N4581&amp;" "&amp;O4581</f>
        <v>61310 1120</v>
      </c>
      <c r="R4581" s="346" t="str">
        <f aca="false">N4581&amp;" "&amp;M4581&amp;" "&amp;O4581</f>
        <v>61310 2 1120</v>
      </c>
    </row>
    <row r="4582" customFormat="false" ht="11.25" hidden="false" customHeight="true" outlineLevel="0" collapsed="false">
      <c r="K4582" s="0" t="n">
        <v>2015</v>
      </c>
      <c r="L4582" s="0" t="n">
        <v>92</v>
      </c>
      <c r="M4582" s="0" t="n">
        <v>2</v>
      </c>
      <c r="N4582" s="0" t="n">
        <v>61310</v>
      </c>
      <c r="O4582" s="0" t="n">
        <v>1140</v>
      </c>
      <c r="P4582" s="346" t="n">
        <v>4</v>
      </c>
      <c r="Q4582" s="346" t="str">
        <f aca="false">N4582&amp;" "&amp;O4582</f>
        <v>61310 1140</v>
      </c>
      <c r="R4582" s="346" t="str">
        <f aca="false">N4582&amp;" "&amp;M4582&amp;" "&amp;O4582</f>
        <v>61310 2 1140</v>
      </c>
    </row>
    <row r="4583" customFormat="false" ht="11.25" hidden="false" customHeight="true" outlineLevel="0" collapsed="false">
      <c r="K4583" s="0" t="n">
        <v>2015</v>
      </c>
      <c r="L4583" s="0" t="n">
        <v>92</v>
      </c>
      <c r="M4583" s="0" t="n">
        <v>2</v>
      </c>
      <c r="N4583" s="0" t="n">
        <v>61310</v>
      </c>
      <c r="O4583" s="0" t="n">
        <v>1150</v>
      </c>
      <c r="P4583" s="346" t="n">
        <v>3.5</v>
      </c>
      <c r="Q4583" s="346" t="str">
        <f aca="false">N4583&amp;" "&amp;O4583</f>
        <v>61310 1150</v>
      </c>
      <c r="R4583" s="346" t="str">
        <f aca="false">N4583&amp;" "&amp;M4583&amp;" "&amp;O4583</f>
        <v>61310 2 1150</v>
      </c>
    </row>
    <row r="4584" customFormat="false" ht="11.25" hidden="false" customHeight="true" outlineLevel="0" collapsed="false">
      <c r="K4584" s="0" t="n">
        <v>2015</v>
      </c>
      <c r="L4584" s="0" t="n">
        <v>92</v>
      </c>
      <c r="M4584" s="0" t="n">
        <v>2</v>
      </c>
      <c r="N4584" s="0" t="n">
        <v>61320</v>
      </c>
      <c r="O4584" s="0" t="n">
        <v>1120</v>
      </c>
      <c r="P4584" s="346" t="n">
        <v>8</v>
      </c>
      <c r="Q4584" s="346" t="str">
        <f aca="false">N4584&amp;" "&amp;O4584</f>
        <v>61320 1120</v>
      </c>
      <c r="R4584" s="346" t="str">
        <f aca="false">N4584&amp;" "&amp;M4584&amp;" "&amp;O4584</f>
        <v>61320 2 1120</v>
      </c>
    </row>
    <row r="4585" customFormat="false" ht="11.25" hidden="false" customHeight="true" outlineLevel="0" collapsed="false">
      <c r="K4585" s="0" t="n">
        <v>2015</v>
      </c>
      <c r="L4585" s="0" t="n">
        <v>92</v>
      </c>
      <c r="M4585" s="0" t="n">
        <v>2</v>
      </c>
      <c r="N4585" s="0" t="n">
        <v>61410</v>
      </c>
      <c r="O4585" s="0" t="n">
        <v>1126</v>
      </c>
      <c r="P4585" s="346" t="n">
        <v>11.5</v>
      </c>
      <c r="Q4585" s="346" t="str">
        <f aca="false">N4585&amp;" "&amp;O4585</f>
        <v>61410 1126</v>
      </c>
      <c r="R4585" s="346" t="str">
        <f aca="false">N4585&amp;" "&amp;M4585&amp;" "&amp;O4585</f>
        <v>61410 2 1126</v>
      </c>
    </row>
    <row r="4586" customFormat="false" ht="11.25" hidden="false" customHeight="true" outlineLevel="0" collapsed="false">
      <c r="K4586" s="0" t="n">
        <v>2015</v>
      </c>
      <c r="L4586" s="0" t="n">
        <v>92</v>
      </c>
      <c r="M4586" s="0" t="n">
        <v>2</v>
      </c>
      <c r="N4586" s="0" t="n">
        <v>61410</v>
      </c>
      <c r="O4586" s="0" t="n">
        <v>1127</v>
      </c>
      <c r="P4586" s="346" t="n">
        <v>5</v>
      </c>
      <c r="Q4586" s="346" t="str">
        <f aca="false">N4586&amp;" "&amp;O4586</f>
        <v>61410 1127</v>
      </c>
      <c r="R4586" s="346" t="str">
        <f aca="false">N4586&amp;" "&amp;M4586&amp;" "&amp;O4586</f>
        <v>61410 2 1127</v>
      </c>
    </row>
    <row r="4587" customFormat="false" ht="11.25" hidden="false" customHeight="true" outlineLevel="0" collapsed="false">
      <c r="K4587" s="0" t="n">
        <v>2015</v>
      </c>
      <c r="L4587" s="0" t="n">
        <v>92</v>
      </c>
      <c r="M4587" s="0" t="n">
        <v>2</v>
      </c>
      <c r="N4587" s="0" t="n">
        <v>61410</v>
      </c>
      <c r="O4587" s="0" t="n">
        <v>1150</v>
      </c>
      <c r="P4587" s="346" t="n">
        <v>16</v>
      </c>
      <c r="Q4587" s="346" t="str">
        <f aca="false">N4587&amp;" "&amp;O4587</f>
        <v>61410 1150</v>
      </c>
      <c r="R4587" s="346" t="str">
        <f aca="false">N4587&amp;" "&amp;M4587&amp;" "&amp;O4587</f>
        <v>61410 2 1150</v>
      </c>
    </row>
    <row r="4588" customFormat="false" ht="11.25" hidden="false" customHeight="true" outlineLevel="0" collapsed="false">
      <c r="K4588" s="0" t="n">
        <v>2015</v>
      </c>
      <c r="L4588" s="0" t="n">
        <v>92</v>
      </c>
      <c r="M4588" s="0" t="n">
        <v>3</v>
      </c>
      <c r="N4588" s="0" t="n">
        <v>61100</v>
      </c>
      <c r="O4588" s="0" t="n">
        <v>1120</v>
      </c>
      <c r="P4588" s="346" t="n">
        <v>183</v>
      </c>
      <c r="Q4588" s="346" t="str">
        <f aca="false">N4588&amp;" "&amp;O4588</f>
        <v>61100 1120</v>
      </c>
      <c r="R4588" s="346" t="str">
        <f aca="false">N4588&amp;" "&amp;M4588&amp;" "&amp;O4588</f>
        <v>61100 3 1120</v>
      </c>
    </row>
    <row r="4589" customFormat="false" ht="11.25" hidden="false" customHeight="true" outlineLevel="0" collapsed="false">
      <c r="K4589" s="0" t="n">
        <v>2015</v>
      </c>
      <c r="L4589" s="0" t="n">
        <v>92</v>
      </c>
      <c r="M4589" s="0" t="n">
        <v>3</v>
      </c>
      <c r="N4589" s="0" t="n">
        <v>61100</v>
      </c>
      <c r="O4589" s="0" t="n">
        <v>1151</v>
      </c>
      <c r="P4589" s="346" t="n">
        <v>27</v>
      </c>
      <c r="Q4589" s="346" t="str">
        <f aca="false">N4589&amp;" "&amp;O4589</f>
        <v>61100 1151</v>
      </c>
      <c r="R4589" s="346" t="str">
        <f aca="false">N4589&amp;" "&amp;M4589&amp;" "&amp;O4589</f>
        <v>61100 3 1151</v>
      </c>
    </row>
    <row r="4590" customFormat="false" ht="11.25" hidden="false" customHeight="true" outlineLevel="0" collapsed="false">
      <c r="K4590" s="0" t="n">
        <v>2015</v>
      </c>
      <c r="L4590" s="0" t="n">
        <v>92</v>
      </c>
      <c r="M4590" s="0" t="n">
        <v>3</v>
      </c>
      <c r="N4590" s="0" t="n">
        <v>61100</v>
      </c>
      <c r="O4590" s="0" t="n">
        <v>1520</v>
      </c>
      <c r="P4590" s="346" t="n">
        <v>28</v>
      </c>
      <c r="Q4590" s="346" t="str">
        <f aca="false">N4590&amp;" "&amp;O4590</f>
        <v>61100 1520</v>
      </c>
      <c r="R4590" s="346" t="str">
        <f aca="false">N4590&amp;" "&amp;M4590&amp;" "&amp;O4590</f>
        <v>61100 3 1520</v>
      </c>
    </row>
    <row r="4591" customFormat="false" ht="11.25" hidden="false" customHeight="true" outlineLevel="0" collapsed="false">
      <c r="K4591" s="0" t="n">
        <v>2015</v>
      </c>
      <c r="L4591" s="0" t="n">
        <v>92</v>
      </c>
      <c r="M4591" s="0" t="n">
        <v>3</v>
      </c>
      <c r="N4591" s="0" t="n">
        <v>61210</v>
      </c>
      <c r="O4591" s="0" t="n">
        <v>1120</v>
      </c>
      <c r="P4591" s="346" t="n">
        <v>8.5</v>
      </c>
      <c r="Q4591" s="346" t="str">
        <f aca="false">N4591&amp;" "&amp;O4591</f>
        <v>61210 1120</v>
      </c>
      <c r="R4591" s="346" t="str">
        <f aca="false">N4591&amp;" "&amp;M4591&amp;" "&amp;O4591</f>
        <v>61210 3 1120</v>
      </c>
    </row>
    <row r="4592" customFormat="false" ht="11.25" hidden="false" customHeight="true" outlineLevel="0" collapsed="false">
      <c r="K4592" s="0" t="n">
        <v>2015</v>
      </c>
      <c r="L4592" s="0" t="n">
        <v>92</v>
      </c>
      <c r="M4592" s="0" t="n">
        <v>3</v>
      </c>
      <c r="N4592" s="0" t="n">
        <v>61230</v>
      </c>
      <c r="O4592" s="0" t="n">
        <v>1120</v>
      </c>
      <c r="P4592" s="346" t="n">
        <v>0.45</v>
      </c>
      <c r="Q4592" s="346" t="str">
        <f aca="false">N4592&amp;" "&amp;O4592</f>
        <v>61230 1120</v>
      </c>
      <c r="R4592" s="346" t="str">
        <f aca="false">N4592&amp;" "&amp;M4592&amp;" "&amp;O4592</f>
        <v>61230 3 1120</v>
      </c>
    </row>
    <row r="4593" customFormat="false" ht="11.25" hidden="false" customHeight="true" outlineLevel="0" collapsed="false">
      <c r="K4593" s="0" t="n">
        <v>2015</v>
      </c>
      <c r="L4593" s="0" t="n">
        <v>92</v>
      </c>
      <c r="M4593" s="0" t="n">
        <v>3</v>
      </c>
      <c r="N4593" s="0" t="n">
        <v>61310</v>
      </c>
      <c r="O4593" s="0" t="n">
        <v>1110</v>
      </c>
      <c r="P4593" s="346" t="n">
        <v>1.5</v>
      </c>
      <c r="Q4593" s="346" t="str">
        <f aca="false">N4593&amp;" "&amp;O4593</f>
        <v>61310 1110</v>
      </c>
      <c r="R4593" s="346" t="str">
        <f aca="false">N4593&amp;" "&amp;M4593&amp;" "&amp;O4593</f>
        <v>61310 3 1110</v>
      </c>
    </row>
    <row r="4594" customFormat="false" ht="11.25" hidden="false" customHeight="true" outlineLevel="0" collapsed="false">
      <c r="K4594" s="0" t="n">
        <v>2015</v>
      </c>
      <c r="L4594" s="0" t="n">
        <v>92</v>
      </c>
      <c r="M4594" s="0" t="n">
        <v>3</v>
      </c>
      <c r="N4594" s="0" t="n">
        <v>61310</v>
      </c>
      <c r="O4594" s="0" t="n">
        <v>1120</v>
      </c>
      <c r="P4594" s="346" t="n">
        <v>3.5</v>
      </c>
      <c r="Q4594" s="346" t="str">
        <f aca="false">N4594&amp;" "&amp;O4594</f>
        <v>61310 1120</v>
      </c>
      <c r="R4594" s="346" t="str">
        <f aca="false">N4594&amp;" "&amp;M4594&amp;" "&amp;O4594</f>
        <v>61310 3 1120</v>
      </c>
    </row>
    <row r="4595" customFormat="false" ht="11.25" hidden="false" customHeight="true" outlineLevel="0" collapsed="false">
      <c r="K4595" s="0" t="n">
        <v>2015</v>
      </c>
      <c r="L4595" s="0" t="n">
        <v>92</v>
      </c>
      <c r="M4595" s="0" t="n">
        <v>2</v>
      </c>
      <c r="N4595" s="0" t="n">
        <v>61100</v>
      </c>
      <c r="O4595" s="0" t="n">
        <v>1120</v>
      </c>
      <c r="P4595" s="346" t="n">
        <v>350</v>
      </c>
      <c r="Q4595" s="346" t="str">
        <f aca="false">N4595&amp;" "&amp;O4595</f>
        <v>61100 1120</v>
      </c>
      <c r="R4595" s="346" t="str">
        <f aca="false">N4595&amp;" "&amp;M4595&amp;" "&amp;O4595</f>
        <v>61100 2 1120</v>
      </c>
    </row>
    <row r="4596" customFormat="false" ht="11.25" hidden="false" customHeight="true" outlineLevel="0" collapsed="false">
      <c r="K4596" s="0" t="n">
        <v>2015</v>
      </c>
      <c r="L4596" s="0" t="n">
        <v>92</v>
      </c>
      <c r="M4596" s="0" t="n">
        <v>2</v>
      </c>
      <c r="N4596" s="0" t="n">
        <v>61100</v>
      </c>
      <c r="O4596" s="0" t="n">
        <v>1151</v>
      </c>
      <c r="P4596" s="346" t="n">
        <v>52</v>
      </c>
      <c r="Q4596" s="346" t="str">
        <f aca="false">N4596&amp;" "&amp;O4596</f>
        <v>61100 1151</v>
      </c>
      <c r="R4596" s="346" t="str">
        <f aca="false">N4596&amp;" "&amp;M4596&amp;" "&amp;O4596</f>
        <v>61100 2 1151</v>
      </c>
    </row>
    <row r="4597" customFormat="false" ht="11.25" hidden="false" customHeight="true" outlineLevel="0" collapsed="false">
      <c r="K4597" s="0" t="n">
        <v>2015</v>
      </c>
      <c r="L4597" s="0" t="n">
        <v>92</v>
      </c>
      <c r="M4597" s="0" t="n">
        <v>3</v>
      </c>
      <c r="N4597" s="0" t="n">
        <v>61310</v>
      </c>
      <c r="O4597" s="0" t="n">
        <v>1150</v>
      </c>
      <c r="P4597" s="346" t="n">
        <v>0.75</v>
      </c>
      <c r="Q4597" s="346" t="str">
        <f aca="false">N4597&amp;" "&amp;O4597</f>
        <v>61310 1150</v>
      </c>
      <c r="R4597" s="346" t="str">
        <f aca="false">N4597&amp;" "&amp;M4597&amp;" "&amp;O4597</f>
        <v>61310 3 1150</v>
      </c>
    </row>
    <row r="4598" customFormat="false" ht="11.25" hidden="false" customHeight="true" outlineLevel="0" collapsed="false">
      <c r="K4598" s="0" t="n">
        <v>2015</v>
      </c>
      <c r="L4598" s="0" t="n">
        <v>92</v>
      </c>
      <c r="M4598" s="0" t="n">
        <v>3</v>
      </c>
      <c r="N4598" s="0" t="n">
        <v>61320</v>
      </c>
      <c r="O4598" s="0" t="n">
        <v>1120</v>
      </c>
      <c r="P4598" s="346" t="n">
        <v>3.75</v>
      </c>
      <c r="Q4598" s="346" t="str">
        <f aca="false">N4598&amp;" "&amp;O4598</f>
        <v>61320 1120</v>
      </c>
      <c r="R4598" s="346" t="str">
        <f aca="false">N4598&amp;" "&amp;M4598&amp;" "&amp;O4598</f>
        <v>61320 3 1120</v>
      </c>
    </row>
    <row r="4599" customFormat="false" ht="11.25" hidden="false" customHeight="true" outlineLevel="0" collapsed="false">
      <c r="K4599" s="0" t="n">
        <v>2015</v>
      </c>
      <c r="L4599" s="0" t="n">
        <v>92</v>
      </c>
      <c r="M4599" s="0" t="n">
        <v>3</v>
      </c>
      <c r="N4599" s="0" t="n">
        <v>61410</v>
      </c>
      <c r="O4599" s="0" t="n">
        <v>1126</v>
      </c>
      <c r="P4599" s="346" t="n">
        <v>5</v>
      </c>
      <c r="Q4599" s="346" t="str">
        <f aca="false">N4599&amp;" "&amp;O4599</f>
        <v>61410 1126</v>
      </c>
      <c r="R4599" s="346" t="str">
        <f aca="false">N4599&amp;" "&amp;M4599&amp;" "&amp;O4599</f>
        <v>61410 3 1126</v>
      </c>
    </row>
    <row r="4600" customFormat="false" ht="11.25" hidden="false" customHeight="true" outlineLevel="0" collapsed="false">
      <c r="K4600" s="0" t="n">
        <v>2015</v>
      </c>
      <c r="L4600" s="0" t="n">
        <v>92</v>
      </c>
      <c r="M4600" s="0" t="n">
        <v>3</v>
      </c>
      <c r="N4600" s="0" t="n">
        <v>61410</v>
      </c>
      <c r="O4600" s="0" t="n">
        <v>1127</v>
      </c>
      <c r="P4600" s="346" t="n">
        <v>4</v>
      </c>
      <c r="Q4600" s="346" t="str">
        <f aca="false">N4600&amp;" "&amp;O4600</f>
        <v>61410 1127</v>
      </c>
      <c r="R4600" s="346" t="str">
        <f aca="false">N4600&amp;" "&amp;M4600&amp;" "&amp;O4600</f>
        <v>61410 3 1127</v>
      </c>
    </row>
    <row r="4601" customFormat="false" ht="11.25" hidden="false" customHeight="true" outlineLevel="0" collapsed="false">
      <c r="K4601" s="0" t="n">
        <v>2015</v>
      </c>
      <c r="L4601" s="0" t="n">
        <v>92</v>
      </c>
      <c r="M4601" s="0" t="n">
        <v>3</v>
      </c>
      <c r="N4601" s="0" t="n">
        <v>61410</v>
      </c>
      <c r="O4601" s="0" t="n">
        <v>1150</v>
      </c>
      <c r="P4601" s="346" t="n">
        <v>9</v>
      </c>
      <c r="Q4601" s="346" t="str">
        <f aca="false">N4601&amp;" "&amp;O4601</f>
        <v>61410 1150</v>
      </c>
      <c r="R4601" s="346" t="str">
        <f aca="false">N4601&amp;" "&amp;M4601&amp;" "&amp;O4601</f>
        <v>61410 3 1150</v>
      </c>
    </row>
    <row r="4602" customFormat="false" ht="11.25" hidden="false" customHeight="true" outlineLevel="0" collapsed="false">
      <c r="K4602" s="0" t="n">
        <v>2015</v>
      </c>
      <c r="L4602" s="0" t="n">
        <v>92</v>
      </c>
      <c r="M4602" s="0" t="n">
        <v>9</v>
      </c>
      <c r="N4602" s="0" t="n">
        <v>61100</v>
      </c>
      <c r="O4602" s="0" t="n">
        <v>1120</v>
      </c>
      <c r="P4602" s="346" t="n">
        <v>8.5</v>
      </c>
      <c r="Q4602" s="346" t="str">
        <f aca="false">N4602&amp;" "&amp;O4602</f>
        <v>61100 1120</v>
      </c>
      <c r="R4602" s="346" t="str">
        <f aca="false">N4602&amp;" "&amp;M4602&amp;" "&amp;O4602</f>
        <v>61100 9 1120</v>
      </c>
    </row>
    <row r="4603" customFormat="false" ht="11.25" hidden="false" customHeight="true" outlineLevel="0" collapsed="false">
      <c r="K4603" s="0" t="n">
        <v>2015</v>
      </c>
      <c r="L4603" s="0" t="n">
        <v>92</v>
      </c>
      <c r="M4603" s="0" t="n">
        <v>9</v>
      </c>
      <c r="N4603" s="0" t="n">
        <v>61100</v>
      </c>
      <c r="O4603" s="0" t="n">
        <v>1151</v>
      </c>
      <c r="P4603" s="346" t="n">
        <v>6</v>
      </c>
      <c r="Q4603" s="346" t="str">
        <f aca="false">N4603&amp;" "&amp;O4603</f>
        <v>61100 1151</v>
      </c>
      <c r="R4603" s="346" t="str">
        <f aca="false">N4603&amp;" "&amp;M4603&amp;" "&amp;O4603</f>
        <v>61100 9 1151</v>
      </c>
    </row>
    <row r="4604" customFormat="false" ht="11.25" hidden="false" customHeight="true" outlineLevel="0" collapsed="false">
      <c r="K4604" s="0" t="n">
        <v>2015</v>
      </c>
      <c r="L4604" s="0" t="n">
        <v>92</v>
      </c>
      <c r="M4604" s="0" t="n">
        <v>9</v>
      </c>
      <c r="N4604" s="0" t="n">
        <v>61100</v>
      </c>
      <c r="O4604" s="0" t="n">
        <v>1520</v>
      </c>
      <c r="P4604" s="346" t="n">
        <v>0.4</v>
      </c>
      <c r="Q4604" s="346" t="str">
        <f aca="false">N4604&amp;" "&amp;O4604</f>
        <v>61100 1520</v>
      </c>
      <c r="R4604" s="346" t="str">
        <f aca="false">N4604&amp;" "&amp;M4604&amp;" "&amp;O4604</f>
        <v>61100 9 1520</v>
      </c>
    </row>
    <row r="4605" customFormat="false" ht="11.25" hidden="false" customHeight="true" outlineLevel="0" collapsed="false">
      <c r="K4605" s="0" t="n">
        <v>2015</v>
      </c>
      <c r="L4605" s="0" t="n">
        <v>92</v>
      </c>
      <c r="M4605" s="0" t="n">
        <v>9</v>
      </c>
      <c r="N4605" s="0" t="n">
        <v>61310</v>
      </c>
      <c r="O4605" s="0" t="n">
        <v>1150</v>
      </c>
      <c r="P4605" s="346" t="n">
        <v>1</v>
      </c>
      <c r="Q4605" s="346" t="str">
        <f aca="false">N4605&amp;" "&amp;O4605</f>
        <v>61310 1150</v>
      </c>
      <c r="R4605" s="346" t="str">
        <f aca="false">N4605&amp;" "&amp;M4605&amp;" "&amp;O4605</f>
        <v>61310 9 1150</v>
      </c>
    </row>
    <row r="4606" customFormat="false" ht="11.25" hidden="false" customHeight="true" outlineLevel="0" collapsed="false">
      <c r="K4606" s="0" t="n">
        <v>2015</v>
      </c>
      <c r="L4606" s="0" t="n">
        <v>92</v>
      </c>
      <c r="M4606" s="0" t="n">
        <v>9</v>
      </c>
      <c r="N4606" s="0" t="n">
        <v>62100</v>
      </c>
      <c r="O4606" s="0" t="n">
        <v>1110</v>
      </c>
      <c r="P4606" s="346" t="n">
        <v>2</v>
      </c>
      <c r="Q4606" s="346" t="str">
        <f aca="false">N4606&amp;" "&amp;O4606</f>
        <v>62100 1110</v>
      </c>
      <c r="R4606" s="346" t="str">
        <f aca="false">N4606&amp;" "&amp;M4606&amp;" "&amp;O4606</f>
        <v>62100 9 1110</v>
      </c>
    </row>
    <row r="4607" customFormat="false" ht="11.25" hidden="false" customHeight="true" outlineLevel="0" collapsed="false">
      <c r="K4607" s="0" t="n">
        <v>2015</v>
      </c>
      <c r="L4607" s="0" t="n">
        <v>92</v>
      </c>
      <c r="M4607" s="0" t="n">
        <v>9</v>
      </c>
      <c r="N4607" s="0" t="n">
        <v>62100</v>
      </c>
      <c r="O4607" s="0" t="n">
        <v>1111</v>
      </c>
      <c r="P4607" s="346" t="n">
        <v>5</v>
      </c>
      <c r="Q4607" s="346" t="str">
        <f aca="false">N4607&amp;" "&amp;O4607</f>
        <v>62100 1111</v>
      </c>
      <c r="R4607" s="346" t="str">
        <f aca="false">N4607&amp;" "&amp;M4607&amp;" "&amp;O4607</f>
        <v>62100 9 1111</v>
      </c>
    </row>
    <row r="4608" customFormat="false" ht="11.25" hidden="false" customHeight="true" outlineLevel="0" collapsed="false">
      <c r="K4608" s="0" t="n">
        <v>2015</v>
      </c>
      <c r="L4608" s="0" t="n">
        <v>92</v>
      </c>
      <c r="M4608" s="0" t="n">
        <v>9</v>
      </c>
      <c r="N4608" s="0" t="n">
        <v>62100</v>
      </c>
      <c r="O4608" s="0" t="n">
        <v>1112</v>
      </c>
      <c r="P4608" s="346" t="n">
        <v>1</v>
      </c>
      <c r="Q4608" s="346" t="str">
        <f aca="false">N4608&amp;" "&amp;O4608</f>
        <v>62100 1112</v>
      </c>
      <c r="R4608" s="346" t="str">
        <f aca="false">N4608&amp;" "&amp;M4608&amp;" "&amp;O4608</f>
        <v>62100 9 1112</v>
      </c>
    </row>
    <row r="4609" customFormat="false" ht="11.25" hidden="false" customHeight="true" outlineLevel="0" collapsed="false">
      <c r="K4609" s="0" t="n">
        <v>2015</v>
      </c>
      <c r="L4609" s="0" t="n">
        <v>92</v>
      </c>
      <c r="M4609" s="0" t="n">
        <v>9</v>
      </c>
      <c r="N4609" s="0" t="n">
        <v>62100</v>
      </c>
      <c r="O4609" s="0" t="n">
        <v>1150</v>
      </c>
      <c r="P4609" s="346" t="n">
        <v>7.2</v>
      </c>
      <c r="Q4609" s="346" t="str">
        <f aca="false">N4609&amp;" "&amp;O4609</f>
        <v>62100 1150</v>
      </c>
      <c r="R4609" s="346" t="str">
        <f aca="false">N4609&amp;" "&amp;M4609&amp;" "&amp;O4609</f>
        <v>62100 9 1150</v>
      </c>
    </row>
    <row r="4610" customFormat="false" ht="11.25" hidden="false" customHeight="true" outlineLevel="0" collapsed="false">
      <c r="K4610" s="0" t="n">
        <v>2015</v>
      </c>
      <c r="L4610" s="0" t="n">
        <v>92</v>
      </c>
      <c r="M4610" s="0" t="n">
        <v>9</v>
      </c>
      <c r="N4610" s="0" t="n">
        <v>62200</v>
      </c>
      <c r="O4610" s="0" t="n">
        <v>1130</v>
      </c>
      <c r="P4610" s="346" t="n">
        <v>5.25</v>
      </c>
      <c r="Q4610" s="346" t="str">
        <f aca="false">N4610&amp;" "&amp;O4610</f>
        <v>62200 1130</v>
      </c>
      <c r="R4610" s="346" t="str">
        <f aca="false">N4610&amp;" "&amp;M4610&amp;" "&amp;O4610</f>
        <v>62200 9 1130</v>
      </c>
    </row>
    <row r="4611" customFormat="false" ht="11.25" hidden="false" customHeight="true" outlineLevel="0" collapsed="false">
      <c r="K4611" s="0" t="n">
        <v>2015</v>
      </c>
      <c r="L4611" s="0" t="n">
        <v>92</v>
      </c>
      <c r="M4611" s="0" t="n">
        <v>9</v>
      </c>
      <c r="N4611" s="0" t="n">
        <v>62200</v>
      </c>
      <c r="O4611" s="0" t="n">
        <v>1131</v>
      </c>
      <c r="P4611" s="346" t="n">
        <v>11.25</v>
      </c>
      <c r="Q4611" s="346" t="str">
        <f aca="false">N4611&amp;" "&amp;O4611</f>
        <v>62200 1131</v>
      </c>
      <c r="R4611" s="346" t="str">
        <f aca="false">N4611&amp;" "&amp;M4611&amp;" "&amp;O4611</f>
        <v>62200 9 1131</v>
      </c>
    </row>
    <row r="4612" customFormat="false" ht="11.25" hidden="false" customHeight="true" outlineLevel="0" collapsed="false">
      <c r="K4612" s="0" t="n">
        <v>2015</v>
      </c>
      <c r="L4612" s="0" t="n">
        <v>92</v>
      </c>
      <c r="M4612" s="0" t="n">
        <v>9</v>
      </c>
      <c r="N4612" s="0" t="n">
        <v>62200</v>
      </c>
      <c r="O4612" s="0" t="n">
        <v>1132</v>
      </c>
      <c r="P4612" s="346" t="n">
        <v>2</v>
      </c>
      <c r="Q4612" s="346" t="str">
        <f aca="false">N4612&amp;" "&amp;O4612</f>
        <v>62200 1132</v>
      </c>
      <c r="R4612" s="346" t="str">
        <f aca="false">N4612&amp;" "&amp;M4612&amp;" "&amp;O4612</f>
        <v>62200 9 1132</v>
      </c>
    </row>
    <row r="4613" customFormat="false" ht="11.25" hidden="false" customHeight="true" outlineLevel="0" collapsed="false">
      <c r="K4613" s="0" t="n">
        <v>2015</v>
      </c>
      <c r="L4613" s="0" t="n">
        <v>92</v>
      </c>
      <c r="M4613" s="0" t="n">
        <v>9</v>
      </c>
      <c r="N4613" s="0" t="n">
        <v>63000</v>
      </c>
      <c r="O4613" s="0" t="n">
        <v>1110</v>
      </c>
      <c r="P4613" s="346" t="n">
        <v>0.5</v>
      </c>
      <c r="Q4613" s="346" t="str">
        <f aca="false">N4613&amp;" "&amp;O4613</f>
        <v>63000 1110</v>
      </c>
      <c r="R4613" s="346" t="str">
        <f aca="false">N4613&amp;" "&amp;M4613&amp;" "&amp;O4613</f>
        <v>63000 9 1110</v>
      </c>
    </row>
    <row r="4614" customFormat="false" ht="11.25" hidden="false" customHeight="true" outlineLevel="0" collapsed="false">
      <c r="K4614" s="0" t="n">
        <v>2015</v>
      </c>
      <c r="L4614" s="0" t="n">
        <v>92</v>
      </c>
      <c r="M4614" s="0" t="n">
        <v>9</v>
      </c>
      <c r="N4614" s="0" t="n">
        <v>63000</v>
      </c>
      <c r="O4614" s="0" t="n">
        <v>1150</v>
      </c>
      <c r="P4614" s="346" t="n">
        <v>1.1</v>
      </c>
      <c r="Q4614" s="346" t="str">
        <f aca="false">N4614&amp;" "&amp;O4614</f>
        <v>63000 1150</v>
      </c>
      <c r="R4614" s="346" t="str">
        <f aca="false">N4614&amp;" "&amp;M4614&amp;" "&amp;O4614</f>
        <v>63000 9 1150</v>
      </c>
    </row>
    <row r="4615" customFormat="false" ht="11.25" hidden="false" customHeight="true" outlineLevel="0" collapsed="false">
      <c r="K4615" s="0" t="n">
        <v>2015</v>
      </c>
      <c r="L4615" s="0" t="n">
        <v>92</v>
      </c>
      <c r="M4615" s="0" t="n">
        <v>9</v>
      </c>
      <c r="N4615" s="0" t="n">
        <v>63000</v>
      </c>
      <c r="O4615" s="0" t="n">
        <v>1160</v>
      </c>
      <c r="P4615" s="346" t="n">
        <v>6.5</v>
      </c>
      <c r="Q4615" s="346" t="str">
        <f aca="false">N4615&amp;" "&amp;O4615</f>
        <v>63000 1160</v>
      </c>
      <c r="R4615" s="346" t="str">
        <f aca="false">N4615&amp;" "&amp;M4615&amp;" "&amp;O4615</f>
        <v>63000 9 1160</v>
      </c>
    </row>
    <row r="4616" customFormat="false" ht="11.25" hidden="false" customHeight="true" outlineLevel="0" collapsed="false">
      <c r="K4616" s="0" t="n">
        <v>2015</v>
      </c>
      <c r="L4616" s="0" t="n">
        <v>92</v>
      </c>
      <c r="M4616" s="0" t="n">
        <v>9</v>
      </c>
      <c r="N4616" s="0" t="n">
        <v>63000</v>
      </c>
      <c r="O4616" s="0" t="n">
        <v>1170</v>
      </c>
      <c r="P4616" s="346" t="n">
        <v>74</v>
      </c>
      <c r="Q4616" s="346" t="str">
        <f aca="false">N4616&amp;" "&amp;O4616</f>
        <v>63000 1170</v>
      </c>
      <c r="R4616" s="346" t="str">
        <f aca="false">N4616&amp;" "&amp;M4616&amp;" "&amp;O4616</f>
        <v>63000 9 1170</v>
      </c>
    </row>
    <row r="4617" customFormat="false" ht="11.25" hidden="false" customHeight="true" outlineLevel="0" collapsed="false">
      <c r="K4617" s="0" t="n">
        <v>2015</v>
      </c>
      <c r="L4617" s="0" t="n">
        <v>92</v>
      </c>
      <c r="M4617" s="0" t="n">
        <v>9</v>
      </c>
      <c r="N4617" s="0" t="n">
        <v>64000</v>
      </c>
      <c r="O4617" s="0" t="n">
        <v>1110</v>
      </c>
      <c r="P4617" s="346" t="n">
        <v>0.65</v>
      </c>
      <c r="Q4617" s="346" t="str">
        <f aca="false">N4617&amp;" "&amp;O4617</f>
        <v>64000 1110</v>
      </c>
      <c r="R4617" s="346" t="str">
        <f aca="false">N4617&amp;" "&amp;M4617&amp;" "&amp;O4617</f>
        <v>64000 9 1110</v>
      </c>
    </row>
    <row r="4618" customFormat="false" ht="11.25" hidden="false" customHeight="true" outlineLevel="0" collapsed="false">
      <c r="K4618" s="0" t="n">
        <v>2015</v>
      </c>
      <c r="L4618" s="0" t="n">
        <v>92</v>
      </c>
      <c r="M4618" s="0" t="n">
        <v>9</v>
      </c>
      <c r="N4618" s="0" t="n">
        <v>64000</v>
      </c>
      <c r="O4618" s="0" t="n">
        <v>1150</v>
      </c>
      <c r="P4618" s="346" t="n">
        <v>0.06</v>
      </c>
      <c r="Q4618" s="346" t="str">
        <f aca="false">N4618&amp;" "&amp;O4618</f>
        <v>64000 1150</v>
      </c>
      <c r="R4618" s="346" t="str">
        <f aca="false">N4618&amp;" "&amp;M4618&amp;" "&amp;O4618</f>
        <v>64000 9 1150</v>
      </c>
    </row>
    <row r="4619" customFormat="false" ht="11.25" hidden="false" customHeight="true" outlineLevel="0" collapsed="false">
      <c r="K4619" s="0" t="n">
        <v>2015</v>
      </c>
      <c r="L4619" s="0" t="n">
        <v>92</v>
      </c>
      <c r="M4619" s="0" t="n">
        <v>9</v>
      </c>
      <c r="N4619" s="0" t="n">
        <v>64000</v>
      </c>
      <c r="O4619" s="0" t="n">
        <v>1160</v>
      </c>
      <c r="P4619" s="346" t="n">
        <v>4.5</v>
      </c>
      <c r="Q4619" s="346" t="str">
        <f aca="false">N4619&amp;" "&amp;O4619</f>
        <v>64000 1160</v>
      </c>
      <c r="R4619" s="346" t="str">
        <f aca="false">N4619&amp;" "&amp;M4619&amp;" "&amp;O4619</f>
        <v>64000 9 1160</v>
      </c>
    </row>
    <row r="4620" customFormat="false" ht="11.25" hidden="false" customHeight="true" outlineLevel="0" collapsed="false">
      <c r="K4620" s="0" t="n">
        <v>2015</v>
      </c>
      <c r="L4620" s="0" t="n">
        <v>92</v>
      </c>
      <c r="M4620" s="0" t="n">
        <v>9</v>
      </c>
      <c r="N4620" s="0" t="n">
        <v>64000</v>
      </c>
      <c r="O4620" s="0" t="n">
        <v>1180</v>
      </c>
      <c r="P4620" s="346" t="n">
        <v>2.5</v>
      </c>
      <c r="Q4620" s="346" t="str">
        <f aca="false">N4620&amp;" "&amp;O4620</f>
        <v>64000 1180</v>
      </c>
      <c r="R4620" s="346" t="str">
        <f aca="false">N4620&amp;" "&amp;M4620&amp;" "&amp;O4620</f>
        <v>64000 9 1180</v>
      </c>
    </row>
    <row r="4621" customFormat="false" ht="11.25" hidden="false" customHeight="true" outlineLevel="0" collapsed="false">
      <c r="K4621" s="0" t="n">
        <v>2015</v>
      </c>
      <c r="L4621" s="0" t="n">
        <v>92</v>
      </c>
      <c r="M4621" s="0" t="n">
        <v>9</v>
      </c>
      <c r="N4621" s="0" t="n">
        <v>64000</v>
      </c>
      <c r="O4621" s="0" t="n">
        <v>1190</v>
      </c>
      <c r="P4621" s="346" t="n">
        <v>59</v>
      </c>
      <c r="Q4621" s="346" t="str">
        <f aca="false">N4621&amp;" "&amp;O4621</f>
        <v>64000 1190</v>
      </c>
      <c r="R4621" s="346" t="str">
        <f aca="false">N4621&amp;" "&amp;M4621&amp;" "&amp;O4621</f>
        <v>64000 9 1190</v>
      </c>
    </row>
    <row r="4622" customFormat="false" ht="11.25" hidden="false" customHeight="true" outlineLevel="0" collapsed="false">
      <c r="K4622" s="0" t="n">
        <v>2015</v>
      </c>
      <c r="L4622" s="0" t="n">
        <v>92</v>
      </c>
      <c r="M4622" s="0" t="n">
        <v>9</v>
      </c>
      <c r="N4622" s="0" t="n">
        <v>65000</v>
      </c>
      <c r="O4622" s="0" t="n">
        <v>1110</v>
      </c>
      <c r="P4622" s="346" t="n">
        <v>0.75</v>
      </c>
      <c r="Q4622" s="346" t="str">
        <f aca="false">N4622&amp;" "&amp;O4622</f>
        <v>65000 1110</v>
      </c>
      <c r="R4622" s="346" t="str">
        <f aca="false">N4622&amp;" "&amp;M4622&amp;" "&amp;O4622</f>
        <v>65000 9 1110</v>
      </c>
    </row>
    <row r="4623" customFormat="false" ht="11.25" hidden="false" customHeight="true" outlineLevel="0" collapsed="false">
      <c r="K4623" s="0" t="n">
        <v>2015</v>
      </c>
      <c r="L4623" s="0" t="n">
        <v>92</v>
      </c>
      <c r="M4623" s="0" t="n">
        <v>9</v>
      </c>
      <c r="N4623" s="0" t="n">
        <v>65000</v>
      </c>
      <c r="O4623" s="0" t="n">
        <v>1150</v>
      </c>
      <c r="P4623" s="346" t="n">
        <v>2.5</v>
      </c>
      <c r="Q4623" s="346" t="str">
        <f aca="false">N4623&amp;" "&amp;O4623</f>
        <v>65000 1150</v>
      </c>
      <c r="R4623" s="346" t="str">
        <f aca="false">N4623&amp;" "&amp;M4623&amp;" "&amp;O4623</f>
        <v>65000 9 1150</v>
      </c>
    </row>
    <row r="4624" customFormat="false" ht="11.25" hidden="false" customHeight="true" outlineLevel="0" collapsed="false">
      <c r="K4624" s="0" t="n">
        <v>2015</v>
      </c>
      <c r="L4624" s="0" t="n">
        <v>92</v>
      </c>
      <c r="M4624" s="0" t="n">
        <v>9</v>
      </c>
      <c r="N4624" s="0" t="n">
        <v>65000</v>
      </c>
      <c r="O4624" s="0" t="n">
        <v>1190</v>
      </c>
      <c r="P4624" s="346" t="n">
        <v>71</v>
      </c>
      <c r="Q4624" s="346" t="str">
        <f aca="false">N4624&amp;" "&amp;O4624</f>
        <v>65000 1190</v>
      </c>
      <c r="R4624" s="346" t="str">
        <f aca="false">N4624&amp;" "&amp;M4624&amp;" "&amp;O4624</f>
        <v>65000 9 1190</v>
      </c>
    </row>
    <row r="4625" customFormat="false" ht="11.25" hidden="false" customHeight="true" outlineLevel="0" collapsed="false">
      <c r="K4625" s="0" t="n">
        <v>2015</v>
      </c>
      <c r="L4625" s="0" t="n">
        <v>92</v>
      </c>
      <c r="M4625" s="0" t="n">
        <v>9</v>
      </c>
      <c r="N4625" s="0" t="n">
        <v>68000</v>
      </c>
      <c r="O4625" s="0" t="n">
        <v>1110</v>
      </c>
      <c r="P4625" s="346" t="n">
        <v>0.55</v>
      </c>
      <c r="Q4625" s="346" t="str">
        <f aca="false">N4625&amp;" "&amp;O4625</f>
        <v>68000 1110</v>
      </c>
      <c r="R4625" s="346" t="str">
        <f aca="false">N4625&amp;" "&amp;M4625&amp;" "&amp;O4625</f>
        <v>68000 9 1110</v>
      </c>
    </row>
    <row r="4626" customFormat="false" ht="11.25" hidden="false" customHeight="true" outlineLevel="0" collapsed="false">
      <c r="K4626" s="0" t="n">
        <v>2015</v>
      </c>
      <c r="L4626" s="0" t="n">
        <v>92</v>
      </c>
      <c r="M4626" s="0" t="n">
        <v>9</v>
      </c>
      <c r="N4626" s="0" t="n">
        <v>68000</v>
      </c>
      <c r="O4626" s="0" t="n">
        <v>1120</v>
      </c>
      <c r="P4626" s="346" t="n">
        <v>1.2</v>
      </c>
      <c r="Q4626" s="346" t="str">
        <f aca="false">N4626&amp;" "&amp;O4626</f>
        <v>68000 1120</v>
      </c>
      <c r="R4626" s="346" t="str">
        <f aca="false">N4626&amp;" "&amp;M4626&amp;" "&amp;O4626</f>
        <v>68000 9 1120</v>
      </c>
    </row>
    <row r="4627" customFormat="false" ht="11.25" hidden="false" customHeight="true" outlineLevel="0" collapsed="false">
      <c r="K4627" s="0" t="n">
        <v>2015</v>
      </c>
      <c r="L4627" s="0" t="n">
        <v>92</v>
      </c>
      <c r="M4627" s="0" t="n">
        <v>9</v>
      </c>
      <c r="N4627" s="0" t="n">
        <v>68000</v>
      </c>
      <c r="O4627" s="0" t="n">
        <v>1133</v>
      </c>
      <c r="P4627" s="346" t="n">
        <v>6.5</v>
      </c>
      <c r="Q4627" s="346" t="str">
        <f aca="false">N4627&amp;" "&amp;O4627</f>
        <v>68000 1133</v>
      </c>
      <c r="R4627" s="346" t="str">
        <f aca="false">N4627&amp;" "&amp;M4627&amp;" "&amp;O4627</f>
        <v>68000 9 1133</v>
      </c>
    </row>
    <row r="4628" customFormat="false" ht="11.25" hidden="false" customHeight="true" outlineLevel="0" collapsed="false">
      <c r="K4628" s="0" t="n">
        <v>2015</v>
      </c>
      <c r="L4628" s="0" t="n">
        <v>92</v>
      </c>
      <c r="M4628" s="0" t="n">
        <v>2</v>
      </c>
      <c r="N4628" s="0" t="n">
        <v>61210</v>
      </c>
      <c r="O4628" s="0" t="n">
        <v>1120</v>
      </c>
      <c r="P4628" s="346" t="n">
        <v>12</v>
      </c>
      <c r="Q4628" s="346" t="str">
        <f aca="false">N4628&amp;" "&amp;O4628</f>
        <v>61210 1120</v>
      </c>
      <c r="R4628" s="346" t="str">
        <f aca="false">N4628&amp;" "&amp;M4628&amp;" "&amp;O4628</f>
        <v>61210 2 1120</v>
      </c>
    </row>
    <row r="4629" customFormat="false" ht="11.25" hidden="false" customHeight="true" outlineLevel="0" collapsed="false">
      <c r="K4629" s="0" t="n">
        <v>2015</v>
      </c>
      <c r="L4629" s="0" t="n">
        <v>93</v>
      </c>
      <c r="M4629" s="0" t="n">
        <v>9</v>
      </c>
      <c r="N4629" s="0" t="n">
        <v>61100</v>
      </c>
      <c r="O4629" s="0" t="n">
        <v>1520</v>
      </c>
      <c r="P4629" s="346" t="n">
        <v>0.06</v>
      </c>
      <c r="Q4629" s="346" t="str">
        <f aca="false">N4629&amp;" "&amp;O4629</f>
        <v>61100 1520</v>
      </c>
      <c r="R4629" s="346" t="str">
        <f aca="false">N4629&amp;" "&amp;M4629&amp;" "&amp;O4629</f>
        <v>61100 9 1520</v>
      </c>
    </row>
    <row r="4630" customFormat="false" ht="11.25" hidden="false" customHeight="true" outlineLevel="0" collapsed="false">
      <c r="K4630" s="0" t="n">
        <v>2015</v>
      </c>
      <c r="L4630" s="0" t="n">
        <v>93</v>
      </c>
      <c r="M4630" s="0" t="n">
        <v>3</v>
      </c>
      <c r="N4630" s="0" t="n">
        <v>61410</v>
      </c>
      <c r="O4630" s="0" t="n">
        <v>1150</v>
      </c>
      <c r="P4630" s="346" t="n">
        <v>9</v>
      </c>
      <c r="Q4630" s="346" t="str">
        <f aca="false">N4630&amp;" "&amp;O4630</f>
        <v>61410 1150</v>
      </c>
      <c r="R4630" s="346" t="str">
        <f aca="false">N4630&amp;" "&amp;M4630&amp;" "&amp;O4630</f>
        <v>61410 3 1150</v>
      </c>
    </row>
    <row r="4631" customFormat="false" ht="11.25" hidden="false" customHeight="true" outlineLevel="0" collapsed="false">
      <c r="K4631" s="0" t="n">
        <v>2015</v>
      </c>
      <c r="L4631" s="0" t="n">
        <v>93</v>
      </c>
      <c r="M4631" s="0" t="n">
        <v>9</v>
      </c>
      <c r="N4631" s="0" t="n">
        <v>62100</v>
      </c>
      <c r="O4631" s="0" t="n">
        <v>1111</v>
      </c>
      <c r="P4631" s="346" t="n">
        <v>5</v>
      </c>
      <c r="Q4631" s="346" t="str">
        <f aca="false">N4631&amp;" "&amp;O4631</f>
        <v>62100 1111</v>
      </c>
      <c r="R4631" s="346" t="str">
        <f aca="false">N4631&amp;" "&amp;M4631&amp;" "&amp;O4631</f>
        <v>62100 9 1111</v>
      </c>
    </row>
    <row r="4632" customFormat="false" ht="11.25" hidden="false" customHeight="true" outlineLevel="0" collapsed="false">
      <c r="K4632" s="0" t="n">
        <v>2015</v>
      </c>
      <c r="L4632" s="0" t="n">
        <v>93</v>
      </c>
      <c r="M4632" s="0" t="n">
        <v>9</v>
      </c>
      <c r="N4632" s="0" t="n">
        <v>62100</v>
      </c>
      <c r="O4632" s="0" t="n">
        <v>1112</v>
      </c>
      <c r="P4632" s="346" t="n">
        <v>1</v>
      </c>
      <c r="Q4632" s="346" t="str">
        <f aca="false">N4632&amp;" "&amp;O4632</f>
        <v>62100 1112</v>
      </c>
      <c r="R4632" s="346" t="str">
        <f aca="false">N4632&amp;" "&amp;M4632&amp;" "&amp;O4632</f>
        <v>62100 9 1112</v>
      </c>
    </row>
    <row r="4633" customFormat="false" ht="11.25" hidden="false" customHeight="true" outlineLevel="0" collapsed="false">
      <c r="K4633" s="0" t="n">
        <v>2015</v>
      </c>
      <c r="L4633" s="0" t="n">
        <v>93</v>
      </c>
      <c r="M4633" s="0" t="n">
        <v>9</v>
      </c>
      <c r="N4633" s="0" t="n">
        <v>62100</v>
      </c>
      <c r="O4633" s="0" t="n">
        <v>1113</v>
      </c>
      <c r="P4633" s="346" t="n">
        <v>1</v>
      </c>
      <c r="Q4633" s="346" t="str">
        <f aca="false">N4633&amp;" "&amp;O4633</f>
        <v>62100 1113</v>
      </c>
      <c r="R4633" s="346" t="str">
        <f aca="false">N4633&amp;" "&amp;M4633&amp;" "&amp;O4633</f>
        <v>62100 9 1113</v>
      </c>
    </row>
    <row r="4634" customFormat="false" ht="11.25" hidden="false" customHeight="true" outlineLevel="0" collapsed="false">
      <c r="K4634" s="0" t="n">
        <v>2015</v>
      </c>
      <c r="L4634" s="0" t="n">
        <v>93</v>
      </c>
      <c r="M4634" s="0" t="n">
        <v>9</v>
      </c>
      <c r="N4634" s="0" t="n">
        <v>62100</v>
      </c>
      <c r="O4634" s="0" t="n">
        <v>1140</v>
      </c>
      <c r="P4634" s="346" t="n">
        <v>0.01</v>
      </c>
      <c r="Q4634" s="346" t="str">
        <f aca="false">N4634&amp;" "&amp;O4634</f>
        <v>62100 1140</v>
      </c>
      <c r="R4634" s="346" t="str">
        <f aca="false">N4634&amp;" "&amp;M4634&amp;" "&amp;O4634</f>
        <v>62100 9 1140</v>
      </c>
    </row>
    <row r="4635" customFormat="false" ht="11.25" hidden="false" customHeight="true" outlineLevel="0" collapsed="false">
      <c r="K4635" s="0" t="n">
        <v>2015</v>
      </c>
      <c r="L4635" s="0" t="n">
        <v>93</v>
      </c>
      <c r="M4635" s="0" t="n">
        <v>9</v>
      </c>
      <c r="N4635" s="0" t="n">
        <v>61100</v>
      </c>
      <c r="O4635" s="0" t="n">
        <v>1120</v>
      </c>
      <c r="P4635" s="346" t="n">
        <v>1</v>
      </c>
      <c r="Q4635" s="346" t="str">
        <f aca="false">N4635&amp;" "&amp;O4635</f>
        <v>61100 1120</v>
      </c>
      <c r="R4635" s="346" t="str">
        <f aca="false">N4635&amp;" "&amp;M4635&amp;" "&amp;O4635</f>
        <v>61100 9 1120</v>
      </c>
    </row>
    <row r="4636" customFormat="false" ht="11.25" hidden="false" customHeight="true" outlineLevel="0" collapsed="false">
      <c r="K4636" s="0" t="n">
        <v>2015</v>
      </c>
      <c r="L4636" s="0" t="n">
        <v>93</v>
      </c>
      <c r="M4636" s="0" t="n">
        <v>9</v>
      </c>
      <c r="N4636" s="0" t="n">
        <v>61100</v>
      </c>
      <c r="O4636" s="0" t="n">
        <v>1140</v>
      </c>
      <c r="P4636" s="346" t="n">
        <v>2.8</v>
      </c>
      <c r="Q4636" s="346" t="str">
        <f aca="false">N4636&amp;" "&amp;O4636</f>
        <v>61100 1140</v>
      </c>
      <c r="R4636" s="346" t="str">
        <f aca="false">N4636&amp;" "&amp;M4636&amp;" "&amp;O4636</f>
        <v>61100 9 1140</v>
      </c>
    </row>
    <row r="4637" customFormat="false" ht="11.25" hidden="false" customHeight="true" outlineLevel="0" collapsed="false">
      <c r="K4637" s="0" t="n">
        <v>2015</v>
      </c>
      <c r="L4637" s="0" t="n">
        <v>93</v>
      </c>
      <c r="M4637" s="0" t="n">
        <v>9</v>
      </c>
      <c r="N4637" s="0" t="n">
        <v>62100</v>
      </c>
      <c r="O4637" s="0" t="n">
        <v>1150</v>
      </c>
      <c r="P4637" s="346" t="n">
        <v>8</v>
      </c>
      <c r="Q4637" s="346" t="str">
        <f aca="false">N4637&amp;" "&amp;O4637</f>
        <v>62100 1150</v>
      </c>
      <c r="R4637" s="346" t="str">
        <f aca="false">N4637&amp;" "&amp;M4637&amp;" "&amp;O4637</f>
        <v>62100 9 1150</v>
      </c>
    </row>
    <row r="4638" customFormat="false" ht="11.25" hidden="false" customHeight="true" outlineLevel="0" collapsed="false">
      <c r="K4638" s="0" t="n">
        <v>2015</v>
      </c>
      <c r="L4638" s="0" t="n">
        <v>93</v>
      </c>
      <c r="M4638" s="0" t="n">
        <v>9</v>
      </c>
      <c r="N4638" s="0" t="n">
        <v>62200</v>
      </c>
      <c r="O4638" s="0" t="n">
        <v>1130</v>
      </c>
      <c r="P4638" s="346" t="n">
        <v>2</v>
      </c>
      <c r="Q4638" s="346" t="str">
        <f aca="false">N4638&amp;" "&amp;O4638</f>
        <v>62200 1130</v>
      </c>
      <c r="R4638" s="346" t="str">
        <f aca="false">N4638&amp;" "&amp;M4638&amp;" "&amp;O4638</f>
        <v>62200 9 1130</v>
      </c>
    </row>
    <row r="4639" customFormat="false" ht="11.25" hidden="false" customHeight="true" outlineLevel="0" collapsed="false">
      <c r="K4639" s="0" t="n">
        <v>2015</v>
      </c>
      <c r="L4639" s="0" t="n">
        <v>93</v>
      </c>
      <c r="M4639" s="0" t="n">
        <v>9</v>
      </c>
      <c r="N4639" s="0" t="n">
        <v>62200</v>
      </c>
      <c r="O4639" s="0" t="n">
        <v>1131</v>
      </c>
      <c r="P4639" s="346" t="n">
        <v>8</v>
      </c>
      <c r="Q4639" s="346" t="str">
        <f aca="false">N4639&amp;" "&amp;O4639</f>
        <v>62200 1131</v>
      </c>
      <c r="R4639" s="346" t="str">
        <f aca="false">N4639&amp;" "&amp;M4639&amp;" "&amp;O4639</f>
        <v>62200 9 1131</v>
      </c>
    </row>
    <row r="4640" customFormat="false" ht="11.25" hidden="false" customHeight="true" outlineLevel="0" collapsed="false">
      <c r="K4640" s="0" t="n">
        <v>2015</v>
      </c>
      <c r="L4640" s="0" t="n">
        <v>93</v>
      </c>
      <c r="M4640" s="0" t="n">
        <v>9</v>
      </c>
      <c r="N4640" s="0" t="n">
        <v>62200</v>
      </c>
      <c r="O4640" s="0" t="n">
        <v>1132</v>
      </c>
      <c r="P4640" s="346" t="n">
        <v>3</v>
      </c>
      <c r="Q4640" s="346" t="str">
        <f aca="false">N4640&amp;" "&amp;O4640</f>
        <v>62200 1132</v>
      </c>
      <c r="R4640" s="346" t="str">
        <f aca="false">N4640&amp;" "&amp;M4640&amp;" "&amp;O4640</f>
        <v>62200 9 1132</v>
      </c>
    </row>
    <row r="4641" customFormat="false" ht="11.25" hidden="false" customHeight="true" outlineLevel="0" collapsed="false">
      <c r="K4641" s="0" t="n">
        <v>2015</v>
      </c>
      <c r="L4641" s="0" t="n">
        <v>93</v>
      </c>
      <c r="M4641" s="0" t="n">
        <v>9</v>
      </c>
      <c r="N4641" s="0" t="n">
        <v>63000</v>
      </c>
      <c r="O4641" s="0" t="n">
        <v>1110</v>
      </c>
      <c r="P4641" s="346" t="n">
        <v>1</v>
      </c>
      <c r="Q4641" s="346" t="str">
        <f aca="false">N4641&amp;" "&amp;O4641</f>
        <v>63000 1110</v>
      </c>
      <c r="R4641" s="346" t="str">
        <f aca="false">N4641&amp;" "&amp;M4641&amp;" "&amp;O4641</f>
        <v>63000 9 1110</v>
      </c>
    </row>
    <row r="4642" customFormat="false" ht="11.25" hidden="false" customHeight="true" outlineLevel="0" collapsed="false">
      <c r="K4642" s="0" t="n">
        <v>2015</v>
      </c>
      <c r="L4642" s="0" t="n">
        <v>93</v>
      </c>
      <c r="M4642" s="0" t="n">
        <v>9</v>
      </c>
      <c r="N4642" s="0" t="n">
        <v>63000</v>
      </c>
      <c r="O4642" s="0" t="n">
        <v>1150</v>
      </c>
      <c r="P4642" s="346" t="n">
        <v>2</v>
      </c>
      <c r="Q4642" s="346" t="str">
        <f aca="false">N4642&amp;" "&amp;O4642</f>
        <v>63000 1150</v>
      </c>
      <c r="R4642" s="346" t="str">
        <f aca="false">N4642&amp;" "&amp;M4642&amp;" "&amp;O4642</f>
        <v>63000 9 1150</v>
      </c>
    </row>
    <row r="4643" customFormat="false" ht="11.25" hidden="false" customHeight="true" outlineLevel="0" collapsed="false">
      <c r="K4643" s="0" t="n">
        <v>2015</v>
      </c>
      <c r="L4643" s="0" t="n">
        <v>93</v>
      </c>
      <c r="M4643" s="0" t="n">
        <v>9</v>
      </c>
      <c r="N4643" s="0" t="n">
        <v>63000</v>
      </c>
      <c r="O4643" s="0" t="n">
        <v>1160</v>
      </c>
      <c r="P4643" s="346" t="n">
        <v>6</v>
      </c>
      <c r="Q4643" s="346" t="str">
        <f aca="false">N4643&amp;" "&amp;O4643</f>
        <v>63000 1160</v>
      </c>
      <c r="R4643" s="346" t="str">
        <f aca="false">N4643&amp;" "&amp;M4643&amp;" "&amp;O4643</f>
        <v>63000 9 1160</v>
      </c>
    </row>
    <row r="4644" customFormat="false" ht="11.25" hidden="false" customHeight="true" outlineLevel="0" collapsed="false">
      <c r="K4644" s="0" t="n">
        <v>2015</v>
      </c>
      <c r="L4644" s="0" t="n">
        <v>93</v>
      </c>
      <c r="M4644" s="0" t="n">
        <v>9</v>
      </c>
      <c r="N4644" s="0" t="n">
        <v>63000</v>
      </c>
      <c r="O4644" s="0" t="n">
        <v>1170</v>
      </c>
      <c r="P4644" s="346" t="n">
        <v>71.71</v>
      </c>
      <c r="Q4644" s="346" t="str">
        <f aca="false">N4644&amp;" "&amp;O4644</f>
        <v>63000 1170</v>
      </c>
      <c r="R4644" s="346" t="str">
        <f aca="false">N4644&amp;" "&amp;M4644&amp;" "&amp;O4644</f>
        <v>63000 9 1170</v>
      </c>
    </row>
    <row r="4645" customFormat="false" ht="11.25" hidden="false" customHeight="true" outlineLevel="0" collapsed="false">
      <c r="K4645" s="0" t="n">
        <v>2015</v>
      </c>
      <c r="L4645" s="0" t="n">
        <v>93</v>
      </c>
      <c r="M4645" s="0" t="n">
        <v>9</v>
      </c>
      <c r="N4645" s="0" t="n">
        <v>63000</v>
      </c>
      <c r="O4645" s="0" t="n">
        <v>1190</v>
      </c>
      <c r="P4645" s="346" t="n">
        <v>9.07</v>
      </c>
      <c r="Q4645" s="346" t="str">
        <f aca="false">N4645&amp;" "&amp;O4645</f>
        <v>63000 1190</v>
      </c>
      <c r="R4645" s="346" t="str">
        <f aca="false">N4645&amp;" "&amp;M4645&amp;" "&amp;O4645</f>
        <v>63000 9 1190</v>
      </c>
    </row>
    <row r="4646" customFormat="false" ht="11.25" hidden="false" customHeight="true" outlineLevel="0" collapsed="false">
      <c r="K4646" s="0" t="n">
        <v>2015</v>
      </c>
      <c r="L4646" s="0" t="n">
        <v>93</v>
      </c>
      <c r="M4646" s="0" t="n">
        <v>9</v>
      </c>
      <c r="N4646" s="0" t="n">
        <v>64000</v>
      </c>
      <c r="O4646" s="0" t="n">
        <v>1110</v>
      </c>
      <c r="P4646" s="346" t="n">
        <v>1</v>
      </c>
      <c r="Q4646" s="346" t="str">
        <f aca="false">N4646&amp;" "&amp;O4646</f>
        <v>64000 1110</v>
      </c>
      <c r="R4646" s="346" t="str">
        <f aca="false">N4646&amp;" "&amp;M4646&amp;" "&amp;O4646</f>
        <v>64000 9 1110</v>
      </c>
    </row>
    <row r="4647" customFormat="false" ht="11.25" hidden="false" customHeight="true" outlineLevel="0" collapsed="false">
      <c r="K4647" s="0" t="n">
        <v>2015</v>
      </c>
      <c r="L4647" s="0" t="n">
        <v>93</v>
      </c>
      <c r="M4647" s="0" t="n">
        <v>9</v>
      </c>
      <c r="N4647" s="0" t="n">
        <v>64000</v>
      </c>
      <c r="O4647" s="0" t="n">
        <v>1140</v>
      </c>
      <c r="P4647" s="346" t="n">
        <v>0.19</v>
      </c>
      <c r="Q4647" s="346" t="str">
        <f aca="false">N4647&amp;" "&amp;O4647</f>
        <v>64000 1140</v>
      </c>
      <c r="R4647" s="346" t="str">
        <f aca="false">N4647&amp;" "&amp;M4647&amp;" "&amp;O4647</f>
        <v>64000 9 1140</v>
      </c>
    </row>
    <row r="4648" customFormat="false" ht="11.25" hidden="false" customHeight="true" outlineLevel="0" collapsed="false">
      <c r="K4648" s="0" t="n">
        <v>2015</v>
      </c>
      <c r="L4648" s="0" t="n">
        <v>93</v>
      </c>
      <c r="M4648" s="0" t="n">
        <v>9</v>
      </c>
      <c r="N4648" s="0" t="n">
        <v>64000</v>
      </c>
      <c r="O4648" s="0" t="n">
        <v>1142</v>
      </c>
      <c r="P4648" s="346" t="n">
        <v>2</v>
      </c>
      <c r="Q4648" s="346" t="str">
        <f aca="false">N4648&amp;" "&amp;O4648</f>
        <v>64000 1142</v>
      </c>
      <c r="R4648" s="346" t="str">
        <f aca="false">N4648&amp;" "&amp;M4648&amp;" "&amp;O4648</f>
        <v>64000 9 1142</v>
      </c>
    </row>
    <row r="4649" customFormat="false" ht="11.25" hidden="false" customHeight="true" outlineLevel="0" collapsed="false">
      <c r="K4649" s="0" t="n">
        <v>2015</v>
      </c>
      <c r="L4649" s="0" t="n">
        <v>93</v>
      </c>
      <c r="M4649" s="0" t="n">
        <v>9</v>
      </c>
      <c r="N4649" s="0" t="n">
        <v>64000</v>
      </c>
      <c r="O4649" s="0" t="n">
        <v>1150</v>
      </c>
      <c r="P4649" s="346" t="n">
        <v>1</v>
      </c>
      <c r="Q4649" s="346" t="str">
        <f aca="false">N4649&amp;" "&amp;O4649</f>
        <v>64000 1150</v>
      </c>
      <c r="R4649" s="346" t="str">
        <f aca="false">N4649&amp;" "&amp;M4649&amp;" "&amp;O4649</f>
        <v>64000 9 1150</v>
      </c>
    </row>
    <row r="4650" customFormat="false" ht="11.25" hidden="false" customHeight="true" outlineLevel="0" collapsed="false">
      <c r="K4650" s="0" t="n">
        <v>2015</v>
      </c>
      <c r="L4650" s="0" t="n">
        <v>93</v>
      </c>
      <c r="M4650" s="0" t="n">
        <v>9</v>
      </c>
      <c r="N4650" s="0" t="n">
        <v>64000</v>
      </c>
      <c r="O4650" s="0" t="n">
        <v>1160</v>
      </c>
      <c r="P4650" s="346" t="n">
        <v>17</v>
      </c>
      <c r="Q4650" s="346" t="str">
        <f aca="false">N4650&amp;" "&amp;O4650</f>
        <v>64000 1160</v>
      </c>
      <c r="R4650" s="346" t="str">
        <f aca="false">N4650&amp;" "&amp;M4650&amp;" "&amp;O4650</f>
        <v>64000 9 1160</v>
      </c>
    </row>
    <row r="4651" customFormat="false" ht="11.25" hidden="false" customHeight="true" outlineLevel="0" collapsed="false">
      <c r="K4651" s="0" t="n">
        <v>2015</v>
      </c>
      <c r="L4651" s="0" t="n">
        <v>93</v>
      </c>
      <c r="M4651" s="0" t="n">
        <v>9</v>
      </c>
      <c r="N4651" s="0" t="n">
        <v>64000</v>
      </c>
      <c r="O4651" s="0" t="n">
        <v>1190</v>
      </c>
      <c r="P4651" s="346" t="n">
        <v>0.03</v>
      </c>
      <c r="Q4651" s="346" t="str">
        <f aca="false">N4651&amp;" "&amp;O4651</f>
        <v>64000 1190</v>
      </c>
      <c r="R4651" s="346" t="str">
        <f aca="false">N4651&amp;" "&amp;M4651&amp;" "&amp;O4651</f>
        <v>64000 9 1190</v>
      </c>
    </row>
    <row r="4652" customFormat="false" ht="11.25" hidden="false" customHeight="true" outlineLevel="0" collapsed="false">
      <c r="K4652" s="0" t="n">
        <v>2015</v>
      </c>
      <c r="L4652" s="0" t="n">
        <v>93</v>
      </c>
      <c r="M4652" s="0" t="n">
        <v>9</v>
      </c>
      <c r="N4652" s="0" t="n">
        <v>65000</v>
      </c>
      <c r="O4652" s="0" t="n">
        <v>1150</v>
      </c>
      <c r="P4652" s="346" t="n">
        <v>0.84</v>
      </c>
      <c r="Q4652" s="346" t="str">
        <f aca="false">N4652&amp;" "&amp;O4652</f>
        <v>65000 1150</v>
      </c>
      <c r="R4652" s="346" t="str">
        <f aca="false">N4652&amp;" "&amp;M4652&amp;" "&amp;O4652</f>
        <v>65000 9 1150</v>
      </c>
    </row>
    <row r="4653" customFormat="false" ht="11.25" hidden="false" customHeight="true" outlineLevel="0" collapsed="false">
      <c r="K4653" s="0" t="n">
        <v>2015</v>
      </c>
      <c r="L4653" s="0" t="n">
        <v>93</v>
      </c>
      <c r="M4653" s="0" t="n">
        <v>9</v>
      </c>
      <c r="N4653" s="0" t="n">
        <v>65000</v>
      </c>
      <c r="O4653" s="0" t="n">
        <v>1190</v>
      </c>
      <c r="P4653" s="346" t="n">
        <v>62.21</v>
      </c>
      <c r="Q4653" s="346" t="str">
        <f aca="false">N4653&amp;" "&amp;O4653</f>
        <v>65000 1190</v>
      </c>
      <c r="R4653" s="346" t="str">
        <f aca="false">N4653&amp;" "&amp;M4653&amp;" "&amp;O4653</f>
        <v>65000 9 1190</v>
      </c>
    </row>
    <row r="4654" customFormat="false" ht="11.25" hidden="false" customHeight="true" outlineLevel="0" collapsed="false">
      <c r="K4654" s="0" t="n">
        <v>2015</v>
      </c>
      <c r="L4654" s="0" t="n">
        <v>93</v>
      </c>
      <c r="M4654" s="0" t="n">
        <v>9</v>
      </c>
      <c r="N4654" s="0" t="n">
        <v>68000</v>
      </c>
      <c r="O4654" s="0" t="n">
        <v>1110</v>
      </c>
      <c r="P4654" s="346" t="n">
        <v>0.95</v>
      </c>
      <c r="Q4654" s="346" t="str">
        <f aca="false">N4654&amp;" "&amp;O4654</f>
        <v>68000 1110</v>
      </c>
      <c r="R4654" s="346" t="str">
        <f aca="false">N4654&amp;" "&amp;M4654&amp;" "&amp;O4654</f>
        <v>68000 9 1110</v>
      </c>
    </row>
    <row r="4655" customFormat="false" ht="11.25" hidden="false" customHeight="true" outlineLevel="0" collapsed="false">
      <c r="K4655" s="0" t="n">
        <v>2015</v>
      </c>
      <c r="L4655" s="0" t="n">
        <v>93</v>
      </c>
      <c r="M4655" s="0" t="n">
        <v>9</v>
      </c>
      <c r="N4655" s="0" t="n">
        <v>68000</v>
      </c>
      <c r="O4655" s="0" t="n">
        <v>1120</v>
      </c>
      <c r="P4655" s="346" t="n">
        <v>5.05</v>
      </c>
      <c r="Q4655" s="346" t="str">
        <f aca="false">N4655&amp;" "&amp;O4655</f>
        <v>68000 1120</v>
      </c>
      <c r="R4655" s="346" t="str">
        <f aca="false">N4655&amp;" "&amp;M4655&amp;" "&amp;O4655</f>
        <v>68000 9 1120</v>
      </c>
    </row>
    <row r="4656" customFormat="false" ht="11.25" hidden="false" customHeight="true" outlineLevel="0" collapsed="false">
      <c r="K4656" s="0" t="n">
        <v>2015</v>
      </c>
      <c r="L4656" s="0" t="n">
        <v>93</v>
      </c>
      <c r="M4656" s="0" t="n">
        <v>9</v>
      </c>
      <c r="N4656" s="0" t="n">
        <v>68000</v>
      </c>
      <c r="O4656" s="0" t="n">
        <v>1141</v>
      </c>
      <c r="P4656" s="346" t="n">
        <v>8</v>
      </c>
      <c r="Q4656" s="346" t="str">
        <f aca="false">N4656&amp;" "&amp;O4656</f>
        <v>68000 1141</v>
      </c>
      <c r="R4656" s="346" t="str">
        <f aca="false">N4656&amp;" "&amp;M4656&amp;" "&amp;O4656</f>
        <v>68000 9 1141</v>
      </c>
    </row>
    <row r="4657" customFormat="false" ht="11.25" hidden="false" customHeight="true" outlineLevel="0" collapsed="false">
      <c r="K4657" s="0" t="n">
        <v>2015</v>
      </c>
      <c r="L4657" s="0" t="n">
        <v>93</v>
      </c>
      <c r="M4657" s="0" t="n">
        <v>2</v>
      </c>
      <c r="N4657" s="0" t="n">
        <v>61100</v>
      </c>
      <c r="O4657" s="0" t="n">
        <v>1120</v>
      </c>
      <c r="P4657" s="346" t="n">
        <v>230.2</v>
      </c>
      <c r="Q4657" s="346" t="str">
        <f aca="false">N4657&amp;" "&amp;O4657</f>
        <v>61100 1120</v>
      </c>
      <c r="R4657" s="346" t="str">
        <f aca="false">N4657&amp;" "&amp;M4657&amp;" "&amp;O4657</f>
        <v>61100 2 1120</v>
      </c>
    </row>
    <row r="4658" customFormat="false" ht="11.25" hidden="false" customHeight="true" outlineLevel="0" collapsed="false">
      <c r="K4658" s="0" t="n">
        <v>2015</v>
      </c>
      <c r="L4658" s="0" t="n">
        <v>93</v>
      </c>
      <c r="M4658" s="0" t="n">
        <v>2</v>
      </c>
      <c r="N4658" s="0" t="n">
        <v>61100</v>
      </c>
      <c r="O4658" s="0" t="n">
        <v>1151</v>
      </c>
      <c r="P4658" s="346" t="n">
        <v>79</v>
      </c>
      <c r="Q4658" s="346" t="str">
        <f aca="false">N4658&amp;" "&amp;O4658</f>
        <v>61100 1151</v>
      </c>
      <c r="R4658" s="346" t="str">
        <f aca="false">N4658&amp;" "&amp;M4658&amp;" "&amp;O4658</f>
        <v>61100 2 1151</v>
      </c>
    </row>
    <row r="4659" customFormat="false" ht="11.25" hidden="false" customHeight="true" outlineLevel="0" collapsed="false">
      <c r="K4659" s="0" t="n">
        <v>2015</v>
      </c>
      <c r="L4659" s="0" t="n">
        <v>93</v>
      </c>
      <c r="M4659" s="0" t="n">
        <v>2</v>
      </c>
      <c r="N4659" s="0" t="n">
        <v>61100</v>
      </c>
      <c r="O4659" s="0" t="n">
        <v>1520</v>
      </c>
      <c r="P4659" s="346" t="n">
        <v>18</v>
      </c>
      <c r="Q4659" s="346" t="str">
        <f aca="false">N4659&amp;" "&amp;O4659</f>
        <v>61100 1520</v>
      </c>
      <c r="R4659" s="346" t="str">
        <f aca="false">N4659&amp;" "&amp;M4659&amp;" "&amp;O4659</f>
        <v>61100 2 1520</v>
      </c>
    </row>
    <row r="4660" customFormat="false" ht="11.25" hidden="false" customHeight="true" outlineLevel="0" collapsed="false">
      <c r="K4660" s="0" t="n">
        <v>2015</v>
      </c>
      <c r="L4660" s="0" t="n">
        <v>93</v>
      </c>
      <c r="M4660" s="0" t="n">
        <v>2</v>
      </c>
      <c r="N4660" s="0" t="n">
        <v>61210</v>
      </c>
      <c r="O4660" s="0" t="n">
        <v>1120</v>
      </c>
      <c r="P4660" s="346" t="n">
        <v>7</v>
      </c>
      <c r="Q4660" s="346" t="str">
        <f aca="false">N4660&amp;" "&amp;O4660</f>
        <v>61210 1120</v>
      </c>
      <c r="R4660" s="346" t="str">
        <f aca="false">N4660&amp;" "&amp;M4660&amp;" "&amp;O4660</f>
        <v>61210 2 1120</v>
      </c>
    </row>
    <row r="4661" customFormat="false" ht="11.25" hidden="false" customHeight="true" outlineLevel="0" collapsed="false">
      <c r="K4661" s="0" t="n">
        <v>2015</v>
      </c>
      <c r="L4661" s="0" t="n">
        <v>93</v>
      </c>
      <c r="M4661" s="0" t="n">
        <v>2</v>
      </c>
      <c r="N4661" s="0" t="n">
        <v>61210</v>
      </c>
      <c r="O4661" s="0" t="n">
        <v>1150</v>
      </c>
      <c r="P4661" s="346" t="n">
        <v>1</v>
      </c>
      <c r="Q4661" s="346" t="str">
        <f aca="false">N4661&amp;" "&amp;O4661</f>
        <v>61210 1150</v>
      </c>
      <c r="R4661" s="346" t="str">
        <f aca="false">N4661&amp;" "&amp;M4661&amp;" "&amp;O4661</f>
        <v>61210 2 1150</v>
      </c>
    </row>
    <row r="4662" customFormat="false" ht="11.25" hidden="false" customHeight="true" outlineLevel="0" collapsed="false">
      <c r="K4662" s="0" t="n">
        <v>2015</v>
      </c>
      <c r="L4662" s="0" t="n">
        <v>93</v>
      </c>
      <c r="M4662" s="0" t="n">
        <v>2</v>
      </c>
      <c r="N4662" s="0" t="n">
        <v>61220</v>
      </c>
      <c r="O4662" s="0" t="n">
        <v>1120</v>
      </c>
      <c r="P4662" s="346" t="n">
        <v>1.2</v>
      </c>
      <c r="Q4662" s="346" t="str">
        <f aca="false">N4662&amp;" "&amp;O4662</f>
        <v>61220 1120</v>
      </c>
      <c r="R4662" s="346" t="str">
        <f aca="false">N4662&amp;" "&amp;M4662&amp;" "&amp;O4662</f>
        <v>61220 2 1120</v>
      </c>
    </row>
    <row r="4663" customFormat="false" ht="11.25" hidden="false" customHeight="true" outlineLevel="0" collapsed="false">
      <c r="K4663" s="0" t="n">
        <v>2015</v>
      </c>
      <c r="L4663" s="0" t="n">
        <v>93</v>
      </c>
      <c r="M4663" s="0" t="n">
        <v>2</v>
      </c>
      <c r="N4663" s="0" t="n">
        <v>61230</v>
      </c>
      <c r="O4663" s="0" t="n">
        <v>1120</v>
      </c>
      <c r="P4663" s="346" t="n">
        <v>1.31</v>
      </c>
      <c r="Q4663" s="346" t="str">
        <f aca="false">N4663&amp;" "&amp;O4663</f>
        <v>61230 1120</v>
      </c>
      <c r="R4663" s="346" t="str">
        <f aca="false">N4663&amp;" "&amp;M4663&amp;" "&amp;O4663</f>
        <v>61230 2 1120</v>
      </c>
    </row>
    <row r="4664" customFormat="false" ht="11.25" hidden="false" customHeight="true" outlineLevel="0" collapsed="false">
      <c r="K4664" s="0" t="n">
        <v>2015</v>
      </c>
      <c r="L4664" s="0" t="n">
        <v>93</v>
      </c>
      <c r="M4664" s="0" t="n">
        <v>2</v>
      </c>
      <c r="N4664" s="0" t="n">
        <v>61310</v>
      </c>
      <c r="O4664" s="0" t="n">
        <v>1110</v>
      </c>
      <c r="P4664" s="346" t="n">
        <v>1.8</v>
      </c>
      <c r="Q4664" s="346" t="str">
        <f aca="false">N4664&amp;" "&amp;O4664</f>
        <v>61310 1110</v>
      </c>
      <c r="R4664" s="346" t="str">
        <f aca="false">N4664&amp;" "&amp;M4664&amp;" "&amp;O4664</f>
        <v>61310 2 1110</v>
      </c>
    </row>
    <row r="4665" customFormat="false" ht="11.25" hidden="false" customHeight="true" outlineLevel="0" collapsed="false">
      <c r="K4665" s="0" t="n">
        <v>2015</v>
      </c>
      <c r="L4665" s="0" t="n">
        <v>93</v>
      </c>
      <c r="M4665" s="0" t="n">
        <v>2</v>
      </c>
      <c r="N4665" s="0" t="n">
        <v>61310</v>
      </c>
      <c r="O4665" s="0" t="n">
        <v>1120</v>
      </c>
      <c r="P4665" s="346" t="n">
        <v>4.2</v>
      </c>
      <c r="Q4665" s="346" t="str">
        <f aca="false">N4665&amp;" "&amp;O4665</f>
        <v>61310 1120</v>
      </c>
      <c r="R4665" s="346" t="str">
        <f aca="false">N4665&amp;" "&amp;M4665&amp;" "&amp;O4665</f>
        <v>61310 2 1120</v>
      </c>
    </row>
    <row r="4666" customFormat="false" ht="11.25" hidden="false" customHeight="true" outlineLevel="0" collapsed="false">
      <c r="K4666" s="0" t="n">
        <v>2015</v>
      </c>
      <c r="L4666" s="0" t="n">
        <v>93</v>
      </c>
      <c r="M4666" s="0" t="n">
        <v>2</v>
      </c>
      <c r="N4666" s="0" t="n">
        <v>61310</v>
      </c>
      <c r="O4666" s="0" t="n">
        <v>1150</v>
      </c>
      <c r="P4666" s="346" t="n">
        <v>2.4</v>
      </c>
      <c r="Q4666" s="346" t="str">
        <f aca="false">N4666&amp;" "&amp;O4666</f>
        <v>61310 1150</v>
      </c>
      <c r="R4666" s="346" t="str">
        <f aca="false">N4666&amp;" "&amp;M4666&amp;" "&amp;O4666</f>
        <v>61310 2 1150</v>
      </c>
    </row>
    <row r="4667" customFormat="false" ht="11.25" hidden="false" customHeight="true" outlineLevel="0" collapsed="false">
      <c r="K4667" s="0" t="n">
        <v>2015</v>
      </c>
      <c r="L4667" s="0" t="n">
        <v>93</v>
      </c>
      <c r="M4667" s="0" t="n">
        <v>2</v>
      </c>
      <c r="N4667" s="0" t="n">
        <v>61320</v>
      </c>
      <c r="O4667" s="0" t="n">
        <v>1122</v>
      </c>
      <c r="P4667" s="346" t="n">
        <v>6</v>
      </c>
      <c r="Q4667" s="346" t="str">
        <f aca="false">N4667&amp;" "&amp;O4667</f>
        <v>61320 1122</v>
      </c>
      <c r="R4667" s="346" t="str">
        <f aca="false">N4667&amp;" "&amp;M4667&amp;" "&amp;O4667</f>
        <v>61320 2 1122</v>
      </c>
    </row>
    <row r="4668" customFormat="false" ht="11.25" hidden="false" customHeight="true" outlineLevel="0" collapsed="false">
      <c r="K4668" s="0" t="n">
        <v>2015</v>
      </c>
      <c r="L4668" s="0" t="n">
        <v>93</v>
      </c>
      <c r="M4668" s="0" t="n">
        <v>2</v>
      </c>
      <c r="N4668" s="0" t="n">
        <v>61320</v>
      </c>
      <c r="O4668" s="0" t="n">
        <v>1140</v>
      </c>
      <c r="P4668" s="346" t="n">
        <v>5</v>
      </c>
      <c r="Q4668" s="346" t="str">
        <f aca="false">N4668&amp;" "&amp;O4668</f>
        <v>61320 1140</v>
      </c>
      <c r="R4668" s="346" t="str">
        <f aca="false">N4668&amp;" "&amp;M4668&amp;" "&amp;O4668</f>
        <v>61320 2 1140</v>
      </c>
    </row>
    <row r="4669" customFormat="false" ht="11.25" hidden="false" customHeight="true" outlineLevel="0" collapsed="false">
      <c r="K4669" s="0" t="n">
        <v>2015</v>
      </c>
      <c r="L4669" s="0" t="n">
        <v>93</v>
      </c>
      <c r="M4669" s="0" t="n">
        <v>2</v>
      </c>
      <c r="N4669" s="0" t="n">
        <v>61410</v>
      </c>
      <c r="O4669" s="0" t="n">
        <v>1126</v>
      </c>
      <c r="P4669" s="346" t="n">
        <v>6</v>
      </c>
      <c r="Q4669" s="346" t="str">
        <f aca="false">N4669&amp;" "&amp;O4669</f>
        <v>61410 1126</v>
      </c>
      <c r="R4669" s="346" t="str">
        <f aca="false">N4669&amp;" "&amp;M4669&amp;" "&amp;O4669</f>
        <v>61410 2 1126</v>
      </c>
    </row>
    <row r="4670" customFormat="false" ht="11.25" hidden="false" customHeight="true" outlineLevel="0" collapsed="false">
      <c r="K4670" s="0" t="n">
        <v>2015</v>
      </c>
      <c r="L4670" s="0" t="n">
        <v>93</v>
      </c>
      <c r="M4670" s="0" t="n">
        <v>2</v>
      </c>
      <c r="N4670" s="0" t="n">
        <v>61410</v>
      </c>
      <c r="O4670" s="0" t="n">
        <v>1127</v>
      </c>
      <c r="P4670" s="346" t="n">
        <v>6</v>
      </c>
      <c r="Q4670" s="346" t="str">
        <f aca="false">N4670&amp;" "&amp;O4670</f>
        <v>61410 1127</v>
      </c>
      <c r="R4670" s="346" t="str">
        <f aca="false">N4670&amp;" "&amp;M4670&amp;" "&amp;O4670</f>
        <v>61410 2 1127</v>
      </c>
    </row>
    <row r="4671" customFormat="false" ht="11.25" hidden="false" customHeight="true" outlineLevel="0" collapsed="false">
      <c r="K4671" s="0" t="n">
        <v>2015</v>
      </c>
      <c r="L4671" s="0" t="n">
        <v>93</v>
      </c>
      <c r="M4671" s="0" t="n">
        <v>2</v>
      </c>
      <c r="N4671" s="0" t="n">
        <v>61410</v>
      </c>
      <c r="O4671" s="0" t="n">
        <v>1140</v>
      </c>
      <c r="P4671" s="346" t="n">
        <v>3.93</v>
      </c>
      <c r="Q4671" s="346" t="str">
        <f aca="false">N4671&amp;" "&amp;O4671</f>
        <v>61410 1140</v>
      </c>
      <c r="R4671" s="346" t="str">
        <f aca="false">N4671&amp;" "&amp;M4671&amp;" "&amp;O4671</f>
        <v>61410 2 1140</v>
      </c>
    </row>
    <row r="4672" customFormat="false" ht="11.25" hidden="false" customHeight="true" outlineLevel="0" collapsed="false">
      <c r="K4672" s="0" t="n">
        <v>2015</v>
      </c>
      <c r="L4672" s="0" t="n">
        <v>93</v>
      </c>
      <c r="M4672" s="0" t="n">
        <v>2</v>
      </c>
      <c r="N4672" s="0" t="n">
        <v>61410</v>
      </c>
      <c r="O4672" s="0" t="n">
        <v>1150</v>
      </c>
      <c r="P4672" s="346" t="n">
        <v>12</v>
      </c>
      <c r="Q4672" s="346" t="str">
        <f aca="false">N4672&amp;" "&amp;O4672</f>
        <v>61410 1150</v>
      </c>
      <c r="R4672" s="346" t="str">
        <f aca="false">N4672&amp;" "&amp;M4672&amp;" "&amp;O4672</f>
        <v>61410 2 1150</v>
      </c>
    </row>
    <row r="4673" customFormat="false" ht="11.25" hidden="false" customHeight="true" outlineLevel="0" collapsed="false">
      <c r="K4673" s="0" t="n">
        <v>2015</v>
      </c>
      <c r="L4673" s="0" t="n">
        <v>93</v>
      </c>
      <c r="M4673" s="0" t="n">
        <v>3</v>
      </c>
      <c r="N4673" s="0" t="n">
        <v>61100</v>
      </c>
      <c r="O4673" s="0" t="n">
        <v>1120</v>
      </c>
      <c r="P4673" s="346" t="n">
        <v>171.8</v>
      </c>
      <c r="Q4673" s="346" t="str">
        <f aca="false">N4673&amp;" "&amp;O4673</f>
        <v>61100 1120</v>
      </c>
      <c r="R4673" s="346" t="str">
        <f aca="false">N4673&amp;" "&amp;M4673&amp;" "&amp;O4673</f>
        <v>61100 3 1120</v>
      </c>
    </row>
    <row r="4674" customFormat="false" ht="11.25" hidden="false" customHeight="true" outlineLevel="0" collapsed="false">
      <c r="K4674" s="0" t="n">
        <v>2015</v>
      </c>
      <c r="L4674" s="0" t="n">
        <v>93</v>
      </c>
      <c r="M4674" s="0" t="n">
        <v>3</v>
      </c>
      <c r="N4674" s="0" t="n">
        <v>61100</v>
      </c>
      <c r="O4674" s="0" t="n">
        <v>1151</v>
      </c>
      <c r="P4674" s="346" t="n">
        <v>25</v>
      </c>
      <c r="Q4674" s="346" t="str">
        <f aca="false">N4674&amp;" "&amp;O4674</f>
        <v>61100 1151</v>
      </c>
      <c r="R4674" s="346" t="str">
        <f aca="false">N4674&amp;" "&amp;M4674&amp;" "&amp;O4674</f>
        <v>61100 3 1151</v>
      </c>
    </row>
    <row r="4675" customFormat="false" ht="11.25" hidden="false" customHeight="true" outlineLevel="0" collapsed="false">
      <c r="K4675" s="0" t="n">
        <v>2015</v>
      </c>
      <c r="L4675" s="0" t="n">
        <v>93</v>
      </c>
      <c r="M4675" s="0" t="n">
        <v>3</v>
      </c>
      <c r="N4675" s="0" t="n">
        <v>61100</v>
      </c>
      <c r="O4675" s="0" t="n">
        <v>1520</v>
      </c>
      <c r="P4675" s="346" t="n">
        <v>8.27</v>
      </c>
      <c r="Q4675" s="346" t="str">
        <f aca="false">N4675&amp;" "&amp;O4675</f>
        <v>61100 1520</v>
      </c>
      <c r="R4675" s="346" t="str">
        <f aca="false">N4675&amp;" "&amp;M4675&amp;" "&amp;O4675</f>
        <v>61100 3 1520</v>
      </c>
    </row>
    <row r="4676" customFormat="false" ht="11.25" hidden="false" customHeight="true" outlineLevel="0" collapsed="false">
      <c r="K4676" s="0" t="n">
        <v>2015</v>
      </c>
      <c r="L4676" s="0" t="n">
        <v>93</v>
      </c>
      <c r="M4676" s="0" t="n">
        <v>3</v>
      </c>
      <c r="N4676" s="0" t="n">
        <v>61210</v>
      </c>
      <c r="O4676" s="0" t="n">
        <v>1120</v>
      </c>
      <c r="P4676" s="346" t="n">
        <v>6</v>
      </c>
      <c r="Q4676" s="346" t="str">
        <f aca="false">N4676&amp;" "&amp;O4676</f>
        <v>61210 1120</v>
      </c>
      <c r="R4676" s="346" t="str">
        <f aca="false">N4676&amp;" "&amp;M4676&amp;" "&amp;O4676</f>
        <v>61210 3 1120</v>
      </c>
    </row>
    <row r="4677" customFormat="false" ht="11.25" hidden="false" customHeight="true" outlineLevel="0" collapsed="false">
      <c r="K4677" s="0" t="n">
        <v>2015</v>
      </c>
      <c r="L4677" s="0" t="n">
        <v>93</v>
      </c>
      <c r="M4677" s="0" t="n">
        <v>3</v>
      </c>
      <c r="N4677" s="0" t="n">
        <v>61210</v>
      </c>
      <c r="O4677" s="0" t="n">
        <v>1150</v>
      </c>
      <c r="P4677" s="346" t="n">
        <v>4</v>
      </c>
      <c r="Q4677" s="346" t="str">
        <f aca="false">N4677&amp;" "&amp;O4677</f>
        <v>61210 1150</v>
      </c>
      <c r="R4677" s="346" t="str">
        <f aca="false">N4677&amp;" "&amp;M4677&amp;" "&amp;O4677</f>
        <v>61210 3 1150</v>
      </c>
    </row>
    <row r="4678" customFormat="false" ht="11.25" hidden="false" customHeight="true" outlineLevel="0" collapsed="false">
      <c r="K4678" s="0" t="n">
        <v>2015</v>
      </c>
      <c r="L4678" s="0" t="n">
        <v>93</v>
      </c>
      <c r="M4678" s="0" t="n">
        <v>3</v>
      </c>
      <c r="N4678" s="0" t="n">
        <v>61210</v>
      </c>
      <c r="O4678" s="0" t="n">
        <v>1520</v>
      </c>
      <c r="P4678" s="346" t="n">
        <v>0.02</v>
      </c>
      <c r="Q4678" s="346" t="str">
        <f aca="false">N4678&amp;" "&amp;O4678</f>
        <v>61210 1520</v>
      </c>
      <c r="R4678" s="346" t="str">
        <f aca="false">N4678&amp;" "&amp;M4678&amp;" "&amp;O4678</f>
        <v>61210 3 1520</v>
      </c>
    </row>
    <row r="4679" customFormat="false" ht="11.25" hidden="false" customHeight="true" outlineLevel="0" collapsed="false">
      <c r="K4679" s="0" t="n">
        <v>2015</v>
      </c>
      <c r="L4679" s="0" t="n">
        <v>93</v>
      </c>
      <c r="M4679" s="0" t="n">
        <v>3</v>
      </c>
      <c r="N4679" s="0" t="n">
        <v>61220</v>
      </c>
      <c r="O4679" s="0" t="n">
        <v>1120</v>
      </c>
      <c r="P4679" s="346" t="n">
        <v>0.8</v>
      </c>
      <c r="Q4679" s="346" t="str">
        <f aca="false">N4679&amp;" "&amp;O4679</f>
        <v>61220 1120</v>
      </c>
      <c r="R4679" s="346" t="str">
        <f aca="false">N4679&amp;" "&amp;M4679&amp;" "&amp;O4679</f>
        <v>61220 3 1120</v>
      </c>
    </row>
    <row r="4680" customFormat="false" ht="11.25" hidden="false" customHeight="true" outlineLevel="0" collapsed="false">
      <c r="K4680" s="0" t="n">
        <v>2015</v>
      </c>
      <c r="L4680" s="0" t="n">
        <v>93</v>
      </c>
      <c r="M4680" s="0" t="n">
        <v>3</v>
      </c>
      <c r="N4680" s="0" t="n">
        <v>61230</v>
      </c>
      <c r="O4680" s="0" t="n">
        <v>1120</v>
      </c>
      <c r="P4680" s="346" t="n">
        <v>0.87</v>
      </c>
      <c r="Q4680" s="346" t="str">
        <f aca="false">N4680&amp;" "&amp;O4680</f>
        <v>61230 1120</v>
      </c>
      <c r="R4680" s="346" t="str">
        <f aca="false">N4680&amp;" "&amp;M4680&amp;" "&amp;O4680</f>
        <v>61230 3 1120</v>
      </c>
    </row>
    <row r="4681" customFormat="false" ht="11.25" hidden="false" customHeight="true" outlineLevel="0" collapsed="false">
      <c r="K4681" s="0" t="n">
        <v>2015</v>
      </c>
      <c r="L4681" s="0" t="n">
        <v>93</v>
      </c>
      <c r="M4681" s="0" t="n">
        <v>3</v>
      </c>
      <c r="N4681" s="0" t="n">
        <v>61310</v>
      </c>
      <c r="O4681" s="0" t="n">
        <v>1110</v>
      </c>
      <c r="P4681" s="346" t="n">
        <v>1.2</v>
      </c>
      <c r="Q4681" s="346" t="str">
        <f aca="false">N4681&amp;" "&amp;O4681</f>
        <v>61310 1110</v>
      </c>
      <c r="R4681" s="346" t="str">
        <f aca="false">N4681&amp;" "&amp;M4681&amp;" "&amp;O4681</f>
        <v>61310 3 1110</v>
      </c>
    </row>
    <row r="4682" customFormat="false" ht="11.25" hidden="false" customHeight="true" outlineLevel="0" collapsed="false">
      <c r="K4682" s="0" t="n">
        <v>2015</v>
      </c>
      <c r="L4682" s="0" t="n">
        <v>93</v>
      </c>
      <c r="M4682" s="0" t="n">
        <v>3</v>
      </c>
      <c r="N4682" s="0" t="n">
        <v>61310</v>
      </c>
      <c r="O4682" s="0" t="n">
        <v>1120</v>
      </c>
      <c r="P4682" s="346" t="n">
        <v>2.8</v>
      </c>
      <c r="Q4682" s="346" t="str">
        <f aca="false">N4682&amp;" "&amp;O4682</f>
        <v>61310 1120</v>
      </c>
      <c r="R4682" s="346" t="str">
        <f aca="false">N4682&amp;" "&amp;M4682&amp;" "&amp;O4682</f>
        <v>61310 3 1120</v>
      </c>
    </row>
    <row r="4683" customFormat="false" ht="11.25" hidden="false" customHeight="true" outlineLevel="0" collapsed="false">
      <c r="K4683" s="0" t="n">
        <v>2015</v>
      </c>
      <c r="L4683" s="0" t="n">
        <v>93</v>
      </c>
      <c r="M4683" s="0" t="n">
        <v>3</v>
      </c>
      <c r="N4683" s="0" t="n">
        <v>61310</v>
      </c>
      <c r="O4683" s="0" t="n">
        <v>1150</v>
      </c>
      <c r="P4683" s="346" t="n">
        <v>2.6</v>
      </c>
      <c r="Q4683" s="346" t="str">
        <f aca="false">N4683&amp;" "&amp;O4683</f>
        <v>61310 1150</v>
      </c>
      <c r="R4683" s="346" t="str">
        <f aca="false">N4683&amp;" "&amp;M4683&amp;" "&amp;O4683</f>
        <v>61310 3 1150</v>
      </c>
    </row>
    <row r="4684" customFormat="false" ht="11.25" hidden="false" customHeight="true" outlineLevel="0" collapsed="false">
      <c r="K4684" s="0" t="n">
        <v>2015</v>
      </c>
      <c r="L4684" s="0" t="n">
        <v>93</v>
      </c>
      <c r="M4684" s="0" t="n">
        <v>3</v>
      </c>
      <c r="N4684" s="0" t="n">
        <v>61320</v>
      </c>
      <c r="O4684" s="0" t="n">
        <v>1122</v>
      </c>
      <c r="P4684" s="346" t="n">
        <v>3</v>
      </c>
      <c r="Q4684" s="346" t="str">
        <f aca="false">N4684&amp;" "&amp;O4684</f>
        <v>61320 1122</v>
      </c>
      <c r="R4684" s="346" t="str">
        <f aca="false">N4684&amp;" "&amp;M4684&amp;" "&amp;O4684</f>
        <v>61320 3 1122</v>
      </c>
    </row>
    <row r="4685" customFormat="false" ht="11.25" hidden="false" customHeight="true" outlineLevel="0" collapsed="false">
      <c r="K4685" s="0" t="n">
        <v>2015</v>
      </c>
      <c r="L4685" s="0" t="n">
        <v>93</v>
      </c>
      <c r="M4685" s="0" t="n">
        <v>3</v>
      </c>
      <c r="N4685" s="0" t="n">
        <v>61410</v>
      </c>
      <c r="O4685" s="0" t="n">
        <v>1126</v>
      </c>
      <c r="P4685" s="346" t="n">
        <v>3</v>
      </c>
      <c r="Q4685" s="346" t="str">
        <f aca="false">N4685&amp;" "&amp;O4685</f>
        <v>61410 1126</v>
      </c>
      <c r="R4685" s="346" t="str">
        <f aca="false">N4685&amp;" "&amp;M4685&amp;" "&amp;O4685</f>
        <v>61410 3 1126</v>
      </c>
    </row>
    <row r="4686" customFormat="false" ht="11.25" hidden="false" customHeight="true" outlineLevel="0" collapsed="false">
      <c r="K4686" s="0" t="n">
        <v>2015</v>
      </c>
      <c r="L4686" s="0" t="n">
        <v>93</v>
      </c>
      <c r="M4686" s="0" t="n">
        <v>3</v>
      </c>
      <c r="N4686" s="0" t="n">
        <v>61410</v>
      </c>
      <c r="O4686" s="0" t="n">
        <v>1127</v>
      </c>
      <c r="P4686" s="346" t="n">
        <v>6</v>
      </c>
      <c r="Q4686" s="346" t="str">
        <f aca="false">N4686&amp;" "&amp;O4686</f>
        <v>61410 1127</v>
      </c>
      <c r="R4686" s="346" t="str">
        <f aca="false">N4686&amp;" "&amp;M4686&amp;" "&amp;O4686</f>
        <v>61410 3 1127</v>
      </c>
    </row>
    <row r="4687" customFormat="false" ht="11.25" hidden="false" customHeight="true" outlineLevel="0" collapsed="false">
      <c r="K4687" s="0" t="n">
        <v>2015</v>
      </c>
      <c r="L4687" s="0" t="n">
        <v>93</v>
      </c>
      <c r="M4687" s="0" t="n">
        <v>9</v>
      </c>
      <c r="N4687" s="0" t="n">
        <v>62100</v>
      </c>
      <c r="O4687" s="0" t="n">
        <v>1110</v>
      </c>
      <c r="P4687" s="346" t="n">
        <v>2</v>
      </c>
      <c r="Q4687" s="346" t="str">
        <f aca="false">N4687&amp;" "&amp;O4687</f>
        <v>62100 1110</v>
      </c>
      <c r="R4687" s="346" t="str">
        <f aca="false">N4687&amp;" "&amp;M4687&amp;" "&amp;O4687</f>
        <v>62100 9 1110</v>
      </c>
    </row>
    <row r="4688" customFormat="false" ht="11.25" hidden="false" customHeight="true" outlineLevel="0" collapsed="false">
      <c r="K4688" s="0" t="n">
        <v>2015</v>
      </c>
      <c r="L4688" s="0" t="n">
        <v>94</v>
      </c>
      <c r="M4688" s="0" t="n">
        <v>9</v>
      </c>
      <c r="N4688" s="0" t="n">
        <v>64000</v>
      </c>
      <c r="O4688" s="0" t="n">
        <v>1160</v>
      </c>
      <c r="P4688" s="346" t="n">
        <v>15.25</v>
      </c>
      <c r="Q4688" s="346" t="str">
        <f aca="false">N4688&amp;" "&amp;O4688</f>
        <v>64000 1160</v>
      </c>
      <c r="R4688" s="346" t="str">
        <f aca="false">N4688&amp;" "&amp;M4688&amp;" "&amp;O4688</f>
        <v>64000 9 1160</v>
      </c>
    </row>
    <row r="4689" customFormat="false" ht="11.25" hidden="false" customHeight="true" outlineLevel="0" collapsed="false">
      <c r="K4689" s="0" t="n">
        <v>2015</v>
      </c>
      <c r="L4689" s="0" t="n">
        <v>94</v>
      </c>
      <c r="M4689" s="0" t="n">
        <v>3</v>
      </c>
      <c r="N4689" s="0" t="n">
        <v>61210</v>
      </c>
      <c r="O4689" s="0" t="n">
        <v>1120</v>
      </c>
      <c r="P4689" s="346" t="n">
        <v>7.75</v>
      </c>
      <c r="Q4689" s="346" t="str">
        <f aca="false">N4689&amp;" "&amp;O4689</f>
        <v>61210 1120</v>
      </c>
      <c r="R4689" s="346" t="str">
        <f aca="false">N4689&amp;" "&amp;M4689&amp;" "&amp;O4689</f>
        <v>61210 3 1120</v>
      </c>
    </row>
    <row r="4690" customFormat="false" ht="11.25" hidden="false" customHeight="true" outlineLevel="0" collapsed="false">
      <c r="K4690" s="0" t="n">
        <v>2015</v>
      </c>
      <c r="L4690" s="0" t="n">
        <v>94</v>
      </c>
      <c r="M4690" s="0" t="n">
        <v>9</v>
      </c>
      <c r="N4690" s="0" t="n">
        <v>64000</v>
      </c>
      <c r="O4690" s="0" t="n">
        <v>1190</v>
      </c>
      <c r="P4690" s="346" t="n">
        <v>45</v>
      </c>
      <c r="Q4690" s="346" t="str">
        <f aca="false">N4690&amp;" "&amp;O4690</f>
        <v>64000 1190</v>
      </c>
      <c r="R4690" s="346" t="str">
        <f aca="false">N4690&amp;" "&amp;M4690&amp;" "&amp;O4690</f>
        <v>64000 9 1190</v>
      </c>
    </row>
    <row r="4691" customFormat="false" ht="11.25" hidden="false" customHeight="true" outlineLevel="0" collapsed="false">
      <c r="K4691" s="0" t="n">
        <v>2015</v>
      </c>
      <c r="L4691" s="0" t="n">
        <v>94</v>
      </c>
      <c r="M4691" s="0" t="n">
        <v>9</v>
      </c>
      <c r="N4691" s="0" t="n">
        <v>65000</v>
      </c>
      <c r="O4691" s="0" t="n">
        <v>1110</v>
      </c>
      <c r="P4691" s="346" t="n">
        <v>1</v>
      </c>
      <c r="Q4691" s="346" t="str">
        <f aca="false">N4691&amp;" "&amp;O4691</f>
        <v>65000 1110</v>
      </c>
      <c r="R4691" s="346" t="str">
        <f aca="false">N4691&amp;" "&amp;M4691&amp;" "&amp;O4691</f>
        <v>65000 9 1110</v>
      </c>
    </row>
    <row r="4692" customFormat="false" ht="11.25" hidden="false" customHeight="true" outlineLevel="0" collapsed="false">
      <c r="K4692" s="0" t="n">
        <v>2015</v>
      </c>
      <c r="L4692" s="0" t="n">
        <v>94</v>
      </c>
      <c r="M4692" s="0" t="n">
        <v>9</v>
      </c>
      <c r="N4692" s="0" t="n">
        <v>65000</v>
      </c>
      <c r="O4692" s="0" t="n">
        <v>1150</v>
      </c>
      <c r="P4692" s="346" t="n">
        <v>1</v>
      </c>
      <c r="Q4692" s="346" t="str">
        <f aca="false">N4692&amp;" "&amp;O4692</f>
        <v>65000 1150</v>
      </c>
      <c r="R4692" s="346" t="str">
        <f aca="false">N4692&amp;" "&amp;M4692&amp;" "&amp;O4692</f>
        <v>65000 9 1150</v>
      </c>
    </row>
    <row r="4693" customFormat="false" ht="11.25" hidden="false" customHeight="true" outlineLevel="0" collapsed="false">
      <c r="K4693" s="0" t="n">
        <v>2015</v>
      </c>
      <c r="L4693" s="0" t="n">
        <v>94</v>
      </c>
      <c r="M4693" s="0" t="n">
        <v>9</v>
      </c>
      <c r="N4693" s="0" t="n">
        <v>65000</v>
      </c>
      <c r="O4693" s="0" t="n">
        <v>1190</v>
      </c>
      <c r="P4693" s="346" t="n">
        <v>82</v>
      </c>
      <c r="Q4693" s="346" t="str">
        <f aca="false">N4693&amp;" "&amp;O4693</f>
        <v>65000 1190</v>
      </c>
      <c r="R4693" s="346" t="str">
        <f aca="false">N4693&amp;" "&amp;M4693&amp;" "&amp;O4693</f>
        <v>65000 9 1190</v>
      </c>
    </row>
    <row r="4694" customFormat="false" ht="11.25" hidden="false" customHeight="true" outlineLevel="0" collapsed="false">
      <c r="K4694" s="0" t="n">
        <v>2015</v>
      </c>
      <c r="L4694" s="0" t="n">
        <v>94</v>
      </c>
      <c r="M4694" s="0" t="n">
        <v>9</v>
      </c>
      <c r="N4694" s="0" t="n">
        <v>68000</v>
      </c>
      <c r="O4694" s="0" t="n">
        <v>1110</v>
      </c>
      <c r="P4694" s="346" t="n">
        <v>1</v>
      </c>
      <c r="Q4694" s="346" t="str">
        <f aca="false">N4694&amp;" "&amp;O4694</f>
        <v>68000 1110</v>
      </c>
      <c r="R4694" s="346" t="str">
        <f aca="false">N4694&amp;" "&amp;M4694&amp;" "&amp;O4694</f>
        <v>68000 9 1110</v>
      </c>
    </row>
    <row r="4695" customFormat="false" ht="11.25" hidden="false" customHeight="true" outlineLevel="0" collapsed="false">
      <c r="K4695" s="0" t="n">
        <v>2015</v>
      </c>
      <c r="L4695" s="0" t="n">
        <v>94</v>
      </c>
      <c r="M4695" s="0" t="n">
        <v>9</v>
      </c>
      <c r="N4695" s="0" t="n">
        <v>68000</v>
      </c>
      <c r="O4695" s="0" t="n">
        <v>1120</v>
      </c>
      <c r="P4695" s="346" t="n">
        <v>6</v>
      </c>
      <c r="Q4695" s="346" t="str">
        <f aca="false">N4695&amp;" "&amp;O4695</f>
        <v>68000 1120</v>
      </c>
      <c r="R4695" s="346" t="str">
        <f aca="false">N4695&amp;" "&amp;M4695&amp;" "&amp;O4695</f>
        <v>68000 9 1120</v>
      </c>
    </row>
    <row r="4696" customFormat="false" ht="11.25" hidden="false" customHeight="true" outlineLevel="0" collapsed="false">
      <c r="K4696" s="0" t="n">
        <v>2015</v>
      </c>
      <c r="L4696" s="0" t="n">
        <v>94</v>
      </c>
      <c r="M4696" s="0" t="n">
        <v>9</v>
      </c>
      <c r="N4696" s="0" t="n">
        <v>68000</v>
      </c>
      <c r="O4696" s="0" t="n">
        <v>1133</v>
      </c>
      <c r="P4696" s="346" t="n">
        <v>6</v>
      </c>
      <c r="Q4696" s="346" t="str">
        <f aca="false">N4696&amp;" "&amp;O4696</f>
        <v>68000 1133</v>
      </c>
      <c r="R4696" s="346" t="str">
        <f aca="false">N4696&amp;" "&amp;M4696&amp;" "&amp;O4696</f>
        <v>68000 9 1133</v>
      </c>
    </row>
    <row r="4697" customFormat="false" ht="11.25" hidden="false" customHeight="true" outlineLevel="0" collapsed="false">
      <c r="K4697" s="0" t="n">
        <v>2015</v>
      </c>
      <c r="L4697" s="0" t="n">
        <v>94</v>
      </c>
      <c r="M4697" s="0" t="n">
        <v>9</v>
      </c>
      <c r="N4697" s="0" t="n">
        <v>68000</v>
      </c>
      <c r="O4697" s="0" t="n">
        <v>1150</v>
      </c>
      <c r="P4697" s="346" t="n">
        <v>2</v>
      </c>
      <c r="Q4697" s="346" t="str">
        <f aca="false">N4697&amp;" "&amp;O4697</f>
        <v>68000 1150</v>
      </c>
      <c r="R4697" s="346" t="str">
        <f aca="false">N4697&amp;" "&amp;M4697&amp;" "&amp;O4697</f>
        <v>68000 9 1150</v>
      </c>
    </row>
    <row r="4698" customFormat="false" ht="11.25" hidden="false" customHeight="true" outlineLevel="0" collapsed="false">
      <c r="K4698" s="0" t="n">
        <v>2015</v>
      </c>
      <c r="L4698" s="0" t="n">
        <v>94</v>
      </c>
      <c r="M4698" s="0" t="n">
        <v>9</v>
      </c>
      <c r="N4698" s="0" t="n">
        <v>64000</v>
      </c>
      <c r="O4698" s="0" t="n">
        <v>1110</v>
      </c>
      <c r="P4698" s="346" t="n">
        <v>1.25</v>
      </c>
      <c r="Q4698" s="346" t="str">
        <f aca="false">N4698&amp;" "&amp;O4698</f>
        <v>64000 1110</v>
      </c>
      <c r="R4698" s="346" t="str">
        <f aca="false">N4698&amp;" "&amp;M4698&amp;" "&amp;O4698</f>
        <v>64000 9 1110</v>
      </c>
    </row>
    <row r="4699" customFormat="false" ht="11.25" hidden="false" customHeight="true" outlineLevel="0" collapsed="false">
      <c r="K4699" s="0" t="n">
        <v>2015</v>
      </c>
      <c r="L4699" s="0" t="n">
        <v>94</v>
      </c>
      <c r="M4699" s="0" t="n">
        <v>9</v>
      </c>
      <c r="N4699" s="0" t="n">
        <v>64000</v>
      </c>
      <c r="O4699" s="0" t="n">
        <v>1150</v>
      </c>
      <c r="P4699" s="346" t="n">
        <v>1</v>
      </c>
      <c r="Q4699" s="346" t="str">
        <f aca="false">N4699&amp;" "&amp;O4699</f>
        <v>64000 1150</v>
      </c>
      <c r="R4699" s="346" t="str">
        <f aca="false">N4699&amp;" "&amp;M4699&amp;" "&amp;O4699</f>
        <v>64000 9 1150</v>
      </c>
    </row>
    <row r="4700" customFormat="false" ht="11.25" hidden="false" customHeight="true" outlineLevel="0" collapsed="false">
      <c r="K4700" s="0" t="n">
        <v>2015</v>
      </c>
      <c r="L4700" s="0" t="n">
        <v>94</v>
      </c>
      <c r="M4700" s="0" t="n">
        <v>3</v>
      </c>
      <c r="N4700" s="0" t="n">
        <v>61210</v>
      </c>
      <c r="O4700" s="0" t="n">
        <v>1150</v>
      </c>
      <c r="P4700" s="346" t="n">
        <v>3.3</v>
      </c>
      <c r="Q4700" s="346" t="str">
        <f aca="false">N4700&amp;" "&amp;O4700</f>
        <v>61210 1150</v>
      </c>
      <c r="R4700" s="346" t="str">
        <f aca="false">N4700&amp;" "&amp;M4700&amp;" "&amp;O4700</f>
        <v>61210 3 1150</v>
      </c>
    </row>
    <row r="4701" customFormat="false" ht="11.25" hidden="false" customHeight="true" outlineLevel="0" collapsed="false">
      <c r="K4701" s="0" t="n">
        <v>2015</v>
      </c>
      <c r="L4701" s="0" t="n">
        <v>94</v>
      </c>
      <c r="M4701" s="0" t="n">
        <v>3</v>
      </c>
      <c r="N4701" s="0" t="n">
        <v>61230</v>
      </c>
      <c r="O4701" s="0" t="n">
        <v>1120</v>
      </c>
      <c r="P4701" s="346" t="n">
        <v>4</v>
      </c>
      <c r="Q4701" s="346" t="str">
        <f aca="false">N4701&amp;" "&amp;O4701</f>
        <v>61230 1120</v>
      </c>
      <c r="R4701" s="346" t="str">
        <f aca="false">N4701&amp;" "&amp;M4701&amp;" "&amp;O4701</f>
        <v>61230 3 1120</v>
      </c>
    </row>
    <row r="4702" customFormat="false" ht="11.25" hidden="false" customHeight="true" outlineLevel="0" collapsed="false">
      <c r="K4702" s="0" t="n">
        <v>2015</v>
      </c>
      <c r="L4702" s="0" t="n">
        <v>94</v>
      </c>
      <c r="M4702" s="0" t="n">
        <v>3</v>
      </c>
      <c r="N4702" s="0" t="n">
        <v>61310</v>
      </c>
      <c r="O4702" s="0" t="n">
        <v>1110</v>
      </c>
      <c r="P4702" s="346" t="n">
        <v>3.5</v>
      </c>
      <c r="Q4702" s="346" t="str">
        <f aca="false">N4702&amp;" "&amp;O4702</f>
        <v>61310 1110</v>
      </c>
      <c r="R4702" s="346" t="str">
        <f aca="false">N4702&amp;" "&amp;M4702&amp;" "&amp;O4702</f>
        <v>61310 3 1110</v>
      </c>
    </row>
    <row r="4703" customFormat="false" ht="11.25" hidden="false" customHeight="true" outlineLevel="0" collapsed="false">
      <c r="K4703" s="0" t="n">
        <v>2015</v>
      </c>
      <c r="L4703" s="0" t="n">
        <v>94</v>
      </c>
      <c r="M4703" s="0" t="n">
        <v>3</v>
      </c>
      <c r="N4703" s="0" t="n">
        <v>61310</v>
      </c>
      <c r="O4703" s="0" t="n">
        <v>1150</v>
      </c>
      <c r="P4703" s="346" t="n">
        <v>4</v>
      </c>
      <c r="Q4703" s="346" t="str">
        <f aca="false">N4703&amp;" "&amp;O4703</f>
        <v>61310 1150</v>
      </c>
      <c r="R4703" s="346" t="str">
        <f aca="false">N4703&amp;" "&amp;M4703&amp;" "&amp;O4703</f>
        <v>61310 3 1150</v>
      </c>
    </row>
    <row r="4704" customFormat="false" ht="11.25" hidden="false" customHeight="true" outlineLevel="0" collapsed="false">
      <c r="K4704" s="0" t="n">
        <v>2015</v>
      </c>
      <c r="L4704" s="0" t="n">
        <v>94</v>
      </c>
      <c r="M4704" s="0" t="n">
        <v>3</v>
      </c>
      <c r="N4704" s="0" t="n">
        <v>61320</v>
      </c>
      <c r="O4704" s="0" t="n">
        <v>1122</v>
      </c>
      <c r="P4704" s="346" t="n">
        <v>6</v>
      </c>
      <c r="Q4704" s="346" t="str">
        <f aca="false">N4704&amp;" "&amp;O4704</f>
        <v>61320 1122</v>
      </c>
      <c r="R4704" s="346" t="str">
        <f aca="false">N4704&amp;" "&amp;M4704&amp;" "&amp;O4704</f>
        <v>61320 3 1122</v>
      </c>
    </row>
    <row r="4705" customFormat="false" ht="11.25" hidden="false" customHeight="true" outlineLevel="0" collapsed="false">
      <c r="K4705" s="0" t="n">
        <v>2015</v>
      </c>
      <c r="L4705" s="0" t="n">
        <v>94</v>
      </c>
      <c r="M4705" s="0" t="n">
        <v>3</v>
      </c>
      <c r="N4705" s="0" t="n">
        <v>61320</v>
      </c>
      <c r="O4705" s="0" t="n">
        <v>1150</v>
      </c>
      <c r="P4705" s="346" t="n">
        <v>2.25</v>
      </c>
      <c r="Q4705" s="346" t="str">
        <f aca="false">N4705&amp;" "&amp;O4705</f>
        <v>61320 1150</v>
      </c>
      <c r="R4705" s="346" t="str">
        <f aca="false">N4705&amp;" "&amp;M4705&amp;" "&amp;O4705</f>
        <v>61320 3 1150</v>
      </c>
    </row>
    <row r="4706" customFormat="false" ht="11.25" hidden="false" customHeight="true" outlineLevel="0" collapsed="false">
      <c r="K4706" s="0" t="n">
        <v>2015</v>
      </c>
      <c r="L4706" s="0" t="n">
        <v>94</v>
      </c>
      <c r="M4706" s="0" t="n">
        <v>3</v>
      </c>
      <c r="N4706" s="0" t="n">
        <v>61410</v>
      </c>
      <c r="O4706" s="0" t="n">
        <v>1126</v>
      </c>
      <c r="P4706" s="346" t="n">
        <v>7</v>
      </c>
      <c r="Q4706" s="346" t="str">
        <f aca="false">N4706&amp;" "&amp;O4706</f>
        <v>61410 1126</v>
      </c>
      <c r="R4706" s="346" t="str">
        <f aca="false">N4706&amp;" "&amp;M4706&amp;" "&amp;O4706</f>
        <v>61410 3 1126</v>
      </c>
    </row>
    <row r="4707" customFormat="false" ht="11.25" hidden="false" customHeight="true" outlineLevel="0" collapsed="false">
      <c r="K4707" s="0" t="n">
        <v>2015</v>
      </c>
      <c r="L4707" s="0" t="n">
        <v>94</v>
      </c>
      <c r="M4707" s="0" t="n">
        <v>3</v>
      </c>
      <c r="N4707" s="0" t="n">
        <v>61410</v>
      </c>
      <c r="O4707" s="0" t="n">
        <v>1127</v>
      </c>
      <c r="P4707" s="346" t="n">
        <v>6.75</v>
      </c>
      <c r="Q4707" s="346" t="str">
        <f aca="false">N4707&amp;" "&amp;O4707</f>
        <v>61410 1127</v>
      </c>
      <c r="R4707" s="346" t="str">
        <f aca="false">N4707&amp;" "&amp;M4707&amp;" "&amp;O4707</f>
        <v>61410 3 1127</v>
      </c>
    </row>
    <row r="4708" customFormat="false" ht="11.25" hidden="false" customHeight="true" outlineLevel="0" collapsed="false">
      <c r="K4708" s="0" t="n">
        <v>2015</v>
      </c>
      <c r="L4708" s="0" t="n">
        <v>94</v>
      </c>
      <c r="M4708" s="0" t="n">
        <v>3</v>
      </c>
      <c r="N4708" s="0" t="n">
        <v>61410</v>
      </c>
      <c r="O4708" s="0" t="n">
        <v>1150</v>
      </c>
      <c r="P4708" s="346" t="n">
        <v>16</v>
      </c>
      <c r="Q4708" s="346" t="str">
        <f aca="false">N4708&amp;" "&amp;O4708</f>
        <v>61410 1150</v>
      </c>
      <c r="R4708" s="346" t="str">
        <f aca="false">N4708&amp;" "&amp;M4708&amp;" "&amp;O4708</f>
        <v>61410 3 1150</v>
      </c>
    </row>
    <row r="4709" customFormat="false" ht="11.25" hidden="false" customHeight="true" outlineLevel="0" collapsed="false">
      <c r="K4709" s="0" t="n">
        <v>2015</v>
      </c>
      <c r="L4709" s="0" t="n">
        <v>94</v>
      </c>
      <c r="M4709" s="0" t="n">
        <v>9</v>
      </c>
      <c r="N4709" s="0" t="n">
        <v>61100</v>
      </c>
      <c r="O4709" s="0" t="n">
        <v>1110</v>
      </c>
      <c r="P4709" s="346" t="n">
        <v>3</v>
      </c>
      <c r="Q4709" s="346" t="str">
        <f aca="false">N4709&amp;" "&amp;O4709</f>
        <v>61100 1110</v>
      </c>
      <c r="R4709" s="346" t="str">
        <f aca="false">N4709&amp;" "&amp;M4709&amp;" "&amp;O4709</f>
        <v>61100 9 1110</v>
      </c>
    </row>
    <row r="4710" customFormat="false" ht="11.25" hidden="false" customHeight="true" outlineLevel="0" collapsed="false">
      <c r="K4710" s="0" t="n">
        <v>2015</v>
      </c>
      <c r="L4710" s="0" t="n">
        <v>94</v>
      </c>
      <c r="M4710" s="0" t="n">
        <v>9</v>
      </c>
      <c r="N4710" s="0" t="n">
        <v>61100</v>
      </c>
      <c r="O4710" s="0" t="n">
        <v>1120</v>
      </c>
      <c r="P4710" s="346" t="n">
        <v>24</v>
      </c>
      <c r="Q4710" s="346" t="str">
        <f aca="false">N4710&amp;" "&amp;O4710</f>
        <v>61100 1120</v>
      </c>
      <c r="R4710" s="346" t="str">
        <f aca="false">N4710&amp;" "&amp;M4710&amp;" "&amp;O4710</f>
        <v>61100 9 1120</v>
      </c>
    </row>
    <row r="4711" customFormat="false" ht="11.25" hidden="false" customHeight="true" outlineLevel="0" collapsed="false">
      <c r="K4711" s="0" t="n">
        <v>2015</v>
      </c>
      <c r="L4711" s="0" t="n">
        <v>94</v>
      </c>
      <c r="M4711" s="0" t="n">
        <v>9</v>
      </c>
      <c r="N4711" s="0" t="n">
        <v>61100</v>
      </c>
      <c r="O4711" s="0" t="n">
        <v>1150</v>
      </c>
      <c r="P4711" s="346" t="n">
        <v>6</v>
      </c>
      <c r="Q4711" s="346" t="str">
        <f aca="false">N4711&amp;" "&amp;O4711</f>
        <v>61100 1150</v>
      </c>
      <c r="R4711" s="346" t="str">
        <f aca="false">N4711&amp;" "&amp;M4711&amp;" "&amp;O4711</f>
        <v>61100 9 1150</v>
      </c>
    </row>
    <row r="4712" customFormat="false" ht="11.25" hidden="false" customHeight="true" outlineLevel="0" collapsed="false">
      <c r="K4712" s="0" t="n">
        <v>2015</v>
      </c>
      <c r="L4712" s="0" t="n">
        <v>94</v>
      </c>
      <c r="M4712" s="0" t="n">
        <v>9</v>
      </c>
      <c r="N4712" s="0" t="n">
        <v>61100</v>
      </c>
      <c r="O4712" s="0" t="n">
        <v>1151</v>
      </c>
      <c r="P4712" s="346" t="n">
        <v>9.5</v>
      </c>
      <c r="Q4712" s="346" t="str">
        <f aca="false">N4712&amp;" "&amp;O4712</f>
        <v>61100 1151</v>
      </c>
      <c r="R4712" s="346" t="str">
        <f aca="false">N4712&amp;" "&amp;M4712&amp;" "&amp;O4712</f>
        <v>61100 9 1151</v>
      </c>
    </row>
    <row r="4713" customFormat="false" ht="11.25" hidden="false" customHeight="true" outlineLevel="0" collapsed="false">
      <c r="K4713" s="0" t="n">
        <v>2015</v>
      </c>
      <c r="L4713" s="0" t="n">
        <v>94</v>
      </c>
      <c r="M4713" s="0" t="n">
        <v>9</v>
      </c>
      <c r="N4713" s="0" t="n">
        <v>61100</v>
      </c>
      <c r="O4713" s="0" t="n">
        <v>1520</v>
      </c>
      <c r="P4713" s="346" t="n">
        <v>6</v>
      </c>
      <c r="Q4713" s="346" t="str">
        <f aca="false">N4713&amp;" "&amp;O4713</f>
        <v>61100 1520</v>
      </c>
      <c r="R4713" s="346" t="str">
        <f aca="false">N4713&amp;" "&amp;M4713&amp;" "&amp;O4713</f>
        <v>61100 9 1520</v>
      </c>
    </row>
    <row r="4714" customFormat="false" ht="11.25" hidden="false" customHeight="true" outlineLevel="0" collapsed="false">
      <c r="K4714" s="0" t="n">
        <v>2015</v>
      </c>
      <c r="L4714" s="0" t="n">
        <v>94</v>
      </c>
      <c r="M4714" s="0" t="n">
        <v>9</v>
      </c>
      <c r="N4714" s="0" t="n">
        <v>62100</v>
      </c>
      <c r="O4714" s="0" t="n">
        <v>1110</v>
      </c>
      <c r="P4714" s="346" t="n">
        <v>2.2</v>
      </c>
      <c r="Q4714" s="346" t="str">
        <f aca="false">N4714&amp;" "&amp;O4714</f>
        <v>62100 1110</v>
      </c>
      <c r="R4714" s="346" t="str">
        <f aca="false">N4714&amp;" "&amp;M4714&amp;" "&amp;O4714</f>
        <v>62100 9 1110</v>
      </c>
    </row>
    <row r="4715" customFormat="false" ht="11.25" hidden="false" customHeight="true" outlineLevel="0" collapsed="false">
      <c r="K4715" s="0" t="n">
        <v>2015</v>
      </c>
      <c r="L4715" s="0" t="n">
        <v>94</v>
      </c>
      <c r="M4715" s="0" t="n">
        <v>9</v>
      </c>
      <c r="N4715" s="0" t="n">
        <v>62100</v>
      </c>
      <c r="O4715" s="0" t="n">
        <v>1111</v>
      </c>
      <c r="P4715" s="346" t="n">
        <v>7</v>
      </c>
      <c r="Q4715" s="346" t="str">
        <f aca="false">N4715&amp;" "&amp;O4715</f>
        <v>62100 1111</v>
      </c>
      <c r="R4715" s="346" t="str">
        <f aca="false">N4715&amp;" "&amp;M4715&amp;" "&amp;O4715</f>
        <v>62100 9 1111</v>
      </c>
    </row>
    <row r="4716" customFormat="false" ht="11.25" hidden="false" customHeight="true" outlineLevel="0" collapsed="false">
      <c r="K4716" s="0" t="n">
        <v>2015</v>
      </c>
      <c r="L4716" s="0" t="n">
        <v>94</v>
      </c>
      <c r="M4716" s="0" t="n">
        <v>9</v>
      </c>
      <c r="N4716" s="0" t="n">
        <v>62100</v>
      </c>
      <c r="O4716" s="0" t="n">
        <v>1112</v>
      </c>
      <c r="P4716" s="346" t="n">
        <v>1</v>
      </c>
      <c r="Q4716" s="346" t="str">
        <f aca="false">N4716&amp;" "&amp;O4716</f>
        <v>62100 1112</v>
      </c>
      <c r="R4716" s="346" t="str">
        <f aca="false">N4716&amp;" "&amp;M4716&amp;" "&amp;O4716</f>
        <v>62100 9 1112</v>
      </c>
    </row>
    <row r="4717" customFormat="false" ht="11.25" hidden="false" customHeight="true" outlineLevel="0" collapsed="false">
      <c r="K4717" s="0" t="n">
        <v>2015</v>
      </c>
      <c r="L4717" s="0" t="n">
        <v>94</v>
      </c>
      <c r="M4717" s="0" t="n">
        <v>9</v>
      </c>
      <c r="N4717" s="0" t="n">
        <v>62100</v>
      </c>
      <c r="O4717" s="0" t="n">
        <v>1113</v>
      </c>
      <c r="P4717" s="346" t="n">
        <v>1</v>
      </c>
      <c r="Q4717" s="346" t="str">
        <f aca="false">N4717&amp;" "&amp;O4717</f>
        <v>62100 1113</v>
      </c>
      <c r="R4717" s="346" t="str">
        <f aca="false">N4717&amp;" "&amp;M4717&amp;" "&amp;O4717</f>
        <v>62100 9 1113</v>
      </c>
    </row>
    <row r="4718" customFormat="false" ht="11.25" hidden="false" customHeight="true" outlineLevel="0" collapsed="false">
      <c r="K4718" s="0" t="n">
        <v>2015</v>
      </c>
      <c r="L4718" s="0" t="n">
        <v>94</v>
      </c>
      <c r="M4718" s="0" t="n">
        <v>9</v>
      </c>
      <c r="N4718" s="0" t="n">
        <v>62100</v>
      </c>
      <c r="O4718" s="0" t="n">
        <v>1150</v>
      </c>
      <c r="P4718" s="346" t="n">
        <v>10</v>
      </c>
      <c r="Q4718" s="346" t="str">
        <f aca="false">N4718&amp;" "&amp;O4718</f>
        <v>62100 1150</v>
      </c>
      <c r="R4718" s="346" t="str">
        <f aca="false">N4718&amp;" "&amp;M4718&amp;" "&amp;O4718</f>
        <v>62100 9 1150</v>
      </c>
    </row>
    <row r="4719" customFormat="false" ht="11.25" hidden="false" customHeight="true" outlineLevel="0" collapsed="false">
      <c r="K4719" s="0" t="n">
        <v>2015</v>
      </c>
      <c r="L4719" s="0" t="n">
        <v>94</v>
      </c>
      <c r="M4719" s="0" t="n">
        <v>9</v>
      </c>
      <c r="N4719" s="0" t="n">
        <v>62200</v>
      </c>
      <c r="O4719" s="0" t="n">
        <v>1130</v>
      </c>
      <c r="P4719" s="346" t="n">
        <v>0.5</v>
      </c>
      <c r="Q4719" s="346" t="str">
        <f aca="false">N4719&amp;" "&amp;O4719</f>
        <v>62200 1130</v>
      </c>
      <c r="R4719" s="346" t="str">
        <f aca="false">N4719&amp;" "&amp;M4719&amp;" "&amp;O4719</f>
        <v>62200 9 1130</v>
      </c>
    </row>
    <row r="4720" customFormat="false" ht="11.25" hidden="false" customHeight="true" outlineLevel="0" collapsed="false">
      <c r="K4720" s="0" t="n">
        <v>2015</v>
      </c>
      <c r="L4720" s="0" t="n">
        <v>94</v>
      </c>
      <c r="M4720" s="0" t="n">
        <v>9</v>
      </c>
      <c r="N4720" s="0" t="n">
        <v>62200</v>
      </c>
      <c r="O4720" s="0" t="n">
        <v>1131</v>
      </c>
      <c r="P4720" s="346" t="n">
        <v>19</v>
      </c>
      <c r="Q4720" s="346" t="str">
        <f aca="false">N4720&amp;" "&amp;O4720</f>
        <v>62200 1131</v>
      </c>
      <c r="R4720" s="346" t="str">
        <f aca="false">N4720&amp;" "&amp;M4720&amp;" "&amp;O4720</f>
        <v>62200 9 1131</v>
      </c>
    </row>
    <row r="4721" customFormat="false" ht="11.25" hidden="false" customHeight="true" outlineLevel="0" collapsed="false">
      <c r="K4721" s="0" t="n">
        <v>2015</v>
      </c>
      <c r="L4721" s="0" t="n">
        <v>94</v>
      </c>
      <c r="M4721" s="0" t="n">
        <v>9</v>
      </c>
      <c r="N4721" s="0" t="n">
        <v>62200</v>
      </c>
      <c r="O4721" s="0" t="n">
        <v>1132</v>
      </c>
      <c r="P4721" s="346" t="n">
        <v>3.8</v>
      </c>
      <c r="Q4721" s="346" t="str">
        <f aca="false">N4721&amp;" "&amp;O4721</f>
        <v>62200 1132</v>
      </c>
      <c r="R4721" s="346" t="str">
        <f aca="false">N4721&amp;" "&amp;M4721&amp;" "&amp;O4721</f>
        <v>62200 9 1132</v>
      </c>
    </row>
    <row r="4722" customFormat="false" ht="11.25" hidden="false" customHeight="true" outlineLevel="0" collapsed="false">
      <c r="K4722" s="0" t="n">
        <v>2015</v>
      </c>
      <c r="L4722" s="0" t="n">
        <v>94</v>
      </c>
      <c r="M4722" s="0" t="n">
        <v>9</v>
      </c>
      <c r="N4722" s="0" t="n">
        <v>62200</v>
      </c>
      <c r="O4722" s="0" t="n">
        <v>1150</v>
      </c>
      <c r="P4722" s="346" t="n">
        <v>5.2</v>
      </c>
      <c r="Q4722" s="346" t="str">
        <f aca="false">N4722&amp;" "&amp;O4722</f>
        <v>62200 1150</v>
      </c>
      <c r="R4722" s="346" t="str">
        <f aca="false">N4722&amp;" "&amp;M4722&amp;" "&amp;O4722</f>
        <v>62200 9 1150</v>
      </c>
    </row>
    <row r="4723" customFormat="false" ht="11.25" hidden="false" customHeight="true" outlineLevel="0" collapsed="false">
      <c r="K4723" s="0" t="n">
        <v>2015</v>
      </c>
      <c r="L4723" s="0" t="n">
        <v>94</v>
      </c>
      <c r="M4723" s="0" t="n">
        <v>9</v>
      </c>
      <c r="N4723" s="0" t="n">
        <v>63000</v>
      </c>
      <c r="O4723" s="0" t="n">
        <v>1110</v>
      </c>
      <c r="P4723" s="346" t="n">
        <v>1.2</v>
      </c>
      <c r="Q4723" s="346" t="str">
        <f aca="false">N4723&amp;" "&amp;O4723</f>
        <v>63000 1110</v>
      </c>
      <c r="R4723" s="346" t="str">
        <f aca="false">N4723&amp;" "&amp;M4723&amp;" "&amp;O4723</f>
        <v>63000 9 1110</v>
      </c>
    </row>
    <row r="4724" customFormat="false" ht="11.25" hidden="false" customHeight="true" outlineLevel="0" collapsed="false">
      <c r="K4724" s="0" t="n">
        <v>2015</v>
      </c>
      <c r="L4724" s="0" t="n">
        <v>94</v>
      </c>
      <c r="M4724" s="0" t="n">
        <v>9</v>
      </c>
      <c r="N4724" s="0" t="n">
        <v>63000</v>
      </c>
      <c r="O4724" s="0" t="n">
        <v>1140</v>
      </c>
      <c r="P4724" s="346" t="n">
        <v>1.05</v>
      </c>
      <c r="Q4724" s="346" t="str">
        <f aca="false">N4724&amp;" "&amp;O4724</f>
        <v>63000 1140</v>
      </c>
      <c r="R4724" s="346" t="str">
        <f aca="false">N4724&amp;" "&amp;M4724&amp;" "&amp;O4724</f>
        <v>63000 9 1140</v>
      </c>
    </row>
    <row r="4725" customFormat="false" ht="11.25" hidden="false" customHeight="true" outlineLevel="0" collapsed="false">
      <c r="K4725" s="0" t="n">
        <v>2015</v>
      </c>
      <c r="L4725" s="0" t="n">
        <v>94</v>
      </c>
      <c r="M4725" s="0" t="n">
        <v>9</v>
      </c>
      <c r="N4725" s="0" t="n">
        <v>63000</v>
      </c>
      <c r="O4725" s="0" t="n">
        <v>1150</v>
      </c>
      <c r="P4725" s="346" t="n">
        <v>2</v>
      </c>
      <c r="Q4725" s="346" t="str">
        <f aca="false">N4725&amp;" "&amp;O4725</f>
        <v>63000 1150</v>
      </c>
      <c r="R4725" s="346" t="str">
        <f aca="false">N4725&amp;" "&amp;M4725&amp;" "&amp;O4725</f>
        <v>63000 9 1150</v>
      </c>
    </row>
    <row r="4726" customFormat="false" ht="11.25" hidden="false" customHeight="true" outlineLevel="0" collapsed="false">
      <c r="K4726" s="0" t="n">
        <v>2015</v>
      </c>
      <c r="L4726" s="0" t="n">
        <v>94</v>
      </c>
      <c r="M4726" s="0" t="n">
        <v>9</v>
      </c>
      <c r="N4726" s="0" t="n">
        <v>63000</v>
      </c>
      <c r="O4726" s="0" t="n">
        <v>1170</v>
      </c>
      <c r="P4726" s="346" t="n">
        <v>95</v>
      </c>
      <c r="Q4726" s="346" t="str">
        <f aca="false">N4726&amp;" "&amp;O4726</f>
        <v>63000 1170</v>
      </c>
      <c r="R4726" s="346" t="str">
        <f aca="false">N4726&amp;" "&amp;M4726&amp;" "&amp;O4726</f>
        <v>63000 9 1170</v>
      </c>
    </row>
    <row r="4727" customFormat="false" ht="11.25" hidden="false" customHeight="true" outlineLevel="0" collapsed="false">
      <c r="K4727" s="0" t="n">
        <v>2015</v>
      </c>
      <c r="L4727" s="0" t="n">
        <v>94</v>
      </c>
      <c r="M4727" s="0" t="n">
        <v>9</v>
      </c>
      <c r="N4727" s="0" t="n">
        <v>63000</v>
      </c>
      <c r="O4727" s="0" t="n">
        <v>1190</v>
      </c>
      <c r="P4727" s="346" t="n">
        <v>17</v>
      </c>
      <c r="Q4727" s="346" t="str">
        <f aca="false">N4727&amp;" "&amp;O4727</f>
        <v>63000 1190</v>
      </c>
      <c r="R4727" s="346" t="str">
        <f aca="false">N4727&amp;" "&amp;M4727&amp;" "&amp;O4727</f>
        <v>63000 9 1190</v>
      </c>
    </row>
    <row r="4728" customFormat="false" ht="11.25" hidden="false" customHeight="true" outlineLevel="0" collapsed="false">
      <c r="K4728" s="0" t="n">
        <v>2015</v>
      </c>
      <c r="L4728" s="0" t="n">
        <v>94</v>
      </c>
      <c r="M4728" s="0" t="n">
        <v>2</v>
      </c>
      <c r="N4728" s="0" t="n">
        <v>61100</v>
      </c>
      <c r="O4728" s="0" t="n">
        <v>1120</v>
      </c>
      <c r="P4728" s="346" t="n">
        <v>342.94</v>
      </c>
      <c r="Q4728" s="346" t="str">
        <f aca="false">N4728&amp;" "&amp;O4728</f>
        <v>61100 1120</v>
      </c>
      <c r="R4728" s="346" t="str">
        <f aca="false">N4728&amp;" "&amp;M4728&amp;" "&amp;O4728</f>
        <v>61100 2 1120</v>
      </c>
    </row>
    <row r="4729" customFormat="false" ht="11.25" hidden="false" customHeight="true" outlineLevel="0" collapsed="false">
      <c r="K4729" s="0" t="n">
        <v>2015</v>
      </c>
      <c r="L4729" s="0" t="n">
        <v>94</v>
      </c>
      <c r="M4729" s="0" t="n">
        <v>2</v>
      </c>
      <c r="N4729" s="0" t="n">
        <v>61100</v>
      </c>
      <c r="O4729" s="0" t="n">
        <v>1151</v>
      </c>
      <c r="P4729" s="346" t="n">
        <v>23</v>
      </c>
      <c r="Q4729" s="346" t="str">
        <f aca="false">N4729&amp;" "&amp;O4729</f>
        <v>61100 1151</v>
      </c>
      <c r="R4729" s="346" t="str">
        <f aca="false">N4729&amp;" "&amp;M4729&amp;" "&amp;O4729</f>
        <v>61100 2 1151</v>
      </c>
    </row>
    <row r="4730" customFormat="false" ht="11.25" hidden="false" customHeight="true" outlineLevel="0" collapsed="false">
      <c r="K4730" s="0" t="n">
        <v>2015</v>
      </c>
      <c r="L4730" s="0" t="n">
        <v>94</v>
      </c>
      <c r="M4730" s="0" t="n">
        <v>2</v>
      </c>
      <c r="N4730" s="0" t="n">
        <v>61100</v>
      </c>
      <c r="O4730" s="0" t="n">
        <v>1520</v>
      </c>
      <c r="P4730" s="346" t="n">
        <v>40</v>
      </c>
      <c r="Q4730" s="346" t="str">
        <f aca="false">N4730&amp;" "&amp;O4730</f>
        <v>61100 1520</v>
      </c>
      <c r="R4730" s="346" t="str">
        <f aca="false">N4730&amp;" "&amp;M4730&amp;" "&amp;O4730</f>
        <v>61100 2 1520</v>
      </c>
    </row>
    <row r="4731" customFormat="false" ht="11.25" hidden="false" customHeight="true" outlineLevel="0" collapsed="false">
      <c r="K4731" s="0" t="n">
        <v>2015</v>
      </c>
      <c r="L4731" s="0" t="n">
        <v>94</v>
      </c>
      <c r="M4731" s="0" t="n">
        <v>2</v>
      </c>
      <c r="N4731" s="0" t="n">
        <v>61210</v>
      </c>
      <c r="O4731" s="0" t="n">
        <v>1120</v>
      </c>
      <c r="P4731" s="346" t="n">
        <v>10.25</v>
      </c>
      <c r="Q4731" s="346" t="str">
        <f aca="false">N4731&amp;" "&amp;O4731</f>
        <v>61210 1120</v>
      </c>
      <c r="R4731" s="346" t="str">
        <f aca="false">N4731&amp;" "&amp;M4731&amp;" "&amp;O4731</f>
        <v>61210 2 1120</v>
      </c>
    </row>
    <row r="4732" customFormat="false" ht="11.25" hidden="false" customHeight="true" outlineLevel="0" collapsed="false">
      <c r="K4732" s="0" t="n">
        <v>2015</v>
      </c>
      <c r="L4732" s="0" t="n">
        <v>94</v>
      </c>
      <c r="M4732" s="0" t="n">
        <v>2</v>
      </c>
      <c r="N4732" s="0" t="n">
        <v>61230</v>
      </c>
      <c r="O4732" s="0" t="n">
        <v>1120</v>
      </c>
      <c r="P4732" s="346" t="n">
        <v>3</v>
      </c>
      <c r="Q4732" s="346" t="str">
        <f aca="false">N4732&amp;" "&amp;O4732</f>
        <v>61230 1120</v>
      </c>
      <c r="R4732" s="346" t="str">
        <f aca="false">N4732&amp;" "&amp;M4732&amp;" "&amp;O4732</f>
        <v>61230 2 1120</v>
      </c>
    </row>
    <row r="4733" customFormat="false" ht="11.25" hidden="false" customHeight="true" outlineLevel="0" collapsed="false">
      <c r="K4733" s="0" t="n">
        <v>2015</v>
      </c>
      <c r="L4733" s="0" t="n">
        <v>94</v>
      </c>
      <c r="M4733" s="0" t="n">
        <v>2</v>
      </c>
      <c r="N4733" s="0" t="n">
        <v>61310</v>
      </c>
      <c r="O4733" s="0" t="n">
        <v>1110</v>
      </c>
      <c r="P4733" s="346" t="n">
        <v>3</v>
      </c>
      <c r="Q4733" s="346" t="str">
        <f aca="false">N4733&amp;" "&amp;O4733</f>
        <v>61310 1110</v>
      </c>
      <c r="R4733" s="346" t="str">
        <f aca="false">N4733&amp;" "&amp;M4733&amp;" "&amp;O4733</f>
        <v>61310 2 1110</v>
      </c>
    </row>
    <row r="4734" customFormat="false" ht="11.25" hidden="false" customHeight="true" outlineLevel="0" collapsed="false">
      <c r="K4734" s="0" t="n">
        <v>2015</v>
      </c>
      <c r="L4734" s="0" t="n">
        <v>94</v>
      </c>
      <c r="M4734" s="0" t="n">
        <v>2</v>
      </c>
      <c r="N4734" s="0" t="n">
        <v>61310</v>
      </c>
      <c r="O4734" s="0" t="n">
        <v>1150</v>
      </c>
      <c r="P4734" s="346" t="n">
        <v>3.5</v>
      </c>
      <c r="Q4734" s="346" t="str">
        <f aca="false">N4734&amp;" "&amp;O4734</f>
        <v>61310 1150</v>
      </c>
      <c r="R4734" s="346" t="str">
        <f aca="false">N4734&amp;" "&amp;M4734&amp;" "&amp;O4734</f>
        <v>61310 2 1150</v>
      </c>
    </row>
    <row r="4735" customFormat="false" ht="11.25" hidden="false" customHeight="true" outlineLevel="0" collapsed="false">
      <c r="K4735" s="0" t="n">
        <v>2015</v>
      </c>
      <c r="L4735" s="0" t="n">
        <v>94</v>
      </c>
      <c r="M4735" s="0" t="n">
        <v>2</v>
      </c>
      <c r="N4735" s="0" t="n">
        <v>61320</v>
      </c>
      <c r="O4735" s="0" t="n">
        <v>1122</v>
      </c>
      <c r="P4735" s="346" t="n">
        <v>11</v>
      </c>
      <c r="Q4735" s="346" t="str">
        <f aca="false">N4735&amp;" "&amp;O4735</f>
        <v>61320 1122</v>
      </c>
      <c r="R4735" s="346" t="str">
        <f aca="false">N4735&amp;" "&amp;M4735&amp;" "&amp;O4735</f>
        <v>61320 2 1122</v>
      </c>
    </row>
    <row r="4736" customFormat="false" ht="11.25" hidden="false" customHeight="true" outlineLevel="0" collapsed="false">
      <c r="K4736" s="0" t="n">
        <v>2015</v>
      </c>
      <c r="L4736" s="0" t="n">
        <v>94</v>
      </c>
      <c r="M4736" s="0" t="n">
        <v>2</v>
      </c>
      <c r="N4736" s="0" t="n">
        <v>61320</v>
      </c>
      <c r="O4736" s="0" t="n">
        <v>1150</v>
      </c>
      <c r="P4736" s="346" t="n">
        <v>6</v>
      </c>
      <c r="Q4736" s="346" t="str">
        <f aca="false">N4736&amp;" "&amp;O4736</f>
        <v>61320 1150</v>
      </c>
      <c r="R4736" s="346" t="str">
        <f aca="false">N4736&amp;" "&amp;M4736&amp;" "&amp;O4736</f>
        <v>61320 2 1150</v>
      </c>
    </row>
    <row r="4737" customFormat="false" ht="11.25" hidden="false" customHeight="true" outlineLevel="0" collapsed="false">
      <c r="K4737" s="0" t="n">
        <v>2015</v>
      </c>
      <c r="L4737" s="0" t="n">
        <v>94</v>
      </c>
      <c r="M4737" s="0" t="n">
        <v>2</v>
      </c>
      <c r="N4737" s="0" t="n">
        <v>61410</v>
      </c>
      <c r="O4737" s="0" t="n">
        <v>1126</v>
      </c>
      <c r="P4737" s="346" t="n">
        <v>9.5</v>
      </c>
      <c r="Q4737" s="346" t="str">
        <f aca="false">N4737&amp;" "&amp;O4737</f>
        <v>61410 1126</v>
      </c>
      <c r="R4737" s="346" t="str">
        <f aca="false">N4737&amp;" "&amp;M4737&amp;" "&amp;O4737</f>
        <v>61410 2 1126</v>
      </c>
    </row>
    <row r="4738" customFormat="false" ht="11.25" hidden="false" customHeight="true" outlineLevel="0" collapsed="false">
      <c r="K4738" s="0" t="n">
        <v>2015</v>
      </c>
      <c r="L4738" s="0" t="n">
        <v>94</v>
      </c>
      <c r="M4738" s="0" t="n">
        <v>2</v>
      </c>
      <c r="N4738" s="0" t="n">
        <v>61410</v>
      </c>
      <c r="O4738" s="0" t="n">
        <v>1127</v>
      </c>
      <c r="P4738" s="346" t="n">
        <v>4</v>
      </c>
      <c r="Q4738" s="346" t="str">
        <f aca="false">N4738&amp;" "&amp;O4738</f>
        <v>61410 1127</v>
      </c>
      <c r="R4738" s="346" t="str">
        <f aca="false">N4738&amp;" "&amp;M4738&amp;" "&amp;O4738</f>
        <v>61410 2 1127</v>
      </c>
    </row>
    <row r="4739" customFormat="false" ht="11.25" hidden="false" customHeight="true" outlineLevel="0" collapsed="false">
      <c r="K4739" s="0" t="n">
        <v>2015</v>
      </c>
      <c r="L4739" s="0" t="n">
        <v>94</v>
      </c>
      <c r="M4739" s="0" t="n">
        <v>2</v>
      </c>
      <c r="N4739" s="0" t="n">
        <v>61410</v>
      </c>
      <c r="O4739" s="0" t="n">
        <v>1150</v>
      </c>
      <c r="P4739" s="346" t="n">
        <v>21</v>
      </c>
      <c r="Q4739" s="346" t="str">
        <f aca="false">N4739&amp;" "&amp;O4739</f>
        <v>61410 1150</v>
      </c>
      <c r="R4739" s="346" t="str">
        <f aca="false">N4739&amp;" "&amp;M4739&amp;" "&amp;O4739</f>
        <v>61410 2 1150</v>
      </c>
    </row>
    <row r="4740" customFormat="false" ht="11.25" hidden="false" customHeight="true" outlineLevel="0" collapsed="false">
      <c r="K4740" s="0" t="n">
        <v>2015</v>
      </c>
      <c r="L4740" s="0" t="n">
        <v>94</v>
      </c>
      <c r="M4740" s="0" t="n">
        <v>3</v>
      </c>
      <c r="N4740" s="0" t="n">
        <v>61100</v>
      </c>
      <c r="O4740" s="0" t="n">
        <v>1120</v>
      </c>
      <c r="P4740" s="346" t="n">
        <v>223</v>
      </c>
      <c r="Q4740" s="346" t="str">
        <f aca="false">N4740&amp;" "&amp;O4740</f>
        <v>61100 1120</v>
      </c>
      <c r="R4740" s="346" t="str">
        <f aca="false">N4740&amp;" "&amp;M4740&amp;" "&amp;O4740</f>
        <v>61100 3 1120</v>
      </c>
    </row>
    <row r="4741" customFormat="false" ht="11.25" hidden="false" customHeight="true" outlineLevel="0" collapsed="false">
      <c r="K4741" s="0" t="n">
        <v>2015</v>
      </c>
      <c r="L4741" s="0" t="n">
        <v>94</v>
      </c>
      <c r="M4741" s="0" t="n">
        <v>3</v>
      </c>
      <c r="N4741" s="0" t="n">
        <v>61100</v>
      </c>
      <c r="O4741" s="0" t="n">
        <v>1151</v>
      </c>
      <c r="P4741" s="346" t="n">
        <v>22</v>
      </c>
      <c r="Q4741" s="346" t="str">
        <f aca="false">N4741&amp;" "&amp;O4741</f>
        <v>61100 1151</v>
      </c>
      <c r="R4741" s="346" t="str">
        <f aca="false">N4741&amp;" "&amp;M4741&amp;" "&amp;O4741</f>
        <v>61100 3 1151</v>
      </c>
    </row>
    <row r="4742" customFormat="false" ht="11.25" hidden="false" customHeight="true" outlineLevel="0" collapsed="false">
      <c r="K4742" s="0" t="n">
        <v>2015</v>
      </c>
      <c r="L4742" s="0" t="n">
        <v>94</v>
      </c>
      <c r="M4742" s="0" t="n">
        <v>3</v>
      </c>
      <c r="N4742" s="0" t="n">
        <v>61100</v>
      </c>
      <c r="O4742" s="0" t="n">
        <v>1520</v>
      </c>
      <c r="P4742" s="346" t="n">
        <v>26</v>
      </c>
      <c r="Q4742" s="346" t="str">
        <f aca="false">N4742&amp;" "&amp;O4742</f>
        <v>61100 1520</v>
      </c>
      <c r="R4742" s="346" t="str">
        <f aca="false">N4742&amp;" "&amp;M4742&amp;" "&amp;O4742</f>
        <v>61100 3 1520</v>
      </c>
    </row>
    <row r="4743" customFormat="false" ht="11.25" hidden="false" customHeight="true" outlineLevel="0" collapsed="false">
      <c r="K4743" s="0" t="n">
        <v>2015</v>
      </c>
      <c r="L4743" s="0" t="n">
        <v>94</v>
      </c>
      <c r="M4743" s="0" t="n">
        <v>9</v>
      </c>
      <c r="N4743" s="0" t="n">
        <v>64000</v>
      </c>
      <c r="O4743" s="0" t="n">
        <v>1180</v>
      </c>
      <c r="P4743" s="346" t="n">
        <v>0.8</v>
      </c>
      <c r="Q4743" s="346" t="str">
        <f aca="false">N4743&amp;" "&amp;O4743</f>
        <v>64000 1180</v>
      </c>
      <c r="R4743" s="346" t="str">
        <f aca="false">N4743&amp;" "&amp;M4743&amp;" "&amp;O4743</f>
        <v>64000 9 1180</v>
      </c>
    </row>
    <row r="4744" customFormat="false" ht="11.25" hidden="false" customHeight="true" outlineLevel="0" collapsed="false">
      <c r="K4744" s="0" t="n">
        <v>2015</v>
      </c>
      <c r="L4744" s="0" t="n">
        <v>95</v>
      </c>
      <c r="M4744" s="0" t="n">
        <v>3</v>
      </c>
      <c r="N4744" s="0" t="n">
        <v>61100</v>
      </c>
      <c r="O4744" s="0" t="n">
        <v>1520</v>
      </c>
      <c r="P4744" s="346" t="n">
        <v>18</v>
      </c>
      <c r="Q4744" s="346" t="str">
        <f aca="false">N4744&amp;" "&amp;O4744</f>
        <v>61100 1520</v>
      </c>
      <c r="R4744" s="346" t="str">
        <f aca="false">N4744&amp;" "&amp;M4744&amp;" "&amp;O4744</f>
        <v>61100 3 1520</v>
      </c>
    </row>
    <row r="4745" customFormat="false" ht="11.25" hidden="false" customHeight="true" outlineLevel="0" collapsed="false">
      <c r="K4745" s="0" t="n">
        <v>2015</v>
      </c>
      <c r="L4745" s="0" t="n">
        <v>95</v>
      </c>
      <c r="M4745" s="0" t="n">
        <v>3</v>
      </c>
      <c r="N4745" s="0" t="n">
        <v>61100</v>
      </c>
      <c r="O4745" s="0" t="n">
        <v>1151</v>
      </c>
      <c r="P4745" s="346" t="n">
        <v>10</v>
      </c>
      <c r="Q4745" s="346" t="str">
        <f aca="false">N4745&amp;" "&amp;O4745</f>
        <v>61100 1151</v>
      </c>
      <c r="R4745" s="346" t="str">
        <f aca="false">N4745&amp;" "&amp;M4745&amp;" "&amp;O4745</f>
        <v>61100 3 1151</v>
      </c>
    </row>
    <row r="4746" customFormat="false" ht="11.25" hidden="false" customHeight="true" outlineLevel="0" collapsed="false">
      <c r="K4746" s="0" t="n">
        <v>2015</v>
      </c>
      <c r="L4746" s="0" t="n">
        <v>95</v>
      </c>
      <c r="M4746" s="0" t="n">
        <v>3</v>
      </c>
      <c r="N4746" s="0" t="n">
        <v>61210</v>
      </c>
      <c r="O4746" s="0" t="n">
        <v>1120</v>
      </c>
      <c r="P4746" s="346" t="n">
        <v>3</v>
      </c>
      <c r="Q4746" s="346" t="str">
        <f aca="false">N4746&amp;" "&amp;O4746</f>
        <v>61210 1120</v>
      </c>
      <c r="R4746" s="346" t="str">
        <f aca="false">N4746&amp;" "&amp;M4746&amp;" "&amp;O4746</f>
        <v>61210 3 1120</v>
      </c>
    </row>
    <row r="4747" customFormat="false" ht="11.25" hidden="false" customHeight="true" outlineLevel="0" collapsed="false">
      <c r="K4747" s="0" t="n">
        <v>2015</v>
      </c>
      <c r="L4747" s="0" t="n">
        <v>95</v>
      </c>
      <c r="M4747" s="0" t="n">
        <v>3</v>
      </c>
      <c r="N4747" s="0" t="n">
        <v>61210</v>
      </c>
      <c r="O4747" s="0" t="n">
        <v>1150</v>
      </c>
      <c r="P4747" s="346" t="n">
        <v>1</v>
      </c>
      <c r="Q4747" s="346" t="str">
        <f aca="false">N4747&amp;" "&amp;O4747</f>
        <v>61210 1150</v>
      </c>
      <c r="R4747" s="346" t="str">
        <f aca="false">N4747&amp;" "&amp;M4747&amp;" "&amp;O4747</f>
        <v>61210 3 1150</v>
      </c>
    </row>
    <row r="4748" customFormat="false" ht="11.25" hidden="false" customHeight="true" outlineLevel="0" collapsed="false">
      <c r="K4748" s="0" t="n">
        <v>2015</v>
      </c>
      <c r="L4748" s="0" t="n">
        <v>95</v>
      </c>
      <c r="M4748" s="0" t="n">
        <v>3</v>
      </c>
      <c r="N4748" s="0" t="n">
        <v>61230</v>
      </c>
      <c r="O4748" s="0" t="n">
        <v>1120</v>
      </c>
      <c r="P4748" s="346" t="n">
        <v>6</v>
      </c>
      <c r="Q4748" s="346" t="str">
        <f aca="false">N4748&amp;" "&amp;O4748</f>
        <v>61230 1120</v>
      </c>
      <c r="R4748" s="346" t="str">
        <f aca="false">N4748&amp;" "&amp;M4748&amp;" "&amp;O4748</f>
        <v>61230 3 1120</v>
      </c>
    </row>
    <row r="4749" customFormat="false" ht="11.25" hidden="false" customHeight="true" outlineLevel="0" collapsed="false">
      <c r="K4749" s="0" t="n">
        <v>2015</v>
      </c>
      <c r="L4749" s="0" t="n">
        <v>95</v>
      </c>
      <c r="M4749" s="0" t="n">
        <v>3</v>
      </c>
      <c r="N4749" s="0" t="n">
        <v>61320</v>
      </c>
      <c r="O4749" s="0" t="n">
        <v>1122</v>
      </c>
      <c r="P4749" s="346" t="n">
        <v>1.25</v>
      </c>
      <c r="Q4749" s="346" t="str">
        <f aca="false">N4749&amp;" "&amp;O4749</f>
        <v>61320 1122</v>
      </c>
      <c r="R4749" s="346" t="str">
        <f aca="false">N4749&amp;" "&amp;M4749&amp;" "&amp;O4749</f>
        <v>61320 3 1122</v>
      </c>
    </row>
    <row r="4750" customFormat="false" ht="11.25" hidden="false" customHeight="true" outlineLevel="0" collapsed="false">
      <c r="K4750" s="0" t="n">
        <v>2015</v>
      </c>
      <c r="L4750" s="0" t="n">
        <v>95</v>
      </c>
      <c r="M4750" s="0" t="n">
        <v>3</v>
      </c>
      <c r="N4750" s="0" t="n">
        <v>61410</v>
      </c>
      <c r="O4750" s="0" t="n">
        <v>1126</v>
      </c>
      <c r="P4750" s="346" t="n">
        <v>2</v>
      </c>
      <c r="Q4750" s="346" t="str">
        <f aca="false">N4750&amp;" "&amp;O4750</f>
        <v>61410 1126</v>
      </c>
      <c r="R4750" s="346" t="str">
        <f aca="false">N4750&amp;" "&amp;M4750&amp;" "&amp;O4750</f>
        <v>61410 3 1126</v>
      </c>
    </row>
    <row r="4751" customFormat="false" ht="11.25" hidden="false" customHeight="true" outlineLevel="0" collapsed="false">
      <c r="K4751" s="0" t="n">
        <v>2015</v>
      </c>
      <c r="L4751" s="0" t="n">
        <v>95</v>
      </c>
      <c r="M4751" s="0" t="n">
        <v>3</v>
      </c>
      <c r="N4751" s="0" t="n">
        <v>61410</v>
      </c>
      <c r="O4751" s="0" t="n">
        <v>1127</v>
      </c>
      <c r="P4751" s="346" t="n">
        <v>2</v>
      </c>
      <c r="Q4751" s="346" t="str">
        <f aca="false">N4751&amp;" "&amp;O4751</f>
        <v>61410 1127</v>
      </c>
      <c r="R4751" s="346" t="str">
        <f aca="false">N4751&amp;" "&amp;M4751&amp;" "&amp;O4751</f>
        <v>61410 3 1127</v>
      </c>
    </row>
    <row r="4752" customFormat="false" ht="11.25" hidden="false" customHeight="true" outlineLevel="0" collapsed="false">
      <c r="K4752" s="0" t="n">
        <v>2015</v>
      </c>
      <c r="L4752" s="0" t="n">
        <v>95</v>
      </c>
      <c r="M4752" s="0" t="n">
        <v>3</v>
      </c>
      <c r="N4752" s="0" t="n">
        <v>61410</v>
      </c>
      <c r="O4752" s="0" t="n">
        <v>1150</v>
      </c>
      <c r="P4752" s="346" t="n">
        <v>3.5</v>
      </c>
      <c r="Q4752" s="346" t="str">
        <f aca="false">N4752&amp;" "&amp;O4752</f>
        <v>61410 1150</v>
      </c>
      <c r="R4752" s="346" t="str">
        <f aca="false">N4752&amp;" "&amp;M4752&amp;" "&amp;O4752</f>
        <v>61410 3 1150</v>
      </c>
    </row>
    <row r="4753" customFormat="false" ht="11.25" hidden="false" customHeight="true" outlineLevel="0" collapsed="false">
      <c r="K4753" s="0" t="n">
        <v>2015</v>
      </c>
      <c r="L4753" s="0" t="n">
        <v>95</v>
      </c>
      <c r="M4753" s="0" t="n">
        <v>9</v>
      </c>
      <c r="N4753" s="0" t="n">
        <v>61100</v>
      </c>
      <c r="O4753" s="0" t="n">
        <v>1120</v>
      </c>
      <c r="P4753" s="346" t="n">
        <v>12</v>
      </c>
      <c r="Q4753" s="346" t="str">
        <f aca="false">N4753&amp;" "&amp;O4753</f>
        <v>61100 1120</v>
      </c>
      <c r="R4753" s="346" t="str">
        <f aca="false">N4753&amp;" "&amp;M4753&amp;" "&amp;O4753</f>
        <v>61100 9 1120</v>
      </c>
    </row>
    <row r="4754" customFormat="false" ht="11.25" hidden="false" customHeight="true" outlineLevel="0" collapsed="false">
      <c r="K4754" s="0" t="n">
        <v>2015</v>
      </c>
      <c r="L4754" s="0" t="n">
        <v>95</v>
      </c>
      <c r="M4754" s="0" t="n">
        <v>9</v>
      </c>
      <c r="N4754" s="0" t="n">
        <v>61100</v>
      </c>
      <c r="O4754" s="0" t="n">
        <v>1140</v>
      </c>
      <c r="P4754" s="346" t="n">
        <v>4</v>
      </c>
      <c r="Q4754" s="346" t="str">
        <f aca="false">N4754&amp;" "&amp;O4754</f>
        <v>61100 1140</v>
      </c>
      <c r="R4754" s="346" t="str">
        <f aca="false">N4754&amp;" "&amp;M4754&amp;" "&amp;O4754</f>
        <v>61100 9 1140</v>
      </c>
    </row>
    <row r="4755" customFormat="false" ht="11.25" hidden="false" customHeight="true" outlineLevel="0" collapsed="false">
      <c r="K4755" s="0" t="n">
        <v>2015</v>
      </c>
      <c r="L4755" s="0" t="n">
        <v>95</v>
      </c>
      <c r="M4755" s="0" t="n">
        <v>9</v>
      </c>
      <c r="N4755" s="0" t="n">
        <v>62100</v>
      </c>
      <c r="O4755" s="0" t="n">
        <v>1110</v>
      </c>
      <c r="P4755" s="346" t="n">
        <v>1.5</v>
      </c>
      <c r="Q4755" s="346" t="str">
        <f aca="false">N4755&amp;" "&amp;O4755</f>
        <v>62100 1110</v>
      </c>
      <c r="R4755" s="346" t="str">
        <f aca="false">N4755&amp;" "&amp;M4755&amp;" "&amp;O4755</f>
        <v>62100 9 1110</v>
      </c>
    </row>
    <row r="4756" customFormat="false" ht="11.25" hidden="false" customHeight="true" outlineLevel="0" collapsed="false">
      <c r="K4756" s="0" t="n">
        <v>2015</v>
      </c>
      <c r="L4756" s="0" t="n">
        <v>95</v>
      </c>
      <c r="M4756" s="0" t="n">
        <v>9</v>
      </c>
      <c r="N4756" s="0" t="n">
        <v>62100</v>
      </c>
      <c r="O4756" s="0" t="n">
        <v>1111</v>
      </c>
      <c r="P4756" s="346" t="n">
        <v>5</v>
      </c>
      <c r="Q4756" s="346" t="str">
        <f aca="false">N4756&amp;" "&amp;O4756</f>
        <v>62100 1111</v>
      </c>
      <c r="R4756" s="346" t="str">
        <f aca="false">N4756&amp;" "&amp;M4756&amp;" "&amp;O4756</f>
        <v>62100 9 1111</v>
      </c>
    </row>
    <row r="4757" customFormat="false" ht="11.25" hidden="false" customHeight="true" outlineLevel="0" collapsed="false">
      <c r="K4757" s="0" t="n">
        <v>2015</v>
      </c>
      <c r="L4757" s="0" t="n">
        <v>95</v>
      </c>
      <c r="M4757" s="0" t="n">
        <v>9</v>
      </c>
      <c r="N4757" s="0" t="n">
        <v>62100</v>
      </c>
      <c r="O4757" s="0" t="n">
        <v>1112</v>
      </c>
      <c r="P4757" s="346" t="n">
        <v>1</v>
      </c>
      <c r="Q4757" s="346" t="str">
        <f aca="false">N4757&amp;" "&amp;O4757</f>
        <v>62100 1112</v>
      </c>
      <c r="R4757" s="346" t="str">
        <f aca="false">N4757&amp;" "&amp;M4757&amp;" "&amp;O4757</f>
        <v>62100 9 1112</v>
      </c>
    </row>
    <row r="4758" customFormat="false" ht="11.25" hidden="false" customHeight="true" outlineLevel="0" collapsed="false">
      <c r="K4758" s="0" t="n">
        <v>2015</v>
      </c>
      <c r="L4758" s="0" t="n">
        <v>95</v>
      </c>
      <c r="M4758" s="0" t="n">
        <v>9</v>
      </c>
      <c r="N4758" s="0" t="n">
        <v>62100</v>
      </c>
      <c r="O4758" s="0" t="n">
        <v>1113</v>
      </c>
      <c r="P4758" s="346" t="n">
        <v>2</v>
      </c>
      <c r="Q4758" s="346" t="str">
        <f aca="false">N4758&amp;" "&amp;O4758</f>
        <v>62100 1113</v>
      </c>
      <c r="R4758" s="346" t="str">
        <f aca="false">N4758&amp;" "&amp;M4758&amp;" "&amp;O4758</f>
        <v>62100 9 1113</v>
      </c>
    </row>
    <row r="4759" customFormat="false" ht="11.25" hidden="false" customHeight="true" outlineLevel="0" collapsed="false">
      <c r="K4759" s="0" t="n">
        <v>2015</v>
      </c>
      <c r="L4759" s="0" t="n">
        <v>95</v>
      </c>
      <c r="M4759" s="0" t="n">
        <v>9</v>
      </c>
      <c r="N4759" s="0" t="n">
        <v>62100</v>
      </c>
      <c r="O4759" s="0" t="n">
        <v>1150</v>
      </c>
      <c r="P4759" s="346" t="n">
        <v>5</v>
      </c>
      <c r="Q4759" s="346" t="str">
        <f aca="false">N4759&amp;" "&amp;O4759</f>
        <v>62100 1150</v>
      </c>
      <c r="R4759" s="346" t="str">
        <f aca="false">N4759&amp;" "&amp;M4759&amp;" "&amp;O4759</f>
        <v>62100 9 1150</v>
      </c>
    </row>
    <row r="4760" customFormat="false" ht="11.25" hidden="false" customHeight="true" outlineLevel="0" collapsed="false">
      <c r="K4760" s="0" t="n">
        <v>2015</v>
      </c>
      <c r="L4760" s="0" t="n">
        <v>95</v>
      </c>
      <c r="M4760" s="0" t="n">
        <v>9</v>
      </c>
      <c r="N4760" s="0" t="n">
        <v>62200</v>
      </c>
      <c r="O4760" s="0" t="n">
        <v>1130</v>
      </c>
      <c r="P4760" s="346" t="n">
        <v>0.95</v>
      </c>
      <c r="Q4760" s="346" t="str">
        <f aca="false">N4760&amp;" "&amp;O4760</f>
        <v>62200 1130</v>
      </c>
      <c r="R4760" s="346" t="str">
        <f aca="false">N4760&amp;" "&amp;M4760&amp;" "&amp;O4760</f>
        <v>62200 9 1130</v>
      </c>
    </row>
    <row r="4761" customFormat="false" ht="11.25" hidden="false" customHeight="true" outlineLevel="0" collapsed="false">
      <c r="K4761" s="0" t="n">
        <v>2015</v>
      </c>
      <c r="L4761" s="0" t="n">
        <v>95</v>
      </c>
      <c r="M4761" s="0" t="n">
        <v>9</v>
      </c>
      <c r="N4761" s="0" t="n">
        <v>62200</v>
      </c>
      <c r="O4761" s="0" t="n">
        <v>1131</v>
      </c>
      <c r="P4761" s="346" t="n">
        <v>2</v>
      </c>
      <c r="Q4761" s="346" t="str">
        <f aca="false">N4761&amp;" "&amp;O4761</f>
        <v>62200 1131</v>
      </c>
      <c r="R4761" s="346" t="str">
        <f aca="false">N4761&amp;" "&amp;M4761&amp;" "&amp;O4761</f>
        <v>62200 9 1131</v>
      </c>
    </row>
    <row r="4762" customFormat="false" ht="11.25" hidden="false" customHeight="true" outlineLevel="0" collapsed="false">
      <c r="K4762" s="0" t="n">
        <v>2015</v>
      </c>
      <c r="L4762" s="0" t="n">
        <v>95</v>
      </c>
      <c r="M4762" s="0" t="n">
        <v>9</v>
      </c>
      <c r="N4762" s="0" t="n">
        <v>62200</v>
      </c>
      <c r="O4762" s="0" t="n">
        <v>1132</v>
      </c>
      <c r="P4762" s="346" t="n">
        <v>1</v>
      </c>
      <c r="Q4762" s="346" t="str">
        <f aca="false">N4762&amp;" "&amp;O4762</f>
        <v>62200 1132</v>
      </c>
      <c r="R4762" s="346" t="str">
        <f aca="false">N4762&amp;" "&amp;M4762&amp;" "&amp;O4762</f>
        <v>62200 9 1132</v>
      </c>
    </row>
    <row r="4763" customFormat="false" ht="11.25" hidden="false" customHeight="true" outlineLevel="0" collapsed="false">
      <c r="K4763" s="0" t="n">
        <v>2015</v>
      </c>
      <c r="L4763" s="0" t="n">
        <v>95</v>
      </c>
      <c r="M4763" s="0" t="n">
        <v>9</v>
      </c>
      <c r="N4763" s="0" t="n">
        <v>62200</v>
      </c>
      <c r="O4763" s="0" t="n">
        <v>1134</v>
      </c>
      <c r="P4763" s="346" t="n">
        <v>2</v>
      </c>
      <c r="Q4763" s="346" t="str">
        <f aca="false">N4763&amp;" "&amp;O4763</f>
        <v>62200 1134</v>
      </c>
      <c r="R4763" s="346" t="str">
        <f aca="false">N4763&amp;" "&amp;M4763&amp;" "&amp;O4763</f>
        <v>62200 9 1134</v>
      </c>
    </row>
    <row r="4764" customFormat="false" ht="11.25" hidden="false" customHeight="true" outlineLevel="0" collapsed="false">
      <c r="K4764" s="0" t="n">
        <v>2015</v>
      </c>
      <c r="L4764" s="0" t="n">
        <v>95</v>
      </c>
      <c r="M4764" s="0" t="n">
        <v>9</v>
      </c>
      <c r="N4764" s="0" t="n">
        <v>63000</v>
      </c>
      <c r="O4764" s="0" t="n">
        <v>1110</v>
      </c>
      <c r="P4764" s="346" t="n">
        <v>1</v>
      </c>
      <c r="Q4764" s="346" t="str">
        <f aca="false">N4764&amp;" "&amp;O4764</f>
        <v>63000 1110</v>
      </c>
      <c r="R4764" s="346" t="str">
        <f aca="false">N4764&amp;" "&amp;M4764&amp;" "&amp;O4764</f>
        <v>63000 9 1110</v>
      </c>
    </row>
    <row r="4765" customFormat="false" ht="11.25" hidden="false" customHeight="true" outlineLevel="0" collapsed="false">
      <c r="K4765" s="0" t="n">
        <v>2015</v>
      </c>
      <c r="L4765" s="0" t="n">
        <v>95</v>
      </c>
      <c r="M4765" s="0" t="n">
        <v>9</v>
      </c>
      <c r="N4765" s="0" t="n">
        <v>63000</v>
      </c>
      <c r="O4765" s="0" t="n">
        <v>1140</v>
      </c>
      <c r="P4765" s="346" t="n">
        <v>10</v>
      </c>
      <c r="Q4765" s="346" t="str">
        <f aca="false">N4765&amp;" "&amp;O4765</f>
        <v>63000 1140</v>
      </c>
      <c r="R4765" s="346" t="str">
        <f aca="false">N4765&amp;" "&amp;M4765&amp;" "&amp;O4765</f>
        <v>63000 9 1140</v>
      </c>
    </row>
    <row r="4766" customFormat="false" ht="11.25" hidden="false" customHeight="true" outlineLevel="0" collapsed="false">
      <c r="K4766" s="0" t="n">
        <v>2015</v>
      </c>
      <c r="L4766" s="0" t="n">
        <v>95</v>
      </c>
      <c r="M4766" s="0" t="n">
        <v>9</v>
      </c>
      <c r="N4766" s="0" t="n">
        <v>63000</v>
      </c>
      <c r="O4766" s="0" t="n">
        <v>1160</v>
      </c>
      <c r="P4766" s="346" t="n">
        <v>2.5</v>
      </c>
      <c r="Q4766" s="346" t="str">
        <f aca="false">N4766&amp;" "&amp;O4766</f>
        <v>63000 1160</v>
      </c>
      <c r="R4766" s="346" t="str">
        <f aca="false">N4766&amp;" "&amp;M4766&amp;" "&amp;O4766</f>
        <v>63000 9 1160</v>
      </c>
    </row>
    <row r="4767" customFormat="false" ht="11.25" hidden="false" customHeight="true" outlineLevel="0" collapsed="false">
      <c r="K4767" s="0" t="n">
        <v>2015</v>
      </c>
      <c r="L4767" s="0" t="n">
        <v>95</v>
      </c>
      <c r="M4767" s="0" t="n">
        <v>9</v>
      </c>
      <c r="N4767" s="0" t="n">
        <v>63000</v>
      </c>
      <c r="O4767" s="0" t="n">
        <v>1170</v>
      </c>
      <c r="P4767" s="346" t="n">
        <v>45</v>
      </c>
      <c r="Q4767" s="346" t="str">
        <f aca="false">N4767&amp;" "&amp;O4767</f>
        <v>63000 1170</v>
      </c>
      <c r="R4767" s="346" t="str">
        <f aca="false">N4767&amp;" "&amp;M4767&amp;" "&amp;O4767</f>
        <v>63000 9 1170</v>
      </c>
    </row>
    <row r="4768" customFormat="false" ht="11.25" hidden="false" customHeight="true" outlineLevel="0" collapsed="false">
      <c r="K4768" s="0" t="n">
        <v>2015</v>
      </c>
      <c r="L4768" s="0" t="n">
        <v>95</v>
      </c>
      <c r="M4768" s="0" t="n">
        <v>9</v>
      </c>
      <c r="N4768" s="0" t="n">
        <v>64000</v>
      </c>
      <c r="O4768" s="0" t="n">
        <v>1160</v>
      </c>
      <c r="P4768" s="346" t="n">
        <v>2</v>
      </c>
      <c r="Q4768" s="346" t="str">
        <f aca="false">N4768&amp;" "&amp;O4768</f>
        <v>64000 1160</v>
      </c>
      <c r="R4768" s="346" t="str">
        <f aca="false">N4768&amp;" "&amp;M4768&amp;" "&amp;O4768</f>
        <v>64000 9 1160</v>
      </c>
    </row>
    <row r="4769" customFormat="false" ht="11.25" hidden="false" customHeight="true" outlineLevel="0" collapsed="false">
      <c r="K4769" s="0" t="n">
        <v>2015</v>
      </c>
      <c r="L4769" s="0" t="n">
        <v>95</v>
      </c>
      <c r="M4769" s="0" t="n">
        <v>9</v>
      </c>
      <c r="N4769" s="0" t="n">
        <v>64000</v>
      </c>
      <c r="O4769" s="0" t="n">
        <v>1190</v>
      </c>
      <c r="P4769" s="346" t="n">
        <v>13</v>
      </c>
      <c r="Q4769" s="346" t="str">
        <f aca="false">N4769&amp;" "&amp;O4769</f>
        <v>64000 1190</v>
      </c>
      <c r="R4769" s="346" t="str">
        <f aca="false">N4769&amp;" "&amp;M4769&amp;" "&amp;O4769</f>
        <v>64000 9 1190</v>
      </c>
    </row>
    <row r="4770" customFormat="false" ht="11.25" hidden="false" customHeight="true" outlineLevel="0" collapsed="false">
      <c r="K4770" s="0" t="n">
        <v>2015</v>
      </c>
      <c r="L4770" s="0" t="n">
        <v>95</v>
      </c>
      <c r="M4770" s="0" t="n">
        <v>9</v>
      </c>
      <c r="N4770" s="0" t="n">
        <v>65000</v>
      </c>
      <c r="O4770" s="0" t="n">
        <v>1110</v>
      </c>
      <c r="P4770" s="346" t="n">
        <v>1</v>
      </c>
      <c r="Q4770" s="346" t="str">
        <f aca="false">N4770&amp;" "&amp;O4770</f>
        <v>65000 1110</v>
      </c>
      <c r="R4770" s="346" t="str">
        <f aca="false">N4770&amp;" "&amp;M4770&amp;" "&amp;O4770</f>
        <v>65000 9 1110</v>
      </c>
    </row>
    <row r="4771" customFormat="false" ht="11.25" hidden="false" customHeight="true" outlineLevel="0" collapsed="false">
      <c r="K4771" s="0" t="n">
        <v>2015</v>
      </c>
      <c r="L4771" s="0" t="n">
        <v>95</v>
      </c>
      <c r="M4771" s="0" t="n">
        <v>9</v>
      </c>
      <c r="N4771" s="0" t="n">
        <v>65000</v>
      </c>
      <c r="O4771" s="0" t="n">
        <v>1180</v>
      </c>
      <c r="P4771" s="346" t="n">
        <v>20</v>
      </c>
      <c r="Q4771" s="346" t="str">
        <f aca="false">N4771&amp;" "&amp;O4771</f>
        <v>65000 1180</v>
      </c>
      <c r="R4771" s="346" t="str">
        <f aca="false">N4771&amp;" "&amp;M4771&amp;" "&amp;O4771</f>
        <v>65000 9 1180</v>
      </c>
    </row>
    <row r="4772" customFormat="false" ht="11.25" hidden="false" customHeight="true" outlineLevel="0" collapsed="false">
      <c r="K4772" s="0" t="n">
        <v>2015</v>
      </c>
      <c r="L4772" s="0" t="n">
        <v>95</v>
      </c>
      <c r="M4772" s="0" t="n">
        <v>9</v>
      </c>
      <c r="N4772" s="0" t="n">
        <v>68000</v>
      </c>
      <c r="O4772" s="0" t="n">
        <v>1110</v>
      </c>
      <c r="P4772" s="346" t="n">
        <v>1</v>
      </c>
      <c r="Q4772" s="346" t="str">
        <f aca="false">N4772&amp;" "&amp;O4772</f>
        <v>68000 1110</v>
      </c>
      <c r="R4772" s="346" t="str">
        <f aca="false">N4772&amp;" "&amp;M4772&amp;" "&amp;O4772</f>
        <v>68000 9 1110</v>
      </c>
    </row>
    <row r="4773" customFormat="false" ht="11.25" hidden="false" customHeight="true" outlineLevel="0" collapsed="false">
      <c r="K4773" s="0" t="n">
        <v>2015</v>
      </c>
      <c r="L4773" s="0" t="n">
        <v>95</v>
      </c>
      <c r="M4773" s="0" t="n">
        <v>9</v>
      </c>
      <c r="N4773" s="0" t="n">
        <v>68000</v>
      </c>
      <c r="O4773" s="0" t="n">
        <v>1141</v>
      </c>
      <c r="P4773" s="346" t="n">
        <v>2</v>
      </c>
      <c r="Q4773" s="346" t="str">
        <f aca="false">N4773&amp;" "&amp;O4773</f>
        <v>68000 1141</v>
      </c>
      <c r="R4773" s="346" t="str">
        <f aca="false">N4773&amp;" "&amp;M4773&amp;" "&amp;O4773</f>
        <v>68000 9 1141</v>
      </c>
    </row>
    <row r="4774" customFormat="false" ht="11.25" hidden="false" customHeight="true" outlineLevel="0" collapsed="false">
      <c r="K4774" s="0" t="n">
        <v>2015</v>
      </c>
      <c r="L4774" s="0" t="n">
        <v>95</v>
      </c>
      <c r="M4774" s="0" t="n">
        <v>2</v>
      </c>
      <c r="N4774" s="0" t="n">
        <v>61100</v>
      </c>
      <c r="O4774" s="0" t="n">
        <v>1120</v>
      </c>
      <c r="P4774" s="346" t="n">
        <v>77</v>
      </c>
      <c r="Q4774" s="346" t="str">
        <f aca="false">N4774&amp;" "&amp;O4774</f>
        <v>61100 1120</v>
      </c>
      <c r="R4774" s="346" t="str">
        <f aca="false">N4774&amp;" "&amp;M4774&amp;" "&amp;O4774</f>
        <v>61100 2 1120</v>
      </c>
    </row>
    <row r="4775" customFormat="false" ht="11.25" hidden="false" customHeight="true" outlineLevel="0" collapsed="false">
      <c r="K4775" s="0" t="n">
        <v>2015</v>
      </c>
      <c r="L4775" s="0" t="n">
        <v>95</v>
      </c>
      <c r="M4775" s="0" t="n">
        <v>2</v>
      </c>
      <c r="N4775" s="0" t="n">
        <v>61100</v>
      </c>
      <c r="O4775" s="0" t="n">
        <v>1151</v>
      </c>
      <c r="P4775" s="346" t="n">
        <v>20</v>
      </c>
      <c r="Q4775" s="346" t="str">
        <f aca="false">N4775&amp;" "&amp;O4775</f>
        <v>61100 1151</v>
      </c>
      <c r="R4775" s="346" t="str">
        <f aca="false">N4775&amp;" "&amp;M4775&amp;" "&amp;O4775</f>
        <v>61100 2 1151</v>
      </c>
    </row>
    <row r="4776" customFormat="false" ht="11.25" hidden="false" customHeight="true" outlineLevel="0" collapsed="false">
      <c r="K4776" s="0" t="n">
        <v>2015</v>
      </c>
      <c r="L4776" s="0" t="n">
        <v>95</v>
      </c>
      <c r="M4776" s="0" t="n">
        <v>2</v>
      </c>
      <c r="N4776" s="0" t="n">
        <v>61100</v>
      </c>
      <c r="O4776" s="0" t="n">
        <v>1520</v>
      </c>
      <c r="P4776" s="346" t="n">
        <v>19</v>
      </c>
      <c r="Q4776" s="346" t="str">
        <f aca="false">N4776&amp;" "&amp;O4776</f>
        <v>61100 1520</v>
      </c>
      <c r="R4776" s="346" t="str">
        <f aca="false">N4776&amp;" "&amp;M4776&amp;" "&amp;O4776</f>
        <v>61100 2 1520</v>
      </c>
    </row>
    <row r="4777" customFormat="false" ht="11.25" hidden="false" customHeight="true" outlineLevel="0" collapsed="false">
      <c r="K4777" s="0" t="n">
        <v>2015</v>
      </c>
      <c r="L4777" s="0" t="n">
        <v>95</v>
      </c>
      <c r="M4777" s="0" t="n">
        <v>2</v>
      </c>
      <c r="N4777" s="0" t="n">
        <v>61210</v>
      </c>
      <c r="O4777" s="0" t="n">
        <v>1110</v>
      </c>
      <c r="P4777" s="346" t="n">
        <v>0.4</v>
      </c>
      <c r="Q4777" s="346" t="str">
        <f aca="false">N4777&amp;" "&amp;O4777</f>
        <v>61210 1110</v>
      </c>
      <c r="R4777" s="346" t="str">
        <f aca="false">N4777&amp;" "&amp;M4777&amp;" "&amp;O4777</f>
        <v>61210 2 1110</v>
      </c>
    </row>
    <row r="4778" customFormat="false" ht="11.25" hidden="false" customHeight="true" outlineLevel="0" collapsed="false">
      <c r="K4778" s="0" t="n">
        <v>2015</v>
      </c>
      <c r="L4778" s="0" t="n">
        <v>95</v>
      </c>
      <c r="M4778" s="0" t="n">
        <v>2</v>
      </c>
      <c r="N4778" s="0" t="n">
        <v>61210</v>
      </c>
      <c r="O4778" s="0" t="n">
        <v>1120</v>
      </c>
      <c r="P4778" s="346" t="n">
        <v>2</v>
      </c>
      <c r="Q4778" s="346" t="str">
        <f aca="false">N4778&amp;" "&amp;O4778</f>
        <v>61210 1120</v>
      </c>
      <c r="R4778" s="346" t="str">
        <f aca="false">N4778&amp;" "&amp;M4778&amp;" "&amp;O4778</f>
        <v>61210 2 1120</v>
      </c>
    </row>
    <row r="4779" customFormat="false" ht="11.25" hidden="false" customHeight="true" outlineLevel="0" collapsed="false">
      <c r="K4779" s="0" t="n">
        <v>2015</v>
      </c>
      <c r="L4779" s="0" t="n">
        <v>95</v>
      </c>
      <c r="M4779" s="0" t="n">
        <v>2</v>
      </c>
      <c r="N4779" s="0" t="n">
        <v>61230</v>
      </c>
      <c r="O4779" s="0" t="n">
        <v>1120</v>
      </c>
      <c r="P4779" s="346" t="n">
        <v>0.2</v>
      </c>
      <c r="Q4779" s="346" t="str">
        <f aca="false">N4779&amp;" "&amp;O4779</f>
        <v>61230 1120</v>
      </c>
      <c r="R4779" s="346" t="str">
        <f aca="false">N4779&amp;" "&amp;M4779&amp;" "&amp;O4779</f>
        <v>61230 2 1120</v>
      </c>
    </row>
    <row r="4780" customFormat="false" ht="11.25" hidden="false" customHeight="true" outlineLevel="0" collapsed="false">
      <c r="K4780" s="0" t="n">
        <v>2015</v>
      </c>
      <c r="L4780" s="0" t="n">
        <v>95</v>
      </c>
      <c r="M4780" s="0" t="n">
        <v>2</v>
      </c>
      <c r="N4780" s="0" t="n">
        <v>61320</v>
      </c>
      <c r="O4780" s="0" t="n">
        <v>1122</v>
      </c>
      <c r="P4780" s="346" t="n">
        <v>2</v>
      </c>
      <c r="Q4780" s="346" t="str">
        <f aca="false">N4780&amp;" "&amp;O4780</f>
        <v>61320 1122</v>
      </c>
      <c r="R4780" s="346" t="str">
        <f aca="false">N4780&amp;" "&amp;M4780&amp;" "&amp;O4780</f>
        <v>61320 2 1122</v>
      </c>
    </row>
    <row r="4781" customFormat="false" ht="11.25" hidden="false" customHeight="true" outlineLevel="0" collapsed="false">
      <c r="K4781" s="0" t="n">
        <v>2015</v>
      </c>
      <c r="L4781" s="0" t="n">
        <v>95</v>
      </c>
      <c r="M4781" s="0" t="n">
        <v>2</v>
      </c>
      <c r="N4781" s="0" t="n">
        <v>61410</v>
      </c>
      <c r="O4781" s="0" t="n">
        <v>1126</v>
      </c>
      <c r="P4781" s="346" t="n">
        <v>2</v>
      </c>
      <c r="Q4781" s="346" t="str">
        <f aca="false">N4781&amp;" "&amp;O4781</f>
        <v>61410 1126</v>
      </c>
      <c r="R4781" s="346" t="str">
        <f aca="false">N4781&amp;" "&amp;M4781&amp;" "&amp;O4781</f>
        <v>61410 2 1126</v>
      </c>
    </row>
    <row r="4782" customFormat="false" ht="11.25" hidden="false" customHeight="true" outlineLevel="0" collapsed="false">
      <c r="K4782" s="0" t="n">
        <v>2015</v>
      </c>
      <c r="L4782" s="0" t="n">
        <v>95</v>
      </c>
      <c r="M4782" s="0" t="n">
        <v>2</v>
      </c>
      <c r="N4782" s="0" t="n">
        <v>61410</v>
      </c>
      <c r="O4782" s="0" t="n">
        <v>1127</v>
      </c>
      <c r="P4782" s="346" t="n">
        <v>2</v>
      </c>
      <c r="Q4782" s="346" t="str">
        <f aca="false">N4782&amp;" "&amp;O4782</f>
        <v>61410 1127</v>
      </c>
      <c r="R4782" s="346" t="str">
        <f aca="false">N4782&amp;" "&amp;M4782&amp;" "&amp;O4782</f>
        <v>61410 2 1127</v>
      </c>
    </row>
    <row r="4783" customFormat="false" ht="11.25" hidden="false" customHeight="true" outlineLevel="0" collapsed="false">
      <c r="K4783" s="0" t="n">
        <v>2015</v>
      </c>
      <c r="L4783" s="0" t="n">
        <v>95</v>
      </c>
      <c r="M4783" s="0" t="n">
        <v>2</v>
      </c>
      <c r="N4783" s="0" t="n">
        <v>61410</v>
      </c>
      <c r="O4783" s="0" t="n">
        <v>1150</v>
      </c>
      <c r="P4783" s="346" t="n">
        <v>3</v>
      </c>
      <c r="Q4783" s="346" t="str">
        <f aca="false">N4783&amp;" "&amp;O4783</f>
        <v>61410 1150</v>
      </c>
      <c r="R4783" s="346" t="str">
        <f aca="false">N4783&amp;" "&amp;M4783&amp;" "&amp;O4783</f>
        <v>61410 2 1150</v>
      </c>
    </row>
    <row r="4784" customFormat="false" ht="11.25" hidden="false" customHeight="true" outlineLevel="0" collapsed="false">
      <c r="K4784" s="0" t="n">
        <v>2015</v>
      </c>
      <c r="L4784" s="0" t="n">
        <v>95</v>
      </c>
      <c r="M4784" s="0" t="n">
        <v>3</v>
      </c>
      <c r="N4784" s="0" t="n">
        <v>61100</v>
      </c>
      <c r="O4784" s="0" t="n">
        <v>1120</v>
      </c>
      <c r="P4784" s="346" t="n">
        <v>53</v>
      </c>
      <c r="Q4784" s="346" t="str">
        <f aca="false">N4784&amp;" "&amp;O4784</f>
        <v>61100 1120</v>
      </c>
      <c r="R4784" s="346" t="str">
        <f aca="false">N4784&amp;" "&amp;M4784&amp;" "&amp;O4784</f>
        <v>61100 3 1120</v>
      </c>
    </row>
    <row r="4785" customFormat="false" ht="11.25" hidden="false" customHeight="true" outlineLevel="0" collapsed="false">
      <c r="K4785" s="0" t="n">
        <v>2015</v>
      </c>
      <c r="L4785" s="0" t="n">
        <v>95</v>
      </c>
      <c r="M4785" s="0" t="n">
        <v>3</v>
      </c>
      <c r="N4785" s="0" t="n">
        <v>61210</v>
      </c>
      <c r="O4785" s="0" t="n">
        <v>1110</v>
      </c>
      <c r="P4785" s="346" t="n">
        <v>0.75</v>
      </c>
      <c r="Q4785" s="346" t="str">
        <f aca="false">N4785&amp;" "&amp;O4785</f>
        <v>61210 1110</v>
      </c>
      <c r="R4785" s="346" t="str">
        <f aca="false">N4785&amp;" "&amp;M4785&amp;" "&amp;O4785</f>
        <v>61210 3 1110</v>
      </c>
    </row>
    <row r="4786" customFormat="false" ht="11.25" hidden="false" customHeight="true" outlineLevel="0" collapsed="false">
      <c r="K4786" s="0" t="n">
        <v>2015</v>
      </c>
      <c r="L4786" s="0" t="n">
        <v>96</v>
      </c>
      <c r="M4786" s="0" t="n">
        <v>9</v>
      </c>
      <c r="N4786" s="0" t="n">
        <v>62200</v>
      </c>
      <c r="O4786" s="0" t="n">
        <v>1130</v>
      </c>
      <c r="P4786" s="346" t="n">
        <v>10</v>
      </c>
      <c r="Q4786" s="346" t="str">
        <f aca="false">N4786&amp;" "&amp;O4786</f>
        <v>62200 1130</v>
      </c>
      <c r="R4786" s="346" t="str">
        <f aca="false">N4786&amp;" "&amp;M4786&amp;" "&amp;O4786</f>
        <v>62200 9 1130</v>
      </c>
    </row>
    <row r="4787" customFormat="false" ht="11.25" hidden="false" customHeight="true" outlineLevel="0" collapsed="false">
      <c r="K4787" s="0" t="n">
        <v>2015</v>
      </c>
      <c r="L4787" s="0" t="n">
        <v>96</v>
      </c>
      <c r="M4787" s="0" t="n">
        <v>9</v>
      </c>
      <c r="N4787" s="0" t="n">
        <v>62100</v>
      </c>
      <c r="O4787" s="0" t="n">
        <v>1150</v>
      </c>
      <c r="P4787" s="346" t="n">
        <v>5</v>
      </c>
      <c r="Q4787" s="346" t="str">
        <f aca="false">N4787&amp;" "&amp;O4787</f>
        <v>62100 1150</v>
      </c>
      <c r="R4787" s="346" t="str">
        <f aca="false">N4787&amp;" "&amp;M4787&amp;" "&amp;O4787</f>
        <v>62100 9 1150</v>
      </c>
    </row>
    <row r="4788" customFormat="false" ht="11.25" hidden="false" customHeight="true" outlineLevel="0" collapsed="false">
      <c r="K4788" s="0" t="n">
        <v>2015</v>
      </c>
      <c r="L4788" s="0" t="n">
        <v>96</v>
      </c>
      <c r="M4788" s="0" t="n">
        <v>9</v>
      </c>
      <c r="N4788" s="0" t="n">
        <v>62200</v>
      </c>
      <c r="O4788" s="0" t="n">
        <v>1132</v>
      </c>
      <c r="P4788" s="346" t="n">
        <v>3.03</v>
      </c>
      <c r="Q4788" s="346" t="str">
        <f aca="false">N4788&amp;" "&amp;O4788</f>
        <v>62200 1132</v>
      </c>
      <c r="R4788" s="346" t="str">
        <f aca="false">N4788&amp;" "&amp;M4788&amp;" "&amp;O4788</f>
        <v>62200 9 1132</v>
      </c>
    </row>
    <row r="4789" customFormat="false" ht="11.25" hidden="false" customHeight="true" outlineLevel="0" collapsed="false">
      <c r="K4789" s="0" t="n">
        <v>2015</v>
      </c>
      <c r="L4789" s="0" t="n">
        <v>96</v>
      </c>
      <c r="M4789" s="0" t="n">
        <v>9</v>
      </c>
      <c r="N4789" s="0" t="n">
        <v>63000</v>
      </c>
      <c r="O4789" s="0" t="n">
        <v>1110</v>
      </c>
      <c r="P4789" s="346" t="n">
        <v>1</v>
      </c>
      <c r="Q4789" s="346" t="str">
        <f aca="false">N4789&amp;" "&amp;O4789</f>
        <v>63000 1110</v>
      </c>
      <c r="R4789" s="346" t="str">
        <f aca="false">N4789&amp;" "&amp;M4789&amp;" "&amp;O4789</f>
        <v>63000 9 1110</v>
      </c>
    </row>
    <row r="4790" customFormat="false" ht="11.25" hidden="false" customHeight="true" outlineLevel="0" collapsed="false">
      <c r="K4790" s="0" t="n">
        <v>2015</v>
      </c>
      <c r="L4790" s="0" t="n">
        <v>96</v>
      </c>
      <c r="M4790" s="0" t="n">
        <v>9</v>
      </c>
      <c r="N4790" s="0" t="n">
        <v>63000</v>
      </c>
      <c r="O4790" s="0" t="n">
        <v>1150</v>
      </c>
      <c r="P4790" s="346" t="n">
        <v>1</v>
      </c>
      <c r="Q4790" s="346" t="str">
        <f aca="false">N4790&amp;" "&amp;O4790</f>
        <v>63000 1150</v>
      </c>
      <c r="R4790" s="346" t="str">
        <f aca="false">N4790&amp;" "&amp;M4790&amp;" "&amp;O4790</f>
        <v>63000 9 1150</v>
      </c>
    </row>
    <row r="4791" customFormat="false" ht="11.25" hidden="false" customHeight="true" outlineLevel="0" collapsed="false">
      <c r="K4791" s="0" t="n">
        <v>2015</v>
      </c>
      <c r="L4791" s="0" t="n">
        <v>96</v>
      </c>
      <c r="M4791" s="0" t="n">
        <v>9</v>
      </c>
      <c r="N4791" s="0" t="n">
        <v>63000</v>
      </c>
      <c r="O4791" s="0" t="n">
        <v>1160</v>
      </c>
      <c r="P4791" s="346" t="n">
        <v>6</v>
      </c>
      <c r="Q4791" s="346" t="str">
        <f aca="false">N4791&amp;" "&amp;O4791</f>
        <v>63000 1160</v>
      </c>
      <c r="R4791" s="346" t="str">
        <f aca="false">N4791&amp;" "&amp;M4791&amp;" "&amp;O4791</f>
        <v>63000 9 1160</v>
      </c>
    </row>
    <row r="4792" customFormat="false" ht="11.25" hidden="false" customHeight="true" outlineLevel="0" collapsed="false">
      <c r="K4792" s="0" t="n">
        <v>2015</v>
      </c>
      <c r="L4792" s="0" t="n">
        <v>96</v>
      </c>
      <c r="M4792" s="0" t="n">
        <v>9</v>
      </c>
      <c r="N4792" s="0" t="n">
        <v>63000</v>
      </c>
      <c r="O4792" s="0" t="n">
        <v>1170</v>
      </c>
      <c r="P4792" s="346" t="n">
        <v>90</v>
      </c>
      <c r="Q4792" s="346" t="str">
        <f aca="false">N4792&amp;" "&amp;O4792</f>
        <v>63000 1170</v>
      </c>
      <c r="R4792" s="346" t="str">
        <f aca="false">N4792&amp;" "&amp;M4792&amp;" "&amp;O4792</f>
        <v>63000 9 1170</v>
      </c>
    </row>
    <row r="4793" customFormat="false" ht="11.25" hidden="false" customHeight="true" outlineLevel="0" collapsed="false">
      <c r="K4793" s="0" t="n">
        <v>2015</v>
      </c>
      <c r="L4793" s="0" t="n">
        <v>96</v>
      </c>
      <c r="M4793" s="0" t="n">
        <v>9</v>
      </c>
      <c r="N4793" s="0" t="n">
        <v>64000</v>
      </c>
      <c r="O4793" s="0" t="n">
        <v>1110</v>
      </c>
      <c r="P4793" s="346" t="n">
        <v>1</v>
      </c>
      <c r="Q4793" s="346" t="str">
        <f aca="false">N4793&amp;" "&amp;O4793</f>
        <v>64000 1110</v>
      </c>
      <c r="R4793" s="346" t="str">
        <f aca="false">N4793&amp;" "&amp;M4793&amp;" "&amp;O4793</f>
        <v>64000 9 1110</v>
      </c>
    </row>
    <row r="4794" customFormat="false" ht="11.25" hidden="false" customHeight="true" outlineLevel="0" collapsed="false">
      <c r="K4794" s="0" t="n">
        <v>2015</v>
      </c>
      <c r="L4794" s="0" t="n">
        <v>96</v>
      </c>
      <c r="M4794" s="0" t="n">
        <v>9</v>
      </c>
      <c r="N4794" s="0" t="n">
        <v>64000</v>
      </c>
      <c r="O4794" s="0" t="n">
        <v>1160</v>
      </c>
      <c r="P4794" s="346" t="n">
        <v>8</v>
      </c>
      <c r="Q4794" s="346" t="str">
        <f aca="false">N4794&amp;" "&amp;O4794</f>
        <v>64000 1160</v>
      </c>
      <c r="R4794" s="346" t="str">
        <f aca="false">N4794&amp;" "&amp;M4794&amp;" "&amp;O4794</f>
        <v>64000 9 1160</v>
      </c>
    </row>
    <row r="4795" customFormat="false" ht="11.25" hidden="false" customHeight="true" outlineLevel="0" collapsed="false">
      <c r="K4795" s="0" t="n">
        <v>2015</v>
      </c>
      <c r="L4795" s="0" t="n">
        <v>96</v>
      </c>
      <c r="M4795" s="0" t="n">
        <v>9</v>
      </c>
      <c r="N4795" s="0" t="n">
        <v>64000</v>
      </c>
      <c r="O4795" s="0" t="n">
        <v>1190</v>
      </c>
      <c r="P4795" s="346" t="n">
        <v>50</v>
      </c>
      <c r="Q4795" s="346" t="str">
        <f aca="false">N4795&amp;" "&amp;O4795</f>
        <v>64000 1190</v>
      </c>
      <c r="R4795" s="346" t="str">
        <f aca="false">N4795&amp;" "&amp;M4795&amp;" "&amp;O4795</f>
        <v>64000 9 1190</v>
      </c>
    </row>
    <row r="4796" customFormat="false" ht="11.25" hidden="false" customHeight="true" outlineLevel="0" collapsed="false">
      <c r="K4796" s="0" t="n">
        <v>2015</v>
      </c>
      <c r="L4796" s="0" t="n">
        <v>96</v>
      </c>
      <c r="M4796" s="0" t="n">
        <v>9</v>
      </c>
      <c r="N4796" s="0" t="n">
        <v>65000</v>
      </c>
      <c r="O4796" s="0" t="n">
        <v>1110</v>
      </c>
      <c r="P4796" s="346" t="n">
        <v>1</v>
      </c>
      <c r="Q4796" s="346" t="str">
        <f aca="false">N4796&amp;" "&amp;O4796</f>
        <v>65000 1110</v>
      </c>
      <c r="R4796" s="346" t="str">
        <f aca="false">N4796&amp;" "&amp;M4796&amp;" "&amp;O4796</f>
        <v>65000 9 1110</v>
      </c>
    </row>
    <row r="4797" customFormat="false" ht="11.25" hidden="false" customHeight="true" outlineLevel="0" collapsed="false">
      <c r="K4797" s="0" t="n">
        <v>2015</v>
      </c>
      <c r="L4797" s="0" t="n">
        <v>96</v>
      </c>
      <c r="M4797" s="0" t="n">
        <v>9</v>
      </c>
      <c r="N4797" s="0" t="n">
        <v>65000</v>
      </c>
      <c r="O4797" s="0" t="n">
        <v>1150</v>
      </c>
      <c r="P4797" s="346" t="n">
        <v>1</v>
      </c>
      <c r="Q4797" s="346" t="str">
        <f aca="false">N4797&amp;" "&amp;O4797</f>
        <v>65000 1150</v>
      </c>
      <c r="R4797" s="346" t="str">
        <f aca="false">N4797&amp;" "&amp;M4797&amp;" "&amp;O4797</f>
        <v>65000 9 1150</v>
      </c>
    </row>
    <row r="4798" customFormat="false" ht="11.25" hidden="false" customHeight="true" outlineLevel="0" collapsed="false">
      <c r="K4798" s="0" t="n">
        <v>2015</v>
      </c>
      <c r="L4798" s="0" t="n">
        <v>96</v>
      </c>
      <c r="M4798" s="0" t="n">
        <v>9</v>
      </c>
      <c r="N4798" s="0" t="n">
        <v>65000</v>
      </c>
      <c r="O4798" s="0" t="n">
        <v>1190</v>
      </c>
      <c r="P4798" s="346" t="n">
        <v>60</v>
      </c>
      <c r="Q4798" s="346" t="str">
        <f aca="false">N4798&amp;" "&amp;O4798</f>
        <v>65000 1190</v>
      </c>
      <c r="R4798" s="346" t="str">
        <f aca="false">N4798&amp;" "&amp;M4798&amp;" "&amp;O4798</f>
        <v>65000 9 1190</v>
      </c>
    </row>
    <row r="4799" customFormat="false" ht="11.25" hidden="false" customHeight="true" outlineLevel="0" collapsed="false">
      <c r="K4799" s="0" t="n">
        <v>2015</v>
      </c>
      <c r="L4799" s="0" t="n">
        <v>96</v>
      </c>
      <c r="M4799" s="0" t="n">
        <v>9</v>
      </c>
      <c r="N4799" s="0" t="n">
        <v>68000</v>
      </c>
      <c r="O4799" s="0" t="n">
        <v>1110</v>
      </c>
      <c r="P4799" s="346" t="n">
        <v>1</v>
      </c>
      <c r="Q4799" s="346" t="str">
        <f aca="false">N4799&amp;" "&amp;O4799</f>
        <v>68000 1110</v>
      </c>
      <c r="R4799" s="346" t="str">
        <f aca="false">N4799&amp;" "&amp;M4799&amp;" "&amp;O4799</f>
        <v>68000 9 1110</v>
      </c>
    </row>
    <row r="4800" customFormat="false" ht="11.25" hidden="false" customHeight="true" outlineLevel="0" collapsed="false">
      <c r="K4800" s="0" t="n">
        <v>2015</v>
      </c>
      <c r="L4800" s="0" t="n">
        <v>96</v>
      </c>
      <c r="M4800" s="0" t="n">
        <v>9</v>
      </c>
      <c r="N4800" s="0" t="n">
        <v>68000</v>
      </c>
      <c r="O4800" s="0" t="n">
        <v>1120</v>
      </c>
      <c r="P4800" s="346" t="n">
        <v>8</v>
      </c>
      <c r="Q4800" s="346" t="str">
        <f aca="false">N4800&amp;" "&amp;O4800</f>
        <v>68000 1120</v>
      </c>
      <c r="R4800" s="346" t="str">
        <f aca="false">N4800&amp;" "&amp;M4800&amp;" "&amp;O4800</f>
        <v>68000 9 1120</v>
      </c>
    </row>
    <row r="4801" customFormat="false" ht="11.25" hidden="false" customHeight="true" outlineLevel="0" collapsed="false">
      <c r="K4801" s="0" t="n">
        <v>2015</v>
      </c>
      <c r="L4801" s="0" t="n">
        <v>96</v>
      </c>
      <c r="M4801" s="0" t="n">
        <v>9</v>
      </c>
      <c r="N4801" s="0" t="n">
        <v>68000</v>
      </c>
      <c r="O4801" s="0" t="n">
        <v>1133</v>
      </c>
      <c r="P4801" s="346" t="n">
        <v>1.5</v>
      </c>
      <c r="Q4801" s="346" t="str">
        <f aca="false">N4801&amp;" "&amp;O4801</f>
        <v>68000 1133</v>
      </c>
      <c r="R4801" s="346" t="str">
        <f aca="false">N4801&amp;" "&amp;M4801&amp;" "&amp;O4801</f>
        <v>68000 9 1133</v>
      </c>
    </row>
    <row r="4802" customFormat="false" ht="11.25" hidden="false" customHeight="true" outlineLevel="0" collapsed="false">
      <c r="K4802" s="0" t="n">
        <v>2015</v>
      </c>
      <c r="L4802" s="0" t="n">
        <v>96</v>
      </c>
      <c r="M4802" s="0" t="n">
        <v>9</v>
      </c>
      <c r="N4802" s="0" t="n">
        <v>68000</v>
      </c>
      <c r="O4802" s="0" t="n">
        <v>1141</v>
      </c>
      <c r="P4802" s="346" t="n">
        <v>7</v>
      </c>
      <c r="Q4802" s="346" t="str">
        <f aca="false">N4802&amp;" "&amp;O4802</f>
        <v>68000 1141</v>
      </c>
      <c r="R4802" s="346" t="str">
        <f aca="false">N4802&amp;" "&amp;M4802&amp;" "&amp;O4802</f>
        <v>68000 9 1141</v>
      </c>
    </row>
    <row r="4803" customFormat="false" ht="11.25" hidden="false" customHeight="true" outlineLevel="0" collapsed="false">
      <c r="K4803" s="0" t="n">
        <v>2015</v>
      </c>
      <c r="L4803" s="0" t="n">
        <v>96</v>
      </c>
      <c r="M4803" s="0" t="n">
        <v>2</v>
      </c>
      <c r="N4803" s="0" t="n">
        <v>61100</v>
      </c>
      <c r="O4803" s="0" t="n">
        <v>1120</v>
      </c>
      <c r="P4803" s="346" t="n">
        <v>245</v>
      </c>
      <c r="Q4803" s="346" t="str">
        <f aca="false">N4803&amp;" "&amp;O4803</f>
        <v>61100 1120</v>
      </c>
      <c r="R4803" s="346" t="str">
        <f aca="false">N4803&amp;" "&amp;M4803&amp;" "&amp;O4803</f>
        <v>61100 2 1120</v>
      </c>
    </row>
    <row r="4804" customFormat="false" ht="11.25" hidden="false" customHeight="true" outlineLevel="0" collapsed="false">
      <c r="K4804" s="0" t="n">
        <v>2015</v>
      </c>
      <c r="L4804" s="0" t="n">
        <v>96</v>
      </c>
      <c r="M4804" s="0" t="n">
        <v>2</v>
      </c>
      <c r="N4804" s="0" t="n">
        <v>61100</v>
      </c>
      <c r="O4804" s="0" t="n">
        <v>1151</v>
      </c>
      <c r="P4804" s="346" t="n">
        <v>110</v>
      </c>
      <c r="Q4804" s="346" t="str">
        <f aca="false">N4804&amp;" "&amp;O4804</f>
        <v>61100 1151</v>
      </c>
      <c r="R4804" s="346" t="str">
        <f aca="false">N4804&amp;" "&amp;M4804&amp;" "&amp;O4804</f>
        <v>61100 2 1151</v>
      </c>
    </row>
    <row r="4805" customFormat="false" ht="11.25" hidden="false" customHeight="true" outlineLevel="0" collapsed="false">
      <c r="K4805" s="0" t="n">
        <v>2015</v>
      </c>
      <c r="L4805" s="0" t="n">
        <v>96</v>
      </c>
      <c r="M4805" s="0" t="n">
        <v>2</v>
      </c>
      <c r="N4805" s="0" t="n">
        <v>61100</v>
      </c>
      <c r="O4805" s="0" t="n">
        <v>1520</v>
      </c>
      <c r="P4805" s="346" t="n">
        <v>20</v>
      </c>
      <c r="Q4805" s="346" t="str">
        <f aca="false">N4805&amp;" "&amp;O4805</f>
        <v>61100 1520</v>
      </c>
      <c r="R4805" s="346" t="str">
        <f aca="false">N4805&amp;" "&amp;M4805&amp;" "&amp;O4805</f>
        <v>61100 2 1520</v>
      </c>
    </row>
    <row r="4806" customFormat="false" ht="11.25" hidden="false" customHeight="true" outlineLevel="0" collapsed="false">
      <c r="K4806" s="0" t="n">
        <v>2015</v>
      </c>
      <c r="L4806" s="0" t="n">
        <v>96</v>
      </c>
      <c r="M4806" s="0" t="n">
        <v>2</v>
      </c>
      <c r="N4806" s="0" t="n">
        <v>61210</v>
      </c>
      <c r="O4806" s="0" t="n">
        <v>1120</v>
      </c>
      <c r="P4806" s="346" t="n">
        <v>8</v>
      </c>
      <c r="Q4806" s="346" t="str">
        <f aca="false">N4806&amp;" "&amp;O4806</f>
        <v>61210 1120</v>
      </c>
      <c r="R4806" s="346" t="str">
        <f aca="false">N4806&amp;" "&amp;M4806&amp;" "&amp;O4806</f>
        <v>61210 2 1120</v>
      </c>
    </row>
    <row r="4807" customFormat="false" ht="11.25" hidden="false" customHeight="true" outlineLevel="0" collapsed="false">
      <c r="K4807" s="0" t="n">
        <v>2015</v>
      </c>
      <c r="L4807" s="0" t="n">
        <v>96</v>
      </c>
      <c r="M4807" s="0" t="n">
        <v>2</v>
      </c>
      <c r="N4807" s="0" t="n">
        <v>61210</v>
      </c>
      <c r="O4807" s="0" t="n">
        <v>1150</v>
      </c>
      <c r="P4807" s="346" t="n">
        <v>0.1</v>
      </c>
      <c r="Q4807" s="346" t="str">
        <f aca="false">N4807&amp;" "&amp;O4807</f>
        <v>61210 1150</v>
      </c>
      <c r="R4807" s="346" t="str">
        <f aca="false">N4807&amp;" "&amp;M4807&amp;" "&amp;O4807</f>
        <v>61210 2 1150</v>
      </c>
    </row>
    <row r="4808" customFormat="false" ht="11.25" hidden="false" customHeight="true" outlineLevel="0" collapsed="false">
      <c r="K4808" s="0" t="n">
        <v>2015</v>
      </c>
      <c r="L4808" s="0" t="n">
        <v>96</v>
      </c>
      <c r="M4808" s="0" t="n">
        <v>2</v>
      </c>
      <c r="N4808" s="0" t="n">
        <v>61220</v>
      </c>
      <c r="O4808" s="0" t="n">
        <v>1130</v>
      </c>
      <c r="P4808" s="346" t="n">
        <v>1</v>
      </c>
      <c r="Q4808" s="346" t="str">
        <f aca="false">N4808&amp;" "&amp;O4808</f>
        <v>61220 1130</v>
      </c>
      <c r="R4808" s="346" t="str">
        <f aca="false">N4808&amp;" "&amp;M4808&amp;" "&amp;O4808</f>
        <v>61220 2 1130</v>
      </c>
    </row>
    <row r="4809" customFormat="false" ht="11.25" hidden="false" customHeight="true" outlineLevel="0" collapsed="false">
      <c r="K4809" s="0" t="n">
        <v>2015</v>
      </c>
      <c r="L4809" s="0" t="n">
        <v>96</v>
      </c>
      <c r="M4809" s="0" t="n">
        <v>2</v>
      </c>
      <c r="N4809" s="0" t="n">
        <v>61230</v>
      </c>
      <c r="O4809" s="0" t="n">
        <v>1120</v>
      </c>
      <c r="P4809" s="346" t="n">
        <v>3</v>
      </c>
      <c r="Q4809" s="346" t="str">
        <f aca="false">N4809&amp;" "&amp;O4809</f>
        <v>61230 1120</v>
      </c>
      <c r="R4809" s="346" t="str">
        <f aca="false">N4809&amp;" "&amp;M4809&amp;" "&amp;O4809</f>
        <v>61230 2 1120</v>
      </c>
    </row>
    <row r="4810" customFormat="false" ht="11.25" hidden="false" customHeight="true" outlineLevel="0" collapsed="false">
      <c r="K4810" s="0" t="n">
        <v>2015</v>
      </c>
      <c r="L4810" s="0" t="n">
        <v>96</v>
      </c>
      <c r="M4810" s="0" t="n">
        <v>2</v>
      </c>
      <c r="N4810" s="0" t="n">
        <v>61310</v>
      </c>
      <c r="O4810" s="0" t="n">
        <v>1110</v>
      </c>
      <c r="P4810" s="346" t="n">
        <v>6</v>
      </c>
      <c r="Q4810" s="346" t="str">
        <f aca="false">N4810&amp;" "&amp;O4810</f>
        <v>61310 1110</v>
      </c>
      <c r="R4810" s="346" t="str">
        <f aca="false">N4810&amp;" "&amp;M4810&amp;" "&amp;O4810</f>
        <v>61310 2 1110</v>
      </c>
    </row>
    <row r="4811" customFormat="false" ht="11.25" hidden="false" customHeight="true" outlineLevel="0" collapsed="false">
      <c r="K4811" s="0" t="n">
        <v>2015</v>
      </c>
      <c r="L4811" s="0" t="n">
        <v>96</v>
      </c>
      <c r="M4811" s="0" t="n">
        <v>2</v>
      </c>
      <c r="N4811" s="0" t="n">
        <v>61310</v>
      </c>
      <c r="O4811" s="0" t="n">
        <v>1140</v>
      </c>
      <c r="P4811" s="346" t="n">
        <v>1</v>
      </c>
      <c r="Q4811" s="346" t="str">
        <f aca="false">N4811&amp;" "&amp;O4811</f>
        <v>61310 1140</v>
      </c>
      <c r="R4811" s="346" t="str">
        <f aca="false">N4811&amp;" "&amp;M4811&amp;" "&amp;O4811</f>
        <v>61310 2 1140</v>
      </c>
    </row>
    <row r="4812" customFormat="false" ht="11.25" hidden="false" customHeight="true" outlineLevel="0" collapsed="false">
      <c r="K4812" s="0" t="n">
        <v>2015</v>
      </c>
      <c r="L4812" s="0" t="n">
        <v>96</v>
      </c>
      <c r="M4812" s="0" t="n">
        <v>2</v>
      </c>
      <c r="N4812" s="0" t="n">
        <v>61310</v>
      </c>
      <c r="O4812" s="0" t="n">
        <v>1150</v>
      </c>
      <c r="P4812" s="346" t="n">
        <v>4</v>
      </c>
      <c r="Q4812" s="346" t="str">
        <f aca="false">N4812&amp;" "&amp;O4812</f>
        <v>61310 1150</v>
      </c>
      <c r="R4812" s="346" t="str">
        <f aca="false">N4812&amp;" "&amp;M4812&amp;" "&amp;O4812</f>
        <v>61310 2 1150</v>
      </c>
    </row>
    <row r="4813" customFormat="false" ht="11.25" hidden="false" customHeight="true" outlineLevel="0" collapsed="false">
      <c r="K4813" s="0" t="n">
        <v>2015</v>
      </c>
      <c r="L4813" s="0" t="n">
        <v>96</v>
      </c>
      <c r="M4813" s="0" t="n">
        <v>2</v>
      </c>
      <c r="N4813" s="0" t="n">
        <v>61320</v>
      </c>
      <c r="O4813" s="0" t="n">
        <v>1122</v>
      </c>
      <c r="P4813" s="346" t="n">
        <v>7</v>
      </c>
      <c r="Q4813" s="346" t="str">
        <f aca="false">N4813&amp;" "&amp;O4813</f>
        <v>61320 1122</v>
      </c>
      <c r="R4813" s="346" t="str">
        <f aca="false">N4813&amp;" "&amp;M4813&amp;" "&amp;O4813</f>
        <v>61320 2 1122</v>
      </c>
    </row>
    <row r="4814" customFormat="false" ht="11.25" hidden="false" customHeight="true" outlineLevel="0" collapsed="false">
      <c r="K4814" s="0" t="n">
        <v>2015</v>
      </c>
      <c r="L4814" s="0" t="n">
        <v>96</v>
      </c>
      <c r="M4814" s="0" t="n">
        <v>2</v>
      </c>
      <c r="N4814" s="0" t="n">
        <v>61320</v>
      </c>
      <c r="O4814" s="0" t="n">
        <v>1150</v>
      </c>
      <c r="P4814" s="346" t="n">
        <v>1.5</v>
      </c>
      <c r="Q4814" s="346" t="str">
        <f aca="false">N4814&amp;" "&amp;O4814</f>
        <v>61320 1150</v>
      </c>
      <c r="R4814" s="346" t="str">
        <f aca="false">N4814&amp;" "&amp;M4814&amp;" "&amp;O4814</f>
        <v>61320 2 1150</v>
      </c>
    </row>
    <row r="4815" customFormat="false" ht="11.25" hidden="false" customHeight="true" outlineLevel="0" collapsed="false">
      <c r="K4815" s="0" t="n">
        <v>2015</v>
      </c>
      <c r="L4815" s="0" t="n">
        <v>96</v>
      </c>
      <c r="M4815" s="0" t="n">
        <v>2</v>
      </c>
      <c r="N4815" s="0" t="n">
        <v>61410</v>
      </c>
      <c r="O4815" s="0" t="n">
        <v>1126</v>
      </c>
      <c r="P4815" s="346" t="n">
        <v>8</v>
      </c>
      <c r="Q4815" s="346" t="str">
        <f aca="false">N4815&amp;" "&amp;O4815</f>
        <v>61410 1126</v>
      </c>
      <c r="R4815" s="346" t="str">
        <f aca="false">N4815&amp;" "&amp;M4815&amp;" "&amp;O4815</f>
        <v>61410 2 1126</v>
      </c>
    </row>
    <row r="4816" customFormat="false" ht="11.25" hidden="false" customHeight="true" outlineLevel="0" collapsed="false">
      <c r="K4816" s="0" t="n">
        <v>2015</v>
      </c>
      <c r="L4816" s="0" t="n">
        <v>96</v>
      </c>
      <c r="M4816" s="0" t="n">
        <v>2</v>
      </c>
      <c r="N4816" s="0" t="n">
        <v>61410</v>
      </c>
      <c r="O4816" s="0" t="n">
        <v>1127</v>
      </c>
      <c r="P4816" s="346" t="n">
        <v>4</v>
      </c>
      <c r="Q4816" s="346" t="str">
        <f aca="false">N4816&amp;" "&amp;O4816</f>
        <v>61410 1127</v>
      </c>
      <c r="R4816" s="346" t="str">
        <f aca="false">N4816&amp;" "&amp;M4816&amp;" "&amp;O4816</f>
        <v>61410 2 1127</v>
      </c>
    </row>
    <row r="4817" customFormat="false" ht="11.25" hidden="false" customHeight="true" outlineLevel="0" collapsed="false">
      <c r="K4817" s="0" t="n">
        <v>2015</v>
      </c>
      <c r="L4817" s="0" t="n">
        <v>96</v>
      </c>
      <c r="M4817" s="0" t="n">
        <v>2</v>
      </c>
      <c r="N4817" s="0" t="n">
        <v>61410</v>
      </c>
      <c r="O4817" s="0" t="n">
        <v>1150</v>
      </c>
      <c r="P4817" s="346" t="n">
        <v>17</v>
      </c>
      <c r="Q4817" s="346" t="str">
        <f aca="false">N4817&amp;" "&amp;O4817</f>
        <v>61410 1150</v>
      </c>
      <c r="R4817" s="346" t="str">
        <f aca="false">N4817&amp;" "&amp;M4817&amp;" "&amp;O4817</f>
        <v>61410 2 1150</v>
      </c>
    </row>
    <row r="4818" customFormat="false" ht="11.25" hidden="false" customHeight="true" outlineLevel="0" collapsed="false">
      <c r="K4818" s="0" t="n">
        <v>2015</v>
      </c>
      <c r="L4818" s="0" t="n">
        <v>96</v>
      </c>
      <c r="M4818" s="0" t="n">
        <v>3</v>
      </c>
      <c r="N4818" s="0" t="n">
        <v>61100</v>
      </c>
      <c r="O4818" s="0" t="n">
        <v>1120</v>
      </c>
      <c r="P4818" s="346" t="n">
        <v>190</v>
      </c>
      <c r="Q4818" s="346" t="str">
        <f aca="false">N4818&amp;" "&amp;O4818</f>
        <v>61100 1120</v>
      </c>
      <c r="R4818" s="346" t="str">
        <f aca="false">N4818&amp;" "&amp;M4818&amp;" "&amp;O4818</f>
        <v>61100 3 1120</v>
      </c>
    </row>
    <row r="4819" customFormat="false" ht="11.25" hidden="false" customHeight="true" outlineLevel="0" collapsed="false">
      <c r="K4819" s="0" t="n">
        <v>2015</v>
      </c>
      <c r="L4819" s="0" t="n">
        <v>96</v>
      </c>
      <c r="M4819" s="0" t="n">
        <v>3</v>
      </c>
      <c r="N4819" s="0" t="n">
        <v>61100</v>
      </c>
      <c r="O4819" s="0" t="n">
        <v>1151</v>
      </c>
      <c r="P4819" s="346" t="n">
        <v>26</v>
      </c>
      <c r="Q4819" s="346" t="str">
        <f aca="false">N4819&amp;" "&amp;O4819</f>
        <v>61100 1151</v>
      </c>
      <c r="R4819" s="346" t="str">
        <f aca="false">N4819&amp;" "&amp;M4819&amp;" "&amp;O4819</f>
        <v>61100 3 1151</v>
      </c>
    </row>
    <row r="4820" customFormat="false" ht="11.25" hidden="false" customHeight="true" outlineLevel="0" collapsed="false">
      <c r="K4820" s="0" t="n">
        <v>2015</v>
      </c>
      <c r="L4820" s="0" t="n">
        <v>96</v>
      </c>
      <c r="M4820" s="0" t="n">
        <v>3</v>
      </c>
      <c r="N4820" s="0" t="n">
        <v>61100</v>
      </c>
      <c r="O4820" s="0" t="n">
        <v>1520</v>
      </c>
      <c r="P4820" s="346" t="n">
        <v>14</v>
      </c>
      <c r="Q4820" s="346" t="str">
        <f aca="false">N4820&amp;" "&amp;O4820</f>
        <v>61100 1520</v>
      </c>
      <c r="R4820" s="346" t="str">
        <f aca="false">N4820&amp;" "&amp;M4820&amp;" "&amp;O4820</f>
        <v>61100 3 1520</v>
      </c>
    </row>
    <row r="4821" customFormat="false" ht="11.25" hidden="false" customHeight="true" outlineLevel="0" collapsed="false">
      <c r="K4821" s="0" t="n">
        <v>2015</v>
      </c>
      <c r="L4821" s="0" t="n">
        <v>96</v>
      </c>
      <c r="M4821" s="0" t="n">
        <v>3</v>
      </c>
      <c r="N4821" s="0" t="n">
        <v>61210</v>
      </c>
      <c r="O4821" s="0" t="n">
        <v>1120</v>
      </c>
      <c r="P4821" s="346" t="n">
        <v>7</v>
      </c>
      <c r="Q4821" s="346" t="str">
        <f aca="false">N4821&amp;" "&amp;O4821</f>
        <v>61210 1120</v>
      </c>
      <c r="R4821" s="346" t="str">
        <f aca="false">N4821&amp;" "&amp;M4821&amp;" "&amp;O4821</f>
        <v>61210 3 1120</v>
      </c>
    </row>
    <row r="4822" customFormat="false" ht="11.25" hidden="false" customHeight="true" outlineLevel="0" collapsed="false">
      <c r="K4822" s="0" t="n">
        <v>2015</v>
      </c>
      <c r="L4822" s="0" t="n">
        <v>96</v>
      </c>
      <c r="M4822" s="0" t="n">
        <v>3</v>
      </c>
      <c r="N4822" s="0" t="n">
        <v>61210</v>
      </c>
      <c r="O4822" s="0" t="n">
        <v>1140</v>
      </c>
      <c r="P4822" s="346" t="n">
        <v>0.75</v>
      </c>
      <c r="Q4822" s="346" t="str">
        <f aca="false">N4822&amp;" "&amp;O4822</f>
        <v>61210 1140</v>
      </c>
      <c r="R4822" s="346" t="str">
        <f aca="false">N4822&amp;" "&amp;M4822&amp;" "&amp;O4822</f>
        <v>61210 3 1140</v>
      </c>
    </row>
    <row r="4823" customFormat="false" ht="11.25" hidden="false" customHeight="true" outlineLevel="0" collapsed="false">
      <c r="K4823" s="0" t="n">
        <v>2015</v>
      </c>
      <c r="L4823" s="0" t="n">
        <v>96</v>
      </c>
      <c r="M4823" s="0" t="n">
        <v>3</v>
      </c>
      <c r="N4823" s="0" t="n">
        <v>61210</v>
      </c>
      <c r="O4823" s="0" t="n">
        <v>1150</v>
      </c>
      <c r="P4823" s="346" t="n">
        <v>1.25</v>
      </c>
      <c r="Q4823" s="346" t="str">
        <f aca="false">N4823&amp;" "&amp;O4823</f>
        <v>61210 1150</v>
      </c>
      <c r="R4823" s="346" t="str">
        <f aca="false">N4823&amp;" "&amp;M4823&amp;" "&amp;O4823</f>
        <v>61210 3 1150</v>
      </c>
    </row>
    <row r="4824" customFormat="false" ht="11.25" hidden="false" customHeight="true" outlineLevel="0" collapsed="false">
      <c r="K4824" s="0" t="n">
        <v>2015</v>
      </c>
      <c r="L4824" s="0" t="n">
        <v>96</v>
      </c>
      <c r="M4824" s="0" t="n">
        <v>3</v>
      </c>
      <c r="N4824" s="0" t="n">
        <v>61220</v>
      </c>
      <c r="O4824" s="0" t="n">
        <v>1130</v>
      </c>
      <c r="P4824" s="346" t="n">
        <v>3.5</v>
      </c>
      <c r="Q4824" s="346" t="str">
        <f aca="false">N4824&amp;" "&amp;O4824</f>
        <v>61220 1130</v>
      </c>
      <c r="R4824" s="346" t="str">
        <f aca="false">N4824&amp;" "&amp;M4824&amp;" "&amp;O4824</f>
        <v>61220 3 1130</v>
      </c>
    </row>
    <row r="4825" customFormat="false" ht="11.25" hidden="false" customHeight="true" outlineLevel="0" collapsed="false">
      <c r="K4825" s="0" t="n">
        <v>2015</v>
      </c>
      <c r="L4825" s="0" t="n">
        <v>96</v>
      </c>
      <c r="M4825" s="0" t="n">
        <v>3</v>
      </c>
      <c r="N4825" s="0" t="n">
        <v>61230</v>
      </c>
      <c r="O4825" s="0" t="n">
        <v>1120</v>
      </c>
      <c r="P4825" s="346" t="n">
        <v>4</v>
      </c>
      <c r="Q4825" s="346" t="str">
        <f aca="false">N4825&amp;" "&amp;O4825</f>
        <v>61230 1120</v>
      </c>
      <c r="R4825" s="346" t="str">
        <f aca="false">N4825&amp;" "&amp;M4825&amp;" "&amp;O4825</f>
        <v>61230 3 1120</v>
      </c>
    </row>
    <row r="4826" customFormat="false" ht="11.25" hidden="false" customHeight="true" outlineLevel="0" collapsed="false">
      <c r="K4826" s="0" t="n">
        <v>2015</v>
      </c>
      <c r="L4826" s="0" t="n">
        <v>96</v>
      </c>
      <c r="M4826" s="0" t="n">
        <v>3</v>
      </c>
      <c r="N4826" s="0" t="n">
        <v>61310</v>
      </c>
      <c r="O4826" s="0" t="n">
        <v>1120</v>
      </c>
      <c r="P4826" s="346" t="n">
        <v>3.75</v>
      </c>
      <c r="Q4826" s="346" t="str">
        <f aca="false">N4826&amp;" "&amp;O4826</f>
        <v>61310 1120</v>
      </c>
      <c r="R4826" s="346" t="str">
        <f aca="false">N4826&amp;" "&amp;M4826&amp;" "&amp;O4826</f>
        <v>61310 3 1120</v>
      </c>
    </row>
    <row r="4827" customFormat="false" ht="11.25" hidden="false" customHeight="true" outlineLevel="0" collapsed="false">
      <c r="K4827" s="0" t="n">
        <v>2015</v>
      </c>
      <c r="L4827" s="0" t="n">
        <v>96</v>
      </c>
      <c r="M4827" s="0" t="n">
        <v>3</v>
      </c>
      <c r="N4827" s="0" t="n">
        <v>61310</v>
      </c>
      <c r="O4827" s="0" t="n">
        <v>1150</v>
      </c>
      <c r="P4827" s="346" t="n">
        <v>2.25</v>
      </c>
      <c r="Q4827" s="346" t="str">
        <f aca="false">N4827&amp;" "&amp;O4827</f>
        <v>61310 1150</v>
      </c>
      <c r="R4827" s="346" t="str">
        <f aca="false">N4827&amp;" "&amp;M4827&amp;" "&amp;O4827</f>
        <v>61310 3 1150</v>
      </c>
    </row>
    <row r="4828" customFormat="false" ht="11.25" hidden="false" customHeight="true" outlineLevel="0" collapsed="false">
      <c r="K4828" s="0" t="n">
        <v>2015</v>
      </c>
      <c r="L4828" s="0" t="n">
        <v>96</v>
      </c>
      <c r="M4828" s="0" t="n">
        <v>3</v>
      </c>
      <c r="N4828" s="0" t="n">
        <v>61320</v>
      </c>
      <c r="O4828" s="0" t="n">
        <v>1122</v>
      </c>
      <c r="P4828" s="346" t="n">
        <v>3</v>
      </c>
      <c r="Q4828" s="346" t="str">
        <f aca="false">N4828&amp;" "&amp;O4828</f>
        <v>61320 1122</v>
      </c>
      <c r="R4828" s="346" t="str">
        <f aca="false">N4828&amp;" "&amp;M4828&amp;" "&amp;O4828</f>
        <v>61320 3 1122</v>
      </c>
    </row>
    <row r="4829" customFormat="false" ht="11.25" hidden="false" customHeight="true" outlineLevel="0" collapsed="false">
      <c r="K4829" s="0" t="n">
        <v>2015</v>
      </c>
      <c r="L4829" s="0" t="n">
        <v>96</v>
      </c>
      <c r="M4829" s="0" t="n">
        <v>3</v>
      </c>
      <c r="N4829" s="0" t="n">
        <v>61320</v>
      </c>
      <c r="O4829" s="0" t="n">
        <v>1150</v>
      </c>
      <c r="P4829" s="346" t="n">
        <v>2</v>
      </c>
      <c r="Q4829" s="346" t="str">
        <f aca="false">N4829&amp;" "&amp;O4829</f>
        <v>61320 1150</v>
      </c>
      <c r="R4829" s="346" t="str">
        <f aca="false">N4829&amp;" "&amp;M4829&amp;" "&amp;O4829</f>
        <v>61320 3 1150</v>
      </c>
    </row>
    <row r="4830" customFormat="false" ht="11.25" hidden="false" customHeight="true" outlineLevel="0" collapsed="false">
      <c r="K4830" s="0" t="n">
        <v>2015</v>
      </c>
      <c r="L4830" s="0" t="n">
        <v>96</v>
      </c>
      <c r="M4830" s="0" t="n">
        <v>3</v>
      </c>
      <c r="N4830" s="0" t="n">
        <v>61410</v>
      </c>
      <c r="O4830" s="0" t="n">
        <v>1126</v>
      </c>
      <c r="P4830" s="346" t="n">
        <v>6</v>
      </c>
      <c r="Q4830" s="346" t="str">
        <f aca="false">N4830&amp;" "&amp;O4830</f>
        <v>61410 1126</v>
      </c>
      <c r="R4830" s="346" t="str">
        <f aca="false">N4830&amp;" "&amp;M4830&amp;" "&amp;O4830</f>
        <v>61410 3 1126</v>
      </c>
    </row>
    <row r="4831" customFormat="false" ht="11.25" hidden="false" customHeight="true" outlineLevel="0" collapsed="false">
      <c r="K4831" s="0" t="n">
        <v>2015</v>
      </c>
      <c r="L4831" s="0" t="n">
        <v>96</v>
      </c>
      <c r="M4831" s="0" t="n">
        <v>3</v>
      </c>
      <c r="N4831" s="0" t="n">
        <v>61410</v>
      </c>
      <c r="O4831" s="0" t="n">
        <v>1127</v>
      </c>
      <c r="P4831" s="346" t="n">
        <v>4</v>
      </c>
      <c r="Q4831" s="346" t="str">
        <f aca="false">N4831&amp;" "&amp;O4831</f>
        <v>61410 1127</v>
      </c>
      <c r="R4831" s="346" t="str">
        <f aca="false">N4831&amp;" "&amp;M4831&amp;" "&amp;O4831</f>
        <v>61410 3 1127</v>
      </c>
    </row>
    <row r="4832" customFormat="false" ht="11.25" hidden="false" customHeight="true" outlineLevel="0" collapsed="false">
      <c r="K4832" s="0" t="n">
        <v>2015</v>
      </c>
      <c r="L4832" s="0" t="n">
        <v>96</v>
      </c>
      <c r="M4832" s="0" t="n">
        <v>3</v>
      </c>
      <c r="N4832" s="0" t="n">
        <v>61410</v>
      </c>
      <c r="O4832" s="0" t="n">
        <v>1150</v>
      </c>
      <c r="P4832" s="346" t="n">
        <v>9</v>
      </c>
      <c r="Q4832" s="346" t="str">
        <f aca="false">N4832&amp;" "&amp;O4832</f>
        <v>61410 1150</v>
      </c>
      <c r="R4832" s="346" t="str">
        <f aca="false">N4832&amp;" "&amp;M4832&amp;" "&amp;O4832</f>
        <v>61410 3 1150</v>
      </c>
    </row>
    <row r="4833" customFormat="false" ht="11.25" hidden="false" customHeight="true" outlineLevel="0" collapsed="false">
      <c r="K4833" s="0" t="n">
        <v>2015</v>
      </c>
      <c r="L4833" s="0" t="n">
        <v>96</v>
      </c>
      <c r="M4833" s="0" t="n">
        <v>9</v>
      </c>
      <c r="N4833" s="0" t="n">
        <v>61100</v>
      </c>
      <c r="O4833" s="0" t="n">
        <v>1120</v>
      </c>
      <c r="P4833" s="346" t="n">
        <v>30</v>
      </c>
      <c r="Q4833" s="346" t="str">
        <f aca="false">N4833&amp;" "&amp;O4833</f>
        <v>61100 1120</v>
      </c>
      <c r="R4833" s="346" t="str">
        <f aca="false">N4833&amp;" "&amp;M4833&amp;" "&amp;O4833</f>
        <v>61100 9 1120</v>
      </c>
    </row>
    <row r="4834" customFormat="false" ht="11.25" hidden="false" customHeight="true" outlineLevel="0" collapsed="false">
      <c r="K4834" s="0" t="n">
        <v>2015</v>
      </c>
      <c r="L4834" s="0" t="n">
        <v>96</v>
      </c>
      <c r="M4834" s="0" t="n">
        <v>9</v>
      </c>
      <c r="N4834" s="0" t="n">
        <v>61100</v>
      </c>
      <c r="O4834" s="0" t="n">
        <v>1151</v>
      </c>
      <c r="P4834" s="346" t="n">
        <v>22</v>
      </c>
      <c r="Q4834" s="346" t="str">
        <f aca="false">N4834&amp;" "&amp;O4834</f>
        <v>61100 1151</v>
      </c>
      <c r="R4834" s="346" t="str">
        <f aca="false">N4834&amp;" "&amp;M4834&amp;" "&amp;O4834</f>
        <v>61100 9 1151</v>
      </c>
    </row>
    <row r="4835" customFormat="false" ht="11.25" hidden="false" customHeight="true" outlineLevel="0" collapsed="false">
      <c r="K4835" s="0" t="n">
        <v>2015</v>
      </c>
      <c r="L4835" s="0" t="n">
        <v>96</v>
      </c>
      <c r="M4835" s="0" t="n">
        <v>9</v>
      </c>
      <c r="N4835" s="0" t="n">
        <v>62100</v>
      </c>
      <c r="O4835" s="0" t="n">
        <v>1110</v>
      </c>
      <c r="P4835" s="346" t="n">
        <v>0.4</v>
      </c>
      <c r="Q4835" s="346" t="str">
        <f aca="false">N4835&amp;" "&amp;O4835</f>
        <v>62100 1110</v>
      </c>
      <c r="R4835" s="346" t="str">
        <f aca="false">N4835&amp;" "&amp;M4835&amp;" "&amp;O4835</f>
        <v>62100 9 1110</v>
      </c>
    </row>
    <row r="4836" customFormat="false" ht="11.25" hidden="false" customHeight="true" outlineLevel="0" collapsed="false">
      <c r="K4836" s="0" t="n">
        <v>2015</v>
      </c>
      <c r="L4836" s="0" t="n">
        <v>96</v>
      </c>
      <c r="M4836" s="0" t="n">
        <v>9</v>
      </c>
      <c r="N4836" s="0" t="n">
        <v>62100</v>
      </c>
      <c r="O4836" s="0" t="n">
        <v>1111</v>
      </c>
      <c r="P4836" s="346" t="n">
        <v>8</v>
      </c>
      <c r="Q4836" s="346" t="str">
        <f aca="false">N4836&amp;" "&amp;O4836</f>
        <v>62100 1111</v>
      </c>
      <c r="R4836" s="346" t="str">
        <f aca="false">N4836&amp;" "&amp;M4836&amp;" "&amp;O4836</f>
        <v>62100 9 1111</v>
      </c>
    </row>
    <row r="4837" customFormat="false" ht="11.25" hidden="false" customHeight="true" outlineLevel="0" collapsed="false">
      <c r="K4837" s="0" t="n">
        <v>2015</v>
      </c>
      <c r="L4837" s="0" t="n">
        <v>96</v>
      </c>
      <c r="M4837" s="0" t="n">
        <v>9</v>
      </c>
      <c r="N4837" s="0" t="n">
        <v>62100</v>
      </c>
      <c r="O4837" s="0" t="n">
        <v>1112</v>
      </c>
      <c r="P4837" s="346" t="n">
        <v>0.75</v>
      </c>
      <c r="Q4837" s="346" t="str">
        <f aca="false">N4837&amp;" "&amp;O4837</f>
        <v>62100 1112</v>
      </c>
      <c r="R4837" s="346" t="str">
        <f aca="false">N4837&amp;" "&amp;M4837&amp;" "&amp;O4837</f>
        <v>62100 9 1112</v>
      </c>
    </row>
    <row r="4838" customFormat="false" ht="11.25" hidden="false" customHeight="true" outlineLevel="0" collapsed="false">
      <c r="K4838" s="0" t="n">
        <v>2015</v>
      </c>
      <c r="L4838" s="0" t="n">
        <v>96</v>
      </c>
      <c r="M4838" s="0" t="n">
        <v>9</v>
      </c>
      <c r="N4838" s="0" t="n">
        <v>62200</v>
      </c>
      <c r="O4838" s="0" t="n">
        <v>1131</v>
      </c>
      <c r="P4838" s="346" t="n">
        <v>13</v>
      </c>
      <c r="Q4838" s="346" t="str">
        <f aca="false">N4838&amp;" "&amp;O4838</f>
        <v>62200 1131</v>
      </c>
      <c r="R4838" s="346" t="str">
        <f aca="false">N4838&amp;" "&amp;M4838&amp;" "&amp;O4838</f>
        <v>62200 9 1131</v>
      </c>
    </row>
    <row r="4839" customFormat="false" ht="11.25" hidden="false" customHeight="true" outlineLevel="0" collapsed="false">
      <c r="K4839" s="0" t="n">
        <v>2015</v>
      </c>
      <c r="L4839" s="0" t="n">
        <v>97</v>
      </c>
      <c r="M4839" s="0" t="n">
        <v>9</v>
      </c>
      <c r="N4839" s="0" t="n">
        <v>64000</v>
      </c>
      <c r="O4839" s="0" t="n">
        <v>1190</v>
      </c>
      <c r="P4839" s="346" t="n">
        <v>39.06</v>
      </c>
      <c r="Q4839" s="346" t="str">
        <f aca="false">N4839&amp;" "&amp;O4839</f>
        <v>64000 1190</v>
      </c>
      <c r="R4839" s="346" t="str">
        <f aca="false">N4839&amp;" "&amp;M4839&amp;" "&amp;O4839</f>
        <v>64000 9 1190</v>
      </c>
    </row>
    <row r="4840" customFormat="false" ht="11.25" hidden="false" customHeight="true" outlineLevel="0" collapsed="false">
      <c r="K4840" s="0" t="n">
        <v>2015</v>
      </c>
      <c r="L4840" s="0" t="n">
        <v>97</v>
      </c>
      <c r="M4840" s="0" t="n">
        <v>3</v>
      </c>
      <c r="N4840" s="0" t="n">
        <v>61410</v>
      </c>
      <c r="O4840" s="0" t="n">
        <v>1126</v>
      </c>
      <c r="P4840" s="346" t="n">
        <v>4</v>
      </c>
      <c r="Q4840" s="346" t="str">
        <f aca="false">N4840&amp;" "&amp;O4840</f>
        <v>61410 1126</v>
      </c>
      <c r="R4840" s="346" t="str">
        <f aca="false">N4840&amp;" "&amp;M4840&amp;" "&amp;O4840</f>
        <v>61410 3 1126</v>
      </c>
    </row>
    <row r="4841" customFormat="false" ht="11.25" hidden="false" customHeight="true" outlineLevel="0" collapsed="false">
      <c r="K4841" s="0" t="n">
        <v>2015</v>
      </c>
      <c r="L4841" s="0" t="n">
        <v>97</v>
      </c>
      <c r="M4841" s="0" t="n">
        <v>9</v>
      </c>
      <c r="N4841" s="0" t="n">
        <v>65000</v>
      </c>
      <c r="O4841" s="0" t="n">
        <v>1190</v>
      </c>
      <c r="P4841" s="346" t="n">
        <v>46.88</v>
      </c>
      <c r="Q4841" s="346" t="str">
        <f aca="false">N4841&amp;" "&amp;O4841</f>
        <v>65000 1190</v>
      </c>
      <c r="R4841" s="346" t="str">
        <f aca="false">N4841&amp;" "&amp;M4841&amp;" "&amp;O4841</f>
        <v>65000 9 1190</v>
      </c>
    </row>
    <row r="4842" customFormat="false" ht="11.25" hidden="false" customHeight="true" outlineLevel="0" collapsed="false">
      <c r="K4842" s="0" t="n">
        <v>2015</v>
      </c>
      <c r="L4842" s="0" t="n">
        <v>97</v>
      </c>
      <c r="M4842" s="0" t="n">
        <v>9</v>
      </c>
      <c r="N4842" s="0" t="n">
        <v>68000</v>
      </c>
      <c r="O4842" s="0" t="n">
        <v>1110</v>
      </c>
      <c r="P4842" s="346" t="n">
        <v>1</v>
      </c>
      <c r="Q4842" s="346" t="str">
        <f aca="false">N4842&amp;" "&amp;O4842</f>
        <v>68000 1110</v>
      </c>
      <c r="R4842" s="346" t="str">
        <f aca="false">N4842&amp;" "&amp;M4842&amp;" "&amp;O4842</f>
        <v>68000 9 1110</v>
      </c>
    </row>
    <row r="4843" customFormat="false" ht="11.25" hidden="false" customHeight="true" outlineLevel="0" collapsed="false">
      <c r="K4843" s="0" t="n">
        <v>2015</v>
      </c>
      <c r="L4843" s="0" t="n">
        <v>97</v>
      </c>
      <c r="M4843" s="0" t="n">
        <v>9</v>
      </c>
      <c r="N4843" s="0" t="n">
        <v>68000</v>
      </c>
      <c r="O4843" s="0" t="n">
        <v>1120</v>
      </c>
      <c r="P4843" s="346" t="n">
        <v>4</v>
      </c>
      <c r="Q4843" s="346" t="str">
        <f aca="false">N4843&amp;" "&amp;O4843</f>
        <v>68000 1120</v>
      </c>
      <c r="R4843" s="346" t="str">
        <f aca="false">N4843&amp;" "&amp;M4843&amp;" "&amp;O4843</f>
        <v>68000 9 1120</v>
      </c>
    </row>
    <row r="4844" customFormat="false" ht="11.25" hidden="false" customHeight="true" outlineLevel="0" collapsed="false">
      <c r="K4844" s="0" t="n">
        <v>2015</v>
      </c>
      <c r="L4844" s="0" t="n">
        <v>97</v>
      </c>
      <c r="M4844" s="0" t="n">
        <v>9</v>
      </c>
      <c r="N4844" s="0" t="n">
        <v>68000</v>
      </c>
      <c r="O4844" s="0" t="n">
        <v>1141</v>
      </c>
      <c r="P4844" s="346" t="n">
        <v>6</v>
      </c>
      <c r="Q4844" s="346" t="str">
        <f aca="false">N4844&amp;" "&amp;O4844</f>
        <v>68000 1141</v>
      </c>
      <c r="R4844" s="346" t="str">
        <f aca="false">N4844&amp;" "&amp;M4844&amp;" "&amp;O4844</f>
        <v>68000 9 1141</v>
      </c>
    </row>
    <row r="4845" customFormat="false" ht="11.25" hidden="false" customHeight="true" outlineLevel="0" collapsed="false">
      <c r="K4845" s="0" t="n">
        <v>2015</v>
      </c>
      <c r="L4845" s="0" t="n">
        <v>97</v>
      </c>
      <c r="M4845" s="0" t="n">
        <v>3</v>
      </c>
      <c r="N4845" s="0" t="n">
        <v>61410</v>
      </c>
      <c r="O4845" s="0" t="n">
        <v>1127</v>
      </c>
      <c r="P4845" s="346" t="n">
        <v>3</v>
      </c>
      <c r="Q4845" s="346" t="str">
        <f aca="false">N4845&amp;" "&amp;O4845</f>
        <v>61410 1127</v>
      </c>
      <c r="R4845" s="346" t="str">
        <f aca="false">N4845&amp;" "&amp;M4845&amp;" "&amp;O4845</f>
        <v>61410 3 1127</v>
      </c>
    </row>
    <row r="4846" customFormat="false" ht="11.25" hidden="false" customHeight="true" outlineLevel="0" collapsed="false">
      <c r="K4846" s="0" t="n">
        <v>2015</v>
      </c>
      <c r="L4846" s="0" t="n">
        <v>97</v>
      </c>
      <c r="M4846" s="0" t="n">
        <v>3</v>
      </c>
      <c r="N4846" s="0" t="n">
        <v>61410</v>
      </c>
      <c r="O4846" s="0" t="n">
        <v>1150</v>
      </c>
      <c r="P4846" s="346" t="n">
        <v>7</v>
      </c>
      <c r="Q4846" s="346" t="str">
        <f aca="false">N4846&amp;" "&amp;O4846</f>
        <v>61410 1150</v>
      </c>
      <c r="R4846" s="346" t="str">
        <f aca="false">N4846&amp;" "&amp;M4846&amp;" "&amp;O4846</f>
        <v>61410 3 1150</v>
      </c>
    </row>
    <row r="4847" customFormat="false" ht="11.25" hidden="false" customHeight="true" outlineLevel="0" collapsed="false">
      <c r="K4847" s="0" t="n">
        <v>2015</v>
      </c>
      <c r="L4847" s="0" t="n">
        <v>97</v>
      </c>
      <c r="M4847" s="0" t="n">
        <v>9</v>
      </c>
      <c r="N4847" s="0" t="n">
        <v>61100</v>
      </c>
      <c r="O4847" s="0" t="n">
        <v>1120</v>
      </c>
      <c r="P4847" s="346" t="n">
        <v>9.07</v>
      </c>
      <c r="Q4847" s="346" t="str">
        <f aca="false">N4847&amp;" "&amp;O4847</f>
        <v>61100 1120</v>
      </c>
      <c r="R4847" s="346" t="str">
        <f aca="false">N4847&amp;" "&amp;M4847&amp;" "&amp;O4847</f>
        <v>61100 9 1120</v>
      </c>
    </row>
    <row r="4848" customFormat="false" ht="11.25" hidden="false" customHeight="true" outlineLevel="0" collapsed="false">
      <c r="K4848" s="0" t="n">
        <v>2015</v>
      </c>
      <c r="L4848" s="0" t="n">
        <v>97</v>
      </c>
      <c r="M4848" s="0" t="n">
        <v>9</v>
      </c>
      <c r="N4848" s="0" t="n">
        <v>61100</v>
      </c>
      <c r="O4848" s="0" t="n">
        <v>1151</v>
      </c>
      <c r="P4848" s="346" t="n">
        <v>6</v>
      </c>
      <c r="Q4848" s="346" t="str">
        <f aca="false">N4848&amp;" "&amp;O4848</f>
        <v>61100 1151</v>
      </c>
      <c r="R4848" s="346" t="str">
        <f aca="false">N4848&amp;" "&amp;M4848&amp;" "&amp;O4848</f>
        <v>61100 9 1151</v>
      </c>
    </row>
    <row r="4849" customFormat="false" ht="11.25" hidden="false" customHeight="true" outlineLevel="0" collapsed="false">
      <c r="K4849" s="0" t="n">
        <v>2015</v>
      </c>
      <c r="L4849" s="0" t="n">
        <v>97</v>
      </c>
      <c r="M4849" s="0" t="n">
        <v>9</v>
      </c>
      <c r="N4849" s="0" t="n">
        <v>61100</v>
      </c>
      <c r="O4849" s="0" t="n">
        <v>1520</v>
      </c>
      <c r="P4849" s="346" t="n">
        <v>2.07</v>
      </c>
      <c r="Q4849" s="346" t="str">
        <f aca="false">N4849&amp;" "&amp;O4849</f>
        <v>61100 1520</v>
      </c>
      <c r="R4849" s="346" t="str">
        <f aca="false">N4849&amp;" "&amp;M4849&amp;" "&amp;O4849</f>
        <v>61100 9 1520</v>
      </c>
    </row>
    <row r="4850" customFormat="false" ht="11.25" hidden="false" customHeight="true" outlineLevel="0" collapsed="false">
      <c r="K4850" s="0" t="n">
        <v>2015</v>
      </c>
      <c r="L4850" s="0" t="n">
        <v>97</v>
      </c>
      <c r="M4850" s="0" t="n">
        <v>9</v>
      </c>
      <c r="N4850" s="0" t="n">
        <v>62100</v>
      </c>
      <c r="O4850" s="0" t="n">
        <v>1111</v>
      </c>
      <c r="P4850" s="346" t="n">
        <v>7</v>
      </c>
      <c r="Q4850" s="346" t="str">
        <f aca="false">N4850&amp;" "&amp;O4850</f>
        <v>62100 1111</v>
      </c>
      <c r="R4850" s="346" t="str">
        <f aca="false">N4850&amp;" "&amp;M4850&amp;" "&amp;O4850</f>
        <v>62100 9 1111</v>
      </c>
    </row>
    <row r="4851" customFormat="false" ht="11.25" hidden="false" customHeight="true" outlineLevel="0" collapsed="false">
      <c r="K4851" s="0" t="n">
        <v>2015</v>
      </c>
      <c r="L4851" s="0" t="n">
        <v>97</v>
      </c>
      <c r="M4851" s="0" t="n">
        <v>9</v>
      </c>
      <c r="N4851" s="0" t="n">
        <v>62100</v>
      </c>
      <c r="O4851" s="0" t="n">
        <v>1112</v>
      </c>
      <c r="P4851" s="346" t="n">
        <v>1</v>
      </c>
      <c r="Q4851" s="346" t="str">
        <f aca="false">N4851&amp;" "&amp;O4851</f>
        <v>62100 1112</v>
      </c>
      <c r="R4851" s="346" t="str">
        <f aca="false">N4851&amp;" "&amp;M4851&amp;" "&amp;O4851</f>
        <v>62100 9 1112</v>
      </c>
    </row>
    <row r="4852" customFormat="false" ht="11.25" hidden="false" customHeight="true" outlineLevel="0" collapsed="false">
      <c r="K4852" s="0" t="n">
        <v>2015</v>
      </c>
      <c r="L4852" s="0" t="n">
        <v>97</v>
      </c>
      <c r="M4852" s="0" t="n">
        <v>9</v>
      </c>
      <c r="N4852" s="0" t="n">
        <v>62100</v>
      </c>
      <c r="O4852" s="0" t="n">
        <v>1150</v>
      </c>
      <c r="P4852" s="346" t="n">
        <v>4.6</v>
      </c>
      <c r="Q4852" s="346" t="str">
        <f aca="false">N4852&amp;" "&amp;O4852</f>
        <v>62100 1150</v>
      </c>
      <c r="R4852" s="346" t="str">
        <f aca="false">N4852&amp;" "&amp;M4852&amp;" "&amp;O4852</f>
        <v>62100 9 1150</v>
      </c>
    </row>
    <row r="4853" customFormat="false" ht="11.25" hidden="false" customHeight="true" outlineLevel="0" collapsed="false">
      <c r="K4853" s="0" t="n">
        <v>2015</v>
      </c>
      <c r="L4853" s="0" t="n">
        <v>97</v>
      </c>
      <c r="M4853" s="0" t="n">
        <v>9</v>
      </c>
      <c r="N4853" s="0" t="n">
        <v>62200</v>
      </c>
      <c r="O4853" s="0" t="n">
        <v>1131</v>
      </c>
      <c r="P4853" s="346" t="n">
        <v>12</v>
      </c>
      <c r="Q4853" s="346" t="str">
        <f aca="false">N4853&amp;" "&amp;O4853</f>
        <v>62200 1131</v>
      </c>
      <c r="R4853" s="346" t="str">
        <f aca="false">N4853&amp;" "&amp;M4853&amp;" "&amp;O4853</f>
        <v>62200 9 1131</v>
      </c>
    </row>
    <row r="4854" customFormat="false" ht="11.25" hidden="false" customHeight="true" outlineLevel="0" collapsed="false">
      <c r="K4854" s="0" t="n">
        <v>2015</v>
      </c>
      <c r="L4854" s="0" t="n">
        <v>97</v>
      </c>
      <c r="M4854" s="0" t="n">
        <v>9</v>
      </c>
      <c r="N4854" s="0" t="n">
        <v>62200</v>
      </c>
      <c r="O4854" s="0" t="n">
        <v>1132</v>
      </c>
      <c r="P4854" s="346" t="n">
        <v>1.25</v>
      </c>
      <c r="Q4854" s="346" t="str">
        <f aca="false">N4854&amp;" "&amp;O4854</f>
        <v>62200 1132</v>
      </c>
      <c r="R4854" s="346" t="str">
        <f aca="false">N4854&amp;" "&amp;M4854&amp;" "&amp;O4854</f>
        <v>62200 9 1132</v>
      </c>
    </row>
    <row r="4855" customFormat="false" ht="11.25" hidden="false" customHeight="true" outlineLevel="0" collapsed="false">
      <c r="K4855" s="0" t="n">
        <v>2015</v>
      </c>
      <c r="L4855" s="0" t="n">
        <v>97</v>
      </c>
      <c r="M4855" s="0" t="n">
        <v>9</v>
      </c>
      <c r="N4855" s="0" t="n">
        <v>63000</v>
      </c>
      <c r="O4855" s="0" t="n">
        <v>1110</v>
      </c>
      <c r="P4855" s="346" t="n">
        <v>0.5</v>
      </c>
      <c r="Q4855" s="346" t="str">
        <f aca="false">N4855&amp;" "&amp;O4855</f>
        <v>63000 1110</v>
      </c>
      <c r="R4855" s="346" t="str">
        <f aca="false">N4855&amp;" "&amp;M4855&amp;" "&amp;O4855</f>
        <v>63000 9 1110</v>
      </c>
    </row>
    <row r="4856" customFormat="false" ht="11.25" hidden="false" customHeight="true" outlineLevel="0" collapsed="false">
      <c r="K4856" s="0" t="n">
        <v>2015</v>
      </c>
      <c r="L4856" s="0" t="n">
        <v>97</v>
      </c>
      <c r="M4856" s="0" t="n">
        <v>9</v>
      </c>
      <c r="N4856" s="0" t="n">
        <v>63000</v>
      </c>
      <c r="O4856" s="0" t="n">
        <v>1150</v>
      </c>
      <c r="P4856" s="346" t="n">
        <v>0.5</v>
      </c>
      <c r="Q4856" s="346" t="str">
        <f aca="false">N4856&amp;" "&amp;O4856</f>
        <v>63000 1150</v>
      </c>
      <c r="R4856" s="346" t="str">
        <f aca="false">N4856&amp;" "&amp;M4856&amp;" "&amp;O4856</f>
        <v>63000 9 1150</v>
      </c>
    </row>
    <row r="4857" customFormat="false" ht="11.25" hidden="false" customHeight="true" outlineLevel="0" collapsed="false">
      <c r="K4857" s="0" t="n">
        <v>2015</v>
      </c>
      <c r="L4857" s="0" t="n">
        <v>97</v>
      </c>
      <c r="M4857" s="0" t="n">
        <v>9</v>
      </c>
      <c r="N4857" s="0" t="n">
        <v>63000</v>
      </c>
      <c r="O4857" s="0" t="n">
        <v>1160</v>
      </c>
      <c r="P4857" s="346" t="n">
        <v>5</v>
      </c>
      <c r="Q4857" s="346" t="str">
        <f aca="false">N4857&amp;" "&amp;O4857</f>
        <v>63000 1160</v>
      </c>
      <c r="R4857" s="346" t="str">
        <f aca="false">N4857&amp;" "&amp;M4857&amp;" "&amp;O4857</f>
        <v>63000 9 1160</v>
      </c>
    </row>
    <row r="4858" customFormat="false" ht="11.25" hidden="false" customHeight="true" outlineLevel="0" collapsed="false">
      <c r="K4858" s="0" t="n">
        <v>2015</v>
      </c>
      <c r="L4858" s="0" t="n">
        <v>97</v>
      </c>
      <c r="M4858" s="0" t="n">
        <v>9</v>
      </c>
      <c r="N4858" s="0" t="n">
        <v>63000</v>
      </c>
      <c r="O4858" s="0" t="n">
        <v>1170</v>
      </c>
      <c r="P4858" s="346" t="n">
        <v>84</v>
      </c>
      <c r="Q4858" s="346" t="str">
        <f aca="false">N4858&amp;" "&amp;O4858</f>
        <v>63000 1170</v>
      </c>
      <c r="R4858" s="346" t="str">
        <f aca="false">N4858&amp;" "&amp;M4858&amp;" "&amp;O4858</f>
        <v>63000 9 1170</v>
      </c>
    </row>
    <row r="4859" customFormat="false" ht="11.25" hidden="false" customHeight="true" outlineLevel="0" collapsed="false">
      <c r="K4859" s="0" t="n">
        <v>2015</v>
      </c>
      <c r="L4859" s="0" t="n">
        <v>97</v>
      </c>
      <c r="M4859" s="0" t="n">
        <v>9</v>
      </c>
      <c r="N4859" s="0" t="n">
        <v>64000</v>
      </c>
      <c r="O4859" s="0" t="n">
        <v>1110</v>
      </c>
      <c r="P4859" s="346" t="n">
        <v>0.4</v>
      </c>
      <c r="Q4859" s="346" t="str">
        <f aca="false">N4859&amp;" "&amp;O4859</f>
        <v>64000 1110</v>
      </c>
      <c r="R4859" s="346" t="str">
        <f aca="false">N4859&amp;" "&amp;M4859&amp;" "&amp;O4859</f>
        <v>64000 9 1110</v>
      </c>
    </row>
    <row r="4860" customFormat="false" ht="11.25" hidden="false" customHeight="true" outlineLevel="0" collapsed="false">
      <c r="K4860" s="0" t="n">
        <v>2015</v>
      </c>
      <c r="L4860" s="0" t="n">
        <v>97</v>
      </c>
      <c r="M4860" s="0" t="n">
        <v>9</v>
      </c>
      <c r="N4860" s="0" t="n">
        <v>64000</v>
      </c>
      <c r="O4860" s="0" t="n">
        <v>1150</v>
      </c>
      <c r="P4860" s="346" t="n">
        <v>0.5</v>
      </c>
      <c r="Q4860" s="346" t="str">
        <f aca="false">N4860&amp;" "&amp;O4860</f>
        <v>64000 1150</v>
      </c>
      <c r="R4860" s="346" t="str">
        <f aca="false">N4860&amp;" "&amp;M4860&amp;" "&amp;O4860</f>
        <v>64000 9 1150</v>
      </c>
    </row>
    <row r="4861" customFormat="false" ht="11.25" hidden="false" customHeight="true" outlineLevel="0" collapsed="false">
      <c r="K4861" s="0" t="n">
        <v>2015</v>
      </c>
      <c r="L4861" s="0" t="n">
        <v>97</v>
      </c>
      <c r="M4861" s="0" t="n">
        <v>9</v>
      </c>
      <c r="N4861" s="0" t="n">
        <v>64000</v>
      </c>
      <c r="O4861" s="0" t="n">
        <v>1160</v>
      </c>
      <c r="P4861" s="346" t="n">
        <v>7.1</v>
      </c>
      <c r="Q4861" s="346" t="str">
        <f aca="false">N4861&amp;" "&amp;O4861</f>
        <v>64000 1160</v>
      </c>
      <c r="R4861" s="346" t="str">
        <f aca="false">N4861&amp;" "&amp;M4861&amp;" "&amp;O4861</f>
        <v>64000 9 1160</v>
      </c>
    </row>
    <row r="4862" customFormat="false" ht="11.25" hidden="false" customHeight="true" outlineLevel="0" collapsed="false">
      <c r="K4862" s="0" t="n">
        <v>2015</v>
      </c>
      <c r="L4862" s="0" t="n">
        <v>97</v>
      </c>
      <c r="M4862" s="0" t="n">
        <v>2</v>
      </c>
      <c r="N4862" s="0" t="n">
        <v>61100</v>
      </c>
      <c r="O4862" s="0" t="n">
        <v>1120</v>
      </c>
      <c r="P4862" s="346" t="n">
        <v>203.25</v>
      </c>
      <c r="Q4862" s="346" t="str">
        <f aca="false">N4862&amp;" "&amp;O4862</f>
        <v>61100 1120</v>
      </c>
      <c r="R4862" s="346" t="str">
        <f aca="false">N4862&amp;" "&amp;M4862&amp;" "&amp;O4862</f>
        <v>61100 2 1120</v>
      </c>
    </row>
    <row r="4863" customFormat="false" ht="11.25" hidden="false" customHeight="true" outlineLevel="0" collapsed="false">
      <c r="K4863" s="0" t="n">
        <v>2015</v>
      </c>
      <c r="L4863" s="0" t="n">
        <v>97</v>
      </c>
      <c r="M4863" s="0" t="n">
        <v>2</v>
      </c>
      <c r="N4863" s="0" t="n">
        <v>61100</v>
      </c>
      <c r="O4863" s="0" t="n">
        <v>1151</v>
      </c>
      <c r="P4863" s="346" t="n">
        <v>47.14</v>
      </c>
      <c r="Q4863" s="346" t="str">
        <f aca="false">N4863&amp;" "&amp;O4863</f>
        <v>61100 1151</v>
      </c>
      <c r="R4863" s="346" t="str">
        <f aca="false">N4863&amp;" "&amp;M4863&amp;" "&amp;O4863</f>
        <v>61100 2 1151</v>
      </c>
    </row>
    <row r="4864" customFormat="false" ht="11.25" hidden="false" customHeight="true" outlineLevel="0" collapsed="false">
      <c r="K4864" s="0" t="n">
        <v>2015</v>
      </c>
      <c r="L4864" s="0" t="n">
        <v>97</v>
      </c>
      <c r="M4864" s="0" t="n">
        <v>2</v>
      </c>
      <c r="N4864" s="0" t="n">
        <v>61100</v>
      </c>
      <c r="O4864" s="0" t="n">
        <v>1520</v>
      </c>
      <c r="P4864" s="346" t="n">
        <v>14.5</v>
      </c>
      <c r="Q4864" s="346" t="str">
        <f aca="false">N4864&amp;" "&amp;O4864</f>
        <v>61100 1520</v>
      </c>
      <c r="R4864" s="346" t="str">
        <f aca="false">N4864&amp;" "&amp;M4864&amp;" "&amp;O4864</f>
        <v>61100 2 1520</v>
      </c>
    </row>
    <row r="4865" customFormat="false" ht="11.25" hidden="false" customHeight="true" outlineLevel="0" collapsed="false">
      <c r="K4865" s="0" t="n">
        <v>2015</v>
      </c>
      <c r="L4865" s="0" t="n">
        <v>97</v>
      </c>
      <c r="M4865" s="0" t="n">
        <v>2</v>
      </c>
      <c r="N4865" s="0" t="n">
        <v>61210</v>
      </c>
      <c r="O4865" s="0" t="n">
        <v>1120</v>
      </c>
      <c r="P4865" s="346" t="n">
        <v>9</v>
      </c>
      <c r="Q4865" s="346" t="str">
        <f aca="false">N4865&amp;" "&amp;O4865</f>
        <v>61210 1120</v>
      </c>
      <c r="R4865" s="346" t="str">
        <f aca="false">N4865&amp;" "&amp;M4865&amp;" "&amp;O4865</f>
        <v>61210 2 1120</v>
      </c>
    </row>
    <row r="4866" customFormat="false" ht="11.25" hidden="false" customHeight="true" outlineLevel="0" collapsed="false">
      <c r="K4866" s="0" t="n">
        <v>2015</v>
      </c>
      <c r="L4866" s="0" t="n">
        <v>97</v>
      </c>
      <c r="M4866" s="0" t="n">
        <v>2</v>
      </c>
      <c r="N4866" s="0" t="n">
        <v>61210</v>
      </c>
      <c r="O4866" s="0" t="n">
        <v>1520</v>
      </c>
      <c r="P4866" s="346" t="n">
        <v>0.82</v>
      </c>
      <c r="Q4866" s="346" t="str">
        <f aca="false">N4866&amp;" "&amp;O4866</f>
        <v>61210 1520</v>
      </c>
      <c r="R4866" s="346" t="str">
        <f aca="false">N4866&amp;" "&amp;M4866&amp;" "&amp;O4866</f>
        <v>61210 2 1520</v>
      </c>
    </row>
    <row r="4867" customFormat="false" ht="11.25" hidden="false" customHeight="true" outlineLevel="0" collapsed="false">
      <c r="K4867" s="0" t="n">
        <v>2015</v>
      </c>
      <c r="L4867" s="0" t="n">
        <v>97</v>
      </c>
      <c r="M4867" s="0" t="n">
        <v>2</v>
      </c>
      <c r="N4867" s="0" t="n">
        <v>61220</v>
      </c>
      <c r="O4867" s="0" t="n">
        <v>1130</v>
      </c>
      <c r="P4867" s="346" t="n">
        <v>2</v>
      </c>
      <c r="Q4867" s="346" t="str">
        <f aca="false">N4867&amp;" "&amp;O4867</f>
        <v>61220 1130</v>
      </c>
      <c r="R4867" s="346" t="str">
        <f aca="false">N4867&amp;" "&amp;M4867&amp;" "&amp;O4867</f>
        <v>61220 2 1130</v>
      </c>
    </row>
    <row r="4868" customFormat="false" ht="11.25" hidden="false" customHeight="true" outlineLevel="0" collapsed="false">
      <c r="K4868" s="0" t="n">
        <v>2015</v>
      </c>
      <c r="L4868" s="0" t="n">
        <v>97</v>
      </c>
      <c r="M4868" s="0" t="n">
        <v>2</v>
      </c>
      <c r="N4868" s="0" t="n">
        <v>61230</v>
      </c>
      <c r="O4868" s="0" t="n">
        <v>1120</v>
      </c>
      <c r="P4868" s="346" t="n">
        <v>3.48</v>
      </c>
      <c r="Q4868" s="346" t="str">
        <f aca="false">N4868&amp;" "&amp;O4868</f>
        <v>61230 1120</v>
      </c>
      <c r="R4868" s="346" t="str">
        <f aca="false">N4868&amp;" "&amp;M4868&amp;" "&amp;O4868</f>
        <v>61230 2 1120</v>
      </c>
    </row>
    <row r="4869" customFormat="false" ht="11.25" hidden="false" customHeight="true" outlineLevel="0" collapsed="false">
      <c r="K4869" s="0" t="n">
        <v>2015</v>
      </c>
      <c r="L4869" s="0" t="n">
        <v>97</v>
      </c>
      <c r="M4869" s="0" t="n">
        <v>2</v>
      </c>
      <c r="N4869" s="0" t="n">
        <v>61230</v>
      </c>
      <c r="O4869" s="0" t="n">
        <v>1150</v>
      </c>
      <c r="P4869" s="346" t="n">
        <v>0.5</v>
      </c>
      <c r="Q4869" s="346" t="str">
        <f aca="false">N4869&amp;" "&amp;O4869</f>
        <v>61230 1150</v>
      </c>
      <c r="R4869" s="346" t="str">
        <f aca="false">N4869&amp;" "&amp;M4869&amp;" "&amp;O4869</f>
        <v>61230 2 1150</v>
      </c>
    </row>
    <row r="4870" customFormat="false" ht="11.25" hidden="false" customHeight="true" outlineLevel="0" collapsed="false">
      <c r="K4870" s="0" t="n">
        <v>2015</v>
      </c>
      <c r="L4870" s="0" t="n">
        <v>97</v>
      </c>
      <c r="M4870" s="0" t="n">
        <v>2</v>
      </c>
      <c r="N4870" s="0" t="n">
        <v>61310</v>
      </c>
      <c r="O4870" s="0" t="n">
        <v>1120</v>
      </c>
      <c r="P4870" s="346" t="n">
        <v>3.7</v>
      </c>
      <c r="Q4870" s="346" t="str">
        <f aca="false">N4870&amp;" "&amp;O4870</f>
        <v>61310 1120</v>
      </c>
      <c r="R4870" s="346" t="str">
        <f aca="false">N4870&amp;" "&amp;M4870&amp;" "&amp;O4870</f>
        <v>61310 2 1120</v>
      </c>
    </row>
    <row r="4871" customFormat="false" ht="11.25" hidden="false" customHeight="true" outlineLevel="0" collapsed="false">
      <c r="K4871" s="0" t="n">
        <v>2015</v>
      </c>
      <c r="L4871" s="0" t="n">
        <v>97</v>
      </c>
      <c r="M4871" s="0" t="n">
        <v>2</v>
      </c>
      <c r="N4871" s="0" t="n">
        <v>61310</v>
      </c>
      <c r="O4871" s="0" t="n">
        <v>1150</v>
      </c>
      <c r="P4871" s="346" t="n">
        <v>1.8</v>
      </c>
      <c r="Q4871" s="346" t="str">
        <f aca="false">N4871&amp;" "&amp;O4871</f>
        <v>61310 1150</v>
      </c>
      <c r="R4871" s="346" t="str">
        <f aca="false">N4871&amp;" "&amp;M4871&amp;" "&amp;O4871</f>
        <v>61310 2 1150</v>
      </c>
    </row>
    <row r="4872" customFormat="false" ht="11.25" hidden="false" customHeight="true" outlineLevel="0" collapsed="false">
      <c r="K4872" s="0" t="n">
        <v>2015</v>
      </c>
      <c r="L4872" s="0" t="n">
        <v>97</v>
      </c>
      <c r="M4872" s="0" t="n">
        <v>2</v>
      </c>
      <c r="N4872" s="0" t="n">
        <v>61320</v>
      </c>
      <c r="O4872" s="0" t="n">
        <v>1122</v>
      </c>
      <c r="P4872" s="346" t="n">
        <v>7</v>
      </c>
      <c r="Q4872" s="346" t="str">
        <f aca="false">N4872&amp;" "&amp;O4872</f>
        <v>61320 1122</v>
      </c>
      <c r="R4872" s="346" t="str">
        <f aca="false">N4872&amp;" "&amp;M4872&amp;" "&amp;O4872</f>
        <v>61320 2 1122</v>
      </c>
    </row>
    <row r="4873" customFormat="false" ht="11.25" hidden="false" customHeight="true" outlineLevel="0" collapsed="false">
      <c r="K4873" s="0" t="n">
        <v>2015</v>
      </c>
      <c r="L4873" s="0" t="n">
        <v>97</v>
      </c>
      <c r="M4873" s="0" t="n">
        <v>2</v>
      </c>
      <c r="N4873" s="0" t="n">
        <v>61320</v>
      </c>
      <c r="O4873" s="0" t="n">
        <v>1140</v>
      </c>
      <c r="P4873" s="346" t="n">
        <v>1</v>
      </c>
      <c r="Q4873" s="346" t="str">
        <f aca="false">N4873&amp;" "&amp;O4873</f>
        <v>61320 1140</v>
      </c>
      <c r="R4873" s="346" t="str">
        <f aca="false">N4873&amp;" "&amp;M4873&amp;" "&amp;O4873</f>
        <v>61320 2 1140</v>
      </c>
    </row>
    <row r="4874" customFormat="false" ht="11.25" hidden="false" customHeight="true" outlineLevel="0" collapsed="false">
      <c r="K4874" s="0" t="n">
        <v>2015</v>
      </c>
      <c r="L4874" s="0" t="n">
        <v>97</v>
      </c>
      <c r="M4874" s="0" t="n">
        <v>2</v>
      </c>
      <c r="N4874" s="0" t="n">
        <v>61410</v>
      </c>
      <c r="O4874" s="0" t="n">
        <v>1126</v>
      </c>
      <c r="P4874" s="346" t="n">
        <v>9</v>
      </c>
      <c r="Q4874" s="346" t="str">
        <f aca="false">N4874&amp;" "&amp;O4874</f>
        <v>61410 1126</v>
      </c>
      <c r="R4874" s="346" t="str">
        <f aca="false">N4874&amp;" "&amp;M4874&amp;" "&amp;O4874</f>
        <v>61410 2 1126</v>
      </c>
    </row>
    <row r="4875" customFormat="false" ht="11.25" hidden="false" customHeight="true" outlineLevel="0" collapsed="false">
      <c r="K4875" s="0" t="n">
        <v>2015</v>
      </c>
      <c r="L4875" s="0" t="n">
        <v>97</v>
      </c>
      <c r="M4875" s="0" t="n">
        <v>2</v>
      </c>
      <c r="N4875" s="0" t="n">
        <v>61410</v>
      </c>
      <c r="O4875" s="0" t="n">
        <v>1127</v>
      </c>
      <c r="P4875" s="346" t="n">
        <v>1</v>
      </c>
      <c r="Q4875" s="346" t="str">
        <f aca="false">N4875&amp;" "&amp;O4875</f>
        <v>61410 1127</v>
      </c>
      <c r="R4875" s="346" t="str">
        <f aca="false">N4875&amp;" "&amp;M4875&amp;" "&amp;O4875</f>
        <v>61410 2 1127</v>
      </c>
    </row>
    <row r="4876" customFormat="false" ht="11.25" hidden="false" customHeight="true" outlineLevel="0" collapsed="false">
      <c r="K4876" s="0" t="n">
        <v>2015</v>
      </c>
      <c r="L4876" s="0" t="n">
        <v>97</v>
      </c>
      <c r="M4876" s="0" t="n">
        <v>2</v>
      </c>
      <c r="N4876" s="0" t="n">
        <v>61410</v>
      </c>
      <c r="O4876" s="0" t="n">
        <v>1150</v>
      </c>
      <c r="P4876" s="346" t="n">
        <v>14</v>
      </c>
      <c r="Q4876" s="346" t="str">
        <f aca="false">N4876&amp;" "&amp;O4876</f>
        <v>61410 1150</v>
      </c>
      <c r="R4876" s="346" t="str">
        <f aca="false">N4876&amp;" "&amp;M4876&amp;" "&amp;O4876</f>
        <v>61410 2 1150</v>
      </c>
    </row>
    <row r="4877" customFormat="false" ht="11.25" hidden="false" customHeight="true" outlineLevel="0" collapsed="false">
      <c r="K4877" s="0" t="n">
        <v>2015</v>
      </c>
      <c r="L4877" s="0" t="n">
        <v>97</v>
      </c>
      <c r="M4877" s="0" t="n">
        <v>3</v>
      </c>
      <c r="N4877" s="0" t="n">
        <v>61100</v>
      </c>
      <c r="O4877" s="0" t="n">
        <v>1120</v>
      </c>
      <c r="P4877" s="346" t="n">
        <v>99</v>
      </c>
      <c r="Q4877" s="346" t="str">
        <f aca="false">N4877&amp;" "&amp;O4877</f>
        <v>61100 1120</v>
      </c>
      <c r="R4877" s="346" t="str">
        <f aca="false">N4877&amp;" "&amp;M4877&amp;" "&amp;O4877</f>
        <v>61100 3 1120</v>
      </c>
    </row>
    <row r="4878" customFormat="false" ht="11.25" hidden="false" customHeight="true" outlineLevel="0" collapsed="false">
      <c r="K4878" s="0" t="n">
        <v>2015</v>
      </c>
      <c r="L4878" s="0" t="n">
        <v>97</v>
      </c>
      <c r="M4878" s="0" t="n">
        <v>3</v>
      </c>
      <c r="N4878" s="0" t="n">
        <v>61100</v>
      </c>
      <c r="O4878" s="0" t="n">
        <v>1151</v>
      </c>
      <c r="P4878" s="346" t="n">
        <v>11</v>
      </c>
      <c r="Q4878" s="346" t="str">
        <f aca="false">N4878&amp;" "&amp;O4878</f>
        <v>61100 1151</v>
      </c>
      <c r="R4878" s="346" t="str">
        <f aca="false">N4878&amp;" "&amp;M4878&amp;" "&amp;O4878</f>
        <v>61100 3 1151</v>
      </c>
    </row>
    <row r="4879" customFormat="false" ht="11.25" hidden="false" customHeight="true" outlineLevel="0" collapsed="false">
      <c r="K4879" s="0" t="n">
        <v>2015</v>
      </c>
      <c r="L4879" s="0" t="n">
        <v>97</v>
      </c>
      <c r="M4879" s="0" t="n">
        <v>3</v>
      </c>
      <c r="N4879" s="0" t="n">
        <v>61100</v>
      </c>
      <c r="O4879" s="0" t="n">
        <v>1520</v>
      </c>
      <c r="P4879" s="346" t="n">
        <v>8.35</v>
      </c>
      <c r="Q4879" s="346" t="str">
        <f aca="false">N4879&amp;" "&amp;O4879</f>
        <v>61100 1520</v>
      </c>
      <c r="R4879" s="346" t="str">
        <f aca="false">N4879&amp;" "&amp;M4879&amp;" "&amp;O4879</f>
        <v>61100 3 1520</v>
      </c>
    </row>
    <row r="4880" customFormat="false" ht="11.25" hidden="false" customHeight="true" outlineLevel="0" collapsed="false">
      <c r="K4880" s="0" t="n">
        <v>2015</v>
      </c>
      <c r="L4880" s="0" t="n">
        <v>97</v>
      </c>
      <c r="M4880" s="0" t="n">
        <v>3</v>
      </c>
      <c r="N4880" s="0" t="n">
        <v>61210</v>
      </c>
      <c r="O4880" s="0" t="n">
        <v>1120</v>
      </c>
      <c r="P4880" s="346" t="n">
        <v>4</v>
      </c>
      <c r="Q4880" s="346" t="str">
        <f aca="false">N4880&amp;" "&amp;O4880</f>
        <v>61210 1120</v>
      </c>
      <c r="R4880" s="346" t="str">
        <f aca="false">N4880&amp;" "&amp;M4880&amp;" "&amp;O4880</f>
        <v>61210 3 1120</v>
      </c>
    </row>
    <row r="4881" customFormat="false" ht="11.25" hidden="false" customHeight="true" outlineLevel="0" collapsed="false">
      <c r="K4881" s="0" t="n">
        <v>2015</v>
      </c>
      <c r="L4881" s="0" t="n">
        <v>97</v>
      </c>
      <c r="M4881" s="0" t="n">
        <v>3</v>
      </c>
      <c r="N4881" s="0" t="n">
        <v>61210</v>
      </c>
      <c r="O4881" s="0" t="n">
        <v>1150</v>
      </c>
      <c r="P4881" s="346" t="n">
        <v>3</v>
      </c>
      <c r="Q4881" s="346" t="str">
        <f aca="false">N4881&amp;" "&amp;O4881</f>
        <v>61210 1150</v>
      </c>
      <c r="R4881" s="346" t="str">
        <f aca="false">N4881&amp;" "&amp;M4881&amp;" "&amp;O4881</f>
        <v>61210 3 1150</v>
      </c>
    </row>
    <row r="4882" customFormat="false" ht="11.25" hidden="false" customHeight="true" outlineLevel="0" collapsed="false">
      <c r="K4882" s="0" t="n">
        <v>2015</v>
      </c>
      <c r="L4882" s="0" t="n">
        <v>97</v>
      </c>
      <c r="M4882" s="0" t="n">
        <v>3</v>
      </c>
      <c r="N4882" s="0" t="n">
        <v>61210</v>
      </c>
      <c r="O4882" s="0" t="n">
        <v>1520</v>
      </c>
      <c r="P4882" s="346" t="n">
        <v>0.01</v>
      </c>
      <c r="Q4882" s="346" t="str">
        <f aca="false">N4882&amp;" "&amp;O4882</f>
        <v>61210 1520</v>
      </c>
      <c r="R4882" s="346" t="str">
        <f aca="false">N4882&amp;" "&amp;M4882&amp;" "&amp;O4882</f>
        <v>61210 3 1520</v>
      </c>
    </row>
    <row r="4883" customFormat="false" ht="11.25" hidden="false" customHeight="true" outlineLevel="0" collapsed="false">
      <c r="K4883" s="0" t="n">
        <v>2015</v>
      </c>
      <c r="L4883" s="0" t="n">
        <v>97</v>
      </c>
      <c r="M4883" s="0" t="n">
        <v>3</v>
      </c>
      <c r="N4883" s="0" t="n">
        <v>61230</v>
      </c>
      <c r="O4883" s="0" t="n">
        <v>1120</v>
      </c>
      <c r="P4883" s="346" t="n">
        <v>7.83</v>
      </c>
      <c r="Q4883" s="346" t="str">
        <f aca="false">N4883&amp;" "&amp;O4883</f>
        <v>61230 1120</v>
      </c>
      <c r="R4883" s="346" t="str">
        <f aca="false">N4883&amp;" "&amp;M4883&amp;" "&amp;O4883</f>
        <v>61230 3 1120</v>
      </c>
    </row>
    <row r="4884" customFormat="false" ht="11.25" hidden="false" customHeight="true" outlineLevel="0" collapsed="false">
      <c r="K4884" s="0" t="n">
        <v>2015</v>
      </c>
      <c r="L4884" s="0" t="n">
        <v>97</v>
      </c>
      <c r="M4884" s="0" t="n">
        <v>3</v>
      </c>
      <c r="N4884" s="0" t="n">
        <v>61230</v>
      </c>
      <c r="O4884" s="0" t="n">
        <v>1150</v>
      </c>
      <c r="P4884" s="346" t="n">
        <v>0.5</v>
      </c>
      <c r="Q4884" s="346" t="str">
        <f aca="false">N4884&amp;" "&amp;O4884</f>
        <v>61230 1150</v>
      </c>
      <c r="R4884" s="346" t="str">
        <f aca="false">N4884&amp;" "&amp;M4884&amp;" "&amp;O4884</f>
        <v>61230 3 1150</v>
      </c>
    </row>
    <row r="4885" customFormat="false" ht="11.25" hidden="false" customHeight="true" outlineLevel="0" collapsed="false">
      <c r="K4885" s="0" t="n">
        <v>2015</v>
      </c>
      <c r="L4885" s="0" t="n">
        <v>97</v>
      </c>
      <c r="M4885" s="0" t="n">
        <v>3</v>
      </c>
      <c r="N4885" s="0" t="n">
        <v>61310</v>
      </c>
      <c r="O4885" s="0" t="n">
        <v>1120</v>
      </c>
      <c r="P4885" s="346" t="n">
        <v>2.3</v>
      </c>
      <c r="Q4885" s="346" t="str">
        <f aca="false">N4885&amp;" "&amp;O4885</f>
        <v>61310 1120</v>
      </c>
      <c r="R4885" s="346" t="str">
        <f aca="false">N4885&amp;" "&amp;M4885&amp;" "&amp;O4885</f>
        <v>61310 3 1120</v>
      </c>
    </row>
    <row r="4886" customFormat="false" ht="11.25" hidden="false" customHeight="true" outlineLevel="0" collapsed="false">
      <c r="K4886" s="0" t="n">
        <v>2015</v>
      </c>
      <c r="L4886" s="0" t="n">
        <v>97</v>
      </c>
      <c r="M4886" s="0" t="n">
        <v>3</v>
      </c>
      <c r="N4886" s="0" t="n">
        <v>61310</v>
      </c>
      <c r="O4886" s="0" t="n">
        <v>1150</v>
      </c>
      <c r="P4886" s="346" t="n">
        <v>1.4</v>
      </c>
      <c r="Q4886" s="346" t="str">
        <f aca="false">N4886&amp;" "&amp;O4886</f>
        <v>61310 1150</v>
      </c>
      <c r="R4886" s="346" t="str">
        <f aca="false">N4886&amp;" "&amp;M4886&amp;" "&amp;O4886</f>
        <v>61310 3 1150</v>
      </c>
    </row>
    <row r="4887" customFormat="false" ht="11.25" hidden="false" customHeight="true" outlineLevel="0" collapsed="false">
      <c r="K4887" s="0" t="n">
        <v>2015</v>
      </c>
      <c r="L4887" s="0" t="n">
        <v>97</v>
      </c>
      <c r="M4887" s="0" t="n">
        <v>3</v>
      </c>
      <c r="N4887" s="0" t="n">
        <v>61320</v>
      </c>
      <c r="O4887" s="0" t="n">
        <v>1122</v>
      </c>
      <c r="P4887" s="346" t="n">
        <v>3</v>
      </c>
      <c r="Q4887" s="346" t="str">
        <f aca="false">N4887&amp;" "&amp;O4887</f>
        <v>61320 1122</v>
      </c>
      <c r="R4887" s="346" t="str">
        <f aca="false">N4887&amp;" "&amp;M4887&amp;" "&amp;O4887</f>
        <v>61320 3 1122</v>
      </c>
    </row>
    <row r="4888" customFormat="false" ht="11.25" hidden="false" customHeight="true" outlineLevel="0" collapsed="false">
      <c r="K4888" s="0" t="n">
        <v>2015</v>
      </c>
      <c r="L4888" s="0" t="n">
        <v>97</v>
      </c>
      <c r="M4888" s="0" t="n">
        <v>9</v>
      </c>
      <c r="N4888" s="0" t="n">
        <v>65000</v>
      </c>
      <c r="O4888" s="0" t="n">
        <v>1110</v>
      </c>
      <c r="P4888" s="346" t="n">
        <v>1.1</v>
      </c>
      <c r="Q4888" s="346" t="str">
        <f aca="false">N4888&amp;" "&amp;O4888</f>
        <v>65000 1110</v>
      </c>
      <c r="R4888" s="346" t="str">
        <f aca="false">N4888&amp;" "&amp;M4888&amp;" "&amp;O4888</f>
        <v>65000 9 1110</v>
      </c>
    </row>
    <row r="4889" customFormat="false" ht="11.25" hidden="false" customHeight="true" outlineLevel="0" collapsed="false">
      <c r="K4889" s="0" t="n">
        <v>2015</v>
      </c>
      <c r="L4889" s="0" t="n">
        <v>98</v>
      </c>
      <c r="M4889" s="0" t="n">
        <v>9</v>
      </c>
      <c r="N4889" s="0" t="n">
        <v>66000</v>
      </c>
      <c r="O4889" s="0" t="n">
        <v>1110</v>
      </c>
      <c r="P4889" s="346" t="n">
        <v>1</v>
      </c>
      <c r="Q4889" s="346" t="str">
        <f aca="false">N4889&amp;" "&amp;O4889</f>
        <v>66000 1110</v>
      </c>
      <c r="R4889" s="346" t="str">
        <f aca="false">N4889&amp;" "&amp;M4889&amp;" "&amp;O4889</f>
        <v>66000 9 1110</v>
      </c>
    </row>
    <row r="4890" customFormat="false" ht="11.25" hidden="false" customHeight="true" outlineLevel="0" collapsed="false">
      <c r="K4890" s="0" t="n">
        <v>2015</v>
      </c>
      <c r="L4890" s="0" t="n">
        <v>98</v>
      </c>
      <c r="M4890" s="0" t="n">
        <v>9</v>
      </c>
      <c r="N4890" s="0" t="n">
        <v>65000</v>
      </c>
      <c r="O4890" s="0" t="n">
        <v>1190</v>
      </c>
      <c r="P4890" s="346" t="n">
        <v>25</v>
      </c>
      <c r="Q4890" s="346" t="str">
        <f aca="false">N4890&amp;" "&amp;O4890</f>
        <v>65000 1190</v>
      </c>
      <c r="R4890" s="346" t="str">
        <f aca="false">N4890&amp;" "&amp;M4890&amp;" "&amp;O4890</f>
        <v>65000 9 1190</v>
      </c>
    </row>
    <row r="4891" customFormat="false" ht="11.25" hidden="false" customHeight="true" outlineLevel="0" collapsed="false">
      <c r="K4891" s="0" t="n">
        <v>2015</v>
      </c>
      <c r="L4891" s="0" t="n">
        <v>98</v>
      </c>
      <c r="M4891" s="0" t="n">
        <v>9</v>
      </c>
      <c r="N4891" s="0" t="n">
        <v>68000</v>
      </c>
      <c r="O4891" s="0" t="n">
        <v>1120</v>
      </c>
      <c r="P4891" s="346" t="n">
        <v>20.37</v>
      </c>
      <c r="Q4891" s="346" t="str">
        <f aca="false">N4891&amp;" "&amp;O4891</f>
        <v>68000 1120</v>
      </c>
      <c r="R4891" s="346" t="str">
        <f aca="false">N4891&amp;" "&amp;M4891&amp;" "&amp;O4891</f>
        <v>68000 9 1120</v>
      </c>
    </row>
    <row r="4892" customFormat="false" ht="11.25" hidden="false" customHeight="true" outlineLevel="0" collapsed="false">
      <c r="K4892" s="0" t="n">
        <v>2015</v>
      </c>
      <c r="L4892" s="0" t="n">
        <v>98</v>
      </c>
      <c r="M4892" s="0" t="n">
        <v>9</v>
      </c>
      <c r="N4892" s="0" t="n">
        <v>68000</v>
      </c>
      <c r="O4892" s="0" t="n">
        <v>1141</v>
      </c>
      <c r="P4892" s="346" t="n">
        <v>33</v>
      </c>
      <c r="Q4892" s="346" t="str">
        <f aca="false">N4892&amp;" "&amp;O4892</f>
        <v>68000 1141</v>
      </c>
      <c r="R4892" s="346" t="str">
        <f aca="false">N4892&amp;" "&amp;M4892&amp;" "&amp;O4892</f>
        <v>68000 9 1141</v>
      </c>
    </row>
    <row r="4893" customFormat="false" ht="11.25" hidden="false" customHeight="true" outlineLevel="0" collapsed="false">
      <c r="K4893" s="0" t="n">
        <v>2015</v>
      </c>
      <c r="L4893" s="0" t="n">
        <v>98</v>
      </c>
      <c r="M4893" s="0" t="n">
        <v>9</v>
      </c>
      <c r="N4893" s="0" t="n">
        <v>68000</v>
      </c>
      <c r="O4893" s="0" t="n">
        <v>1150</v>
      </c>
      <c r="P4893" s="346" t="n">
        <v>1</v>
      </c>
      <c r="Q4893" s="346" t="str">
        <f aca="false">N4893&amp;" "&amp;O4893</f>
        <v>68000 1150</v>
      </c>
      <c r="R4893" s="346" t="str">
        <f aca="false">N4893&amp;" "&amp;M4893&amp;" "&amp;O4893</f>
        <v>68000 9 1150</v>
      </c>
    </row>
    <row r="4894" customFormat="false" ht="11.25" hidden="false" customHeight="true" outlineLevel="0" collapsed="false">
      <c r="K4894" s="0" t="n">
        <v>2015</v>
      </c>
      <c r="L4894" s="0" t="n">
        <v>98</v>
      </c>
      <c r="M4894" s="0" t="n">
        <v>2</v>
      </c>
      <c r="N4894" s="0" t="n">
        <v>61100</v>
      </c>
      <c r="O4894" s="0" t="n">
        <v>1120</v>
      </c>
      <c r="P4894" s="346" t="n">
        <v>503.45</v>
      </c>
      <c r="Q4894" s="346" t="str">
        <f aca="false">N4894&amp;" "&amp;O4894</f>
        <v>61100 1120</v>
      </c>
      <c r="R4894" s="346" t="str">
        <f aca="false">N4894&amp;" "&amp;M4894&amp;" "&amp;O4894</f>
        <v>61100 2 1120</v>
      </c>
    </row>
    <row r="4895" customFormat="false" ht="11.25" hidden="false" customHeight="true" outlineLevel="0" collapsed="false">
      <c r="K4895" s="0" t="n">
        <v>2015</v>
      </c>
      <c r="L4895" s="0" t="n">
        <v>98</v>
      </c>
      <c r="M4895" s="0" t="n">
        <v>2</v>
      </c>
      <c r="N4895" s="0" t="n">
        <v>61100</v>
      </c>
      <c r="O4895" s="0" t="n">
        <v>1151</v>
      </c>
      <c r="P4895" s="346" t="n">
        <v>210.42</v>
      </c>
      <c r="Q4895" s="346" t="str">
        <f aca="false">N4895&amp;" "&amp;O4895</f>
        <v>61100 1151</v>
      </c>
      <c r="R4895" s="346" t="str">
        <f aca="false">N4895&amp;" "&amp;M4895&amp;" "&amp;O4895</f>
        <v>61100 2 1151</v>
      </c>
    </row>
    <row r="4896" customFormat="false" ht="11.25" hidden="false" customHeight="true" outlineLevel="0" collapsed="false">
      <c r="K4896" s="0" t="n">
        <v>2015</v>
      </c>
      <c r="L4896" s="0" t="n">
        <v>98</v>
      </c>
      <c r="M4896" s="0" t="n">
        <v>2</v>
      </c>
      <c r="N4896" s="0" t="n">
        <v>61100</v>
      </c>
      <c r="O4896" s="0" t="n">
        <v>1520</v>
      </c>
      <c r="P4896" s="346" t="n">
        <v>70.25</v>
      </c>
      <c r="Q4896" s="346" t="str">
        <f aca="false">N4896&amp;" "&amp;O4896</f>
        <v>61100 1520</v>
      </c>
      <c r="R4896" s="346" t="str">
        <f aca="false">N4896&amp;" "&amp;M4896&amp;" "&amp;O4896</f>
        <v>61100 2 1520</v>
      </c>
    </row>
    <row r="4897" customFormat="false" ht="11.25" hidden="false" customHeight="true" outlineLevel="0" collapsed="false">
      <c r="K4897" s="0" t="n">
        <v>2015</v>
      </c>
      <c r="L4897" s="0" t="n">
        <v>98</v>
      </c>
      <c r="M4897" s="0" t="n">
        <v>2</v>
      </c>
      <c r="N4897" s="0" t="n">
        <v>61210</v>
      </c>
      <c r="O4897" s="0" t="n">
        <v>1120</v>
      </c>
      <c r="P4897" s="346" t="n">
        <v>15.61</v>
      </c>
      <c r="Q4897" s="346" t="str">
        <f aca="false">N4897&amp;" "&amp;O4897</f>
        <v>61210 1120</v>
      </c>
      <c r="R4897" s="346" t="str">
        <f aca="false">N4897&amp;" "&amp;M4897&amp;" "&amp;O4897</f>
        <v>61210 2 1120</v>
      </c>
    </row>
    <row r="4898" customFormat="false" ht="11.25" hidden="false" customHeight="true" outlineLevel="0" collapsed="false">
      <c r="K4898" s="0" t="n">
        <v>2015</v>
      </c>
      <c r="L4898" s="0" t="n">
        <v>98</v>
      </c>
      <c r="M4898" s="0" t="n">
        <v>2</v>
      </c>
      <c r="N4898" s="0" t="n">
        <v>61220</v>
      </c>
      <c r="O4898" s="0" t="n">
        <v>1130</v>
      </c>
      <c r="P4898" s="346" t="n">
        <v>1.98</v>
      </c>
      <c r="Q4898" s="346" t="str">
        <f aca="false">N4898&amp;" "&amp;O4898</f>
        <v>61220 1130</v>
      </c>
      <c r="R4898" s="346" t="str">
        <f aca="false">N4898&amp;" "&amp;M4898&amp;" "&amp;O4898</f>
        <v>61220 2 1130</v>
      </c>
    </row>
    <row r="4899" customFormat="false" ht="11.25" hidden="false" customHeight="true" outlineLevel="0" collapsed="false">
      <c r="K4899" s="0" t="n">
        <v>2015</v>
      </c>
      <c r="L4899" s="0" t="n">
        <v>98</v>
      </c>
      <c r="M4899" s="0" t="n">
        <v>2</v>
      </c>
      <c r="N4899" s="0" t="n">
        <v>61230</v>
      </c>
      <c r="O4899" s="0" t="n">
        <v>1120</v>
      </c>
      <c r="P4899" s="346" t="n">
        <v>0.38</v>
      </c>
      <c r="Q4899" s="346" t="str">
        <f aca="false">N4899&amp;" "&amp;O4899</f>
        <v>61230 1120</v>
      </c>
      <c r="R4899" s="346" t="str">
        <f aca="false">N4899&amp;" "&amp;M4899&amp;" "&amp;O4899</f>
        <v>61230 2 1120</v>
      </c>
    </row>
    <row r="4900" customFormat="false" ht="11.25" hidden="false" customHeight="true" outlineLevel="0" collapsed="false">
      <c r="K4900" s="0" t="n">
        <v>2015</v>
      </c>
      <c r="L4900" s="0" t="n">
        <v>98</v>
      </c>
      <c r="M4900" s="0" t="n">
        <v>2</v>
      </c>
      <c r="N4900" s="0" t="n">
        <v>61310</v>
      </c>
      <c r="O4900" s="0" t="n">
        <v>1110</v>
      </c>
      <c r="P4900" s="346" t="n">
        <v>4.62</v>
      </c>
      <c r="Q4900" s="346" t="str">
        <f aca="false">N4900&amp;" "&amp;O4900</f>
        <v>61310 1110</v>
      </c>
      <c r="R4900" s="346" t="str">
        <f aca="false">N4900&amp;" "&amp;M4900&amp;" "&amp;O4900</f>
        <v>61310 2 1110</v>
      </c>
    </row>
    <row r="4901" customFormat="false" ht="11.25" hidden="false" customHeight="true" outlineLevel="0" collapsed="false">
      <c r="K4901" s="0" t="n">
        <v>2015</v>
      </c>
      <c r="L4901" s="0" t="n">
        <v>98</v>
      </c>
      <c r="M4901" s="0" t="n">
        <v>2</v>
      </c>
      <c r="N4901" s="0" t="n">
        <v>61310</v>
      </c>
      <c r="O4901" s="0" t="n">
        <v>1140</v>
      </c>
      <c r="P4901" s="346" t="n">
        <v>11.37</v>
      </c>
      <c r="Q4901" s="346" t="str">
        <f aca="false">N4901&amp;" "&amp;O4901</f>
        <v>61310 1140</v>
      </c>
      <c r="R4901" s="346" t="str">
        <f aca="false">N4901&amp;" "&amp;M4901&amp;" "&amp;O4901</f>
        <v>61310 2 1140</v>
      </c>
    </row>
    <row r="4902" customFormat="false" ht="11.25" hidden="false" customHeight="true" outlineLevel="0" collapsed="false">
      <c r="K4902" s="0" t="n">
        <v>2015</v>
      </c>
      <c r="L4902" s="0" t="n">
        <v>98</v>
      </c>
      <c r="M4902" s="0" t="n">
        <v>2</v>
      </c>
      <c r="N4902" s="0" t="n">
        <v>61310</v>
      </c>
      <c r="O4902" s="0" t="n">
        <v>1150</v>
      </c>
      <c r="P4902" s="346" t="n">
        <v>3.86</v>
      </c>
      <c r="Q4902" s="346" t="str">
        <f aca="false">N4902&amp;" "&amp;O4902</f>
        <v>61310 1150</v>
      </c>
      <c r="R4902" s="346" t="str">
        <f aca="false">N4902&amp;" "&amp;M4902&amp;" "&amp;O4902</f>
        <v>61310 2 1150</v>
      </c>
    </row>
    <row r="4903" customFormat="false" ht="11.25" hidden="false" customHeight="true" outlineLevel="0" collapsed="false">
      <c r="K4903" s="0" t="n">
        <v>2015</v>
      </c>
      <c r="L4903" s="0" t="n">
        <v>98</v>
      </c>
      <c r="M4903" s="0" t="n">
        <v>2</v>
      </c>
      <c r="N4903" s="0" t="n">
        <v>61320</v>
      </c>
      <c r="O4903" s="0" t="n">
        <v>1122</v>
      </c>
      <c r="P4903" s="346" t="n">
        <v>12.96</v>
      </c>
      <c r="Q4903" s="346" t="str">
        <f aca="false">N4903&amp;" "&amp;O4903</f>
        <v>61320 1122</v>
      </c>
      <c r="R4903" s="346" t="str">
        <f aca="false">N4903&amp;" "&amp;M4903&amp;" "&amp;O4903</f>
        <v>61320 2 1122</v>
      </c>
    </row>
    <row r="4904" customFormat="false" ht="11.25" hidden="false" customHeight="true" outlineLevel="0" collapsed="false">
      <c r="K4904" s="0" t="n">
        <v>2015</v>
      </c>
      <c r="L4904" s="0" t="n">
        <v>98</v>
      </c>
      <c r="M4904" s="0" t="n">
        <v>2</v>
      </c>
      <c r="N4904" s="0" t="n">
        <v>61320</v>
      </c>
      <c r="O4904" s="0" t="n">
        <v>1140</v>
      </c>
      <c r="P4904" s="346" t="n">
        <v>1.5</v>
      </c>
      <c r="Q4904" s="346" t="str">
        <f aca="false">N4904&amp;" "&amp;O4904</f>
        <v>61320 1140</v>
      </c>
      <c r="R4904" s="346" t="str">
        <f aca="false">N4904&amp;" "&amp;M4904&amp;" "&amp;O4904</f>
        <v>61320 2 1140</v>
      </c>
    </row>
    <row r="4905" customFormat="false" ht="11.25" hidden="false" customHeight="true" outlineLevel="0" collapsed="false">
      <c r="K4905" s="0" t="n">
        <v>2015</v>
      </c>
      <c r="L4905" s="0" t="n">
        <v>98</v>
      </c>
      <c r="M4905" s="0" t="n">
        <v>2</v>
      </c>
      <c r="N4905" s="0" t="n">
        <v>61410</v>
      </c>
      <c r="O4905" s="0" t="n">
        <v>1126</v>
      </c>
      <c r="P4905" s="346" t="n">
        <v>12.64</v>
      </c>
      <c r="Q4905" s="346" t="str">
        <f aca="false">N4905&amp;" "&amp;O4905</f>
        <v>61410 1126</v>
      </c>
      <c r="R4905" s="346" t="str">
        <f aca="false">N4905&amp;" "&amp;M4905&amp;" "&amp;O4905</f>
        <v>61410 2 1126</v>
      </c>
    </row>
    <row r="4906" customFormat="false" ht="11.25" hidden="false" customHeight="true" outlineLevel="0" collapsed="false">
      <c r="K4906" s="0" t="n">
        <v>2015</v>
      </c>
      <c r="L4906" s="0" t="n">
        <v>98</v>
      </c>
      <c r="M4906" s="0" t="n">
        <v>2</v>
      </c>
      <c r="N4906" s="0" t="n">
        <v>61410</v>
      </c>
      <c r="O4906" s="0" t="n">
        <v>1127</v>
      </c>
      <c r="P4906" s="346" t="n">
        <v>16.62</v>
      </c>
      <c r="Q4906" s="346" t="str">
        <f aca="false">N4906&amp;" "&amp;O4906</f>
        <v>61410 1127</v>
      </c>
      <c r="R4906" s="346" t="str">
        <f aca="false">N4906&amp;" "&amp;M4906&amp;" "&amp;O4906</f>
        <v>61410 2 1127</v>
      </c>
    </row>
    <row r="4907" customFormat="false" ht="11.25" hidden="false" customHeight="true" outlineLevel="0" collapsed="false">
      <c r="K4907" s="0" t="n">
        <v>2015</v>
      </c>
      <c r="L4907" s="0" t="n">
        <v>98</v>
      </c>
      <c r="M4907" s="0" t="n">
        <v>2</v>
      </c>
      <c r="N4907" s="0" t="n">
        <v>61410</v>
      </c>
      <c r="O4907" s="0" t="n">
        <v>1150</v>
      </c>
      <c r="P4907" s="346" t="n">
        <v>27.76</v>
      </c>
      <c r="Q4907" s="346" t="str">
        <f aca="false">N4907&amp;" "&amp;O4907</f>
        <v>61410 1150</v>
      </c>
      <c r="R4907" s="346" t="str">
        <f aca="false">N4907&amp;" "&amp;M4907&amp;" "&amp;O4907</f>
        <v>61410 2 1150</v>
      </c>
    </row>
    <row r="4908" customFormat="false" ht="11.25" hidden="false" customHeight="true" outlineLevel="0" collapsed="false">
      <c r="K4908" s="0" t="n">
        <v>2015</v>
      </c>
      <c r="L4908" s="0" t="n">
        <v>98</v>
      </c>
      <c r="M4908" s="0" t="n">
        <v>3</v>
      </c>
      <c r="N4908" s="0" t="n">
        <v>61100</v>
      </c>
      <c r="O4908" s="0" t="n">
        <v>1120</v>
      </c>
      <c r="P4908" s="346" t="n">
        <v>345.85</v>
      </c>
      <c r="Q4908" s="346" t="str">
        <f aca="false">N4908&amp;" "&amp;O4908</f>
        <v>61100 1120</v>
      </c>
      <c r="R4908" s="346" t="str">
        <f aca="false">N4908&amp;" "&amp;M4908&amp;" "&amp;O4908</f>
        <v>61100 3 1120</v>
      </c>
    </row>
    <row r="4909" customFormat="false" ht="11.25" hidden="false" customHeight="true" outlineLevel="0" collapsed="false">
      <c r="K4909" s="0" t="n">
        <v>2015</v>
      </c>
      <c r="L4909" s="0" t="n">
        <v>98</v>
      </c>
      <c r="M4909" s="0" t="n">
        <v>3</v>
      </c>
      <c r="N4909" s="0" t="n">
        <v>61100</v>
      </c>
      <c r="O4909" s="0" t="n">
        <v>1151</v>
      </c>
      <c r="P4909" s="346" t="n">
        <v>57.58</v>
      </c>
      <c r="Q4909" s="346" t="str">
        <f aca="false">N4909&amp;" "&amp;O4909</f>
        <v>61100 1151</v>
      </c>
      <c r="R4909" s="346" t="str">
        <f aca="false">N4909&amp;" "&amp;M4909&amp;" "&amp;O4909</f>
        <v>61100 3 1151</v>
      </c>
    </row>
    <row r="4910" customFormat="false" ht="11.25" hidden="false" customHeight="true" outlineLevel="0" collapsed="false">
      <c r="K4910" s="0" t="n">
        <v>2015</v>
      </c>
      <c r="L4910" s="0" t="n">
        <v>98</v>
      </c>
      <c r="M4910" s="0" t="n">
        <v>3</v>
      </c>
      <c r="N4910" s="0" t="n">
        <v>61100</v>
      </c>
      <c r="O4910" s="0" t="n">
        <v>1520</v>
      </c>
      <c r="P4910" s="346" t="n">
        <v>36.19</v>
      </c>
      <c r="Q4910" s="346" t="str">
        <f aca="false">N4910&amp;" "&amp;O4910</f>
        <v>61100 1520</v>
      </c>
      <c r="R4910" s="346" t="str">
        <f aca="false">N4910&amp;" "&amp;M4910&amp;" "&amp;O4910</f>
        <v>61100 3 1520</v>
      </c>
    </row>
    <row r="4911" customFormat="false" ht="11.25" hidden="false" customHeight="true" outlineLevel="0" collapsed="false">
      <c r="K4911" s="0" t="n">
        <v>2015</v>
      </c>
      <c r="L4911" s="0" t="n">
        <v>98</v>
      </c>
      <c r="M4911" s="0" t="n">
        <v>3</v>
      </c>
      <c r="N4911" s="0" t="n">
        <v>61210</v>
      </c>
      <c r="O4911" s="0" t="n">
        <v>1120</v>
      </c>
      <c r="P4911" s="346" t="n">
        <v>17.89</v>
      </c>
      <c r="Q4911" s="346" t="str">
        <f aca="false">N4911&amp;" "&amp;O4911</f>
        <v>61210 1120</v>
      </c>
      <c r="R4911" s="346" t="str">
        <f aca="false">N4911&amp;" "&amp;M4911&amp;" "&amp;O4911</f>
        <v>61210 3 1120</v>
      </c>
    </row>
    <row r="4912" customFormat="false" ht="11.25" hidden="false" customHeight="true" outlineLevel="0" collapsed="false">
      <c r="K4912" s="0" t="n">
        <v>2015</v>
      </c>
      <c r="L4912" s="0" t="n">
        <v>98</v>
      </c>
      <c r="M4912" s="0" t="n">
        <v>3</v>
      </c>
      <c r="N4912" s="0" t="n">
        <v>61210</v>
      </c>
      <c r="O4912" s="0" t="n">
        <v>1150</v>
      </c>
      <c r="P4912" s="346" t="n">
        <v>8</v>
      </c>
      <c r="Q4912" s="346" t="str">
        <f aca="false">N4912&amp;" "&amp;O4912</f>
        <v>61210 1150</v>
      </c>
      <c r="R4912" s="346" t="str">
        <f aca="false">N4912&amp;" "&amp;M4912&amp;" "&amp;O4912</f>
        <v>61210 3 1150</v>
      </c>
    </row>
    <row r="4913" customFormat="false" ht="11.25" hidden="false" customHeight="true" outlineLevel="0" collapsed="false">
      <c r="K4913" s="0" t="n">
        <v>2015</v>
      </c>
      <c r="L4913" s="0" t="n">
        <v>98</v>
      </c>
      <c r="M4913" s="0" t="n">
        <v>3</v>
      </c>
      <c r="N4913" s="0" t="n">
        <v>61220</v>
      </c>
      <c r="O4913" s="0" t="n">
        <v>1130</v>
      </c>
      <c r="P4913" s="346" t="n">
        <v>1.02</v>
      </c>
      <c r="Q4913" s="346" t="str">
        <f aca="false">N4913&amp;" "&amp;O4913</f>
        <v>61220 1130</v>
      </c>
      <c r="R4913" s="346" t="str">
        <f aca="false">N4913&amp;" "&amp;M4913&amp;" "&amp;O4913</f>
        <v>61220 3 1130</v>
      </c>
    </row>
    <row r="4914" customFormat="false" ht="11.25" hidden="false" customHeight="true" outlineLevel="0" collapsed="false">
      <c r="K4914" s="0" t="n">
        <v>2015</v>
      </c>
      <c r="L4914" s="0" t="n">
        <v>98</v>
      </c>
      <c r="M4914" s="0" t="n">
        <v>3</v>
      </c>
      <c r="N4914" s="0" t="n">
        <v>61230</v>
      </c>
      <c r="O4914" s="0" t="n">
        <v>1120</v>
      </c>
      <c r="P4914" s="346" t="n">
        <v>0.65</v>
      </c>
      <c r="Q4914" s="346" t="str">
        <f aca="false">N4914&amp;" "&amp;O4914</f>
        <v>61230 1120</v>
      </c>
      <c r="R4914" s="346" t="str">
        <f aca="false">N4914&amp;" "&amp;M4914&amp;" "&amp;O4914</f>
        <v>61230 3 1120</v>
      </c>
    </row>
    <row r="4915" customFormat="false" ht="11.25" hidden="false" customHeight="true" outlineLevel="0" collapsed="false">
      <c r="K4915" s="0" t="n">
        <v>2015</v>
      </c>
      <c r="L4915" s="0" t="n">
        <v>98</v>
      </c>
      <c r="M4915" s="0" t="n">
        <v>3</v>
      </c>
      <c r="N4915" s="0" t="n">
        <v>61310</v>
      </c>
      <c r="O4915" s="0" t="n">
        <v>1110</v>
      </c>
      <c r="P4915" s="346" t="n">
        <v>2.38</v>
      </c>
      <c r="Q4915" s="346" t="str">
        <f aca="false">N4915&amp;" "&amp;O4915</f>
        <v>61310 1110</v>
      </c>
      <c r="R4915" s="346" t="str">
        <f aca="false">N4915&amp;" "&amp;M4915&amp;" "&amp;O4915</f>
        <v>61310 3 1110</v>
      </c>
    </row>
    <row r="4916" customFormat="false" ht="11.25" hidden="false" customHeight="true" outlineLevel="0" collapsed="false">
      <c r="K4916" s="0" t="n">
        <v>2015</v>
      </c>
      <c r="L4916" s="0" t="n">
        <v>98</v>
      </c>
      <c r="M4916" s="0" t="n">
        <v>3</v>
      </c>
      <c r="N4916" s="0" t="n">
        <v>61310</v>
      </c>
      <c r="O4916" s="0" t="n">
        <v>1140</v>
      </c>
      <c r="P4916" s="346" t="n">
        <v>5.85</v>
      </c>
      <c r="Q4916" s="346" t="str">
        <f aca="false">N4916&amp;" "&amp;O4916</f>
        <v>61310 1140</v>
      </c>
      <c r="R4916" s="346" t="str">
        <f aca="false">N4916&amp;" "&amp;M4916&amp;" "&amp;O4916</f>
        <v>61310 3 1140</v>
      </c>
    </row>
    <row r="4917" customFormat="false" ht="11.25" hidden="false" customHeight="true" outlineLevel="0" collapsed="false">
      <c r="K4917" s="0" t="n">
        <v>2015</v>
      </c>
      <c r="L4917" s="0" t="n">
        <v>98</v>
      </c>
      <c r="M4917" s="0" t="n">
        <v>3</v>
      </c>
      <c r="N4917" s="0" t="n">
        <v>61310</v>
      </c>
      <c r="O4917" s="0" t="n">
        <v>1150</v>
      </c>
      <c r="P4917" s="346" t="n">
        <v>1.99</v>
      </c>
      <c r="Q4917" s="346" t="str">
        <f aca="false">N4917&amp;" "&amp;O4917</f>
        <v>61310 1150</v>
      </c>
      <c r="R4917" s="346" t="str">
        <f aca="false">N4917&amp;" "&amp;M4917&amp;" "&amp;O4917</f>
        <v>61310 3 1150</v>
      </c>
    </row>
    <row r="4918" customFormat="false" ht="11.25" hidden="false" customHeight="true" outlineLevel="0" collapsed="false">
      <c r="K4918" s="0" t="n">
        <v>2015</v>
      </c>
      <c r="L4918" s="0" t="n">
        <v>98</v>
      </c>
      <c r="M4918" s="0" t="n">
        <v>3</v>
      </c>
      <c r="N4918" s="0" t="n">
        <v>61320</v>
      </c>
      <c r="O4918" s="0" t="n">
        <v>1122</v>
      </c>
      <c r="P4918" s="346" t="n">
        <v>5.49</v>
      </c>
      <c r="Q4918" s="346" t="str">
        <f aca="false">N4918&amp;" "&amp;O4918</f>
        <v>61320 1122</v>
      </c>
      <c r="R4918" s="346" t="str">
        <f aca="false">N4918&amp;" "&amp;M4918&amp;" "&amp;O4918</f>
        <v>61320 3 1122</v>
      </c>
    </row>
    <row r="4919" customFormat="false" ht="11.25" hidden="false" customHeight="true" outlineLevel="0" collapsed="false">
      <c r="K4919" s="0" t="n">
        <v>2015</v>
      </c>
      <c r="L4919" s="0" t="n">
        <v>98</v>
      </c>
      <c r="M4919" s="0" t="n">
        <v>3</v>
      </c>
      <c r="N4919" s="0" t="n">
        <v>61320</v>
      </c>
      <c r="O4919" s="0" t="n">
        <v>1140</v>
      </c>
      <c r="P4919" s="346" t="n">
        <v>6</v>
      </c>
      <c r="Q4919" s="346" t="str">
        <f aca="false">N4919&amp;" "&amp;O4919</f>
        <v>61320 1140</v>
      </c>
      <c r="R4919" s="346" t="str">
        <f aca="false">N4919&amp;" "&amp;M4919&amp;" "&amp;O4919</f>
        <v>61320 3 1140</v>
      </c>
    </row>
    <row r="4920" customFormat="false" ht="11.25" hidden="false" customHeight="true" outlineLevel="0" collapsed="false">
      <c r="K4920" s="0" t="n">
        <v>2015</v>
      </c>
      <c r="L4920" s="0" t="n">
        <v>98</v>
      </c>
      <c r="M4920" s="0" t="n">
        <v>3</v>
      </c>
      <c r="N4920" s="0" t="n">
        <v>61410</v>
      </c>
      <c r="O4920" s="0" t="n">
        <v>1126</v>
      </c>
      <c r="P4920" s="346" t="n">
        <v>6.36</v>
      </c>
      <c r="Q4920" s="346" t="str">
        <f aca="false">N4920&amp;" "&amp;O4920</f>
        <v>61410 1126</v>
      </c>
      <c r="R4920" s="346" t="str">
        <f aca="false">N4920&amp;" "&amp;M4920&amp;" "&amp;O4920</f>
        <v>61410 3 1126</v>
      </c>
    </row>
    <row r="4921" customFormat="false" ht="11.25" hidden="false" customHeight="true" outlineLevel="0" collapsed="false">
      <c r="K4921" s="0" t="n">
        <v>2015</v>
      </c>
      <c r="L4921" s="0" t="n">
        <v>98</v>
      </c>
      <c r="M4921" s="0" t="n">
        <v>3</v>
      </c>
      <c r="N4921" s="0" t="n">
        <v>61410</v>
      </c>
      <c r="O4921" s="0" t="n">
        <v>1127</v>
      </c>
      <c r="P4921" s="346" t="n">
        <v>10.38</v>
      </c>
      <c r="Q4921" s="346" t="str">
        <f aca="false">N4921&amp;" "&amp;O4921</f>
        <v>61410 1127</v>
      </c>
      <c r="R4921" s="346" t="str">
        <f aca="false">N4921&amp;" "&amp;M4921&amp;" "&amp;O4921</f>
        <v>61410 3 1127</v>
      </c>
    </row>
    <row r="4922" customFormat="false" ht="11.25" hidden="false" customHeight="true" outlineLevel="0" collapsed="false">
      <c r="K4922" s="0" t="n">
        <v>2015</v>
      </c>
      <c r="L4922" s="0" t="n">
        <v>98</v>
      </c>
      <c r="M4922" s="0" t="n">
        <v>3</v>
      </c>
      <c r="N4922" s="0" t="n">
        <v>61410</v>
      </c>
      <c r="O4922" s="0" t="n">
        <v>1150</v>
      </c>
      <c r="P4922" s="346" t="n">
        <v>19.74</v>
      </c>
      <c r="Q4922" s="346" t="str">
        <f aca="false">N4922&amp;" "&amp;O4922</f>
        <v>61410 1150</v>
      </c>
      <c r="R4922" s="346" t="str">
        <f aca="false">N4922&amp;" "&amp;M4922&amp;" "&amp;O4922</f>
        <v>61410 3 1150</v>
      </c>
    </row>
    <row r="4923" customFormat="false" ht="11.25" hidden="false" customHeight="true" outlineLevel="0" collapsed="false">
      <c r="K4923" s="0" t="n">
        <v>2015</v>
      </c>
      <c r="L4923" s="0" t="n">
        <v>98</v>
      </c>
      <c r="M4923" s="0" t="n">
        <v>9</v>
      </c>
      <c r="N4923" s="0" t="n">
        <v>61100</v>
      </c>
      <c r="O4923" s="0" t="n">
        <v>1110</v>
      </c>
      <c r="P4923" s="346" t="n">
        <v>0.08</v>
      </c>
      <c r="Q4923" s="346" t="str">
        <f aca="false">N4923&amp;" "&amp;O4923</f>
        <v>61100 1110</v>
      </c>
      <c r="R4923" s="346" t="str">
        <f aca="false">N4923&amp;" "&amp;M4923&amp;" "&amp;O4923</f>
        <v>61100 9 1110</v>
      </c>
    </row>
    <row r="4924" customFormat="false" ht="11.25" hidden="false" customHeight="true" outlineLevel="0" collapsed="false">
      <c r="K4924" s="0" t="n">
        <v>2015</v>
      </c>
      <c r="L4924" s="0" t="n">
        <v>98</v>
      </c>
      <c r="M4924" s="0" t="n">
        <v>9</v>
      </c>
      <c r="N4924" s="0" t="n">
        <v>61100</v>
      </c>
      <c r="O4924" s="0" t="n">
        <v>1120</v>
      </c>
      <c r="P4924" s="346" t="n">
        <v>9.74</v>
      </c>
      <c r="Q4924" s="346" t="str">
        <f aca="false">N4924&amp;" "&amp;O4924</f>
        <v>61100 1120</v>
      </c>
      <c r="R4924" s="346" t="str">
        <f aca="false">N4924&amp;" "&amp;M4924&amp;" "&amp;O4924</f>
        <v>61100 9 1120</v>
      </c>
    </row>
    <row r="4925" customFormat="false" ht="11.25" hidden="false" customHeight="true" outlineLevel="0" collapsed="false">
      <c r="K4925" s="0" t="n">
        <v>2015</v>
      </c>
      <c r="L4925" s="0" t="n">
        <v>98</v>
      </c>
      <c r="M4925" s="0" t="n">
        <v>9</v>
      </c>
      <c r="N4925" s="0" t="n">
        <v>61100</v>
      </c>
      <c r="O4925" s="0" t="n">
        <v>1140</v>
      </c>
      <c r="P4925" s="346" t="n">
        <v>3.86</v>
      </c>
      <c r="Q4925" s="346" t="str">
        <f aca="false">N4925&amp;" "&amp;O4925</f>
        <v>61100 1140</v>
      </c>
      <c r="R4925" s="346" t="str">
        <f aca="false">N4925&amp;" "&amp;M4925&amp;" "&amp;O4925</f>
        <v>61100 9 1140</v>
      </c>
    </row>
    <row r="4926" customFormat="false" ht="11.25" hidden="false" customHeight="true" outlineLevel="0" collapsed="false">
      <c r="K4926" s="0" t="n">
        <v>2015</v>
      </c>
      <c r="L4926" s="0" t="n">
        <v>98</v>
      </c>
      <c r="M4926" s="0" t="n">
        <v>9</v>
      </c>
      <c r="N4926" s="0" t="n">
        <v>61100</v>
      </c>
      <c r="O4926" s="0" t="n">
        <v>1150</v>
      </c>
      <c r="P4926" s="346" t="n">
        <v>0.9</v>
      </c>
      <c r="Q4926" s="346" t="str">
        <f aca="false">N4926&amp;" "&amp;O4926</f>
        <v>61100 1150</v>
      </c>
      <c r="R4926" s="346" t="str">
        <f aca="false">N4926&amp;" "&amp;M4926&amp;" "&amp;O4926</f>
        <v>61100 9 1150</v>
      </c>
    </row>
    <row r="4927" customFormat="false" ht="11.25" hidden="false" customHeight="true" outlineLevel="0" collapsed="false">
      <c r="K4927" s="0" t="n">
        <v>2015</v>
      </c>
      <c r="L4927" s="0" t="n">
        <v>98</v>
      </c>
      <c r="M4927" s="0" t="n">
        <v>9</v>
      </c>
      <c r="N4927" s="0" t="n">
        <v>62100</v>
      </c>
      <c r="O4927" s="0" t="n">
        <v>1110</v>
      </c>
      <c r="P4927" s="346" t="n">
        <v>3</v>
      </c>
      <c r="Q4927" s="346" t="str">
        <f aca="false">N4927&amp;" "&amp;O4927</f>
        <v>62100 1110</v>
      </c>
      <c r="R4927" s="346" t="str">
        <f aca="false">N4927&amp;" "&amp;M4927&amp;" "&amp;O4927</f>
        <v>62100 9 1110</v>
      </c>
    </row>
    <row r="4928" customFormat="false" ht="11.25" hidden="false" customHeight="true" outlineLevel="0" collapsed="false">
      <c r="K4928" s="0" t="n">
        <v>2015</v>
      </c>
      <c r="L4928" s="0" t="n">
        <v>98</v>
      </c>
      <c r="M4928" s="0" t="n">
        <v>9</v>
      </c>
      <c r="N4928" s="0" t="n">
        <v>62100</v>
      </c>
      <c r="O4928" s="0" t="n">
        <v>1111</v>
      </c>
      <c r="P4928" s="346" t="n">
        <v>5</v>
      </c>
      <c r="Q4928" s="346" t="str">
        <f aca="false">N4928&amp;" "&amp;O4928</f>
        <v>62100 1111</v>
      </c>
      <c r="R4928" s="346" t="str">
        <f aca="false">N4928&amp;" "&amp;M4928&amp;" "&amp;O4928</f>
        <v>62100 9 1111</v>
      </c>
    </row>
    <row r="4929" customFormat="false" ht="11.25" hidden="false" customHeight="true" outlineLevel="0" collapsed="false">
      <c r="K4929" s="0" t="n">
        <v>2015</v>
      </c>
      <c r="L4929" s="0" t="n">
        <v>98</v>
      </c>
      <c r="M4929" s="0" t="n">
        <v>9</v>
      </c>
      <c r="N4929" s="0" t="n">
        <v>62100</v>
      </c>
      <c r="O4929" s="0" t="n">
        <v>1112</v>
      </c>
      <c r="P4929" s="346" t="n">
        <v>1</v>
      </c>
      <c r="Q4929" s="346" t="str">
        <f aca="false">N4929&amp;" "&amp;O4929</f>
        <v>62100 1112</v>
      </c>
      <c r="R4929" s="346" t="str">
        <f aca="false">N4929&amp;" "&amp;M4929&amp;" "&amp;O4929</f>
        <v>62100 9 1112</v>
      </c>
    </row>
    <row r="4930" customFormat="false" ht="11.25" hidden="false" customHeight="true" outlineLevel="0" collapsed="false">
      <c r="K4930" s="0" t="n">
        <v>2015</v>
      </c>
      <c r="L4930" s="0" t="n">
        <v>98</v>
      </c>
      <c r="M4930" s="0" t="n">
        <v>9</v>
      </c>
      <c r="N4930" s="0" t="n">
        <v>62100</v>
      </c>
      <c r="O4930" s="0" t="n">
        <v>1140</v>
      </c>
      <c r="P4930" s="346" t="n">
        <v>21.75</v>
      </c>
      <c r="Q4930" s="346" t="str">
        <f aca="false">N4930&amp;" "&amp;O4930</f>
        <v>62100 1140</v>
      </c>
      <c r="R4930" s="346" t="str">
        <f aca="false">N4930&amp;" "&amp;M4930&amp;" "&amp;O4930</f>
        <v>62100 9 1140</v>
      </c>
    </row>
    <row r="4931" customFormat="false" ht="11.25" hidden="false" customHeight="true" outlineLevel="0" collapsed="false">
      <c r="K4931" s="0" t="n">
        <v>2015</v>
      </c>
      <c r="L4931" s="0" t="n">
        <v>98</v>
      </c>
      <c r="M4931" s="0" t="n">
        <v>9</v>
      </c>
      <c r="N4931" s="0" t="n">
        <v>62100</v>
      </c>
      <c r="O4931" s="0" t="n">
        <v>1150</v>
      </c>
      <c r="P4931" s="346" t="n">
        <v>3.5</v>
      </c>
      <c r="Q4931" s="346" t="str">
        <f aca="false">N4931&amp;" "&amp;O4931</f>
        <v>62100 1150</v>
      </c>
      <c r="R4931" s="346" t="str">
        <f aca="false">N4931&amp;" "&amp;M4931&amp;" "&amp;O4931</f>
        <v>62100 9 1150</v>
      </c>
    </row>
    <row r="4932" customFormat="false" ht="11.25" hidden="false" customHeight="true" outlineLevel="0" collapsed="false">
      <c r="K4932" s="0" t="n">
        <v>2015</v>
      </c>
      <c r="L4932" s="0" t="n">
        <v>98</v>
      </c>
      <c r="M4932" s="0" t="n">
        <v>9</v>
      </c>
      <c r="N4932" s="0" t="n">
        <v>62200</v>
      </c>
      <c r="O4932" s="0" t="n">
        <v>1130</v>
      </c>
      <c r="P4932" s="346" t="n">
        <v>15.6</v>
      </c>
      <c r="Q4932" s="346" t="str">
        <f aca="false">N4932&amp;" "&amp;O4932</f>
        <v>62200 1130</v>
      </c>
      <c r="R4932" s="346" t="str">
        <f aca="false">N4932&amp;" "&amp;M4932&amp;" "&amp;O4932</f>
        <v>62200 9 1130</v>
      </c>
    </row>
    <row r="4933" customFormat="false" ht="11.25" hidden="false" customHeight="true" outlineLevel="0" collapsed="false">
      <c r="K4933" s="0" t="n">
        <v>2015</v>
      </c>
      <c r="L4933" s="0" t="n">
        <v>98</v>
      </c>
      <c r="M4933" s="0" t="n">
        <v>9</v>
      </c>
      <c r="N4933" s="0" t="n">
        <v>62200</v>
      </c>
      <c r="O4933" s="0" t="n">
        <v>1131</v>
      </c>
      <c r="P4933" s="346" t="n">
        <v>18</v>
      </c>
      <c r="Q4933" s="346" t="str">
        <f aca="false">N4933&amp;" "&amp;O4933</f>
        <v>62200 1131</v>
      </c>
      <c r="R4933" s="346" t="str">
        <f aca="false">N4933&amp;" "&amp;M4933&amp;" "&amp;O4933</f>
        <v>62200 9 1131</v>
      </c>
    </row>
    <row r="4934" customFormat="false" ht="11.25" hidden="false" customHeight="true" outlineLevel="0" collapsed="false">
      <c r="K4934" s="0" t="n">
        <v>2015</v>
      </c>
      <c r="L4934" s="0" t="n">
        <v>98</v>
      </c>
      <c r="M4934" s="0" t="n">
        <v>9</v>
      </c>
      <c r="N4934" s="0" t="n">
        <v>62200</v>
      </c>
      <c r="O4934" s="0" t="n">
        <v>1132</v>
      </c>
      <c r="P4934" s="346" t="n">
        <v>7</v>
      </c>
      <c r="Q4934" s="346" t="str">
        <f aca="false">N4934&amp;" "&amp;O4934</f>
        <v>62200 1132</v>
      </c>
      <c r="R4934" s="346" t="str">
        <f aca="false">N4934&amp;" "&amp;M4934&amp;" "&amp;O4934</f>
        <v>62200 9 1132</v>
      </c>
    </row>
    <row r="4935" customFormat="false" ht="11.25" hidden="false" customHeight="true" outlineLevel="0" collapsed="false">
      <c r="K4935" s="0" t="n">
        <v>2015</v>
      </c>
      <c r="L4935" s="0" t="n">
        <v>98</v>
      </c>
      <c r="M4935" s="0" t="n">
        <v>9</v>
      </c>
      <c r="N4935" s="0" t="n">
        <v>62200</v>
      </c>
      <c r="O4935" s="0" t="n">
        <v>1140</v>
      </c>
      <c r="P4935" s="346" t="n">
        <v>4</v>
      </c>
      <c r="Q4935" s="346" t="str">
        <f aca="false">N4935&amp;" "&amp;O4935</f>
        <v>62200 1140</v>
      </c>
      <c r="R4935" s="346" t="str">
        <f aca="false">N4935&amp;" "&amp;M4935&amp;" "&amp;O4935</f>
        <v>62200 9 1140</v>
      </c>
    </row>
    <row r="4936" customFormat="false" ht="11.25" hidden="false" customHeight="true" outlineLevel="0" collapsed="false">
      <c r="K4936" s="0" t="n">
        <v>2015</v>
      </c>
      <c r="L4936" s="0" t="n">
        <v>98</v>
      </c>
      <c r="M4936" s="0" t="n">
        <v>9</v>
      </c>
      <c r="N4936" s="0" t="n">
        <v>63000</v>
      </c>
      <c r="O4936" s="0" t="n">
        <v>1140</v>
      </c>
      <c r="P4936" s="346" t="n">
        <v>7</v>
      </c>
      <c r="Q4936" s="346" t="str">
        <f aca="false">N4936&amp;" "&amp;O4936</f>
        <v>63000 1140</v>
      </c>
      <c r="R4936" s="346" t="str">
        <f aca="false">N4936&amp;" "&amp;M4936&amp;" "&amp;O4936</f>
        <v>63000 9 1140</v>
      </c>
    </row>
    <row r="4937" customFormat="false" ht="11.25" hidden="false" customHeight="true" outlineLevel="0" collapsed="false">
      <c r="K4937" s="0" t="n">
        <v>2015</v>
      </c>
      <c r="L4937" s="0" t="n">
        <v>98</v>
      </c>
      <c r="M4937" s="0" t="n">
        <v>9</v>
      </c>
      <c r="N4937" s="0" t="n">
        <v>63000</v>
      </c>
      <c r="O4937" s="0" t="n">
        <v>1150</v>
      </c>
      <c r="P4937" s="346" t="n">
        <v>2</v>
      </c>
      <c r="Q4937" s="346" t="str">
        <f aca="false">N4937&amp;" "&amp;O4937</f>
        <v>63000 1150</v>
      </c>
      <c r="R4937" s="346" t="str">
        <f aca="false">N4937&amp;" "&amp;M4937&amp;" "&amp;O4937</f>
        <v>63000 9 1150</v>
      </c>
    </row>
    <row r="4938" customFormat="false" ht="11.25" hidden="false" customHeight="true" outlineLevel="0" collapsed="false">
      <c r="K4938" s="0" t="n">
        <v>2015</v>
      </c>
      <c r="L4938" s="0" t="n">
        <v>98</v>
      </c>
      <c r="M4938" s="0" t="n">
        <v>9</v>
      </c>
      <c r="N4938" s="0" t="n">
        <v>63000</v>
      </c>
      <c r="O4938" s="0" t="n">
        <v>1160</v>
      </c>
      <c r="P4938" s="346" t="n">
        <v>7</v>
      </c>
      <c r="Q4938" s="346" t="str">
        <f aca="false">N4938&amp;" "&amp;O4938</f>
        <v>63000 1160</v>
      </c>
      <c r="R4938" s="346" t="str">
        <f aca="false">N4938&amp;" "&amp;M4938&amp;" "&amp;O4938</f>
        <v>63000 9 1160</v>
      </c>
    </row>
    <row r="4939" customFormat="false" ht="11.25" hidden="false" customHeight="true" outlineLevel="0" collapsed="false">
      <c r="K4939" s="0" t="n">
        <v>2015</v>
      </c>
      <c r="L4939" s="0" t="n">
        <v>98</v>
      </c>
      <c r="M4939" s="0" t="n">
        <v>9</v>
      </c>
      <c r="N4939" s="0" t="n">
        <v>63000</v>
      </c>
      <c r="O4939" s="0" t="n">
        <v>1170</v>
      </c>
      <c r="P4939" s="346" t="n">
        <v>115.88</v>
      </c>
      <c r="Q4939" s="346" t="str">
        <f aca="false">N4939&amp;" "&amp;O4939</f>
        <v>63000 1170</v>
      </c>
      <c r="R4939" s="346" t="str">
        <f aca="false">N4939&amp;" "&amp;M4939&amp;" "&amp;O4939</f>
        <v>63000 9 1170</v>
      </c>
    </row>
    <row r="4940" customFormat="false" ht="11.25" hidden="false" customHeight="true" outlineLevel="0" collapsed="false">
      <c r="K4940" s="0" t="n">
        <v>2015</v>
      </c>
      <c r="L4940" s="0" t="n">
        <v>98</v>
      </c>
      <c r="M4940" s="0" t="n">
        <v>9</v>
      </c>
      <c r="N4940" s="0" t="n">
        <v>64000</v>
      </c>
      <c r="O4940" s="0" t="n">
        <v>1140</v>
      </c>
      <c r="P4940" s="346" t="n">
        <v>7</v>
      </c>
      <c r="Q4940" s="346" t="str">
        <f aca="false">N4940&amp;" "&amp;O4940</f>
        <v>64000 1140</v>
      </c>
      <c r="R4940" s="346" t="str">
        <f aca="false">N4940&amp;" "&amp;M4940&amp;" "&amp;O4940</f>
        <v>64000 9 1140</v>
      </c>
    </row>
    <row r="4941" customFormat="false" ht="11.25" hidden="false" customHeight="true" outlineLevel="0" collapsed="false">
      <c r="K4941" s="0" t="n">
        <v>2015</v>
      </c>
      <c r="L4941" s="0" t="n">
        <v>98</v>
      </c>
      <c r="M4941" s="0" t="n">
        <v>9</v>
      </c>
      <c r="N4941" s="0" t="n">
        <v>64000</v>
      </c>
      <c r="O4941" s="0" t="n">
        <v>1150</v>
      </c>
      <c r="P4941" s="346" t="n">
        <v>2</v>
      </c>
      <c r="Q4941" s="346" t="str">
        <f aca="false">N4941&amp;" "&amp;O4941</f>
        <v>64000 1150</v>
      </c>
      <c r="R4941" s="346" t="str">
        <f aca="false">N4941&amp;" "&amp;M4941&amp;" "&amp;O4941</f>
        <v>64000 9 1150</v>
      </c>
    </row>
    <row r="4942" customFormat="false" ht="11.25" hidden="false" customHeight="true" outlineLevel="0" collapsed="false">
      <c r="K4942" s="0" t="n">
        <v>2015</v>
      </c>
      <c r="L4942" s="0" t="n">
        <v>98</v>
      </c>
      <c r="M4942" s="0" t="n">
        <v>9</v>
      </c>
      <c r="N4942" s="0" t="n">
        <v>64000</v>
      </c>
      <c r="O4942" s="0" t="n">
        <v>1160</v>
      </c>
      <c r="P4942" s="346" t="n">
        <v>24</v>
      </c>
      <c r="Q4942" s="346" t="str">
        <f aca="false">N4942&amp;" "&amp;O4942</f>
        <v>64000 1160</v>
      </c>
      <c r="R4942" s="346" t="str">
        <f aca="false">N4942&amp;" "&amp;M4942&amp;" "&amp;O4942</f>
        <v>64000 9 1160</v>
      </c>
    </row>
    <row r="4943" customFormat="false" ht="11.25" hidden="false" customHeight="true" outlineLevel="0" collapsed="false">
      <c r="K4943" s="0" t="n">
        <v>2015</v>
      </c>
      <c r="L4943" s="0" t="n">
        <v>98</v>
      </c>
      <c r="M4943" s="0" t="n">
        <v>9</v>
      </c>
      <c r="N4943" s="0" t="n">
        <v>64000</v>
      </c>
      <c r="O4943" s="0" t="n">
        <v>1190</v>
      </c>
      <c r="P4943" s="346" t="n">
        <v>94.5</v>
      </c>
      <c r="Q4943" s="346" t="str">
        <f aca="false">N4943&amp;" "&amp;O4943</f>
        <v>64000 1190</v>
      </c>
      <c r="R4943" s="346" t="str">
        <f aca="false">N4943&amp;" "&amp;M4943&amp;" "&amp;O4943</f>
        <v>64000 9 1190</v>
      </c>
    </row>
    <row r="4944" customFormat="false" ht="11.25" hidden="false" customHeight="true" outlineLevel="0" collapsed="false">
      <c r="K4944" s="0" t="n">
        <v>2015</v>
      </c>
      <c r="L4944" s="0" t="n">
        <v>98</v>
      </c>
      <c r="M4944" s="0" t="n">
        <v>9</v>
      </c>
      <c r="N4944" s="0" t="n">
        <v>65000</v>
      </c>
      <c r="O4944" s="0" t="n">
        <v>1140</v>
      </c>
      <c r="P4944" s="346" t="n">
        <v>0.5</v>
      </c>
      <c r="Q4944" s="346" t="str">
        <f aca="false">N4944&amp;" "&amp;O4944</f>
        <v>65000 1140</v>
      </c>
      <c r="R4944" s="346" t="str">
        <f aca="false">N4944&amp;" "&amp;M4944&amp;" "&amp;O4944</f>
        <v>65000 9 1140</v>
      </c>
    </row>
    <row r="4945" customFormat="false" ht="11.25" hidden="false" customHeight="true" outlineLevel="0" collapsed="false">
      <c r="K4945" s="0" t="n">
        <v>2015</v>
      </c>
      <c r="L4945" s="0" t="n">
        <v>98</v>
      </c>
      <c r="M4945" s="0" t="n">
        <v>9</v>
      </c>
      <c r="N4945" s="0" t="n">
        <v>68000</v>
      </c>
      <c r="O4945" s="0" t="n">
        <v>1110</v>
      </c>
      <c r="P4945" s="346" t="n">
        <v>1</v>
      </c>
      <c r="Q4945" s="346" t="str">
        <f aca="false">N4945&amp;" "&amp;O4945</f>
        <v>68000 1110</v>
      </c>
      <c r="R4945" s="346" t="str">
        <f aca="false">N4945&amp;" "&amp;M4945&amp;" "&amp;O4945</f>
        <v>68000 9 1110</v>
      </c>
    </row>
    <row r="4946" customFormat="false" ht="11.25" hidden="false" customHeight="true" outlineLevel="0" collapsed="false">
      <c r="K4946" s="0" t="n">
        <v>2015</v>
      </c>
      <c r="L4946" s="0" t="n">
        <v>101</v>
      </c>
      <c r="M4946" s="0" t="n">
        <v>9</v>
      </c>
      <c r="N4946" s="0" t="n">
        <v>62200</v>
      </c>
      <c r="O4946" s="0" t="n">
        <v>1132</v>
      </c>
      <c r="P4946" s="346" t="n">
        <v>18</v>
      </c>
      <c r="Q4946" s="346" t="str">
        <f aca="false">N4946&amp;" "&amp;O4946</f>
        <v>62200 1132</v>
      </c>
      <c r="R4946" s="346" t="str">
        <f aca="false">N4946&amp;" "&amp;M4946&amp;" "&amp;O4946</f>
        <v>62200 9 1132</v>
      </c>
    </row>
    <row r="4947" customFormat="false" ht="11.25" hidden="false" customHeight="true" outlineLevel="0" collapsed="false">
      <c r="K4947" s="0" t="n">
        <v>2015</v>
      </c>
      <c r="L4947" s="0" t="n">
        <v>101</v>
      </c>
      <c r="M4947" s="0" t="n">
        <v>9</v>
      </c>
      <c r="N4947" s="0" t="n">
        <v>62200</v>
      </c>
      <c r="O4947" s="0" t="n">
        <v>1150</v>
      </c>
      <c r="P4947" s="346" t="n">
        <v>16.75</v>
      </c>
      <c r="Q4947" s="346" t="str">
        <f aca="false">N4947&amp;" "&amp;O4947</f>
        <v>62200 1150</v>
      </c>
      <c r="R4947" s="346" t="str">
        <f aca="false">N4947&amp;" "&amp;M4947&amp;" "&amp;O4947</f>
        <v>62200 9 1150</v>
      </c>
    </row>
    <row r="4948" customFormat="false" ht="11.25" hidden="false" customHeight="true" outlineLevel="0" collapsed="false">
      <c r="K4948" s="0" t="n">
        <v>2015</v>
      </c>
      <c r="L4948" s="0" t="n">
        <v>101</v>
      </c>
      <c r="M4948" s="0" t="n">
        <v>9</v>
      </c>
      <c r="N4948" s="0" t="n">
        <v>63000</v>
      </c>
      <c r="O4948" s="0" t="n">
        <v>1110</v>
      </c>
      <c r="P4948" s="346" t="n">
        <v>1</v>
      </c>
      <c r="Q4948" s="346" t="str">
        <f aca="false">N4948&amp;" "&amp;O4948</f>
        <v>63000 1110</v>
      </c>
      <c r="R4948" s="346" t="str">
        <f aca="false">N4948&amp;" "&amp;M4948&amp;" "&amp;O4948</f>
        <v>63000 9 1110</v>
      </c>
    </row>
    <row r="4949" customFormat="false" ht="11.25" hidden="false" customHeight="true" outlineLevel="0" collapsed="false">
      <c r="K4949" s="0" t="n">
        <v>2015</v>
      </c>
      <c r="L4949" s="0" t="n">
        <v>101</v>
      </c>
      <c r="M4949" s="0" t="n">
        <v>9</v>
      </c>
      <c r="N4949" s="0" t="n">
        <v>63000</v>
      </c>
      <c r="O4949" s="0" t="n">
        <v>1130</v>
      </c>
      <c r="P4949" s="346" t="n">
        <v>4</v>
      </c>
      <c r="Q4949" s="346" t="str">
        <f aca="false">N4949&amp;" "&amp;O4949</f>
        <v>63000 1130</v>
      </c>
      <c r="R4949" s="346" t="str">
        <f aca="false">N4949&amp;" "&amp;M4949&amp;" "&amp;O4949</f>
        <v>63000 9 1130</v>
      </c>
    </row>
    <row r="4950" customFormat="false" ht="11.25" hidden="false" customHeight="true" outlineLevel="0" collapsed="false">
      <c r="K4950" s="0" t="n">
        <v>2015</v>
      </c>
      <c r="L4950" s="0" t="n">
        <v>101</v>
      </c>
      <c r="M4950" s="0" t="n">
        <v>9</v>
      </c>
      <c r="N4950" s="0" t="n">
        <v>63000</v>
      </c>
      <c r="O4950" s="0" t="n">
        <v>1150</v>
      </c>
      <c r="P4950" s="346" t="n">
        <v>2</v>
      </c>
      <c r="Q4950" s="346" t="str">
        <f aca="false">N4950&amp;" "&amp;O4950</f>
        <v>63000 1150</v>
      </c>
      <c r="R4950" s="346" t="str">
        <f aca="false">N4950&amp;" "&amp;M4950&amp;" "&amp;O4950</f>
        <v>63000 9 1150</v>
      </c>
    </row>
    <row r="4951" customFormat="false" ht="11.25" hidden="false" customHeight="true" outlineLevel="0" collapsed="false">
      <c r="K4951" s="0" t="n">
        <v>2015</v>
      </c>
      <c r="L4951" s="0" t="n">
        <v>101</v>
      </c>
      <c r="M4951" s="0" t="n">
        <v>9</v>
      </c>
      <c r="N4951" s="0" t="n">
        <v>63000</v>
      </c>
      <c r="O4951" s="0" t="n">
        <v>1160</v>
      </c>
      <c r="P4951" s="346" t="n">
        <v>7</v>
      </c>
      <c r="Q4951" s="346" t="str">
        <f aca="false">N4951&amp;" "&amp;O4951</f>
        <v>63000 1160</v>
      </c>
      <c r="R4951" s="346" t="str">
        <f aca="false">N4951&amp;" "&amp;M4951&amp;" "&amp;O4951</f>
        <v>63000 9 1160</v>
      </c>
    </row>
    <row r="4952" customFormat="false" ht="11.25" hidden="false" customHeight="true" outlineLevel="0" collapsed="false">
      <c r="K4952" s="0" t="n">
        <v>2015</v>
      </c>
      <c r="L4952" s="0" t="n">
        <v>101</v>
      </c>
      <c r="M4952" s="0" t="n">
        <v>9</v>
      </c>
      <c r="N4952" s="0" t="n">
        <v>63000</v>
      </c>
      <c r="O4952" s="0" t="n">
        <v>1170</v>
      </c>
      <c r="P4952" s="346" t="n">
        <v>138</v>
      </c>
      <c r="Q4952" s="346" t="str">
        <f aca="false">N4952&amp;" "&amp;O4952</f>
        <v>63000 1170</v>
      </c>
      <c r="R4952" s="346" t="str">
        <f aca="false">N4952&amp;" "&amp;M4952&amp;" "&amp;O4952</f>
        <v>63000 9 1170</v>
      </c>
    </row>
    <row r="4953" customFormat="false" ht="11.25" hidden="false" customHeight="true" outlineLevel="0" collapsed="false">
      <c r="K4953" s="0" t="n">
        <v>2015</v>
      </c>
      <c r="L4953" s="0" t="n">
        <v>101</v>
      </c>
      <c r="M4953" s="0" t="n">
        <v>9</v>
      </c>
      <c r="N4953" s="0" t="n">
        <v>64000</v>
      </c>
      <c r="O4953" s="0" t="n">
        <v>1110</v>
      </c>
      <c r="P4953" s="346" t="n">
        <v>4</v>
      </c>
      <c r="Q4953" s="346" t="str">
        <f aca="false">N4953&amp;" "&amp;O4953</f>
        <v>64000 1110</v>
      </c>
      <c r="R4953" s="346" t="str">
        <f aca="false">N4953&amp;" "&amp;M4953&amp;" "&amp;O4953</f>
        <v>64000 9 1110</v>
      </c>
    </row>
    <row r="4954" customFormat="false" ht="11.25" hidden="false" customHeight="true" outlineLevel="0" collapsed="false">
      <c r="K4954" s="0" t="n">
        <v>2015</v>
      </c>
      <c r="L4954" s="0" t="n">
        <v>101</v>
      </c>
      <c r="M4954" s="0" t="n">
        <v>9</v>
      </c>
      <c r="N4954" s="0" t="n">
        <v>64000</v>
      </c>
      <c r="O4954" s="0" t="n">
        <v>1130</v>
      </c>
      <c r="P4954" s="346" t="n">
        <v>6</v>
      </c>
      <c r="Q4954" s="346" t="str">
        <f aca="false">N4954&amp;" "&amp;O4954</f>
        <v>64000 1130</v>
      </c>
      <c r="R4954" s="346" t="str">
        <f aca="false">N4954&amp;" "&amp;M4954&amp;" "&amp;O4954</f>
        <v>64000 9 1130</v>
      </c>
    </row>
    <row r="4955" customFormat="false" ht="11.25" hidden="false" customHeight="true" outlineLevel="0" collapsed="false">
      <c r="K4955" s="0" t="n">
        <v>2015</v>
      </c>
      <c r="L4955" s="0" t="n">
        <v>101</v>
      </c>
      <c r="M4955" s="0" t="n">
        <v>9</v>
      </c>
      <c r="N4955" s="0" t="n">
        <v>64000</v>
      </c>
      <c r="O4955" s="0" t="n">
        <v>1140</v>
      </c>
      <c r="P4955" s="346" t="n">
        <v>1.5</v>
      </c>
      <c r="Q4955" s="346" t="str">
        <f aca="false">N4955&amp;" "&amp;O4955</f>
        <v>64000 1140</v>
      </c>
      <c r="R4955" s="346" t="str">
        <f aca="false">N4955&amp;" "&amp;M4955&amp;" "&amp;O4955</f>
        <v>64000 9 1140</v>
      </c>
    </row>
    <row r="4956" customFormat="false" ht="11.25" hidden="false" customHeight="true" outlineLevel="0" collapsed="false">
      <c r="K4956" s="0" t="n">
        <v>2015</v>
      </c>
      <c r="L4956" s="0" t="n">
        <v>101</v>
      </c>
      <c r="M4956" s="0" t="n">
        <v>9</v>
      </c>
      <c r="N4956" s="0" t="n">
        <v>64000</v>
      </c>
      <c r="O4956" s="0" t="n">
        <v>1142</v>
      </c>
      <c r="P4956" s="346" t="n">
        <v>7</v>
      </c>
      <c r="Q4956" s="346" t="str">
        <f aca="false">N4956&amp;" "&amp;O4956</f>
        <v>64000 1142</v>
      </c>
      <c r="R4956" s="346" t="str">
        <f aca="false">N4956&amp;" "&amp;M4956&amp;" "&amp;O4956</f>
        <v>64000 9 1142</v>
      </c>
    </row>
    <row r="4957" customFormat="false" ht="11.25" hidden="false" customHeight="true" outlineLevel="0" collapsed="false">
      <c r="K4957" s="0" t="n">
        <v>2015</v>
      </c>
      <c r="L4957" s="0" t="n">
        <v>101</v>
      </c>
      <c r="M4957" s="0" t="n">
        <v>9</v>
      </c>
      <c r="N4957" s="0" t="n">
        <v>64000</v>
      </c>
      <c r="O4957" s="0" t="n">
        <v>1150</v>
      </c>
      <c r="P4957" s="346" t="n">
        <v>2</v>
      </c>
      <c r="Q4957" s="346" t="str">
        <f aca="false">N4957&amp;" "&amp;O4957</f>
        <v>64000 1150</v>
      </c>
      <c r="R4957" s="346" t="str">
        <f aca="false">N4957&amp;" "&amp;M4957&amp;" "&amp;O4957</f>
        <v>64000 9 1150</v>
      </c>
    </row>
    <row r="4958" customFormat="false" ht="11.25" hidden="false" customHeight="true" outlineLevel="0" collapsed="false">
      <c r="K4958" s="0" t="n">
        <v>2015</v>
      </c>
      <c r="L4958" s="0" t="n">
        <v>101</v>
      </c>
      <c r="M4958" s="0" t="n">
        <v>9</v>
      </c>
      <c r="N4958" s="0" t="n">
        <v>64000</v>
      </c>
      <c r="O4958" s="0" t="n">
        <v>1160</v>
      </c>
      <c r="P4958" s="346" t="n">
        <v>15</v>
      </c>
      <c r="Q4958" s="346" t="str">
        <f aca="false">N4958&amp;" "&amp;O4958</f>
        <v>64000 1160</v>
      </c>
      <c r="R4958" s="346" t="str">
        <f aca="false">N4958&amp;" "&amp;M4958&amp;" "&amp;O4958</f>
        <v>64000 9 1160</v>
      </c>
    </row>
    <row r="4959" customFormat="false" ht="11.25" hidden="false" customHeight="true" outlineLevel="0" collapsed="false">
      <c r="K4959" s="0" t="n">
        <v>2015</v>
      </c>
      <c r="L4959" s="0" t="n">
        <v>101</v>
      </c>
      <c r="M4959" s="0" t="n">
        <v>9</v>
      </c>
      <c r="N4959" s="0" t="n">
        <v>64000</v>
      </c>
      <c r="O4959" s="0" t="n">
        <v>1190</v>
      </c>
      <c r="P4959" s="346" t="n">
        <v>77</v>
      </c>
      <c r="Q4959" s="346" t="str">
        <f aca="false">N4959&amp;" "&amp;O4959</f>
        <v>64000 1190</v>
      </c>
      <c r="R4959" s="346" t="str">
        <f aca="false">N4959&amp;" "&amp;M4959&amp;" "&amp;O4959</f>
        <v>64000 9 1190</v>
      </c>
    </row>
    <row r="4960" customFormat="false" ht="11.25" hidden="false" customHeight="true" outlineLevel="0" collapsed="false">
      <c r="K4960" s="0" t="n">
        <v>2015</v>
      </c>
      <c r="L4960" s="0" t="n">
        <v>101</v>
      </c>
      <c r="M4960" s="0" t="n">
        <v>9</v>
      </c>
      <c r="N4960" s="0" t="n">
        <v>65000</v>
      </c>
      <c r="O4960" s="0" t="n">
        <v>1110</v>
      </c>
      <c r="P4960" s="346" t="n">
        <v>1</v>
      </c>
      <c r="Q4960" s="346" t="str">
        <f aca="false">N4960&amp;" "&amp;O4960</f>
        <v>65000 1110</v>
      </c>
      <c r="R4960" s="346" t="str">
        <f aca="false">N4960&amp;" "&amp;M4960&amp;" "&amp;O4960</f>
        <v>65000 9 1110</v>
      </c>
    </row>
    <row r="4961" customFormat="false" ht="11.25" hidden="false" customHeight="true" outlineLevel="0" collapsed="false">
      <c r="K4961" s="0" t="n">
        <v>2015</v>
      </c>
      <c r="L4961" s="0" t="n">
        <v>101</v>
      </c>
      <c r="M4961" s="0" t="n">
        <v>9</v>
      </c>
      <c r="N4961" s="0" t="n">
        <v>65000</v>
      </c>
      <c r="O4961" s="0" t="n">
        <v>1130</v>
      </c>
      <c r="P4961" s="346" t="n">
        <v>1</v>
      </c>
      <c r="Q4961" s="346" t="str">
        <f aca="false">N4961&amp;" "&amp;O4961</f>
        <v>65000 1130</v>
      </c>
      <c r="R4961" s="346" t="str">
        <f aca="false">N4961&amp;" "&amp;M4961&amp;" "&amp;O4961</f>
        <v>65000 9 1130</v>
      </c>
    </row>
    <row r="4962" customFormat="false" ht="11.25" hidden="false" customHeight="true" outlineLevel="0" collapsed="false">
      <c r="K4962" s="0" t="n">
        <v>2015</v>
      </c>
      <c r="L4962" s="0" t="n">
        <v>101</v>
      </c>
      <c r="M4962" s="0" t="n">
        <v>9</v>
      </c>
      <c r="N4962" s="0" t="n">
        <v>65000</v>
      </c>
      <c r="O4962" s="0" t="n">
        <v>1150</v>
      </c>
      <c r="P4962" s="346" t="n">
        <v>2.8</v>
      </c>
      <c r="Q4962" s="346" t="str">
        <f aca="false">N4962&amp;" "&amp;O4962</f>
        <v>65000 1150</v>
      </c>
      <c r="R4962" s="346" t="str">
        <f aca="false">N4962&amp;" "&amp;M4962&amp;" "&amp;O4962</f>
        <v>65000 9 1150</v>
      </c>
    </row>
    <row r="4963" customFormat="false" ht="11.25" hidden="false" customHeight="true" outlineLevel="0" collapsed="false">
      <c r="K4963" s="0" t="n">
        <v>2015</v>
      </c>
      <c r="L4963" s="0" t="n">
        <v>101</v>
      </c>
      <c r="M4963" s="0" t="n">
        <v>9</v>
      </c>
      <c r="N4963" s="0" t="n">
        <v>65000</v>
      </c>
      <c r="O4963" s="0" t="n">
        <v>1170</v>
      </c>
      <c r="P4963" s="346" t="n">
        <v>3</v>
      </c>
      <c r="Q4963" s="346" t="str">
        <f aca="false">N4963&amp;" "&amp;O4963</f>
        <v>65000 1170</v>
      </c>
      <c r="R4963" s="346" t="str">
        <f aca="false">N4963&amp;" "&amp;M4963&amp;" "&amp;O4963</f>
        <v>65000 9 1170</v>
      </c>
    </row>
    <row r="4964" customFormat="false" ht="11.25" hidden="false" customHeight="true" outlineLevel="0" collapsed="false">
      <c r="K4964" s="0" t="n">
        <v>2015</v>
      </c>
      <c r="L4964" s="0" t="n">
        <v>101</v>
      </c>
      <c r="M4964" s="0" t="n">
        <v>9</v>
      </c>
      <c r="N4964" s="0" t="n">
        <v>65000</v>
      </c>
      <c r="O4964" s="0" t="n">
        <v>1190</v>
      </c>
      <c r="P4964" s="346" t="n">
        <v>118.01</v>
      </c>
      <c r="Q4964" s="346" t="str">
        <f aca="false">N4964&amp;" "&amp;O4964</f>
        <v>65000 1190</v>
      </c>
      <c r="R4964" s="346" t="str">
        <f aca="false">N4964&amp;" "&amp;M4964&amp;" "&amp;O4964</f>
        <v>65000 9 1190</v>
      </c>
    </row>
    <row r="4965" customFormat="false" ht="11.25" hidden="false" customHeight="true" outlineLevel="0" collapsed="false">
      <c r="K4965" s="0" t="n">
        <v>2015</v>
      </c>
      <c r="L4965" s="0" t="n">
        <v>101</v>
      </c>
      <c r="M4965" s="0" t="n">
        <v>9</v>
      </c>
      <c r="N4965" s="0" t="n">
        <v>68000</v>
      </c>
      <c r="O4965" s="0" t="n">
        <v>1110</v>
      </c>
      <c r="P4965" s="346" t="n">
        <v>2.1</v>
      </c>
      <c r="Q4965" s="346" t="str">
        <f aca="false">N4965&amp;" "&amp;O4965</f>
        <v>68000 1110</v>
      </c>
      <c r="R4965" s="346" t="str">
        <f aca="false">N4965&amp;" "&amp;M4965&amp;" "&amp;O4965</f>
        <v>68000 9 1110</v>
      </c>
    </row>
    <row r="4966" customFormat="false" ht="11.25" hidden="false" customHeight="true" outlineLevel="0" collapsed="false">
      <c r="K4966" s="0" t="n">
        <v>2015</v>
      </c>
      <c r="L4966" s="0" t="n">
        <v>101</v>
      </c>
      <c r="M4966" s="0" t="n">
        <v>9</v>
      </c>
      <c r="N4966" s="0" t="n">
        <v>68000</v>
      </c>
      <c r="O4966" s="0" t="n">
        <v>1120</v>
      </c>
      <c r="P4966" s="346" t="n">
        <v>17.5</v>
      </c>
      <c r="Q4966" s="346" t="str">
        <f aca="false">N4966&amp;" "&amp;O4966</f>
        <v>68000 1120</v>
      </c>
      <c r="R4966" s="346" t="str">
        <f aca="false">N4966&amp;" "&amp;M4966&amp;" "&amp;O4966</f>
        <v>68000 9 1120</v>
      </c>
    </row>
    <row r="4967" customFormat="false" ht="11.25" hidden="false" customHeight="true" outlineLevel="0" collapsed="false">
      <c r="K4967" s="0" t="n">
        <v>2015</v>
      </c>
      <c r="L4967" s="0" t="n">
        <v>101</v>
      </c>
      <c r="M4967" s="0" t="n">
        <v>9</v>
      </c>
      <c r="N4967" s="0" t="n">
        <v>68000</v>
      </c>
      <c r="O4967" s="0" t="n">
        <v>1133</v>
      </c>
      <c r="P4967" s="346" t="n">
        <v>5</v>
      </c>
      <c r="Q4967" s="346" t="str">
        <f aca="false">N4967&amp;" "&amp;O4967</f>
        <v>68000 1133</v>
      </c>
      <c r="R4967" s="346" t="str">
        <f aca="false">N4967&amp;" "&amp;M4967&amp;" "&amp;O4967</f>
        <v>68000 9 1133</v>
      </c>
    </row>
    <row r="4968" customFormat="false" ht="11.25" hidden="false" customHeight="true" outlineLevel="0" collapsed="false">
      <c r="K4968" s="0" t="n">
        <v>2015</v>
      </c>
      <c r="L4968" s="0" t="n">
        <v>101</v>
      </c>
      <c r="M4968" s="0" t="n">
        <v>9</v>
      </c>
      <c r="N4968" s="0" t="n">
        <v>68000</v>
      </c>
      <c r="O4968" s="0" t="n">
        <v>1141</v>
      </c>
      <c r="P4968" s="346" t="n">
        <v>30</v>
      </c>
      <c r="Q4968" s="346" t="str">
        <f aca="false">N4968&amp;" "&amp;O4968</f>
        <v>68000 1141</v>
      </c>
      <c r="R4968" s="346" t="str">
        <f aca="false">N4968&amp;" "&amp;M4968&amp;" "&amp;O4968</f>
        <v>68000 9 1141</v>
      </c>
    </row>
    <row r="4969" customFormat="false" ht="11.25" hidden="false" customHeight="true" outlineLevel="0" collapsed="false">
      <c r="K4969" s="0" t="n">
        <v>2015</v>
      </c>
      <c r="L4969" s="0" t="n">
        <v>101</v>
      </c>
      <c r="M4969" s="0" t="n">
        <v>9</v>
      </c>
      <c r="N4969" s="0" t="n">
        <v>68000</v>
      </c>
      <c r="O4969" s="0" t="n">
        <v>1150</v>
      </c>
      <c r="P4969" s="346" t="n">
        <v>2.1</v>
      </c>
      <c r="Q4969" s="346" t="str">
        <f aca="false">N4969&amp;" "&amp;O4969</f>
        <v>68000 1150</v>
      </c>
      <c r="R4969" s="346" t="str">
        <f aca="false">N4969&amp;" "&amp;M4969&amp;" "&amp;O4969</f>
        <v>68000 9 1150</v>
      </c>
    </row>
    <row r="4970" customFormat="false" ht="11.25" hidden="false" customHeight="true" outlineLevel="0" collapsed="false">
      <c r="K4970" s="0" t="n">
        <v>2015</v>
      </c>
      <c r="L4970" s="0" t="n">
        <v>101</v>
      </c>
      <c r="M4970" s="0" t="n">
        <v>2</v>
      </c>
      <c r="N4970" s="0" t="n">
        <v>61100</v>
      </c>
      <c r="O4970" s="0" t="n">
        <v>1120</v>
      </c>
      <c r="P4970" s="346" t="n">
        <v>688.8</v>
      </c>
      <c r="Q4970" s="346" t="str">
        <f aca="false">N4970&amp;" "&amp;O4970</f>
        <v>61100 1120</v>
      </c>
      <c r="R4970" s="346" t="str">
        <f aca="false">N4970&amp;" "&amp;M4970&amp;" "&amp;O4970</f>
        <v>61100 2 1120</v>
      </c>
    </row>
    <row r="4971" customFormat="false" ht="11.25" hidden="false" customHeight="true" outlineLevel="0" collapsed="false">
      <c r="K4971" s="0" t="n">
        <v>2015</v>
      </c>
      <c r="L4971" s="0" t="n">
        <v>101</v>
      </c>
      <c r="M4971" s="0" t="n">
        <v>2</v>
      </c>
      <c r="N4971" s="0" t="n">
        <v>61100</v>
      </c>
      <c r="O4971" s="0" t="n">
        <v>1151</v>
      </c>
      <c r="P4971" s="346" t="n">
        <v>166</v>
      </c>
      <c r="Q4971" s="346" t="str">
        <f aca="false">N4971&amp;" "&amp;O4971</f>
        <v>61100 1151</v>
      </c>
      <c r="R4971" s="346" t="str">
        <f aca="false">N4971&amp;" "&amp;M4971&amp;" "&amp;O4971</f>
        <v>61100 2 1151</v>
      </c>
    </row>
    <row r="4972" customFormat="false" ht="11.25" hidden="false" customHeight="true" outlineLevel="0" collapsed="false">
      <c r="K4972" s="0" t="n">
        <v>2015</v>
      </c>
      <c r="L4972" s="0" t="n">
        <v>101</v>
      </c>
      <c r="M4972" s="0" t="n">
        <v>2</v>
      </c>
      <c r="N4972" s="0" t="n">
        <v>61100</v>
      </c>
      <c r="O4972" s="0" t="n">
        <v>1520</v>
      </c>
      <c r="P4972" s="346" t="n">
        <v>76.12</v>
      </c>
      <c r="Q4972" s="346" t="str">
        <f aca="false">N4972&amp;" "&amp;O4972</f>
        <v>61100 1520</v>
      </c>
      <c r="R4972" s="346" t="str">
        <f aca="false">N4972&amp;" "&amp;M4972&amp;" "&amp;O4972</f>
        <v>61100 2 1520</v>
      </c>
    </row>
    <row r="4973" customFormat="false" ht="11.25" hidden="false" customHeight="true" outlineLevel="0" collapsed="false">
      <c r="K4973" s="0" t="n">
        <v>2015</v>
      </c>
      <c r="L4973" s="0" t="n">
        <v>101</v>
      </c>
      <c r="M4973" s="0" t="n">
        <v>2</v>
      </c>
      <c r="N4973" s="0" t="n">
        <v>61210</v>
      </c>
      <c r="O4973" s="0" t="n">
        <v>1110</v>
      </c>
      <c r="P4973" s="346" t="n">
        <v>0.75</v>
      </c>
      <c r="Q4973" s="346" t="str">
        <f aca="false">N4973&amp;" "&amp;O4973</f>
        <v>61210 1110</v>
      </c>
      <c r="R4973" s="346" t="str">
        <f aca="false">N4973&amp;" "&amp;M4973&amp;" "&amp;O4973</f>
        <v>61210 2 1110</v>
      </c>
    </row>
    <row r="4974" customFormat="false" ht="11.25" hidden="false" customHeight="true" outlineLevel="0" collapsed="false">
      <c r="K4974" s="0" t="n">
        <v>2015</v>
      </c>
      <c r="L4974" s="0" t="n">
        <v>101</v>
      </c>
      <c r="M4974" s="0" t="n">
        <v>2</v>
      </c>
      <c r="N4974" s="0" t="n">
        <v>61210</v>
      </c>
      <c r="O4974" s="0" t="n">
        <v>1120</v>
      </c>
      <c r="P4974" s="346" t="n">
        <v>19</v>
      </c>
      <c r="Q4974" s="346" t="str">
        <f aca="false">N4974&amp;" "&amp;O4974</f>
        <v>61210 1120</v>
      </c>
      <c r="R4974" s="346" t="str">
        <f aca="false">N4974&amp;" "&amp;M4974&amp;" "&amp;O4974</f>
        <v>61210 2 1120</v>
      </c>
    </row>
    <row r="4975" customFormat="false" ht="11.25" hidden="false" customHeight="true" outlineLevel="0" collapsed="false">
      <c r="K4975" s="0" t="n">
        <v>2015</v>
      </c>
      <c r="L4975" s="0" t="n">
        <v>101</v>
      </c>
      <c r="M4975" s="0" t="n">
        <v>2</v>
      </c>
      <c r="N4975" s="0" t="n">
        <v>61220</v>
      </c>
      <c r="O4975" s="0" t="n">
        <v>1130</v>
      </c>
      <c r="P4975" s="346" t="n">
        <v>14</v>
      </c>
      <c r="Q4975" s="346" t="str">
        <f aca="false">N4975&amp;" "&amp;O4975</f>
        <v>61220 1130</v>
      </c>
      <c r="R4975" s="346" t="str">
        <f aca="false">N4975&amp;" "&amp;M4975&amp;" "&amp;O4975</f>
        <v>61220 2 1130</v>
      </c>
    </row>
    <row r="4976" customFormat="false" ht="11.25" hidden="false" customHeight="true" outlineLevel="0" collapsed="false">
      <c r="K4976" s="0" t="n">
        <v>2015</v>
      </c>
      <c r="L4976" s="0" t="n">
        <v>101</v>
      </c>
      <c r="M4976" s="0" t="n">
        <v>2</v>
      </c>
      <c r="N4976" s="0" t="n">
        <v>61310</v>
      </c>
      <c r="O4976" s="0" t="n">
        <v>1110</v>
      </c>
      <c r="P4976" s="346" t="n">
        <v>5.5</v>
      </c>
      <c r="Q4976" s="346" t="str">
        <f aca="false">N4976&amp;" "&amp;O4976</f>
        <v>61310 1110</v>
      </c>
      <c r="R4976" s="346" t="str">
        <f aca="false">N4976&amp;" "&amp;M4976&amp;" "&amp;O4976</f>
        <v>61310 2 1110</v>
      </c>
    </row>
    <row r="4977" customFormat="false" ht="11.25" hidden="false" customHeight="true" outlineLevel="0" collapsed="false">
      <c r="K4977" s="0" t="n">
        <v>2015</v>
      </c>
      <c r="L4977" s="0" t="n">
        <v>101</v>
      </c>
      <c r="M4977" s="0" t="n">
        <v>2</v>
      </c>
      <c r="N4977" s="0" t="n">
        <v>61310</v>
      </c>
      <c r="O4977" s="0" t="n">
        <v>1120</v>
      </c>
      <c r="P4977" s="346" t="n">
        <v>56.1</v>
      </c>
      <c r="Q4977" s="346" t="str">
        <f aca="false">N4977&amp;" "&amp;O4977</f>
        <v>61310 1120</v>
      </c>
      <c r="R4977" s="346" t="str">
        <f aca="false">N4977&amp;" "&amp;M4977&amp;" "&amp;O4977</f>
        <v>61310 2 1120</v>
      </c>
    </row>
    <row r="4978" customFormat="false" ht="11.25" hidden="false" customHeight="true" outlineLevel="0" collapsed="false">
      <c r="K4978" s="0" t="n">
        <v>2015</v>
      </c>
      <c r="L4978" s="0" t="n">
        <v>101</v>
      </c>
      <c r="M4978" s="0" t="n">
        <v>2</v>
      </c>
      <c r="N4978" s="0" t="n">
        <v>61310</v>
      </c>
      <c r="O4978" s="0" t="n">
        <v>1140</v>
      </c>
      <c r="P4978" s="346" t="n">
        <v>3</v>
      </c>
      <c r="Q4978" s="346" t="str">
        <f aca="false">N4978&amp;" "&amp;O4978</f>
        <v>61310 1140</v>
      </c>
      <c r="R4978" s="346" t="str">
        <f aca="false">N4978&amp;" "&amp;M4978&amp;" "&amp;O4978</f>
        <v>61310 2 1140</v>
      </c>
    </row>
    <row r="4979" customFormat="false" ht="11.25" hidden="false" customHeight="true" outlineLevel="0" collapsed="false">
      <c r="K4979" s="0" t="n">
        <v>2015</v>
      </c>
      <c r="L4979" s="0" t="n">
        <v>101</v>
      </c>
      <c r="M4979" s="0" t="n">
        <v>2</v>
      </c>
      <c r="N4979" s="0" t="n">
        <v>61310</v>
      </c>
      <c r="O4979" s="0" t="n">
        <v>1150</v>
      </c>
      <c r="P4979" s="346" t="n">
        <v>6</v>
      </c>
      <c r="Q4979" s="346" t="str">
        <f aca="false">N4979&amp;" "&amp;O4979</f>
        <v>61310 1150</v>
      </c>
      <c r="R4979" s="346" t="str">
        <f aca="false">N4979&amp;" "&amp;M4979&amp;" "&amp;O4979</f>
        <v>61310 2 1150</v>
      </c>
    </row>
    <row r="4980" customFormat="false" ht="11.25" hidden="false" customHeight="true" outlineLevel="0" collapsed="false">
      <c r="K4980" s="0" t="n">
        <v>2015</v>
      </c>
      <c r="L4980" s="0" t="n">
        <v>101</v>
      </c>
      <c r="M4980" s="0" t="n">
        <v>2</v>
      </c>
      <c r="N4980" s="0" t="n">
        <v>61320</v>
      </c>
      <c r="O4980" s="0" t="n">
        <v>1122</v>
      </c>
      <c r="P4980" s="346" t="n">
        <v>13</v>
      </c>
      <c r="Q4980" s="346" t="str">
        <f aca="false">N4980&amp;" "&amp;O4980</f>
        <v>61320 1122</v>
      </c>
      <c r="R4980" s="346" t="str">
        <f aca="false">N4980&amp;" "&amp;M4980&amp;" "&amp;O4980</f>
        <v>61320 2 1122</v>
      </c>
    </row>
    <row r="4981" customFormat="false" ht="11.25" hidden="false" customHeight="true" outlineLevel="0" collapsed="false">
      <c r="K4981" s="0" t="n">
        <v>2015</v>
      </c>
      <c r="L4981" s="0" t="n">
        <v>101</v>
      </c>
      <c r="M4981" s="0" t="n">
        <v>2</v>
      </c>
      <c r="N4981" s="0" t="n">
        <v>61320</v>
      </c>
      <c r="O4981" s="0" t="n">
        <v>1150</v>
      </c>
      <c r="P4981" s="346" t="n">
        <v>9.8</v>
      </c>
      <c r="Q4981" s="346" t="str">
        <f aca="false">N4981&amp;" "&amp;O4981</f>
        <v>61320 1150</v>
      </c>
      <c r="R4981" s="346" t="str">
        <f aca="false">N4981&amp;" "&amp;M4981&amp;" "&amp;O4981</f>
        <v>61320 2 1150</v>
      </c>
    </row>
    <row r="4982" customFormat="false" ht="11.25" hidden="false" customHeight="true" outlineLevel="0" collapsed="false">
      <c r="K4982" s="0" t="n">
        <v>2015</v>
      </c>
      <c r="L4982" s="0" t="n">
        <v>101</v>
      </c>
      <c r="M4982" s="0" t="n">
        <v>2</v>
      </c>
      <c r="N4982" s="0" t="n">
        <v>61410</v>
      </c>
      <c r="O4982" s="0" t="n">
        <v>1126</v>
      </c>
      <c r="P4982" s="346" t="n">
        <v>13</v>
      </c>
      <c r="Q4982" s="346" t="str">
        <f aca="false">N4982&amp;" "&amp;O4982</f>
        <v>61410 1126</v>
      </c>
      <c r="R4982" s="346" t="str">
        <f aca="false">N4982&amp;" "&amp;M4982&amp;" "&amp;O4982</f>
        <v>61410 2 1126</v>
      </c>
    </row>
    <row r="4983" customFormat="false" ht="11.25" hidden="false" customHeight="true" outlineLevel="0" collapsed="false">
      <c r="K4983" s="0" t="n">
        <v>2015</v>
      </c>
      <c r="L4983" s="0" t="n">
        <v>101</v>
      </c>
      <c r="M4983" s="0" t="n">
        <v>2</v>
      </c>
      <c r="N4983" s="0" t="n">
        <v>61410</v>
      </c>
      <c r="O4983" s="0" t="n">
        <v>1127</v>
      </c>
      <c r="P4983" s="346" t="n">
        <v>22</v>
      </c>
      <c r="Q4983" s="346" t="str">
        <f aca="false">N4983&amp;" "&amp;O4983</f>
        <v>61410 1127</v>
      </c>
      <c r="R4983" s="346" t="str">
        <f aca="false">N4983&amp;" "&amp;M4983&amp;" "&amp;O4983</f>
        <v>61410 2 1127</v>
      </c>
    </row>
    <row r="4984" customFormat="false" ht="11.25" hidden="false" customHeight="true" outlineLevel="0" collapsed="false">
      <c r="K4984" s="0" t="n">
        <v>2015</v>
      </c>
      <c r="L4984" s="0" t="n">
        <v>101</v>
      </c>
      <c r="M4984" s="0" t="n">
        <v>2</v>
      </c>
      <c r="N4984" s="0" t="n">
        <v>61410</v>
      </c>
      <c r="O4984" s="0" t="n">
        <v>1150</v>
      </c>
      <c r="P4984" s="346" t="n">
        <v>25.38</v>
      </c>
      <c r="Q4984" s="346" t="str">
        <f aca="false">N4984&amp;" "&amp;O4984</f>
        <v>61410 1150</v>
      </c>
      <c r="R4984" s="346" t="str">
        <f aca="false">N4984&amp;" "&amp;M4984&amp;" "&amp;O4984</f>
        <v>61410 2 1150</v>
      </c>
    </row>
    <row r="4985" customFormat="false" ht="11.25" hidden="false" customHeight="true" outlineLevel="0" collapsed="false">
      <c r="K4985" s="0" t="n">
        <v>2015</v>
      </c>
      <c r="L4985" s="0" t="n">
        <v>101</v>
      </c>
      <c r="M4985" s="0" t="n">
        <v>3</v>
      </c>
      <c r="N4985" s="0" t="n">
        <v>61100</v>
      </c>
      <c r="O4985" s="0" t="n">
        <v>1120</v>
      </c>
      <c r="P4985" s="346" t="n">
        <v>533.7</v>
      </c>
      <c r="Q4985" s="346" t="str">
        <f aca="false">N4985&amp;" "&amp;O4985</f>
        <v>61100 1120</v>
      </c>
      <c r="R4985" s="346" t="str">
        <f aca="false">N4985&amp;" "&amp;M4985&amp;" "&amp;O4985</f>
        <v>61100 3 1120</v>
      </c>
    </row>
    <row r="4986" customFormat="false" ht="11.25" hidden="false" customHeight="true" outlineLevel="0" collapsed="false">
      <c r="K4986" s="0" t="n">
        <v>2015</v>
      </c>
      <c r="L4986" s="0" t="n">
        <v>101</v>
      </c>
      <c r="M4986" s="0" t="n">
        <v>3</v>
      </c>
      <c r="N4986" s="0" t="n">
        <v>61100</v>
      </c>
      <c r="O4986" s="0" t="n">
        <v>1151</v>
      </c>
      <c r="P4986" s="346" t="n">
        <v>41</v>
      </c>
      <c r="Q4986" s="346" t="str">
        <f aca="false">N4986&amp;" "&amp;O4986</f>
        <v>61100 1151</v>
      </c>
      <c r="R4986" s="346" t="str">
        <f aca="false">N4986&amp;" "&amp;M4986&amp;" "&amp;O4986</f>
        <v>61100 3 1151</v>
      </c>
    </row>
    <row r="4987" customFormat="false" ht="11.25" hidden="false" customHeight="true" outlineLevel="0" collapsed="false">
      <c r="K4987" s="0" t="n">
        <v>2015</v>
      </c>
      <c r="L4987" s="0" t="n">
        <v>101</v>
      </c>
      <c r="M4987" s="0" t="n">
        <v>3</v>
      </c>
      <c r="N4987" s="0" t="n">
        <v>61100</v>
      </c>
      <c r="O4987" s="0" t="n">
        <v>1520</v>
      </c>
      <c r="P4987" s="346" t="n">
        <v>50.59</v>
      </c>
      <c r="Q4987" s="346" t="str">
        <f aca="false">N4987&amp;" "&amp;O4987</f>
        <v>61100 1520</v>
      </c>
      <c r="R4987" s="346" t="str">
        <f aca="false">N4987&amp;" "&amp;M4987&amp;" "&amp;O4987</f>
        <v>61100 3 1520</v>
      </c>
    </row>
    <row r="4988" customFormat="false" ht="11.25" hidden="false" customHeight="true" outlineLevel="0" collapsed="false">
      <c r="K4988" s="0" t="n">
        <v>2015</v>
      </c>
      <c r="L4988" s="0" t="n">
        <v>101</v>
      </c>
      <c r="M4988" s="0" t="n">
        <v>3</v>
      </c>
      <c r="N4988" s="0" t="n">
        <v>61210</v>
      </c>
      <c r="O4988" s="0" t="n">
        <v>1110</v>
      </c>
      <c r="P4988" s="346" t="n">
        <v>3.75</v>
      </c>
      <c r="Q4988" s="346" t="str">
        <f aca="false">N4988&amp;" "&amp;O4988</f>
        <v>61210 1110</v>
      </c>
      <c r="R4988" s="346" t="str">
        <f aca="false">N4988&amp;" "&amp;M4988&amp;" "&amp;O4988</f>
        <v>61210 3 1110</v>
      </c>
    </row>
    <row r="4989" customFormat="false" ht="11.25" hidden="false" customHeight="true" outlineLevel="0" collapsed="false">
      <c r="K4989" s="0" t="n">
        <v>2015</v>
      </c>
      <c r="L4989" s="0" t="n">
        <v>101</v>
      </c>
      <c r="M4989" s="0" t="n">
        <v>3</v>
      </c>
      <c r="N4989" s="0" t="n">
        <v>61210</v>
      </c>
      <c r="O4989" s="0" t="n">
        <v>1120</v>
      </c>
      <c r="P4989" s="346" t="n">
        <v>41.5</v>
      </c>
      <c r="Q4989" s="346" t="str">
        <f aca="false">N4989&amp;" "&amp;O4989</f>
        <v>61210 1120</v>
      </c>
      <c r="R4989" s="346" t="str">
        <f aca="false">N4989&amp;" "&amp;M4989&amp;" "&amp;O4989</f>
        <v>61210 3 1120</v>
      </c>
    </row>
    <row r="4990" customFormat="false" ht="11.25" hidden="false" customHeight="true" outlineLevel="0" collapsed="false">
      <c r="K4990" s="0" t="n">
        <v>2015</v>
      </c>
      <c r="L4990" s="0" t="n">
        <v>101</v>
      </c>
      <c r="M4990" s="0" t="n">
        <v>3</v>
      </c>
      <c r="N4990" s="0" t="n">
        <v>61210</v>
      </c>
      <c r="O4990" s="0" t="n">
        <v>1140</v>
      </c>
      <c r="P4990" s="346" t="n">
        <v>5</v>
      </c>
      <c r="Q4990" s="346" t="str">
        <f aca="false">N4990&amp;" "&amp;O4990</f>
        <v>61210 1140</v>
      </c>
      <c r="R4990" s="346" t="str">
        <f aca="false">N4990&amp;" "&amp;M4990&amp;" "&amp;O4990</f>
        <v>61210 3 1140</v>
      </c>
    </row>
    <row r="4991" customFormat="false" ht="11.25" hidden="false" customHeight="true" outlineLevel="0" collapsed="false">
      <c r="K4991" s="0" t="n">
        <v>2015</v>
      </c>
      <c r="L4991" s="0" t="n">
        <v>101</v>
      </c>
      <c r="M4991" s="0" t="n">
        <v>3</v>
      </c>
      <c r="N4991" s="0" t="n">
        <v>61210</v>
      </c>
      <c r="O4991" s="0" t="n">
        <v>1150</v>
      </c>
      <c r="P4991" s="346" t="n">
        <v>7</v>
      </c>
      <c r="Q4991" s="346" t="str">
        <f aca="false">N4991&amp;" "&amp;O4991</f>
        <v>61210 1150</v>
      </c>
      <c r="R4991" s="346" t="str">
        <f aca="false">N4991&amp;" "&amp;M4991&amp;" "&amp;O4991</f>
        <v>61210 3 1150</v>
      </c>
    </row>
    <row r="4992" customFormat="false" ht="11.25" hidden="false" customHeight="true" outlineLevel="0" collapsed="false">
      <c r="K4992" s="0" t="n">
        <v>2015</v>
      </c>
      <c r="L4992" s="0" t="n">
        <v>101</v>
      </c>
      <c r="M4992" s="0" t="n">
        <v>3</v>
      </c>
      <c r="N4992" s="0" t="n">
        <v>61220</v>
      </c>
      <c r="O4992" s="0" t="n">
        <v>1130</v>
      </c>
      <c r="P4992" s="346" t="n">
        <v>12.8</v>
      </c>
      <c r="Q4992" s="346" t="str">
        <f aca="false">N4992&amp;" "&amp;O4992</f>
        <v>61220 1130</v>
      </c>
      <c r="R4992" s="346" t="str">
        <f aca="false">N4992&amp;" "&amp;M4992&amp;" "&amp;O4992</f>
        <v>61220 3 1130</v>
      </c>
    </row>
    <row r="4993" customFormat="false" ht="11.25" hidden="false" customHeight="true" outlineLevel="0" collapsed="false">
      <c r="K4993" s="0" t="n">
        <v>2015</v>
      </c>
      <c r="L4993" s="0" t="n">
        <v>101</v>
      </c>
      <c r="M4993" s="0" t="n">
        <v>3</v>
      </c>
      <c r="N4993" s="0" t="n">
        <v>61230</v>
      </c>
      <c r="O4993" s="0" t="n">
        <v>1120</v>
      </c>
      <c r="P4993" s="346" t="n">
        <v>6.38</v>
      </c>
      <c r="Q4993" s="346" t="str">
        <f aca="false">N4993&amp;" "&amp;O4993</f>
        <v>61230 1120</v>
      </c>
      <c r="R4993" s="346" t="str">
        <f aca="false">N4993&amp;" "&amp;M4993&amp;" "&amp;O4993</f>
        <v>61230 3 1120</v>
      </c>
    </row>
    <row r="4994" customFormat="false" ht="11.25" hidden="false" customHeight="true" outlineLevel="0" collapsed="false">
      <c r="K4994" s="0" t="n">
        <v>2015</v>
      </c>
      <c r="L4994" s="0" t="n">
        <v>101</v>
      </c>
      <c r="M4994" s="0" t="n">
        <v>3</v>
      </c>
      <c r="N4994" s="0" t="n">
        <v>61310</v>
      </c>
      <c r="O4994" s="0" t="n">
        <v>1110</v>
      </c>
      <c r="P4994" s="346" t="n">
        <v>4</v>
      </c>
      <c r="Q4994" s="346" t="str">
        <f aca="false">N4994&amp;" "&amp;O4994</f>
        <v>61310 1110</v>
      </c>
      <c r="R4994" s="346" t="str">
        <f aca="false">N4994&amp;" "&amp;M4994&amp;" "&amp;O4994</f>
        <v>61310 3 1110</v>
      </c>
    </row>
    <row r="4995" customFormat="false" ht="11.25" hidden="false" customHeight="true" outlineLevel="0" collapsed="false">
      <c r="K4995" s="0" t="n">
        <v>2015</v>
      </c>
      <c r="L4995" s="0" t="n">
        <v>101</v>
      </c>
      <c r="M4995" s="0" t="n">
        <v>3</v>
      </c>
      <c r="N4995" s="0" t="n">
        <v>61310</v>
      </c>
      <c r="O4995" s="0" t="n">
        <v>1120</v>
      </c>
      <c r="P4995" s="346" t="n">
        <v>23</v>
      </c>
      <c r="Q4995" s="346" t="str">
        <f aca="false">N4995&amp;" "&amp;O4995</f>
        <v>61310 1120</v>
      </c>
      <c r="R4995" s="346" t="str">
        <f aca="false">N4995&amp;" "&amp;M4995&amp;" "&amp;O4995</f>
        <v>61310 3 1120</v>
      </c>
    </row>
    <row r="4996" customFormat="false" ht="11.25" hidden="false" customHeight="true" outlineLevel="0" collapsed="false">
      <c r="K4996" s="0" t="n">
        <v>2015</v>
      </c>
      <c r="L4996" s="0" t="n">
        <v>101</v>
      </c>
      <c r="M4996" s="0" t="n">
        <v>3</v>
      </c>
      <c r="N4996" s="0" t="n">
        <v>61310</v>
      </c>
      <c r="O4996" s="0" t="n">
        <v>1140</v>
      </c>
      <c r="P4996" s="346" t="n">
        <v>4.5</v>
      </c>
      <c r="Q4996" s="346" t="str">
        <f aca="false">N4996&amp;" "&amp;O4996</f>
        <v>61310 1140</v>
      </c>
      <c r="R4996" s="346" t="str">
        <f aca="false">N4996&amp;" "&amp;M4996&amp;" "&amp;O4996</f>
        <v>61310 3 1140</v>
      </c>
    </row>
    <row r="4997" customFormat="false" ht="11.25" hidden="false" customHeight="true" outlineLevel="0" collapsed="false">
      <c r="K4997" s="0" t="n">
        <v>2015</v>
      </c>
      <c r="L4997" s="0" t="n">
        <v>101</v>
      </c>
      <c r="M4997" s="0" t="n">
        <v>3</v>
      </c>
      <c r="N4997" s="0" t="n">
        <v>61310</v>
      </c>
      <c r="O4997" s="0" t="n">
        <v>1150</v>
      </c>
      <c r="P4997" s="346" t="n">
        <v>3.5</v>
      </c>
      <c r="Q4997" s="346" t="str">
        <f aca="false">N4997&amp;" "&amp;O4997</f>
        <v>61310 1150</v>
      </c>
      <c r="R4997" s="346" t="str">
        <f aca="false">N4997&amp;" "&amp;M4997&amp;" "&amp;O4997</f>
        <v>61310 3 1150</v>
      </c>
    </row>
    <row r="4998" customFormat="false" ht="11.25" hidden="false" customHeight="true" outlineLevel="0" collapsed="false">
      <c r="K4998" s="0" t="n">
        <v>2015</v>
      </c>
      <c r="L4998" s="0" t="n">
        <v>101</v>
      </c>
      <c r="M4998" s="0" t="n">
        <v>3</v>
      </c>
      <c r="N4998" s="0" t="n">
        <v>61320</v>
      </c>
      <c r="O4998" s="0" t="n">
        <v>1122</v>
      </c>
      <c r="P4998" s="346" t="n">
        <v>8</v>
      </c>
      <c r="Q4998" s="346" t="str">
        <f aca="false">N4998&amp;" "&amp;O4998</f>
        <v>61320 1122</v>
      </c>
      <c r="R4998" s="346" t="str">
        <f aca="false">N4998&amp;" "&amp;M4998&amp;" "&amp;O4998</f>
        <v>61320 3 1122</v>
      </c>
    </row>
    <row r="4999" customFormat="false" ht="11.25" hidden="false" customHeight="true" outlineLevel="0" collapsed="false">
      <c r="K4999" s="0" t="n">
        <v>2015</v>
      </c>
      <c r="L4999" s="0" t="n">
        <v>101</v>
      </c>
      <c r="M4999" s="0" t="n">
        <v>3</v>
      </c>
      <c r="N4999" s="0" t="n">
        <v>61320</v>
      </c>
      <c r="O4999" s="0" t="n">
        <v>1150</v>
      </c>
      <c r="P4999" s="346" t="n">
        <v>2</v>
      </c>
      <c r="Q4999" s="346" t="str">
        <f aca="false">N4999&amp;" "&amp;O4999</f>
        <v>61320 1150</v>
      </c>
      <c r="R4999" s="346" t="str">
        <f aca="false">N4999&amp;" "&amp;M4999&amp;" "&amp;O4999</f>
        <v>61320 3 1150</v>
      </c>
    </row>
    <row r="5000" customFormat="false" ht="11.25" hidden="false" customHeight="true" outlineLevel="0" collapsed="false">
      <c r="K5000" s="0" t="n">
        <v>2015</v>
      </c>
      <c r="L5000" s="0" t="n">
        <v>101</v>
      </c>
      <c r="M5000" s="0" t="n">
        <v>3</v>
      </c>
      <c r="N5000" s="0" t="n">
        <v>61410</v>
      </c>
      <c r="O5000" s="0" t="n">
        <v>1126</v>
      </c>
      <c r="P5000" s="346" t="n">
        <v>4</v>
      </c>
      <c r="Q5000" s="346" t="str">
        <f aca="false">N5000&amp;" "&amp;O5000</f>
        <v>61410 1126</v>
      </c>
      <c r="R5000" s="346" t="str">
        <f aca="false">N5000&amp;" "&amp;M5000&amp;" "&amp;O5000</f>
        <v>61410 3 1126</v>
      </c>
    </row>
    <row r="5001" customFormat="false" ht="11.25" hidden="false" customHeight="true" outlineLevel="0" collapsed="false">
      <c r="K5001" s="0" t="n">
        <v>2015</v>
      </c>
      <c r="L5001" s="0" t="n">
        <v>101</v>
      </c>
      <c r="M5001" s="0" t="n">
        <v>3</v>
      </c>
      <c r="N5001" s="0" t="n">
        <v>61410</v>
      </c>
      <c r="O5001" s="0" t="n">
        <v>1127</v>
      </c>
      <c r="P5001" s="346" t="n">
        <v>25</v>
      </c>
      <c r="Q5001" s="346" t="str">
        <f aca="false">N5001&amp;" "&amp;O5001</f>
        <v>61410 1127</v>
      </c>
      <c r="R5001" s="346" t="str">
        <f aca="false">N5001&amp;" "&amp;M5001&amp;" "&amp;O5001</f>
        <v>61410 3 1127</v>
      </c>
    </row>
    <row r="5002" customFormat="false" ht="11.25" hidden="false" customHeight="true" outlineLevel="0" collapsed="false">
      <c r="K5002" s="0" t="n">
        <v>2015</v>
      </c>
      <c r="L5002" s="0" t="n">
        <v>101</v>
      </c>
      <c r="M5002" s="0" t="n">
        <v>3</v>
      </c>
      <c r="N5002" s="0" t="n">
        <v>61410</v>
      </c>
      <c r="O5002" s="0" t="n">
        <v>1150</v>
      </c>
      <c r="P5002" s="346" t="n">
        <v>33</v>
      </c>
      <c r="Q5002" s="346" t="str">
        <f aca="false">N5002&amp;" "&amp;O5002</f>
        <v>61410 1150</v>
      </c>
      <c r="R5002" s="346" t="str">
        <f aca="false">N5002&amp;" "&amp;M5002&amp;" "&amp;O5002</f>
        <v>61410 3 1150</v>
      </c>
    </row>
    <row r="5003" customFormat="false" ht="11.25" hidden="false" customHeight="true" outlineLevel="0" collapsed="false">
      <c r="K5003" s="0" t="n">
        <v>2015</v>
      </c>
      <c r="L5003" s="0" t="n">
        <v>101</v>
      </c>
      <c r="M5003" s="0" t="n">
        <v>9</v>
      </c>
      <c r="N5003" s="0" t="n">
        <v>61100</v>
      </c>
      <c r="O5003" s="0" t="n">
        <v>1120</v>
      </c>
      <c r="P5003" s="346" t="n">
        <v>28</v>
      </c>
      <c r="Q5003" s="346" t="str">
        <f aca="false">N5003&amp;" "&amp;O5003</f>
        <v>61100 1120</v>
      </c>
      <c r="R5003" s="346" t="str">
        <f aca="false">N5003&amp;" "&amp;M5003&amp;" "&amp;O5003</f>
        <v>61100 9 1120</v>
      </c>
    </row>
    <row r="5004" customFormat="false" ht="11.25" hidden="false" customHeight="true" outlineLevel="0" collapsed="false">
      <c r="K5004" s="0" t="n">
        <v>2015</v>
      </c>
      <c r="L5004" s="0" t="n">
        <v>101</v>
      </c>
      <c r="M5004" s="0" t="n">
        <v>9</v>
      </c>
      <c r="N5004" s="0" t="n">
        <v>61100</v>
      </c>
      <c r="O5004" s="0" t="n">
        <v>1140</v>
      </c>
      <c r="P5004" s="346" t="n">
        <v>0.6</v>
      </c>
      <c r="Q5004" s="346" t="str">
        <f aca="false">N5004&amp;" "&amp;O5004</f>
        <v>61100 1140</v>
      </c>
      <c r="R5004" s="346" t="str">
        <f aca="false">N5004&amp;" "&amp;M5004&amp;" "&amp;O5004</f>
        <v>61100 9 1140</v>
      </c>
    </row>
    <row r="5005" customFormat="false" ht="11.25" hidden="false" customHeight="true" outlineLevel="0" collapsed="false">
      <c r="K5005" s="0" t="n">
        <v>2015</v>
      </c>
      <c r="L5005" s="0" t="n">
        <v>101</v>
      </c>
      <c r="M5005" s="0" t="n">
        <v>9</v>
      </c>
      <c r="N5005" s="0" t="n">
        <v>61100</v>
      </c>
      <c r="O5005" s="0" t="n">
        <v>1150</v>
      </c>
      <c r="P5005" s="346" t="n">
        <v>0.2</v>
      </c>
      <c r="Q5005" s="346" t="str">
        <f aca="false">N5005&amp;" "&amp;O5005</f>
        <v>61100 1150</v>
      </c>
      <c r="R5005" s="346" t="str">
        <f aca="false">N5005&amp;" "&amp;M5005&amp;" "&amp;O5005</f>
        <v>61100 9 1150</v>
      </c>
    </row>
    <row r="5006" customFormat="false" ht="11.25" hidden="false" customHeight="true" outlineLevel="0" collapsed="false">
      <c r="K5006" s="0" t="n">
        <v>2015</v>
      </c>
      <c r="L5006" s="0" t="n">
        <v>101</v>
      </c>
      <c r="M5006" s="0" t="n">
        <v>9</v>
      </c>
      <c r="N5006" s="0" t="n">
        <v>61100</v>
      </c>
      <c r="O5006" s="0" t="n">
        <v>1151</v>
      </c>
      <c r="P5006" s="346" t="n">
        <v>13.25</v>
      </c>
      <c r="Q5006" s="346" t="str">
        <f aca="false">N5006&amp;" "&amp;O5006</f>
        <v>61100 1151</v>
      </c>
      <c r="R5006" s="346" t="str">
        <f aca="false">N5006&amp;" "&amp;M5006&amp;" "&amp;O5006</f>
        <v>61100 9 1151</v>
      </c>
    </row>
    <row r="5007" customFormat="false" ht="11.25" hidden="false" customHeight="true" outlineLevel="0" collapsed="false">
      <c r="K5007" s="0" t="n">
        <v>2015</v>
      </c>
      <c r="L5007" s="0" t="n">
        <v>101</v>
      </c>
      <c r="M5007" s="0" t="n">
        <v>9</v>
      </c>
      <c r="N5007" s="0" t="n">
        <v>61100</v>
      </c>
      <c r="O5007" s="0" t="n">
        <v>1520</v>
      </c>
      <c r="P5007" s="346" t="n">
        <v>1.17</v>
      </c>
      <c r="Q5007" s="346" t="str">
        <f aca="false">N5007&amp;" "&amp;O5007</f>
        <v>61100 1520</v>
      </c>
      <c r="R5007" s="346" t="str">
        <f aca="false">N5007&amp;" "&amp;M5007&amp;" "&amp;O5007</f>
        <v>61100 9 1520</v>
      </c>
    </row>
    <row r="5008" customFormat="false" ht="11.25" hidden="false" customHeight="true" outlineLevel="0" collapsed="false">
      <c r="K5008" s="0" t="n">
        <v>2015</v>
      </c>
      <c r="L5008" s="0" t="n">
        <v>101</v>
      </c>
      <c r="M5008" s="0" t="n">
        <v>9</v>
      </c>
      <c r="N5008" s="0" t="n">
        <v>61310</v>
      </c>
      <c r="O5008" s="0" t="n">
        <v>1110</v>
      </c>
      <c r="P5008" s="346" t="n">
        <v>1</v>
      </c>
      <c r="Q5008" s="346" t="str">
        <f aca="false">N5008&amp;" "&amp;O5008</f>
        <v>61310 1110</v>
      </c>
      <c r="R5008" s="346" t="str">
        <f aca="false">N5008&amp;" "&amp;M5008&amp;" "&amp;O5008</f>
        <v>61310 9 1110</v>
      </c>
    </row>
    <row r="5009" customFormat="false" ht="11.25" hidden="false" customHeight="true" outlineLevel="0" collapsed="false">
      <c r="K5009" s="0" t="n">
        <v>2015</v>
      </c>
      <c r="L5009" s="0" t="n">
        <v>101</v>
      </c>
      <c r="M5009" s="0" t="n">
        <v>9</v>
      </c>
      <c r="N5009" s="0" t="n">
        <v>61310</v>
      </c>
      <c r="O5009" s="0" t="n">
        <v>1120</v>
      </c>
      <c r="P5009" s="346" t="n">
        <v>1.2</v>
      </c>
      <c r="Q5009" s="346" t="str">
        <f aca="false">N5009&amp;" "&amp;O5009</f>
        <v>61310 1120</v>
      </c>
      <c r="R5009" s="346" t="str">
        <f aca="false">N5009&amp;" "&amp;M5009&amp;" "&amp;O5009</f>
        <v>61310 9 1120</v>
      </c>
    </row>
    <row r="5010" customFormat="false" ht="11.25" hidden="false" customHeight="true" outlineLevel="0" collapsed="false">
      <c r="K5010" s="0" t="n">
        <v>2015</v>
      </c>
      <c r="L5010" s="0" t="n">
        <v>101</v>
      </c>
      <c r="M5010" s="0" t="n">
        <v>9</v>
      </c>
      <c r="N5010" s="0" t="n">
        <v>61310</v>
      </c>
      <c r="O5010" s="0" t="n">
        <v>1140</v>
      </c>
      <c r="P5010" s="346" t="n">
        <v>1</v>
      </c>
      <c r="Q5010" s="346" t="str">
        <f aca="false">N5010&amp;" "&amp;O5010</f>
        <v>61310 1140</v>
      </c>
      <c r="R5010" s="346" t="str">
        <f aca="false">N5010&amp;" "&amp;M5010&amp;" "&amp;O5010</f>
        <v>61310 9 1140</v>
      </c>
    </row>
    <row r="5011" customFormat="false" ht="11.25" hidden="false" customHeight="true" outlineLevel="0" collapsed="false">
      <c r="K5011" s="0" t="n">
        <v>2015</v>
      </c>
      <c r="L5011" s="0" t="n">
        <v>101</v>
      </c>
      <c r="M5011" s="0" t="n">
        <v>9</v>
      </c>
      <c r="N5011" s="0" t="n">
        <v>61310</v>
      </c>
      <c r="O5011" s="0" t="n">
        <v>1150</v>
      </c>
      <c r="P5011" s="346" t="n">
        <v>3</v>
      </c>
      <c r="Q5011" s="346" t="str">
        <f aca="false">N5011&amp;" "&amp;O5011</f>
        <v>61310 1150</v>
      </c>
      <c r="R5011" s="346" t="str">
        <f aca="false">N5011&amp;" "&amp;M5011&amp;" "&amp;O5011</f>
        <v>61310 9 1150</v>
      </c>
    </row>
    <row r="5012" customFormat="false" ht="11.25" hidden="false" customHeight="true" outlineLevel="0" collapsed="false">
      <c r="K5012" s="0" t="n">
        <v>2015</v>
      </c>
      <c r="L5012" s="0" t="n">
        <v>101</v>
      </c>
      <c r="M5012" s="0" t="n">
        <v>9</v>
      </c>
      <c r="N5012" s="0" t="n">
        <v>62100</v>
      </c>
      <c r="O5012" s="0" t="n">
        <v>1110</v>
      </c>
      <c r="P5012" s="346" t="n">
        <v>19</v>
      </c>
      <c r="Q5012" s="346" t="str">
        <f aca="false">N5012&amp;" "&amp;O5012</f>
        <v>62100 1110</v>
      </c>
      <c r="R5012" s="346" t="str">
        <f aca="false">N5012&amp;" "&amp;M5012&amp;" "&amp;O5012</f>
        <v>62100 9 1110</v>
      </c>
    </row>
    <row r="5013" customFormat="false" ht="11.25" hidden="false" customHeight="true" outlineLevel="0" collapsed="false">
      <c r="K5013" s="0" t="n">
        <v>2015</v>
      </c>
      <c r="L5013" s="0" t="n">
        <v>101</v>
      </c>
      <c r="M5013" s="0" t="n">
        <v>9</v>
      </c>
      <c r="N5013" s="0" t="n">
        <v>62100</v>
      </c>
      <c r="O5013" s="0" t="n">
        <v>1111</v>
      </c>
      <c r="P5013" s="346" t="n">
        <v>9</v>
      </c>
      <c r="Q5013" s="346" t="str">
        <f aca="false">N5013&amp;" "&amp;O5013</f>
        <v>62100 1111</v>
      </c>
      <c r="R5013" s="346" t="str">
        <f aca="false">N5013&amp;" "&amp;M5013&amp;" "&amp;O5013</f>
        <v>62100 9 1111</v>
      </c>
    </row>
    <row r="5014" customFormat="false" ht="11.25" hidden="false" customHeight="true" outlineLevel="0" collapsed="false">
      <c r="K5014" s="0" t="n">
        <v>2015</v>
      </c>
      <c r="L5014" s="0" t="n">
        <v>101</v>
      </c>
      <c r="M5014" s="0" t="n">
        <v>9</v>
      </c>
      <c r="N5014" s="0" t="n">
        <v>62100</v>
      </c>
      <c r="O5014" s="0" t="n">
        <v>1112</v>
      </c>
      <c r="P5014" s="346" t="n">
        <v>1</v>
      </c>
      <c r="Q5014" s="346" t="str">
        <f aca="false">N5014&amp;" "&amp;O5014</f>
        <v>62100 1112</v>
      </c>
      <c r="R5014" s="346" t="str">
        <f aca="false">N5014&amp;" "&amp;M5014&amp;" "&amp;O5014</f>
        <v>62100 9 1112</v>
      </c>
    </row>
    <row r="5015" customFormat="false" ht="11.25" hidden="false" customHeight="true" outlineLevel="0" collapsed="false">
      <c r="K5015" s="0" t="n">
        <v>2015</v>
      </c>
      <c r="L5015" s="0" t="n">
        <v>101</v>
      </c>
      <c r="M5015" s="0" t="n">
        <v>9</v>
      </c>
      <c r="N5015" s="0" t="n">
        <v>62100</v>
      </c>
      <c r="O5015" s="0" t="n">
        <v>1130</v>
      </c>
      <c r="P5015" s="346" t="n">
        <v>18</v>
      </c>
      <c r="Q5015" s="346" t="str">
        <f aca="false">N5015&amp;" "&amp;O5015</f>
        <v>62100 1130</v>
      </c>
      <c r="R5015" s="346" t="str">
        <f aca="false">N5015&amp;" "&amp;M5015&amp;" "&amp;O5015</f>
        <v>62100 9 1130</v>
      </c>
    </row>
    <row r="5016" customFormat="false" ht="11.25" hidden="false" customHeight="true" outlineLevel="0" collapsed="false">
      <c r="K5016" s="0" t="n">
        <v>2015</v>
      </c>
      <c r="L5016" s="0" t="n">
        <v>101</v>
      </c>
      <c r="M5016" s="0" t="n">
        <v>9</v>
      </c>
      <c r="N5016" s="0" t="n">
        <v>62100</v>
      </c>
      <c r="O5016" s="0" t="n">
        <v>1140</v>
      </c>
      <c r="P5016" s="346" t="n">
        <v>22</v>
      </c>
      <c r="Q5016" s="346" t="str">
        <f aca="false">N5016&amp;" "&amp;O5016</f>
        <v>62100 1140</v>
      </c>
      <c r="R5016" s="346" t="str">
        <f aca="false">N5016&amp;" "&amp;M5016&amp;" "&amp;O5016</f>
        <v>62100 9 1140</v>
      </c>
    </row>
    <row r="5017" customFormat="false" ht="11.25" hidden="false" customHeight="true" outlineLevel="0" collapsed="false">
      <c r="K5017" s="0" t="n">
        <v>2015</v>
      </c>
      <c r="L5017" s="0" t="n">
        <v>101</v>
      </c>
      <c r="M5017" s="0" t="n">
        <v>9</v>
      </c>
      <c r="N5017" s="0" t="n">
        <v>62100</v>
      </c>
      <c r="O5017" s="0" t="n">
        <v>1150</v>
      </c>
      <c r="P5017" s="346" t="n">
        <v>22.5</v>
      </c>
      <c r="Q5017" s="346" t="str">
        <f aca="false">N5017&amp;" "&amp;O5017</f>
        <v>62100 1150</v>
      </c>
      <c r="R5017" s="346" t="str">
        <f aca="false">N5017&amp;" "&amp;M5017&amp;" "&amp;O5017</f>
        <v>62100 9 1150</v>
      </c>
    </row>
    <row r="5018" customFormat="false" ht="11.25" hidden="false" customHeight="true" outlineLevel="0" collapsed="false">
      <c r="K5018" s="0" t="n">
        <v>2015</v>
      </c>
      <c r="L5018" s="0" t="n">
        <v>101</v>
      </c>
      <c r="M5018" s="0" t="n">
        <v>9</v>
      </c>
      <c r="N5018" s="0" t="n">
        <v>62200</v>
      </c>
      <c r="O5018" s="0" t="n">
        <v>1110</v>
      </c>
      <c r="P5018" s="346" t="n">
        <v>0.08</v>
      </c>
      <c r="Q5018" s="346" t="str">
        <f aca="false">N5018&amp;" "&amp;O5018</f>
        <v>62200 1110</v>
      </c>
      <c r="R5018" s="346" t="str">
        <f aca="false">N5018&amp;" "&amp;M5018&amp;" "&amp;O5018</f>
        <v>62200 9 1110</v>
      </c>
    </row>
    <row r="5019" customFormat="false" ht="11.25" hidden="false" customHeight="true" outlineLevel="0" collapsed="false">
      <c r="K5019" s="0" t="n">
        <v>2015</v>
      </c>
      <c r="L5019" s="0" t="n">
        <v>101</v>
      </c>
      <c r="M5019" s="0" t="n">
        <v>9</v>
      </c>
      <c r="N5019" s="0" t="n">
        <v>62200</v>
      </c>
      <c r="O5019" s="0" t="n">
        <v>1130</v>
      </c>
      <c r="P5019" s="346" t="n">
        <v>4</v>
      </c>
      <c r="Q5019" s="346" t="str">
        <f aca="false">N5019&amp;" "&amp;O5019</f>
        <v>62200 1130</v>
      </c>
      <c r="R5019" s="346" t="str">
        <f aca="false">N5019&amp;" "&amp;M5019&amp;" "&amp;O5019</f>
        <v>62200 9 1130</v>
      </c>
    </row>
    <row r="5020" customFormat="false" ht="11.25" hidden="false" customHeight="true" outlineLevel="0" collapsed="false">
      <c r="K5020" s="0" t="n">
        <v>2015</v>
      </c>
      <c r="L5020" s="0" t="n">
        <v>101</v>
      </c>
      <c r="M5020" s="0" t="n">
        <v>9</v>
      </c>
      <c r="N5020" s="0" t="n">
        <v>62200</v>
      </c>
      <c r="O5020" s="0" t="n">
        <v>1131</v>
      </c>
      <c r="P5020" s="346" t="n">
        <v>19</v>
      </c>
      <c r="Q5020" s="346" t="str">
        <f aca="false">N5020&amp;" "&amp;O5020</f>
        <v>62200 1131</v>
      </c>
      <c r="R5020" s="346" t="str">
        <f aca="false">N5020&amp;" "&amp;M5020&amp;" "&amp;O5020</f>
        <v>62200 9 1131</v>
      </c>
    </row>
    <row r="5021" customFormat="false" ht="11.25" hidden="false" customHeight="true" outlineLevel="0" collapsed="false">
      <c r="K5021" s="0" t="n">
        <v>2015</v>
      </c>
      <c r="L5021" s="0" t="n">
        <v>102</v>
      </c>
      <c r="M5021" s="0" t="n">
        <v>9</v>
      </c>
      <c r="N5021" s="0" t="n">
        <v>65000</v>
      </c>
      <c r="O5021" s="0" t="n">
        <v>1180</v>
      </c>
      <c r="P5021" s="346" t="n">
        <v>28.26</v>
      </c>
      <c r="Q5021" s="346" t="str">
        <f aca="false">N5021&amp;" "&amp;O5021</f>
        <v>65000 1180</v>
      </c>
      <c r="R5021" s="346" t="str">
        <f aca="false">N5021&amp;" "&amp;M5021&amp;" "&amp;O5021</f>
        <v>65000 9 1180</v>
      </c>
    </row>
    <row r="5022" customFormat="false" ht="11.25" hidden="false" customHeight="true" outlineLevel="0" collapsed="false">
      <c r="K5022" s="0" t="n">
        <v>2015</v>
      </c>
      <c r="L5022" s="0" t="n">
        <v>102</v>
      </c>
      <c r="M5022" s="0" t="n">
        <v>9</v>
      </c>
      <c r="N5022" s="0" t="n">
        <v>68000</v>
      </c>
      <c r="O5022" s="0" t="n">
        <v>1110</v>
      </c>
      <c r="P5022" s="346" t="n">
        <v>1</v>
      </c>
      <c r="Q5022" s="346" t="str">
        <f aca="false">N5022&amp;" "&amp;O5022</f>
        <v>68000 1110</v>
      </c>
      <c r="R5022" s="346" t="str">
        <f aca="false">N5022&amp;" "&amp;M5022&amp;" "&amp;O5022</f>
        <v>68000 9 1110</v>
      </c>
    </row>
    <row r="5023" customFormat="false" ht="11.25" hidden="false" customHeight="true" outlineLevel="0" collapsed="false">
      <c r="K5023" s="0" t="n">
        <v>2015</v>
      </c>
      <c r="L5023" s="0" t="n">
        <v>102</v>
      </c>
      <c r="M5023" s="0" t="n">
        <v>9</v>
      </c>
      <c r="N5023" s="0" t="n">
        <v>68000</v>
      </c>
      <c r="O5023" s="0" t="n">
        <v>1120</v>
      </c>
      <c r="P5023" s="346" t="n">
        <v>3</v>
      </c>
      <c r="Q5023" s="346" t="str">
        <f aca="false">N5023&amp;" "&amp;O5023</f>
        <v>68000 1120</v>
      </c>
      <c r="R5023" s="346" t="str">
        <f aca="false">N5023&amp;" "&amp;M5023&amp;" "&amp;O5023</f>
        <v>68000 9 1120</v>
      </c>
    </row>
    <row r="5024" customFormat="false" ht="11.25" hidden="false" customHeight="true" outlineLevel="0" collapsed="false">
      <c r="K5024" s="0" t="n">
        <v>2015</v>
      </c>
      <c r="L5024" s="0" t="n">
        <v>102</v>
      </c>
      <c r="M5024" s="0" t="n">
        <v>9</v>
      </c>
      <c r="N5024" s="0" t="n">
        <v>68000</v>
      </c>
      <c r="O5024" s="0" t="n">
        <v>1141</v>
      </c>
      <c r="P5024" s="346" t="n">
        <v>2</v>
      </c>
      <c r="Q5024" s="346" t="str">
        <f aca="false">N5024&amp;" "&amp;O5024</f>
        <v>68000 1141</v>
      </c>
      <c r="R5024" s="346" t="str">
        <f aca="false">N5024&amp;" "&amp;M5024&amp;" "&amp;O5024</f>
        <v>68000 9 1141</v>
      </c>
    </row>
    <row r="5025" customFormat="false" ht="11.25" hidden="false" customHeight="true" outlineLevel="0" collapsed="false">
      <c r="K5025" s="0" t="n">
        <v>2015</v>
      </c>
      <c r="L5025" s="0" t="n">
        <v>102</v>
      </c>
      <c r="M5025" s="0" t="n">
        <v>9</v>
      </c>
      <c r="N5025" s="0" t="n">
        <v>68000</v>
      </c>
      <c r="O5025" s="0" t="n">
        <v>1150</v>
      </c>
      <c r="P5025" s="346" t="n">
        <v>0.1</v>
      </c>
      <c r="Q5025" s="346" t="str">
        <f aca="false">N5025&amp;" "&amp;O5025</f>
        <v>68000 1150</v>
      </c>
      <c r="R5025" s="346" t="str">
        <f aca="false">N5025&amp;" "&amp;M5025&amp;" "&amp;O5025</f>
        <v>68000 9 1150</v>
      </c>
    </row>
    <row r="5026" customFormat="false" ht="11.25" hidden="false" customHeight="true" outlineLevel="0" collapsed="false">
      <c r="K5026" s="0" t="n">
        <v>2015</v>
      </c>
      <c r="L5026" s="0" t="n">
        <v>102</v>
      </c>
      <c r="M5026" s="0" t="n">
        <v>9</v>
      </c>
      <c r="N5026" s="0" t="n">
        <v>62100</v>
      </c>
      <c r="O5026" s="0" t="n">
        <v>1150</v>
      </c>
      <c r="P5026" s="346" t="n">
        <v>6</v>
      </c>
      <c r="Q5026" s="346" t="str">
        <f aca="false">N5026&amp;" "&amp;O5026</f>
        <v>62100 1150</v>
      </c>
      <c r="R5026" s="346" t="str">
        <f aca="false">N5026&amp;" "&amp;M5026&amp;" "&amp;O5026</f>
        <v>62100 9 1150</v>
      </c>
    </row>
    <row r="5027" customFormat="false" ht="11.25" hidden="false" customHeight="true" outlineLevel="0" collapsed="false">
      <c r="K5027" s="0" t="n">
        <v>2015</v>
      </c>
      <c r="L5027" s="0" t="n">
        <v>102</v>
      </c>
      <c r="M5027" s="0" t="n">
        <v>9</v>
      </c>
      <c r="N5027" s="0" t="n">
        <v>62200</v>
      </c>
      <c r="O5027" s="0" t="n">
        <v>1110</v>
      </c>
      <c r="P5027" s="346" t="n">
        <v>1</v>
      </c>
      <c r="Q5027" s="346" t="str">
        <f aca="false">N5027&amp;" "&amp;O5027</f>
        <v>62200 1110</v>
      </c>
      <c r="R5027" s="346" t="str">
        <f aca="false">N5027&amp;" "&amp;M5027&amp;" "&amp;O5027</f>
        <v>62200 9 1110</v>
      </c>
    </row>
    <row r="5028" customFormat="false" ht="11.25" hidden="false" customHeight="true" outlineLevel="0" collapsed="false">
      <c r="K5028" s="0" t="n">
        <v>2015</v>
      </c>
      <c r="L5028" s="0" t="n">
        <v>102</v>
      </c>
      <c r="M5028" s="0" t="n">
        <v>9</v>
      </c>
      <c r="N5028" s="0" t="n">
        <v>62200</v>
      </c>
      <c r="O5028" s="0" t="n">
        <v>1130</v>
      </c>
      <c r="P5028" s="346" t="n">
        <v>4</v>
      </c>
      <c r="Q5028" s="346" t="str">
        <f aca="false">N5028&amp;" "&amp;O5028</f>
        <v>62200 1130</v>
      </c>
      <c r="R5028" s="346" t="str">
        <f aca="false">N5028&amp;" "&amp;M5028&amp;" "&amp;O5028</f>
        <v>62200 9 1130</v>
      </c>
    </row>
    <row r="5029" customFormat="false" ht="11.25" hidden="false" customHeight="true" outlineLevel="0" collapsed="false">
      <c r="K5029" s="0" t="n">
        <v>2015</v>
      </c>
      <c r="L5029" s="0" t="n">
        <v>102</v>
      </c>
      <c r="M5029" s="0" t="n">
        <v>9</v>
      </c>
      <c r="N5029" s="0" t="n">
        <v>62200</v>
      </c>
      <c r="O5029" s="0" t="n">
        <v>1131</v>
      </c>
      <c r="P5029" s="346" t="n">
        <v>6</v>
      </c>
      <c r="Q5029" s="346" t="str">
        <f aca="false">N5029&amp;" "&amp;O5029</f>
        <v>62200 1131</v>
      </c>
      <c r="R5029" s="346" t="str">
        <f aca="false">N5029&amp;" "&amp;M5029&amp;" "&amp;O5029</f>
        <v>62200 9 1131</v>
      </c>
    </row>
    <row r="5030" customFormat="false" ht="11.25" hidden="false" customHeight="true" outlineLevel="0" collapsed="false">
      <c r="K5030" s="0" t="n">
        <v>2015</v>
      </c>
      <c r="L5030" s="0" t="n">
        <v>102</v>
      </c>
      <c r="M5030" s="0" t="n">
        <v>9</v>
      </c>
      <c r="N5030" s="0" t="n">
        <v>62200</v>
      </c>
      <c r="O5030" s="0" t="n">
        <v>1132</v>
      </c>
      <c r="P5030" s="346" t="n">
        <v>1</v>
      </c>
      <c r="Q5030" s="346" t="str">
        <f aca="false">N5030&amp;" "&amp;O5030</f>
        <v>62200 1132</v>
      </c>
      <c r="R5030" s="346" t="str">
        <f aca="false">N5030&amp;" "&amp;M5030&amp;" "&amp;O5030</f>
        <v>62200 9 1132</v>
      </c>
    </row>
    <row r="5031" customFormat="false" ht="11.25" hidden="false" customHeight="true" outlineLevel="0" collapsed="false">
      <c r="K5031" s="0" t="n">
        <v>2015</v>
      </c>
      <c r="L5031" s="0" t="n">
        <v>102</v>
      </c>
      <c r="M5031" s="0" t="n">
        <v>9</v>
      </c>
      <c r="N5031" s="0" t="n">
        <v>63000</v>
      </c>
      <c r="O5031" s="0" t="n">
        <v>1110</v>
      </c>
      <c r="P5031" s="346" t="n">
        <v>0.5</v>
      </c>
      <c r="Q5031" s="346" t="str">
        <f aca="false">N5031&amp;" "&amp;O5031</f>
        <v>63000 1110</v>
      </c>
      <c r="R5031" s="346" t="str">
        <f aca="false">N5031&amp;" "&amp;M5031&amp;" "&amp;O5031</f>
        <v>63000 9 1110</v>
      </c>
    </row>
    <row r="5032" customFormat="false" ht="11.25" hidden="false" customHeight="true" outlineLevel="0" collapsed="false">
      <c r="K5032" s="0" t="n">
        <v>2015</v>
      </c>
      <c r="L5032" s="0" t="n">
        <v>102</v>
      </c>
      <c r="M5032" s="0" t="n">
        <v>9</v>
      </c>
      <c r="N5032" s="0" t="n">
        <v>63000</v>
      </c>
      <c r="O5032" s="0" t="n">
        <v>1160</v>
      </c>
      <c r="P5032" s="346" t="n">
        <v>1</v>
      </c>
      <c r="Q5032" s="346" t="str">
        <f aca="false">N5032&amp;" "&amp;O5032</f>
        <v>63000 1160</v>
      </c>
      <c r="R5032" s="346" t="str">
        <f aca="false">N5032&amp;" "&amp;M5032&amp;" "&amp;O5032</f>
        <v>63000 9 1160</v>
      </c>
    </row>
    <row r="5033" customFormat="false" ht="11.25" hidden="false" customHeight="true" outlineLevel="0" collapsed="false">
      <c r="K5033" s="0" t="n">
        <v>2015</v>
      </c>
      <c r="L5033" s="0" t="n">
        <v>102</v>
      </c>
      <c r="M5033" s="0" t="n">
        <v>9</v>
      </c>
      <c r="N5033" s="0" t="n">
        <v>63000</v>
      </c>
      <c r="O5033" s="0" t="n">
        <v>1170</v>
      </c>
      <c r="P5033" s="346" t="n">
        <v>20.88</v>
      </c>
      <c r="Q5033" s="346" t="str">
        <f aca="false">N5033&amp;" "&amp;O5033</f>
        <v>63000 1170</v>
      </c>
      <c r="R5033" s="346" t="str">
        <f aca="false">N5033&amp;" "&amp;M5033&amp;" "&amp;O5033</f>
        <v>63000 9 1170</v>
      </c>
    </row>
    <row r="5034" customFormat="false" ht="11.25" hidden="false" customHeight="true" outlineLevel="0" collapsed="false">
      <c r="K5034" s="0" t="n">
        <v>2015</v>
      </c>
      <c r="L5034" s="0" t="n">
        <v>102</v>
      </c>
      <c r="M5034" s="0" t="n">
        <v>9</v>
      </c>
      <c r="N5034" s="0" t="n">
        <v>64000</v>
      </c>
      <c r="O5034" s="0" t="n">
        <v>1110</v>
      </c>
      <c r="P5034" s="346" t="n">
        <v>0.5</v>
      </c>
      <c r="Q5034" s="346" t="str">
        <f aca="false">N5034&amp;" "&amp;O5034</f>
        <v>64000 1110</v>
      </c>
      <c r="R5034" s="346" t="str">
        <f aca="false">N5034&amp;" "&amp;M5034&amp;" "&amp;O5034</f>
        <v>64000 9 1110</v>
      </c>
    </row>
    <row r="5035" customFormat="false" ht="11.25" hidden="false" customHeight="true" outlineLevel="0" collapsed="false">
      <c r="K5035" s="0" t="n">
        <v>2015</v>
      </c>
      <c r="L5035" s="0" t="n">
        <v>102</v>
      </c>
      <c r="M5035" s="0" t="n">
        <v>9</v>
      </c>
      <c r="N5035" s="0" t="n">
        <v>64000</v>
      </c>
      <c r="O5035" s="0" t="n">
        <v>1160</v>
      </c>
      <c r="P5035" s="346" t="n">
        <v>7</v>
      </c>
      <c r="Q5035" s="346" t="str">
        <f aca="false">N5035&amp;" "&amp;O5035</f>
        <v>64000 1160</v>
      </c>
      <c r="R5035" s="346" t="str">
        <f aca="false">N5035&amp;" "&amp;M5035&amp;" "&amp;O5035</f>
        <v>64000 9 1160</v>
      </c>
    </row>
    <row r="5036" customFormat="false" ht="11.25" hidden="false" customHeight="true" outlineLevel="0" collapsed="false">
      <c r="K5036" s="0" t="n">
        <v>2015</v>
      </c>
      <c r="L5036" s="0" t="n">
        <v>102</v>
      </c>
      <c r="M5036" s="0" t="n">
        <v>9</v>
      </c>
      <c r="N5036" s="0" t="n">
        <v>65000</v>
      </c>
      <c r="O5036" s="0" t="n">
        <v>1110</v>
      </c>
      <c r="P5036" s="346" t="n">
        <v>1</v>
      </c>
      <c r="Q5036" s="346" t="str">
        <f aca="false">N5036&amp;" "&amp;O5036</f>
        <v>65000 1110</v>
      </c>
      <c r="R5036" s="346" t="str">
        <f aca="false">N5036&amp;" "&amp;M5036&amp;" "&amp;O5036</f>
        <v>65000 9 1110</v>
      </c>
    </row>
    <row r="5037" customFormat="false" ht="11.25" hidden="false" customHeight="true" outlineLevel="0" collapsed="false">
      <c r="K5037" s="0" t="n">
        <v>2015</v>
      </c>
      <c r="L5037" s="0" t="n">
        <v>102</v>
      </c>
      <c r="M5037" s="0" t="n">
        <v>9</v>
      </c>
      <c r="N5037" s="0" t="n">
        <v>65000</v>
      </c>
      <c r="O5037" s="0" t="n">
        <v>1150</v>
      </c>
      <c r="P5037" s="346" t="n">
        <v>1</v>
      </c>
      <c r="Q5037" s="346" t="str">
        <f aca="false">N5037&amp;" "&amp;O5037</f>
        <v>65000 1150</v>
      </c>
      <c r="R5037" s="346" t="str">
        <f aca="false">N5037&amp;" "&amp;M5037&amp;" "&amp;O5037</f>
        <v>65000 9 1150</v>
      </c>
    </row>
    <row r="5038" customFormat="false" ht="11.25" hidden="false" customHeight="true" outlineLevel="0" collapsed="false">
      <c r="K5038" s="0" t="n">
        <v>2015</v>
      </c>
      <c r="L5038" s="0" t="n">
        <v>102</v>
      </c>
      <c r="M5038" s="0" t="n">
        <v>2</v>
      </c>
      <c r="N5038" s="0" t="n">
        <v>61100</v>
      </c>
      <c r="O5038" s="0" t="n">
        <v>1120</v>
      </c>
      <c r="P5038" s="346" t="n">
        <v>117.64</v>
      </c>
      <c r="Q5038" s="346" t="str">
        <f aca="false">N5038&amp;" "&amp;O5038</f>
        <v>61100 1120</v>
      </c>
      <c r="R5038" s="346" t="str">
        <f aca="false">N5038&amp;" "&amp;M5038&amp;" "&amp;O5038</f>
        <v>61100 2 1120</v>
      </c>
    </row>
    <row r="5039" customFormat="false" ht="11.25" hidden="false" customHeight="true" outlineLevel="0" collapsed="false">
      <c r="K5039" s="0" t="n">
        <v>2015</v>
      </c>
      <c r="L5039" s="0" t="n">
        <v>102</v>
      </c>
      <c r="M5039" s="0" t="n">
        <v>2</v>
      </c>
      <c r="N5039" s="0" t="n">
        <v>61100</v>
      </c>
      <c r="O5039" s="0" t="n">
        <v>1151</v>
      </c>
      <c r="P5039" s="346" t="n">
        <v>43.02</v>
      </c>
      <c r="Q5039" s="346" t="str">
        <f aca="false">N5039&amp;" "&amp;O5039</f>
        <v>61100 1151</v>
      </c>
      <c r="R5039" s="346" t="str">
        <f aca="false">N5039&amp;" "&amp;M5039&amp;" "&amp;O5039</f>
        <v>61100 2 1151</v>
      </c>
    </row>
    <row r="5040" customFormat="false" ht="11.25" hidden="false" customHeight="true" outlineLevel="0" collapsed="false">
      <c r="K5040" s="0" t="n">
        <v>2015</v>
      </c>
      <c r="L5040" s="0" t="n">
        <v>102</v>
      </c>
      <c r="M5040" s="0" t="n">
        <v>2</v>
      </c>
      <c r="N5040" s="0" t="n">
        <v>61100</v>
      </c>
      <c r="O5040" s="0" t="n">
        <v>1520</v>
      </c>
      <c r="P5040" s="346" t="n">
        <v>10.09</v>
      </c>
      <c r="Q5040" s="346" t="str">
        <f aca="false">N5040&amp;" "&amp;O5040</f>
        <v>61100 1520</v>
      </c>
      <c r="R5040" s="346" t="str">
        <f aca="false">N5040&amp;" "&amp;M5040&amp;" "&amp;O5040</f>
        <v>61100 2 1520</v>
      </c>
    </row>
    <row r="5041" customFormat="false" ht="11.25" hidden="false" customHeight="true" outlineLevel="0" collapsed="false">
      <c r="K5041" s="0" t="n">
        <v>2015</v>
      </c>
      <c r="L5041" s="0" t="n">
        <v>102</v>
      </c>
      <c r="M5041" s="0" t="n">
        <v>2</v>
      </c>
      <c r="N5041" s="0" t="n">
        <v>61210</v>
      </c>
      <c r="O5041" s="0" t="n">
        <v>1120</v>
      </c>
      <c r="P5041" s="346" t="n">
        <v>4</v>
      </c>
      <c r="Q5041" s="346" t="str">
        <f aca="false">N5041&amp;" "&amp;O5041</f>
        <v>61210 1120</v>
      </c>
      <c r="R5041" s="346" t="str">
        <f aca="false">N5041&amp;" "&amp;M5041&amp;" "&amp;O5041</f>
        <v>61210 2 1120</v>
      </c>
    </row>
    <row r="5042" customFormat="false" ht="11.25" hidden="false" customHeight="true" outlineLevel="0" collapsed="false">
      <c r="K5042" s="0" t="n">
        <v>2015</v>
      </c>
      <c r="L5042" s="0" t="n">
        <v>102</v>
      </c>
      <c r="M5042" s="0" t="n">
        <v>2</v>
      </c>
      <c r="N5042" s="0" t="n">
        <v>61220</v>
      </c>
      <c r="O5042" s="0" t="n">
        <v>1130</v>
      </c>
      <c r="P5042" s="346" t="n">
        <v>0.5</v>
      </c>
      <c r="Q5042" s="346" t="str">
        <f aca="false">N5042&amp;" "&amp;O5042</f>
        <v>61220 1130</v>
      </c>
      <c r="R5042" s="346" t="str">
        <f aca="false">N5042&amp;" "&amp;M5042&amp;" "&amp;O5042</f>
        <v>61220 2 1130</v>
      </c>
    </row>
    <row r="5043" customFormat="false" ht="11.25" hidden="false" customHeight="true" outlineLevel="0" collapsed="false">
      <c r="K5043" s="0" t="n">
        <v>2015</v>
      </c>
      <c r="L5043" s="0" t="n">
        <v>102</v>
      </c>
      <c r="M5043" s="0" t="n">
        <v>2</v>
      </c>
      <c r="N5043" s="0" t="n">
        <v>61230</v>
      </c>
      <c r="O5043" s="0" t="n">
        <v>1120</v>
      </c>
      <c r="P5043" s="346" t="n">
        <v>2.18</v>
      </c>
      <c r="Q5043" s="346" t="str">
        <f aca="false">N5043&amp;" "&amp;O5043</f>
        <v>61230 1120</v>
      </c>
      <c r="R5043" s="346" t="str">
        <f aca="false">N5043&amp;" "&amp;M5043&amp;" "&amp;O5043</f>
        <v>61230 2 1120</v>
      </c>
    </row>
    <row r="5044" customFormat="false" ht="11.25" hidden="false" customHeight="true" outlineLevel="0" collapsed="false">
      <c r="K5044" s="0" t="n">
        <v>2015</v>
      </c>
      <c r="L5044" s="0" t="n">
        <v>102</v>
      </c>
      <c r="M5044" s="0" t="n">
        <v>2</v>
      </c>
      <c r="N5044" s="0" t="n">
        <v>61310</v>
      </c>
      <c r="O5044" s="0" t="n">
        <v>1110</v>
      </c>
      <c r="P5044" s="346" t="n">
        <v>1.6</v>
      </c>
      <c r="Q5044" s="346" t="str">
        <f aca="false">N5044&amp;" "&amp;O5044</f>
        <v>61310 1110</v>
      </c>
      <c r="R5044" s="346" t="str">
        <f aca="false">N5044&amp;" "&amp;M5044&amp;" "&amp;O5044</f>
        <v>61310 2 1110</v>
      </c>
    </row>
    <row r="5045" customFormat="false" ht="11.25" hidden="false" customHeight="true" outlineLevel="0" collapsed="false">
      <c r="K5045" s="0" t="n">
        <v>2015</v>
      </c>
      <c r="L5045" s="0" t="n">
        <v>102</v>
      </c>
      <c r="M5045" s="0" t="n">
        <v>2</v>
      </c>
      <c r="N5045" s="0" t="n">
        <v>61310</v>
      </c>
      <c r="O5045" s="0" t="n">
        <v>1120</v>
      </c>
      <c r="P5045" s="346" t="n">
        <v>0.44</v>
      </c>
      <c r="Q5045" s="346" t="str">
        <f aca="false">N5045&amp;" "&amp;O5045</f>
        <v>61310 1120</v>
      </c>
      <c r="R5045" s="346" t="str">
        <f aca="false">N5045&amp;" "&amp;M5045&amp;" "&amp;O5045</f>
        <v>61310 2 1120</v>
      </c>
    </row>
    <row r="5046" customFormat="false" ht="11.25" hidden="false" customHeight="true" outlineLevel="0" collapsed="false">
      <c r="K5046" s="0" t="n">
        <v>2015</v>
      </c>
      <c r="L5046" s="0" t="n">
        <v>102</v>
      </c>
      <c r="M5046" s="0" t="n">
        <v>2</v>
      </c>
      <c r="N5046" s="0" t="n">
        <v>61310</v>
      </c>
      <c r="O5046" s="0" t="n">
        <v>1150</v>
      </c>
      <c r="P5046" s="346" t="n">
        <v>2</v>
      </c>
      <c r="Q5046" s="346" t="str">
        <f aca="false">N5046&amp;" "&amp;O5046</f>
        <v>61310 1150</v>
      </c>
      <c r="R5046" s="346" t="str">
        <f aca="false">N5046&amp;" "&amp;M5046&amp;" "&amp;O5046</f>
        <v>61310 2 1150</v>
      </c>
    </row>
    <row r="5047" customFormat="false" ht="11.25" hidden="false" customHeight="true" outlineLevel="0" collapsed="false">
      <c r="K5047" s="0" t="n">
        <v>2015</v>
      </c>
      <c r="L5047" s="0" t="n">
        <v>102</v>
      </c>
      <c r="M5047" s="0" t="n">
        <v>2</v>
      </c>
      <c r="N5047" s="0" t="n">
        <v>61320</v>
      </c>
      <c r="O5047" s="0" t="n">
        <v>1122</v>
      </c>
      <c r="P5047" s="346" t="n">
        <v>4.42</v>
      </c>
      <c r="Q5047" s="346" t="str">
        <f aca="false">N5047&amp;" "&amp;O5047</f>
        <v>61320 1122</v>
      </c>
      <c r="R5047" s="346" t="str">
        <f aca="false">N5047&amp;" "&amp;M5047&amp;" "&amp;O5047</f>
        <v>61320 2 1122</v>
      </c>
    </row>
    <row r="5048" customFormat="false" ht="11.25" hidden="false" customHeight="true" outlineLevel="0" collapsed="false">
      <c r="K5048" s="0" t="n">
        <v>2015</v>
      </c>
      <c r="L5048" s="0" t="n">
        <v>102</v>
      </c>
      <c r="M5048" s="0" t="n">
        <v>2</v>
      </c>
      <c r="N5048" s="0" t="n">
        <v>61410</v>
      </c>
      <c r="O5048" s="0" t="n">
        <v>1126</v>
      </c>
      <c r="P5048" s="346" t="n">
        <v>4.67</v>
      </c>
      <c r="Q5048" s="346" t="str">
        <f aca="false">N5048&amp;" "&amp;O5048</f>
        <v>61410 1126</v>
      </c>
      <c r="R5048" s="346" t="str">
        <f aca="false">N5048&amp;" "&amp;M5048&amp;" "&amp;O5048</f>
        <v>61410 2 1126</v>
      </c>
    </row>
    <row r="5049" customFormat="false" ht="11.25" hidden="false" customHeight="true" outlineLevel="0" collapsed="false">
      <c r="K5049" s="0" t="n">
        <v>2015</v>
      </c>
      <c r="L5049" s="0" t="n">
        <v>102</v>
      </c>
      <c r="M5049" s="0" t="n">
        <v>2</v>
      </c>
      <c r="N5049" s="0" t="n">
        <v>61410</v>
      </c>
      <c r="O5049" s="0" t="n">
        <v>1127</v>
      </c>
      <c r="P5049" s="346" t="n">
        <v>0.67</v>
      </c>
      <c r="Q5049" s="346" t="str">
        <f aca="false">N5049&amp;" "&amp;O5049</f>
        <v>61410 1127</v>
      </c>
      <c r="R5049" s="346" t="str">
        <f aca="false">N5049&amp;" "&amp;M5049&amp;" "&amp;O5049</f>
        <v>61410 2 1127</v>
      </c>
    </row>
    <row r="5050" customFormat="false" ht="11.25" hidden="false" customHeight="true" outlineLevel="0" collapsed="false">
      <c r="K5050" s="0" t="n">
        <v>2015</v>
      </c>
      <c r="L5050" s="0" t="n">
        <v>102</v>
      </c>
      <c r="M5050" s="0" t="n">
        <v>2</v>
      </c>
      <c r="N5050" s="0" t="n">
        <v>61410</v>
      </c>
      <c r="O5050" s="0" t="n">
        <v>1150</v>
      </c>
      <c r="P5050" s="346" t="n">
        <v>4</v>
      </c>
      <c r="Q5050" s="346" t="str">
        <f aca="false">N5050&amp;" "&amp;O5050</f>
        <v>61410 1150</v>
      </c>
      <c r="R5050" s="346" t="str">
        <f aca="false">N5050&amp;" "&amp;M5050&amp;" "&amp;O5050</f>
        <v>61410 2 1150</v>
      </c>
    </row>
    <row r="5051" customFormat="false" ht="11.25" hidden="false" customHeight="true" outlineLevel="0" collapsed="false">
      <c r="K5051" s="0" t="n">
        <v>2015</v>
      </c>
      <c r="L5051" s="0" t="n">
        <v>102</v>
      </c>
      <c r="M5051" s="0" t="n">
        <v>3</v>
      </c>
      <c r="N5051" s="0" t="n">
        <v>61100</v>
      </c>
      <c r="O5051" s="0" t="n">
        <v>1120</v>
      </c>
      <c r="P5051" s="346" t="n">
        <v>75.79</v>
      </c>
      <c r="Q5051" s="346" t="str">
        <f aca="false">N5051&amp;" "&amp;O5051</f>
        <v>61100 1120</v>
      </c>
      <c r="R5051" s="346" t="str">
        <f aca="false">N5051&amp;" "&amp;M5051&amp;" "&amp;O5051</f>
        <v>61100 3 1120</v>
      </c>
    </row>
    <row r="5052" customFormat="false" ht="11.25" hidden="false" customHeight="true" outlineLevel="0" collapsed="false">
      <c r="K5052" s="0" t="n">
        <v>2015</v>
      </c>
      <c r="L5052" s="0" t="n">
        <v>102</v>
      </c>
      <c r="M5052" s="0" t="n">
        <v>3</v>
      </c>
      <c r="N5052" s="0" t="n">
        <v>61100</v>
      </c>
      <c r="O5052" s="0" t="n">
        <v>1151</v>
      </c>
      <c r="P5052" s="346" t="n">
        <v>12.09</v>
      </c>
      <c r="Q5052" s="346" t="str">
        <f aca="false">N5052&amp;" "&amp;O5052</f>
        <v>61100 1151</v>
      </c>
      <c r="R5052" s="346" t="str">
        <f aca="false">N5052&amp;" "&amp;M5052&amp;" "&amp;O5052</f>
        <v>61100 3 1151</v>
      </c>
    </row>
    <row r="5053" customFormat="false" ht="11.25" hidden="false" customHeight="true" outlineLevel="0" collapsed="false">
      <c r="K5053" s="0" t="n">
        <v>2015</v>
      </c>
      <c r="L5053" s="0" t="n">
        <v>102</v>
      </c>
      <c r="M5053" s="0" t="n">
        <v>3</v>
      </c>
      <c r="N5053" s="0" t="n">
        <v>61100</v>
      </c>
      <c r="O5053" s="0" t="n">
        <v>1520</v>
      </c>
      <c r="P5053" s="346" t="n">
        <v>3.52</v>
      </c>
      <c r="Q5053" s="346" t="str">
        <f aca="false">N5053&amp;" "&amp;O5053</f>
        <v>61100 1520</v>
      </c>
      <c r="R5053" s="346" t="str">
        <f aca="false">N5053&amp;" "&amp;M5053&amp;" "&amp;O5053</f>
        <v>61100 3 1520</v>
      </c>
    </row>
    <row r="5054" customFormat="false" ht="11.25" hidden="false" customHeight="true" outlineLevel="0" collapsed="false">
      <c r="K5054" s="0" t="n">
        <v>2015</v>
      </c>
      <c r="L5054" s="0" t="n">
        <v>102</v>
      </c>
      <c r="M5054" s="0" t="n">
        <v>3</v>
      </c>
      <c r="N5054" s="0" t="n">
        <v>61210</v>
      </c>
      <c r="O5054" s="0" t="n">
        <v>1120</v>
      </c>
      <c r="P5054" s="346" t="n">
        <v>3</v>
      </c>
      <c r="Q5054" s="346" t="str">
        <f aca="false">N5054&amp;" "&amp;O5054</f>
        <v>61210 1120</v>
      </c>
      <c r="R5054" s="346" t="str">
        <f aca="false">N5054&amp;" "&amp;M5054&amp;" "&amp;O5054</f>
        <v>61210 3 1120</v>
      </c>
    </row>
    <row r="5055" customFormat="false" ht="11.25" hidden="false" customHeight="true" outlineLevel="0" collapsed="false">
      <c r="K5055" s="0" t="n">
        <v>2015</v>
      </c>
      <c r="L5055" s="0" t="n">
        <v>102</v>
      </c>
      <c r="M5055" s="0" t="n">
        <v>3</v>
      </c>
      <c r="N5055" s="0" t="n">
        <v>61220</v>
      </c>
      <c r="O5055" s="0" t="n">
        <v>1130</v>
      </c>
      <c r="P5055" s="346" t="n">
        <v>0.5</v>
      </c>
      <c r="Q5055" s="346" t="str">
        <f aca="false">N5055&amp;" "&amp;O5055</f>
        <v>61220 1130</v>
      </c>
      <c r="R5055" s="346" t="str">
        <f aca="false">N5055&amp;" "&amp;M5055&amp;" "&amp;O5055</f>
        <v>61220 3 1130</v>
      </c>
    </row>
    <row r="5056" customFormat="false" ht="11.25" hidden="false" customHeight="true" outlineLevel="0" collapsed="false">
      <c r="K5056" s="0" t="n">
        <v>2015</v>
      </c>
      <c r="L5056" s="0" t="n">
        <v>102</v>
      </c>
      <c r="M5056" s="0" t="n">
        <v>3</v>
      </c>
      <c r="N5056" s="0" t="n">
        <v>61230</v>
      </c>
      <c r="O5056" s="0" t="n">
        <v>1120</v>
      </c>
      <c r="P5056" s="346" t="n">
        <v>2.18</v>
      </c>
      <c r="Q5056" s="346" t="str">
        <f aca="false">N5056&amp;" "&amp;O5056</f>
        <v>61230 1120</v>
      </c>
      <c r="R5056" s="346" t="str">
        <f aca="false">N5056&amp;" "&amp;M5056&amp;" "&amp;O5056</f>
        <v>61230 3 1120</v>
      </c>
    </row>
    <row r="5057" customFormat="false" ht="11.25" hidden="false" customHeight="true" outlineLevel="0" collapsed="false">
      <c r="K5057" s="0" t="n">
        <v>2015</v>
      </c>
      <c r="L5057" s="0" t="n">
        <v>102</v>
      </c>
      <c r="M5057" s="0" t="n">
        <v>3</v>
      </c>
      <c r="N5057" s="0" t="n">
        <v>61310</v>
      </c>
      <c r="O5057" s="0" t="n">
        <v>1110</v>
      </c>
      <c r="P5057" s="346" t="n">
        <v>0.4</v>
      </c>
      <c r="Q5057" s="346" t="str">
        <f aca="false">N5057&amp;" "&amp;O5057</f>
        <v>61310 1110</v>
      </c>
      <c r="R5057" s="346" t="str">
        <f aca="false">N5057&amp;" "&amp;M5057&amp;" "&amp;O5057</f>
        <v>61310 3 1110</v>
      </c>
    </row>
    <row r="5058" customFormat="false" ht="11.25" hidden="false" customHeight="true" outlineLevel="0" collapsed="false">
      <c r="K5058" s="0" t="n">
        <v>2015</v>
      </c>
      <c r="L5058" s="0" t="n">
        <v>102</v>
      </c>
      <c r="M5058" s="0" t="n">
        <v>3</v>
      </c>
      <c r="N5058" s="0" t="n">
        <v>61310</v>
      </c>
      <c r="O5058" s="0" t="n">
        <v>1150</v>
      </c>
      <c r="P5058" s="346" t="n">
        <v>0.16</v>
      </c>
      <c r="Q5058" s="346" t="str">
        <f aca="false">N5058&amp;" "&amp;O5058</f>
        <v>61310 1150</v>
      </c>
      <c r="R5058" s="346" t="str">
        <f aca="false">N5058&amp;" "&amp;M5058&amp;" "&amp;O5058</f>
        <v>61310 3 1150</v>
      </c>
    </row>
    <row r="5059" customFormat="false" ht="11.25" hidden="false" customHeight="true" outlineLevel="0" collapsed="false">
      <c r="K5059" s="0" t="n">
        <v>2015</v>
      </c>
      <c r="L5059" s="0" t="n">
        <v>102</v>
      </c>
      <c r="M5059" s="0" t="n">
        <v>3</v>
      </c>
      <c r="N5059" s="0" t="n">
        <v>61320</v>
      </c>
      <c r="O5059" s="0" t="n">
        <v>1122</v>
      </c>
      <c r="P5059" s="346" t="n">
        <v>1.34</v>
      </c>
      <c r="Q5059" s="346" t="str">
        <f aca="false">N5059&amp;" "&amp;O5059</f>
        <v>61320 1122</v>
      </c>
      <c r="R5059" s="346" t="str">
        <f aca="false">N5059&amp;" "&amp;M5059&amp;" "&amp;O5059</f>
        <v>61320 3 1122</v>
      </c>
    </row>
    <row r="5060" customFormat="false" ht="11.25" hidden="false" customHeight="true" outlineLevel="0" collapsed="false">
      <c r="K5060" s="0" t="n">
        <v>2015</v>
      </c>
      <c r="L5060" s="0" t="n">
        <v>102</v>
      </c>
      <c r="M5060" s="0" t="n">
        <v>3</v>
      </c>
      <c r="N5060" s="0" t="n">
        <v>61410</v>
      </c>
      <c r="O5060" s="0" t="n">
        <v>1126</v>
      </c>
      <c r="P5060" s="346" t="n">
        <v>1.33</v>
      </c>
      <c r="Q5060" s="346" t="str">
        <f aca="false">N5060&amp;" "&amp;O5060</f>
        <v>61410 1126</v>
      </c>
      <c r="R5060" s="346" t="str">
        <f aca="false">N5060&amp;" "&amp;M5060&amp;" "&amp;O5060</f>
        <v>61410 3 1126</v>
      </c>
    </row>
    <row r="5061" customFormat="false" ht="11.25" hidden="false" customHeight="true" outlineLevel="0" collapsed="false">
      <c r="K5061" s="0" t="n">
        <v>2015</v>
      </c>
      <c r="L5061" s="0" t="n">
        <v>102</v>
      </c>
      <c r="M5061" s="0" t="n">
        <v>3</v>
      </c>
      <c r="N5061" s="0" t="n">
        <v>61410</v>
      </c>
      <c r="O5061" s="0" t="n">
        <v>1127</v>
      </c>
      <c r="P5061" s="346" t="n">
        <v>2.33</v>
      </c>
      <c r="Q5061" s="346" t="str">
        <f aca="false">N5061&amp;" "&amp;O5061</f>
        <v>61410 1127</v>
      </c>
      <c r="R5061" s="346" t="str">
        <f aca="false">N5061&amp;" "&amp;M5061&amp;" "&amp;O5061</f>
        <v>61410 3 1127</v>
      </c>
    </row>
    <row r="5062" customFormat="false" ht="11.25" hidden="false" customHeight="true" outlineLevel="0" collapsed="false">
      <c r="K5062" s="0" t="n">
        <v>2015</v>
      </c>
      <c r="L5062" s="0" t="n">
        <v>102</v>
      </c>
      <c r="M5062" s="0" t="n">
        <v>3</v>
      </c>
      <c r="N5062" s="0" t="n">
        <v>61410</v>
      </c>
      <c r="O5062" s="0" t="n">
        <v>1150</v>
      </c>
      <c r="P5062" s="346" t="n">
        <v>4</v>
      </c>
      <c r="Q5062" s="346" t="str">
        <f aca="false">N5062&amp;" "&amp;O5062</f>
        <v>61410 1150</v>
      </c>
      <c r="R5062" s="346" t="str">
        <f aca="false">N5062&amp;" "&amp;M5062&amp;" "&amp;O5062</f>
        <v>61410 3 1150</v>
      </c>
    </row>
    <row r="5063" customFormat="false" ht="11.25" hidden="false" customHeight="true" outlineLevel="0" collapsed="false">
      <c r="K5063" s="0" t="n">
        <v>2015</v>
      </c>
      <c r="L5063" s="0" t="n">
        <v>102</v>
      </c>
      <c r="M5063" s="0" t="n">
        <v>9</v>
      </c>
      <c r="N5063" s="0" t="n">
        <v>61100</v>
      </c>
      <c r="O5063" s="0" t="n">
        <v>1120</v>
      </c>
      <c r="P5063" s="346" t="n">
        <v>17</v>
      </c>
      <c r="Q5063" s="346" t="str">
        <f aca="false">N5063&amp;" "&amp;O5063</f>
        <v>61100 1120</v>
      </c>
      <c r="R5063" s="346" t="str">
        <f aca="false">N5063&amp;" "&amp;M5063&amp;" "&amp;O5063</f>
        <v>61100 9 1120</v>
      </c>
    </row>
    <row r="5064" customFormat="false" ht="11.25" hidden="false" customHeight="true" outlineLevel="0" collapsed="false">
      <c r="K5064" s="0" t="n">
        <v>2015</v>
      </c>
      <c r="L5064" s="0" t="n">
        <v>102</v>
      </c>
      <c r="M5064" s="0" t="n">
        <v>9</v>
      </c>
      <c r="N5064" s="0" t="n">
        <v>61100</v>
      </c>
      <c r="O5064" s="0" t="n">
        <v>1151</v>
      </c>
      <c r="P5064" s="346" t="n">
        <v>6.5</v>
      </c>
      <c r="Q5064" s="346" t="str">
        <f aca="false">N5064&amp;" "&amp;O5064</f>
        <v>61100 1151</v>
      </c>
      <c r="R5064" s="346" t="str">
        <f aca="false">N5064&amp;" "&amp;M5064&amp;" "&amp;O5064</f>
        <v>61100 9 1151</v>
      </c>
    </row>
    <row r="5065" customFormat="false" ht="11.25" hidden="false" customHeight="true" outlineLevel="0" collapsed="false">
      <c r="K5065" s="0" t="n">
        <v>2015</v>
      </c>
      <c r="L5065" s="0" t="n">
        <v>102</v>
      </c>
      <c r="M5065" s="0" t="n">
        <v>9</v>
      </c>
      <c r="N5065" s="0" t="n">
        <v>62100</v>
      </c>
      <c r="O5065" s="0" t="n">
        <v>1110</v>
      </c>
      <c r="P5065" s="346" t="n">
        <v>1</v>
      </c>
      <c r="Q5065" s="346" t="str">
        <f aca="false">N5065&amp;" "&amp;O5065</f>
        <v>62100 1110</v>
      </c>
      <c r="R5065" s="346" t="str">
        <f aca="false">N5065&amp;" "&amp;M5065&amp;" "&amp;O5065</f>
        <v>62100 9 1110</v>
      </c>
    </row>
    <row r="5066" customFormat="false" ht="11.25" hidden="false" customHeight="true" outlineLevel="0" collapsed="false">
      <c r="K5066" s="0" t="n">
        <v>2015</v>
      </c>
      <c r="L5066" s="0" t="n">
        <v>102</v>
      </c>
      <c r="M5066" s="0" t="n">
        <v>9</v>
      </c>
      <c r="N5066" s="0" t="n">
        <v>62100</v>
      </c>
      <c r="O5066" s="0" t="n">
        <v>1111</v>
      </c>
      <c r="P5066" s="346" t="n">
        <v>5</v>
      </c>
      <c r="Q5066" s="346" t="str">
        <f aca="false">N5066&amp;" "&amp;O5066</f>
        <v>62100 1111</v>
      </c>
      <c r="R5066" s="346" t="str">
        <f aca="false">N5066&amp;" "&amp;M5066&amp;" "&amp;O5066</f>
        <v>62100 9 1111</v>
      </c>
    </row>
    <row r="5067" customFormat="false" ht="11.25" hidden="false" customHeight="true" outlineLevel="0" collapsed="false">
      <c r="K5067" s="0" t="n">
        <v>2015</v>
      </c>
      <c r="L5067" s="0" t="n">
        <v>102</v>
      </c>
      <c r="M5067" s="0" t="n">
        <v>9</v>
      </c>
      <c r="N5067" s="0" t="n">
        <v>62100</v>
      </c>
      <c r="O5067" s="0" t="n">
        <v>1112</v>
      </c>
      <c r="P5067" s="346" t="n">
        <v>1</v>
      </c>
      <c r="Q5067" s="346" t="str">
        <f aca="false">N5067&amp;" "&amp;O5067</f>
        <v>62100 1112</v>
      </c>
      <c r="R5067" s="346" t="str">
        <f aca="false">N5067&amp;" "&amp;M5067&amp;" "&amp;O5067</f>
        <v>62100 9 1112</v>
      </c>
    </row>
    <row r="5068" customFormat="false" ht="11.25" hidden="false" customHeight="true" outlineLevel="0" collapsed="false">
      <c r="K5068" s="0" t="n">
        <v>2015</v>
      </c>
      <c r="L5068" s="0" t="n">
        <v>102</v>
      </c>
      <c r="M5068" s="0" t="n">
        <v>9</v>
      </c>
      <c r="N5068" s="0" t="n">
        <v>62100</v>
      </c>
      <c r="O5068" s="0" t="n">
        <v>1113</v>
      </c>
      <c r="P5068" s="346" t="n">
        <v>1</v>
      </c>
      <c r="Q5068" s="346" t="str">
        <f aca="false">N5068&amp;" "&amp;O5068</f>
        <v>62100 1113</v>
      </c>
      <c r="R5068" s="346" t="str">
        <f aca="false">N5068&amp;" "&amp;M5068&amp;" "&amp;O5068</f>
        <v>62100 9 1113</v>
      </c>
    </row>
    <row r="5069" customFormat="false" ht="11.25" hidden="false" customHeight="true" outlineLevel="0" collapsed="false">
      <c r="K5069" s="0" t="n">
        <v>2015</v>
      </c>
      <c r="L5069" s="0" t="n">
        <v>102</v>
      </c>
      <c r="M5069" s="0" t="n">
        <v>9</v>
      </c>
      <c r="N5069" s="0" t="n">
        <v>62100</v>
      </c>
      <c r="O5069" s="0" t="n">
        <v>1130</v>
      </c>
      <c r="P5069" s="346" t="n">
        <v>1</v>
      </c>
      <c r="Q5069" s="346" t="str">
        <f aca="false">N5069&amp;" "&amp;O5069</f>
        <v>62100 1130</v>
      </c>
      <c r="R5069" s="346" t="str">
        <f aca="false">N5069&amp;" "&amp;M5069&amp;" "&amp;O5069</f>
        <v>62100 9 1130</v>
      </c>
    </row>
    <row r="5070" customFormat="false" ht="11.25" hidden="false" customHeight="true" outlineLevel="0" collapsed="false">
      <c r="K5070" s="0" t="n">
        <v>2015</v>
      </c>
      <c r="L5070" s="0" t="n">
        <v>103</v>
      </c>
      <c r="M5070" s="0" t="n">
        <v>3</v>
      </c>
      <c r="N5070" s="0" t="n">
        <v>61100</v>
      </c>
      <c r="O5070" s="0" t="n">
        <v>1120</v>
      </c>
      <c r="P5070" s="346" t="n">
        <v>37.02</v>
      </c>
      <c r="Q5070" s="346" t="str">
        <f aca="false">N5070&amp;" "&amp;O5070</f>
        <v>61100 1120</v>
      </c>
      <c r="R5070" s="346" t="str">
        <f aca="false">N5070&amp;" "&amp;M5070&amp;" "&amp;O5070</f>
        <v>61100 3 1120</v>
      </c>
    </row>
    <row r="5071" customFormat="false" ht="11.25" hidden="false" customHeight="true" outlineLevel="0" collapsed="false">
      <c r="K5071" s="0" t="n">
        <v>2015</v>
      </c>
      <c r="L5071" s="0" t="n">
        <v>103</v>
      </c>
      <c r="M5071" s="0" t="n">
        <v>3</v>
      </c>
      <c r="N5071" s="0" t="n">
        <v>61100</v>
      </c>
      <c r="O5071" s="0" t="n">
        <v>1151</v>
      </c>
      <c r="P5071" s="346" t="n">
        <v>2</v>
      </c>
      <c r="Q5071" s="346" t="str">
        <f aca="false">N5071&amp;" "&amp;O5071</f>
        <v>61100 1151</v>
      </c>
      <c r="R5071" s="346" t="str">
        <f aca="false">N5071&amp;" "&amp;M5071&amp;" "&amp;O5071</f>
        <v>61100 3 1151</v>
      </c>
    </row>
    <row r="5072" customFormat="false" ht="11.25" hidden="false" customHeight="true" outlineLevel="0" collapsed="false">
      <c r="K5072" s="0" t="n">
        <v>2015</v>
      </c>
      <c r="L5072" s="0" t="n">
        <v>103</v>
      </c>
      <c r="M5072" s="0" t="n">
        <v>3</v>
      </c>
      <c r="N5072" s="0" t="n">
        <v>61100</v>
      </c>
      <c r="O5072" s="0" t="n">
        <v>1520</v>
      </c>
      <c r="P5072" s="346" t="n">
        <v>4</v>
      </c>
      <c r="Q5072" s="346" t="str">
        <f aca="false">N5072&amp;" "&amp;O5072</f>
        <v>61100 1520</v>
      </c>
      <c r="R5072" s="346" t="str">
        <f aca="false">N5072&amp;" "&amp;M5072&amp;" "&amp;O5072</f>
        <v>61100 3 1520</v>
      </c>
    </row>
    <row r="5073" customFormat="false" ht="11.25" hidden="false" customHeight="true" outlineLevel="0" collapsed="false">
      <c r="K5073" s="0" t="n">
        <v>2015</v>
      </c>
      <c r="L5073" s="0" t="n">
        <v>103</v>
      </c>
      <c r="M5073" s="0" t="n">
        <v>3</v>
      </c>
      <c r="N5073" s="0" t="n">
        <v>61210</v>
      </c>
      <c r="O5073" s="0" t="n">
        <v>1120</v>
      </c>
      <c r="P5073" s="346" t="n">
        <v>2</v>
      </c>
      <c r="Q5073" s="346" t="str">
        <f aca="false">N5073&amp;" "&amp;O5073</f>
        <v>61210 1120</v>
      </c>
      <c r="R5073" s="346" t="str">
        <f aca="false">N5073&amp;" "&amp;M5073&amp;" "&amp;O5073</f>
        <v>61210 3 1120</v>
      </c>
    </row>
    <row r="5074" customFormat="false" ht="11.25" hidden="false" customHeight="true" outlineLevel="0" collapsed="false">
      <c r="K5074" s="0" t="n">
        <v>2015</v>
      </c>
      <c r="L5074" s="0" t="n">
        <v>103</v>
      </c>
      <c r="M5074" s="0" t="n">
        <v>3</v>
      </c>
      <c r="N5074" s="0" t="n">
        <v>61230</v>
      </c>
      <c r="O5074" s="0" t="n">
        <v>1120</v>
      </c>
      <c r="P5074" s="346" t="n">
        <v>0.44</v>
      </c>
      <c r="Q5074" s="346" t="str">
        <f aca="false">N5074&amp;" "&amp;O5074</f>
        <v>61230 1120</v>
      </c>
      <c r="R5074" s="346" t="str">
        <f aca="false">N5074&amp;" "&amp;M5074&amp;" "&amp;O5074</f>
        <v>61230 3 1120</v>
      </c>
    </row>
    <row r="5075" customFormat="false" ht="11.25" hidden="false" customHeight="true" outlineLevel="0" collapsed="false">
      <c r="K5075" s="0" t="n">
        <v>2015</v>
      </c>
      <c r="L5075" s="0" t="n">
        <v>103</v>
      </c>
      <c r="M5075" s="0" t="n">
        <v>3</v>
      </c>
      <c r="N5075" s="0" t="n">
        <v>61310</v>
      </c>
      <c r="O5075" s="0" t="n">
        <v>1110</v>
      </c>
      <c r="P5075" s="346" t="n">
        <v>0.04</v>
      </c>
      <c r="Q5075" s="346" t="str">
        <f aca="false">N5075&amp;" "&amp;O5075</f>
        <v>61310 1110</v>
      </c>
      <c r="R5075" s="346" t="str">
        <f aca="false">N5075&amp;" "&amp;M5075&amp;" "&amp;O5075</f>
        <v>61310 3 1110</v>
      </c>
    </row>
    <row r="5076" customFormat="false" ht="11.25" hidden="false" customHeight="true" outlineLevel="0" collapsed="false">
      <c r="K5076" s="0" t="n">
        <v>2015</v>
      </c>
      <c r="L5076" s="0" t="n">
        <v>103</v>
      </c>
      <c r="M5076" s="0" t="n">
        <v>3</v>
      </c>
      <c r="N5076" s="0" t="n">
        <v>61320</v>
      </c>
      <c r="O5076" s="0" t="n">
        <v>1122</v>
      </c>
      <c r="P5076" s="346" t="n">
        <v>0.85</v>
      </c>
      <c r="Q5076" s="346" t="str">
        <f aca="false">N5076&amp;" "&amp;O5076</f>
        <v>61320 1122</v>
      </c>
      <c r="R5076" s="346" t="str">
        <f aca="false">N5076&amp;" "&amp;M5076&amp;" "&amp;O5076</f>
        <v>61320 3 1122</v>
      </c>
    </row>
    <row r="5077" customFormat="false" ht="11.25" hidden="false" customHeight="true" outlineLevel="0" collapsed="false">
      <c r="K5077" s="0" t="n">
        <v>2015</v>
      </c>
      <c r="L5077" s="0" t="n">
        <v>103</v>
      </c>
      <c r="M5077" s="0" t="n">
        <v>3</v>
      </c>
      <c r="N5077" s="0" t="n">
        <v>61410</v>
      </c>
      <c r="O5077" s="0" t="n">
        <v>1126</v>
      </c>
      <c r="P5077" s="346" t="n">
        <v>1.38</v>
      </c>
      <c r="Q5077" s="346" t="str">
        <f aca="false">N5077&amp;" "&amp;O5077</f>
        <v>61410 1126</v>
      </c>
      <c r="R5077" s="346" t="str">
        <f aca="false">N5077&amp;" "&amp;M5077&amp;" "&amp;O5077</f>
        <v>61410 3 1126</v>
      </c>
    </row>
    <row r="5078" customFormat="false" ht="11.25" hidden="false" customHeight="true" outlineLevel="0" collapsed="false">
      <c r="K5078" s="0" t="n">
        <v>2015</v>
      </c>
      <c r="L5078" s="0" t="n">
        <v>103</v>
      </c>
      <c r="M5078" s="0" t="n">
        <v>3</v>
      </c>
      <c r="N5078" s="0" t="n">
        <v>61410</v>
      </c>
      <c r="O5078" s="0" t="n">
        <v>1127</v>
      </c>
      <c r="P5078" s="346" t="n">
        <v>1.01</v>
      </c>
      <c r="Q5078" s="346" t="str">
        <f aca="false">N5078&amp;" "&amp;O5078</f>
        <v>61410 1127</v>
      </c>
      <c r="R5078" s="346" t="str">
        <f aca="false">N5078&amp;" "&amp;M5078&amp;" "&amp;O5078</f>
        <v>61410 3 1127</v>
      </c>
    </row>
    <row r="5079" customFormat="false" ht="11.25" hidden="false" customHeight="true" outlineLevel="0" collapsed="false">
      <c r="K5079" s="0" t="n">
        <v>2015</v>
      </c>
      <c r="L5079" s="0" t="n">
        <v>103</v>
      </c>
      <c r="M5079" s="0" t="n">
        <v>3</v>
      </c>
      <c r="N5079" s="0" t="n">
        <v>61410</v>
      </c>
      <c r="O5079" s="0" t="n">
        <v>1150</v>
      </c>
      <c r="P5079" s="346" t="n">
        <v>2.95</v>
      </c>
      <c r="Q5079" s="346" t="str">
        <f aca="false">N5079&amp;" "&amp;O5079</f>
        <v>61410 1150</v>
      </c>
      <c r="R5079" s="346" t="str">
        <f aca="false">N5079&amp;" "&amp;M5079&amp;" "&amp;O5079</f>
        <v>61410 3 1150</v>
      </c>
    </row>
    <row r="5080" customFormat="false" ht="11.25" hidden="false" customHeight="true" outlineLevel="0" collapsed="false">
      <c r="K5080" s="0" t="n">
        <v>2015</v>
      </c>
      <c r="L5080" s="0" t="n">
        <v>103</v>
      </c>
      <c r="M5080" s="0" t="n">
        <v>9</v>
      </c>
      <c r="N5080" s="0" t="n">
        <v>61100</v>
      </c>
      <c r="O5080" s="0" t="n">
        <v>1120</v>
      </c>
      <c r="P5080" s="346" t="n">
        <v>5.85</v>
      </c>
      <c r="Q5080" s="346" t="str">
        <f aca="false">N5080&amp;" "&amp;O5080</f>
        <v>61100 1120</v>
      </c>
      <c r="R5080" s="346" t="str">
        <f aca="false">N5080&amp;" "&amp;M5080&amp;" "&amp;O5080</f>
        <v>61100 9 1120</v>
      </c>
    </row>
    <row r="5081" customFormat="false" ht="11.25" hidden="false" customHeight="true" outlineLevel="0" collapsed="false">
      <c r="K5081" s="0" t="n">
        <v>2015</v>
      </c>
      <c r="L5081" s="0" t="n">
        <v>103</v>
      </c>
      <c r="M5081" s="0" t="n">
        <v>9</v>
      </c>
      <c r="N5081" s="0" t="n">
        <v>61100</v>
      </c>
      <c r="O5081" s="0" t="n">
        <v>1151</v>
      </c>
      <c r="P5081" s="346" t="n">
        <v>1.71</v>
      </c>
      <c r="Q5081" s="346" t="str">
        <f aca="false">N5081&amp;" "&amp;O5081</f>
        <v>61100 1151</v>
      </c>
      <c r="R5081" s="346" t="str">
        <f aca="false">N5081&amp;" "&amp;M5081&amp;" "&amp;O5081</f>
        <v>61100 9 1151</v>
      </c>
    </row>
    <row r="5082" customFormat="false" ht="11.25" hidden="false" customHeight="true" outlineLevel="0" collapsed="false">
      <c r="K5082" s="0" t="n">
        <v>2015</v>
      </c>
      <c r="L5082" s="0" t="n">
        <v>103</v>
      </c>
      <c r="M5082" s="0" t="n">
        <v>9</v>
      </c>
      <c r="N5082" s="0" t="n">
        <v>62100</v>
      </c>
      <c r="O5082" s="0" t="n">
        <v>1111</v>
      </c>
      <c r="P5082" s="346" t="n">
        <v>7</v>
      </c>
      <c r="Q5082" s="346" t="str">
        <f aca="false">N5082&amp;" "&amp;O5082</f>
        <v>62100 1111</v>
      </c>
      <c r="R5082" s="346" t="str">
        <f aca="false">N5082&amp;" "&amp;M5082&amp;" "&amp;O5082</f>
        <v>62100 9 1111</v>
      </c>
    </row>
    <row r="5083" customFormat="false" ht="11.25" hidden="false" customHeight="true" outlineLevel="0" collapsed="false">
      <c r="K5083" s="0" t="n">
        <v>2015</v>
      </c>
      <c r="L5083" s="0" t="n">
        <v>103</v>
      </c>
      <c r="M5083" s="0" t="n">
        <v>9</v>
      </c>
      <c r="N5083" s="0" t="n">
        <v>62100</v>
      </c>
      <c r="O5083" s="0" t="n">
        <v>1112</v>
      </c>
      <c r="P5083" s="346" t="n">
        <v>1</v>
      </c>
      <c r="Q5083" s="346" t="str">
        <f aca="false">N5083&amp;" "&amp;O5083</f>
        <v>62100 1112</v>
      </c>
      <c r="R5083" s="346" t="str">
        <f aca="false">N5083&amp;" "&amp;M5083&amp;" "&amp;O5083</f>
        <v>62100 9 1112</v>
      </c>
    </row>
    <row r="5084" customFormat="false" ht="11.25" hidden="false" customHeight="true" outlineLevel="0" collapsed="false">
      <c r="K5084" s="0" t="n">
        <v>2015</v>
      </c>
      <c r="L5084" s="0" t="n">
        <v>103</v>
      </c>
      <c r="M5084" s="0" t="n">
        <v>9</v>
      </c>
      <c r="N5084" s="0" t="n">
        <v>62100</v>
      </c>
      <c r="O5084" s="0" t="n">
        <v>1130</v>
      </c>
      <c r="P5084" s="346" t="n">
        <v>0.4</v>
      </c>
      <c r="Q5084" s="346" t="str">
        <f aca="false">N5084&amp;" "&amp;O5084</f>
        <v>62100 1130</v>
      </c>
      <c r="R5084" s="346" t="str">
        <f aca="false">N5084&amp;" "&amp;M5084&amp;" "&amp;O5084</f>
        <v>62100 9 1130</v>
      </c>
    </row>
    <row r="5085" customFormat="false" ht="11.25" hidden="false" customHeight="true" outlineLevel="0" collapsed="false">
      <c r="K5085" s="0" t="n">
        <v>2015</v>
      </c>
      <c r="L5085" s="0" t="n">
        <v>103</v>
      </c>
      <c r="M5085" s="0" t="n">
        <v>9</v>
      </c>
      <c r="N5085" s="0" t="n">
        <v>62100</v>
      </c>
      <c r="O5085" s="0" t="n">
        <v>1150</v>
      </c>
      <c r="P5085" s="346" t="n">
        <v>4.04</v>
      </c>
      <c r="Q5085" s="346" t="str">
        <f aca="false">N5085&amp;" "&amp;O5085</f>
        <v>62100 1150</v>
      </c>
      <c r="R5085" s="346" t="str">
        <f aca="false">N5085&amp;" "&amp;M5085&amp;" "&amp;O5085</f>
        <v>62100 9 1150</v>
      </c>
    </row>
    <row r="5086" customFormat="false" ht="11.25" hidden="false" customHeight="true" outlineLevel="0" collapsed="false">
      <c r="K5086" s="0" t="n">
        <v>2015</v>
      </c>
      <c r="L5086" s="0" t="n">
        <v>103</v>
      </c>
      <c r="M5086" s="0" t="n">
        <v>9</v>
      </c>
      <c r="N5086" s="0" t="n">
        <v>62200</v>
      </c>
      <c r="O5086" s="0" t="n">
        <v>1110</v>
      </c>
      <c r="P5086" s="346" t="n">
        <v>1</v>
      </c>
      <c r="Q5086" s="346" t="str">
        <f aca="false">N5086&amp;" "&amp;O5086</f>
        <v>62200 1110</v>
      </c>
      <c r="R5086" s="346" t="str">
        <f aca="false">N5086&amp;" "&amp;M5086&amp;" "&amp;O5086</f>
        <v>62200 9 1110</v>
      </c>
    </row>
    <row r="5087" customFormat="false" ht="11.25" hidden="false" customHeight="true" outlineLevel="0" collapsed="false">
      <c r="K5087" s="0" t="n">
        <v>2015</v>
      </c>
      <c r="L5087" s="0" t="n">
        <v>103</v>
      </c>
      <c r="M5087" s="0" t="n">
        <v>9</v>
      </c>
      <c r="N5087" s="0" t="n">
        <v>62200</v>
      </c>
      <c r="O5087" s="0" t="n">
        <v>1131</v>
      </c>
      <c r="P5087" s="346" t="n">
        <v>1.16</v>
      </c>
      <c r="Q5087" s="346" t="str">
        <f aca="false">N5087&amp;" "&amp;O5087</f>
        <v>62200 1131</v>
      </c>
      <c r="R5087" s="346" t="str">
        <f aca="false">N5087&amp;" "&amp;M5087&amp;" "&amp;O5087</f>
        <v>62200 9 1131</v>
      </c>
    </row>
    <row r="5088" customFormat="false" ht="11.25" hidden="false" customHeight="true" outlineLevel="0" collapsed="false">
      <c r="K5088" s="0" t="n">
        <v>2015</v>
      </c>
      <c r="L5088" s="0" t="n">
        <v>103</v>
      </c>
      <c r="M5088" s="0" t="n">
        <v>9</v>
      </c>
      <c r="N5088" s="0" t="n">
        <v>62200</v>
      </c>
      <c r="O5088" s="0" t="n">
        <v>1132</v>
      </c>
      <c r="P5088" s="346" t="n">
        <v>0.28</v>
      </c>
      <c r="Q5088" s="346" t="str">
        <f aca="false">N5088&amp;" "&amp;O5088</f>
        <v>62200 1132</v>
      </c>
      <c r="R5088" s="346" t="str">
        <f aca="false">N5088&amp;" "&amp;M5088&amp;" "&amp;O5088</f>
        <v>62200 9 1132</v>
      </c>
    </row>
    <row r="5089" customFormat="false" ht="11.25" hidden="false" customHeight="true" outlineLevel="0" collapsed="false">
      <c r="K5089" s="0" t="n">
        <v>2015</v>
      </c>
      <c r="L5089" s="0" t="n">
        <v>103</v>
      </c>
      <c r="M5089" s="0" t="n">
        <v>9</v>
      </c>
      <c r="N5089" s="0" t="n">
        <v>62200</v>
      </c>
      <c r="O5089" s="0" t="n">
        <v>1150</v>
      </c>
      <c r="P5089" s="346" t="n">
        <v>0.13</v>
      </c>
      <c r="Q5089" s="346" t="str">
        <f aca="false">N5089&amp;" "&amp;O5089</f>
        <v>62200 1150</v>
      </c>
      <c r="R5089" s="346" t="str">
        <f aca="false">N5089&amp;" "&amp;M5089&amp;" "&amp;O5089</f>
        <v>62200 9 1150</v>
      </c>
    </row>
    <row r="5090" customFormat="false" ht="11.25" hidden="false" customHeight="true" outlineLevel="0" collapsed="false">
      <c r="K5090" s="0" t="n">
        <v>2015</v>
      </c>
      <c r="L5090" s="0" t="n">
        <v>103</v>
      </c>
      <c r="M5090" s="0" t="n">
        <v>9</v>
      </c>
      <c r="N5090" s="0" t="n">
        <v>63000</v>
      </c>
      <c r="O5090" s="0" t="n">
        <v>1110</v>
      </c>
      <c r="P5090" s="346" t="n">
        <v>1.06</v>
      </c>
      <c r="Q5090" s="346" t="str">
        <f aca="false">N5090&amp;" "&amp;O5090</f>
        <v>63000 1110</v>
      </c>
      <c r="R5090" s="346" t="str">
        <f aca="false">N5090&amp;" "&amp;M5090&amp;" "&amp;O5090</f>
        <v>63000 9 1110</v>
      </c>
    </row>
    <row r="5091" customFormat="false" ht="11.25" hidden="false" customHeight="true" outlineLevel="0" collapsed="false">
      <c r="K5091" s="0" t="n">
        <v>2015</v>
      </c>
      <c r="L5091" s="0" t="n">
        <v>103</v>
      </c>
      <c r="M5091" s="0" t="n">
        <v>9</v>
      </c>
      <c r="N5091" s="0" t="n">
        <v>63000</v>
      </c>
      <c r="O5091" s="0" t="n">
        <v>1170</v>
      </c>
      <c r="P5091" s="346" t="n">
        <v>16</v>
      </c>
      <c r="Q5091" s="346" t="str">
        <f aca="false">N5091&amp;" "&amp;O5091</f>
        <v>63000 1170</v>
      </c>
      <c r="R5091" s="346" t="str">
        <f aca="false">N5091&amp;" "&amp;M5091&amp;" "&amp;O5091</f>
        <v>63000 9 1170</v>
      </c>
    </row>
    <row r="5092" customFormat="false" ht="11.25" hidden="false" customHeight="true" outlineLevel="0" collapsed="false">
      <c r="K5092" s="0" t="n">
        <v>2015</v>
      </c>
      <c r="L5092" s="0" t="n">
        <v>103</v>
      </c>
      <c r="M5092" s="0" t="n">
        <v>9</v>
      </c>
      <c r="N5092" s="0" t="n">
        <v>64000</v>
      </c>
      <c r="O5092" s="0" t="n">
        <v>1110</v>
      </c>
      <c r="P5092" s="346" t="n">
        <v>1</v>
      </c>
      <c r="Q5092" s="346" t="str">
        <f aca="false">N5092&amp;" "&amp;O5092</f>
        <v>64000 1110</v>
      </c>
      <c r="R5092" s="346" t="str">
        <f aca="false">N5092&amp;" "&amp;M5092&amp;" "&amp;O5092</f>
        <v>64000 9 1110</v>
      </c>
    </row>
    <row r="5093" customFormat="false" ht="11.25" hidden="false" customHeight="true" outlineLevel="0" collapsed="false">
      <c r="K5093" s="0" t="n">
        <v>2015</v>
      </c>
      <c r="L5093" s="0" t="n">
        <v>103</v>
      </c>
      <c r="M5093" s="0" t="n">
        <v>9</v>
      </c>
      <c r="N5093" s="0" t="n">
        <v>64000</v>
      </c>
      <c r="O5093" s="0" t="n">
        <v>1160</v>
      </c>
      <c r="P5093" s="346" t="n">
        <v>0.82</v>
      </c>
      <c r="Q5093" s="346" t="str">
        <f aca="false">N5093&amp;" "&amp;O5093</f>
        <v>64000 1160</v>
      </c>
      <c r="R5093" s="346" t="str">
        <f aca="false">N5093&amp;" "&amp;M5093&amp;" "&amp;O5093</f>
        <v>64000 9 1160</v>
      </c>
    </row>
    <row r="5094" customFormat="false" ht="11.25" hidden="false" customHeight="true" outlineLevel="0" collapsed="false">
      <c r="K5094" s="0" t="n">
        <v>2015</v>
      </c>
      <c r="L5094" s="0" t="n">
        <v>103</v>
      </c>
      <c r="M5094" s="0" t="n">
        <v>9</v>
      </c>
      <c r="N5094" s="0" t="n">
        <v>64000</v>
      </c>
      <c r="O5094" s="0" t="n">
        <v>1180</v>
      </c>
      <c r="P5094" s="346" t="n">
        <v>10.1</v>
      </c>
      <c r="Q5094" s="346" t="str">
        <f aca="false">N5094&amp;" "&amp;O5094</f>
        <v>64000 1180</v>
      </c>
      <c r="R5094" s="346" t="str">
        <f aca="false">N5094&amp;" "&amp;M5094&amp;" "&amp;O5094</f>
        <v>64000 9 1180</v>
      </c>
    </row>
    <row r="5095" customFormat="false" ht="11.25" hidden="false" customHeight="true" outlineLevel="0" collapsed="false">
      <c r="K5095" s="0" t="n">
        <v>2015</v>
      </c>
      <c r="L5095" s="0" t="n">
        <v>103</v>
      </c>
      <c r="M5095" s="0" t="n">
        <v>9</v>
      </c>
      <c r="N5095" s="0" t="n">
        <v>65000</v>
      </c>
      <c r="O5095" s="0" t="n">
        <v>1110</v>
      </c>
      <c r="P5095" s="346" t="n">
        <v>1.2</v>
      </c>
      <c r="Q5095" s="346" t="str">
        <f aca="false">N5095&amp;" "&amp;O5095</f>
        <v>65000 1110</v>
      </c>
      <c r="R5095" s="346" t="str">
        <f aca="false">N5095&amp;" "&amp;M5095&amp;" "&amp;O5095</f>
        <v>65000 9 1110</v>
      </c>
    </row>
    <row r="5096" customFormat="false" ht="11.25" hidden="false" customHeight="true" outlineLevel="0" collapsed="false">
      <c r="K5096" s="0" t="n">
        <v>2015</v>
      </c>
      <c r="L5096" s="0" t="n">
        <v>103</v>
      </c>
      <c r="M5096" s="0" t="n">
        <v>9</v>
      </c>
      <c r="N5096" s="0" t="n">
        <v>65000</v>
      </c>
      <c r="O5096" s="0" t="n">
        <v>1190</v>
      </c>
      <c r="P5096" s="346" t="n">
        <v>15.6</v>
      </c>
      <c r="Q5096" s="346" t="str">
        <f aca="false">N5096&amp;" "&amp;O5096</f>
        <v>65000 1190</v>
      </c>
      <c r="R5096" s="346" t="str">
        <f aca="false">N5096&amp;" "&amp;M5096&amp;" "&amp;O5096</f>
        <v>65000 9 1190</v>
      </c>
    </row>
    <row r="5097" customFormat="false" ht="11.25" hidden="false" customHeight="true" outlineLevel="0" collapsed="false">
      <c r="K5097" s="0" t="n">
        <v>2015</v>
      </c>
      <c r="L5097" s="0" t="n">
        <v>103</v>
      </c>
      <c r="M5097" s="0" t="n">
        <v>9</v>
      </c>
      <c r="N5097" s="0" t="n">
        <v>68000</v>
      </c>
      <c r="O5097" s="0" t="n">
        <v>1110</v>
      </c>
      <c r="P5097" s="346" t="n">
        <v>1</v>
      </c>
      <c r="Q5097" s="346" t="str">
        <f aca="false">N5097&amp;" "&amp;O5097</f>
        <v>68000 1110</v>
      </c>
      <c r="R5097" s="346" t="str">
        <f aca="false">N5097&amp;" "&amp;M5097&amp;" "&amp;O5097</f>
        <v>68000 9 1110</v>
      </c>
    </row>
    <row r="5098" customFormat="false" ht="11.25" hidden="false" customHeight="true" outlineLevel="0" collapsed="false">
      <c r="K5098" s="0" t="n">
        <v>2015</v>
      </c>
      <c r="L5098" s="0" t="n">
        <v>103</v>
      </c>
      <c r="M5098" s="0" t="n">
        <v>9</v>
      </c>
      <c r="N5098" s="0" t="n">
        <v>68000</v>
      </c>
      <c r="O5098" s="0" t="n">
        <v>1120</v>
      </c>
      <c r="P5098" s="346" t="n">
        <v>1</v>
      </c>
      <c r="Q5098" s="346" t="str">
        <f aca="false">N5098&amp;" "&amp;O5098</f>
        <v>68000 1120</v>
      </c>
      <c r="R5098" s="346" t="str">
        <f aca="false">N5098&amp;" "&amp;M5098&amp;" "&amp;O5098</f>
        <v>68000 9 1120</v>
      </c>
    </row>
    <row r="5099" customFormat="false" ht="11.25" hidden="false" customHeight="true" outlineLevel="0" collapsed="false">
      <c r="K5099" s="0" t="n">
        <v>2015</v>
      </c>
      <c r="L5099" s="0" t="n">
        <v>103</v>
      </c>
      <c r="M5099" s="0" t="n">
        <v>9</v>
      </c>
      <c r="N5099" s="0" t="n">
        <v>68000</v>
      </c>
      <c r="O5099" s="0" t="n">
        <v>1133</v>
      </c>
      <c r="P5099" s="346" t="n">
        <v>1.41</v>
      </c>
      <c r="Q5099" s="346" t="str">
        <f aca="false">N5099&amp;" "&amp;O5099</f>
        <v>68000 1133</v>
      </c>
      <c r="R5099" s="346" t="str">
        <f aca="false">N5099&amp;" "&amp;M5099&amp;" "&amp;O5099</f>
        <v>68000 9 1133</v>
      </c>
    </row>
    <row r="5100" customFormat="false" ht="11.25" hidden="false" customHeight="true" outlineLevel="0" collapsed="false">
      <c r="K5100" s="0" t="n">
        <v>2015</v>
      </c>
      <c r="L5100" s="0" t="n">
        <v>103</v>
      </c>
      <c r="M5100" s="0" t="n">
        <v>9</v>
      </c>
      <c r="N5100" s="0" t="n">
        <v>68000</v>
      </c>
      <c r="O5100" s="0" t="n">
        <v>1141</v>
      </c>
      <c r="P5100" s="346" t="n">
        <v>0.51</v>
      </c>
      <c r="Q5100" s="346" t="str">
        <f aca="false">N5100&amp;" "&amp;O5100</f>
        <v>68000 1141</v>
      </c>
      <c r="R5100" s="346" t="str">
        <f aca="false">N5100&amp;" "&amp;M5100&amp;" "&amp;O5100</f>
        <v>68000 9 1141</v>
      </c>
    </row>
    <row r="5101" customFormat="false" ht="11.25" hidden="false" customHeight="true" outlineLevel="0" collapsed="false">
      <c r="K5101" s="0" t="n">
        <v>2015</v>
      </c>
      <c r="L5101" s="0" t="n">
        <v>103</v>
      </c>
      <c r="M5101" s="0" t="n">
        <v>2</v>
      </c>
      <c r="N5101" s="0" t="n">
        <v>61100</v>
      </c>
      <c r="O5101" s="0" t="n">
        <v>1120</v>
      </c>
      <c r="P5101" s="346" t="n">
        <v>51</v>
      </c>
      <c r="Q5101" s="346" t="str">
        <f aca="false">N5101&amp;" "&amp;O5101</f>
        <v>61100 1120</v>
      </c>
      <c r="R5101" s="346" t="str">
        <f aca="false">N5101&amp;" "&amp;M5101&amp;" "&amp;O5101</f>
        <v>61100 2 1120</v>
      </c>
    </row>
    <row r="5102" customFormat="false" ht="11.25" hidden="false" customHeight="true" outlineLevel="0" collapsed="false">
      <c r="K5102" s="0" t="n">
        <v>2015</v>
      </c>
      <c r="L5102" s="0" t="n">
        <v>103</v>
      </c>
      <c r="M5102" s="0" t="n">
        <v>2</v>
      </c>
      <c r="N5102" s="0" t="n">
        <v>61100</v>
      </c>
      <c r="O5102" s="0" t="n">
        <v>1151</v>
      </c>
      <c r="P5102" s="346" t="n">
        <v>14</v>
      </c>
      <c r="Q5102" s="346" t="str">
        <f aca="false">N5102&amp;" "&amp;O5102</f>
        <v>61100 1151</v>
      </c>
      <c r="R5102" s="346" t="str">
        <f aca="false">N5102&amp;" "&amp;M5102&amp;" "&amp;O5102</f>
        <v>61100 2 1151</v>
      </c>
    </row>
    <row r="5103" customFormat="false" ht="11.25" hidden="false" customHeight="true" outlineLevel="0" collapsed="false">
      <c r="K5103" s="0" t="n">
        <v>2015</v>
      </c>
      <c r="L5103" s="0" t="n">
        <v>103</v>
      </c>
      <c r="M5103" s="0" t="n">
        <v>2</v>
      </c>
      <c r="N5103" s="0" t="n">
        <v>61100</v>
      </c>
      <c r="O5103" s="0" t="n">
        <v>1520</v>
      </c>
      <c r="P5103" s="346" t="n">
        <v>9.95</v>
      </c>
      <c r="Q5103" s="346" t="str">
        <f aca="false">N5103&amp;" "&amp;O5103</f>
        <v>61100 1520</v>
      </c>
      <c r="R5103" s="346" t="str">
        <f aca="false">N5103&amp;" "&amp;M5103&amp;" "&amp;O5103</f>
        <v>61100 2 1520</v>
      </c>
    </row>
    <row r="5104" customFormat="false" ht="11.25" hidden="false" customHeight="true" outlineLevel="0" collapsed="false">
      <c r="K5104" s="0" t="n">
        <v>2015</v>
      </c>
      <c r="L5104" s="0" t="n">
        <v>103</v>
      </c>
      <c r="M5104" s="0" t="n">
        <v>2</v>
      </c>
      <c r="N5104" s="0" t="n">
        <v>61210</v>
      </c>
      <c r="O5104" s="0" t="n">
        <v>1120</v>
      </c>
      <c r="P5104" s="346" t="n">
        <v>2</v>
      </c>
      <c r="Q5104" s="346" t="str">
        <f aca="false">N5104&amp;" "&amp;O5104</f>
        <v>61210 1120</v>
      </c>
      <c r="R5104" s="346" t="str">
        <f aca="false">N5104&amp;" "&amp;M5104&amp;" "&amp;O5104</f>
        <v>61210 2 1120</v>
      </c>
    </row>
    <row r="5105" customFormat="false" ht="11.25" hidden="false" customHeight="true" outlineLevel="0" collapsed="false">
      <c r="K5105" s="0" t="n">
        <v>2015</v>
      </c>
      <c r="L5105" s="0" t="n">
        <v>103</v>
      </c>
      <c r="M5105" s="0" t="n">
        <v>2</v>
      </c>
      <c r="N5105" s="0" t="n">
        <v>61230</v>
      </c>
      <c r="O5105" s="0" t="n">
        <v>1120</v>
      </c>
      <c r="P5105" s="346" t="n">
        <v>0.13</v>
      </c>
      <c r="Q5105" s="346" t="str">
        <f aca="false">N5105&amp;" "&amp;O5105</f>
        <v>61230 1120</v>
      </c>
      <c r="R5105" s="346" t="str">
        <f aca="false">N5105&amp;" "&amp;M5105&amp;" "&amp;O5105</f>
        <v>61230 2 1120</v>
      </c>
    </row>
    <row r="5106" customFormat="false" ht="11.25" hidden="false" customHeight="true" outlineLevel="0" collapsed="false">
      <c r="K5106" s="0" t="n">
        <v>2015</v>
      </c>
      <c r="L5106" s="0" t="n">
        <v>103</v>
      </c>
      <c r="M5106" s="0" t="n">
        <v>2</v>
      </c>
      <c r="N5106" s="0" t="n">
        <v>61310</v>
      </c>
      <c r="O5106" s="0" t="n">
        <v>1110</v>
      </c>
      <c r="P5106" s="346" t="n">
        <v>0.12</v>
      </c>
      <c r="Q5106" s="346" t="str">
        <f aca="false">N5106&amp;" "&amp;O5106</f>
        <v>61310 1110</v>
      </c>
      <c r="R5106" s="346" t="str">
        <f aca="false">N5106&amp;" "&amp;M5106&amp;" "&amp;O5106</f>
        <v>61310 2 1110</v>
      </c>
    </row>
    <row r="5107" customFormat="false" ht="11.25" hidden="false" customHeight="true" outlineLevel="0" collapsed="false">
      <c r="K5107" s="0" t="n">
        <v>2015</v>
      </c>
      <c r="L5107" s="0" t="n">
        <v>103</v>
      </c>
      <c r="M5107" s="0" t="n">
        <v>2</v>
      </c>
      <c r="N5107" s="0" t="n">
        <v>61320</v>
      </c>
      <c r="O5107" s="0" t="n">
        <v>1122</v>
      </c>
      <c r="P5107" s="346" t="n">
        <v>2.75</v>
      </c>
      <c r="Q5107" s="346" t="str">
        <f aca="false">N5107&amp;" "&amp;O5107</f>
        <v>61320 1122</v>
      </c>
      <c r="R5107" s="346" t="str">
        <f aca="false">N5107&amp;" "&amp;M5107&amp;" "&amp;O5107</f>
        <v>61320 2 1122</v>
      </c>
    </row>
    <row r="5108" customFormat="false" ht="11.25" hidden="false" customHeight="true" outlineLevel="0" collapsed="false">
      <c r="K5108" s="0" t="n">
        <v>2015</v>
      </c>
      <c r="L5108" s="0" t="n">
        <v>103</v>
      </c>
      <c r="M5108" s="0" t="n">
        <v>2</v>
      </c>
      <c r="N5108" s="0" t="n">
        <v>61410</v>
      </c>
      <c r="O5108" s="0" t="n">
        <v>1126</v>
      </c>
      <c r="P5108" s="346" t="n">
        <v>4.9</v>
      </c>
      <c r="Q5108" s="346" t="str">
        <f aca="false">N5108&amp;" "&amp;O5108</f>
        <v>61410 1126</v>
      </c>
      <c r="R5108" s="346" t="str">
        <f aca="false">N5108&amp;" "&amp;M5108&amp;" "&amp;O5108</f>
        <v>61410 2 1126</v>
      </c>
    </row>
    <row r="5109" customFormat="false" ht="11.25" hidden="false" customHeight="true" outlineLevel="0" collapsed="false">
      <c r="K5109" s="0" t="n">
        <v>2015</v>
      </c>
      <c r="L5109" s="0" t="n">
        <v>103</v>
      </c>
      <c r="M5109" s="0" t="n">
        <v>2</v>
      </c>
      <c r="N5109" s="0" t="n">
        <v>61410</v>
      </c>
      <c r="O5109" s="0" t="n">
        <v>1150</v>
      </c>
      <c r="P5109" s="346" t="n">
        <v>3.87</v>
      </c>
      <c r="Q5109" s="346" t="str">
        <f aca="false">N5109&amp;" "&amp;O5109</f>
        <v>61410 1150</v>
      </c>
      <c r="R5109" s="346" t="str">
        <f aca="false">N5109&amp;" "&amp;M5109&amp;" "&amp;O5109</f>
        <v>61410 2 1150</v>
      </c>
    </row>
    <row r="5110" customFormat="false" ht="11.25" hidden="false" customHeight="true" outlineLevel="0" collapsed="false">
      <c r="K5110" s="0" t="n">
        <v>2015</v>
      </c>
      <c r="L5110" s="0" t="n">
        <v>104</v>
      </c>
      <c r="M5110" s="0" t="n">
        <v>9</v>
      </c>
      <c r="N5110" s="0" t="n">
        <v>61100</v>
      </c>
      <c r="O5110" s="0" t="n">
        <v>1120</v>
      </c>
      <c r="P5110" s="346" t="n">
        <v>47.24</v>
      </c>
      <c r="Q5110" s="346" t="str">
        <f aca="false">N5110&amp;" "&amp;O5110</f>
        <v>61100 1120</v>
      </c>
      <c r="R5110" s="346" t="str">
        <f aca="false">N5110&amp;" "&amp;M5110&amp;" "&amp;O5110</f>
        <v>61100 9 1120</v>
      </c>
    </row>
    <row r="5111" customFormat="false" ht="11.25" hidden="false" customHeight="true" outlineLevel="0" collapsed="false">
      <c r="K5111" s="0" t="n">
        <v>2015</v>
      </c>
      <c r="L5111" s="0" t="n">
        <v>104</v>
      </c>
      <c r="M5111" s="0" t="n">
        <v>9</v>
      </c>
      <c r="N5111" s="0" t="n">
        <v>61100</v>
      </c>
      <c r="O5111" s="0" t="n">
        <v>1140</v>
      </c>
      <c r="P5111" s="346" t="n">
        <v>3.55</v>
      </c>
      <c r="Q5111" s="346" t="str">
        <f aca="false">N5111&amp;" "&amp;O5111</f>
        <v>61100 1140</v>
      </c>
      <c r="R5111" s="346" t="str">
        <f aca="false">N5111&amp;" "&amp;M5111&amp;" "&amp;O5111</f>
        <v>61100 9 1140</v>
      </c>
    </row>
    <row r="5112" customFormat="false" ht="11.25" hidden="false" customHeight="true" outlineLevel="0" collapsed="false">
      <c r="K5112" s="0" t="n">
        <v>2015</v>
      </c>
      <c r="L5112" s="0" t="n">
        <v>104</v>
      </c>
      <c r="M5112" s="0" t="n">
        <v>9</v>
      </c>
      <c r="N5112" s="0" t="n">
        <v>61100</v>
      </c>
      <c r="O5112" s="0" t="n">
        <v>1151</v>
      </c>
      <c r="P5112" s="346" t="n">
        <v>17</v>
      </c>
      <c r="Q5112" s="346" t="str">
        <f aca="false">N5112&amp;" "&amp;O5112</f>
        <v>61100 1151</v>
      </c>
      <c r="R5112" s="346" t="str">
        <f aca="false">N5112&amp;" "&amp;M5112&amp;" "&amp;O5112</f>
        <v>61100 9 1151</v>
      </c>
    </row>
    <row r="5113" customFormat="false" ht="11.25" hidden="false" customHeight="true" outlineLevel="0" collapsed="false">
      <c r="K5113" s="0" t="n">
        <v>2015</v>
      </c>
      <c r="L5113" s="0" t="n">
        <v>104</v>
      </c>
      <c r="M5113" s="0" t="n">
        <v>9</v>
      </c>
      <c r="N5113" s="0" t="n">
        <v>61100</v>
      </c>
      <c r="O5113" s="0" t="n">
        <v>1520</v>
      </c>
      <c r="P5113" s="346" t="n">
        <v>0.22</v>
      </c>
      <c r="Q5113" s="346" t="str">
        <f aca="false">N5113&amp;" "&amp;O5113</f>
        <v>61100 1520</v>
      </c>
      <c r="R5113" s="346" t="str">
        <f aca="false">N5113&amp;" "&amp;M5113&amp;" "&amp;O5113</f>
        <v>61100 9 1520</v>
      </c>
    </row>
    <row r="5114" customFormat="false" ht="11.25" hidden="false" customHeight="true" outlineLevel="0" collapsed="false">
      <c r="K5114" s="0" t="n">
        <v>2015</v>
      </c>
      <c r="L5114" s="0" t="n">
        <v>104</v>
      </c>
      <c r="M5114" s="0" t="n">
        <v>9</v>
      </c>
      <c r="N5114" s="0" t="n">
        <v>61310</v>
      </c>
      <c r="O5114" s="0" t="n">
        <v>1110</v>
      </c>
      <c r="P5114" s="346" t="n">
        <v>1.5</v>
      </c>
      <c r="Q5114" s="346" t="str">
        <f aca="false">N5114&amp;" "&amp;O5114</f>
        <v>61310 1110</v>
      </c>
      <c r="R5114" s="346" t="str">
        <f aca="false">N5114&amp;" "&amp;M5114&amp;" "&amp;O5114</f>
        <v>61310 9 1110</v>
      </c>
    </row>
    <row r="5115" customFormat="false" ht="11.25" hidden="false" customHeight="true" outlineLevel="0" collapsed="false">
      <c r="K5115" s="0" t="n">
        <v>2015</v>
      </c>
      <c r="L5115" s="0" t="n">
        <v>104</v>
      </c>
      <c r="M5115" s="0" t="n">
        <v>9</v>
      </c>
      <c r="N5115" s="0" t="n">
        <v>61310</v>
      </c>
      <c r="O5115" s="0" t="n">
        <v>1140</v>
      </c>
      <c r="P5115" s="346" t="n">
        <v>1</v>
      </c>
      <c r="Q5115" s="346" t="str">
        <f aca="false">N5115&amp;" "&amp;O5115</f>
        <v>61310 1140</v>
      </c>
      <c r="R5115" s="346" t="str">
        <f aca="false">N5115&amp;" "&amp;M5115&amp;" "&amp;O5115</f>
        <v>61310 9 1140</v>
      </c>
    </row>
    <row r="5116" customFormat="false" ht="11.25" hidden="false" customHeight="true" outlineLevel="0" collapsed="false">
      <c r="K5116" s="0" t="n">
        <v>2015</v>
      </c>
      <c r="L5116" s="0" t="n">
        <v>104</v>
      </c>
      <c r="M5116" s="0" t="n">
        <v>9</v>
      </c>
      <c r="N5116" s="0" t="n">
        <v>61310</v>
      </c>
      <c r="O5116" s="0" t="n">
        <v>1150</v>
      </c>
      <c r="P5116" s="346" t="n">
        <v>0.55</v>
      </c>
      <c r="Q5116" s="346" t="str">
        <f aca="false">N5116&amp;" "&amp;O5116</f>
        <v>61310 1150</v>
      </c>
      <c r="R5116" s="346" t="str">
        <f aca="false">N5116&amp;" "&amp;M5116&amp;" "&amp;O5116</f>
        <v>61310 9 1150</v>
      </c>
    </row>
    <row r="5117" customFormat="false" ht="11.25" hidden="false" customHeight="true" outlineLevel="0" collapsed="false">
      <c r="K5117" s="0" t="n">
        <v>2015</v>
      </c>
      <c r="L5117" s="0" t="n">
        <v>104</v>
      </c>
      <c r="M5117" s="0" t="n">
        <v>9</v>
      </c>
      <c r="N5117" s="0" t="n">
        <v>62100</v>
      </c>
      <c r="O5117" s="0" t="n">
        <v>1110</v>
      </c>
      <c r="P5117" s="346" t="n">
        <v>5.5</v>
      </c>
      <c r="Q5117" s="346" t="str">
        <f aca="false">N5117&amp;" "&amp;O5117</f>
        <v>62100 1110</v>
      </c>
      <c r="R5117" s="346" t="str">
        <f aca="false">N5117&amp;" "&amp;M5117&amp;" "&amp;O5117</f>
        <v>62100 9 1110</v>
      </c>
    </row>
    <row r="5118" customFormat="false" ht="11.25" hidden="false" customHeight="true" outlineLevel="0" collapsed="false">
      <c r="K5118" s="0" t="n">
        <v>2015</v>
      </c>
      <c r="L5118" s="0" t="n">
        <v>104</v>
      </c>
      <c r="M5118" s="0" t="n">
        <v>9</v>
      </c>
      <c r="N5118" s="0" t="n">
        <v>62100</v>
      </c>
      <c r="O5118" s="0" t="n">
        <v>1111</v>
      </c>
      <c r="P5118" s="346" t="n">
        <v>7</v>
      </c>
      <c r="Q5118" s="346" t="str">
        <f aca="false">N5118&amp;" "&amp;O5118</f>
        <v>62100 1111</v>
      </c>
      <c r="R5118" s="346" t="str">
        <f aca="false">N5118&amp;" "&amp;M5118&amp;" "&amp;O5118</f>
        <v>62100 9 1111</v>
      </c>
    </row>
    <row r="5119" customFormat="false" ht="11.25" hidden="false" customHeight="true" outlineLevel="0" collapsed="false">
      <c r="K5119" s="0" t="n">
        <v>2015</v>
      </c>
      <c r="L5119" s="0" t="n">
        <v>104</v>
      </c>
      <c r="M5119" s="0" t="n">
        <v>9</v>
      </c>
      <c r="N5119" s="0" t="n">
        <v>62100</v>
      </c>
      <c r="O5119" s="0" t="n">
        <v>1112</v>
      </c>
      <c r="P5119" s="346" t="n">
        <v>1</v>
      </c>
      <c r="Q5119" s="346" t="str">
        <f aca="false">N5119&amp;" "&amp;O5119</f>
        <v>62100 1112</v>
      </c>
      <c r="R5119" s="346" t="str">
        <f aca="false">N5119&amp;" "&amp;M5119&amp;" "&amp;O5119</f>
        <v>62100 9 1112</v>
      </c>
    </row>
    <row r="5120" customFormat="false" ht="11.25" hidden="false" customHeight="true" outlineLevel="0" collapsed="false">
      <c r="K5120" s="0" t="n">
        <v>2015</v>
      </c>
      <c r="L5120" s="0" t="n">
        <v>104</v>
      </c>
      <c r="M5120" s="0" t="n">
        <v>9</v>
      </c>
      <c r="N5120" s="0" t="n">
        <v>62100</v>
      </c>
      <c r="O5120" s="0" t="n">
        <v>1113</v>
      </c>
      <c r="P5120" s="346" t="n">
        <v>0.8</v>
      </c>
      <c r="Q5120" s="346" t="str">
        <f aca="false">N5120&amp;" "&amp;O5120</f>
        <v>62100 1113</v>
      </c>
      <c r="R5120" s="346" t="str">
        <f aca="false">N5120&amp;" "&amp;M5120&amp;" "&amp;O5120</f>
        <v>62100 9 1113</v>
      </c>
    </row>
    <row r="5121" customFormat="false" ht="11.25" hidden="false" customHeight="true" outlineLevel="0" collapsed="false">
      <c r="K5121" s="0" t="n">
        <v>2015</v>
      </c>
      <c r="L5121" s="0" t="n">
        <v>104</v>
      </c>
      <c r="M5121" s="0" t="n">
        <v>9</v>
      </c>
      <c r="N5121" s="0" t="n">
        <v>62100</v>
      </c>
      <c r="O5121" s="0" t="n">
        <v>1130</v>
      </c>
      <c r="P5121" s="346" t="n">
        <v>1</v>
      </c>
      <c r="Q5121" s="346" t="str">
        <f aca="false">N5121&amp;" "&amp;O5121</f>
        <v>62100 1130</v>
      </c>
      <c r="R5121" s="346" t="str">
        <f aca="false">N5121&amp;" "&amp;M5121&amp;" "&amp;O5121</f>
        <v>62100 9 1130</v>
      </c>
    </row>
    <row r="5122" customFormat="false" ht="11.25" hidden="false" customHeight="true" outlineLevel="0" collapsed="false">
      <c r="K5122" s="0" t="n">
        <v>2015</v>
      </c>
      <c r="L5122" s="0" t="n">
        <v>104</v>
      </c>
      <c r="M5122" s="0" t="n">
        <v>9</v>
      </c>
      <c r="N5122" s="0" t="n">
        <v>62100</v>
      </c>
      <c r="O5122" s="0" t="n">
        <v>1140</v>
      </c>
      <c r="P5122" s="346" t="n">
        <v>8.5</v>
      </c>
      <c r="Q5122" s="346" t="str">
        <f aca="false">N5122&amp;" "&amp;O5122</f>
        <v>62100 1140</v>
      </c>
      <c r="R5122" s="346" t="str">
        <f aca="false">N5122&amp;" "&amp;M5122&amp;" "&amp;O5122</f>
        <v>62100 9 1140</v>
      </c>
    </row>
    <row r="5123" customFormat="false" ht="11.25" hidden="false" customHeight="true" outlineLevel="0" collapsed="false">
      <c r="K5123" s="0" t="n">
        <v>2015</v>
      </c>
      <c r="L5123" s="0" t="n">
        <v>104</v>
      </c>
      <c r="M5123" s="0" t="n">
        <v>9</v>
      </c>
      <c r="N5123" s="0" t="n">
        <v>62100</v>
      </c>
      <c r="O5123" s="0" t="n">
        <v>1150</v>
      </c>
      <c r="P5123" s="346" t="n">
        <v>1</v>
      </c>
      <c r="Q5123" s="346" t="str">
        <f aca="false">N5123&amp;" "&amp;O5123</f>
        <v>62100 1150</v>
      </c>
      <c r="R5123" s="346" t="str">
        <f aca="false">N5123&amp;" "&amp;M5123&amp;" "&amp;O5123</f>
        <v>62100 9 1150</v>
      </c>
    </row>
    <row r="5124" customFormat="false" ht="11.25" hidden="false" customHeight="true" outlineLevel="0" collapsed="false">
      <c r="K5124" s="0" t="n">
        <v>2015</v>
      </c>
      <c r="L5124" s="0" t="n">
        <v>104</v>
      </c>
      <c r="M5124" s="0" t="n">
        <v>9</v>
      </c>
      <c r="N5124" s="0" t="n">
        <v>62200</v>
      </c>
      <c r="O5124" s="0" t="n">
        <v>1130</v>
      </c>
      <c r="P5124" s="346" t="n">
        <v>2.6</v>
      </c>
      <c r="Q5124" s="346" t="str">
        <f aca="false">N5124&amp;" "&amp;O5124</f>
        <v>62200 1130</v>
      </c>
      <c r="R5124" s="346" t="str">
        <f aca="false">N5124&amp;" "&amp;M5124&amp;" "&amp;O5124</f>
        <v>62200 9 1130</v>
      </c>
    </row>
    <row r="5125" customFormat="false" ht="11.25" hidden="false" customHeight="true" outlineLevel="0" collapsed="false">
      <c r="K5125" s="0" t="n">
        <v>2015</v>
      </c>
      <c r="L5125" s="0" t="n">
        <v>104</v>
      </c>
      <c r="M5125" s="0" t="n">
        <v>9</v>
      </c>
      <c r="N5125" s="0" t="n">
        <v>62200</v>
      </c>
      <c r="O5125" s="0" t="n">
        <v>1131</v>
      </c>
      <c r="P5125" s="346" t="n">
        <v>10</v>
      </c>
      <c r="Q5125" s="346" t="str">
        <f aca="false">N5125&amp;" "&amp;O5125</f>
        <v>62200 1131</v>
      </c>
      <c r="R5125" s="346" t="str">
        <f aca="false">N5125&amp;" "&amp;M5125&amp;" "&amp;O5125</f>
        <v>62200 9 1131</v>
      </c>
    </row>
    <row r="5126" customFormat="false" ht="11.25" hidden="false" customHeight="true" outlineLevel="0" collapsed="false">
      <c r="K5126" s="0" t="n">
        <v>2015</v>
      </c>
      <c r="L5126" s="0" t="n">
        <v>104</v>
      </c>
      <c r="M5126" s="0" t="n">
        <v>9</v>
      </c>
      <c r="N5126" s="0" t="n">
        <v>62200</v>
      </c>
      <c r="O5126" s="0" t="n">
        <v>1132</v>
      </c>
      <c r="P5126" s="346" t="n">
        <v>4</v>
      </c>
      <c r="Q5126" s="346" t="str">
        <f aca="false">N5126&amp;" "&amp;O5126</f>
        <v>62200 1132</v>
      </c>
      <c r="R5126" s="346" t="str">
        <f aca="false">N5126&amp;" "&amp;M5126&amp;" "&amp;O5126</f>
        <v>62200 9 1132</v>
      </c>
    </row>
    <row r="5127" customFormat="false" ht="11.25" hidden="false" customHeight="true" outlineLevel="0" collapsed="false">
      <c r="K5127" s="0" t="n">
        <v>2015</v>
      </c>
      <c r="L5127" s="0" t="n">
        <v>104</v>
      </c>
      <c r="M5127" s="0" t="n">
        <v>9</v>
      </c>
      <c r="N5127" s="0" t="n">
        <v>64000</v>
      </c>
      <c r="O5127" s="0" t="n">
        <v>1130</v>
      </c>
      <c r="P5127" s="346" t="n">
        <v>1</v>
      </c>
      <c r="Q5127" s="346" t="str">
        <f aca="false">N5127&amp;" "&amp;O5127</f>
        <v>64000 1130</v>
      </c>
      <c r="R5127" s="346" t="str">
        <f aca="false">N5127&amp;" "&amp;M5127&amp;" "&amp;O5127</f>
        <v>64000 9 1130</v>
      </c>
    </row>
    <row r="5128" customFormat="false" ht="11.25" hidden="false" customHeight="true" outlineLevel="0" collapsed="false">
      <c r="K5128" s="0" t="n">
        <v>2015</v>
      </c>
      <c r="L5128" s="0" t="n">
        <v>104</v>
      </c>
      <c r="M5128" s="0" t="n">
        <v>9</v>
      </c>
      <c r="N5128" s="0" t="n">
        <v>64000</v>
      </c>
      <c r="O5128" s="0" t="n">
        <v>1140</v>
      </c>
      <c r="P5128" s="346" t="n">
        <v>1</v>
      </c>
      <c r="Q5128" s="346" t="str">
        <f aca="false">N5128&amp;" "&amp;O5128</f>
        <v>64000 1140</v>
      </c>
      <c r="R5128" s="346" t="str">
        <f aca="false">N5128&amp;" "&amp;M5128&amp;" "&amp;O5128</f>
        <v>64000 9 1140</v>
      </c>
    </row>
    <row r="5129" customFormat="false" ht="11.25" hidden="false" customHeight="true" outlineLevel="0" collapsed="false">
      <c r="K5129" s="0" t="n">
        <v>2015</v>
      </c>
      <c r="L5129" s="0" t="n">
        <v>104</v>
      </c>
      <c r="M5129" s="0" t="n">
        <v>9</v>
      </c>
      <c r="N5129" s="0" t="n">
        <v>64000</v>
      </c>
      <c r="O5129" s="0" t="n">
        <v>1160</v>
      </c>
      <c r="P5129" s="346" t="n">
        <v>2.65</v>
      </c>
      <c r="Q5129" s="346" t="str">
        <f aca="false">N5129&amp;" "&amp;O5129</f>
        <v>64000 1160</v>
      </c>
      <c r="R5129" s="346" t="str">
        <f aca="false">N5129&amp;" "&amp;M5129&amp;" "&amp;O5129</f>
        <v>64000 9 1160</v>
      </c>
    </row>
    <row r="5130" customFormat="false" ht="11.25" hidden="false" customHeight="true" outlineLevel="0" collapsed="false">
      <c r="K5130" s="0" t="n">
        <v>2015</v>
      </c>
      <c r="L5130" s="0" t="n">
        <v>104</v>
      </c>
      <c r="M5130" s="0" t="n">
        <v>9</v>
      </c>
      <c r="N5130" s="0" t="n">
        <v>64000</v>
      </c>
      <c r="O5130" s="0" t="n">
        <v>1190</v>
      </c>
      <c r="P5130" s="346" t="n">
        <v>41.63</v>
      </c>
      <c r="Q5130" s="346" t="str">
        <f aca="false">N5130&amp;" "&amp;O5130</f>
        <v>64000 1190</v>
      </c>
      <c r="R5130" s="346" t="str">
        <f aca="false">N5130&amp;" "&amp;M5130&amp;" "&amp;O5130</f>
        <v>64000 9 1190</v>
      </c>
    </row>
    <row r="5131" customFormat="false" ht="11.25" hidden="false" customHeight="true" outlineLevel="0" collapsed="false">
      <c r="K5131" s="0" t="n">
        <v>2015</v>
      </c>
      <c r="L5131" s="0" t="n">
        <v>104</v>
      </c>
      <c r="M5131" s="0" t="n">
        <v>9</v>
      </c>
      <c r="N5131" s="0" t="n">
        <v>65000</v>
      </c>
      <c r="O5131" s="0" t="n">
        <v>1110</v>
      </c>
      <c r="P5131" s="346" t="n">
        <v>1.3</v>
      </c>
      <c r="Q5131" s="346" t="str">
        <f aca="false">N5131&amp;" "&amp;O5131</f>
        <v>65000 1110</v>
      </c>
      <c r="R5131" s="346" t="str">
        <f aca="false">N5131&amp;" "&amp;M5131&amp;" "&amp;O5131</f>
        <v>65000 9 1110</v>
      </c>
    </row>
    <row r="5132" customFormat="false" ht="11.25" hidden="false" customHeight="true" outlineLevel="0" collapsed="false">
      <c r="K5132" s="0" t="n">
        <v>2015</v>
      </c>
      <c r="L5132" s="0" t="n">
        <v>104</v>
      </c>
      <c r="M5132" s="0" t="n">
        <v>9</v>
      </c>
      <c r="N5132" s="0" t="n">
        <v>65000</v>
      </c>
      <c r="O5132" s="0" t="n">
        <v>1130</v>
      </c>
      <c r="P5132" s="346" t="n">
        <v>4.15</v>
      </c>
      <c r="Q5132" s="346" t="str">
        <f aca="false">N5132&amp;" "&amp;O5132</f>
        <v>65000 1130</v>
      </c>
      <c r="R5132" s="346" t="str">
        <f aca="false">N5132&amp;" "&amp;M5132&amp;" "&amp;O5132</f>
        <v>65000 9 1130</v>
      </c>
    </row>
    <row r="5133" customFormat="false" ht="11.25" hidden="false" customHeight="true" outlineLevel="0" collapsed="false">
      <c r="K5133" s="0" t="n">
        <v>2015</v>
      </c>
      <c r="L5133" s="0" t="n">
        <v>104</v>
      </c>
      <c r="M5133" s="0" t="n">
        <v>9</v>
      </c>
      <c r="N5133" s="0" t="n">
        <v>65000</v>
      </c>
      <c r="O5133" s="0" t="n">
        <v>1140</v>
      </c>
      <c r="P5133" s="346" t="n">
        <v>3.5</v>
      </c>
      <c r="Q5133" s="346" t="str">
        <f aca="false">N5133&amp;" "&amp;O5133</f>
        <v>65000 1140</v>
      </c>
      <c r="R5133" s="346" t="str">
        <f aca="false">N5133&amp;" "&amp;M5133&amp;" "&amp;O5133</f>
        <v>65000 9 1140</v>
      </c>
    </row>
    <row r="5134" customFormat="false" ht="11.25" hidden="false" customHeight="true" outlineLevel="0" collapsed="false">
      <c r="K5134" s="0" t="n">
        <v>2015</v>
      </c>
      <c r="L5134" s="0" t="n">
        <v>104</v>
      </c>
      <c r="M5134" s="0" t="n">
        <v>9</v>
      </c>
      <c r="N5134" s="0" t="n">
        <v>65000</v>
      </c>
      <c r="O5134" s="0" t="n">
        <v>1190</v>
      </c>
      <c r="P5134" s="346" t="n">
        <v>35.02</v>
      </c>
      <c r="Q5134" s="346" t="str">
        <f aca="false">N5134&amp;" "&amp;O5134</f>
        <v>65000 1190</v>
      </c>
      <c r="R5134" s="346" t="str">
        <f aca="false">N5134&amp;" "&amp;M5134&amp;" "&amp;O5134</f>
        <v>65000 9 1190</v>
      </c>
    </row>
    <row r="5135" customFormat="false" ht="11.25" hidden="false" customHeight="true" outlineLevel="0" collapsed="false">
      <c r="K5135" s="0" t="n">
        <v>2015</v>
      </c>
      <c r="L5135" s="0" t="n">
        <v>104</v>
      </c>
      <c r="M5135" s="0" t="n">
        <v>9</v>
      </c>
      <c r="N5135" s="0" t="n">
        <v>68000</v>
      </c>
      <c r="O5135" s="0" t="n">
        <v>1110</v>
      </c>
      <c r="P5135" s="346" t="n">
        <v>4.2</v>
      </c>
      <c r="Q5135" s="346" t="str">
        <f aca="false">N5135&amp;" "&amp;O5135</f>
        <v>68000 1110</v>
      </c>
      <c r="R5135" s="346" t="str">
        <f aca="false">N5135&amp;" "&amp;M5135&amp;" "&amp;O5135</f>
        <v>68000 9 1110</v>
      </c>
    </row>
    <row r="5136" customFormat="false" ht="11.25" hidden="false" customHeight="true" outlineLevel="0" collapsed="false">
      <c r="K5136" s="0" t="n">
        <v>2015</v>
      </c>
      <c r="L5136" s="0" t="n">
        <v>104</v>
      </c>
      <c r="M5136" s="0" t="n">
        <v>9</v>
      </c>
      <c r="N5136" s="0" t="n">
        <v>68000</v>
      </c>
      <c r="O5136" s="0" t="n">
        <v>1120</v>
      </c>
      <c r="P5136" s="346" t="n">
        <v>4.15</v>
      </c>
      <c r="Q5136" s="346" t="str">
        <f aca="false">N5136&amp;" "&amp;O5136</f>
        <v>68000 1120</v>
      </c>
      <c r="R5136" s="346" t="str">
        <f aca="false">N5136&amp;" "&amp;M5136&amp;" "&amp;O5136</f>
        <v>68000 9 1120</v>
      </c>
    </row>
    <row r="5137" customFormat="false" ht="11.25" hidden="false" customHeight="true" outlineLevel="0" collapsed="false">
      <c r="K5137" s="0" t="n">
        <v>2015</v>
      </c>
      <c r="L5137" s="0" t="n">
        <v>104</v>
      </c>
      <c r="M5137" s="0" t="n">
        <v>9</v>
      </c>
      <c r="N5137" s="0" t="n">
        <v>68000</v>
      </c>
      <c r="O5137" s="0" t="n">
        <v>1133</v>
      </c>
      <c r="P5137" s="346" t="n">
        <v>1</v>
      </c>
      <c r="Q5137" s="346" t="str">
        <f aca="false">N5137&amp;" "&amp;O5137</f>
        <v>68000 1133</v>
      </c>
      <c r="R5137" s="346" t="str">
        <f aca="false">N5137&amp;" "&amp;M5137&amp;" "&amp;O5137</f>
        <v>68000 9 1133</v>
      </c>
    </row>
    <row r="5138" customFormat="false" ht="11.25" hidden="false" customHeight="true" outlineLevel="0" collapsed="false">
      <c r="K5138" s="0" t="n">
        <v>2015</v>
      </c>
      <c r="L5138" s="0" t="n">
        <v>104</v>
      </c>
      <c r="M5138" s="0" t="n">
        <v>9</v>
      </c>
      <c r="N5138" s="0" t="n">
        <v>68000</v>
      </c>
      <c r="O5138" s="0" t="n">
        <v>1141</v>
      </c>
      <c r="P5138" s="346" t="n">
        <v>10.7</v>
      </c>
      <c r="Q5138" s="346" t="str">
        <f aca="false">N5138&amp;" "&amp;O5138</f>
        <v>68000 1141</v>
      </c>
      <c r="R5138" s="346" t="str">
        <f aca="false">N5138&amp;" "&amp;M5138&amp;" "&amp;O5138</f>
        <v>68000 9 1141</v>
      </c>
    </row>
    <row r="5139" customFormat="false" ht="11.25" hidden="false" customHeight="true" outlineLevel="0" collapsed="false">
      <c r="K5139" s="0" t="n">
        <v>2015</v>
      </c>
      <c r="L5139" s="0" t="n">
        <v>104</v>
      </c>
      <c r="M5139" s="0" t="n">
        <v>2</v>
      </c>
      <c r="N5139" s="0" t="n">
        <v>61100</v>
      </c>
      <c r="O5139" s="0" t="n">
        <v>1120</v>
      </c>
      <c r="P5139" s="346" t="n">
        <v>240.12</v>
      </c>
      <c r="Q5139" s="346" t="str">
        <f aca="false">N5139&amp;" "&amp;O5139</f>
        <v>61100 1120</v>
      </c>
      <c r="R5139" s="346" t="str">
        <f aca="false">N5139&amp;" "&amp;M5139&amp;" "&amp;O5139</f>
        <v>61100 2 1120</v>
      </c>
    </row>
    <row r="5140" customFormat="false" ht="11.25" hidden="false" customHeight="true" outlineLevel="0" collapsed="false">
      <c r="K5140" s="0" t="n">
        <v>2015</v>
      </c>
      <c r="L5140" s="0" t="n">
        <v>104</v>
      </c>
      <c r="M5140" s="0" t="n">
        <v>2</v>
      </c>
      <c r="N5140" s="0" t="n">
        <v>61100</v>
      </c>
      <c r="O5140" s="0" t="n">
        <v>1151</v>
      </c>
      <c r="P5140" s="346" t="n">
        <v>70</v>
      </c>
      <c r="Q5140" s="346" t="str">
        <f aca="false">N5140&amp;" "&amp;O5140</f>
        <v>61100 1151</v>
      </c>
      <c r="R5140" s="346" t="str">
        <f aca="false">N5140&amp;" "&amp;M5140&amp;" "&amp;O5140</f>
        <v>61100 2 1151</v>
      </c>
    </row>
    <row r="5141" customFormat="false" ht="11.25" hidden="false" customHeight="true" outlineLevel="0" collapsed="false">
      <c r="K5141" s="0" t="n">
        <v>2015</v>
      </c>
      <c r="L5141" s="0" t="n">
        <v>104</v>
      </c>
      <c r="M5141" s="0" t="n">
        <v>2</v>
      </c>
      <c r="N5141" s="0" t="n">
        <v>61100</v>
      </c>
      <c r="O5141" s="0" t="n">
        <v>1520</v>
      </c>
      <c r="P5141" s="346" t="n">
        <v>17.88</v>
      </c>
      <c r="Q5141" s="346" t="str">
        <f aca="false">N5141&amp;" "&amp;O5141</f>
        <v>61100 1520</v>
      </c>
      <c r="R5141" s="346" t="str">
        <f aca="false">N5141&amp;" "&amp;M5141&amp;" "&amp;O5141</f>
        <v>61100 2 1520</v>
      </c>
    </row>
    <row r="5142" customFormat="false" ht="11.25" hidden="false" customHeight="true" outlineLevel="0" collapsed="false">
      <c r="K5142" s="0" t="n">
        <v>2015</v>
      </c>
      <c r="L5142" s="0" t="n">
        <v>104</v>
      </c>
      <c r="M5142" s="0" t="n">
        <v>2</v>
      </c>
      <c r="N5142" s="0" t="n">
        <v>61210</v>
      </c>
      <c r="O5142" s="0" t="n">
        <v>1120</v>
      </c>
      <c r="P5142" s="346" t="n">
        <v>9</v>
      </c>
      <c r="Q5142" s="346" t="str">
        <f aca="false">N5142&amp;" "&amp;O5142</f>
        <v>61210 1120</v>
      </c>
      <c r="R5142" s="346" t="str">
        <f aca="false">N5142&amp;" "&amp;M5142&amp;" "&amp;O5142</f>
        <v>61210 2 1120</v>
      </c>
    </row>
    <row r="5143" customFormat="false" ht="11.25" hidden="false" customHeight="true" outlineLevel="0" collapsed="false">
      <c r="K5143" s="0" t="n">
        <v>2015</v>
      </c>
      <c r="L5143" s="0" t="n">
        <v>104</v>
      </c>
      <c r="M5143" s="0" t="n">
        <v>2</v>
      </c>
      <c r="N5143" s="0" t="n">
        <v>61210</v>
      </c>
      <c r="O5143" s="0" t="n">
        <v>1150</v>
      </c>
      <c r="P5143" s="346" t="n">
        <v>1</v>
      </c>
      <c r="Q5143" s="346" t="str">
        <f aca="false">N5143&amp;" "&amp;O5143</f>
        <v>61210 1150</v>
      </c>
      <c r="R5143" s="346" t="str">
        <f aca="false">N5143&amp;" "&amp;M5143&amp;" "&amp;O5143</f>
        <v>61210 2 1150</v>
      </c>
    </row>
    <row r="5144" customFormat="false" ht="11.25" hidden="false" customHeight="true" outlineLevel="0" collapsed="false">
      <c r="K5144" s="0" t="n">
        <v>2015</v>
      </c>
      <c r="L5144" s="0" t="n">
        <v>104</v>
      </c>
      <c r="M5144" s="0" t="n">
        <v>2</v>
      </c>
      <c r="N5144" s="0" t="n">
        <v>61220</v>
      </c>
      <c r="O5144" s="0" t="n">
        <v>1130</v>
      </c>
      <c r="P5144" s="346" t="n">
        <v>1</v>
      </c>
      <c r="Q5144" s="346" t="str">
        <f aca="false">N5144&amp;" "&amp;O5144</f>
        <v>61220 1130</v>
      </c>
      <c r="R5144" s="346" t="str">
        <f aca="false">N5144&amp;" "&amp;M5144&amp;" "&amp;O5144</f>
        <v>61220 2 1130</v>
      </c>
    </row>
    <row r="5145" customFormat="false" ht="11.25" hidden="false" customHeight="true" outlineLevel="0" collapsed="false">
      <c r="K5145" s="0" t="n">
        <v>2015</v>
      </c>
      <c r="L5145" s="0" t="n">
        <v>104</v>
      </c>
      <c r="M5145" s="0" t="n">
        <v>2</v>
      </c>
      <c r="N5145" s="0" t="n">
        <v>61230</v>
      </c>
      <c r="O5145" s="0" t="n">
        <v>1120</v>
      </c>
      <c r="P5145" s="346" t="n">
        <v>1</v>
      </c>
      <c r="Q5145" s="346" t="str">
        <f aca="false">N5145&amp;" "&amp;O5145</f>
        <v>61230 1120</v>
      </c>
      <c r="R5145" s="346" t="str">
        <f aca="false">N5145&amp;" "&amp;M5145&amp;" "&amp;O5145</f>
        <v>61230 2 1120</v>
      </c>
    </row>
    <row r="5146" customFormat="false" ht="11.25" hidden="false" customHeight="true" outlineLevel="0" collapsed="false">
      <c r="K5146" s="0" t="n">
        <v>2015</v>
      </c>
      <c r="L5146" s="0" t="n">
        <v>104</v>
      </c>
      <c r="M5146" s="0" t="n">
        <v>2</v>
      </c>
      <c r="N5146" s="0" t="n">
        <v>61310</v>
      </c>
      <c r="O5146" s="0" t="n">
        <v>1110</v>
      </c>
      <c r="P5146" s="346" t="n">
        <v>8.25</v>
      </c>
      <c r="Q5146" s="346" t="str">
        <f aca="false">N5146&amp;" "&amp;O5146</f>
        <v>61310 1110</v>
      </c>
      <c r="R5146" s="346" t="str">
        <f aca="false">N5146&amp;" "&amp;M5146&amp;" "&amp;O5146</f>
        <v>61310 2 1110</v>
      </c>
    </row>
    <row r="5147" customFormat="false" ht="11.25" hidden="false" customHeight="true" outlineLevel="0" collapsed="false">
      <c r="K5147" s="0" t="n">
        <v>2015</v>
      </c>
      <c r="L5147" s="0" t="n">
        <v>104</v>
      </c>
      <c r="M5147" s="0" t="n">
        <v>2</v>
      </c>
      <c r="N5147" s="0" t="n">
        <v>61310</v>
      </c>
      <c r="O5147" s="0" t="n">
        <v>1120</v>
      </c>
      <c r="P5147" s="346" t="n">
        <v>2.8</v>
      </c>
      <c r="Q5147" s="346" t="str">
        <f aca="false">N5147&amp;" "&amp;O5147</f>
        <v>61310 1120</v>
      </c>
      <c r="R5147" s="346" t="str">
        <f aca="false">N5147&amp;" "&amp;M5147&amp;" "&amp;O5147</f>
        <v>61310 2 1120</v>
      </c>
    </row>
    <row r="5148" customFormat="false" ht="11.25" hidden="false" customHeight="true" outlineLevel="0" collapsed="false">
      <c r="K5148" s="0" t="n">
        <v>2015</v>
      </c>
      <c r="L5148" s="0" t="n">
        <v>104</v>
      </c>
      <c r="M5148" s="0" t="n">
        <v>2</v>
      </c>
      <c r="N5148" s="0" t="n">
        <v>61310</v>
      </c>
      <c r="O5148" s="0" t="n">
        <v>1140</v>
      </c>
      <c r="P5148" s="346" t="n">
        <v>3</v>
      </c>
      <c r="Q5148" s="346" t="str">
        <f aca="false">N5148&amp;" "&amp;O5148</f>
        <v>61310 1140</v>
      </c>
      <c r="R5148" s="346" t="str">
        <f aca="false">N5148&amp;" "&amp;M5148&amp;" "&amp;O5148</f>
        <v>61310 2 1140</v>
      </c>
    </row>
    <row r="5149" customFormat="false" ht="11.25" hidden="false" customHeight="true" outlineLevel="0" collapsed="false">
      <c r="K5149" s="0" t="n">
        <v>2015</v>
      </c>
      <c r="L5149" s="0" t="n">
        <v>104</v>
      </c>
      <c r="M5149" s="0" t="n">
        <v>2</v>
      </c>
      <c r="N5149" s="0" t="n">
        <v>61320</v>
      </c>
      <c r="O5149" s="0" t="n">
        <v>1122</v>
      </c>
      <c r="P5149" s="346" t="n">
        <v>7</v>
      </c>
      <c r="Q5149" s="346" t="str">
        <f aca="false">N5149&amp;" "&amp;O5149</f>
        <v>61320 1122</v>
      </c>
      <c r="R5149" s="346" t="str">
        <f aca="false">N5149&amp;" "&amp;M5149&amp;" "&amp;O5149</f>
        <v>61320 2 1122</v>
      </c>
    </row>
    <row r="5150" customFormat="false" ht="11.25" hidden="false" customHeight="true" outlineLevel="0" collapsed="false">
      <c r="K5150" s="0" t="n">
        <v>2015</v>
      </c>
      <c r="L5150" s="0" t="n">
        <v>104</v>
      </c>
      <c r="M5150" s="0" t="n">
        <v>2</v>
      </c>
      <c r="N5150" s="0" t="n">
        <v>61320</v>
      </c>
      <c r="O5150" s="0" t="n">
        <v>1140</v>
      </c>
      <c r="P5150" s="346" t="n">
        <v>0.3</v>
      </c>
      <c r="Q5150" s="346" t="str">
        <f aca="false">N5150&amp;" "&amp;O5150</f>
        <v>61320 1140</v>
      </c>
      <c r="R5150" s="346" t="str">
        <f aca="false">N5150&amp;" "&amp;M5150&amp;" "&amp;O5150</f>
        <v>61320 2 1140</v>
      </c>
    </row>
    <row r="5151" customFormat="false" ht="11.25" hidden="false" customHeight="true" outlineLevel="0" collapsed="false">
      <c r="K5151" s="0" t="n">
        <v>2015</v>
      </c>
      <c r="L5151" s="0" t="n">
        <v>104</v>
      </c>
      <c r="M5151" s="0" t="n">
        <v>2</v>
      </c>
      <c r="N5151" s="0" t="n">
        <v>61410</v>
      </c>
      <c r="O5151" s="0" t="n">
        <v>1126</v>
      </c>
      <c r="P5151" s="346" t="n">
        <v>7</v>
      </c>
      <c r="Q5151" s="346" t="str">
        <f aca="false">N5151&amp;" "&amp;O5151</f>
        <v>61410 1126</v>
      </c>
      <c r="R5151" s="346" t="str">
        <f aca="false">N5151&amp;" "&amp;M5151&amp;" "&amp;O5151</f>
        <v>61410 2 1126</v>
      </c>
    </row>
    <row r="5152" customFormat="false" ht="11.25" hidden="false" customHeight="true" outlineLevel="0" collapsed="false">
      <c r="K5152" s="0" t="n">
        <v>2015</v>
      </c>
      <c r="L5152" s="0" t="n">
        <v>104</v>
      </c>
      <c r="M5152" s="0" t="n">
        <v>2</v>
      </c>
      <c r="N5152" s="0" t="n">
        <v>61410</v>
      </c>
      <c r="O5152" s="0" t="n">
        <v>1127</v>
      </c>
      <c r="P5152" s="346" t="n">
        <v>8</v>
      </c>
      <c r="Q5152" s="346" t="str">
        <f aca="false">N5152&amp;" "&amp;O5152</f>
        <v>61410 1127</v>
      </c>
      <c r="R5152" s="346" t="str">
        <f aca="false">N5152&amp;" "&amp;M5152&amp;" "&amp;O5152</f>
        <v>61410 2 1127</v>
      </c>
    </row>
    <row r="5153" customFormat="false" ht="11.25" hidden="false" customHeight="true" outlineLevel="0" collapsed="false">
      <c r="K5153" s="0" t="n">
        <v>2015</v>
      </c>
      <c r="L5153" s="0" t="n">
        <v>104</v>
      </c>
      <c r="M5153" s="0" t="n">
        <v>2</v>
      </c>
      <c r="N5153" s="0" t="n">
        <v>61410</v>
      </c>
      <c r="O5153" s="0" t="n">
        <v>1140</v>
      </c>
      <c r="P5153" s="346" t="n">
        <v>7</v>
      </c>
      <c r="Q5153" s="346" t="str">
        <f aca="false">N5153&amp;" "&amp;O5153</f>
        <v>61410 1140</v>
      </c>
      <c r="R5153" s="346" t="str">
        <f aca="false">N5153&amp;" "&amp;M5153&amp;" "&amp;O5153</f>
        <v>61410 2 1140</v>
      </c>
    </row>
    <row r="5154" customFormat="false" ht="11.25" hidden="false" customHeight="true" outlineLevel="0" collapsed="false">
      <c r="K5154" s="0" t="n">
        <v>2015</v>
      </c>
      <c r="L5154" s="0" t="n">
        <v>104</v>
      </c>
      <c r="M5154" s="0" t="n">
        <v>3</v>
      </c>
      <c r="N5154" s="0" t="n">
        <v>61100</v>
      </c>
      <c r="O5154" s="0" t="n">
        <v>1120</v>
      </c>
      <c r="P5154" s="346" t="n">
        <v>160.54</v>
      </c>
      <c r="Q5154" s="346" t="str">
        <f aca="false">N5154&amp;" "&amp;O5154</f>
        <v>61100 1120</v>
      </c>
      <c r="R5154" s="346" t="str">
        <f aca="false">N5154&amp;" "&amp;M5154&amp;" "&amp;O5154</f>
        <v>61100 3 1120</v>
      </c>
    </row>
    <row r="5155" customFormat="false" ht="11.25" hidden="false" customHeight="true" outlineLevel="0" collapsed="false">
      <c r="K5155" s="0" t="n">
        <v>2015</v>
      </c>
      <c r="L5155" s="0" t="n">
        <v>104</v>
      </c>
      <c r="M5155" s="0" t="n">
        <v>3</v>
      </c>
      <c r="N5155" s="0" t="n">
        <v>61100</v>
      </c>
      <c r="O5155" s="0" t="n">
        <v>1151</v>
      </c>
      <c r="P5155" s="346" t="n">
        <v>10.71</v>
      </c>
      <c r="Q5155" s="346" t="str">
        <f aca="false">N5155&amp;" "&amp;O5155</f>
        <v>61100 1151</v>
      </c>
      <c r="R5155" s="346" t="str">
        <f aca="false">N5155&amp;" "&amp;M5155&amp;" "&amp;O5155</f>
        <v>61100 3 1151</v>
      </c>
    </row>
    <row r="5156" customFormat="false" ht="11.25" hidden="false" customHeight="true" outlineLevel="0" collapsed="false">
      <c r="K5156" s="0" t="n">
        <v>2015</v>
      </c>
      <c r="L5156" s="0" t="n">
        <v>104</v>
      </c>
      <c r="M5156" s="0" t="n">
        <v>3</v>
      </c>
      <c r="N5156" s="0" t="n">
        <v>61100</v>
      </c>
      <c r="O5156" s="0" t="n">
        <v>1520</v>
      </c>
      <c r="P5156" s="346" t="n">
        <v>13.71</v>
      </c>
      <c r="Q5156" s="346" t="str">
        <f aca="false">N5156&amp;" "&amp;O5156</f>
        <v>61100 1520</v>
      </c>
      <c r="R5156" s="346" t="str">
        <f aca="false">N5156&amp;" "&amp;M5156&amp;" "&amp;O5156</f>
        <v>61100 3 1520</v>
      </c>
    </row>
    <row r="5157" customFormat="false" ht="11.25" hidden="false" customHeight="true" outlineLevel="0" collapsed="false">
      <c r="K5157" s="0" t="n">
        <v>2015</v>
      </c>
      <c r="L5157" s="0" t="n">
        <v>104</v>
      </c>
      <c r="M5157" s="0" t="n">
        <v>3</v>
      </c>
      <c r="N5157" s="0" t="n">
        <v>61210</v>
      </c>
      <c r="O5157" s="0" t="n">
        <v>1120</v>
      </c>
      <c r="P5157" s="346" t="n">
        <v>9</v>
      </c>
      <c r="Q5157" s="346" t="str">
        <f aca="false">N5157&amp;" "&amp;O5157</f>
        <v>61210 1120</v>
      </c>
      <c r="R5157" s="346" t="str">
        <f aca="false">N5157&amp;" "&amp;M5157&amp;" "&amp;O5157</f>
        <v>61210 3 1120</v>
      </c>
    </row>
    <row r="5158" customFormat="false" ht="11.25" hidden="false" customHeight="true" outlineLevel="0" collapsed="false">
      <c r="K5158" s="0" t="n">
        <v>2015</v>
      </c>
      <c r="L5158" s="0" t="n">
        <v>104</v>
      </c>
      <c r="M5158" s="0" t="n">
        <v>3</v>
      </c>
      <c r="N5158" s="0" t="n">
        <v>61210</v>
      </c>
      <c r="O5158" s="0" t="n">
        <v>1150</v>
      </c>
      <c r="P5158" s="346" t="n">
        <v>2</v>
      </c>
      <c r="Q5158" s="346" t="str">
        <f aca="false">N5158&amp;" "&amp;O5158</f>
        <v>61210 1150</v>
      </c>
      <c r="R5158" s="346" t="str">
        <f aca="false">N5158&amp;" "&amp;M5158&amp;" "&amp;O5158</f>
        <v>61210 3 1150</v>
      </c>
    </row>
    <row r="5159" customFormat="false" ht="11.25" hidden="false" customHeight="true" outlineLevel="0" collapsed="false">
      <c r="K5159" s="0" t="n">
        <v>2015</v>
      </c>
      <c r="L5159" s="0" t="n">
        <v>104</v>
      </c>
      <c r="M5159" s="0" t="n">
        <v>3</v>
      </c>
      <c r="N5159" s="0" t="n">
        <v>61220</v>
      </c>
      <c r="O5159" s="0" t="n">
        <v>1130</v>
      </c>
      <c r="P5159" s="346" t="n">
        <v>3</v>
      </c>
      <c r="Q5159" s="346" t="str">
        <f aca="false">N5159&amp;" "&amp;O5159</f>
        <v>61220 1130</v>
      </c>
      <c r="R5159" s="346" t="str">
        <f aca="false">N5159&amp;" "&amp;M5159&amp;" "&amp;O5159</f>
        <v>61220 3 1130</v>
      </c>
    </row>
    <row r="5160" customFormat="false" ht="11.25" hidden="false" customHeight="true" outlineLevel="0" collapsed="false">
      <c r="K5160" s="0" t="n">
        <v>2015</v>
      </c>
      <c r="L5160" s="0" t="n">
        <v>104</v>
      </c>
      <c r="M5160" s="0" t="n">
        <v>3</v>
      </c>
      <c r="N5160" s="0" t="n">
        <v>61310</v>
      </c>
      <c r="O5160" s="0" t="n">
        <v>1110</v>
      </c>
      <c r="P5160" s="346" t="n">
        <v>4.2</v>
      </c>
      <c r="Q5160" s="346" t="str">
        <f aca="false">N5160&amp;" "&amp;O5160</f>
        <v>61310 1110</v>
      </c>
      <c r="R5160" s="346" t="str">
        <f aca="false">N5160&amp;" "&amp;M5160&amp;" "&amp;O5160</f>
        <v>61310 3 1110</v>
      </c>
    </row>
    <row r="5161" customFormat="false" ht="11.25" hidden="false" customHeight="true" outlineLevel="0" collapsed="false">
      <c r="K5161" s="0" t="n">
        <v>2015</v>
      </c>
      <c r="L5161" s="0" t="n">
        <v>104</v>
      </c>
      <c r="M5161" s="0" t="n">
        <v>3</v>
      </c>
      <c r="N5161" s="0" t="n">
        <v>61310</v>
      </c>
      <c r="O5161" s="0" t="n">
        <v>1120</v>
      </c>
      <c r="P5161" s="346" t="n">
        <v>1.9</v>
      </c>
      <c r="Q5161" s="346" t="str">
        <f aca="false">N5161&amp;" "&amp;O5161</f>
        <v>61310 1120</v>
      </c>
      <c r="R5161" s="346" t="str">
        <f aca="false">N5161&amp;" "&amp;M5161&amp;" "&amp;O5161</f>
        <v>61310 3 1120</v>
      </c>
    </row>
    <row r="5162" customFormat="false" ht="11.25" hidden="false" customHeight="true" outlineLevel="0" collapsed="false">
      <c r="K5162" s="0" t="n">
        <v>2015</v>
      </c>
      <c r="L5162" s="0" t="n">
        <v>104</v>
      </c>
      <c r="M5162" s="0" t="n">
        <v>3</v>
      </c>
      <c r="N5162" s="0" t="n">
        <v>61310</v>
      </c>
      <c r="O5162" s="0" t="n">
        <v>1140</v>
      </c>
      <c r="P5162" s="346" t="n">
        <v>3.5</v>
      </c>
      <c r="Q5162" s="346" t="str">
        <f aca="false">N5162&amp;" "&amp;O5162</f>
        <v>61310 1140</v>
      </c>
      <c r="R5162" s="346" t="str">
        <f aca="false">N5162&amp;" "&amp;M5162&amp;" "&amp;O5162</f>
        <v>61310 3 1140</v>
      </c>
    </row>
    <row r="5163" customFormat="false" ht="11.25" hidden="false" customHeight="true" outlineLevel="0" collapsed="false">
      <c r="K5163" s="0" t="n">
        <v>2015</v>
      </c>
      <c r="L5163" s="0" t="n">
        <v>104</v>
      </c>
      <c r="M5163" s="0" t="n">
        <v>3</v>
      </c>
      <c r="N5163" s="0" t="n">
        <v>61320</v>
      </c>
      <c r="O5163" s="0" t="n">
        <v>1122</v>
      </c>
      <c r="P5163" s="346" t="n">
        <v>3</v>
      </c>
      <c r="Q5163" s="346" t="str">
        <f aca="false">N5163&amp;" "&amp;O5163</f>
        <v>61320 1122</v>
      </c>
      <c r="R5163" s="346" t="str">
        <f aca="false">N5163&amp;" "&amp;M5163&amp;" "&amp;O5163</f>
        <v>61320 3 1122</v>
      </c>
    </row>
    <row r="5164" customFormat="false" ht="11.25" hidden="false" customHeight="true" outlineLevel="0" collapsed="false">
      <c r="K5164" s="0" t="n">
        <v>2015</v>
      </c>
      <c r="L5164" s="0" t="n">
        <v>104</v>
      </c>
      <c r="M5164" s="0" t="n">
        <v>3</v>
      </c>
      <c r="N5164" s="0" t="n">
        <v>61320</v>
      </c>
      <c r="O5164" s="0" t="n">
        <v>1150</v>
      </c>
      <c r="P5164" s="346" t="n">
        <v>1</v>
      </c>
      <c r="Q5164" s="346" t="str">
        <f aca="false">N5164&amp;" "&amp;O5164</f>
        <v>61320 1150</v>
      </c>
      <c r="R5164" s="346" t="str">
        <f aca="false">N5164&amp;" "&amp;M5164&amp;" "&amp;O5164</f>
        <v>61320 3 1150</v>
      </c>
    </row>
    <row r="5165" customFormat="false" ht="11.25" hidden="false" customHeight="true" outlineLevel="0" collapsed="false">
      <c r="K5165" s="0" t="n">
        <v>2015</v>
      </c>
      <c r="L5165" s="0" t="n">
        <v>104</v>
      </c>
      <c r="M5165" s="0" t="n">
        <v>3</v>
      </c>
      <c r="N5165" s="0" t="n">
        <v>61410</v>
      </c>
      <c r="O5165" s="0" t="n">
        <v>1126</v>
      </c>
      <c r="P5165" s="346" t="n">
        <v>3</v>
      </c>
      <c r="Q5165" s="346" t="str">
        <f aca="false">N5165&amp;" "&amp;O5165</f>
        <v>61410 1126</v>
      </c>
      <c r="R5165" s="346" t="str">
        <f aca="false">N5165&amp;" "&amp;M5165&amp;" "&amp;O5165</f>
        <v>61410 3 1126</v>
      </c>
    </row>
    <row r="5166" customFormat="false" ht="11.25" hidden="false" customHeight="true" outlineLevel="0" collapsed="false">
      <c r="K5166" s="0" t="n">
        <v>2015</v>
      </c>
      <c r="L5166" s="0" t="n">
        <v>104</v>
      </c>
      <c r="M5166" s="0" t="n">
        <v>3</v>
      </c>
      <c r="N5166" s="0" t="n">
        <v>61410</v>
      </c>
      <c r="O5166" s="0" t="n">
        <v>1127</v>
      </c>
      <c r="P5166" s="346" t="n">
        <v>6</v>
      </c>
      <c r="Q5166" s="346" t="str">
        <f aca="false">N5166&amp;" "&amp;O5166</f>
        <v>61410 1127</v>
      </c>
      <c r="R5166" s="346" t="str">
        <f aca="false">N5166&amp;" "&amp;M5166&amp;" "&amp;O5166</f>
        <v>61410 3 1127</v>
      </c>
    </row>
    <row r="5167" customFormat="false" ht="11.25" hidden="false" customHeight="true" outlineLevel="0" collapsed="false">
      <c r="K5167" s="0" t="n">
        <v>2015</v>
      </c>
      <c r="L5167" s="0" t="n">
        <v>104</v>
      </c>
      <c r="M5167" s="0" t="n">
        <v>3</v>
      </c>
      <c r="N5167" s="0" t="n">
        <v>61410</v>
      </c>
      <c r="O5167" s="0" t="n">
        <v>1140</v>
      </c>
      <c r="P5167" s="346" t="n">
        <v>6.8</v>
      </c>
      <c r="Q5167" s="346" t="str">
        <f aca="false">N5167&amp;" "&amp;O5167</f>
        <v>61410 1140</v>
      </c>
      <c r="R5167" s="346" t="str">
        <f aca="false">N5167&amp;" "&amp;M5167&amp;" "&amp;O5167</f>
        <v>61410 3 1140</v>
      </c>
    </row>
    <row r="5168" customFormat="false" ht="11.25" hidden="false" customHeight="true" outlineLevel="0" collapsed="false">
      <c r="K5168" s="0" t="n">
        <v>2015</v>
      </c>
      <c r="L5168" s="0" t="n">
        <v>104</v>
      </c>
      <c r="M5168" s="0" t="n">
        <v>9</v>
      </c>
      <c r="N5168" s="0" t="n">
        <v>61100</v>
      </c>
      <c r="O5168" s="0" t="n">
        <v>1110</v>
      </c>
      <c r="P5168" s="346" t="n">
        <v>3.5</v>
      </c>
      <c r="Q5168" s="346" t="str">
        <f aca="false">N5168&amp;" "&amp;O5168</f>
        <v>61100 1110</v>
      </c>
      <c r="R5168" s="346" t="str">
        <f aca="false">N5168&amp;" "&amp;M5168&amp;" "&amp;O5168</f>
        <v>61100 9 1110</v>
      </c>
    </row>
    <row r="5169" customFormat="false" ht="11.25" hidden="false" customHeight="true" outlineLevel="0" collapsed="false">
      <c r="K5169" s="0" t="n">
        <v>2015</v>
      </c>
      <c r="L5169" s="0" t="n">
        <v>106</v>
      </c>
      <c r="M5169" s="0" t="n">
        <v>9</v>
      </c>
      <c r="N5169" s="0" t="n">
        <v>63000</v>
      </c>
      <c r="O5169" s="0" t="n">
        <v>1170</v>
      </c>
      <c r="P5169" s="346" t="n">
        <v>26</v>
      </c>
      <c r="Q5169" s="346" t="str">
        <f aca="false">N5169&amp;" "&amp;O5169</f>
        <v>63000 1170</v>
      </c>
      <c r="R5169" s="346" t="str">
        <f aca="false">N5169&amp;" "&amp;M5169&amp;" "&amp;O5169</f>
        <v>63000 9 1170</v>
      </c>
    </row>
    <row r="5170" customFormat="false" ht="11.25" hidden="false" customHeight="true" outlineLevel="0" collapsed="false">
      <c r="K5170" s="0" t="n">
        <v>2015</v>
      </c>
      <c r="L5170" s="0" t="n">
        <v>106</v>
      </c>
      <c r="M5170" s="0" t="n">
        <v>9</v>
      </c>
      <c r="N5170" s="0" t="n">
        <v>64000</v>
      </c>
      <c r="O5170" s="0" t="n">
        <v>1110</v>
      </c>
      <c r="P5170" s="346" t="n">
        <v>1</v>
      </c>
      <c r="Q5170" s="346" t="str">
        <f aca="false">N5170&amp;" "&amp;O5170</f>
        <v>64000 1110</v>
      </c>
      <c r="R5170" s="346" t="str">
        <f aca="false">N5170&amp;" "&amp;M5170&amp;" "&amp;O5170</f>
        <v>64000 9 1110</v>
      </c>
    </row>
    <row r="5171" customFormat="false" ht="11.25" hidden="false" customHeight="true" outlineLevel="0" collapsed="false">
      <c r="K5171" s="0" t="n">
        <v>2015</v>
      </c>
      <c r="L5171" s="0" t="n">
        <v>106</v>
      </c>
      <c r="M5171" s="0" t="n">
        <v>9</v>
      </c>
      <c r="N5171" s="0" t="n">
        <v>64000</v>
      </c>
      <c r="O5171" s="0" t="n">
        <v>1150</v>
      </c>
      <c r="P5171" s="346" t="n">
        <v>1</v>
      </c>
      <c r="Q5171" s="346" t="str">
        <f aca="false">N5171&amp;" "&amp;O5171</f>
        <v>64000 1150</v>
      </c>
      <c r="R5171" s="346" t="str">
        <f aca="false">N5171&amp;" "&amp;M5171&amp;" "&amp;O5171</f>
        <v>64000 9 1150</v>
      </c>
    </row>
    <row r="5172" customFormat="false" ht="11.25" hidden="false" customHeight="true" outlineLevel="0" collapsed="false">
      <c r="K5172" s="0" t="n">
        <v>2015</v>
      </c>
      <c r="L5172" s="0" t="n">
        <v>106</v>
      </c>
      <c r="M5172" s="0" t="n">
        <v>9</v>
      </c>
      <c r="N5172" s="0" t="n">
        <v>64000</v>
      </c>
      <c r="O5172" s="0" t="n">
        <v>1160</v>
      </c>
      <c r="P5172" s="346" t="n">
        <v>9</v>
      </c>
      <c r="Q5172" s="346" t="str">
        <f aca="false">N5172&amp;" "&amp;O5172</f>
        <v>64000 1160</v>
      </c>
      <c r="R5172" s="346" t="str">
        <f aca="false">N5172&amp;" "&amp;M5172&amp;" "&amp;O5172</f>
        <v>64000 9 1160</v>
      </c>
    </row>
    <row r="5173" customFormat="false" ht="11.25" hidden="false" customHeight="true" outlineLevel="0" collapsed="false">
      <c r="K5173" s="0" t="n">
        <v>2015</v>
      </c>
      <c r="L5173" s="0" t="n">
        <v>106</v>
      </c>
      <c r="M5173" s="0" t="n">
        <v>9</v>
      </c>
      <c r="N5173" s="0" t="n">
        <v>64000</v>
      </c>
      <c r="O5173" s="0" t="n">
        <v>1190</v>
      </c>
      <c r="P5173" s="346" t="n">
        <v>25</v>
      </c>
      <c r="Q5173" s="346" t="str">
        <f aca="false">N5173&amp;" "&amp;O5173</f>
        <v>64000 1190</v>
      </c>
      <c r="R5173" s="346" t="str">
        <f aca="false">N5173&amp;" "&amp;M5173&amp;" "&amp;O5173</f>
        <v>64000 9 1190</v>
      </c>
    </row>
    <row r="5174" customFormat="false" ht="11.25" hidden="false" customHeight="true" outlineLevel="0" collapsed="false">
      <c r="K5174" s="0" t="n">
        <v>2015</v>
      </c>
      <c r="L5174" s="0" t="n">
        <v>106</v>
      </c>
      <c r="M5174" s="0" t="n">
        <v>9</v>
      </c>
      <c r="N5174" s="0" t="n">
        <v>65000</v>
      </c>
      <c r="O5174" s="0" t="n">
        <v>1150</v>
      </c>
      <c r="P5174" s="346" t="n">
        <v>1</v>
      </c>
      <c r="Q5174" s="346" t="str">
        <f aca="false">N5174&amp;" "&amp;O5174</f>
        <v>65000 1150</v>
      </c>
      <c r="R5174" s="346" t="str">
        <f aca="false">N5174&amp;" "&amp;M5174&amp;" "&amp;O5174</f>
        <v>65000 9 1150</v>
      </c>
    </row>
    <row r="5175" customFormat="false" ht="11.25" hidden="false" customHeight="true" outlineLevel="0" collapsed="false">
      <c r="K5175" s="0" t="n">
        <v>2015</v>
      </c>
      <c r="L5175" s="0" t="n">
        <v>106</v>
      </c>
      <c r="M5175" s="0" t="n">
        <v>9</v>
      </c>
      <c r="N5175" s="0" t="n">
        <v>65000</v>
      </c>
      <c r="O5175" s="0" t="n">
        <v>1190</v>
      </c>
      <c r="P5175" s="346" t="n">
        <v>3</v>
      </c>
      <c r="Q5175" s="346" t="str">
        <f aca="false">N5175&amp;" "&amp;O5175</f>
        <v>65000 1190</v>
      </c>
      <c r="R5175" s="346" t="str">
        <f aca="false">N5175&amp;" "&amp;M5175&amp;" "&amp;O5175</f>
        <v>65000 9 1190</v>
      </c>
    </row>
    <row r="5176" customFormat="false" ht="11.25" hidden="false" customHeight="true" outlineLevel="0" collapsed="false">
      <c r="K5176" s="0" t="n">
        <v>2015</v>
      </c>
      <c r="L5176" s="0" t="n">
        <v>106</v>
      </c>
      <c r="M5176" s="0" t="n">
        <v>9</v>
      </c>
      <c r="N5176" s="0" t="n">
        <v>68000</v>
      </c>
      <c r="O5176" s="0" t="n">
        <v>1110</v>
      </c>
      <c r="P5176" s="346" t="n">
        <v>1</v>
      </c>
      <c r="Q5176" s="346" t="str">
        <f aca="false">N5176&amp;" "&amp;O5176</f>
        <v>68000 1110</v>
      </c>
      <c r="R5176" s="346" t="str">
        <f aca="false">N5176&amp;" "&amp;M5176&amp;" "&amp;O5176</f>
        <v>68000 9 1110</v>
      </c>
    </row>
    <row r="5177" customFormat="false" ht="11.25" hidden="false" customHeight="true" outlineLevel="0" collapsed="false">
      <c r="K5177" s="0" t="n">
        <v>2015</v>
      </c>
      <c r="L5177" s="0" t="n">
        <v>106</v>
      </c>
      <c r="M5177" s="0" t="n">
        <v>9</v>
      </c>
      <c r="N5177" s="0" t="n">
        <v>68000</v>
      </c>
      <c r="O5177" s="0" t="n">
        <v>1120</v>
      </c>
      <c r="P5177" s="346" t="n">
        <v>2</v>
      </c>
      <c r="Q5177" s="346" t="str">
        <f aca="false">N5177&amp;" "&amp;O5177</f>
        <v>68000 1120</v>
      </c>
      <c r="R5177" s="346" t="str">
        <f aca="false">N5177&amp;" "&amp;M5177&amp;" "&amp;O5177</f>
        <v>68000 9 1120</v>
      </c>
    </row>
    <row r="5178" customFormat="false" ht="11.25" hidden="false" customHeight="true" outlineLevel="0" collapsed="false">
      <c r="K5178" s="0" t="n">
        <v>2015</v>
      </c>
      <c r="L5178" s="0" t="n">
        <v>106</v>
      </c>
      <c r="M5178" s="0" t="n">
        <v>9</v>
      </c>
      <c r="N5178" s="0" t="n">
        <v>68000</v>
      </c>
      <c r="O5178" s="0" t="n">
        <v>1141</v>
      </c>
      <c r="P5178" s="346" t="n">
        <v>9</v>
      </c>
      <c r="Q5178" s="346" t="str">
        <f aca="false">N5178&amp;" "&amp;O5178</f>
        <v>68000 1141</v>
      </c>
      <c r="R5178" s="346" t="str">
        <f aca="false">N5178&amp;" "&amp;M5178&amp;" "&amp;O5178</f>
        <v>68000 9 1141</v>
      </c>
    </row>
    <row r="5179" customFormat="false" ht="11.25" hidden="false" customHeight="true" outlineLevel="0" collapsed="false">
      <c r="K5179" s="0" t="n">
        <v>2015</v>
      </c>
      <c r="L5179" s="0" t="n">
        <v>106</v>
      </c>
      <c r="M5179" s="0" t="n">
        <v>2</v>
      </c>
      <c r="N5179" s="0" t="n">
        <v>61100</v>
      </c>
      <c r="O5179" s="0" t="n">
        <v>1120</v>
      </c>
      <c r="P5179" s="346" t="n">
        <v>123</v>
      </c>
      <c r="Q5179" s="346" t="str">
        <f aca="false">N5179&amp;" "&amp;O5179</f>
        <v>61100 1120</v>
      </c>
      <c r="R5179" s="346" t="str">
        <f aca="false">N5179&amp;" "&amp;M5179&amp;" "&amp;O5179</f>
        <v>61100 2 1120</v>
      </c>
    </row>
    <row r="5180" customFormat="false" ht="11.25" hidden="false" customHeight="true" outlineLevel="0" collapsed="false">
      <c r="K5180" s="0" t="n">
        <v>2015</v>
      </c>
      <c r="L5180" s="0" t="n">
        <v>106</v>
      </c>
      <c r="M5180" s="0" t="n">
        <v>2</v>
      </c>
      <c r="N5180" s="0" t="n">
        <v>61100</v>
      </c>
      <c r="O5180" s="0" t="n">
        <v>1151</v>
      </c>
      <c r="P5180" s="346" t="n">
        <v>41</v>
      </c>
      <c r="Q5180" s="346" t="str">
        <f aca="false">N5180&amp;" "&amp;O5180</f>
        <v>61100 1151</v>
      </c>
      <c r="R5180" s="346" t="str">
        <f aca="false">N5180&amp;" "&amp;M5180&amp;" "&amp;O5180</f>
        <v>61100 2 1151</v>
      </c>
    </row>
    <row r="5181" customFormat="false" ht="11.25" hidden="false" customHeight="true" outlineLevel="0" collapsed="false">
      <c r="K5181" s="0" t="n">
        <v>2015</v>
      </c>
      <c r="L5181" s="0" t="n">
        <v>106</v>
      </c>
      <c r="M5181" s="0" t="n">
        <v>2</v>
      </c>
      <c r="N5181" s="0" t="n">
        <v>61100</v>
      </c>
      <c r="O5181" s="0" t="n">
        <v>1520</v>
      </c>
      <c r="P5181" s="346" t="n">
        <v>30</v>
      </c>
      <c r="Q5181" s="346" t="str">
        <f aca="false">N5181&amp;" "&amp;O5181</f>
        <v>61100 1520</v>
      </c>
      <c r="R5181" s="346" t="str">
        <f aca="false">N5181&amp;" "&amp;M5181&amp;" "&amp;O5181</f>
        <v>61100 2 1520</v>
      </c>
    </row>
    <row r="5182" customFormat="false" ht="11.25" hidden="false" customHeight="true" outlineLevel="0" collapsed="false">
      <c r="K5182" s="0" t="n">
        <v>2015</v>
      </c>
      <c r="L5182" s="0" t="n">
        <v>106</v>
      </c>
      <c r="M5182" s="0" t="n">
        <v>2</v>
      </c>
      <c r="N5182" s="0" t="n">
        <v>61210</v>
      </c>
      <c r="O5182" s="0" t="n">
        <v>1120</v>
      </c>
      <c r="P5182" s="346" t="n">
        <v>3</v>
      </c>
      <c r="Q5182" s="346" t="str">
        <f aca="false">N5182&amp;" "&amp;O5182</f>
        <v>61210 1120</v>
      </c>
      <c r="R5182" s="346" t="str">
        <f aca="false">N5182&amp;" "&amp;M5182&amp;" "&amp;O5182</f>
        <v>61210 2 1120</v>
      </c>
    </row>
    <row r="5183" customFormat="false" ht="11.25" hidden="false" customHeight="true" outlineLevel="0" collapsed="false">
      <c r="K5183" s="0" t="n">
        <v>2015</v>
      </c>
      <c r="L5183" s="0" t="n">
        <v>106</v>
      </c>
      <c r="M5183" s="0" t="n">
        <v>2</v>
      </c>
      <c r="N5183" s="0" t="n">
        <v>61220</v>
      </c>
      <c r="O5183" s="0" t="n">
        <v>1120</v>
      </c>
      <c r="P5183" s="346" t="n">
        <v>0.5</v>
      </c>
      <c r="Q5183" s="346" t="str">
        <f aca="false">N5183&amp;" "&amp;O5183</f>
        <v>61220 1120</v>
      </c>
      <c r="R5183" s="346" t="str">
        <f aca="false">N5183&amp;" "&amp;M5183&amp;" "&amp;O5183</f>
        <v>61220 2 1120</v>
      </c>
    </row>
    <row r="5184" customFormat="false" ht="11.25" hidden="false" customHeight="true" outlineLevel="0" collapsed="false">
      <c r="K5184" s="0" t="n">
        <v>2015</v>
      </c>
      <c r="L5184" s="0" t="n">
        <v>106</v>
      </c>
      <c r="M5184" s="0" t="n">
        <v>2</v>
      </c>
      <c r="N5184" s="0" t="n">
        <v>61230</v>
      </c>
      <c r="O5184" s="0" t="n">
        <v>1120</v>
      </c>
      <c r="P5184" s="346" t="n">
        <v>1.5</v>
      </c>
      <c r="Q5184" s="346" t="str">
        <f aca="false">N5184&amp;" "&amp;O5184</f>
        <v>61230 1120</v>
      </c>
      <c r="R5184" s="346" t="str">
        <f aca="false">N5184&amp;" "&amp;M5184&amp;" "&amp;O5184</f>
        <v>61230 2 1120</v>
      </c>
    </row>
    <row r="5185" customFormat="false" ht="11.25" hidden="false" customHeight="true" outlineLevel="0" collapsed="false">
      <c r="K5185" s="0" t="n">
        <v>2015</v>
      </c>
      <c r="L5185" s="0" t="n">
        <v>106</v>
      </c>
      <c r="M5185" s="0" t="n">
        <v>2</v>
      </c>
      <c r="N5185" s="0" t="n">
        <v>61310</v>
      </c>
      <c r="O5185" s="0" t="n">
        <v>1110</v>
      </c>
      <c r="P5185" s="346" t="n">
        <v>4.5</v>
      </c>
      <c r="Q5185" s="346" t="str">
        <f aca="false">N5185&amp;" "&amp;O5185</f>
        <v>61310 1110</v>
      </c>
      <c r="R5185" s="346" t="str">
        <f aca="false">N5185&amp;" "&amp;M5185&amp;" "&amp;O5185</f>
        <v>61310 2 1110</v>
      </c>
    </row>
    <row r="5186" customFormat="false" ht="11.25" hidden="false" customHeight="true" outlineLevel="0" collapsed="false">
      <c r="K5186" s="0" t="n">
        <v>2015</v>
      </c>
      <c r="L5186" s="0" t="n">
        <v>106</v>
      </c>
      <c r="M5186" s="0" t="n">
        <v>2</v>
      </c>
      <c r="N5186" s="0" t="n">
        <v>61310</v>
      </c>
      <c r="O5186" s="0" t="n">
        <v>1150</v>
      </c>
      <c r="P5186" s="346" t="n">
        <v>1.5</v>
      </c>
      <c r="Q5186" s="346" t="str">
        <f aca="false">N5186&amp;" "&amp;O5186</f>
        <v>61310 1150</v>
      </c>
      <c r="R5186" s="346" t="str">
        <f aca="false">N5186&amp;" "&amp;M5186&amp;" "&amp;O5186</f>
        <v>61310 2 1150</v>
      </c>
    </row>
    <row r="5187" customFormat="false" ht="11.25" hidden="false" customHeight="true" outlineLevel="0" collapsed="false">
      <c r="K5187" s="0" t="n">
        <v>2015</v>
      </c>
      <c r="L5187" s="0" t="n">
        <v>106</v>
      </c>
      <c r="M5187" s="0" t="n">
        <v>2</v>
      </c>
      <c r="N5187" s="0" t="n">
        <v>61320</v>
      </c>
      <c r="O5187" s="0" t="n">
        <v>1122</v>
      </c>
      <c r="P5187" s="346" t="n">
        <v>3</v>
      </c>
      <c r="Q5187" s="346" t="str">
        <f aca="false">N5187&amp;" "&amp;O5187</f>
        <v>61320 1122</v>
      </c>
      <c r="R5187" s="346" t="str">
        <f aca="false">N5187&amp;" "&amp;M5187&amp;" "&amp;O5187</f>
        <v>61320 2 1122</v>
      </c>
    </row>
    <row r="5188" customFormat="false" ht="11.25" hidden="false" customHeight="true" outlineLevel="0" collapsed="false">
      <c r="K5188" s="0" t="n">
        <v>2015</v>
      </c>
      <c r="L5188" s="0" t="n">
        <v>106</v>
      </c>
      <c r="M5188" s="0" t="n">
        <v>2</v>
      </c>
      <c r="N5188" s="0" t="n">
        <v>61410</v>
      </c>
      <c r="O5188" s="0" t="n">
        <v>1126</v>
      </c>
      <c r="P5188" s="346" t="n">
        <v>3</v>
      </c>
      <c r="Q5188" s="346" t="str">
        <f aca="false">N5188&amp;" "&amp;O5188</f>
        <v>61410 1126</v>
      </c>
      <c r="R5188" s="346" t="str">
        <f aca="false">N5188&amp;" "&amp;M5188&amp;" "&amp;O5188</f>
        <v>61410 2 1126</v>
      </c>
    </row>
    <row r="5189" customFormat="false" ht="11.25" hidden="false" customHeight="true" outlineLevel="0" collapsed="false">
      <c r="K5189" s="0" t="n">
        <v>2015</v>
      </c>
      <c r="L5189" s="0" t="n">
        <v>106</v>
      </c>
      <c r="M5189" s="0" t="n">
        <v>2</v>
      </c>
      <c r="N5189" s="0" t="n">
        <v>61410</v>
      </c>
      <c r="O5189" s="0" t="n">
        <v>1150</v>
      </c>
      <c r="P5189" s="346" t="n">
        <v>4.75</v>
      </c>
      <c r="Q5189" s="346" t="str">
        <f aca="false">N5189&amp;" "&amp;O5189</f>
        <v>61410 1150</v>
      </c>
      <c r="R5189" s="346" t="str">
        <f aca="false">N5189&amp;" "&amp;M5189&amp;" "&amp;O5189</f>
        <v>61410 2 1150</v>
      </c>
    </row>
    <row r="5190" customFormat="false" ht="11.25" hidden="false" customHeight="true" outlineLevel="0" collapsed="false">
      <c r="K5190" s="0" t="n">
        <v>2015</v>
      </c>
      <c r="L5190" s="0" t="n">
        <v>106</v>
      </c>
      <c r="M5190" s="0" t="n">
        <v>3</v>
      </c>
      <c r="N5190" s="0" t="n">
        <v>61100</v>
      </c>
      <c r="O5190" s="0" t="n">
        <v>1120</v>
      </c>
      <c r="P5190" s="346" t="n">
        <v>128</v>
      </c>
      <c r="Q5190" s="346" t="str">
        <f aca="false">N5190&amp;" "&amp;O5190</f>
        <v>61100 1120</v>
      </c>
      <c r="R5190" s="346" t="str">
        <f aca="false">N5190&amp;" "&amp;M5190&amp;" "&amp;O5190</f>
        <v>61100 3 1120</v>
      </c>
    </row>
    <row r="5191" customFormat="false" ht="11.25" hidden="false" customHeight="true" outlineLevel="0" collapsed="false">
      <c r="K5191" s="0" t="n">
        <v>2015</v>
      </c>
      <c r="L5191" s="0" t="n">
        <v>106</v>
      </c>
      <c r="M5191" s="0" t="n">
        <v>3</v>
      </c>
      <c r="N5191" s="0" t="n">
        <v>61100</v>
      </c>
      <c r="O5191" s="0" t="n">
        <v>1151</v>
      </c>
      <c r="P5191" s="346" t="n">
        <v>34</v>
      </c>
      <c r="Q5191" s="346" t="str">
        <f aca="false">N5191&amp;" "&amp;O5191</f>
        <v>61100 1151</v>
      </c>
      <c r="R5191" s="346" t="str">
        <f aca="false">N5191&amp;" "&amp;M5191&amp;" "&amp;O5191</f>
        <v>61100 3 1151</v>
      </c>
    </row>
    <row r="5192" customFormat="false" ht="11.25" hidden="false" customHeight="true" outlineLevel="0" collapsed="false">
      <c r="K5192" s="0" t="n">
        <v>2015</v>
      </c>
      <c r="L5192" s="0" t="n">
        <v>106</v>
      </c>
      <c r="M5192" s="0" t="n">
        <v>3</v>
      </c>
      <c r="N5192" s="0" t="n">
        <v>61100</v>
      </c>
      <c r="O5192" s="0" t="n">
        <v>1520</v>
      </c>
      <c r="P5192" s="346" t="n">
        <v>43</v>
      </c>
      <c r="Q5192" s="346" t="str">
        <f aca="false">N5192&amp;" "&amp;O5192</f>
        <v>61100 1520</v>
      </c>
      <c r="R5192" s="346" t="str">
        <f aca="false">N5192&amp;" "&amp;M5192&amp;" "&amp;O5192</f>
        <v>61100 3 1520</v>
      </c>
    </row>
    <row r="5193" customFormat="false" ht="11.25" hidden="false" customHeight="true" outlineLevel="0" collapsed="false">
      <c r="K5193" s="0" t="n">
        <v>2015</v>
      </c>
      <c r="L5193" s="0" t="n">
        <v>106</v>
      </c>
      <c r="M5193" s="0" t="n">
        <v>3</v>
      </c>
      <c r="N5193" s="0" t="n">
        <v>61210</v>
      </c>
      <c r="O5193" s="0" t="n">
        <v>1120</v>
      </c>
      <c r="P5193" s="346" t="n">
        <v>6</v>
      </c>
      <c r="Q5193" s="346" t="str">
        <f aca="false">N5193&amp;" "&amp;O5193</f>
        <v>61210 1120</v>
      </c>
      <c r="R5193" s="346" t="str">
        <f aca="false">N5193&amp;" "&amp;M5193&amp;" "&amp;O5193</f>
        <v>61210 3 1120</v>
      </c>
    </row>
    <row r="5194" customFormat="false" ht="11.25" hidden="false" customHeight="true" outlineLevel="0" collapsed="false">
      <c r="K5194" s="0" t="n">
        <v>2015</v>
      </c>
      <c r="L5194" s="0" t="n">
        <v>106</v>
      </c>
      <c r="M5194" s="0" t="n">
        <v>3</v>
      </c>
      <c r="N5194" s="0" t="n">
        <v>61220</v>
      </c>
      <c r="O5194" s="0" t="n">
        <v>1120</v>
      </c>
      <c r="P5194" s="346" t="n">
        <v>0.5</v>
      </c>
      <c r="Q5194" s="346" t="str">
        <f aca="false">N5194&amp;" "&amp;O5194</f>
        <v>61220 1120</v>
      </c>
      <c r="R5194" s="346" t="str">
        <f aca="false">N5194&amp;" "&amp;M5194&amp;" "&amp;O5194</f>
        <v>61220 3 1120</v>
      </c>
    </row>
    <row r="5195" customFormat="false" ht="11.25" hidden="false" customHeight="true" outlineLevel="0" collapsed="false">
      <c r="K5195" s="0" t="n">
        <v>2015</v>
      </c>
      <c r="L5195" s="0" t="n">
        <v>106</v>
      </c>
      <c r="M5195" s="0" t="n">
        <v>3</v>
      </c>
      <c r="N5195" s="0" t="n">
        <v>61230</v>
      </c>
      <c r="O5195" s="0" t="n">
        <v>1120</v>
      </c>
      <c r="P5195" s="346" t="n">
        <v>7</v>
      </c>
      <c r="Q5195" s="346" t="str">
        <f aca="false">N5195&amp;" "&amp;O5195</f>
        <v>61230 1120</v>
      </c>
      <c r="R5195" s="346" t="str">
        <f aca="false">N5195&amp;" "&amp;M5195&amp;" "&amp;O5195</f>
        <v>61230 3 1120</v>
      </c>
    </row>
    <row r="5196" customFormat="false" ht="11.25" hidden="false" customHeight="true" outlineLevel="0" collapsed="false">
      <c r="K5196" s="0" t="n">
        <v>2015</v>
      </c>
      <c r="L5196" s="0" t="n">
        <v>106</v>
      </c>
      <c r="M5196" s="0" t="n">
        <v>3</v>
      </c>
      <c r="N5196" s="0" t="n">
        <v>61310</v>
      </c>
      <c r="O5196" s="0" t="n">
        <v>1110</v>
      </c>
      <c r="P5196" s="346" t="n">
        <v>2.5</v>
      </c>
      <c r="Q5196" s="346" t="str">
        <f aca="false">N5196&amp;" "&amp;O5196</f>
        <v>61310 1110</v>
      </c>
      <c r="R5196" s="346" t="str">
        <f aca="false">N5196&amp;" "&amp;M5196&amp;" "&amp;O5196</f>
        <v>61310 3 1110</v>
      </c>
    </row>
    <row r="5197" customFormat="false" ht="11.25" hidden="false" customHeight="true" outlineLevel="0" collapsed="false">
      <c r="K5197" s="0" t="n">
        <v>2015</v>
      </c>
      <c r="L5197" s="0" t="n">
        <v>106</v>
      </c>
      <c r="M5197" s="0" t="n">
        <v>3</v>
      </c>
      <c r="N5197" s="0" t="n">
        <v>61310</v>
      </c>
      <c r="O5197" s="0" t="n">
        <v>1150</v>
      </c>
      <c r="P5197" s="346" t="n">
        <v>1.5</v>
      </c>
      <c r="Q5197" s="346" t="str">
        <f aca="false">N5197&amp;" "&amp;O5197</f>
        <v>61310 1150</v>
      </c>
      <c r="R5197" s="346" t="str">
        <f aca="false">N5197&amp;" "&amp;M5197&amp;" "&amp;O5197</f>
        <v>61310 3 1150</v>
      </c>
    </row>
    <row r="5198" customFormat="false" ht="11.25" hidden="false" customHeight="true" outlineLevel="0" collapsed="false">
      <c r="K5198" s="0" t="n">
        <v>2015</v>
      </c>
      <c r="L5198" s="0" t="n">
        <v>106</v>
      </c>
      <c r="M5198" s="0" t="n">
        <v>3</v>
      </c>
      <c r="N5198" s="0" t="n">
        <v>61320</v>
      </c>
      <c r="O5198" s="0" t="n">
        <v>1122</v>
      </c>
      <c r="P5198" s="346" t="n">
        <v>2</v>
      </c>
      <c r="Q5198" s="346" t="str">
        <f aca="false">N5198&amp;" "&amp;O5198</f>
        <v>61320 1122</v>
      </c>
      <c r="R5198" s="346" t="str">
        <f aca="false">N5198&amp;" "&amp;M5198&amp;" "&amp;O5198</f>
        <v>61320 3 1122</v>
      </c>
    </row>
    <row r="5199" customFormat="false" ht="11.25" hidden="false" customHeight="true" outlineLevel="0" collapsed="false">
      <c r="K5199" s="0" t="n">
        <v>2015</v>
      </c>
      <c r="L5199" s="0" t="n">
        <v>106</v>
      </c>
      <c r="M5199" s="0" t="n">
        <v>3</v>
      </c>
      <c r="N5199" s="0" t="n">
        <v>61410</v>
      </c>
      <c r="O5199" s="0" t="n">
        <v>1126</v>
      </c>
      <c r="P5199" s="346" t="n">
        <v>2</v>
      </c>
      <c r="Q5199" s="346" t="str">
        <f aca="false">N5199&amp;" "&amp;O5199</f>
        <v>61410 1126</v>
      </c>
      <c r="R5199" s="346" t="str">
        <f aca="false">N5199&amp;" "&amp;M5199&amp;" "&amp;O5199</f>
        <v>61410 3 1126</v>
      </c>
    </row>
    <row r="5200" customFormat="false" ht="11.25" hidden="false" customHeight="true" outlineLevel="0" collapsed="false">
      <c r="K5200" s="0" t="n">
        <v>2015</v>
      </c>
      <c r="L5200" s="0" t="n">
        <v>106</v>
      </c>
      <c r="M5200" s="0" t="n">
        <v>3</v>
      </c>
      <c r="N5200" s="0" t="n">
        <v>61410</v>
      </c>
      <c r="O5200" s="0" t="n">
        <v>1127</v>
      </c>
      <c r="P5200" s="346" t="n">
        <v>3</v>
      </c>
      <c r="Q5200" s="346" t="str">
        <f aca="false">N5200&amp;" "&amp;O5200</f>
        <v>61410 1127</v>
      </c>
      <c r="R5200" s="346" t="str">
        <f aca="false">N5200&amp;" "&amp;M5200&amp;" "&amp;O5200</f>
        <v>61410 3 1127</v>
      </c>
    </row>
    <row r="5201" customFormat="false" ht="11.25" hidden="false" customHeight="true" outlineLevel="0" collapsed="false">
      <c r="K5201" s="0" t="n">
        <v>2015</v>
      </c>
      <c r="L5201" s="0" t="n">
        <v>106</v>
      </c>
      <c r="M5201" s="0" t="n">
        <v>3</v>
      </c>
      <c r="N5201" s="0" t="n">
        <v>61410</v>
      </c>
      <c r="O5201" s="0" t="n">
        <v>1150</v>
      </c>
      <c r="P5201" s="346" t="n">
        <v>7</v>
      </c>
      <c r="Q5201" s="346" t="str">
        <f aca="false">N5201&amp;" "&amp;O5201</f>
        <v>61410 1150</v>
      </c>
      <c r="R5201" s="346" t="str">
        <f aca="false">N5201&amp;" "&amp;M5201&amp;" "&amp;O5201</f>
        <v>61410 3 1150</v>
      </c>
    </row>
    <row r="5202" customFormat="false" ht="11.25" hidden="false" customHeight="true" outlineLevel="0" collapsed="false">
      <c r="K5202" s="0" t="n">
        <v>2015</v>
      </c>
      <c r="L5202" s="0" t="n">
        <v>106</v>
      </c>
      <c r="M5202" s="0" t="n">
        <v>9</v>
      </c>
      <c r="N5202" s="0" t="n">
        <v>61100</v>
      </c>
      <c r="O5202" s="0" t="n">
        <v>1120</v>
      </c>
      <c r="P5202" s="346" t="n">
        <v>2.75</v>
      </c>
      <c r="Q5202" s="346" t="str">
        <f aca="false">N5202&amp;" "&amp;O5202</f>
        <v>61100 1120</v>
      </c>
      <c r="R5202" s="346" t="str">
        <f aca="false">N5202&amp;" "&amp;M5202&amp;" "&amp;O5202</f>
        <v>61100 9 1120</v>
      </c>
    </row>
    <row r="5203" customFormat="false" ht="11.25" hidden="false" customHeight="true" outlineLevel="0" collapsed="false">
      <c r="K5203" s="0" t="n">
        <v>2015</v>
      </c>
      <c r="L5203" s="0" t="n">
        <v>106</v>
      </c>
      <c r="M5203" s="0" t="n">
        <v>9</v>
      </c>
      <c r="N5203" s="0" t="n">
        <v>61100</v>
      </c>
      <c r="O5203" s="0" t="n">
        <v>1151</v>
      </c>
      <c r="P5203" s="346" t="n">
        <v>2.75</v>
      </c>
      <c r="Q5203" s="346" t="str">
        <f aca="false">N5203&amp;" "&amp;O5203</f>
        <v>61100 1151</v>
      </c>
      <c r="R5203" s="346" t="str">
        <f aca="false">N5203&amp;" "&amp;M5203&amp;" "&amp;O5203</f>
        <v>61100 9 1151</v>
      </c>
    </row>
    <row r="5204" customFormat="false" ht="11.25" hidden="false" customHeight="true" outlineLevel="0" collapsed="false">
      <c r="K5204" s="0" t="n">
        <v>2015</v>
      </c>
      <c r="L5204" s="0" t="n">
        <v>106</v>
      </c>
      <c r="M5204" s="0" t="n">
        <v>9</v>
      </c>
      <c r="N5204" s="0" t="n">
        <v>61100</v>
      </c>
      <c r="O5204" s="0" t="n">
        <v>1520</v>
      </c>
      <c r="P5204" s="346" t="n">
        <v>0.5</v>
      </c>
      <c r="Q5204" s="346" t="str">
        <f aca="false">N5204&amp;" "&amp;O5204</f>
        <v>61100 1520</v>
      </c>
      <c r="R5204" s="346" t="str">
        <f aca="false">N5204&amp;" "&amp;M5204&amp;" "&amp;O5204</f>
        <v>61100 9 1520</v>
      </c>
    </row>
    <row r="5205" customFormat="false" ht="11.25" hidden="false" customHeight="true" outlineLevel="0" collapsed="false">
      <c r="K5205" s="0" t="n">
        <v>2015</v>
      </c>
      <c r="L5205" s="0" t="n">
        <v>106</v>
      </c>
      <c r="M5205" s="0" t="n">
        <v>9</v>
      </c>
      <c r="N5205" s="0" t="n">
        <v>62100</v>
      </c>
      <c r="O5205" s="0" t="n">
        <v>1111</v>
      </c>
      <c r="P5205" s="346" t="n">
        <v>5</v>
      </c>
      <c r="Q5205" s="346" t="str">
        <f aca="false">N5205&amp;" "&amp;O5205</f>
        <v>62100 1111</v>
      </c>
      <c r="R5205" s="346" t="str">
        <f aca="false">N5205&amp;" "&amp;M5205&amp;" "&amp;O5205</f>
        <v>62100 9 1111</v>
      </c>
    </row>
    <row r="5206" customFormat="false" ht="11.25" hidden="false" customHeight="true" outlineLevel="0" collapsed="false">
      <c r="K5206" s="0" t="n">
        <v>2015</v>
      </c>
      <c r="L5206" s="0" t="n">
        <v>106</v>
      </c>
      <c r="M5206" s="0" t="n">
        <v>9</v>
      </c>
      <c r="N5206" s="0" t="n">
        <v>62100</v>
      </c>
      <c r="O5206" s="0" t="n">
        <v>1112</v>
      </c>
      <c r="P5206" s="346" t="n">
        <v>1</v>
      </c>
      <c r="Q5206" s="346" t="str">
        <f aca="false">N5206&amp;" "&amp;O5206</f>
        <v>62100 1112</v>
      </c>
      <c r="R5206" s="346" t="str">
        <f aca="false">N5206&amp;" "&amp;M5206&amp;" "&amp;O5206</f>
        <v>62100 9 1112</v>
      </c>
    </row>
    <row r="5207" customFormat="false" ht="11.25" hidden="false" customHeight="true" outlineLevel="0" collapsed="false">
      <c r="K5207" s="0" t="n">
        <v>2015</v>
      </c>
      <c r="L5207" s="0" t="n">
        <v>106</v>
      </c>
      <c r="M5207" s="0" t="n">
        <v>9</v>
      </c>
      <c r="N5207" s="0" t="n">
        <v>62100</v>
      </c>
      <c r="O5207" s="0" t="n">
        <v>1113</v>
      </c>
      <c r="P5207" s="346" t="n">
        <v>1</v>
      </c>
      <c r="Q5207" s="346" t="str">
        <f aca="false">N5207&amp;" "&amp;O5207</f>
        <v>62100 1113</v>
      </c>
      <c r="R5207" s="346" t="str">
        <f aca="false">N5207&amp;" "&amp;M5207&amp;" "&amp;O5207</f>
        <v>62100 9 1113</v>
      </c>
    </row>
    <row r="5208" customFormat="false" ht="11.25" hidden="false" customHeight="true" outlineLevel="0" collapsed="false">
      <c r="K5208" s="0" t="n">
        <v>2015</v>
      </c>
      <c r="L5208" s="0" t="n">
        <v>106</v>
      </c>
      <c r="M5208" s="0" t="n">
        <v>9</v>
      </c>
      <c r="N5208" s="0" t="n">
        <v>62100</v>
      </c>
      <c r="O5208" s="0" t="n">
        <v>1130</v>
      </c>
      <c r="P5208" s="346" t="n">
        <v>2</v>
      </c>
      <c r="Q5208" s="346" t="str">
        <f aca="false">N5208&amp;" "&amp;O5208</f>
        <v>62100 1130</v>
      </c>
      <c r="R5208" s="346" t="str">
        <f aca="false">N5208&amp;" "&amp;M5208&amp;" "&amp;O5208</f>
        <v>62100 9 1130</v>
      </c>
    </row>
    <row r="5209" customFormat="false" ht="11.25" hidden="false" customHeight="true" outlineLevel="0" collapsed="false">
      <c r="K5209" s="0" t="n">
        <v>2015</v>
      </c>
      <c r="L5209" s="0" t="n">
        <v>106</v>
      </c>
      <c r="M5209" s="0" t="n">
        <v>9</v>
      </c>
      <c r="N5209" s="0" t="n">
        <v>62100</v>
      </c>
      <c r="O5209" s="0" t="n">
        <v>1140</v>
      </c>
      <c r="P5209" s="346" t="n">
        <v>3</v>
      </c>
      <c r="Q5209" s="346" t="str">
        <f aca="false">N5209&amp;" "&amp;O5209</f>
        <v>62100 1140</v>
      </c>
      <c r="R5209" s="346" t="str">
        <f aca="false">N5209&amp;" "&amp;M5209&amp;" "&amp;O5209</f>
        <v>62100 9 1140</v>
      </c>
    </row>
    <row r="5210" customFormat="false" ht="11.25" hidden="false" customHeight="true" outlineLevel="0" collapsed="false">
      <c r="K5210" s="0" t="n">
        <v>2015</v>
      </c>
      <c r="L5210" s="0" t="n">
        <v>106</v>
      </c>
      <c r="M5210" s="0" t="n">
        <v>9</v>
      </c>
      <c r="N5210" s="0" t="n">
        <v>62100</v>
      </c>
      <c r="O5210" s="0" t="n">
        <v>1150</v>
      </c>
      <c r="P5210" s="346" t="n">
        <v>1</v>
      </c>
      <c r="Q5210" s="346" t="str">
        <f aca="false">N5210&amp;" "&amp;O5210</f>
        <v>62100 1150</v>
      </c>
      <c r="R5210" s="346" t="str">
        <f aca="false">N5210&amp;" "&amp;M5210&amp;" "&amp;O5210</f>
        <v>62100 9 1150</v>
      </c>
    </row>
    <row r="5211" customFormat="false" ht="11.25" hidden="false" customHeight="true" outlineLevel="0" collapsed="false">
      <c r="K5211" s="0" t="n">
        <v>2015</v>
      </c>
      <c r="L5211" s="0" t="n">
        <v>106</v>
      </c>
      <c r="M5211" s="0" t="n">
        <v>9</v>
      </c>
      <c r="N5211" s="0" t="n">
        <v>62200</v>
      </c>
      <c r="O5211" s="0" t="n">
        <v>1130</v>
      </c>
      <c r="P5211" s="346" t="n">
        <v>2</v>
      </c>
      <c r="Q5211" s="346" t="str">
        <f aca="false">N5211&amp;" "&amp;O5211</f>
        <v>62200 1130</v>
      </c>
      <c r="R5211" s="346" t="str">
        <f aca="false">N5211&amp;" "&amp;M5211&amp;" "&amp;O5211</f>
        <v>62200 9 1130</v>
      </c>
    </row>
    <row r="5212" customFormat="false" ht="11.25" hidden="false" customHeight="true" outlineLevel="0" collapsed="false">
      <c r="K5212" s="0" t="n">
        <v>2015</v>
      </c>
      <c r="L5212" s="0" t="n">
        <v>106</v>
      </c>
      <c r="M5212" s="0" t="n">
        <v>9</v>
      </c>
      <c r="N5212" s="0" t="n">
        <v>62200</v>
      </c>
      <c r="O5212" s="0" t="n">
        <v>1131</v>
      </c>
      <c r="P5212" s="346" t="n">
        <v>5</v>
      </c>
      <c r="Q5212" s="346" t="str">
        <f aca="false">N5212&amp;" "&amp;O5212</f>
        <v>62200 1131</v>
      </c>
      <c r="R5212" s="346" t="str">
        <f aca="false">N5212&amp;" "&amp;M5212&amp;" "&amp;O5212</f>
        <v>62200 9 1131</v>
      </c>
    </row>
    <row r="5213" customFormat="false" ht="11.25" hidden="false" customHeight="true" outlineLevel="0" collapsed="false">
      <c r="K5213" s="0" t="n">
        <v>2015</v>
      </c>
      <c r="L5213" s="0" t="n">
        <v>106</v>
      </c>
      <c r="M5213" s="0" t="n">
        <v>9</v>
      </c>
      <c r="N5213" s="0" t="n">
        <v>62200</v>
      </c>
      <c r="O5213" s="0" t="n">
        <v>1132</v>
      </c>
      <c r="P5213" s="346" t="n">
        <v>1.5</v>
      </c>
      <c r="Q5213" s="346" t="str">
        <f aca="false">N5213&amp;" "&amp;O5213</f>
        <v>62200 1132</v>
      </c>
      <c r="R5213" s="346" t="str">
        <f aca="false">N5213&amp;" "&amp;M5213&amp;" "&amp;O5213</f>
        <v>62200 9 1132</v>
      </c>
    </row>
    <row r="5214" customFormat="false" ht="11.25" hidden="false" customHeight="true" outlineLevel="0" collapsed="false">
      <c r="K5214" s="0" t="n">
        <v>2015</v>
      </c>
      <c r="L5214" s="0" t="n">
        <v>106</v>
      </c>
      <c r="M5214" s="0" t="n">
        <v>9</v>
      </c>
      <c r="N5214" s="0" t="n">
        <v>63000</v>
      </c>
      <c r="O5214" s="0" t="n">
        <v>1110</v>
      </c>
      <c r="P5214" s="346" t="n">
        <v>1</v>
      </c>
      <c r="Q5214" s="346" t="str">
        <f aca="false">N5214&amp;" "&amp;O5214</f>
        <v>63000 1110</v>
      </c>
      <c r="R5214" s="346" t="str">
        <f aca="false">N5214&amp;" "&amp;M5214&amp;" "&amp;O5214</f>
        <v>63000 9 1110</v>
      </c>
    </row>
    <row r="5215" customFormat="false" ht="11.25" hidden="false" customHeight="true" outlineLevel="0" collapsed="false">
      <c r="K5215" s="0" t="n">
        <v>2015</v>
      </c>
      <c r="L5215" s="0" t="n">
        <v>107</v>
      </c>
      <c r="M5215" s="0" t="n">
        <v>2</v>
      </c>
      <c r="N5215" s="0" t="n">
        <v>61100</v>
      </c>
      <c r="O5215" s="0" t="n">
        <v>1120</v>
      </c>
      <c r="P5215" s="346" t="n">
        <v>46</v>
      </c>
      <c r="Q5215" s="346" t="str">
        <f aca="false">N5215&amp;" "&amp;O5215</f>
        <v>61100 1120</v>
      </c>
      <c r="R5215" s="346" t="str">
        <f aca="false">N5215&amp;" "&amp;M5215&amp;" "&amp;O5215</f>
        <v>61100 2 1120</v>
      </c>
    </row>
    <row r="5216" customFormat="false" ht="11.25" hidden="false" customHeight="true" outlineLevel="0" collapsed="false">
      <c r="K5216" s="0" t="n">
        <v>2015</v>
      </c>
      <c r="L5216" s="0" t="n">
        <v>107</v>
      </c>
      <c r="M5216" s="0" t="n">
        <v>2</v>
      </c>
      <c r="N5216" s="0" t="n">
        <v>61100</v>
      </c>
      <c r="O5216" s="0" t="n">
        <v>1151</v>
      </c>
      <c r="P5216" s="346" t="n">
        <v>16</v>
      </c>
      <c r="Q5216" s="346" t="str">
        <f aca="false">N5216&amp;" "&amp;O5216</f>
        <v>61100 1151</v>
      </c>
      <c r="R5216" s="346" t="str">
        <f aca="false">N5216&amp;" "&amp;M5216&amp;" "&amp;O5216</f>
        <v>61100 2 1151</v>
      </c>
    </row>
    <row r="5217" customFormat="false" ht="11.25" hidden="false" customHeight="true" outlineLevel="0" collapsed="false">
      <c r="K5217" s="0" t="n">
        <v>2015</v>
      </c>
      <c r="L5217" s="0" t="n">
        <v>107</v>
      </c>
      <c r="M5217" s="0" t="n">
        <v>2</v>
      </c>
      <c r="N5217" s="0" t="n">
        <v>61100</v>
      </c>
      <c r="O5217" s="0" t="n">
        <v>1520</v>
      </c>
      <c r="P5217" s="346" t="n">
        <v>1.5</v>
      </c>
      <c r="Q5217" s="346" t="str">
        <f aca="false">N5217&amp;" "&amp;O5217</f>
        <v>61100 1520</v>
      </c>
      <c r="R5217" s="346" t="str">
        <f aca="false">N5217&amp;" "&amp;M5217&amp;" "&amp;O5217</f>
        <v>61100 2 1520</v>
      </c>
    </row>
    <row r="5218" customFormat="false" ht="11.25" hidden="false" customHeight="true" outlineLevel="0" collapsed="false">
      <c r="K5218" s="0" t="n">
        <v>2015</v>
      </c>
      <c r="L5218" s="0" t="n">
        <v>107</v>
      </c>
      <c r="M5218" s="0" t="n">
        <v>2</v>
      </c>
      <c r="N5218" s="0" t="n">
        <v>61210</v>
      </c>
      <c r="O5218" s="0" t="n">
        <v>1120</v>
      </c>
      <c r="P5218" s="346" t="n">
        <v>2</v>
      </c>
      <c r="Q5218" s="346" t="str">
        <f aca="false">N5218&amp;" "&amp;O5218</f>
        <v>61210 1120</v>
      </c>
      <c r="R5218" s="346" t="str">
        <f aca="false">N5218&amp;" "&amp;M5218&amp;" "&amp;O5218</f>
        <v>61210 2 1120</v>
      </c>
    </row>
    <row r="5219" customFormat="false" ht="11.25" hidden="false" customHeight="true" outlineLevel="0" collapsed="false">
      <c r="K5219" s="0" t="n">
        <v>2015</v>
      </c>
      <c r="L5219" s="0" t="n">
        <v>107</v>
      </c>
      <c r="M5219" s="0" t="n">
        <v>2</v>
      </c>
      <c r="N5219" s="0" t="n">
        <v>61230</v>
      </c>
      <c r="O5219" s="0" t="n">
        <v>1120</v>
      </c>
      <c r="P5219" s="346" t="n">
        <v>0.5</v>
      </c>
      <c r="Q5219" s="346" t="str">
        <f aca="false">N5219&amp;" "&amp;O5219</f>
        <v>61230 1120</v>
      </c>
      <c r="R5219" s="346" t="str">
        <f aca="false">N5219&amp;" "&amp;M5219&amp;" "&amp;O5219</f>
        <v>61230 2 1120</v>
      </c>
    </row>
    <row r="5220" customFormat="false" ht="11.25" hidden="false" customHeight="true" outlineLevel="0" collapsed="false">
      <c r="K5220" s="0" t="n">
        <v>2015</v>
      </c>
      <c r="L5220" s="0" t="n">
        <v>107</v>
      </c>
      <c r="M5220" s="0" t="n">
        <v>2</v>
      </c>
      <c r="N5220" s="0" t="n">
        <v>61320</v>
      </c>
      <c r="O5220" s="0" t="n">
        <v>1122</v>
      </c>
      <c r="P5220" s="346" t="n">
        <v>1</v>
      </c>
      <c r="Q5220" s="346" t="str">
        <f aca="false">N5220&amp;" "&amp;O5220</f>
        <v>61320 1122</v>
      </c>
      <c r="R5220" s="346" t="str">
        <f aca="false">N5220&amp;" "&amp;M5220&amp;" "&amp;O5220</f>
        <v>61320 2 1122</v>
      </c>
    </row>
    <row r="5221" customFormat="false" ht="11.25" hidden="false" customHeight="true" outlineLevel="0" collapsed="false">
      <c r="K5221" s="0" t="n">
        <v>2015</v>
      </c>
      <c r="L5221" s="0" t="n">
        <v>107</v>
      </c>
      <c r="M5221" s="0" t="n">
        <v>2</v>
      </c>
      <c r="N5221" s="0" t="n">
        <v>61410</v>
      </c>
      <c r="O5221" s="0" t="n">
        <v>1126</v>
      </c>
      <c r="P5221" s="346" t="n">
        <v>2</v>
      </c>
      <c r="Q5221" s="346" t="str">
        <f aca="false">N5221&amp;" "&amp;O5221</f>
        <v>61410 1126</v>
      </c>
      <c r="R5221" s="346" t="str">
        <f aca="false">N5221&amp;" "&amp;M5221&amp;" "&amp;O5221</f>
        <v>61410 2 1126</v>
      </c>
    </row>
    <row r="5222" customFormat="false" ht="11.25" hidden="false" customHeight="true" outlineLevel="0" collapsed="false">
      <c r="K5222" s="0" t="n">
        <v>2015</v>
      </c>
      <c r="L5222" s="0" t="n">
        <v>107</v>
      </c>
      <c r="M5222" s="0" t="n">
        <v>2</v>
      </c>
      <c r="N5222" s="0" t="n">
        <v>61410</v>
      </c>
      <c r="O5222" s="0" t="n">
        <v>1150</v>
      </c>
      <c r="P5222" s="346" t="n">
        <v>2.5</v>
      </c>
      <c r="Q5222" s="346" t="str">
        <f aca="false">N5222&amp;" "&amp;O5222</f>
        <v>61410 1150</v>
      </c>
      <c r="R5222" s="346" t="str">
        <f aca="false">N5222&amp;" "&amp;M5222&amp;" "&amp;O5222</f>
        <v>61410 2 1150</v>
      </c>
    </row>
    <row r="5223" customFormat="false" ht="11.25" hidden="false" customHeight="true" outlineLevel="0" collapsed="false">
      <c r="K5223" s="0" t="n">
        <v>2015</v>
      </c>
      <c r="L5223" s="0" t="n">
        <v>107</v>
      </c>
      <c r="M5223" s="0" t="n">
        <v>3</v>
      </c>
      <c r="N5223" s="0" t="n">
        <v>61100</v>
      </c>
      <c r="O5223" s="0" t="n">
        <v>1120</v>
      </c>
      <c r="P5223" s="346" t="n">
        <v>26</v>
      </c>
      <c r="Q5223" s="346" t="str">
        <f aca="false">N5223&amp;" "&amp;O5223</f>
        <v>61100 1120</v>
      </c>
      <c r="R5223" s="346" t="str">
        <f aca="false">N5223&amp;" "&amp;M5223&amp;" "&amp;O5223</f>
        <v>61100 3 1120</v>
      </c>
    </row>
    <row r="5224" customFormat="false" ht="11.25" hidden="false" customHeight="true" outlineLevel="0" collapsed="false">
      <c r="K5224" s="0" t="n">
        <v>2015</v>
      </c>
      <c r="L5224" s="0" t="n">
        <v>107</v>
      </c>
      <c r="M5224" s="0" t="n">
        <v>3</v>
      </c>
      <c r="N5224" s="0" t="n">
        <v>61100</v>
      </c>
      <c r="O5224" s="0" t="n">
        <v>1151</v>
      </c>
      <c r="P5224" s="346" t="n">
        <v>5</v>
      </c>
      <c r="Q5224" s="346" t="str">
        <f aca="false">N5224&amp;" "&amp;O5224</f>
        <v>61100 1151</v>
      </c>
      <c r="R5224" s="346" t="str">
        <f aca="false">N5224&amp;" "&amp;M5224&amp;" "&amp;O5224</f>
        <v>61100 3 1151</v>
      </c>
    </row>
    <row r="5225" customFormat="false" ht="11.25" hidden="false" customHeight="true" outlineLevel="0" collapsed="false">
      <c r="K5225" s="0" t="n">
        <v>2015</v>
      </c>
      <c r="L5225" s="0" t="n">
        <v>107</v>
      </c>
      <c r="M5225" s="0" t="n">
        <v>3</v>
      </c>
      <c r="N5225" s="0" t="n">
        <v>61100</v>
      </c>
      <c r="O5225" s="0" t="n">
        <v>1520</v>
      </c>
      <c r="P5225" s="346" t="n">
        <v>1.25</v>
      </c>
      <c r="Q5225" s="346" t="str">
        <f aca="false">N5225&amp;" "&amp;O5225</f>
        <v>61100 1520</v>
      </c>
      <c r="R5225" s="346" t="str">
        <f aca="false">N5225&amp;" "&amp;M5225&amp;" "&amp;O5225</f>
        <v>61100 3 1520</v>
      </c>
    </row>
    <row r="5226" customFormat="false" ht="11.25" hidden="false" customHeight="true" outlineLevel="0" collapsed="false">
      <c r="K5226" s="0" t="n">
        <v>2015</v>
      </c>
      <c r="L5226" s="0" t="n">
        <v>107</v>
      </c>
      <c r="M5226" s="0" t="n">
        <v>3</v>
      </c>
      <c r="N5226" s="0" t="n">
        <v>61210</v>
      </c>
      <c r="O5226" s="0" t="n">
        <v>1120</v>
      </c>
      <c r="P5226" s="346" t="n">
        <v>2</v>
      </c>
      <c r="Q5226" s="346" t="str">
        <f aca="false">N5226&amp;" "&amp;O5226</f>
        <v>61210 1120</v>
      </c>
      <c r="R5226" s="346" t="str">
        <f aca="false">N5226&amp;" "&amp;M5226&amp;" "&amp;O5226</f>
        <v>61210 3 1120</v>
      </c>
    </row>
    <row r="5227" customFormat="false" ht="11.25" hidden="false" customHeight="true" outlineLevel="0" collapsed="false">
      <c r="K5227" s="0" t="n">
        <v>2015</v>
      </c>
      <c r="L5227" s="0" t="n">
        <v>107</v>
      </c>
      <c r="M5227" s="0" t="n">
        <v>3</v>
      </c>
      <c r="N5227" s="0" t="n">
        <v>61210</v>
      </c>
      <c r="O5227" s="0" t="n">
        <v>1150</v>
      </c>
      <c r="P5227" s="346" t="n">
        <v>0.75</v>
      </c>
      <c r="Q5227" s="346" t="str">
        <f aca="false">N5227&amp;" "&amp;O5227</f>
        <v>61210 1150</v>
      </c>
      <c r="R5227" s="346" t="str">
        <f aca="false">N5227&amp;" "&amp;M5227&amp;" "&amp;O5227</f>
        <v>61210 3 1150</v>
      </c>
    </row>
    <row r="5228" customFormat="false" ht="11.25" hidden="false" customHeight="true" outlineLevel="0" collapsed="false">
      <c r="K5228" s="0" t="n">
        <v>2015</v>
      </c>
      <c r="L5228" s="0" t="n">
        <v>107</v>
      </c>
      <c r="M5228" s="0" t="n">
        <v>3</v>
      </c>
      <c r="N5228" s="0" t="n">
        <v>61230</v>
      </c>
      <c r="O5228" s="0" t="n">
        <v>1120</v>
      </c>
      <c r="P5228" s="346" t="n">
        <v>0.1</v>
      </c>
      <c r="Q5228" s="346" t="str">
        <f aca="false">N5228&amp;" "&amp;O5228</f>
        <v>61230 1120</v>
      </c>
      <c r="R5228" s="346" t="str">
        <f aca="false">N5228&amp;" "&amp;M5228&amp;" "&amp;O5228</f>
        <v>61230 3 1120</v>
      </c>
    </row>
    <row r="5229" customFormat="false" ht="11.25" hidden="false" customHeight="true" outlineLevel="0" collapsed="false">
      <c r="K5229" s="0" t="n">
        <v>2015</v>
      </c>
      <c r="L5229" s="0" t="n">
        <v>107</v>
      </c>
      <c r="M5229" s="0" t="n">
        <v>3</v>
      </c>
      <c r="N5229" s="0" t="n">
        <v>61320</v>
      </c>
      <c r="O5229" s="0" t="n">
        <v>1122</v>
      </c>
      <c r="P5229" s="346" t="n">
        <v>1</v>
      </c>
      <c r="Q5229" s="346" t="str">
        <f aca="false">N5229&amp;" "&amp;O5229</f>
        <v>61320 1122</v>
      </c>
      <c r="R5229" s="346" t="str">
        <f aca="false">N5229&amp;" "&amp;M5229&amp;" "&amp;O5229</f>
        <v>61320 3 1122</v>
      </c>
    </row>
    <row r="5230" customFormat="false" ht="11.25" hidden="false" customHeight="true" outlineLevel="0" collapsed="false">
      <c r="K5230" s="0" t="n">
        <v>2015</v>
      </c>
      <c r="L5230" s="0" t="n">
        <v>107</v>
      </c>
      <c r="M5230" s="0" t="n">
        <v>3</v>
      </c>
      <c r="N5230" s="0" t="n">
        <v>61410</v>
      </c>
      <c r="O5230" s="0" t="n">
        <v>1126</v>
      </c>
      <c r="P5230" s="346" t="n">
        <v>1.5</v>
      </c>
      <c r="Q5230" s="346" t="str">
        <f aca="false">N5230&amp;" "&amp;O5230</f>
        <v>61410 1126</v>
      </c>
      <c r="R5230" s="346" t="str">
        <f aca="false">N5230&amp;" "&amp;M5230&amp;" "&amp;O5230</f>
        <v>61410 3 1126</v>
      </c>
    </row>
    <row r="5231" customFormat="false" ht="11.25" hidden="false" customHeight="true" outlineLevel="0" collapsed="false">
      <c r="K5231" s="0" t="n">
        <v>2015</v>
      </c>
      <c r="L5231" s="0" t="n">
        <v>107</v>
      </c>
      <c r="M5231" s="0" t="n">
        <v>3</v>
      </c>
      <c r="N5231" s="0" t="n">
        <v>61410</v>
      </c>
      <c r="O5231" s="0" t="n">
        <v>1127</v>
      </c>
      <c r="P5231" s="346" t="n">
        <v>1</v>
      </c>
      <c r="Q5231" s="346" t="str">
        <f aca="false">N5231&amp;" "&amp;O5231</f>
        <v>61410 1127</v>
      </c>
      <c r="R5231" s="346" t="str">
        <f aca="false">N5231&amp;" "&amp;M5231&amp;" "&amp;O5231</f>
        <v>61410 3 1127</v>
      </c>
    </row>
    <row r="5232" customFormat="false" ht="11.25" hidden="false" customHeight="true" outlineLevel="0" collapsed="false">
      <c r="K5232" s="0" t="n">
        <v>2015</v>
      </c>
      <c r="L5232" s="0" t="n">
        <v>107</v>
      </c>
      <c r="M5232" s="0" t="n">
        <v>3</v>
      </c>
      <c r="N5232" s="0" t="n">
        <v>61410</v>
      </c>
      <c r="O5232" s="0" t="n">
        <v>1150</v>
      </c>
      <c r="P5232" s="346" t="n">
        <v>1</v>
      </c>
      <c r="Q5232" s="346" t="str">
        <f aca="false">N5232&amp;" "&amp;O5232</f>
        <v>61410 1150</v>
      </c>
      <c r="R5232" s="346" t="str">
        <f aca="false">N5232&amp;" "&amp;M5232&amp;" "&amp;O5232</f>
        <v>61410 3 1150</v>
      </c>
    </row>
    <row r="5233" customFormat="false" ht="11.25" hidden="false" customHeight="true" outlineLevel="0" collapsed="false">
      <c r="K5233" s="0" t="n">
        <v>2015</v>
      </c>
      <c r="L5233" s="0" t="n">
        <v>107</v>
      </c>
      <c r="M5233" s="0" t="n">
        <v>9</v>
      </c>
      <c r="N5233" s="0" t="n">
        <v>61100</v>
      </c>
      <c r="O5233" s="0" t="n">
        <v>1120</v>
      </c>
      <c r="P5233" s="346" t="n">
        <v>2</v>
      </c>
      <c r="Q5233" s="346" t="str">
        <f aca="false">N5233&amp;" "&amp;O5233</f>
        <v>61100 1120</v>
      </c>
      <c r="R5233" s="346" t="str">
        <f aca="false">N5233&amp;" "&amp;M5233&amp;" "&amp;O5233</f>
        <v>61100 9 1120</v>
      </c>
    </row>
    <row r="5234" customFormat="false" ht="11.25" hidden="false" customHeight="true" outlineLevel="0" collapsed="false">
      <c r="K5234" s="0" t="n">
        <v>2015</v>
      </c>
      <c r="L5234" s="0" t="n">
        <v>107</v>
      </c>
      <c r="M5234" s="0" t="n">
        <v>9</v>
      </c>
      <c r="N5234" s="0" t="n">
        <v>61100</v>
      </c>
      <c r="O5234" s="0" t="n">
        <v>1151</v>
      </c>
      <c r="P5234" s="346" t="n">
        <v>2</v>
      </c>
      <c r="Q5234" s="346" t="str">
        <f aca="false">N5234&amp;" "&amp;O5234</f>
        <v>61100 1151</v>
      </c>
      <c r="R5234" s="346" t="str">
        <f aca="false">N5234&amp;" "&amp;M5234&amp;" "&amp;O5234</f>
        <v>61100 9 1151</v>
      </c>
    </row>
    <row r="5235" customFormat="false" ht="11.25" hidden="false" customHeight="true" outlineLevel="0" collapsed="false">
      <c r="K5235" s="0" t="n">
        <v>2015</v>
      </c>
      <c r="L5235" s="0" t="n">
        <v>107</v>
      </c>
      <c r="M5235" s="0" t="n">
        <v>9</v>
      </c>
      <c r="N5235" s="0" t="n">
        <v>61310</v>
      </c>
      <c r="O5235" s="0" t="n">
        <v>1120</v>
      </c>
      <c r="P5235" s="346" t="n">
        <v>2</v>
      </c>
      <c r="Q5235" s="346" t="str">
        <f aca="false">N5235&amp;" "&amp;O5235</f>
        <v>61310 1120</v>
      </c>
      <c r="R5235" s="346" t="str">
        <f aca="false">N5235&amp;" "&amp;M5235&amp;" "&amp;O5235</f>
        <v>61310 9 1120</v>
      </c>
    </row>
    <row r="5236" customFormat="false" ht="11.25" hidden="false" customHeight="true" outlineLevel="0" collapsed="false">
      <c r="K5236" s="0" t="n">
        <v>2015</v>
      </c>
      <c r="L5236" s="0" t="n">
        <v>107</v>
      </c>
      <c r="M5236" s="0" t="n">
        <v>9</v>
      </c>
      <c r="N5236" s="0" t="n">
        <v>62100</v>
      </c>
      <c r="O5236" s="0" t="n">
        <v>1111</v>
      </c>
      <c r="P5236" s="346" t="n">
        <v>5</v>
      </c>
      <c r="Q5236" s="346" t="str">
        <f aca="false">N5236&amp;" "&amp;O5236</f>
        <v>62100 1111</v>
      </c>
      <c r="R5236" s="346" t="str">
        <f aca="false">N5236&amp;" "&amp;M5236&amp;" "&amp;O5236</f>
        <v>62100 9 1111</v>
      </c>
    </row>
    <row r="5237" customFormat="false" ht="11.25" hidden="false" customHeight="true" outlineLevel="0" collapsed="false">
      <c r="K5237" s="0" t="n">
        <v>2015</v>
      </c>
      <c r="L5237" s="0" t="n">
        <v>107</v>
      </c>
      <c r="M5237" s="0" t="n">
        <v>9</v>
      </c>
      <c r="N5237" s="0" t="n">
        <v>62100</v>
      </c>
      <c r="O5237" s="0" t="n">
        <v>1112</v>
      </c>
      <c r="P5237" s="346" t="n">
        <v>1</v>
      </c>
      <c r="Q5237" s="346" t="str">
        <f aca="false">N5237&amp;" "&amp;O5237</f>
        <v>62100 1112</v>
      </c>
      <c r="R5237" s="346" t="str">
        <f aca="false">N5237&amp;" "&amp;M5237&amp;" "&amp;O5237</f>
        <v>62100 9 1112</v>
      </c>
    </row>
    <row r="5238" customFormat="false" ht="11.25" hidden="false" customHeight="true" outlineLevel="0" collapsed="false">
      <c r="K5238" s="0" t="n">
        <v>2015</v>
      </c>
      <c r="L5238" s="0" t="n">
        <v>107</v>
      </c>
      <c r="M5238" s="0" t="n">
        <v>9</v>
      </c>
      <c r="N5238" s="0" t="n">
        <v>62100</v>
      </c>
      <c r="O5238" s="0" t="n">
        <v>1130</v>
      </c>
      <c r="P5238" s="346" t="n">
        <v>1</v>
      </c>
      <c r="Q5238" s="346" t="str">
        <f aca="false">N5238&amp;" "&amp;O5238</f>
        <v>62100 1130</v>
      </c>
      <c r="R5238" s="346" t="str">
        <f aca="false">N5238&amp;" "&amp;M5238&amp;" "&amp;O5238</f>
        <v>62100 9 1130</v>
      </c>
    </row>
    <row r="5239" customFormat="false" ht="11.25" hidden="false" customHeight="true" outlineLevel="0" collapsed="false">
      <c r="K5239" s="0" t="n">
        <v>2015</v>
      </c>
      <c r="L5239" s="0" t="n">
        <v>107</v>
      </c>
      <c r="M5239" s="0" t="n">
        <v>9</v>
      </c>
      <c r="N5239" s="0" t="n">
        <v>62100</v>
      </c>
      <c r="O5239" s="0" t="n">
        <v>1150</v>
      </c>
      <c r="P5239" s="346" t="n">
        <v>1</v>
      </c>
      <c r="Q5239" s="346" t="str">
        <f aca="false">N5239&amp;" "&amp;O5239</f>
        <v>62100 1150</v>
      </c>
      <c r="R5239" s="346" t="str">
        <f aca="false">N5239&amp;" "&amp;M5239&amp;" "&amp;O5239</f>
        <v>62100 9 1150</v>
      </c>
    </row>
    <row r="5240" customFormat="false" ht="11.25" hidden="false" customHeight="true" outlineLevel="0" collapsed="false">
      <c r="K5240" s="0" t="n">
        <v>2015</v>
      </c>
      <c r="L5240" s="0" t="n">
        <v>107</v>
      </c>
      <c r="M5240" s="0" t="n">
        <v>9</v>
      </c>
      <c r="N5240" s="0" t="n">
        <v>62200</v>
      </c>
      <c r="O5240" s="0" t="n">
        <v>1110</v>
      </c>
      <c r="P5240" s="346" t="n">
        <v>1</v>
      </c>
      <c r="Q5240" s="346" t="str">
        <f aca="false">N5240&amp;" "&amp;O5240</f>
        <v>62200 1110</v>
      </c>
      <c r="R5240" s="346" t="str">
        <f aca="false">N5240&amp;" "&amp;M5240&amp;" "&amp;O5240</f>
        <v>62200 9 1110</v>
      </c>
    </row>
    <row r="5241" customFormat="false" ht="11.25" hidden="false" customHeight="true" outlineLevel="0" collapsed="false">
      <c r="K5241" s="0" t="n">
        <v>2015</v>
      </c>
      <c r="L5241" s="0" t="n">
        <v>107</v>
      </c>
      <c r="M5241" s="0" t="n">
        <v>9</v>
      </c>
      <c r="N5241" s="0" t="n">
        <v>62200</v>
      </c>
      <c r="O5241" s="0" t="n">
        <v>1130</v>
      </c>
      <c r="P5241" s="346" t="n">
        <v>0.25</v>
      </c>
      <c r="Q5241" s="346" t="str">
        <f aca="false">N5241&amp;" "&amp;O5241</f>
        <v>62200 1130</v>
      </c>
      <c r="R5241" s="346" t="str">
        <f aca="false">N5241&amp;" "&amp;M5241&amp;" "&amp;O5241</f>
        <v>62200 9 1130</v>
      </c>
    </row>
    <row r="5242" customFormat="false" ht="11.25" hidden="false" customHeight="true" outlineLevel="0" collapsed="false">
      <c r="K5242" s="0" t="n">
        <v>2015</v>
      </c>
      <c r="L5242" s="0" t="n">
        <v>107</v>
      </c>
      <c r="M5242" s="0" t="n">
        <v>9</v>
      </c>
      <c r="N5242" s="0" t="n">
        <v>62200</v>
      </c>
      <c r="O5242" s="0" t="n">
        <v>1131</v>
      </c>
      <c r="P5242" s="346" t="n">
        <v>3</v>
      </c>
      <c r="Q5242" s="346" t="str">
        <f aca="false">N5242&amp;" "&amp;O5242</f>
        <v>62200 1131</v>
      </c>
      <c r="R5242" s="346" t="str">
        <f aca="false">N5242&amp;" "&amp;M5242&amp;" "&amp;O5242</f>
        <v>62200 9 1131</v>
      </c>
    </row>
    <row r="5243" customFormat="false" ht="11.25" hidden="false" customHeight="true" outlineLevel="0" collapsed="false">
      <c r="K5243" s="0" t="n">
        <v>2015</v>
      </c>
      <c r="L5243" s="0" t="n">
        <v>107</v>
      </c>
      <c r="M5243" s="0" t="n">
        <v>9</v>
      </c>
      <c r="N5243" s="0" t="n">
        <v>62200</v>
      </c>
      <c r="O5243" s="0" t="n">
        <v>1150</v>
      </c>
      <c r="P5243" s="346" t="n">
        <v>1.25</v>
      </c>
      <c r="Q5243" s="346" t="str">
        <f aca="false">N5243&amp;" "&amp;O5243</f>
        <v>62200 1150</v>
      </c>
      <c r="R5243" s="346" t="str">
        <f aca="false">N5243&amp;" "&amp;M5243&amp;" "&amp;O5243</f>
        <v>62200 9 1150</v>
      </c>
    </row>
    <row r="5244" customFormat="false" ht="11.25" hidden="false" customHeight="true" outlineLevel="0" collapsed="false">
      <c r="K5244" s="0" t="n">
        <v>2015</v>
      </c>
      <c r="L5244" s="0" t="n">
        <v>107</v>
      </c>
      <c r="M5244" s="0" t="n">
        <v>9</v>
      </c>
      <c r="N5244" s="0" t="n">
        <v>63000</v>
      </c>
      <c r="O5244" s="0" t="n">
        <v>1130</v>
      </c>
      <c r="P5244" s="346" t="n">
        <v>0.5</v>
      </c>
      <c r="Q5244" s="346" t="str">
        <f aca="false">N5244&amp;" "&amp;O5244</f>
        <v>63000 1130</v>
      </c>
      <c r="R5244" s="346" t="str">
        <f aca="false">N5244&amp;" "&amp;M5244&amp;" "&amp;O5244</f>
        <v>63000 9 1130</v>
      </c>
    </row>
    <row r="5245" customFormat="false" ht="11.25" hidden="false" customHeight="true" outlineLevel="0" collapsed="false">
      <c r="K5245" s="0" t="n">
        <v>2015</v>
      </c>
      <c r="L5245" s="0" t="n">
        <v>107</v>
      </c>
      <c r="M5245" s="0" t="n">
        <v>9</v>
      </c>
      <c r="N5245" s="0" t="n">
        <v>63000</v>
      </c>
      <c r="O5245" s="0" t="n">
        <v>1170</v>
      </c>
      <c r="P5245" s="346" t="n">
        <v>3</v>
      </c>
      <c r="Q5245" s="346" t="str">
        <f aca="false">N5245&amp;" "&amp;O5245</f>
        <v>63000 1170</v>
      </c>
      <c r="R5245" s="346" t="str">
        <f aca="false">N5245&amp;" "&amp;M5245&amp;" "&amp;O5245</f>
        <v>63000 9 1170</v>
      </c>
    </row>
    <row r="5246" customFormat="false" ht="11.25" hidden="false" customHeight="true" outlineLevel="0" collapsed="false">
      <c r="K5246" s="0" t="n">
        <v>2015</v>
      </c>
      <c r="L5246" s="0" t="n">
        <v>107</v>
      </c>
      <c r="M5246" s="0" t="n">
        <v>9</v>
      </c>
      <c r="N5246" s="0" t="n">
        <v>64000</v>
      </c>
      <c r="O5246" s="0" t="n">
        <v>1110</v>
      </c>
      <c r="P5246" s="346" t="n">
        <v>0.5</v>
      </c>
      <c r="Q5246" s="346" t="str">
        <f aca="false">N5246&amp;" "&amp;O5246</f>
        <v>64000 1110</v>
      </c>
      <c r="R5246" s="346" t="str">
        <f aca="false">N5246&amp;" "&amp;M5246&amp;" "&amp;O5246</f>
        <v>64000 9 1110</v>
      </c>
    </row>
    <row r="5247" customFormat="false" ht="11.25" hidden="false" customHeight="true" outlineLevel="0" collapsed="false">
      <c r="K5247" s="0" t="n">
        <v>2015</v>
      </c>
      <c r="L5247" s="0" t="n">
        <v>107</v>
      </c>
      <c r="M5247" s="0" t="n">
        <v>9</v>
      </c>
      <c r="N5247" s="0" t="n">
        <v>64000</v>
      </c>
      <c r="O5247" s="0" t="n">
        <v>1160</v>
      </c>
      <c r="P5247" s="346" t="n">
        <v>1.25</v>
      </c>
      <c r="Q5247" s="346" t="str">
        <f aca="false">N5247&amp;" "&amp;O5247</f>
        <v>64000 1160</v>
      </c>
      <c r="R5247" s="346" t="str">
        <f aca="false">N5247&amp;" "&amp;M5247&amp;" "&amp;O5247</f>
        <v>64000 9 1160</v>
      </c>
    </row>
    <row r="5248" customFormat="false" ht="11.25" hidden="false" customHeight="true" outlineLevel="0" collapsed="false">
      <c r="K5248" s="0" t="n">
        <v>2015</v>
      </c>
      <c r="L5248" s="0" t="n">
        <v>107</v>
      </c>
      <c r="M5248" s="0" t="n">
        <v>9</v>
      </c>
      <c r="N5248" s="0" t="n">
        <v>64000</v>
      </c>
      <c r="O5248" s="0" t="n">
        <v>1180</v>
      </c>
      <c r="P5248" s="346" t="n">
        <v>9</v>
      </c>
      <c r="Q5248" s="346" t="str">
        <f aca="false">N5248&amp;" "&amp;O5248</f>
        <v>64000 1180</v>
      </c>
      <c r="R5248" s="346" t="str">
        <f aca="false">N5248&amp;" "&amp;M5248&amp;" "&amp;O5248</f>
        <v>64000 9 1180</v>
      </c>
    </row>
    <row r="5249" customFormat="false" ht="11.25" hidden="false" customHeight="true" outlineLevel="0" collapsed="false">
      <c r="K5249" s="0" t="n">
        <v>2015</v>
      </c>
      <c r="L5249" s="0" t="n">
        <v>107</v>
      </c>
      <c r="M5249" s="0" t="n">
        <v>9</v>
      </c>
      <c r="N5249" s="0" t="n">
        <v>65000</v>
      </c>
      <c r="O5249" s="0" t="n">
        <v>1170</v>
      </c>
      <c r="P5249" s="346" t="n">
        <v>2</v>
      </c>
      <c r="Q5249" s="346" t="str">
        <f aca="false">N5249&amp;" "&amp;O5249</f>
        <v>65000 1170</v>
      </c>
      <c r="R5249" s="346" t="str">
        <f aca="false">N5249&amp;" "&amp;M5249&amp;" "&amp;O5249</f>
        <v>65000 9 1170</v>
      </c>
    </row>
    <row r="5250" customFormat="false" ht="11.25" hidden="false" customHeight="true" outlineLevel="0" collapsed="false">
      <c r="K5250" s="0" t="n">
        <v>2015</v>
      </c>
      <c r="L5250" s="0" t="n">
        <v>107</v>
      </c>
      <c r="M5250" s="0" t="n">
        <v>9</v>
      </c>
      <c r="N5250" s="0" t="n">
        <v>65000</v>
      </c>
      <c r="O5250" s="0" t="n">
        <v>1190</v>
      </c>
      <c r="P5250" s="346" t="n">
        <v>4</v>
      </c>
      <c r="Q5250" s="346" t="str">
        <f aca="false">N5250&amp;" "&amp;O5250</f>
        <v>65000 1190</v>
      </c>
      <c r="R5250" s="346" t="str">
        <f aca="false">N5250&amp;" "&amp;M5250&amp;" "&amp;O5250</f>
        <v>65000 9 1190</v>
      </c>
    </row>
    <row r="5251" customFormat="false" ht="11.25" hidden="false" customHeight="true" outlineLevel="0" collapsed="false">
      <c r="K5251" s="0" t="n">
        <v>2015</v>
      </c>
      <c r="L5251" s="0" t="n">
        <v>108</v>
      </c>
      <c r="M5251" s="0" t="n">
        <v>9</v>
      </c>
      <c r="N5251" s="0" t="n">
        <v>62100</v>
      </c>
      <c r="O5251" s="0" t="n">
        <v>1140</v>
      </c>
      <c r="P5251" s="346" t="n">
        <v>1.6</v>
      </c>
      <c r="Q5251" s="346" t="str">
        <f aca="false">N5251&amp;" "&amp;O5251</f>
        <v>62100 1140</v>
      </c>
      <c r="R5251" s="346" t="str">
        <f aca="false">N5251&amp;" "&amp;M5251&amp;" "&amp;O5251</f>
        <v>62100 9 1140</v>
      </c>
    </row>
    <row r="5252" customFormat="false" ht="11.25" hidden="false" customHeight="true" outlineLevel="0" collapsed="false">
      <c r="K5252" s="0" t="n">
        <v>2015</v>
      </c>
      <c r="L5252" s="0" t="n">
        <v>108</v>
      </c>
      <c r="M5252" s="0" t="n">
        <v>9</v>
      </c>
      <c r="N5252" s="0" t="n">
        <v>62100</v>
      </c>
      <c r="O5252" s="0" t="n">
        <v>1150</v>
      </c>
      <c r="P5252" s="346" t="n">
        <v>9.55</v>
      </c>
      <c r="Q5252" s="346" t="str">
        <f aca="false">N5252&amp;" "&amp;O5252</f>
        <v>62100 1150</v>
      </c>
      <c r="R5252" s="346" t="str">
        <f aca="false">N5252&amp;" "&amp;M5252&amp;" "&amp;O5252</f>
        <v>62100 9 1150</v>
      </c>
    </row>
    <row r="5253" customFormat="false" ht="11.25" hidden="false" customHeight="true" outlineLevel="0" collapsed="false">
      <c r="K5253" s="0" t="n">
        <v>2015</v>
      </c>
      <c r="L5253" s="0" t="n">
        <v>108</v>
      </c>
      <c r="M5253" s="0" t="n">
        <v>9</v>
      </c>
      <c r="N5253" s="0" t="n">
        <v>62200</v>
      </c>
      <c r="O5253" s="0" t="n">
        <v>1130</v>
      </c>
      <c r="P5253" s="346" t="n">
        <v>1.49</v>
      </c>
      <c r="Q5253" s="346" t="str">
        <f aca="false">N5253&amp;" "&amp;O5253</f>
        <v>62200 1130</v>
      </c>
      <c r="R5253" s="346" t="str">
        <f aca="false">N5253&amp;" "&amp;M5253&amp;" "&amp;O5253</f>
        <v>62200 9 1130</v>
      </c>
    </row>
    <row r="5254" customFormat="false" ht="11.25" hidden="false" customHeight="true" outlineLevel="0" collapsed="false">
      <c r="K5254" s="0" t="n">
        <v>2015</v>
      </c>
      <c r="L5254" s="0" t="n">
        <v>108</v>
      </c>
      <c r="M5254" s="0" t="n">
        <v>9</v>
      </c>
      <c r="N5254" s="0" t="n">
        <v>62200</v>
      </c>
      <c r="O5254" s="0" t="n">
        <v>1131</v>
      </c>
      <c r="P5254" s="346" t="n">
        <v>13.21</v>
      </c>
      <c r="Q5254" s="346" t="str">
        <f aca="false">N5254&amp;" "&amp;O5254</f>
        <v>62200 1131</v>
      </c>
      <c r="R5254" s="346" t="str">
        <f aca="false">N5254&amp;" "&amp;M5254&amp;" "&amp;O5254</f>
        <v>62200 9 1131</v>
      </c>
    </row>
    <row r="5255" customFormat="false" ht="11.25" hidden="false" customHeight="true" outlineLevel="0" collapsed="false">
      <c r="K5255" s="0" t="n">
        <v>2015</v>
      </c>
      <c r="L5255" s="0" t="n">
        <v>108</v>
      </c>
      <c r="M5255" s="0" t="n">
        <v>9</v>
      </c>
      <c r="N5255" s="0" t="n">
        <v>62200</v>
      </c>
      <c r="O5255" s="0" t="n">
        <v>1132</v>
      </c>
      <c r="P5255" s="346" t="n">
        <v>1.07</v>
      </c>
      <c r="Q5255" s="346" t="str">
        <f aca="false">N5255&amp;" "&amp;O5255</f>
        <v>62200 1132</v>
      </c>
      <c r="R5255" s="346" t="str">
        <f aca="false">N5255&amp;" "&amp;M5255&amp;" "&amp;O5255</f>
        <v>62200 9 1132</v>
      </c>
    </row>
    <row r="5256" customFormat="false" ht="11.25" hidden="false" customHeight="true" outlineLevel="0" collapsed="false">
      <c r="K5256" s="0" t="n">
        <v>2015</v>
      </c>
      <c r="L5256" s="0" t="n">
        <v>108</v>
      </c>
      <c r="M5256" s="0" t="n">
        <v>9</v>
      </c>
      <c r="N5256" s="0" t="n">
        <v>62200</v>
      </c>
      <c r="O5256" s="0" t="n">
        <v>1150</v>
      </c>
      <c r="P5256" s="346" t="n">
        <v>1</v>
      </c>
      <c r="Q5256" s="346" t="str">
        <f aca="false">N5256&amp;" "&amp;O5256</f>
        <v>62200 1150</v>
      </c>
      <c r="R5256" s="346" t="str">
        <f aca="false">N5256&amp;" "&amp;M5256&amp;" "&amp;O5256</f>
        <v>62200 9 1150</v>
      </c>
    </row>
    <row r="5257" customFormat="false" ht="11.25" hidden="false" customHeight="true" outlineLevel="0" collapsed="false">
      <c r="K5257" s="0" t="n">
        <v>2015</v>
      </c>
      <c r="L5257" s="0" t="n">
        <v>108</v>
      </c>
      <c r="M5257" s="0" t="n">
        <v>9</v>
      </c>
      <c r="N5257" s="0" t="n">
        <v>63000</v>
      </c>
      <c r="O5257" s="0" t="n">
        <v>1130</v>
      </c>
      <c r="P5257" s="346" t="n">
        <v>1</v>
      </c>
      <c r="Q5257" s="346" t="str">
        <f aca="false">N5257&amp;" "&amp;O5257</f>
        <v>63000 1130</v>
      </c>
      <c r="R5257" s="346" t="str">
        <f aca="false">N5257&amp;" "&amp;M5257&amp;" "&amp;O5257</f>
        <v>63000 9 1130</v>
      </c>
    </row>
    <row r="5258" customFormat="false" ht="11.25" hidden="false" customHeight="true" outlineLevel="0" collapsed="false">
      <c r="K5258" s="0" t="n">
        <v>2015</v>
      </c>
      <c r="L5258" s="0" t="n">
        <v>108</v>
      </c>
      <c r="M5258" s="0" t="n">
        <v>9</v>
      </c>
      <c r="N5258" s="0" t="n">
        <v>63000</v>
      </c>
      <c r="O5258" s="0" t="n">
        <v>1140</v>
      </c>
      <c r="P5258" s="346" t="n">
        <v>9.68</v>
      </c>
      <c r="Q5258" s="346" t="str">
        <f aca="false">N5258&amp;" "&amp;O5258</f>
        <v>63000 1140</v>
      </c>
      <c r="R5258" s="346" t="str">
        <f aca="false">N5258&amp;" "&amp;M5258&amp;" "&amp;O5258</f>
        <v>63000 9 1140</v>
      </c>
    </row>
    <row r="5259" customFormat="false" ht="11.25" hidden="false" customHeight="true" outlineLevel="0" collapsed="false">
      <c r="K5259" s="0" t="n">
        <v>2015</v>
      </c>
      <c r="L5259" s="0" t="n">
        <v>108</v>
      </c>
      <c r="M5259" s="0" t="n">
        <v>9</v>
      </c>
      <c r="N5259" s="0" t="n">
        <v>63000</v>
      </c>
      <c r="O5259" s="0" t="n">
        <v>1150</v>
      </c>
      <c r="P5259" s="346" t="n">
        <v>3</v>
      </c>
      <c r="Q5259" s="346" t="str">
        <f aca="false">N5259&amp;" "&amp;O5259</f>
        <v>63000 1150</v>
      </c>
      <c r="R5259" s="346" t="str">
        <f aca="false">N5259&amp;" "&amp;M5259&amp;" "&amp;O5259</f>
        <v>63000 9 1150</v>
      </c>
    </row>
    <row r="5260" customFormat="false" ht="11.25" hidden="false" customHeight="true" outlineLevel="0" collapsed="false">
      <c r="K5260" s="0" t="n">
        <v>2015</v>
      </c>
      <c r="L5260" s="0" t="n">
        <v>108</v>
      </c>
      <c r="M5260" s="0" t="n">
        <v>9</v>
      </c>
      <c r="N5260" s="0" t="n">
        <v>63000</v>
      </c>
      <c r="O5260" s="0" t="n">
        <v>1160</v>
      </c>
      <c r="P5260" s="346" t="n">
        <v>2.28</v>
      </c>
      <c r="Q5260" s="346" t="str">
        <f aca="false">N5260&amp;" "&amp;O5260</f>
        <v>63000 1160</v>
      </c>
      <c r="R5260" s="346" t="str">
        <f aca="false">N5260&amp;" "&amp;M5260&amp;" "&amp;O5260</f>
        <v>63000 9 1160</v>
      </c>
    </row>
    <row r="5261" customFormat="false" ht="11.25" hidden="false" customHeight="true" outlineLevel="0" collapsed="false">
      <c r="K5261" s="0" t="n">
        <v>2015</v>
      </c>
      <c r="L5261" s="0" t="n">
        <v>108</v>
      </c>
      <c r="M5261" s="0" t="n">
        <v>9</v>
      </c>
      <c r="N5261" s="0" t="n">
        <v>63000</v>
      </c>
      <c r="O5261" s="0" t="n">
        <v>1170</v>
      </c>
      <c r="P5261" s="346" t="n">
        <v>47.08</v>
      </c>
      <c r="Q5261" s="346" t="str">
        <f aca="false">N5261&amp;" "&amp;O5261</f>
        <v>63000 1170</v>
      </c>
      <c r="R5261" s="346" t="str">
        <f aca="false">N5261&amp;" "&amp;M5261&amp;" "&amp;O5261</f>
        <v>63000 9 1170</v>
      </c>
    </row>
    <row r="5262" customFormat="false" ht="11.25" hidden="false" customHeight="true" outlineLevel="0" collapsed="false">
      <c r="K5262" s="0" t="n">
        <v>2015</v>
      </c>
      <c r="L5262" s="0" t="n">
        <v>108</v>
      </c>
      <c r="M5262" s="0" t="n">
        <v>9</v>
      </c>
      <c r="N5262" s="0" t="n">
        <v>64000</v>
      </c>
      <c r="O5262" s="0" t="n">
        <v>1130</v>
      </c>
      <c r="P5262" s="346" t="n">
        <v>2</v>
      </c>
      <c r="Q5262" s="346" t="str">
        <f aca="false">N5262&amp;" "&amp;O5262</f>
        <v>64000 1130</v>
      </c>
      <c r="R5262" s="346" t="str">
        <f aca="false">N5262&amp;" "&amp;M5262&amp;" "&amp;O5262</f>
        <v>64000 9 1130</v>
      </c>
    </row>
    <row r="5263" customFormat="false" ht="11.25" hidden="false" customHeight="true" outlineLevel="0" collapsed="false">
      <c r="K5263" s="0" t="n">
        <v>2015</v>
      </c>
      <c r="L5263" s="0" t="n">
        <v>108</v>
      </c>
      <c r="M5263" s="0" t="n">
        <v>9</v>
      </c>
      <c r="N5263" s="0" t="n">
        <v>64000</v>
      </c>
      <c r="O5263" s="0" t="n">
        <v>1142</v>
      </c>
      <c r="P5263" s="346" t="n">
        <v>13.97</v>
      </c>
      <c r="Q5263" s="346" t="str">
        <f aca="false">N5263&amp;" "&amp;O5263</f>
        <v>64000 1142</v>
      </c>
      <c r="R5263" s="346" t="str">
        <f aca="false">N5263&amp;" "&amp;M5263&amp;" "&amp;O5263</f>
        <v>64000 9 1142</v>
      </c>
    </row>
    <row r="5264" customFormat="false" ht="11.25" hidden="false" customHeight="true" outlineLevel="0" collapsed="false">
      <c r="K5264" s="0" t="n">
        <v>2015</v>
      </c>
      <c r="L5264" s="0" t="n">
        <v>108</v>
      </c>
      <c r="M5264" s="0" t="n">
        <v>9</v>
      </c>
      <c r="N5264" s="0" t="n">
        <v>64000</v>
      </c>
      <c r="O5264" s="0" t="n">
        <v>1150</v>
      </c>
      <c r="P5264" s="346" t="n">
        <v>1</v>
      </c>
      <c r="Q5264" s="346" t="str">
        <f aca="false">N5264&amp;" "&amp;O5264</f>
        <v>64000 1150</v>
      </c>
      <c r="R5264" s="346" t="str">
        <f aca="false">N5264&amp;" "&amp;M5264&amp;" "&amp;O5264</f>
        <v>64000 9 1150</v>
      </c>
    </row>
    <row r="5265" customFormat="false" ht="11.25" hidden="false" customHeight="true" outlineLevel="0" collapsed="false">
      <c r="K5265" s="0" t="n">
        <v>2015</v>
      </c>
      <c r="L5265" s="0" t="n">
        <v>108</v>
      </c>
      <c r="M5265" s="0" t="n">
        <v>9</v>
      </c>
      <c r="N5265" s="0" t="n">
        <v>64000</v>
      </c>
      <c r="O5265" s="0" t="n">
        <v>1160</v>
      </c>
      <c r="P5265" s="346" t="n">
        <v>18.61</v>
      </c>
      <c r="Q5265" s="346" t="str">
        <f aca="false">N5265&amp;" "&amp;O5265</f>
        <v>64000 1160</v>
      </c>
      <c r="R5265" s="346" t="str">
        <f aca="false">N5265&amp;" "&amp;M5265&amp;" "&amp;O5265</f>
        <v>64000 9 1160</v>
      </c>
    </row>
    <row r="5266" customFormat="false" ht="11.25" hidden="false" customHeight="true" outlineLevel="0" collapsed="false">
      <c r="K5266" s="0" t="n">
        <v>2015</v>
      </c>
      <c r="L5266" s="0" t="n">
        <v>108</v>
      </c>
      <c r="M5266" s="0" t="n">
        <v>9</v>
      </c>
      <c r="N5266" s="0" t="n">
        <v>64000</v>
      </c>
      <c r="O5266" s="0" t="n">
        <v>1180</v>
      </c>
      <c r="P5266" s="346" t="n">
        <v>0.98</v>
      </c>
      <c r="Q5266" s="346" t="str">
        <f aca="false">N5266&amp;" "&amp;O5266</f>
        <v>64000 1180</v>
      </c>
      <c r="R5266" s="346" t="str">
        <f aca="false">N5266&amp;" "&amp;M5266&amp;" "&amp;O5266</f>
        <v>64000 9 1180</v>
      </c>
    </row>
    <row r="5267" customFormat="false" ht="11.25" hidden="false" customHeight="true" outlineLevel="0" collapsed="false">
      <c r="K5267" s="0" t="n">
        <v>2015</v>
      </c>
      <c r="L5267" s="0" t="n">
        <v>108</v>
      </c>
      <c r="M5267" s="0" t="n">
        <v>9</v>
      </c>
      <c r="N5267" s="0" t="n">
        <v>64000</v>
      </c>
      <c r="O5267" s="0" t="n">
        <v>1190</v>
      </c>
      <c r="P5267" s="346" t="n">
        <v>58.52</v>
      </c>
      <c r="Q5267" s="346" t="str">
        <f aca="false">N5267&amp;" "&amp;O5267</f>
        <v>64000 1190</v>
      </c>
      <c r="R5267" s="346" t="str">
        <f aca="false">N5267&amp;" "&amp;M5267&amp;" "&amp;O5267</f>
        <v>64000 9 1190</v>
      </c>
    </row>
    <row r="5268" customFormat="false" ht="11.25" hidden="false" customHeight="true" outlineLevel="0" collapsed="false">
      <c r="K5268" s="0" t="n">
        <v>2015</v>
      </c>
      <c r="L5268" s="0" t="n">
        <v>108</v>
      </c>
      <c r="M5268" s="0" t="n">
        <v>9</v>
      </c>
      <c r="N5268" s="0" t="n">
        <v>65000</v>
      </c>
      <c r="O5268" s="0" t="n">
        <v>1110</v>
      </c>
      <c r="P5268" s="346" t="n">
        <v>1</v>
      </c>
      <c r="Q5268" s="346" t="str">
        <f aca="false">N5268&amp;" "&amp;O5268</f>
        <v>65000 1110</v>
      </c>
      <c r="R5268" s="346" t="str">
        <f aca="false">N5268&amp;" "&amp;M5268&amp;" "&amp;O5268</f>
        <v>65000 9 1110</v>
      </c>
    </row>
    <row r="5269" customFormat="false" ht="11.25" hidden="false" customHeight="true" outlineLevel="0" collapsed="false">
      <c r="K5269" s="0" t="n">
        <v>2015</v>
      </c>
      <c r="L5269" s="0" t="n">
        <v>108</v>
      </c>
      <c r="M5269" s="0" t="n">
        <v>9</v>
      </c>
      <c r="N5269" s="0" t="n">
        <v>65000</v>
      </c>
      <c r="O5269" s="0" t="n">
        <v>1140</v>
      </c>
      <c r="P5269" s="346" t="n">
        <v>10.9</v>
      </c>
      <c r="Q5269" s="346" t="str">
        <f aca="false">N5269&amp;" "&amp;O5269</f>
        <v>65000 1140</v>
      </c>
      <c r="R5269" s="346" t="str">
        <f aca="false">N5269&amp;" "&amp;M5269&amp;" "&amp;O5269</f>
        <v>65000 9 1140</v>
      </c>
    </row>
    <row r="5270" customFormat="false" ht="11.25" hidden="false" customHeight="true" outlineLevel="0" collapsed="false">
      <c r="K5270" s="0" t="n">
        <v>2015</v>
      </c>
      <c r="L5270" s="0" t="n">
        <v>108</v>
      </c>
      <c r="M5270" s="0" t="n">
        <v>9</v>
      </c>
      <c r="N5270" s="0" t="n">
        <v>65000</v>
      </c>
      <c r="O5270" s="0" t="n">
        <v>1150</v>
      </c>
      <c r="P5270" s="346" t="n">
        <v>1.65</v>
      </c>
      <c r="Q5270" s="346" t="str">
        <f aca="false">N5270&amp;" "&amp;O5270</f>
        <v>65000 1150</v>
      </c>
      <c r="R5270" s="346" t="str">
        <f aca="false">N5270&amp;" "&amp;M5270&amp;" "&amp;O5270</f>
        <v>65000 9 1150</v>
      </c>
    </row>
    <row r="5271" customFormat="false" ht="11.25" hidden="false" customHeight="true" outlineLevel="0" collapsed="false">
      <c r="K5271" s="0" t="n">
        <v>2015</v>
      </c>
      <c r="L5271" s="0" t="n">
        <v>108</v>
      </c>
      <c r="M5271" s="0" t="n">
        <v>9</v>
      </c>
      <c r="N5271" s="0" t="n">
        <v>65000</v>
      </c>
      <c r="O5271" s="0" t="n">
        <v>1180</v>
      </c>
      <c r="P5271" s="346" t="n">
        <v>1.48</v>
      </c>
      <c r="Q5271" s="346" t="str">
        <f aca="false">N5271&amp;" "&amp;O5271</f>
        <v>65000 1180</v>
      </c>
      <c r="R5271" s="346" t="str">
        <f aca="false">N5271&amp;" "&amp;M5271&amp;" "&amp;O5271</f>
        <v>65000 9 1180</v>
      </c>
    </row>
    <row r="5272" customFormat="false" ht="11.25" hidden="false" customHeight="true" outlineLevel="0" collapsed="false">
      <c r="K5272" s="0" t="n">
        <v>2015</v>
      </c>
      <c r="L5272" s="0" t="n">
        <v>108</v>
      </c>
      <c r="M5272" s="0" t="n">
        <v>9</v>
      </c>
      <c r="N5272" s="0" t="n">
        <v>65000</v>
      </c>
      <c r="O5272" s="0" t="n">
        <v>1190</v>
      </c>
      <c r="P5272" s="346" t="n">
        <v>61.87</v>
      </c>
      <c r="Q5272" s="346" t="str">
        <f aca="false">N5272&amp;" "&amp;O5272</f>
        <v>65000 1190</v>
      </c>
      <c r="R5272" s="346" t="str">
        <f aca="false">N5272&amp;" "&amp;M5272&amp;" "&amp;O5272</f>
        <v>65000 9 1190</v>
      </c>
    </row>
    <row r="5273" customFormat="false" ht="11.25" hidden="false" customHeight="true" outlineLevel="0" collapsed="false">
      <c r="K5273" s="0" t="n">
        <v>2015</v>
      </c>
      <c r="L5273" s="0" t="n">
        <v>108</v>
      </c>
      <c r="M5273" s="0" t="n">
        <v>9</v>
      </c>
      <c r="N5273" s="0" t="n">
        <v>68000</v>
      </c>
      <c r="O5273" s="0" t="n">
        <v>1110</v>
      </c>
      <c r="P5273" s="346" t="n">
        <v>1</v>
      </c>
      <c r="Q5273" s="346" t="str">
        <f aca="false">N5273&amp;" "&amp;O5273</f>
        <v>68000 1110</v>
      </c>
      <c r="R5273" s="346" t="str">
        <f aca="false">N5273&amp;" "&amp;M5273&amp;" "&amp;O5273</f>
        <v>68000 9 1110</v>
      </c>
    </row>
    <row r="5274" customFormat="false" ht="11.25" hidden="false" customHeight="true" outlineLevel="0" collapsed="false">
      <c r="K5274" s="0" t="n">
        <v>2015</v>
      </c>
      <c r="L5274" s="0" t="n">
        <v>108</v>
      </c>
      <c r="M5274" s="0" t="n">
        <v>9</v>
      </c>
      <c r="N5274" s="0" t="n">
        <v>68000</v>
      </c>
      <c r="O5274" s="0" t="n">
        <v>1120</v>
      </c>
      <c r="P5274" s="346" t="n">
        <v>3.99</v>
      </c>
      <c r="Q5274" s="346" t="str">
        <f aca="false">N5274&amp;" "&amp;O5274</f>
        <v>68000 1120</v>
      </c>
      <c r="R5274" s="346" t="str">
        <f aca="false">N5274&amp;" "&amp;M5274&amp;" "&amp;O5274</f>
        <v>68000 9 1120</v>
      </c>
    </row>
    <row r="5275" customFormat="false" ht="11.25" hidden="false" customHeight="true" outlineLevel="0" collapsed="false">
      <c r="K5275" s="0" t="n">
        <v>2015</v>
      </c>
      <c r="L5275" s="0" t="n">
        <v>108</v>
      </c>
      <c r="M5275" s="0" t="n">
        <v>9</v>
      </c>
      <c r="N5275" s="0" t="n">
        <v>68000</v>
      </c>
      <c r="O5275" s="0" t="n">
        <v>1133</v>
      </c>
      <c r="P5275" s="346" t="n">
        <v>3</v>
      </c>
      <c r="Q5275" s="346" t="str">
        <f aca="false">N5275&amp;" "&amp;O5275</f>
        <v>68000 1133</v>
      </c>
      <c r="R5275" s="346" t="str">
        <f aca="false">N5275&amp;" "&amp;M5275&amp;" "&amp;O5275</f>
        <v>68000 9 1133</v>
      </c>
    </row>
    <row r="5276" customFormat="false" ht="11.25" hidden="false" customHeight="true" outlineLevel="0" collapsed="false">
      <c r="K5276" s="0" t="n">
        <v>2015</v>
      </c>
      <c r="L5276" s="0" t="n">
        <v>108</v>
      </c>
      <c r="M5276" s="0" t="n">
        <v>9</v>
      </c>
      <c r="N5276" s="0" t="n">
        <v>68000</v>
      </c>
      <c r="O5276" s="0" t="n">
        <v>1141</v>
      </c>
      <c r="P5276" s="346" t="n">
        <v>6.31</v>
      </c>
      <c r="Q5276" s="346" t="str">
        <f aca="false">N5276&amp;" "&amp;O5276</f>
        <v>68000 1141</v>
      </c>
      <c r="R5276" s="346" t="str">
        <f aca="false">N5276&amp;" "&amp;M5276&amp;" "&amp;O5276</f>
        <v>68000 9 1141</v>
      </c>
    </row>
    <row r="5277" customFormat="false" ht="11.25" hidden="false" customHeight="true" outlineLevel="0" collapsed="false">
      <c r="K5277" s="0" t="n">
        <v>2015</v>
      </c>
      <c r="L5277" s="0" t="n">
        <v>108</v>
      </c>
      <c r="M5277" s="0" t="n">
        <v>9</v>
      </c>
      <c r="N5277" s="0" t="n">
        <v>68000</v>
      </c>
      <c r="O5277" s="0" t="n">
        <v>1150</v>
      </c>
      <c r="P5277" s="346" t="n">
        <v>1</v>
      </c>
      <c r="Q5277" s="346" t="str">
        <f aca="false">N5277&amp;" "&amp;O5277</f>
        <v>68000 1150</v>
      </c>
      <c r="R5277" s="346" t="str">
        <f aca="false">N5277&amp;" "&amp;M5277&amp;" "&amp;O5277</f>
        <v>68000 9 1150</v>
      </c>
    </row>
    <row r="5278" customFormat="false" ht="11.25" hidden="false" customHeight="true" outlineLevel="0" collapsed="false">
      <c r="K5278" s="0" t="n">
        <v>2015</v>
      </c>
      <c r="L5278" s="0" t="n">
        <v>108</v>
      </c>
      <c r="M5278" s="0" t="n">
        <v>2</v>
      </c>
      <c r="N5278" s="0" t="n">
        <v>61100</v>
      </c>
      <c r="O5278" s="0" t="n">
        <v>1120</v>
      </c>
      <c r="P5278" s="346" t="n">
        <v>268.53</v>
      </c>
      <c r="Q5278" s="346" t="str">
        <f aca="false">N5278&amp;" "&amp;O5278</f>
        <v>61100 1120</v>
      </c>
      <c r="R5278" s="346" t="str">
        <f aca="false">N5278&amp;" "&amp;M5278&amp;" "&amp;O5278</f>
        <v>61100 2 1120</v>
      </c>
    </row>
    <row r="5279" customFormat="false" ht="11.25" hidden="false" customHeight="true" outlineLevel="0" collapsed="false">
      <c r="K5279" s="0" t="n">
        <v>2015</v>
      </c>
      <c r="L5279" s="0" t="n">
        <v>108</v>
      </c>
      <c r="M5279" s="0" t="n">
        <v>2</v>
      </c>
      <c r="N5279" s="0" t="n">
        <v>61100</v>
      </c>
      <c r="O5279" s="0" t="n">
        <v>1151</v>
      </c>
      <c r="P5279" s="346" t="n">
        <v>97.03</v>
      </c>
      <c r="Q5279" s="346" t="str">
        <f aca="false">N5279&amp;" "&amp;O5279</f>
        <v>61100 1151</v>
      </c>
      <c r="R5279" s="346" t="str">
        <f aca="false">N5279&amp;" "&amp;M5279&amp;" "&amp;O5279</f>
        <v>61100 2 1151</v>
      </c>
    </row>
    <row r="5280" customFormat="false" ht="11.25" hidden="false" customHeight="true" outlineLevel="0" collapsed="false">
      <c r="K5280" s="0" t="n">
        <v>2015</v>
      </c>
      <c r="L5280" s="0" t="n">
        <v>108</v>
      </c>
      <c r="M5280" s="0" t="n">
        <v>2</v>
      </c>
      <c r="N5280" s="0" t="n">
        <v>61100</v>
      </c>
      <c r="O5280" s="0" t="n">
        <v>1520</v>
      </c>
      <c r="P5280" s="346" t="n">
        <v>33.34</v>
      </c>
      <c r="Q5280" s="346" t="str">
        <f aca="false">N5280&amp;" "&amp;O5280</f>
        <v>61100 1520</v>
      </c>
      <c r="R5280" s="346" t="str">
        <f aca="false">N5280&amp;" "&amp;M5280&amp;" "&amp;O5280</f>
        <v>61100 2 1520</v>
      </c>
    </row>
    <row r="5281" customFormat="false" ht="11.25" hidden="false" customHeight="true" outlineLevel="0" collapsed="false">
      <c r="K5281" s="0" t="n">
        <v>2015</v>
      </c>
      <c r="L5281" s="0" t="n">
        <v>108</v>
      </c>
      <c r="M5281" s="0" t="n">
        <v>2</v>
      </c>
      <c r="N5281" s="0" t="n">
        <v>61210</v>
      </c>
      <c r="O5281" s="0" t="n">
        <v>1120</v>
      </c>
      <c r="P5281" s="346" t="n">
        <v>9.27</v>
      </c>
      <c r="Q5281" s="346" t="str">
        <f aca="false">N5281&amp;" "&amp;O5281</f>
        <v>61210 1120</v>
      </c>
      <c r="R5281" s="346" t="str">
        <f aca="false">N5281&amp;" "&amp;M5281&amp;" "&amp;O5281</f>
        <v>61210 2 1120</v>
      </c>
    </row>
    <row r="5282" customFormat="false" ht="11.25" hidden="false" customHeight="true" outlineLevel="0" collapsed="false">
      <c r="K5282" s="0" t="n">
        <v>2015</v>
      </c>
      <c r="L5282" s="0" t="n">
        <v>108</v>
      </c>
      <c r="M5282" s="0" t="n">
        <v>2</v>
      </c>
      <c r="N5282" s="0" t="n">
        <v>61220</v>
      </c>
      <c r="O5282" s="0" t="n">
        <v>1130</v>
      </c>
      <c r="P5282" s="346" t="n">
        <v>1</v>
      </c>
      <c r="Q5282" s="346" t="str">
        <f aca="false">N5282&amp;" "&amp;O5282</f>
        <v>61220 1130</v>
      </c>
      <c r="R5282" s="346" t="str">
        <f aca="false">N5282&amp;" "&amp;M5282&amp;" "&amp;O5282</f>
        <v>61220 2 1130</v>
      </c>
    </row>
    <row r="5283" customFormat="false" ht="11.25" hidden="false" customHeight="true" outlineLevel="0" collapsed="false">
      <c r="K5283" s="0" t="n">
        <v>2015</v>
      </c>
      <c r="L5283" s="0" t="n">
        <v>108</v>
      </c>
      <c r="M5283" s="0" t="n">
        <v>2</v>
      </c>
      <c r="N5283" s="0" t="n">
        <v>61230</v>
      </c>
      <c r="O5283" s="0" t="n">
        <v>1120</v>
      </c>
      <c r="P5283" s="346" t="n">
        <v>1.26</v>
      </c>
      <c r="Q5283" s="346" t="str">
        <f aca="false">N5283&amp;" "&amp;O5283</f>
        <v>61230 1120</v>
      </c>
      <c r="R5283" s="346" t="str">
        <f aca="false">N5283&amp;" "&amp;M5283&amp;" "&amp;O5283</f>
        <v>61230 2 1120</v>
      </c>
    </row>
    <row r="5284" customFormat="false" ht="11.25" hidden="false" customHeight="true" outlineLevel="0" collapsed="false">
      <c r="K5284" s="0" t="n">
        <v>2015</v>
      </c>
      <c r="L5284" s="0" t="n">
        <v>108</v>
      </c>
      <c r="M5284" s="0" t="n">
        <v>2</v>
      </c>
      <c r="N5284" s="0" t="n">
        <v>61310</v>
      </c>
      <c r="O5284" s="0" t="n">
        <v>1110</v>
      </c>
      <c r="P5284" s="346" t="n">
        <v>0.44</v>
      </c>
      <c r="Q5284" s="346" t="str">
        <f aca="false">N5284&amp;" "&amp;O5284</f>
        <v>61310 1110</v>
      </c>
      <c r="R5284" s="346" t="str">
        <f aca="false">N5284&amp;" "&amp;M5284&amp;" "&amp;O5284</f>
        <v>61310 2 1110</v>
      </c>
    </row>
    <row r="5285" customFormat="false" ht="11.25" hidden="false" customHeight="true" outlineLevel="0" collapsed="false">
      <c r="K5285" s="0" t="n">
        <v>2015</v>
      </c>
      <c r="L5285" s="0" t="n">
        <v>108</v>
      </c>
      <c r="M5285" s="0" t="n">
        <v>2</v>
      </c>
      <c r="N5285" s="0" t="n">
        <v>61310</v>
      </c>
      <c r="O5285" s="0" t="n">
        <v>1120</v>
      </c>
      <c r="P5285" s="346" t="n">
        <v>5.28</v>
      </c>
      <c r="Q5285" s="346" t="str">
        <f aca="false">N5285&amp;" "&amp;O5285</f>
        <v>61310 1120</v>
      </c>
      <c r="R5285" s="346" t="str">
        <f aca="false">N5285&amp;" "&amp;M5285&amp;" "&amp;O5285</f>
        <v>61310 2 1120</v>
      </c>
    </row>
    <row r="5286" customFormat="false" ht="11.25" hidden="false" customHeight="true" outlineLevel="0" collapsed="false">
      <c r="K5286" s="0" t="n">
        <v>2015</v>
      </c>
      <c r="L5286" s="0" t="n">
        <v>108</v>
      </c>
      <c r="M5286" s="0" t="n">
        <v>2</v>
      </c>
      <c r="N5286" s="0" t="n">
        <v>61310</v>
      </c>
      <c r="O5286" s="0" t="n">
        <v>1140</v>
      </c>
      <c r="P5286" s="346" t="n">
        <v>0.24</v>
      </c>
      <c r="Q5286" s="346" t="str">
        <f aca="false">N5286&amp;" "&amp;O5286</f>
        <v>61310 1140</v>
      </c>
      <c r="R5286" s="346" t="str">
        <f aca="false">N5286&amp;" "&amp;M5286&amp;" "&amp;O5286</f>
        <v>61310 2 1140</v>
      </c>
    </row>
    <row r="5287" customFormat="false" ht="11.25" hidden="false" customHeight="true" outlineLevel="0" collapsed="false">
      <c r="K5287" s="0" t="n">
        <v>2015</v>
      </c>
      <c r="L5287" s="0" t="n">
        <v>108</v>
      </c>
      <c r="M5287" s="0" t="n">
        <v>2</v>
      </c>
      <c r="N5287" s="0" t="n">
        <v>61310</v>
      </c>
      <c r="O5287" s="0" t="n">
        <v>1150</v>
      </c>
      <c r="P5287" s="346" t="n">
        <v>2.93</v>
      </c>
      <c r="Q5287" s="346" t="str">
        <f aca="false">N5287&amp;" "&amp;O5287</f>
        <v>61310 1150</v>
      </c>
      <c r="R5287" s="346" t="str">
        <f aca="false">N5287&amp;" "&amp;M5287&amp;" "&amp;O5287</f>
        <v>61310 2 1150</v>
      </c>
    </row>
    <row r="5288" customFormat="false" ht="11.25" hidden="false" customHeight="true" outlineLevel="0" collapsed="false">
      <c r="K5288" s="0" t="n">
        <v>2015</v>
      </c>
      <c r="L5288" s="0" t="n">
        <v>108</v>
      </c>
      <c r="M5288" s="0" t="n">
        <v>2</v>
      </c>
      <c r="N5288" s="0" t="n">
        <v>61320</v>
      </c>
      <c r="O5288" s="0" t="n">
        <v>1120</v>
      </c>
      <c r="P5288" s="346" t="n">
        <v>0.25</v>
      </c>
      <c r="Q5288" s="346" t="str">
        <f aca="false">N5288&amp;" "&amp;O5288</f>
        <v>61320 1120</v>
      </c>
      <c r="R5288" s="346" t="str">
        <f aca="false">N5288&amp;" "&amp;M5288&amp;" "&amp;O5288</f>
        <v>61320 2 1120</v>
      </c>
    </row>
    <row r="5289" customFormat="false" ht="11.25" hidden="false" customHeight="true" outlineLevel="0" collapsed="false">
      <c r="K5289" s="0" t="n">
        <v>2015</v>
      </c>
      <c r="L5289" s="0" t="n">
        <v>108</v>
      </c>
      <c r="M5289" s="0" t="n">
        <v>2</v>
      </c>
      <c r="N5289" s="0" t="n">
        <v>61320</v>
      </c>
      <c r="O5289" s="0" t="n">
        <v>1122</v>
      </c>
      <c r="P5289" s="346" t="n">
        <v>7.26</v>
      </c>
      <c r="Q5289" s="346" t="str">
        <f aca="false">N5289&amp;" "&amp;O5289</f>
        <v>61320 1122</v>
      </c>
      <c r="R5289" s="346" t="str">
        <f aca="false">N5289&amp;" "&amp;M5289&amp;" "&amp;O5289</f>
        <v>61320 2 1122</v>
      </c>
    </row>
    <row r="5290" customFormat="false" ht="11.25" hidden="false" customHeight="true" outlineLevel="0" collapsed="false">
      <c r="K5290" s="0" t="n">
        <v>2015</v>
      </c>
      <c r="L5290" s="0" t="n">
        <v>108</v>
      </c>
      <c r="M5290" s="0" t="n">
        <v>2</v>
      </c>
      <c r="N5290" s="0" t="n">
        <v>61410</v>
      </c>
      <c r="O5290" s="0" t="n">
        <v>1126</v>
      </c>
      <c r="P5290" s="346" t="n">
        <v>7.81</v>
      </c>
      <c r="Q5290" s="346" t="str">
        <f aca="false">N5290&amp;" "&amp;O5290</f>
        <v>61410 1126</v>
      </c>
      <c r="R5290" s="346" t="str">
        <f aca="false">N5290&amp;" "&amp;M5290&amp;" "&amp;O5290</f>
        <v>61410 2 1126</v>
      </c>
    </row>
    <row r="5291" customFormat="false" ht="11.25" hidden="false" customHeight="true" outlineLevel="0" collapsed="false">
      <c r="K5291" s="0" t="n">
        <v>2015</v>
      </c>
      <c r="L5291" s="0" t="n">
        <v>108</v>
      </c>
      <c r="M5291" s="0" t="n">
        <v>2</v>
      </c>
      <c r="N5291" s="0" t="n">
        <v>61410</v>
      </c>
      <c r="O5291" s="0" t="n">
        <v>1127</v>
      </c>
      <c r="P5291" s="346" t="n">
        <v>7.63</v>
      </c>
      <c r="Q5291" s="346" t="str">
        <f aca="false">N5291&amp;" "&amp;O5291</f>
        <v>61410 1127</v>
      </c>
      <c r="R5291" s="346" t="str">
        <f aca="false">N5291&amp;" "&amp;M5291&amp;" "&amp;O5291</f>
        <v>61410 2 1127</v>
      </c>
    </row>
    <row r="5292" customFormat="false" ht="11.25" hidden="false" customHeight="true" outlineLevel="0" collapsed="false">
      <c r="K5292" s="0" t="n">
        <v>2015</v>
      </c>
      <c r="L5292" s="0" t="n">
        <v>108</v>
      </c>
      <c r="M5292" s="0" t="n">
        <v>2</v>
      </c>
      <c r="N5292" s="0" t="n">
        <v>61410</v>
      </c>
      <c r="O5292" s="0" t="n">
        <v>1150</v>
      </c>
      <c r="P5292" s="346" t="n">
        <v>15.07</v>
      </c>
      <c r="Q5292" s="346" t="str">
        <f aca="false">N5292&amp;" "&amp;O5292</f>
        <v>61410 1150</v>
      </c>
      <c r="R5292" s="346" t="str">
        <f aca="false">N5292&amp;" "&amp;M5292&amp;" "&amp;O5292</f>
        <v>61410 2 1150</v>
      </c>
    </row>
    <row r="5293" customFormat="false" ht="11.25" hidden="false" customHeight="true" outlineLevel="0" collapsed="false">
      <c r="K5293" s="0" t="n">
        <v>2015</v>
      </c>
      <c r="L5293" s="0" t="n">
        <v>108</v>
      </c>
      <c r="M5293" s="0" t="n">
        <v>3</v>
      </c>
      <c r="N5293" s="0" t="n">
        <v>61100</v>
      </c>
      <c r="O5293" s="0" t="n">
        <v>1120</v>
      </c>
      <c r="P5293" s="346" t="n">
        <v>162.09</v>
      </c>
      <c r="Q5293" s="346" t="str">
        <f aca="false">N5293&amp;" "&amp;O5293</f>
        <v>61100 1120</v>
      </c>
      <c r="R5293" s="346" t="str">
        <f aca="false">N5293&amp;" "&amp;M5293&amp;" "&amp;O5293</f>
        <v>61100 3 1120</v>
      </c>
    </row>
    <row r="5294" customFormat="false" ht="11.25" hidden="false" customHeight="true" outlineLevel="0" collapsed="false">
      <c r="K5294" s="0" t="n">
        <v>2015</v>
      </c>
      <c r="L5294" s="0" t="n">
        <v>108</v>
      </c>
      <c r="M5294" s="0" t="n">
        <v>3</v>
      </c>
      <c r="N5294" s="0" t="n">
        <v>61100</v>
      </c>
      <c r="O5294" s="0" t="n">
        <v>1151</v>
      </c>
      <c r="P5294" s="346" t="n">
        <v>22.8</v>
      </c>
      <c r="Q5294" s="346" t="str">
        <f aca="false">N5294&amp;" "&amp;O5294</f>
        <v>61100 1151</v>
      </c>
      <c r="R5294" s="346" t="str">
        <f aca="false">N5294&amp;" "&amp;M5294&amp;" "&amp;O5294</f>
        <v>61100 3 1151</v>
      </c>
    </row>
    <row r="5295" customFormat="false" ht="11.25" hidden="false" customHeight="true" outlineLevel="0" collapsed="false">
      <c r="K5295" s="0" t="n">
        <v>2015</v>
      </c>
      <c r="L5295" s="0" t="n">
        <v>108</v>
      </c>
      <c r="M5295" s="0" t="n">
        <v>3</v>
      </c>
      <c r="N5295" s="0" t="n">
        <v>61100</v>
      </c>
      <c r="O5295" s="0" t="n">
        <v>1520</v>
      </c>
      <c r="P5295" s="346" t="n">
        <v>33.25</v>
      </c>
      <c r="Q5295" s="346" t="str">
        <f aca="false">N5295&amp;" "&amp;O5295</f>
        <v>61100 1520</v>
      </c>
      <c r="R5295" s="346" t="str">
        <f aca="false">N5295&amp;" "&amp;M5295&amp;" "&amp;O5295</f>
        <v>61100 3 1520</v>
      </c>
    </row>
    <row r="5296" customFormat="false" ht="11.25" hidden="false" customHeight="true" outlineLevel="0" collapsed="false">
      <c r="K5296" s="0" t="n">
        <v>2015</v>
      </c>
      <c r="L5296" s="0" t="n">
        <v>108</v>
      </c>
      <c r="M5296" s="0" t="n">
        <v>3</v>
      </c>
      <c r="N5296" s="0" t="n">
        <v>61210</v>
      </c>
      <c r="O5296" s="0" t="n">
        <v>1120</v>
      </c>
      <c r="P5296" s="346" t="n">
        <v>6.33</v>
      </c>
      <c r="Q5296" s="346" t="str">
        <f aca="false">N5296&amp;" "&amp;O5296</f>
        <v>61210 1120</v>
      </c>
      <c r="R5296" s="346" t="str">
        <f aca="false">N5296&amp;" "&amp;M5296&amp;" "&amp;O5296</f>
        <v>61210 3 1120</v>
      </c>
    </row>
    <row r="5297" customFormat="false" ht="11.25" hidden="false" customHeight="true" outlineLevel="0" collapsed="false">
      <c r="K5297" s="0" t="n">
        <v>2015</v>
      </c>
      <c r="L5297" s="0" t="n">
        <v>108</v>
      </c>
      <c r="M5297" s="0" t="n">
        <v>3</v>
      </c>
      <c r="N5297" s="0" t="n">
        <v>61230</v>
      </c>
      <c r="O5297" s="0" t="n">
        <v>1120</v>
      </c>
      <c r="P5297" s="346" t="n">
        <v>8.79</v>
      </c>
      <c r="Q5297" s="346" t="str">
        <f aca="false">N5297&amp;" "&amp;O5297</f>
        <v>61230 1120</v>
      </c>
      <c r="R5297" s="346" t="str">
        <f aca="false">N5297&amp;" "&amp;M5297&amp;" "&amp;O5297</f>
        <v>61230 3 1120</v>
      </c>
    </row>
    <row r="5298" customFormat="false" ht="11.25" hidden="false" customHeight="true" outlineLevel="0" collapsed="false">
      <c r="K5298" s="0" t="n">
        <v>2015</v>
      </c>
      <c r="L5298" s="0" t="n">
        <v>108</v>
      </c>
      <c r="M5298" s="0" t="n">
        <v>3</v>
      </c>
      <c r="N5298" s="0" t="n">
        <v>61310</v>
      </c>
      <c r="O5298" s="0" t="n">
        <v>1110</v>
      </c>
      <c r="P5298" s="346" t="n">
        <v>0.44</v>
      </c>
      <c r="Q5298" s="346" t="str">
        <f aca="false">N5298&amp;" "&amp;O5298</f>
        <v>61310 1110</v>
      </c>
      <c r="R5298" s="346" t="str">
        <f aca="false">N5298&amp;" "&amp;M5298&amp;" "&amp;O5298</f>
        <v>61310 3 1110</v>
      </c>
    </row>
    <row r="5299" customFormat="false" ht="11.25" hidden="false" customHeight="true" outlineLevel="0" collapsed="false">
      <c r="K5299" s="0" t="n">
        <v>2015</v>
      </c>
      <c r="L5299" s="0" t="n">
        <v>108</v>
      </c>
      <c r="M5299" s="0" t="n">
        <v>3</v>
      </c>
      <c r="N5299" s="0" t="n">
        <v>61310</v>
      </c>
      <c r="O5299" s="0" t="n">
        <v>1120</v>
      </c>
      <c r="P5299" s="346" t="n">
        <v>4.66</v>
      </c>
      <c r="Q5299" s="346" t="str">
        <f aca="false">N5299&amp;" "&amp;O5299</f>
        <v>61310 1120</v>
      </c>
      <c r="R5299" s="346" t="str">
        <f aca="false">N5299&amp;" "&amp;M5299&amp;" "&amp;O5299</f>
        <v>61310 3 1120</v>
      </c>
    </row>
    <row r="5300" customFormat="false" ht="11.25" hidden="false" customHeight="true" outlineLevel="0" collapsed="false">
      <c r="K5300" s="0" t="n">
        <v>2015</v>
      </c>
      <c r="L5300" s="0" t="n">
        <v>108</v>
      </c>
      <c r="M5300" s="0" t="n">
        <v>3</v>
      </c>
      <c r="N5300" s="0" t="n">
        <v>61310</v>
      </c>
      <c r="O5300" s="0" t="n">
        <v>1140</v>
      </c>
      <c r="P5300" s="346" t="n">
        <v>0.56</v>
      </c>
      <c r="Q5300" s="346" t="str">
        <f aca="false">N5300&amp;" "&amp;O5300</f>
        <v>61310 1140</v>
      </c>
      <c r="R5300" s="346" t="str">
        <f aca="false">N5300&amp;" "&amp;M5300&amp;" "&amp;O5300</f>
        <v>61310 3 1140</v>
      </c>
    </row>
    <row r="5301" customFormat="false" ht="11.25" hidden="false" customHeight="true" outlineLevel="0" collapsed="false">
      <c r="K5301" s="0" t="n">
        <v>2015</v>
      </c>
      <c r="L5301" s="0" t="n">
        <v>108</v>
      </c>
      <c r="M5301" s="0" t="n">
        <v>3</v>
      </c>
      <c r="N5301" s="0" t="n">
        <v>61310</v>
      </c>
      <c r="O5301" s="0" t="n">
        <v>1150</v>
      </c>
      <c r="P5301" s="346" t="n">
        <v>2.46</v>
      </c>
      <c r="Q5301" s="346" t="str">
        <f aca="false">N5301&amp;" "&amp;O5301</f>
        <v>61310 1150</v>
      </c>
      <c r="R5301" s="346" t="str">
        <f aca="false">N5301&amp;" "&amp;M5301&amp;" "&amp;O5301</f>
        <v>61310 3 1150</v>
      </c>
    </row>
    <row r="5302" customFormat="false" ht="11.25" hidden="false" customHeight="true" outlineLevel="0" collapsed="false">
      <c r="K5302" s="0" t="n">
        <v>2015</v>
      </c>
      <c r="L5302" s="0" t="n">
        <v>108</v>
      </c>
      <c r="M5302" s="0" t="n">
        <v>3</v>
      </c>
      <c r="N5302" s="0" t="n">
        <v>61320</v>
      </c>
      <c r="O5302" s="0" t="n">
        <v>1120</v>
      </c>
      <c r="P5302" s="346" t="n">
        <v>0.25</v>
      </c>
      <c r="Q5302" s="346" t="str">
        <f aca="false">N5302&amp;" "&amp;O5302</f>
        <v>61320 1120</v>
      </c>
      <c r="R5302" s="346" t="str">
        <f aca="false">N5302&amp;" "&amp;M5302&amp;" "&amp;O5302</f>
        <v>61320 3 1120</v>
      </c>
    </row>
    <row r="5303" customFormat="false" ht="11.25" hidden="false" customHeight="true" outlineLevel="0" collapsed="false">
      <c r="K5303" s="0" t="n">
        <v>2015</v>
      </c>
      <c r="L5303" s="0" t="n">
        <v>108</v>
      </c>
      <c r="M5303" s="0" t="n">
        <v>3</v>
      </c>
      <c r="N5303" s="0" t="n">
        <v>61320</v>
      </c>
      <c r="O5303" s="0" t="n">
        <v>1122</v>
      </c>
      <c r="P5303" s="346" t="n">
        <v>2.66</v>
      </c>
      <c r="Q5303" s="346" t="str">
        <f aca="false">N5303&amp;" "&amp;O5303</f>
        <v>61320 1122</v>
      </c>
      <c r="R5303" s="346" t="str">
        <f aca="false">N5303&amp;" "&amp;M5303&amp;" "&amp;O5303</f>
        <v>61320 3 1122</v>
      </c>
    </row>
    <row r="5304" customFormat="false" ht="11.25" hidden="false" customHeight="true" outlineLevel="0" collapsed="false">
      <c r="K5304" s="0" t="n">
        <v>2015</v>
      </c>
      <c r="L5304" s="0" t="n">
        <v>108</v>
      </c>
      <c r="M5304" s="0" t="n">
        <v>3</v>
      </c>
      <c r="N5304" s="0" t="n">
        <v>61320</v>
      </c>
      <c r="O5304" s="0" t="n">
        <v>1140</v>
      </c>
      <c r="P5304" s="346" t="n">
        <v>1</v>
      </c>
      <c r="Q5304" s="346" t="str">
        <f aca="false">N5304&amp;" "&amp;O5304</f>
        <v>61320 1140</v>
      </c>
      <c r="R5304" s="346" t="str">
        <f aca="false">N5304&amp;" "&amp;M5304&amp;" "&amp;O5304</f>
        <v>61320 3 1140</v>
      </c>
    </row>
    <row r="5305" customFormat="false" ht="11.25" hidden="false" customHeight="true" outlineLevel="0" collapsed="false">
      <c r="K5305" s="0" t="n">
        <v>2015</v>
      </c>
      <c r="L5305" s="0" t="n">
        <v>108</v>
      </c>
      <c r="M5305" s="0" t="n">
        <v>3</v>
      </c>
      <c r="N5305" s="0" t="n">
        <v>61410</v>
      </c>
      <c r="O5305" s="0" t="n">
        <v>1126</v>
      </c>
      <c r="P5305" s="346" t="n">
        <v>3.13</v>
      </c>
      <c r="Q5305" s="346" t="str">
        <f aca="false">N5305&amp;" "&amp;O5305</f>
        <v>61410 1126</v>
      </c>
      <c r="R5305" s="346" t="str">
        <f aca="false">N5305&amp;" "&amp;M5305&amp;" "&amp;O5305</f>
        <v>61410 3 1126</v>
      </c>
    </row>
    <row r="5306" customFormat="false" ht="11.25" hidden="false" customHeight="true" outlineLevel="0" collapsed="false">
      <c r="K5306" s="0" t="n">
        <v>2015</v>
      </c>
      <c r="L5306" s="0" t="n">
        <v>108</v>
      </c>
      <c r="M5306" s="0" t="n">
        <v>3</v>
      </c>
      <c r="N5306" s="0" t="n">
        <v>61410</v>
      </c>
      <c r="O5306" s="0" t="n">
        <v>1127</v>
      </c>
      <c r="P5306" s="346" t="n">
        <v>5.3</v>
      </c>
      <c r="Q5306" s="346" t="str">
        <f aca="false">N5306&amp;" "&amp;O5306</f>
        <v>61410 1127</v>
      </c>
      <c r="R5306" s="346" t="str">
        <f aca="false">N5306&amp;" "&amp;M5306&amp;" "&amp;O5306</f>
        <v>61410 3 1127</v>
      </c>
    </row>
    <row r="5307" customFormat="false" ht="11.25" hidden="false" customHeight="true" outlineLevel="0" collapsed="false">
      <c r="K5307" s="0" t="n">
        <v>2015</v>
      </c>
      <c r="L5307" s="0" t="n">
        <v>108</v>
      </c>
      <c r="M5307" s="0" t="n">
        <v>3</v>
      </c>
      <c r="N5307" s="0" t="n">
        <v>61410</v>
      </c>
      <c r="O5307" s="0" t="n">
        <v>1150</v>
      </c>
      <c r="P5307" s="346" t="n">
        <v>10.93</v>
      </c>
      <c r="Q5307" s="346" t="str">
        <f aca="false">N5307&amp;" "&amp;O5307</f>
        <v>61410 1150</v>
      </c>
      <c r="R5307" s="346" t="str">
        <f aca="false">N5307&amp;" "&amp;M5307&amp;" "&amp;O5307</f>
        <v>61410 3 1150</v>
      </c>
    </row>
    <row r="5308" customFormat="false" ht="11.25" hidden="false" customHeight="true" outlineLevel="0" collapsed="false">
      <c r="K5308" s="0" t="n">
        <v>2015</v>
      </c>
      <c r="L5308" s="0" t="n">
        <v>108</v>
      </c>
      <c r="M5308" s="0" t="n">
        <v>9</v>
      </c>
      <c r="N5308" s="0" t="n">
        <v>61100</v>
      </c>
      <c r="O5308" s="0" t="n">
        <v>1120</v>
      </c>
      <c r="P5308" s="346" t="n">
        <v>42.95</v>
      </c>
      <c r="Q5308" s="346" t="str">
        <f aca="false">N5308&amp;" "&amp;O5308</f>
        <v>61100 1120</v>
      </c>
      <c r="R5308" s="346" t="str">
        <f aca="false">N5308&amp;" "&amp;M5308&amp;" "&amp;O5308</f>
        <v>61100 9 1120</v>
      </c>
    </row>
    <row r="5309" customFormat="false" ht="11.25" hidden="false" customHeight="true" outlineLevel="0" collapsed="false">
      <c r="K5309" s="0" t="n">
        <v>2015</v>
      </c>
      <c r="L5309" s="0" t="n">
        <v>108</v>
      </c>
      <c r="M5309" s="0" t="n">
        <v>9</v>
      </c>
      <c r="N5309" s="0" t="n">
        <v>61100</v>
      </c>
      <c r="O5309" s="0" t="n">
        <v>1140</v>
      </c>
      <c r="P5309" s="346" t="n">
        <v>2.42</v>
      </c>
      <c r="Q5309" s="346" t="str">
        <f aca="false">N5309&amp;" "&amp;O5309</f>
        <v>61100 1140</v>
      </c>
      <c r="R5309" s="346" t="str">
        <f aca="false">N5309&amp;" "&amp;M5309&amp;" "&amp;O5309</f>
        <v>61100 9 1140</v>
      </c>
    </row>
    <row r="5310" customFormat="false" ht="11.25" hidden="false" customHeight="true" outlineLevel="0" collapsed="false">
      <c r="K5310" s="0" t="n">
        <v>2015</v>
      </c>
      <c r="L5310" s="0" t="n">
        <v>108</v>
      </c>
      <c r="M5310" s="0" t="n">
        <v>9</v>
      </c>
      <c r="N5310" s="0" t="n">
        <v>61100</v>
      </c>
      <c r="O5310" s="0" t="n">
        <v>1150</v>
      </c>
      <c r="P5310" s="346" t="n">
        <v>3.1</v>
      </c>
      <c r="Q5310" s="346" t="str">
        <f aca="false">N5310&amp;" "&amp;O5310</f>
        <v>61100 1150</v>
      </c>
      <c r="R5310" s="346" t="str">
        <f aca="false">N5310&amp;" "&amp;M5310&amp;" "&amp;O5310</f>
        <v>61100 9 1150</v>
      </c>
    </row>
    <row r="5311" customFormat="false" ht="11.25" hidden="false" customHeight="true" outlineLevel="0" collapsed="false">
      <c r="K5311" s="0" t="n">
        <v>2015</v>
      </c>
      <c r="L5311" s="0" t="n">
        <v>108</v>
      </c>
      <c r="M5311" s="0" t="n">
        <v>9</v>
      </c>
      <c r="N5311" s="0" t="n">
        <v>61100</v>
      </c>
      <c r="O5311" s="0" t="n">
        <v>1151</v>
      </c>
      <c r="P5311" s="346" t="n">
        <v>16.49</v>
      </c>
      <c r="Q5311" s="346" t="str">
        <f aca="false">N5311&amp;" "&amp;O5311</f>
        <v>61100 1151</v>
      </c>
      <c r="R5311" s="346" t="str">
        <f aca="false">N5311&amp;" "&amp;M5311&amp;" "&amp;O5311</f>
        <v>61100 9 1151</v>
      </c>
    </row>
    <row r="5312" customFormat="false" ht="11.25" hidden="false" customHeight="true" outlineLevel="0" collapsed="false">
      <c r="K5312" s="0" t="n">
        <v>2015</v>
      </c>
      <c r="L5312" s="0" t="n">
        <v>108</v>
      </c>
      <c r="M5312" s="0" t="n">
        <v>9</v>
      </c>
      <c r="N5312" s="0" t="n">
        <v>61100</v>
      </c>
      <c r="O5312" s="0" t="n">
        <v>1520</v>
      </c>
      <c r="P5312" s="346" t="n">
        <v>1.2</v>
      </c>
      <c r="Q5312" s="346" t="str">
        <f aca="false">N5312&amp;" "&amp;O5312</f>
        <v>61100 1520</v>
      </c>
      <c r="R5312" s="346" t="str">
        <f aca="false">N5312&amp;" "&amp;M5312&amp;" "&amp;O5312</f>
        <v>61100 9 1520</v>
      </c>
    </row>
    <row r="5313" customFormat="false" ht="11.25" hidden="false" customHeight="true" outlineLevel="0" collapsed="false">
      <c r="K5313" s="0" t="n">
        <v>2015</v>
      </c>
      <c r="L5313" s="0" t="n">
        <v>108</v>
      </c>
      <c r="M5313" s="0" t="n">
        <v>9</v>
      </c>
      <c r="N5313" s="0" t="n">
        <v>61310</v>
      </c>
      <c r="O5313" s="0" t="n">
        <v>1120</v>
      </c>
      <c r="P5313" s="346" t="n">
        <v>0.5</v>
      </c>
      <c r="Q5313" s="346" t="str">
        <f aca="false">N5313&amp;" "&amp;O5313</f>
        <v>61310 1120</v>
      </c>
      <c r="R5313" s="346" t="str">
        <f aca="false">N5313&amp;" "&amp;M5313&amp;" "&amp;O5313</f>
        <v>61310 9 1120</v>
      </c>
    </row>
    <row r="5314" customFormat="false" ht="11.25" hidden="false" customHeight="true" outlineLevel="0" collapsed="false">
      <c r="K5314" s="0" t="n">
        <v>2015</v>
      </c>
      <c r="L5314" s="0" t="n">
        <v>108</v>
      </c>
      <c r="M5314" s="0" t="n">
        <v>9</v>
      </c>
      <c r="N5314" s="0" t="n">
        <v>61310</v>
      </c>
      <c r="O5314" s="0" t="n">
        <v>1150</v>
      </c>
      <c r="P5314" s="346" t="n">
        <v>1.5</v>
      </c>
      <c r="Q5314" s="346" t="str">
        <f aca="false">N5314&amp;" "&amp;O5314</f>
        <v>61310 1150</v>
      </c>
      <c r="R5314" s="346" t="str">
        <f aca="false">N5314&amp;" "&amp;M5314&amp;" "&amp;O5314</f>
        <v>61310 9 1150</v>
      </c>
    </row>
    <row r="5315" customFormat="false" ht="11.25" hidden="false" customHeight="true" outlineLevel="0" collapsed="false">
      <c r="K5315" s="0" t="n">
        <v>2015</v>
      </c>
      <c r="L5315" s="0" t="n">
        <v>108</v>
      </c>
      <c r="M5315" s="0" t="n">
        <v>9</v>
      </c>
      <c r="N5315" s="0" t="n">
        <v>62100</v>
      </c>
      <c r="O5315" s="0" t="n">
        <v>1111</v>
      </c>
      <c r="P5315" s="346" t="n">
        <v>7</v>
      </c>
      <c r="Q5315" s="346" t="str">
        <f aca="false">N5315&amp;" "&amp;O5315</f>
        <v>62100 1111</v>
      </c>
      <c r="R5315" s="346" t="str">
        <f aca="false">N5315&amp;" "&amp;M5315&amp;" "&amp;O5315</f>
        <v>62100 9 1111</v>
      </c>
    </row>
    <row r="5316" customFormat="false" ht="11.25" hidden="false" customHeight="true" outlineLevel="0" collapsed="false">
      <c r="K5316" s="0" t="n">
        <v>2015</v>
      </c>
      <c r="L5316" s="0" t="n">
        <v>108</v>
      </c>
      <c r="M5316" s="0" t="n">
        <v>9</v>
      </c>
      <c r="N5316" s="0" t="n">
        <v>62100</v>
      </c>
      <c r="O5316" s="0" t="n">
        <v>1112</v>
      </c>
      <c r="P5316" s="346" t="n">
        <v>1</v>
      </c>
      <c r="Q5316" s="346" t="str">
        <f aca="false">N5316&amp;" "&amp;O5316</f>
        <v>62100 1112</v>
      </c>
      <c r="R5316" s="346" t="str">
        <f aca="false">N5316&amp;" "&amp;M5316&amp;" "&amp;O5316</f>
        <v>62100 9 1112</v>
      </c>
    </row>
    <row r="5317" customFormat="false" ht="11.25" hidden="false" customHeight="true" outlineLevel="0" collapsed="false">
      <c r="K5317" s="0" t="n">
        <v>2015</v>
      </c>
      <c r="L5317" s="0" t="n">
        <v>108</v>
      </c>
      <c r="M5317" s="0" t="n">
        <v>9</v>
      </c>
      <c r="N5317" s="0" t="n">
        <v>62100</v>
      </c>
      <c r="O5317" s="0" t="n">
        <v>1113</v>
      </c>
      <c r="P5317" s="346" t="n">
        <v>2</v>
      </c>
      <c r="Q5317" s="346" t="str">
        <f aca="false">N5317&amp;" "&amp;O5317</f>
        <v>62100 1113</v>
      </c>
      <c r="R5317" s="346" t="str">
        <f aca="false">N5317&amp;" "&amp;M5317&amp;" "&amp;O5317</f>
        <v>62100 9 1113</v>
      </c>
    </row>
    <row r="5318" customFormat="false" ht="11.25" hidden="false" customHeight="true" outlineLevel="0" collapsed="false">
      <c r="K5318" s="0" t="n">
        <v>2015</v>
      </c>
      <c r="L5318" s="0" t="n">
        <v>108</v>
      </c>
      <c r="M5318" s="0" t="n">
        <v>9</v>
      </c>
      <c r="N5318" s="0" t="n">
        <v>62100</v>
      </c>
      <c r="O5318" s="0" t="n">
        <v>1130</v>
      </c>
      <c r="P5318" s="346" t="n">
        <v>4</v>
      </c>
      <c r="Q5318" s="346" t="str">
        <f aca="false">N5318&amp;" "&amp;O5318</f>
        <v>62100 1130</v>
      </c>
      <c r="R5318" s="346" t="str">
        <f aca="false">N5318&amp;" "&amp;M5318&amp;" "&amp;O5318</f>
        <v>62100 9 1130</v>
      </c>
    </row>
    <row r="5319" customFormat="false" ht="11.25" hidden="false" customHeight="true" outlineLevel="0" collapsed="false">
      <c r="K5319" s="0" t="n">
        <v>2015</v>
      </c>
      <c r="L5319" s="0" t="n">
        <v>109</v>
      </c>
      <c r="M5319" s="0" t="n">
        <v>9</v>
      </c>
      <c r="N5319" s="0" t="n">
        <v>64000</v>
      </c>
      <c r="O5319" s="0" t="n">
        <v>1160</v>
      </c>
      <c r="P5319" s="346" t="n">
        <v>6.8</v>
      </c>
      <c r="Q5319" s="346" t="str">
        <f aca="false">N5319&amp;" "&amp;O5319</f>
        <v>64000 1160</v>
      </c>
      <c r="R5319" s="346" t="str">
        <f aca="false">N5319&amp;" "&amp;M5319&amp;" "&amp;O5319</f>
        <v>64000 9 1160</v>
      </c>
    </row>
    <row r="5320" customFormat="false" ht="11.25" hidden="false" customHeight="true" outlineLevel="0" collapsed="false">
      <c r="K5320" s="0" t="n">
        <v>2015</v>
      </c>
      <c r="L5320" s="0" t="n">
        <v>109</v>
      </c>
      <c r="M5320" s="0" t="n">
        <v>9</v>
      </c>
      <c r="N5320" s="0" t="n">
        <v>64000</v>
      </c>
      <c r="O5320" s="0" t="n">
        <v>1190</v>
      </c>
      <c r="P5320" s="346" t="n">
        <v>27</v>
      </c>
      <c r="Q5320" s="346" t="str">
        <f aca="false">N5320&amp;" "&amp;O5320</f>
        <v>64000 1190</v>
      </c>
      <c r="R5320" s="346" t="str">
        <f aca="false">N5320&amp;" "&amp;M5320&amp;" "&amp;O5320</f>
        <v>64000 9 1190</v>
      </c>
    </row>
    <row r="5321" customFormat="false" ht="11.25" hidden="false" customHeight="true" outlineLevel="0" collapsed="false">
      <c r="K5321" s="0" t="n">
        <v>2015</v>
      </c>
      <c r="L5321" s="0" t="n">
        <v>109</v>
      </c>
      <c r="M5321" s="0" t="n">
        <v>9</v>
      </c>
      <c r="N5321" s="0" t="n">
        <v>65000</v>
      </c>
      <c r="O5321" s="0" t="n">
        <v>1110</v>
      </c>
      <c r="P5321" s="346" t="n">
        <v>2</v>
      </c>
      <c r="Q5321" s="346" t="str">
        <f aca="false">N5321&amp;" "&amp;O5321</f>
        <v>65000 1110</v>
      </c>
      <c r="R5321" s="346" t="str">
        <f aca="false">N5321&amp;" "&amp;M5321&amp;" "&amp;O5321</f>
        <v>65000 9 1110</v>
      </c>
    </row>
    <row r="5322" customFormat="false" ht="11.25" hidden="false" customHeight="true" outlineLevel="0" collapsed="false">
      <c r="K5322" s="0" t="n">
        <v>2015</v>
      </c>
      <c r="L5322" s="0" t="n">
        <v>109</v>
      </c>
      <c r="M5322" s="0" t="n">
        <v>9</v>
      </c>
      <c r="N5322" s="0" t="n">
        <v>65000</v>
      </c>
      <c r="O5322" s="0" t="n">
        <v>1130</v>
      </c>
      <c r="P5322" s="346" t="n">
        <v>0.85</v>
      </c>
      <c r="Q5322" s="346" t="str">
        <f aca="false">N5322&amp;" "&amp;O5322</f>
        <v>65000 1130</v>
      </c>
      <c r="R5322" s="346" t="str">
        <f aca="false">N5322&amp;" "&amp;M5322&amp;" "&amp;O5322</f>
        <v>65000 9 1130</v>
      </c>
    </row>
    <row r="5323" customFormat="false" ht="11.25" hidden="false" customHeight="true" outlineLevel="0" collapsed="false">
      <c r="K5323" s="0" t="n">
        <v>2015</v>
      </c>
      <c r="L5323" s="0" t="n">
        <v>109</v>
      </c>
      <c r="M5323" s="0" t="n">
        <v>9</v>
      </c>
      <c r="N5323" s="0" t="n">
        <v>65000</v>
      </c>
      <c r="O5323" s="0" t="n">
        <v>1140</v>
      </c>
      <c r="P5323" s="346" t="n">
        <v>28</v>
      </c>
      <c r="Q5323" s="346" t="str">
        <f aca="false">N5323&amp;" "&amp;O5323</f>
        <v>65000 1140</v>
      </c>
      <c r="R5323" s="346" t="str">
        <f aca="false">N5323&amp;" "&amp;M5323&amp;" "&amp;O5323</f>
        <v>65000 9 1140</v>
      </c>
    </row>
    <row r="5324" customFormat="false" ht="11.25" hidden="false" customHeight="true" outlineLevel="0" collapsed="false">
      <c r="K5324" s="0" t="n">
        <v>2015</v>
      </c>
      <c r="L5324" s="0" t="n">
        <v>109</v>
      </c>
      <c r="M5324" s="0" t="n">
        <v>9</v>
      </c>
      <c r="N5324" s="0" t="n">
        <v>65000</v>
      </c>
      <c r="O5324" s="0" t="n">
        <v>1150</v>
      </c>
      <c r="P5324" s="346" t="n">
        <v>0.5</v>
      </c>
      <c r="Q5324" s="346" t="str">
        <f aca="false">N5324&amp;" "&amp;O5324</f>
        <v>65000 1150</v>
      </c>
      <c r="R5324" s="346" t="str">
        <f aca="false">N5324&amp;" "&amp;M5324&amp;" "&amp;O5324</f>
        <v>65000 9 1150</v>
      </c>
    </row>
    <row r="5325" customFormat="false" ht="11.25" hidden="false" customHeight="true" outlineLevel="0" collapsed="false">
      <c r="K5325" s="0" t="n">
        <v>2015</v>
      </c>
      <c r="L5325" s="0" t="n">
        <v>109</v>
      </c>
      <c r="M5325" s="0" t="n">
        <v>9</v>
      </c>
      <c r="N5325" s="0" t="n">
        <v>65000</v>
      </c>
      <c r="O5325" s="0" t="n">
        <v>1170</v>
      </c>
      <c r="P5325" s="346" t="n">
        <v>0.45</v>
      </c>
      <c r="Q5325" s="346" t="str">
        <f aca="false">N5325&amp;" "&amp;O5325</f>
        <v>65000 1170</v>
      </c>
      <c r="R5325" s="346" t="str">
        <f aca="false">N5325&amp;" "&amp;M5325&amp;" "&amp;O5325</f>
        <v>65000 9 1170</v>
      </c>
    </row>
    <row r="5326" customFormat="false" ht="11.25" hidden="false" customHeight="true" outlineLevel="0" collapsed="false">
      <c r="K5326" s="0" t="n">
        <v>2015</v>
      </c>
      <c r="L5326" s="0" t="n">
        <v>109</v>
      </c>
      <c r="M5326" s="0" t="n">
        <v>9</v>
      </c>
      <c r="N5326" s="0" t="n">
        <v>65000</v>
      </c>
      <c r="O5326" s="0" t="n">
        <v>1190</v>
      </c>
      <c r="P5326" s="346" t="n">
        <v>18</v>
      </c>
      <c r="Q5326" s="346" t="str">
        <f aca="false">N5326&amp;" "&amp;O5326</f>
        <v>65000 1190</v>
      </c>
      <c r="R5326" s="346" t="str">
        <f aca="false">N5326&amp;" "&amp;M5326&amp;" "&amp;O5326</f>
        <v>65000 9 1190</v>
      </c>
    </row>
    <row r="5327" customFormat="false" ht="11.25" hidden="false" customHeight="true" outlineLevel="0" collapsed="false">
      <c r="K5327" s="0" t="n">
        <v>2015</v>
      </c>
      <c r="L5327" s="0" t="n">
        <v>109</v>
      </c>
      <c r="M5327" s="0" t="n">
        <v>9</v>
      </c>
      <c r="N5327" s="0" t="n">
        <v>68000</v>
      </c>
      <c r="O5327" s="0" t="n">
        <v>1110</v>
      </c>
      <c r="P5327" s="346" t="n">
        <v>1</v>
      </c>
      <c r="Q5327" s="346" t="str">
        <f aca="false">N5327&amp;" "&amp;O5327</f>
        <v>68000 1110</v>
      </c>
      <c r="R5327" s="346" t="str">
        <f aca="false">N5327&amp;" "&amp;M5327&amp;" "&amp;O5327</f>
        <v>68000 9 1110</v>
      </c>
    </row>
    <row r="5328" customFormat="false" ht="11.25" hidden="false" customHeight="true" outlineLevel="0" collapsed="false">
      <c r="K5328" s="0" t="n">
        <v>2015</v>
      </c>
      <c r="L5328" s="0" t="n">
        <v>109</v>
      </c>
      <c r="M5328" s="0" t="n">
        <v>9</v>
      </c>
      <c r="N5328" s="0" t="n">
        <v>68000</v>
      </c>
      <c r="O5328" s="0" t="n">
        <v>1120</v>
      </c>
      <c r="P5328" s="346" t="n">
        <v>3.25</v>
      </c>
      <c r="Q5328" s="346" t="str">
        <f aca="false">N5328&amp;" "&amp;O5328</f>
        <v>68000 1120</v>
      </c>
      <c r="R5328" s="346" t="str">
        <f aca="false">N5328&amp;" "&amp;M5328&amp;" "&amp;O5328</f>
        <v>68000 9 1120</v>
      </c>
    </row>
    <row r="5329" customFormat="false" ht="11.25" hidden="false" customHeight="true" outlineLevel="0" collapsed="false">
      <c r="K5329" s="0" t="n">
        <v>2015</v>
      </c>
      <c r="L5329" s="0" t="n">
        <v>109</v>
      </c>
      <c r="M5329" s="0" t="n">
        <v>9</v>
      </c>
      <c r="N5329" s="0" t="n">
        <v>68000</v>
      </c>
      <c r="O5329" s="0" t="n">
        <v>1133</v>
      </c>
      <c r="P5329" s="346" t="n">
        <v>5</v>
      </c>
      <c r="Q5329" s="346" t="str">
        <f aca="false">N5329&amp;" "&amp;O5329</f>
        <v>68000 1133</v>
      </c>
      <c r="R5329" s="346" t="str">
        <f aca="false">N5329&amp;" "&amp;M5329&amp;" "&amp;O5329</f>
        <v>68000 9 1133</v>
      </c>
    </row>
    <row r="5330" customFormat="false" ht="11.25" hidden="false" customHeight="true" outlineLevel="0" collapsed="false">
      <c r="K5330" s="0" t="n">
        <v>2015</v>
      </c>
      <c r="L5330" s="0" t="n">
        <v>109</v>
      </c>
      <c r="M5330" s="0" t="n">
        <v>9</v>
      </c>
      <c r="N5330" s="0" t="n">
        <v>68000</v>
      </c>
      <c r="O5330" s="0" t="n">
        <v>1141</v>
      </c>
      <c r="P5330" s="346" t="n">
        <v>4.5</v>
      </c>
      <c r="Q5330" s="346" t="str">
        <f aca="false">N5330&amp;" "&amp;O5330</f>
        <v>68000 1141</v>
      </c>
      <c r="R5330" s="346" t="str">
        <f aca="false">N5330&amp;" "&amp;M5330&amp;" "&amp;O5330</f>
        <v>68000 9 1141</v>
      </c>
    </row>
    <row r="5331" customFormat="false" ht="11.25" hidden="false" customHeight="true" outlineLevel="0" collapsed="false">
      <c r="K5331" s="0" t="n">
        <v>2015</v>
      </c>
      <c r="L5331" s="0" t="n">
        <v>109</v>
      </c>
      <c r="M5331" s="0" t="n">
        <v>2</v>
      </c>
      <c r="N5331" s="0" t="n">
        <v>61100</v>
      </c>
      <c r="O5331" s="0" t="n">
        <v>1120</v>
      </c>
      <c r="P5331" s="346" t="n">
        <v>146</v>
      </c>
      <c r="Q5331" s="346" t="str">
        <f aca="false">N5331&amp;" "&amp;O5331</f>
        <v>61100 1120</v>
      </c>
      <c r="R5331" s="346" t="str">
        <f aca="false">N5331&amp;" "&amp;M5331&amp;" "&amp;O5331</f>
        <v>61100 2 1120</v>
      </c>
    </row>
    <row r="5332" customFormat="false" ht="11.25" hidden="false" customHeight="true" outlineLevel="0" collapsed="false">
      <c r="K5332" s="0" t="n">
        <v>2015</v>
      </c>
      <c r="L5332" s="0" t="n">
        <v>109</v>
      </c>
      <c r="M5332" s="0" t="n">
        <v>2</v>
      </c>
      <c r="N5332" s="0" t="n">
        <v>61100</v>
      </c>
      <c r="O5332" s="0" t="n">
        <v>1151</v>
      </c>
      <c r="P5332" s="346" t="n">
        <v>44.5</v>
      </c>
      <c r="Q5332" s="346" t="str">
        <f aca="false">N5332&amp;" "&amp;O5332</f>
        <v>61100 1151</v>
      </c>
      <c r="R5332" s="346" t="str">
        <f aca="false">N5332&amp;" "&amp;M5332&amp;" "&amp;O5332</f>
        <v>61100 2 1151</v>
      </c>
    </row>
    <row r="5333" customFormat="false" ht="11.25" hidden="false" customHeight="true" outlineLevel="0" collapsed="false">
      <c r="K5333" s="0" t="n">
        <v>2015</v>
      </c>
      <c r="L5333" s="0" t="n">
        <v>109</v>
      </c>
      <c r="M5333" s="0" t="n">
        <v>2</v>
      </c>
      <c r="N5333" s="0" t="n">
        <v>61100</v>
      </c>
      <c r="O5333" s="0" t="n">
        <v>1520</v>
      </c>
      <c r="P5333" s="346" t="n">
        <v>8.82</v>
      </c>
      <c r="Q5333" s="346" t="str">
        <f aca="false">N5333&amp;" "&amp;O5333</f>
        <v>61100 1520</v>
      </c>
      <c r="R5333" s="346" t="str">
        <f aca="false">N5333&amp;" "&amp;M5333&amp;" "&amp;O5333</f>
        <v>61100 2 1520</v>
      </c>
    </row>
    <row r="5334" customFormat="false" ht="11.25" hidden="false" customHeight="true" outlineLevel="0" collapsed="false">
      <c r="K5334" s="0" t="n">
        <v>2015</v>
      </c>
      <c r="L5334" s="0" t="n">
        <v>109</v>
      </c>
      <c r="M5334" s="0" t="n">
        <v>2</v>
      </c>
      <c r="N5334" s="0" t="n">
        <v>61210</v>
      </c>
      <c r="O5334" s="0" t="n">
        <v>1120</v>
      </c>
      <c r="P5334" s="346" t="n">
        <v>5.5</v>
      </c>
      <c r="Q5334" s="346" t="str">
        <f aca="false">N5334&amp;" "&amp;O5334</f>
        <v>61210 1120</v>
      </c>
      <c r="R5334" s="346" t="str">
        <f aca="false">N5334&amp;" "&amp;M5334&amp;" "&amp;O5334</f>
        <v>61210 2 1120</v>
      </c>
    </row>
    <row r="5335" customFormat="false" ht="11.25" hidden="false" customHeight="true" outlineLevel="0" collapsed="false">
      <c r="K5335" s="0" t="n">
        <v>2015</v>
      </c>
      <c r="L5335" s="0" t="n">
        <v>109</v>
      </c>
      <c r="M5335" s="0" t="n">
        <v>2</v>
      </c>
      <c r="N5335" s="0" t="n">
        <v>61210</v>
      </c>
      <c r="O5335" s="0" t="n">
        <v>1150</v>
      </c>
      <c r="P5335" s="346" t="n">
        <v>1</v>
      </c>
      <c r="Q5335" s="346" t="str">
        <f aca="false">N5335&amp;" "&amp;O5335</f>
        <v>61210 1150</v>
      </c>
      <c r="R5335" s="346" t="str">
        <f aca="false">N5335&amp;" "&amp;M5335&amp;" "&amp;O5335</f>
        <v>61210 2 1150</v>
      </c>
    </row>
    <row r="5336" customFormat="false" ht="11.25" hidden="false" customHeight="true" outlineLevel="0" collapsed="false">
      <c r="K5336" s="0" t="n">
        <v>2015</v>
      </c>
      <c r="L5336" s="0" t="n">
        <v>109</v>
      </c>
      <c r="M5336" s="0" t="n">
        <v>2</v>
      </c>
      <c r="N5336" s="0" t="n">
        <v>61220</v>
      </c>
      <c r="O5336" s="0" t="n">
        <v>1130</v>
      </c>
      <c r="P5336" s="346" t="n">
        <v>1.2</v>
      </c>
      <c r="Q5336" s="346" t="str">
        <f aca="false">N5336&amp;" "&amp;O5336</f>
        <v>61220 1130</v>
      </c>
      <c r="R5336" s="346" t="str">
        <f aca="false">N5336&amp;" "&amp;M5336&amp;" "&amp;O5336</f>
        <v>61220 2 1130</v>
      </c>
    </row>
    <row r="5337" customFormat="false" ht="11.25" hidden="false" customHeight="true" outlineLevel="0" collapsed="false">
      <c r="K5337" s="0" t="n">
        <v>2015</v>
      </c>
      <c r="L5337" s="0" t="n">
        <v>109</v>
      </c>
      <c r="M5337" s="0" t="n">
        <v>2</v>
      </c>
      <c r="N5337" s="0" t="n">
        <v>61230</v>
      </c>
      <c r="O5337" s="0" t="n">
        <v>1120</v>
      </c>
      <c r="P5337" s="346" t="n">
        <v>0.31</v>
      </c>
      <c r="Q5337" s="346" t="str">
        <f aca="false">N5337&amp;" "&amp;O5337</f>
        <v>61230 1120</v>
      </c>
      <c r="R5337" s="346" t="str">
        <f aca="false">N5337&amp;" "&amp;M5337&amp;" "&amp;O5337</f>
        <v>61230 2 1120</v>
      </c>
    </row>
    <row r="5338" customFormat="false" ht="11.25" hidden="false" customHeight="true" outlineLevel="0" collapsed="false">
      <c r="K5338" s="0" t="n">
        <v>2015</v>
      </c>
      <c r="L5338" s="0" t="n">
        <v>109</v>
      </c>
      <c r="M5338" s="0" t="n">
        <v>2</v>
      </c>
      <c r="N5338" s="0" t="n">
        <v>61310</v>
      </c>
      <c r="O5338" s="0" t="n">
        <v>1110</v>
      </c>
      <c r="P5338" s="346" t="n">
        <v>1.15</v>
      </c>
      <c r="Q5338" s="346" t="str">
        <f aca="false">N5338&amp;" "&amp;O5338</f>
        <v>61310 1110</v>
      </c>
      <c r="R5338" s="346" t="str">
        <f aca="false">N5338&amp;" "&amp;M5338&amp;" "&amp;O5338</f>
        <v>61310 2 1110</v>
      </c>
    </row>
    <row r="5339" customFormat="false" ht="11.25" hidden="false" customHeight="true" outlineLevel="0" collapsed="false">
      <c r="K5339" s="0" t="n">
        <v>2015</v>
      </c>
      <c r="L5339" s="0" t="n">
        <v>109</v>
      </c>
      <c r="M5339" s="0" t="n">
        <v>2</v>
      </c>
      <c r="N5339" s="0" t="n">
        <v>61310</v>
      </c>
      <c r="O5339" s="0" t="n">
        <v>1120</v>
      </c>
      <c r="P5339" s="346" t="n">
        <v>5.45</v>
      </c>
      <c r="Q5339" s="346" t="str">
        <f aca="false">N5339&amp;" "&amp;O5339</f>
        <v>61310 1120</v>
      </c>
      <c r="R5339" s="346" t="str">
        <f aca="false">N5339&amp;" "&amp;M5339&amp;" "&amp;O5339</f>
        <v>61310 2 1120</v>
      </c>
    </row>
    <row r="5340" customFormat="false" ht="11.25" hidden="false" customHeight="true" outlineLevel="0" collapsed="false">
      <c r="K5340" s="0" t="n">
        <v>2015</v>
      </c>
      <c r="L5340" s="0" t="n">
        <v>109</v>
      </c>
      <c r="M5340" s="0" t="n">
        <v>2</v>
      </c>
      <c r="N5340" s="0" t="n">
        <v>61310</v>
      </c>
      <c r="O5340" s="0" t="n">
        <v>1150</v>
      </c>
      <c r="P5340" s="346" t="n">
        <v>1.57</v>
      </c>
      <c r="Q5340" s="346" t="str">
        <f aca="false">N5340&amp;" "&amp;O5340</f>
        <v>61310 1150</v>
      </c>
      <c r="R5340" s="346" t="str">
        <f aca="false">N5340&amp;" "&amp;M5340&amp;" "&amp;O5340</f>
        <v>61310 2 1150</v>
      </c>
    </row>
    <row r="5341" customFormat="false" ht="11.25" hidden="false" customHeight="true" outlineLevel="0" collapsed="false">
      <c r="K5341" s="0" t="n">
        <v>2015</v>
      </c>
      <c r="L5341" s="0" t="n">
        <v>109</v>
      </c>
      <c r="M5341" s="0" t="n">
        <v>2</v>
      </c>
      <c r="N5341" s="0" t="n">
        <v>61320</v>
      </c>
      <c r="O5341" s="0" t="n">
        <v>1122</v>
      </c>
      <c r="P5341" s="346" t="n">
        <v>2.93</v>
      </c>
      <c r="Q5341" s="346" t="str">
        <f aca="false">N5341&amp;" "&amp;O5341</f>
        <v>61320 1122</v>
      </c>
      <c r="R5341" s="346" t="str">
        <f aca="false">N5341&amp;" "&amp;M5341&amp;" "&amp;O5341</f>
        <v>61320 2 1122</v>
      </c>
    </row>
    <row r="5342" customFormat="false" ht="11.25" hidden="false" customHeight="true" outlineLevel="0" collapsed="false">
      <c r="K5342" s="0" t="n">
        <v>2015</v>
      </c>
      <c r="L5342" s="0" t="n">
        <v>109</v>
      </c>
      <c r="M5342" s="0" t="n">
        <v>2</v>
      </c>
      <c r="N5342" s="0" t="n">
        <v>61320</v>
      </c>
      <c r="O5342" s="0" t="n">
        <v>1140</v>
      </c>
      <c r="P5342" s="346" t="n">
        <v>2</v>
      </c>
      <c r="Q5342" s="346" t="str">
        <f aca="false">N5342&amp;" "&amp;O5342</f>
        <v>61320 1140</v>
      </c>
      <c r="R5342" s="346" t="str">
        <f aca="false">N5342&amp;" "&amp;M5342&amp;" "&amp;O5342</f>
        <v>61320 2 1140</v>
      </c>
    </row>
    <row r="5343" customFormat="false" ht="11.25" hidden="false" customHeight="true" outlineLevel="0" collapsed="false">
      <c r="K5343" s="0" t="n">
        <v>2015</v>
      </c>
      <c r="L5343" s="0" t="n">
        <v>109</v>
      </c>
      <c r="M5343" s="0" t="n">
        <v>2</v>
      </c>
      <c r="N5343" s="0" t="n">
        <v>61410</v>
      </c>
      <c r="O5343" s="0" t="n">
        <v>1126</v>
      </c>
      <c r="P5343" s="346" t="n">
        <v>3</v>
      </c>
      <c r="Q5343" s="346" t="str">
        <f aca="false">N5343&amp;" "&amp;O5343</f>
        <v>61410 1126</v>
      </c>
      <c r="R5343" s="346" t="str">
        <f aca="false">N5343&amp;" "&amp;M5343&amp;" "&amp;O5343</f>
        <v>61410 2 1126</v>
      </c>
    </row>
    <row r="5344" customFormat="false" ht="11.25" hidden="false" customHeight="true" outlineLevel="0" collapsed="false">
      <c r="K5344" s="0" t="n">
        <v>2015</v>
      </c>
      <c r="L5344" s="0" t="n">
        <v>109</v>
      </c>
      <c r="M5344" s="0" t="n">
        <v>2</v>
      </c>
      <c r="N5344" s="0" t="n">
        <v>61410</v>
      </c>
      <c r="O5344" s="0" t="n">
        <v>1127</v>
      </c>
      <c r="P5344" s="346" t="n">
        <v>4</v>
      </c>
      <c r="Q5344" s="346" t="str">
        <f aca="false">N5344&amp;" "&amp;O5344</f>
        <v>61410 1127</v>
      </c>
      <c r="R5344" s="346" t="str">
        <f aca="false">N5344&amp;" "&amp;M5344&amp;" "&amp;O5344</f>
        <v>61410 2 1127</v>
      </c>
    </row>
    <row r="5345" customFormat="false" ht="11.25" hidden="false" customHeight="true" outlineLevel="0" collapsed="false">
      <c r="K5345" s="0" t="n">
        <v>2015</v>
      </c>
      <c r="L5345" s="0" t="n">
        <v>109</v>
      </c>
      <c r="M5345" s="0" t="n">
        <v>2</v>
      </c>
      <c r="N5345" s="0" t="n">
        <v>61410</v>
      </c>
      <c r="O5345" s="0" t="n">
        <v>1140</v>
      </c>
      <c r="P5345" s="346" t="n">
        <v>0.5</v>
      </c>
      <c r="Q5345" s="346" t="str">
        <f aca="false">N5345&amp;" "&amp;O5345</f>
        <v>61410 1140</v>
      </c>
      <c r="R5345" s="346" t="str">
        <f aca="false">N5345&amp;" "&amp;M5345&amp;" "&amp;O5345</f>
        <v>61410 2 1140</v>
      </c>
    </row>
    <row r="5346" customFormat="false" ht="11.25" hidden="false" customHeight="true" outlineLevel="0" collapsed="false">
      <c r="K5346" s="0" t="n">
        <v>2015</v>
      </c>
      <c r="L5346" s="0" t="n">
        <v>109</v>
      </c>
      <c r="M5346" s="0" t="n">
        <v>2</v>
      </c>
      <c r="N5346" s="0" t="n">
        <v>61410</v>
      </c>
      <c r="O5346" s="0" t="n">
        <v>1150</v>
      </c>
      <c r="P5346" s="346" t="n">
        <v>7.5</v>
      </c>
      <c r="Q5346" s="346" t="str">
        <f aca="false">N5346&amp;" "&amp;O5346</f>
        <v>61410 1150</v>
      </c>
      <c r="R5346" s="346" t="str">
        <f aca="false">N5346&amp;" "&amp;M5346&amp;" "&amp;O5346</f>
        <v>61410 2 1150</v>
      </c>
    </row>
    <row r="5347" customFormat="false" ht="11.25" hidden="false" customHeight="true" outlineLevel="0" collapsed="false">
      <c r="K5347" s="0" t="n">
        <v>2015</v>
      </c>
      <c r="L5347" s="0" t="n">
        <v>109</v>
      </c>
      <c r="M5347" s="0" t="n">
        <v>3</v>
      </c>
      <c r="N5347" s="0" t="n">
        <v>61100</v>
      </c>
      <c r="O5347" s="0" t="n">
        <v>1120</v>
      </c>
      <c r="P5347" s="346" t="n">
        <v>81.78</v>
      </c>
      <c r="Q5347" s="346" t="str">
        <f aca="false">N5347&amp;" "&amp;O5347</f>
        <v>61100 1120</v>
      </c>
      <c r="R5347" s="346" t="str">
        <f aca="false">N5347&amp;" "&amp;M5347&amp;" "&amp;O5347</f>
        <v>61100 3 1120</v>
      </c>
    </row>
    <row r="5348" customFormat="false" ht="11.25" hidden="false" customHeight="true" outlineLevel="0" collapsed="false">
      <c r="K5348" s="0" t="n">
        <v>2015</v>
      </c>
      <c r="L5348" s="0" t="n">
        <v>109</v>
      </c>
      <c r="M5348" s="0" t="n">
        <v>3</v>
      </c>
      <c r="N5348" s="0" t="n">
        <v>61100</v>
      </c>
      <c r="O5348" s="0" t="n">
        <v>1151</v>
      </c>
      <c r="P5348" s="346" t="n">
        <v>16.3</v>
      </c>
      <c r="Q5348" s="346" t="str">
        <f aca="false">N5348&amp;" "&amp;O5348</f>
        <v>61100 1151</v>
      </c>
      <c r="R5348" s="346" t="str">
        <f aca="false">N5348&amp;" "&amp;M5348&amp;" "&amp;O5348</f>
        <v>61100 3 1151</v>
      </c>
    </row>
    <row r="5349" customFormat="false" ht="11.25" hidden="false" customHeight="true" outlineLevel="0" collapsed="false">
      <c r="K5349" s="0" t="n">
        <v>2015</v>
      </c>
      <c r="L5349" s="0" t="n">
        <v>109</v>
      </c>
      <c r="M5349" s="0" t="n">
        <v>3</v>
      </c>
      <c r="N5349" s="0" t="n">
        <v>61100</v>
      </c>
      <c r="O5349" s="0" t="n">
        <v>1520</v>
      </c>
      <c r="P5349" s="346" t="n">
        <v>4.75</v>
      </c>
      <c r="Q5349" s="346" t="str">
        <f aca="false">N5349&amp;" "&amp;O5349</f>
        <v>61100 1520</v>
      </c>
      <c r="R5349" s="346" t="str">
        <f aca="false">N5349&amp;" "&amp;M5349&amp;" "&amp;O5349</f>
        <v>61100 3 1520</v>
      </c>
    </row>
    <row r="5350" customFormat="false" ht="11.25" hidden="false" customHeight="true" outlineLevel="0" collapsed="false">
      <c r="K5350" s="0" t="n">
        <v>2015</v>
      </c>
      <c r="L5350" s="0" t="n">
        <v>109</v>
      </c>
      <c r="M5350" s="0" t="n">
        <v>3</v>
      </c>
      <c r="N5350" s="0" t="n">
        <v>61210</v>
      </c>
      <c r="O5350" s="0" t="n">
        <v>1120</v>
      </c>
      <c r="P5350" s="346" t="n">
        <v>5.4</v>
      </c>
      <c r="Q5350" s="346" t="str">
        <f aca="false">N5350&amp;" "&amp;O5350</f>
        <v>61210 1120</v>
      </c>
      <c r="R5350" s="346" t="str">
        <f aca="false">N5350&amp;" "&amp;M5350&amp;" "&amp;O5350</f>
        <v>61210 3 1120</v>
      </c>
    </row>
    <row r="5351" customFormat="false" ht="11.25" hidden="false" customHeight="true" outlineLevel="0" collapsed="false">
      <c r="K5351" s="0" t="n">
        <v>2015</v>
      </c>
      <c r="L5351" s="0" t="n">
        <v>109</v>
      </c>
      <c r="M5351" s="0" t="n">
        <v>3</v>
      </c>
      <c r="N5351" s="0" t="n">
        <v>61210</v>
      </c>
      <c r="O5351" s="0" t="n">
        <v>1140</v>
      </c>
      <c r="P5351" s="346" t="n">
        <v>2.1</v>
      </c>
      <c r="Q5351" s="346" t="str">
        <f aca="false">N5351&amp;" "&amp;O5351</f>
        <v>61210 1140</v>
      </c>
      <c r="R5351" s="346" t="str">
        <f aca="false">N5351&amp;" "&amp;M5351&amp;" "&amp;O5351</f>
        <v>61210 3 1140</v>
      </c>
    </row>
    <row r="5352" customFormat="false" ht="11.25" hidden="false" customHeight="true" outlineLevel="0" collapsed="false">
      <c r="K5352" s="0" t="n">
        <v>2015</v>
      </c>
      <c r="L5352" s="0" t="n">
        <v>109</v>
      </c>
      <c r="M5352" s="0" t="n">
        <v>3</v>
      </c>
      <c r="N5352" s="0" t="n">
        <v>61210</v>
      </c>
      <c r="O5352" s="0" t="n">
        <v>1150</v>
      </c>
      <c r="P5352" s="346" t="n">
        <v>2</v>
      </c>
      <c r="Q5352" s="346" t="str">
        <f aca="false">N5352&amp;" "&amp;O5352</f>
        <v>61210 1150</v>
      </c>
      <c r="R5352" s="346" t="str">
        <f aca="false">N5352&amp;" "&amp;M5352&amp;" "&amp;O5352</f>
        <v>61210 3 1150</v>
      </c>
    </row>
    <row r="5353" customFormat="false" ht="11.25" hidden="false" customHeight="true" outlineLevel="0" collapsed="false">
      <c r="K5353" s="0" t="n">
        <v>2015</v>
      </c>
      <c r="L5353" s="0" t="n">
        <v>109</v>
      </c>
      <c r="M5353" s="0" t="n">
        <v>3</v>
      </c>
      <c r="N5353" s="0" t="n">
        <v>61220</v>
      </c>
      <c r="O5353" s="0" t="n">
        <v>1130</v>
      </c>
      <c r="P5353" s="346" t="n">
        <v>1.2</v>
      </c>
      <c r="Q5353" s="346" t="str">
        <f aca="false">N5353&amp;" "&amp;O5353</f>
        <v>61220 1130</v>
      </c>
      <c r="R5353" s="346" t="str">
        <f aca="false">N5353&amp;" "&amp;M5353&amp;" "&amp;O5353</f>
        <v>61220 3 1130</v>
      </c>
    </row>
    <row r="5354" customFormat="false" ht="11.25" hidden="false" customHeight="true" outlineLevel="0" collapsed="false">
      <c r="K5354" s="0" t="n">
        <v>2015</v>
      </c>
      <c r="L5354" s="0" t="n">
        <v>109</v>
      </c>
      <c r="M5354" s="0" t="n">
        <v>3</v>
      </c>
      <c r="N5354" s="0" t="n">
        <v>61230</v>
      </c>
      <c r="O5354" s="0" t="n">
        <v>1120</v>
      </c>
      <c r="P5354" s="346" t="n">
        <v>0.03</v>
      </c>
      <c r="Q5354" s="346" t="str">
        <f aca="false">N5354&amp;" "&amp;O5354</f>
        <v>61230 1120</v>
      </c>
      <c r="R5354" s="346" t="str">
        <f aca="false">N5354&amp;" "&amp;M5354&amp;" "&amp;O5354</f>
        <v>61230 3 1120</v>
      </c>
    </row>
    <row r="5355" customFormat="false" ht="11.25" hidden="false" customHeight="true" outlineLevel="0" collapsed="false">
      <c r="K5355" s="0" t="n">
        <v>2015</v>
      </c>
      <c r="L5355" s="0" t="n">
        <v>109</v>
      </c>
      <c r="M5355" s="0" t="n">
        <v>3</v>
      </c>
      <c r="N5355" s="0" t="n">
        <v>61310</v>
      </c>
      <c r="O5355" s="0" t="n">
        <v>1110</v>
      </c>
      <c r="P5355" s="346" t="n">
        <v>0.85</v>
      </c>
      <c r="Q5355" s="346" t="str">
        <f aca="false">N5355&amp;" "&amp;O5355</f>
        <v>61310 1110</v>
      </c>
      <c r="R5355" s="346" t="str">
        <f aca="false">N5355&amp;" "&amp;M5355&amp;" "&amp;O5355</f>
        <v>61310 3 1110</v>
      </c>
    </row>
    <row r="5356" customFormat="false" ht="11.25" hidden="false" customHeight="true" outlineLevel="0" collapsed="false">
      <c r="K5356" s="0" t="n">
        <v>2015</v>
      </c>
      <c r="L5356" s="0" t="n">
        <v>109</v>
      </c>
      <c r="M5356" s="0" t="n">
        <v>3</v>
      </c>
      <c r="N5356" s="0" t="n">
        <v>61310</v>
      </c>
      <c r="O5356" s="0" t="n">
        <v>1120</v>
      </c>
      <c r="P5356" s="346" t="n">
        <v>1.7</v>
      </c>
      <c r="Q5356" s="346" t="str">
        <f aca="false">N5356&amp;" "&amp;O5356</f>
        <v>61310 1120</v>
      </c>
      <c r="R5356" s="346" t="str">
        <f aca="false">N5356&amp;" "&amp;M5356&amp;" "&amp;O5356</f>
        <v>61310 3 1120</v>
      </c>
    </row>
    <row r="5357" customFormat="false" ht="11.25" hidden="false" customHeight="true" outlineLevel="0" collapsed="false">
      <c r="K5357" s="0" t="n">
        <v>2015</v>
      </c>
      <c r="L5357" s="0" t="n">
        <v>109</v>
      </c>
      <c r="M5357" s="0" t="n">
        <v>3</v>
      </c>
      <c r="N5357" s="0" t="n">
        <v>61310</v>
      </c>
      <c r="O5357" s="0" t="n">
        <v>1150</v>
      </c>
      <c r="P5357" s="346" t="n">
        <v>1.25</v>
      </c>
      <c r="Q5357" s="346" t="str">
        <f aca="false">N5357&amp;" "&amp;O5357</f>
        <v>61310 1150</v>
      </c>
      <c r="R5357" s="346" t="str">
        <f aca="false">N5357&amp;" "&amp;M5357&amp;" "&amp;O5357</f>
        <v>61310 3 1150</v>
      </c>
    </row>
    <row r="5358" customFormat="false" ht="11.25" hidden="false" customHeight="true" outlineLevel="0" collapsed="false">
      <c r="K5358" s="0" t="n">
        <v>2015</v>
      </c>
      <c r="L5358" s="0" t="n">
        <v>109</v>
      </c>
      <c r="M5358" s="0" t="n">
        <v>3</v>
      </c>
      <c r="N5358" s="0" t="n">
        <v>61320</v>
      </c>
      <c r="O5358" s="0" t="n">
        <v>1122</v>
      </c>
      <c r="P5358" s="346" t="n">
        <v>1.05</v>
      </c>
      <c r="Q5358" s="346" t="str">
        <f aca="false">N5358&amp;" "&amp;O5358</f>
        <v>61320 1122</v>
      </c>
      <c r="R5358" s="346" t="str">
        <f aca="false">N5358&amp;" "&amp;M5358&amp;" "&amp;O5358</f>
        <v>61320 3 1122</v>
      </c>
    </row>
    <row r="5359" customFormat="false" ht="11.25" hidden="false" customHeight="true" outlineLevel="0" collapsed="false">
      <c r="K5359" s="0" t="n">
        <v>2015</v>
      </c>
      <c r="L5359" s="0" t="n">
        <v>109</v>
      </c>
      <c r="M5359" s="0" t="n">
        <v>3</v>
      </c>
      <c r="N5359" s="0" t="n">
        <v>61320</v>
      </c>
      <c r="O5359" s="0" t="n">
        <v>1140</v>
      </c>
      <c r="P5359" s="346" t="n">
        <v>1</v>
      </c>
      <c r="Q5359" s="346" t="str">
        <f aca="false">N5359&amp;" "&amp;O5359</f>
        <v>61320 1140</v>
      </c>
      <c r="R5359" s="346" t="str">
        <f aca="false">N5359&amp;" "&amp;M5359&amp;" "&amp;O5359</f>
        <v>61320 3 1140</v>
      </c>
    </row>
    <row r="5360" customFormat="false" ht="11.25" hidden="false" customHeight="true" outlineLevel="0" collapsed="false">
      <c r="K5360" s="0" t="n">
        <v>2015</v>
      </c>
      <c r="L5360" s="0" t="n">
        <v>109</v>
      </c>
      <c r="M5360" s="0" t="n">
        <v>3</v>
      </c>
      <c r="N5360" s="0" t="n">
        <v>61410</v>
      </c>
      <c r="O5360" s="0" t="n">
        <v>1126</v>
      </c>
      <c r="P5360" s="346" t="n">
        <v>1</v>
      </c>
      <c r="Q5360" s="346" t="str">
        <f aca="false">N5360&amp;" "&amp;O5360</f>
        <v>61410 1126</v>
      </c>
      <c r="R5360" s="346" t="str">
        <f aca="false">N5360&amp;" "&amp;M5360&amp;" "&amp;O5360</f>
        <v>61410 3 1126</v>
      </c>
    </row>
    <row r="5361" customFormat="false" ht="11.25" hidden="false" customHeight="true" outlineLevel="0" collapsed="false">
      <c r="K5361" s="0" t="n">
        <v>2015</v>
      </c>
      <c r="L5361" s="0" t="n">
        <v>109</v>
      </c>
      <c r="M5361" s="0" t="n">
        <v>3</v>
      </c>
      <c r="N5361" s="0" t="n">
        <v>61410</v>
      </c>
      <c r="O5361" s="0" t="n">
        <v>1127</v>
      </c>
      <c r="P5361" s="346" t="n">
        <v>2.2</v>
      </c>
      <c r="Q5361" s="346" t="str">
        <f aca="false">N5361&amp;" "&amp;O5361</f>
        <v>61410 1127</v>
      </c>
      <c r="R5361" s="346" t="str">
        <f aca="false">N5361&amp;" "&amp;M5361&amp;" "&amp;O5361</f>
        <v>61410 3 1127</v>
      </c>
    </row>
    <row r="5362" customFormat="false" ht="11.25" hidden="false" customHeight="true" outlineLevel="0" collapsed="false">
      <c r="K5362" s="0" t="n">
        <v>2015</v>
      </c>
      <c r="L5362" s="0" t="n">
        <v>109</v>
      </c>
      <c r="M5362" s="0" t="n">
        <v>3</v>
      </c>
      <c r="N5362" s="0" t="n">
        <v>61410</v>
      </c>
      <c r="O5362" s="0" t="n">
        <v>1140</v>
      </c>
      <c r="P5362" s="346" t="n">
        <v>0.15</v>
      </c>
      <c r="Q5362" s="346" t="str">
        <f aca="false">N5362&amp;" "&amp;O5362</f>
        <v>61410 1140</v>
      </c>
      <c r="R5362" s="346" t="str">
        <f aca="false">N5362&amp;" "&amp;M5362&amp;" "&amp;O5362</f>
        <v>61410 3 1140</v>
      </c>
    </row>
    <row r="5363" customFormat="false" ht="11.25" hidden="false" customHeight="true" outlineLevel="0" collapsed="false">
      <c r="K5363" s="0" t="n">
        <v>2015</v>
      </c>
      <c r="L5363" s="0" t="n">
        <v>109</v>
      </c>
      <c r="M5363" s="0" t="n">
        <v>3</v>
      </c>
      <c r="N5363" s="0" t="n">
        <v>61410</v>
      </c>
      <c r="O5363" s="0" t="n">
        <v>1150</v>
      </c>
      <c r="P5363" s="346" t="n">
        <v>6.1</v>
      </c>
      <c r="Q5363" s="346" t="str">
        <f aca="false">N5363&amp;" "&amp;O5363</f>
        <v>61410 1150</v>
      </c>
      <c r="R5363" s="346" t="str">
        <f aca="false">N5363&amp;" "&amp;M5363&amp;" "&amp;O5363</f>
        <v>61410 3 1150</v>
      </c>
    </row>
    <row r="5364" customFormat="false" ht="11.25" hidden="false" customHeight="true" outlineLevel="0" collapsed="false">
      <c r="K5364" s="0" t="n">
        <v>2015</v>
      </c>
      <c r="L5364" s="0" t="n">
        <v>109</v>
      </c>
      <c r="M5364" s="0" t="n">
        <v>9</v>
      </c>
      <c r="N5364" s="0" t="n">
        <v>61100</v>
      </c>
      <c r="O5364" s="0" t="n">
        <v>1120</v>
      </c>
      <c r="P5364" s="346" t="n">
        <v>3.75</v>
      </c>
      <c r="Q5364" s="346" t="str">
        <f aca="false">N5364&amp;" "&amp;O5364</f>
        <v>61100 1120</v>
      </c>
      <c r="R5364" s="346" t="str">
        <f aca="false">N5364&amp;" "&amp;M5364&amp;" "&amp;O5364</f>
        <v>61100 9 1120</v>
      </c>
    </row>
    <row r="5365" customFormat="false" ht="11.25" hidden="false" customHeight="true" outlineLevel="0" collapsed="false">
      <c r="K5365" s="0" t="n">
        <v>2015</v>
      </c>
      <c r="L5365" s="0" t="n">
        <v>109</v>
      </c>
      <c r="M5365" s="0" t="n">
        <v>9</v>
      </c>
      <c r="N5365" s="0" t="n">
        <v>61100</v>
      </c>
      <c r="O5365" s="0" t="n">
        <v>1140</v>
      </c>
      <c r="P5365" s="346" t="n">
        <v>2.5</v>
      </c>
      <c r="Q5365" s="346" t="str">
        <f aca="false">N5365&amp;" "&amp;O5365</f>
        <v>61100 1140</v>
      </c>
      <c r="R5365" s="346" t="str">
        <f aca="false">N5365&amp;" "&amp;M5365&amp;" "&amp;O5365</f>
        <v>61100 9 1140</v>
      </c>
    </row>
    <row r="5366" customFormat="false" ht="11.25" hidden="false" customHeight="true" outlineLevel="0" collapsed="false">
      <c r="K5366" s="0" t="n">
        <v>2015</v>
      </c>
      <c r="L5366" s="0" t="n">
        <v>109</v>
      </c>
      <c r="M5366" s="0" t="n">
        <v>9</v>
      </c>
      <c r="N5366" s="0" t="n">
        <v>62100</v>
      </c>
      <c r="O5366" s="0" t="n">
        <v>1110</v>
      </c>
      <c r="P5366" s="346" t="n">
        <v>1.27</v>
      </c>
      <c r="Q5366" s="346" t="str">
        <f aca="false">N5366&amp;" "&amp;O5366</f>
        <v>62100 1110</v>
      </c>
      <c r="R5366" s="346" t="str">
        <f aca="false">N5366&amp;" "&amp;M5366&amp;" "&amp;O5366</f>
        <v>62100 9 1110</v>
      </c>
    </row>
    <row r="5367" customFormat="false" ht="11.25" hidden="false" customHeight="true" outlineLevel="0" collapsed="false">
      <c r="K5367" s="0" t="n">
        <v>2015</v>
      </c>
      <c r="L5367" s="0" t="n">
        <v>109</v>
      </c>
      <c r="M5367" s="0" t="n">
        <v>9</v>
      </c>
      <c r="N5367" s="0" t="n">
        <v>62100</v>
      </c>
      <c r="O5367" s="0" t="n">
        <v>1111</v>
      </c>
      <c r="P5367" s="346" t="n">
        <v>7</v>
      </c>
      <c r="Q5367" s="346" t="str">
        <f aca="false">N5367&amp;" "&amp;O5367</f>
        <v>62100 1111</v>
      </c>
      <c r="R5367" s="346" t="str">
        <f aca="false">N5367&amp;" "&amp;M5367&amp;" "&amp;O5367</f>
        <v>62100 9 1111</v>
      </c>
    </row>
    <row r="5368" customFormat="false" ht="11.25" hidden="false" customHeight="true" outlineLevel="0" collapsed="false">
      <c r="K5368" s="0" t="n">
        <v>2015</v>
      </c>
      <c r="L5368" s="0" t="n">
        <v>109</v>
      </c>
      <c r="M5368" s="0" t="n">
        <v>9</v>
      </c>
      <c r="N5368" s="0" t="n">
        <v>62100</v>
      </c>
      <c r="O5368" s="0" t="n">
        <v>1112</v>
      </c>
      <c r="P5368" s="346" t="n">
        <v>1</v>
      </c>
      <c r="Q5368" s="346" t="str">
        <f aca="false">N5368&amp;" "&amp;O5368</f>
        <v>62100 1112</v>
      </c>
      <c r="R5368" s="346" t="str">
        <f aca="false">N5368&amp;" "&amp;M5368&amp;" "&amp;O5368</f>
        <v>62100 9 1112</v>
      </c>
    </row>
    <row r="5369" customFormat="false" ht="11.25" hidden="false" customHeight="true" outlineLevel="0" collapsed="false">
      <c r="K5369" s="0" t="n">
        <v>2015</v>
      </c>
      <c r="L5369" s="0" t="n">
        <v>109</v>
      </c>
      <c r="M5369" s="0" t="n">
        <v>9</v>
      </c>
      <c r="N5369" s="0" t="n">
        <v>62100</v>
      </c>
      <c r="O5369" s="0" t="n">
        <v>1113</v>
      </c>
      <c r="P5369" s="346" t="n">
        <v>1.26</v>
      </c>
      <c r="Q5369" s="346" t="str">
        <f aca="false">N5369&amp;" "&amp;O5369</f>
        <v>62100 1113</v>
      </c>
      <c r="R5369" s="346" t="str">
        <f aca="false">N5369&amp;" "&amp;M5369&amp;" "&amp;O5369</f>
        <v>62100 9 1113</v>
      </c>
    </row>
    <row r="5370" customFormat="false" ht="11.25" hidden="false" customHeight="true" outlineLevel="0" collapsed="false">
      <c r="K5370" s="0" t="n">
        <v>2015</v>
      </c>
      <c r="L5370" s="0" t="n">
        <v>109</v>
      </c>
      <c r="M5370" s="0" t="n">
        <v>9</v>
      </c>
      <c r="N5370" s="0" t="n">
        <v>62100</v>
      </c>
      <c r="O5370" s="0" t="n">
        <v>1130</v>
      </c>
      <c r="P5370" s="346" t="n">
        <v>0.8</v>
      </c>
      <c r="Q5370" s="346" t="str">
        <f aca="false">N5370&amp;" "&amp;O5370</f>
        <v>62100 1130</v>
      </c>
      <c r="R5370" s="346" t="str">
        <f aca="false">N5370&amp;" "&amp;M5370&amp;" "&amp;O5370</f>
        <v>62100 9 1130</v>
      </c>
    </row>
    <row r="5371" customFormat="false" ht="11.25" hidden="false" customHeight="true" outlineLevel="0" collapsed="false">
      <c r="K5371" s="0" t="n">
        <v>2015</v>
      </c>
      <c r="L5371" s="0" t="n">
        <v>109</v>
      </c>
      <c r="M5371" s="0" t="n">
        <v>9</v>
      </c>
      <c r="N5371" s="0" t="n">
        <v>62100</v>
      </c>
      <c r="O5371" s="0" t="n">
        <v>1140</v>
      </c>
      <c r="P5371" s="346" t="n">
        <v>6</v>
      </c>
      <c r="Q5371" s="346" t="str">
        <f aca="false">N5371&amp;" "&amp;O5371</f>
        <v>62100 1140</v>
      </c>
      <c r="R5371" s="346" t="str">
        <f aca="false">N5371&amp;" "&amp;M5371&amp;" "&amp;O5371</f>
        <v>62100 9 1140</v>
      </c>
    </row>
    <row r="5372" customFormat="false" ht="11.25" hidden="false" customHeight="true" outlineLevel="0" collapsed="false">
      <c r="K5372" s="0" t="n">
        <v>2015</v>
      </c>
      <c r="L5372" s="0" t="n">
        <v>109</v>
      </c>
      <c r="M5372" s="0" t="n">
        <v>9</v>
      </c>
      <c r="N5372" s="0" t="n">
        <v>62100</v>
      </c>
      <c r="O5372" s="0" t="n">
        <v>1150</v>
      </c>
      <c r="P5372" s="346" t="n">
        <v>1.9</v>
      </c>
      <c r="Q5372" s="346" t="str">
        <f aca="false">N5372&amp;" "&amp;O5372</f>
        <v>62100 1150</v>
      </c>
      <c r="R5372" s="346" t="str">
        <f aca="false">N5372&amp;" "&amp;M5372&amp;" "&amp;O5372</f>
        <v>62100 9 1150</v>
      </c>
    </row>
    <row r="5373" customFormat="false" ht="11.25" hidden="false" customHeight="true" outlineLevel="0" collapsed="false">
      <c r="K5373" s="0" t="n">
        <v>2015</v>
      </c>
      <c r="L5373" s="0" t="n">
        <v>109</v>
      </c>
      <c r="M5373" s="0" t="n">
        <v>9</v>
      </c>
      <c r="N5373" s="0" t="n">
        <v>62200</v>
      </c>
      <c r="O5373" s="0" t="n">
        <v>1132</v>
      </c>
      <c r="P5373" s="346" t="n">
        <v>2.05</v>
      </c>
      <c r="Q5373" s="346" t="str">
        <f aca="false">N5373&amp;" "&amp;O5373</f>
        <v>62200 1132</v>
      </c>
      <c r="R5373" s="346" t="str">
        <f aca="false">N5373&amp;" "&amp;M5373&amp;" "&amp;O5373</f>
        <v>62200 9 1132</v>
      </c>
    </row>
    <row r="5374" customFormat="false" ht="11.25" hidden="false" customHeight="true" outlineLevel="0" collapsed="false">
      <c r="K5374" s="0" t="n">
        <v>2015</v>
      </c>
      <c r="L5374" s="0" t="n">
        <v>109</v>
      </c>
      <c r="M5374" s="0" t="n">
        <v>9</v>
      </c>
      <c r="N5374" s="0" t="n">
        <v>62200</v>
      </c>
      <c r="O5374" s="0" t="n">
        <v>1134</v>
      </c>
      <c r="P5374" s="346" t="n">
        <v>4.5</v>
      </c>
      <c r="Q5374" s="346" t="str">
        <f aca="false">N5374&amp;" "&amp;O5374</f>
        <v>62200 1134</v>
      </c>
      <c r="R5374" s="346" t="str">
        <f aca="false">N5374&amp;" "&amp;M5374&amp;" "&amp;O5374</f>
        <v>62200 9 1134</v>
      </c>
    </row>
    <row r="5375" customFormat="false" ht="11.25" hidden="false" customHeight="true" outlineLevel="0" collapsed="false">
      <c r="K5375" s="0" t="n">
        <v>2015</v>
      </c>
      <c r="L5375" s="0" t="n">
        <v>109</v>
      </c>
      <c r="M5375" s="0" t="n">
        <v>9</v>
      </c>
      <c r="N5375" s="0" t="n">
        <v>63000</v>
      </c>
      <c r="O5375" s="0" t="n">
        <v>1110</v>
      </c>
      <c r="P5375" s="346" t="n">
        <v>1</v>
      </c>
      <c r="Q5375" s="346" t="str">
        <f aca="false">N5375&amp;" "&amp;O5375</f>
        <v>63000 1110</v>
      </c>
      <c r="R5375" s="346" t="str">
        <f aca="false">N5375&amp;" "&amp;M5375&amp;" "&amp;O5375</f>
        <v>63000 9 1110</v>
      </c>
    </row>
    <row r="5376" customFormat="false" ht="11.25" hidden="false" customHeight="true" outlineLevel="0" collapsed="false">
      <c r="K5376" s="0" t="n">
        <v>2015</v>
      </c>
      <c r="L5376" s="0" t="n">
        <v>109</v>
      </c>
      <c r="M5376" s="0" t="n">
        <v>9</v>
      </c>
      <c r="N5376" s="0" t="n">
        <v>63000</v>
      </c>
      <c r="O5376" s="0" t="n">
        <v>1140</v>
      </c>
      <c r="P5376" s="346" t="n">
        <v>4</v>
      </c>
      <c r="Q5376" s="346" t="str">
        <f aca="false">N5376&amp;" "&amp;O5376</f>
        <v>63000 1140</v>
      </c>
      <c r="R5376" s="346" t="str">
        <f aca="false">N5376&amp;" "&amp;M5376&amp;" "&amp;O5376</f>
        <v>63000 9 1140</v>
      </c>
    </row>
    <row r="5377" customFormat="false" ht="11.25" hidden="false" customHeight="true" outlineLevel="0" collapsed="false">
      <c r="K5377" s="0" t="n">
        <v>2015</v>
      </c>
      <c r="L5377" s="0" t="n">
        <v>109</v>
      </c>
      <c r="M5377" s="0" t="n">
        <v>9</v>
      </c>
      <c r="N5377" s="0" t="n">
        <v>63000</v>
      </c>
      <c r="O5377" s="0" t="n">
        <v>1150</v>
      </c>
      <c r="P5377" s="346" t="n">
        <v>0.3</v>
      </c>
      <c r="Q5377" s="346" t="str">
        <f aca="false">N5377&amp;" "&amp;O5377</f>
        <v>63000 1150</v>
      </c>
      <c r="R5377" s="346" t="str">
        <f aca="false">N5377&amp;" "&amp;M5377&amp;" "&amp;O5377</f>
        <v>63000 9 1150</v>
      </c>
    </row>
    <row r="5378" customFormat="false" ht="11.25" hidden="false" customHeight="true" outlineLevel="0" collapsed="false">
      <c r="K5378" s="0" t="n">
        <v>2015</v>
      </c>
      <c r="L5378" s="0" t="n">
        <v>109</v>
      </c>
      <c r="M5378" s="0" t="n">
        <v>9</v>
      </c>
      <c r="N5378" s="0" t="n">
        <v>63000</v>
      </c>
      <c r="O5378" s="0" t="n">
        <v>1170</v>
      </c>
      <c r="P5378" s="346" t="n">
        <v>16</v>
      </c>
      <c r="Q5378" s="346" t="str">
        <f aca="false">N5378&amp;" "&amp;O5378</f>
        <v>63000 1170</v>
      </c>
      <c r="R5378" s="346" t="str">
        <f aca="false">N5378&amp;" "&amp;M5378&amp;" "&amp;O5378</f>
        <v>63000 9 1170</v>
      </c>
    </row>
    <row r="5379" customFormat="false" ht="11.25" hidden="false" customHeight="true" outlineLevel="0" collapsed="false">
      <c r="K5379" s="0" t="n">
        <v>2015</v>
      </c>
      <c r="L5379" s="0" t="n">
        <v>109</v>
      </c>
      <c r="M5379" s="0" t="n">
        <v>9</v>
      </c>
      <c r="N5379" s="0" t="n">
        <v>64000</v>
      </c>
      <c r="O5379" s="0" t="n">
        <v>1110</v>
      </c>
      <c r="P5379" s="346" t="n">
        <v>1</v>
      </c>
      <c r="Q5379" s="346" t="str">
        <f aca="false">N5379&amp;" "&amp;O5379</f>
        <v>64000 1110</v>
      </c>
      <c r="R5379" s="346" t="str">
        <f aca="false">N5379&amp;" "&amp;M5379&amp;" "&amp;O5379</f>
        <v>64000 9 1110</v>
      </c>
    </row>
    <row r="5380" customFormat="false" ht="11.25" hidden="false" customHeight="true" outlineLevel="0" collapsed="false">
      <c r="K5380" s="0" t="n">
        <v>2015</v>
      </c>
      <c r="L5380" s="0" t="n">
        <v>109</v>
      </c>
      <c r="M5380" s="0" t="n">
        <v>9</v>
      </c>
      <c r="N5380" s="0" t="n">
        <v>64000</v>
      </c>
      <c r="O5380" s="0" t="n">
        <v>1142</v>
      </c>
      <c r="P5380" s="346" t="n">
        <v>1.75</v>
      </c>
      <c r="Q5380" s="346" t="str">
        <f aca="false">N5380&amp;" "&amp;O5380</f>
        <v>64000 1142</v>
      </c>
      <c r="R5380" s="346" t="str">
        <f aca="false">N5380&amp;" "&amp;M5380&amp;" "&amp;O5380</f>
        <v>64000 9 1142</v>
      </c>
    </row>
    <row r="5381" customFormat="false" ht="11.25" hidden="false" customHeight="true" outlineLevel="0" collapsed="false">
      <c r="K5381" s="0" t="n">
        <v>2015</v>
      </c>
      <c r="L5381" s="0" t="n">
        <v>110</v>
      </c>
      <c r="M5381" s="0" t="n">
        <v>9</v>
      </c>
      <c r="N5381" s="0" t="n">
        <v>62100</v>
      </c>
      <c r="O5381" s="0" t="n">
        <v>1150</v>
      </c>
      <c r="P5381" s="346" t="n">
        <v>16</v>
      </c>
      <c r="Q5381" s="346" t="str">
        <f aca="false">N5381&amp;" "&amp;O5381</f>
        <v>62100 1150</v>
      </c>
      <c r="R5381" s="346" t="str">
        <f aca="false">N5381&amp;" "&amp;M5381&amp;" "&amp;O5381</f>
        <v>62100 9 1150</v>
      </c>
    </row>
    <row r="5382" customFormat="false" ht="11.25" hidden="false" customHeight="true" outlineLevel="0" collapsed="false">
      <c r="K5382" s="0" t="n">
        <v>2015</v>
      </c>
      <c r="L5382" s="0" t="n">
        <v>110</v>
      </c>
      <c r="M5382" s="0" t="n">
        <v>9</v>
      </c>
      <c r="N5382" s="0" t="n">
        <v>62200</v>
      </c>
      <c r="O5382" s="0" t="n">
        <v>1130</v>
      </c>
      <c r="P5382" s="346" t="n">
        <v>6.5</v>
      </c>
      <c r="Q5382" s="346" t="str">
        <f aca="false">N5382&amp;" "&amp;O5382</f>
        <v>62200 1130</v>
      </c>
      <c r="R5382" s="346" t="str">
        <f aca="false">N5382&amp;" "&amp;M5382&amp;" "&amp;O5382</f>
        <v>62200 9 1130</v>
      </c>
    </row>
    <row r="5383" customFormat="false" ht="11.25" hidden="false" customHeight="true" outlineLevel="0" collapsed="false">
      <c r="K5383" s="0" t="n">
        <v>2015</v>
      </c>
      <c r="L5383" s="0" t="n">
        <v>110</v>
      </c>
      <c r="M5383" s="0" t="n">
        <v>9</v>
      </c>
      <c r="N5383" s="0" t="n">
        <v>62200</v>
      </c>
      <c r="O5383" s="0" t="n">
        <v>1131</v>
      </c>
      <c r="P5383" s="346" t="n">
        <v>5</v>
      </c>
      <c r="Q5383" s="346" t="str">
        <f aca="false">N5383&amp;" "&amp;O5383</f>
        <v>62200 1131</v>
      </c>
      <c r="R5383" s="346" t="str">
        <f aca="false">N5383&amp;" "&amp;M5383&amp;" "&amp;O5383</f>
        <v>62200 9 1131</v>
      </c>
    </row>
    <row r="5384" customFormat="false" ht="11.25" hidden="false" customHeight="true" outlineLevel="0" collapsed="false">
      <c r="K5384" s="0" t="n">
        <v>2015</v>
      </c>
      <c r="L5384" s="0" t="n">
        <v>110</v>
      </c>
      <c r="M5384" s="0" t="n">
        <v>9</v>
      </c>
      <c r="N5384" s="0" t="n">
        <v>62200</v>
      </c>
      <c r="O5384" s="0" t="n">
        <v>1132</v>
      </c>
      <c r="P5384" s="346" t="n">
        <v>2.5</v>
      </c>
      <c r="Q5384" s="346" t="str">
        <f aca="false">N5384&amp;" "&amp;O5384</f>
        <v>62200 1132</v>
      </c>
      <c r="R5384" s="346" t="str">
        <f aca="false">N5384&amp;" "&amp;M5384&amp;" "&amp;O5384</f>
        <v>62200 9 1132</v>
      </c>
    </row>
    <row r="5385" customFormat="false" ht="11.25" hidden="false" customHeight="true" outlineLevel="0" collapsed="false">
      <c r="K5385" s="0" t="n">
        <v>2015</v>
      </c>
      <c r="L5385" s="0" t="n">
        <v>110</v>
      </c>
      <c r="M5385" s="0" t="n">
        <v>9</v>
      </c>
      <c r="N5385" s="0" t="n">
        <v>63000</v>
      </c>
      <c r="O5385" s="0" t="n">
        <v>1130</v>
      </c>
      <c r="P5385" s="346" t="n">
        <v>1.05</v>
      </c>
      <c r="Q5385" s="346" t="str">
        <f aca="false">N5385&amp;" "&amp;O5385</f>
        <v>63000 1130</v>
      </c>
      <c r="R5385" s="346" t="str">
        <f aca="false">N5385&amp;" "&amp;M5385&amp;" "&amp;O5385</f>
        <v>63000 9 1130</v>
      </c>
    </row>
    <row r="5386" customFormat="false" ht="11.25" hidden="false" customHeight="true" outlineLevel="0" collapsed="false">
      <c r="K5386" s="0" t="n">
        <v>2015</v>
      </c>
      <c r="L5386" s="0" t="n">
        <v>110</v>
      </c>
      <c r="M5386" s="0" t="n">
        <v>9</v>
      </c>
      <c r="N5386" s="0" t="n">
        <v>63000</v>
      </c>
      <c r="O5386" s="0" t="n">
        <v>1150</v>
      </c>
      <c r="P5386" s="346" t="n">
        <v>2.5</v>
      </c>
      <c r="Q5386" s="346" t="str">
        <f aca="false">N5386&amp;" "&amp;O5386</f>
        <v>63000 1150</v>
      </c>
      <c r="R5386" s="346" t="str">
        <f aca="false">N5386&amp;" "&amp;M5386&amp;" "&amp;O5386</f>
        <v>63000 9 1150</v>
      </c>
    </row>
    <row r="5387" customFormat="false" ht="11.25" hidden="false" customHeight="true" outlineLevel="0" collapsed="false">
      <c r="K5387" s="0" t="n">
        <v>2015</v>
      </c>
      <c r="L5387" s="0" t="n">
        <v>110</v>
      </c>
      <c r="M5387" s="0" t="n">
        <v>9</v>
      </c>
      <c r="N5387" s="0" t="n">
        <v>63000</v>
      </c>
      <c r="O5387" s="0" t="n">
        <v>1160</v>
      </c>
      <c r="P5387" s="346" t="n">
        <v>1.25</v>
      </c>
      <c r="Q5387" s="346" t="str">
        <f aca="false">N5387&amp;" "&amp;O5387</f>
        <v>63000 1160</v>
      </c>
      <c r="R5387" s="346" t="str">
        <f aca="false">N5387&amp;" "&amp;M5387&amp;" "&amp;O5387</f>
        <v>63000 9 1160</v>
      </c>
    </row>
    <row r="5388" customFormat="false" ht="11.25" hidden="false" customHeight="true" outlineLevel="0" collapsed="false">
      <c r="K5388" s="0" t="n">
        <v>2015</v>
      </c>
      <c r="L5388" s="0" t="n">
        <v>110</v>
      </c>
      <c r="M5388" s="0" t="n">
        <v>9</v>
      </c>
      <c r="N5388" s="0" t="n">
        <v>63000</v>
      </c>
      <c r="O5388" s="0" t="n">
        <v>1170</v>
      </c>
      <c r="P5388" s="346" t="n">
        <v>45.5</v>
      </c>
      <c r="Q5388" s="346" t="str">
        <f aca="false">N5388&amp;" "&amp;O5388</f>
        <v>63000 1170</v>
      </c>
      <c r="R5388" s="346" t="str">
        <f aca="false">N5388&amp;" "&amp;M5388&amp;" "&amp;O5388</f>
        <v>63000 9 1170</v>
      </c>
    </row>
    <row r="5389" customFormat="false" ht="11.25" hidden="false" customHeight="true" outlineLevel="0" collapsed="false">
      <c r="K5389" s="0" t="n">
        <v>2015</v>
      </c>
      <c r="L5389" s="0" t="n">
        <v>110</v>
      </c>
      <c r="M5389" s="0" t="n">
        <v>9</v>
      </c>
      <c r="N5389" s="0" t="n">
        <v>64000</v>
      </c>
      <c r="O5389" s="0" t="n">
        <v>1130</v>
      </c>
      <c r="P5389" s="346" t="n">
        <v>1</v>
      </c>
      <c r="Q5389" s="346" t="str">
        <f aca="false">N5389&amp;" "&amp;O5389</f>
        <v>64000 1130</v>
      </c>
      <c r="R5389" s="346" t="str">
        <f aca="false">N5389&amp;" "&amp;M5389&amp;" "&amp;O5389</f>
        <v>64000 9 1130</v>
      </c>
    </row>
    <row r="5390" customFormat="false" ht="11.25" hidden="false" customHeight="true" outlineLevel="0" collapsed="false">
      <c r="K5390" s="0" t="n">
        <v>2015</v>
      </c>
      <c r="L5390" s="0" t="n">
        <v>110</v>
      </c>
      <c r="M5390" s="0" t="n">
        <v>9</v>
      </c>
      <c r="N5390" s="0" t="n">
        <v>64000</v>
      </c>
      <c r="O5390" s="0" t="n">
        <v>1160</v>
      </c>
      <c r="P5390" s="346" t="n">
        <v>13.5</v>
      </c>
      <c r="Q5390" s="346" t="str">
        <f aca="false">N5390&amp;" "&amp;O5390</f>
        <v>64000 1160</v>
      </c>
      <c r="R5390" s="346" t="str">
        <f aca="false">N5390&amp;" "&amp;M5390&amp;" "&amp;O5390</f>
        <v>64000 9 1160</v>
      </c>
    </row>
    <row r="5391" customFormat="false" ht="11.25" hidden="false" customHeight="true" outlineLevel="0" collapsed="false">
      <c r="K5391" s="0" t="n">
        <v>2015</v>
      </c>
      <c r="L5391" s="0" t="n">
        <v>110</v>
      </c>
      <c r="M5391" s="0" t="n">
        <v>9</v>
      </c>
      <c r="N5391" s="0" t="n">
        <v>64000</v>
      </c>
      <c r="O5391" s="0" t="n">
        <v>1180</v>
      </c>
      <c r="P5391" s="346" t="n">
        <v>30.5</v>
      </c>
      <c r="Q5391" s="346" t="str">
        <f aca="false">N5391&amp;" "&amp;O5391</f>
        <v>64000 1180</v>
      </c>
      <c r="R5391" s="346" t="str">
        <f aca="false">N5391&amp;" "&amp;M5391&amp;" "&amp;O5391</f>
        <v>64000 9 1180</v>
      </c>
    </row>
    <row r="5392" customFormat="false" ht="11.25" hidden="false" customHeight="true" outlineLevel="0" collapsed="false">
      <c r="K5392" s="0" t="n">
        <v>2015</v>
      </c>
      <c r="L5392" s="0" t="n">
        <v>110</v>
      </c>
      <c r="M5392" s="0" t="n">
        <v>9</v>
      </c>
      <c r="N5392" s="0" t="n">
        <v>65000</v>
      </c>
      <c r="O5392" s="0" t="n">
        <v>1190</v>
      </c>
      <c r="P5392" s="346" t="n">
        <v>24</v>
      </c>
      <c r="Q5392" s="346" t="str">
        <f aca="false">N5392&amp;" "&amp;O5392</f>
        <v>65000 1190</v>
      </c>
      <c r="R5392" s="346" t="str">
        <f aca="false">N5392&amp;" "&amp;M5392&amp;" "&amp;O5392</f>
        <v>65000 9 1190</v>
      </c>
    </row>
    <row r="5393" customFormat="false" ht="11.25" hidden="false" customHeight="true" outlineLevel="0" collapsed="false">
      <c r="K5393" s="0" t="n">
        <v>2015</v>
      </c>
      <c r="L5393" s="0" t="n">
        <v>110</v>
      </c>
      <c r="M5393" s="0" t="n">
        <v>9</v>
      </c>
      <c r="N5393" s="0" t="n">
        <v>66000</v>
      </c>
      <c r="O5393" s="0" t="n">
        <v>1130</v>
      </c>
      <c r="P5393" s="346" t="n">
        <v>0.25</v>
      </c>
      <c r="Q5393" s="346" t="str">
        <f aca="false">N5393&amp;" "&amp;O5393</f>
        <v>66000 1130</v>
      </c>
      <c r="R5393" s="346" t="str">
        <f aca="false">N5393&amp;" "&amp;M5393&amp;" "&amp;O5393</f>
        <v>66000 9 1130</v>
      </c>
    </row>
    <row r="5394" customFormat="false" ht="11.25" hidden="false" customHeight="true" outlineLevel="0" collapsed="false">
      <c r="K5394" s="0" t="n">
        <v>2015</v>
      </c>
      <c r="L5394" s="0" t="n">
        <v>110</v>
      </c>
      <c r="M5394" s="0" t="n">
        <v>9</v>
      </c>
      <c r="N5394" s="0" t="n">
        <v>68000</v>
      </c>
      <c r="O5394" s="0" t="n">
        <v>1110</v>
      </c>
      <c r="P5394" s="346" t="n">
        <v>1</v>
      </c>
      <c r="Q5394" s="346" t="str">
        <f aca="false">N5394&amp;" "&amp;O5394</f>
        <v>68000 1110</v>
      </c>
      <c r="R5394" s="346" t="str">
        <f aca="false">N5394&amp;" "&amp;M5394&amp;" "&amp;O5394</f>
        <v>68000 9 1110</v>
      </c>
    </row>
    <row r="5395" customFormat="false" ht="11.25" hidden="false" customHeight="true" outlineLevel="0" collapsed="false">
      <c r="K5395" s="0" t="n">
        <v>2015</v>
      </c>
      <c r="L5395" s="0" t="n">
        <v>110</v>
      </c>
      <c r="M5395" s="0" t="n">
        <v>9</v>
      </c>
      <c r="N5395" s="0" t="n">
        <v>68000</v>
      </c>
      <c r="O5395" s="0" t="n">
        <v>1120</v>
      </c>
      <c r="P5395" s="346" t="n">
        <v>10.5</v>
      </c>
      <c r="Q5395" s="346" t="str">
        <f aca="false">N5395&amp;" "&amp;O5395</f>
        <v>68000 1120</v>
      </c>
      <c r="R5395" s="346" t="str">
        <f aca="false">N5395&amp;" "&amp;M5395&amp;" "&amp;O5395</f>
        <v>68000 9 1120</v>
      </c>
    </row>
    <row r="5396" customFormat="false" ht="11.25" hidden="false" customHeight="true" outlineLevel="0" collapsed="false">
      <c r="K5396" s="0" t="n">
        <v>2015</v>
      </c>
      <c r="L5396" s="0" t="n">
        <v>110</v>
      </c>
      <c r="M5396" s="0" t="n">
        <v>9</v>
      </c>
      <c r="N5396" s="0" t="n">
        <v>61100</v>
      </c>
      <c r="O5396" s="0" t="n">
        <v>1520</v>
      </c>
      <c r="P5396" s="346" t="n">
        <v>4</v>
      </c>
      <c r="Q5396" s="346" t="str">
        <f aca="false">N5396&amp;" "&amp;O5396</f>
        <v>61100 1520</v>
      </c>
      <c r="R5396" s="346" t="str">
        <f aca="false">N5396&amp;" "&amp;M5396&amp;" "&amp;O5396</f>
        <v>61100 9 1520</v>
      </c>
    </row>
    <row r="5397" customFormat="false" ht="11.25" hidden="false" customHeight="true" outlineLevel="0" collapsed="false">
      <c r="K5397" s="0" t="n">
        <v>2015</v>
      </c>
      <c r="L5397" s="0" t="n">
        <v>110</v>
      </c>
      <c r="M5397" s="0" t="n">
        <v>9</v>
      </c>
      <c r="N5397" s="0" t="n">
        <v>62100</v>
      </c>
      <c r="O5397" s="0" t="n">
        <v>1110</v>
      </c>
      <c r="P5397" s="346" t="n">
        <v>5</v>
      </c>
      <c r="Q5397" s="346" t="str">
        <f aca="false">N5397&amp;" "&amp;O5397</f>
        <v>62100 1110</v>
      </c>
      <c r="R5397" s="346" t="str">
        <f aca="false">N5397&amp;" "&amp;M5397&amp;" "&amp;O5397</f>
        <v>62100 9 1110</v>
      </c>
    </row>
    <row r="5398" customFormat="false" ht="11.25" hidden="false" customHeight="true" outlineLevel="0" collapsed="false">
      <c r="K5398" s="0" t="n">
        <v>2015</v>
      </c>
      <c r="L5398" s="0" t="n">
        <v>110</v>
      </c>
      <c r="M5398" s="0" t="n">
        <v>9</v>
      </c>
      <c r="N5398" s="0" t="n">
        <v>62100</v>
      </c>
      <c r="O5398" s="0" t="n">
        <v>1111</v>
      </c>
      <c r="P5398" s="346" t="n">
        <v>6</v>
      </c>
      <c r="Q5398" s="346" t="str">
        <f aca="false">N5398&amp;" "&amp;O5398</f>
        <v>62100 1111</v>
      </c>
      <c r="R5398" s="346" t="str">
        <f aca="false">N5398&amp;" "&amp;M5398&amp;" "&amp;O5398</f>
        <v>62100 9 1111</v>
      </c>
    </row>
    <row r="5399" customFormat="false" ht="11.25" hidden="false" customHeight="true" outlineLevel="0" collapsed="false">
      <c r="K5399" s="0" t="n">
        <v>2015</v>
      </c>
      <c r="L5399" s="0" t="n">
        <v>110</v>
      </c>
      <c r="M5399" s="0" t="n">
        <v>9</v>
      </c>
      <c r="N5399" s="0" t="n">
        <v>62100</v>
      </c>
      <c r="O5399" s="0" t="n">
        <v>1112</v>
      </c>
      <c r="P5399" s="346" t="n">
        <v>1</v>
      </c>
      <c r="Q5399" s="346" t="str">
        <f aca="false">N5399&amp;" "&amp;O5399</f>
        <v>62100 1112</v>
      </c>
      <c r="R5399" s="346" t="str">
        <f aca="false">N5399&amp;" "&amp;M5399&amp;" "&amp;O5399</f>
        <v>62100 9 1112</v>
      </c>
    </row>
    <row r="5400" customFormat="false" ht="11.25" hidden="false" customHeight="true" outlineLevel="0" collapsed="false">
      <c r="K5400" s="0" t="n">
        <v>2015</v>
      </c>
      <c r="L5400" s="0" t="n">
        <v>110</v>
      </c>
      <c r="M5400" s="0" t="n">
        <v>9</v>
      </c>
      <c r="N5400" s="0" t="n">
        <v>62100</v>
      </c>
      <c r="O5400" s="0" t="n">
        <v>1113</v>
      </c>
      <c r="P5400" s="346" t="n">
        <v>1</v>
      </c>
      <c r="Q5400" s="346" t="str">
        <f aca="false">N5400&amp;" "&amp;O5400</f>
        <v>62100 1113</v>
      </c>
      <c r="R5400" s="346" t="str">
        <f aca="false">N5400&amp;" "&amp;M5400&amp;" "&amp;O5400</f>
        <v>62100 9 1113</v>
      </c>
    </row>
    <row r="5401" customFormat="false" ht="11.25" hidden="false" customHeight="true" outlineLevel="0" collapsed="false">
      <c r="K5401" s="0" t="n">
        <v>2015</v>
      </c>
      <c r="L5401" s="0" t="n">
        <v>110</v>
      </c>
      <c r="M5401" s="0" t="n">
        <v>2</v>
      </c>
      <c r="N5401" s="0" t="n">
        <v>61100</v>
      </c>
      <c r="O5401" s="0" t="n">
        <v>1120</v>
      </c>
      <c r="P5401" s="346" t="n">
        <v>183</v>
      </c>
      <c r="Q5401" s="346" t="str">
        <f aca="false">N5401&amp;" "&amp;O5401</f>
        <v>61100 1120</v>
      </c>
      <c r="R5401" s="346" t="str">
        <f aca="false">N5401&amp;" "&amp;M5401&amp;" "&amp;O5401</f>
        <v>61100 2 1120</v>
      </c>
    </row>
    <row r="5402" customFormat="false" ht="11.25" hidden="false" customHeight="true" outlineLevel="0" collapsed="false">
      <c r="K5402" s="0" t="n">
        <v>2015</v>
      </c>
      <c r="L5402" s="0" t="n">
        <v>110</v>
      </c>
      <c r="M5402" s="0" t="n">
        <v>2</v>
      </c>
      <c r="N5402" s="0" t="n">
        <v>61100</v>
      </c>
      <c r="O5402" s="0" t="n">
        <v>1151</v>
      </c>
      <c r="P5402" s="346" t="n">
        <v>72</v>
      </c>
      <c r="Q5402" s="346" t="str">
        <f aca="false">N5402&amp;" "&amp;O5402</f>
        <v>61100 1151</v>
      </c>
      <c r="R5402" s="346" t="str">
        <f aca="false">N5402&amp;" "&amp;M5402&amp;" "&amp;O5402</f>
        <v>61100 2 1151</v>
      </c>
    </row>
    <row r="5403" customFormat="false" ht="11.25" hidden="false" customHeight="true" outlineLevel="0" collapsed="false">
      <c r="K5403" s="0" t="n">
        <v>2015</v>
      </c>
      <c r="L5403" s="0" t="n">
        <v>110</v>
      </c>
      <c r="M5403" s="0" t="n">
        <v>2</v>
      </c>
      <c r="N5403" s="0" t="n">
        <v>61100</v>
      </c>
      <c r="O5403" s="0" t="n">
        <v>1520</v>
      </c>
      <c r="P5403" s="346" t="n">
        <v>55</v>
      </c>
      <c r="Q5403" s="346" t="str">
        <f aca="false">N5403&amp;" "&amp;O5403</f>
        <v>61100 1520</v>
      </c>
      <c r="R5403" s="346" t="str">
        <f aca="false">N5403&amp;" "&amp;M5403&amp;" "&amp;O5403</f>
        <v>61100 2 1520</v>
      </c>
    </row>
    <row r="5404" customFormat="false" ht="11.25" hidden="false" customHeight="true" outlineLevel="0" collapsed="false">
      <c r="K5404" s="0" t="n">
        <v>2015</v>
      </c>
      <c r="L5404" s="0" t="n">
        <v>110</v>
      </c>
      <c r="M5404" s="0" t="n">
        <v>2</v>
      </c>
      <c r="N5404" s="0" t="n">
        <v>61210</v>
      </c>
      <c r="O5404" s="0" t="n">
        <v>1120</v>
      </c>
      <c r="P5404" s="346" t="n">
        <v>7</v>
      </c>
      <c r="Q5404" s="346" t="str">
        <f aca="false">N5404&amp;" "&amp;O5404</f>
        <v>61210 1120</v>
      </c>
      <c r="R5404" s="346" t="str">
        <f aca="false">N5404&amp;" "&amp;M5404&amp;" "&amp;O5404</f>
        <v>61210 2 1120</v>
      </c>
    </row>
    <row r="5405" customFormat="false" ht="11.25" hidden="false" customHeight="true" outlineLevel="0" collapsed="false">
      <c r="K5405" s="0" t="n">
        <v>2015</v>
      </c>
      <c r="L5405" s="0" t="n">
        <v>110</v>
      </c>
      <c r="M5405" s="0" t="n">
        <v>2</v>
      </c>
      <c r="N5405" s="0" t="n">
        <v>61210</v>
      </c>
      <c r="O5405" s="0" t="n">
        <v>1150</v>
      </c>
      <c r="P5405" s="346" t="n">
        <v>3</v>
      </c>
      <c r="Q5405" s="346" t="str">
        <f aca="false">N5405&amp;" "&amp;O5405</f>
        <v>61210 1150</v>
      </c>
      <c r="R5405" s="346" t="str">
        <f aca="false">N5405&amp;" "&amp;M5405&amp;" "&amp;O5405</f>
        <v>61210 2 1150</v>
      </c>
    </row>
    <row r="5406" customFormat="false" ht="11.25" hidden="false" customHeight="true" outlineLevel="0" collapsed="false">
      <c r="K5406" s="0" t="n">
        <v>2015</v>
      </c>
      <c r="L5406" s="0" t="n">
        <v>110</v>
      </c>
      <c r="M5406" s="0" t="n">
        <v>2</v>
      </c>
      <c r="N5406" s="0" t="n">
        <v>61220</v>
      </c>
      <c r="O5406" s="0" t="n">
        <v>1120</v>
      </c>
      <c r="P5406" s="346" t="n">
        <v>2</v>
      </c>
      <c r="Q5406" s="346" t="str">
        <f aca="false">N5406&amp;" "&amp;O5406</f>
        <v>61220 1120</v>
      </c>
      <c r="R5406" s="346" t="str">
        <f aca="false">N5406&amp;" "&amp;M5406&amp;" "&amp;O5406</f>
        <v>61220 2 1120</v>
      </c>
    </row>
    <row r="5407" customFormat="false" ht="11.25" hidden="false" customHeight="true" outlineLevel="0" collapsed="false">
      <c r="K5407" s="0" t="n">
        <v>2015</v>
      </c>
      <c r="L5407" s="0" t="n">
        <v>110</v>
      </c>
      <c r="M5407" s="0" t="n">
        <v>2</v>
      </c>
      <c r="N5407" s="0" t="n">
        <v>61320</v>
      </c>
      <c r="O5407" s="0" t="n">
        <v>1122</v>
      </c>
      <c r="P5407" s="346" t="n">
        <v>3.5</v>
      </c>
      <c r="Q5407" s="346" t="str">
        <f aca="false">N5407&amp;" "&amp;O5407</f>
        <v>61320 1122</v>
      </c>
      <c r="R5407" s="346" t="str">
        <f aca="false">N5407&amp;" "&amp;M5407&amp;" "&amp;O5407</f>
        <v>61320 2 1122</v>
      </c>
    </row>
    <row r="5408" customFormat="false" ht="11.25" hidden="false" customHeight="true" outlineLevel="0" collapsed="false">
      <c r="K5408" s="0" t="n">
        <v>2015</v>
      </c>
      <c r="L5408" s="0" t="n">
        <v>110</v>
      </c>
      <c r="M5408" s="0" t="n">
        <v>2</v>
      </c>
      <c r="N5408" s="0" t="n">
        <v>61320</v>
      </c>
      <c r="O5408" s="0" t="n">
        <v>1150</v>
      </c>
      <c r="P5408" s="346" t="n">
        <v>3.5</v>
      </c>
      <c r="Q5408" s="346" t="str">
        <f aca="false">N5408&amp;" "&amp;O5408</f>
        <v>61320 1150</v>
      </c>
      <c r="R5408" s="346" t="str">
        <f aca="false">N5408&amp;" "&amp;M5408&amp;" "&amp;O5408</f>
        <v>61320 2 1150</v>
      </c>
    </row>
    <row r="5409" customFormat="false" ht="11.25" hidden="false" customHeight="true" outlineLevel="0" collapsed="false">
      <c r="K5409" s="0" t="n">
        <v>2015</v>
      </c>
      <c r="L5409" s="0" t="n">
        <v>110</v>
      </c>
      <c r="M5409" s="0" t="n">
        <v>2</v>
      </c>
      <c r="N5409" s="0" t="n">
        <v>61410</v>
      </c>
      <c r="O5409" s="0" t="n">
        <v>1126</v>
      </c>
      <c r="P5409" s="346" t="n">
        <v>3</v>
      </c>
      <c r="Q5409" s="346" t="str">
        <f aca="false">N5409&amp;" "&amp;O5409</f>
        <v>61410 1126</v>
      </c>
      <c r="R5409" s="346" t="str">
        <f aca="false">N5409&amp;" "&amp;M5409&amp;" "&amp;O5409</f>
        <v>61410 2 1126</v>
      </c>
    </row>
    <row r="5410" customFormat="false" ht="11.25" hidden="false" customHeight="true" outlineLevel="0" collapsed="false">
      <c r="K5410" s="0" t="n">
        <v>2015</v>
      </c>
      <c r="L5410" s="0" t="n">
        <v>110</v>
      </c>
      <c r="M5410" s="0" t="n">
        <v>2</v>
      </c>
      <c r="N5410" s="0" t="n">
        <v>61410</v>
      </c>
      <c r="O5410" s="0" t="n">
        <v>1127</v>
      </c>
      <c r="P5410" s="346" t="n">
        <v>6</v>
      </c>
      <c r="Q5410" s="346" t="str">
        <f aca="false">N5410&amp;" "&amp;O5410</f>
        <v>61410 1127</v>
      </c>
      <c r="R5410" s="346" t="str">
        <f aca="false">N5410&amp;" "&amp;M5410&amp;" "&amp;O5410</f>
        <v>61410 2 1127</v>
      </c>
    </row>
    <row r="5411" customFormat="false" ht="11.25" hidden="false" customHeight="true" outlineLevel="0" collapsed="false">
      <c r="K5411" s="0" t="n">
        <v>2015</v>
      </c>
      <c r="L5411" s="0" t="n">
        <v>110</v>
      </c>
      <c r="M5411" s="0" t="n">
        <v>2</v>
      </c>
      <c r="N5411" s="0" t="n">
        <v>61410</v>
      </c>
      <c r="O5411" s="0" t="n">
        <v>1150</v>
      </c>
      <c r="P5411" s="346" t="n">
        <v>17</v>
      </c>
      <c r="Q5411" s="346" t="str">
        <f aca="false">N5411&amp;" "&amp;O5411</f>
        <v>61410 1150</v>
      </c>
      <c r="R5411" s="346" t="str">
        <f aca="false">N5411&amp;" "&amp;M5411&amp;" "&amp;O5411</f>
        <v>61410 2 1150</v>
      </c>
    </row>
    <row r="5412" customFormat="false" ht="11.25" hidden="false" customHeight="true" outlineLevel="0" collapsed="false">
      <c r="K5412" s="0" t="n">
        <v>2015</v>
      </c>
      <c r="L5412" s="0" t="n">
        <v>110</v>
      </c>
      <c r="M5412" s="0" t="n">
        <v>3</v>
      </c>
      <c r="N5412" s="0" t="n">
        <v>61100</v>
      </c>
      <c r="O5412" s="0" t="n">
        <v>1120</v>
      </c>
      <c r="P5412" s="346" t="n">
        <v>89</v>
      </c>
      <c r="Q5412" s="346" t="str">
        <f aca="false">N5412&amp;" "&amp;O5412</f>
        <v>61100 1120</v>
      </c>
      <c r="R5412" s="346" t="str">
        <f aca="false">N5412&amp;" "&amp;M5412&amp;" "&amp;O5412</f>
        <v>61100 3 1120</v>
      </c>
    </row>
    <row r="5413" customFormat="false" ht="11.25" hidden="false" customHeight="true" outlineLevel="0" collapsed="false">
      <c r="K5413" s="0" t="n">
        <v>2015</v>
      </c>
      <c r="L5413" s="0" t="n">
        <v>110</v>
      </c>
      <c r="M5413" s="0" t="n">
        <v>3</v>
      </c>
      <c r="N5413" s="0" t="n">
        <v>61100</v>
      </c>
      <c r="O5413" s="0" t="n">
        <v>1151</v>
      </c>
      <c r="P5413" s="346" t="n">
        <v>19</v>
      </c>
      <c r="Q5413" s="346" t="str">
        <f aca="false">N5413&amp;" "&amp;O5413</f>
        <v>61100 1151</v>
      </c>
      <c r="R5413" s="346" t="str">
        <f aca="false">N5413&amp;" "&amp;M5413&amp;" "&amp;O5413</f>
        <v>61100 3 1151</v>
      </c>
    </row>
    <row r="5414" customFormat="false" ht="11.25" hidden="false" customHeight="true" outlineLevel="0" collapsed="false">
      <c r="K5414" s="0" t="n">
        <v>2015</v>
      </c>
      <c r="L5414" s="0" t="n">
        <v>110</v>
      </c>
      <c r="M5414" s="0" t="n">
        <v>3</v>
      </c>
      <c r="N5414" s="0" t="n">
        <v>61210</v>
      </c>
      <c r="O5414" s="0" t="n">
        <v>1120</v>
      </c>
      <c r="P5414" s="346" t="n">
        <v>4.5</v>
      </c>
      <c r="Q5414" s="346" t="str">
        <f aca="false">N5414&amp;" "&amp;O5414</f>
        <v>61210 1120</v>
      </c>
      <c r="R5414" s="346" t="str">
        <f aca="false">N5414&amp;" "&amp;M5414&amp;" "&amp;O5414</f>
        <v>61210 3 1120</v>
      </c>
    </row>
    <row r="5415" customFormat="false" ht="11.25" hidden="false" customHeight="true" outlineLevel="0" collapsed="false">
      <c r="K5415" s="0" t="n">
        <v>2015</v>
      </c>
      <c r="L5415" s="0" t="n">
        <v>110</v>
      </c>
      <c r="M5415" s="0" t="n">
        <v>3</v>
      </c>
      <c r="N5415" s="0" t="n">
        <v>61210</v>
      </c>
      <c r="O5415" s="0" t="n">
        <v>1150</v>
      </c>
      <c r="P5415" s="346" t="n">
        <v>2.5</v>
      </c>
      <c r="Q5415" s="346" t="str">
        <f aca="false">N5415&amp;" "&amp;O5415</f>
        <v>61210 1150</v>
      </c>
      <c r="R5415" s="346" t="str">
        <f aca="false">N5415&amp;" "&amp;M5415&amp;" "&amp;O5415</f>
        <v>61210 3 1150</v>
      </c>
    </row>
    <row r="5416" customFormat="false" ht="11.25" hidden="false" customHeight="true" outlineLevel="0" collapsed="false">
      <c r="K5416" s="0" t="n">
        <v>2015</v>
      </c>
      <c r="L5416" s="0" t="n">
        <v>110</v>
      </c>
      <c r="M5416" s="0" t="n">
        <v>3</v>
      </c>
      <c r="N5416" s="0" t="n">
        <v>61310</v>
      </c>
      <c r="O5416" s="0" t="n">
        <v>1110</v>
      </c>
      <c r="P5416" s="346" t="n">
        <v>4.5</v>
      </c>
      <c r="Q5416" s="346" t="str">
        <f aca="false">N5416&amp;" "&amp;O5416</f>
        <v>61310 1110</v>
      </c>
      <c r="R5416" s="346" t="str">
        <f aca="false">N5416&amp;" "&amp;M5416&amp;" "&amp;O5416</f>
        <v>61310 3 1110</v>
      </c>
    </row>
    <row r="5417" customFormat="false" ht="11.25" hidden="false" customHeight="true" outlineLevel="0" collapsed="false">
      <c r="K5417" s="0" t="n">
        <v>2015</v>
      </c>
      <c r="L5417" s="0" t="n">
        <v>110</v>
      </c>
      <c r="M5417" s="0" t="n">
        <v>3</v>
      </c>
      <c r="N5417" s="0" t="n">
        <v>61310</v>
      </c>
      <c r="O5417" s="0" t="n">
        <v>1150</v>
      </c>
      <c r="P5417" s="346" t="n">
        <v>1.25</v>
      </c>
      <c r="Q5417" s="346" t="str">
        <f aca="false">N5417&amp;" "&amp;O5417</f>
        <v>61310 1150</v>
      </c>
      <c r="R5417" s="346" t="str">
        <f aca="false">N5417&amp;" "&amp;M5417&amp;" "&amp;O5417</f>
        <v>61310 3 1150</v>
      </c>
    </row>
    <row r="5418" customFormat="false" ht="11.25" hidden="false" customHeight="true" outlineLevel="0" collapsed="false">
      <c r="K5418" s="0" t="n">
        <v>2015</v>
      </c>
      <c r="L5418" s="0" t="n">
        <v>110</v>
      </c>
      <c r="M5418" s="0" t="n">
        <v>3</v>
      </c>
      <c r="N5418" s="0" t="n">
        <v>61320</v>
      </c>
      <c r="O5418" s="0" t="n">
        <v>1122</v>
      </c>
      <c r="P5418" s="346" t="n">
        <v>1</v>
      </c>
      <c r="Q5418" s="346" t="str">
        <f aca="false">N5418&amp;" "&amp;O5418</f>
        <v>61320 1122</v>
      </c>
      <c r="R5418" s="346" t="str">
        <f aca="false">N5418&amp;" "&amp;M5418&amp;" "&amp;O5418</f>
        <v>61320 3 1122</v>
      </c>
    </row>
    <row r="5419" customFormat="false" ht="11.25" hidden="false" customHeight="true" outlineLevel="0" collapsed="false">
      <c r="K5419" s="0" t="n">
        <v>2015</v>
      </c>
      <c r="L5419" s="0" t="n">
        <v>110</v>
      </c>
      <c r="M5419" s="0" t="n">
        <v>3</v>
      </c>
      <c r="N5419" s="0" t="n">
        <v>61320</v>
      </c>
      <c r="O5419" s="0" t="n">
        <v>1150</v>
      </c>
      <c r="P5419" s="346" t="n">
        <v>1.25</v>
      </c>
      <c r="Q5419" s="346" t="str">
        <f aca="false">N5419&amp;" "&amp;O5419</f>
        <v>61320 1150</v>
      </c>
      <c r="R5419" s="346" t="str">
        <f aca="false">N5419&amp;" "&amp;M5419&amp;" "&amp;O5419</f>
        <v>61320 3 1150</v>
      </c>
    </row>
    <row r="5420" customFormat="false" ht="11.25" hidden="false" customHeight="true" outlineLevel="0" collapsed="false">
      <c r="K5420" s="0" t="n">
        <v>2015</v>
      </c>
      <c r="L5420" s="0" t="n">
        <v>110</v>
      </c>
      <c r="M5420" s="0" t="n">
        <v>3</v>
      </c>
      <c r="N5420" s="0" t="n">
        <v>61410</v>
      </c>
      <c r="O5420" s="0" t="n">
        <v>1126</v>
      </c>
      <c r="P5420" s="346" t="n">
        <v>1</v>
      </c>
      <c r="Q5420" s="346" t="str">
        <f aca="false">N5420&amp;" "&amp;O5420</f>
        <v>61410 1126</v>
      </c>
      <c r="R5420" s="346" t="str">
        <f aca="false">N5420&amp;" "&amp;M5420&amp;" "&amp;O5420</f>
        <v>61410 3 1126</v>
      </c>
    </row>
    <row r="5421" customFormat="false" ht="11.25" hidden="false" customHeight="true" outlineLevel="0" collapsed="false">
      <c r="K5421" s="0" t="n">
        <v>2015</v>
      </c>
      <c r="L5421" s="0" t="n">
        <v>110</v>
      </c>
      <c r="M5421" s="0" t="n">
        <v>3</v>
      </c>
      <c r="N5421" s="0" t="n">
        <v>61410</v>
      </c>
      <c r="O5421" s="0" t="n">
        <v>1127</v>
      </c>
      <c r="P5421" s="346" t="n">
        <v>2</v>
      </c>
      <c r="Q5421" s="346" t="str">
        <f aca="false">N5421&amp;" "&amp;O5421</f>
        <v>61410 1127</v>
      </c>
      <c r="R5421" s="346" t="str">
        <f aca="false">N5421&amp;" "&amp;M5421&amp;" "&amp;O5421</f>
        <v>61410 3 1127</v>
      </c>
    </row>
    <row r="5422" customFormat="false" ht="11.25" hidden="false" customHeight="true" outlineLevel="0" collapsed="false">
      <c r="K5422" s="0" t="n">
        <v>2015</v>
      </c>
      <c r="L5422" s="0" t="n">
        <v>110</v>
      </c>
      <c r="M5422" s="0" t="n">
        <v>3</v>
      </c>
      <c r="N5422" s="0" t="n">
        <v>61410</v>
      </c>
      <c r="O5422" s="0" t="n">
        <v>1150</v>
      </c>
      <c r="P5422" s="346" t="n">
        <v>8</v>
      </c>
      <c r="Q5422" s="346" t="str">
        <f aca="false">N5422&amp;" "&amp;O5422</f>
        <v>61410 1150</v>
      </c>
      <c r="R5422" s="346" t="str">
        <f aca="false">N5422&amp;" "&amp;M5422&amp;" "&amp;O5422</f>
        <v>61410 3 1150</v>
      </c>
    </row>
    <row r="5423" customFormat="false" ht="11.25" hidden="false" customHeight="true" outlineLevel="0" collapsed="false">
      <c r="K5423" s="0" t="n">
        <v>2015</v>
      </c>
      <c r="L5423" s="0" t="n">
        <v>110</v>
      </c>
      <c r="M5423" s="0" t="n">
        <v>9</v>
      </c>
      <c r="N5423" s="0" t="n">
        <v>61100</v>
      </c>
      <c r="O5423" s="0" t="n">
        <v>1110</v>
      </c>
      <c r="P5423" s="346" t="n">
        <v>3.5</v>
      </c>
      <c r="Q5423" s="346" t="str">
        <f aca="false">N5423&amp;" "&amp;O5423</f>
        <v>61100 1110</v>
      </c>
      <c r="R5423" s="346" t="str">
        <f aca="false">N5423&amp;" "&amp;M5423&amp;" "&amp;O5423</f>
        <v>61100 9 1110</v>
      </c>
    </row>
    <row r="5424" customFormat="false" ht="11.25" hidden="false" customHeight="true" outlineLevel="0" collapsed="false">
      <c r="K5424" s="0" t="n">
        <v>2015</v>
      </c>
      <c r="L5424" s="0" t="n">
        <v>110</v>
      </c>
      <c r="M5424" s="0" t="n">
        <v>9</v>
      </c>
      <c r="N5424" s="0" t="n">
        <v>61100</v>
      </c>
      <c r="O5424" s="0" t="n">
        <v>1120</v>
      </c>
      <c r="P5424" s="346" t="n">
        <v>23</v>
      </c>
      <c r="Q5424" s="346" t="str">
        <f aca="false">N5424&amp;" "&amp;O5424</f>
        <v>61100 1120</v>
      </c>
      <c r="R5424" s="346" t="str">
        <f aca="false">N5424&amp;" "&amp;M5424&amp;" "&amp;O5424</f>
        <v>61100 9 1120</v>
      </c>
    </row>
    <row r="5425" customFormat="false" ht="11.25" hidden="false" customHeight="true" outlineLevel="0" collapsed="false">
      <c r="K5425" s="0" t="n">
        <v>2015</v>
      </c>
      <c r="L5425" s="0" t="n">
        <v>110</v>
      </c>
      <c r="M5425" s="0" t="n">
        <v>9</v>
      </c>
      <c r="N5425" s="0" t="n">
        <v>61100</v>
      </c>
      <c r="O5425" s="0" t="n">
        <v>1140</v>
      </c>
      <c r="P5425" s="346" t="n">
        <v>11</v>
      </c>
      <c r="Q5425" s="346" t="str">
        <f aca="false">N5425&amp;" "&amp;O5425</f>
        <v>61100 1140</v>
      </c>
      <c r="R5425" s="346" t="str">
        <f aca="false">N5425&amp;" "&amp;M5425&amp;" "&amp;O5425</f>
        <v>61100 9 1140</v>
      </c>
    </row>
    <row r="5426" customFormat="false" ht="11.25" hidden="false" customHeight="true" outlineLevel="0" collapsed="false">
      <c r="K5426" s="0" t="n">
        <v>2015</v>
      </c>
      <c r="L5426" s="0" t="n">
        <v>110</v>
      </c>
      <c r="M5426" s="0" t="n">
        <v>9</v>
      </c>
      <c r="N5426" s="0" t="n">
        <v>61100</v>
      </c>
      <c r="O5426" s="0" t="n">
        <v>1150</v>
      </c>
      <c r="P5426" s="346" t="n">
        <v>15</v>
      </c>
      <c r="Q5426" s="346" t="str">
        <f aca="false">N5426&amp;" "&amp;O5426</f>
        <v>61100 1150</v>
      </c>
      <c r="R5426" s="346" t="str">
        <f aca="false">N5426&amp;" "&amp;M5426&amp;" "&amp;O5426</f>
        <v>61100 9 1150</v>
      </c>
    </row>
    <row r="5427" customFormat="false" ht="11.25" hidden="false" customHeight="true" outlineLevel="0" collapsed="false">
      <c r="K5427" s="0" t="n">
        <v>2015</v>
      </c>
      <c r="L5427" s="0" t="n">
        <v>110</v>
      </c>
      <c r="M5427" s="0" t="n">
        <v>9</v>
      </c>
      <c r="N5427" s="0" t="n">
        <v>61100</v>
      </c>
      <c r="O5427" s="0" t="n">
        <v>1151</v>
      </c>
      <c r="P5427" s="346" t="n">
        <v>1.5</v>
      </c>
      <c r="Q5427" s="346" t="str">
        <f aca="false">N5427&amp;" "&amp;O5427</f>
        <v>61100 1151</v>
      </c>
      <c r="R5427" s="346" t="str">
        <f aca="false">N5427&amp;" "&amp;M5427&amp;" "&amp;O5427</f>
        <v>61100 9 1151</v>
      </c>
    </row>
    <row r="5428" customFormat="false" ht="11.25" hidden="false" customHeight="true" outlineLevel="0" collapsed="false">
      <c r="K5428" s="0" t="n">
        <v>2015</v>
      </c>
      <c r="L5428" s="0" t="n">
        <v>111</v>
      </c>
      <c r="M5428" s="0" t="n">
        <v>9</v>
      </c>
      <c r="N5428" s="0" t="n">
        <v>62200</v>
      </c>
      <c r="O5428" s="0" t="n">
        <v>1131</v>
      </c>
      <c r="P5428" s="346" t="n">
        <v>2.64</v>
      </c>
      <c r="Q5428" s="346" t="str">
        <f aca="false">N5428&amp;" "&amp;O5428</f>
        <v>62200 1131</v>
      </c>
      <c r="R5428" s="346" t="str">
        <f aca="false">N5428&amp;" "&amp;M5428&amp;" "&amp;O5428</f>
        <v>62200 9 1131</v>
      </c>
    </row>
    <row r="5429" customFormat="false" ht="11.25" hidden="false" customHeight="true" outlineLevel="0" collapsed="false">
      <c r="K5429" s="0" t="n">
        <v>2015</v>
      </c>
      <c r="L5429" s="0" t="n">
        <v>111</v>
      </c>
      <c r="M5429" s="0" t="n">
        <v>9</v>
      </c>
      <c r="N5429" s="0" t="n">
        <v>62200</v>
      </c>
      <c r="O5429" s="0" t="n">
        <v>1132</v>
      </c>
      <c r="P5429" s="346" t="n">
        <v>1</v>
      </c>
      <c r="Q5429" s="346" t="str">
        <f aca="false">N5429&amp;" "&amp;O5429</f>
        <v>62200 1132</v>
      </c>
      <c r="R5429" s="346" t="str">
        <f aca="false">N5429&amp;" "&amp;M5429&amp;" "&amp;O5429</f>
        <v>62200 9 1132</v>
      </c>
    </row>
    <row r="5430" customFormat="false" ht="11.25" hidden="false" customHeight="true" outlineLevel="0" collapsed="false">
      <c r="K5430" s="0" t="n">
        <v>2015</v>
      </c>
      <c r="L5430" s="0" t="n">
        <v>111</v>
      </c>
      <c r="M5430" s="0" t="n">
        <v>9</v>
      </c>
      <c r="N5430" s="0" t="n">
        <v>63000</v>
      </c>
      <c r="O5430" s="0" t="n">
        <v>1110</v>
      </c>
      <c r="P5430" s="346" t="n">
        <v>0.35</v>
      </c>
      <c r="Q5430" s="346" t="str">
        <f aca="false">N5430&amp;" "&amp;O5430</f>
        <v>63000 1110</v>
      </c>
      <c r="R5430" s="346" t="str">
        <f aca="false">N5430&amp;" "&amp;M5430&amp;" "&amp;O5430</f>
        <v>63000 9 1110</v>
      </c>
    </row>
    <row r="5431" customFormat="false" ht="11.25" hidden="false" customHeight="true" outlineLevel="0" collapsed="false">
      <c r="K5431" s="0" t="n">
        <v>2015</v>
      </c>
      <c r="L5431" s="0" t="n">
        <v>111</v>
      </c>
      <c r="M5431" s="0" t="n">
        <v>9</v>
      </c>
      <c r="N5431" s="0" t="n">
        <v>63000</v>
      </c>
      <c r="O5431" s="0" t="n">
        <v>1150</v>
      </c>
      <c r="P5431" s="346" t="n">
        <v>0.35</v>
      </c>
      <c r="Q5431" s="346" t="str">
        <f aca="false">N5431&amp;" "&amp;O5431</f>
        <v>63000 1150</v>
      </c>
      <c r="R5431" s="346" t="str">
        <f aca="false">N5431&amp;" "&amp;M5431&amp;" "&amp;O5431</f>
        <v>63000 9 1150</v>
      </c>
    </row>
    <row r="5432" customFormat="false" ht="11.25" hidden="false" customHeight="true" outlineLevel="0" collapsed="false">
      <c r="K5432" s="0" t="n">
        <v>2015</v>
      </c>
      <c r="L5432" s="0" t="n">
        <v>111</v>
      </c>
      <c r="M5432" s="0" t="n">
        <v>9</v>
      </c>
      <c r="N5432" s="0" t="n">
        <v>63000</v>
      </c>
      <c r="O5432" s="0" t="n">
        <v>1160</v>
      </c>
      <c r="P5432" s="346" t="n">
        <v>1.16</v>
      </c>
      <c r="Q5432" s="346" t="str">
        <f aca="false">N5432&amp;" "&amp;O5432</f>
        <v>63000 1160</v>
      </c>
      <c r="R5432" s="346" t="str">
        <f aca="false">N5432&amp;" "&amp;M5432&amp;" "&amp;O5432</f>
        <v>63000 9 1160</v>
      </c>
    </row>
    <row r="5433" customFormat="false" ht="11.25" hidden="false" customHeight="true" outlineLevel="0" collapsed="false">
      <c r="K5433" s="0" t="n">
        <v>2015</v>
      </c>
      <c r="L5433" s="0" t="n">
        <v>111</v>
      </c>
      <c r="M5433" s="0" t="n">
        <v>9</v>
      </c>
      <c r="N5433" s="0" t="n">
        <v>63000</v>
      </c>
      <c r="O5433" s="0" t="n">
        <v>1170</v>
      </c>
      <c r="P5433" s="346" t="n">
        <v>11.9</v>
      </c>
      <c r="Q5433" s="346" t="str">
        <f aca="false">N5433&amp;" "&amp;O5433</f>
        <v>63000 1170</v>
      </c>
      <c r="R5433" s="346" t="str">
        <f aca="false">N5433&amp;" "&amp;M5433&amp;" "&amp;O5433</f>
        <v>63000 9 1170</v>
      </c>
    </row>
    <row r="5434" customFormat="false" ht="11.25" hidden="false" customHeight="true" outlineLevel="0" collapsed="false">
      <c r="K5434" s="0" t="n">
        <v>2015</v>
      </c>
      <c r="L5434" s="0" t="n">
        <v>111</v>
      </c>
      <c r="M5434" s="0" t="n">
        <v>9</v>
      </c>
      <c r="N5434" s="0" t="n">
        <v>64000</v>
      </c>
      <c r="O5434" s="0" t="n">
        <v>1110</v>
      </c>
      <c r="P5434" s="346" t="n">
        <v>0.35</v>
      </c>
      <c r="Q5434" s="346" t="str">
        <f aca="false">N5434&amp;" "&amp;O5434</f>
        <v>64000 1110</v>
      </c>
      <c r="R5434" s="346" t="str">
        <f aca="false">N5434&amp;" "&amp;M5434&amp;" "&amp;O5434</f>
        <v>64000 9 1110</v>
      </c>
    </row>
    <row r="5435" customFormat="false" ht="11.25" hidden="false" customHeight="true" outlineLevel="0" collapsed="false">
      <c r="K5435" s="0" t="n">
        <v>2015</v>
      </c>
      <c r="L5435" s="0" t="n">
        <v>111</v>
      </c>
      <c r="M5435" s="0" t="n">
        <v>9</v>
      </c>
      <c r="N5435" s="0" t="n">
        <v>64000</v>
      </c>
      <c r="O5435" s="0" t="n">
        <v>1150</v>
      </c>
      <c r="P5435" s="346" t="n">
        <v>0.35</v>
      </c>
      <c r="Q5435" s="346" t="str">
        <f aca="false">N5435&amp;" "&amp;O5435</f>
        <v>64000 1150</v>
      </c>
      <c r="R5435" s="346" t="str">
        <f aca="false">N5435&amp;" "&amp;M5435&amp;" "&amp;O5435</f>
        <v>64000 9 1150</v>
      </c>
    </row>
    <row r="5436" customFormat="false" ht="11.25" hidden="false" customHeight="true" outlineLevel="0" collapsed="false">
      <c r="K5436" s="0" t="n">
        <v>2015</v>
      </c>
      <c r="L5436" s="0" t="n">
        <v>111</v>
      </c>
      <c r="M5436" s="0" t="n">
        <v>9</v>
      </c>
      <c r="N5436" s="0" t="n">
        <v>64000</v>
      </c>
      <c r="O5436" s="0" t="n">
        <v>1160</v>
      </c>
      <c r="P5436" s="346" t="n">
        <v>2.33</v>
      </c>
      <c r="Q5436" s="346" t="str">
        <f aca="false">N5436&amp;" "&amp;O5436</f>
        <v>64000 1160</v>
      </c>
      <c r="R5436" s="346" t="str">
        <f aca="false">N5436&amp;" "&amp;M5436&amp;" "&amp;O5436</f>
        <v>64000 9 1160</v>
      </c>
    </row>
    <row r="5437" customFormat="false" ht="11.25" hidden="false" customHeight="true" outlineLevel="0" collapsed="false">
      <c r="K5437" s="0" t="n">
        <v>2015</v>
      </c>
      <c r="L5437" s="0" t="n">
        <v>111</v>
      </c>
      <c r="M5437" s="0" t="n">
        <v>9</v>
      </c>
      <c r="N5437" s="0" t="n">
        <v>64000</v>
      </c>
      <c r="O5437" s="0" t="n">
        <v>1190</v>
      </c>
      <c r="P5437" s="346" t="n">
        <v>10.94</v>
      </c>
      <c r="Q5437" s="346" t="str">
        <f aca="false">N5437&amp;" "&amp;O5437</f>
        <v>64000 1190</v>
      </c>
      <c r="R5437" s="346" t="str">
        <f aca="false">N5437&amp;" "&amp;M5437&amp;" "&amp;O5437</f>
        <v>64000 9 1190</v>
      </c>
    </row>
    <row r="5438" customFormat="false" ht="11.25" hidden="false" customHeight="true" outlineLevel="0" collapsed="false">
      <c r="K5438" s="0" t="n">
        <v>2015</v>
      </c>
      <c r="L5438" s="0" t="n">
        <v>111</v>
      </c>
      <c r="M5438" s="0" t="n">
        <v>9</v>
      </c>
      <c r="N5438" s="0" t="n">
        <v>65000</v>
      </c>
      <c r="O5438" s="0" t="n">
        <v>1190</v>
      </c>
      <c r="P5438" s="346" t="n">
        <v>18.16</v>
      </c>
      <c r="Q5438" s="346" t="str">
        <f aca="false">N5438&amp;" "&amp;O5438</f>
        <v>65000 1190</v>
      </c>
      <c r="R5438" s="346" t="str">
        <f aca="false">N5438&amp;" "&amp;M5438&amp;" "&amp;O5438</f>
        <v>65000 9 1190</v>
      </c>
    </row>
    <row r="5439" customFormat="false" ht="11.25" hidden="false" customHeight="true" outlineLevel="0" collapsed="false">
      <c r="K5439" s="0" t="n">
        <v>2015</v>
      </c>
      <c r="L5439" s="0" t="n">
        <v>111</v>
      </c>
      <c r="M5439" s="0" t="n">
        <v>9</v>
      </c>
      <c r="N5439" s="0" t="n">
        <v>68000</v>
      </c>
      <c r="O5439" s="0" t="n">
        <v>1120</v>
      </c>
      <c r="P5439" s="346" t="n">
        <v>3.68</v>
      </c>
      <c r="Q5439" s="346" t="str">
        <f aca="false">N5439&amp;" "&amp;O5439</f>
        <v>68000 1120</v>
      </c>
      <c r="R5439" s="346" t="str">
        <f aca="false">N5439&amp;" "&amp;M5439&amp;" "&amp;O5439</f>
        <v>68000 9 1120</v>
      </c>
    </row>
    <row r="5440" customFormat="false" ht="11.25" hidden="false" customHeight="true" outlineLevel="0" collapsed="false">
      <c r="K5440" s="0" t="n">
        <v>2015</v>
      </c>
      <c r="L5440" s="0" t="n">
        <v>111</v>
      </c>
      <c r="M5440" s="0" t="n">
        <v>9</v>
      </c>
      <c r="N5440" s="0" t="n">
        <v>68000</v>
      </c>
      <c r="O5440" s="0" t="n">
        <v>1133</v>
      </c>
      <c r="P5440" s="346" t="n">
        <v>1</v>
      </c>
      <c r="Q5440" s="346" t="str">
        <f aca="false">N5440&amp;" "&amp;O5440</f>
        <v>68000 1133</v>
      </c>
      <c r="R5440" s="346" t="str">
        <f aca="false">N5440&amp;" "&amp;M5440&amp;" "&amp;O5440</f>
        <v>68000 9 1133</v>
      </c>
    </row>
    <row r="5441" customFormat="false" ht="11.25" hidden="false" customHeight="true" outlineLevel="0" collapsed="false">
      <c r="K5441" s="0" t="n">
        <v>2015</v>
      </c>
      <c r="L5441" s="0" t="n">
        <v>111</v>
      </c>
      <c r="M5441" s="0" t="n">
        <v>9</v>
      </c>
      <c r="N5441" s="0" t="n">
        <v>68000</v>
      </c>
      <c r="O5441" s="0" t="n">
        <v>1141</v>
      </c>
      <c r="P5441" s="346" t="n">
        <v>1.16</v>
      </c>
      <c r="Q5441" s="346" t="str">
        <f aca="false">N5441&amp;" "&amp;O5441</f>
        <v>68000 1141</v>
      </c>
      <c r="R5441" s="346" t="str">
        <f aca="false">N5441&amp;" "&amp;M5441&amp;" "&amp;O5441</f>
        <v>68000 9 1141</v>
      </c>
    </row>
    <row r="5442" customFormat="false" ht="11.25" hidden="false" customHeight="true" outlineLevel="0" collapsed="false">
      <c r="K5442" s="0" t="n">
        <v>2015</v>
      </c>
      <c r="L5442" s="0" t="n">
        <v>111</v>
      </c>
      <c r="M5442" s="0" t="n">
        <v>2</v>
      </c>
      <c r="N5442" s="0" t="n">
        <v>61100</v>
      </c>
      <c r="O5442" s="0" t="n">
        <v>1120</v>
      </c>
      <c r="P5442" s="346" t="n">
        <v>60.63</v>
      </c>
      <c r="Q5442" s="346" t="str">
        <f aca="false">N5442&amp;" "&amp;O5442</f>
        <v>61100 1120</v>
      </c>
      <c r="R5442" s="346" t="str">
        <f aca="false">N5442&amp;" "&amp;M5442&amp;" "&amp;O5442</f>
        <v>61100 2 1120</v>
      </c>
    </row>
    <row r="5443" customFormat="false" ht="11.25" hidden="false" customHeight="true" outlineLevel="0" collapsed="false">
      <c r="K5443" s="0" t="n">
        <v>2015</v>
      </c>
      <c r="L5443" s="0" t="n">
        <v>111</v>
      </c>
      <c r="M5443" s="0" t="n">
        <v>2</v>
      </c>
      <c r="N5443" s="0" t="n">
        <v>61100</v>
      </c>
      <c r="O5443" s="0" t="n">
        <v>1151</v>
      </c>
      <c r="P5443" s="346" t="n">
        <v>13.3</v>
      </c>
      <c r="Q5443" s="346" t="str">
        <f aca="false">N5443&amp;" "&amp;O5443</f>
        <v>61100 1151</v>
      </c>
      <c r="R5443" s="346" t="str">
        <f aca="false">N5443&amp;" "&amp;M5443&amp;" "&amp;O5443</f>
        <v>61100 2 1151</v>
      </c>
    </row>
    <row r="5444" customFormat="false" ht="11.25" hidden="false" customHeight="true" outlineLevel="0" collapsed="false">
      <c r="K5444" s="0" t="n">
        <v>2015</v>
      </c>
      <c r="L5444" s="0" t="n">
        <v>111</v>
      </c>
      <c r="M5444" s="0" t="n">
        <v>2</v>
      </c>
      <c r="N5444" s="0" t="n">
        <v>61100</v>
      </c>
      <c r="O5444" s="0" t="n">
        <v>1520</v>
      </c>
      <c r="P5444" s="346" t="n">
        <v>3.92</v>
      </c>
      <c r="Q5444" s="346" t="str">
        <f aca="false">N5444&amp;" "&amp;O5444</f>
        <v>61100 1520</v>
      </c>
      <c r="R5444" s="346" t="str">
        <f aca="false">N5444&amp;" "&amp;M5444&amp;" "&amp;O5444</f>
        <v>61100 2 1520</v>
      </c>
    </row>
    <row r="5445" customFormat="false" ht="11.25" hidden="false" customHeight="true" outlineLevel="0" collapsed="false">
      <c r="K5445" s="0" t="n">
        <v>2015</v>
      </c>
      <c r="L5445" s="0" t="n">
        <v>111</v>
      </c>
      <c r="M5445" s="0" t="n">
        <v>2</v>
      </c>
      <c r="N5445" s="0" t="n">
        <v>61210</v>
      </c>
      <c r="O5445" s="0" t="n">
        <v>1120</v>
      </c>
      <c r="P5445" s="346" t="n">
        <v>2</v>
      </c>
      <c r="Q5445" s="346" t="str">
        <f aca="false">N5445&amp;" "&amp;O5445</f>
        <v>61210 1120</v>
      </c>
      <c r="R5445" s="346" t="str">
        <f aca="false">N5445&amp;" "&amp;M5445&amp;" "&amp;O5445</f>
        <v>61210 2 1120</v>
      </c>
    </row>
    <row r="5446" customFormat="false" ht="11.25" hidden="false" customHeight="true" outlineLevel="0" collapsed="false">
      <c r="K5446" s="0" t="n">
        <v>2015</v>
      </c>
      <c r="L5446" s="0" t="n">
        <v>111</v>
      </c>
      <c r="M5446" s="0" t="n">
        <v>2</v>
      </c>
      <c r="N5446" s="0" t="n">
        <v>61230</v>
      </c>
      <c r="O5446" s="0" t="n">
        <v>1120</v>
      </c>
      <c r="P5446" s="346" t="n">
        <v>0.07</v>
      </c>
      <c r="Q5446" s="346" t="str">
        <f aca="false">N5446&amp;" "&amp;O5446</f>
        <v>61230 1120</v>
      </c>
      <c r="R5446" s="346" t="str">
        <f aca="false">N5446&amp;" "&amp;M5446&amp;" "&amp;O5446</f>
        <v>61230 2 1120</v>
      </c>
    </row>
    <row r="5447" customFormat="false" ht="11.25" hidden="false" customHeight="true" outlineLevel="0" collapsed="false">
      <c r="K5447" s="0" t="n">
        <v>2015</v>
      </c>
      <c r="L5447" s="0" t="n">
        <v>111</v>
      </c>
      <c r="M5447" s="0" t="n">
        <v>2</v>
      </c>
      <c r="N5447" s="0" t="n">
        <v>61310</v>
      </c>
      <c r="O5447" s="0" t="n">
        <v>1110</v>
      </c>
      <c r="P5447" s="346" t="n">
        <v>0.65</v>
      </c>
      <c r="Q5447" s="346" t="str">
        <f aca="false">N5447&amp;" "&amp;O5447</f>
        <v>61310 1110</v>
      </c>
      <c r="R5447" s="346" t="str">
        <f aca="false">N5447&amp;" "&amp;M5447&amp;" "&amp;O5447</f>
        <v>61310 2 1110</v>
      </c>
    </row>
    <row r="5448" customFormat="false" ht="11.25" hidden="false" customHeight="true" outlineLevel="0" collapsed="false">
      <c r="K5448" s="0" t="n">
        <v>2015</v>
      </c>
      <c r="L5448" s="0" t="n">
        <v>111</v>
      </c>
      <c r="M5448" s="0" t="n">
        <v>2</v>
      </c>
      <c r="N5448" s="0" t="n">
        <v>61310</v>
      </c>
      <c r="O5448" s="0" t="n">
        <v>1120</v>
      </c>
      <c r="P5448" s="346" t="n">
        <v>1.56</v>
      </c>
      <c r="Q5448" s="346" t="str">
        <f aca="false">N5448&amp;" "&amp;O5448</f>
        <v>61310 1120</v>
      </c>
      <c r="R5448" s="346" t="str">
        <f aca="false">N5448&amp;" "&amp;M5448&amp;" "&amp;O5448</f>
        <v>61310 2 1120</v>
      </c>
    </row>
    <row r="5449" customFormat="false" ht="11.25" hidden="false" customHeight="true" outlineLevel="0" collapsed="false">
      <c r="K5449" s="0" t="n">
        <v>2015</v>
      </c>
      <c r="L5449" s="0" t="n">
        <v>111</v>
      </c>
      <c r="M5449" s="0" t="n">
        <v>2</v>
      </c>
      <c r="N5449" s="0" t="n">
        <v>61310</v>
      </c>
      <c r="O5449" s="0" t="n">
        <v>1150</v>
      </c>
      <c r="P5449" s="346" t="n">
        <v>1.3</v>
      </c>
      <c r="Q5449" s="346" t="str">
        <f aca="false">N5449&amp;" "&amp;O5449</f>
        <v>61310 1150</v>
      </c>
      <c r="R5449" s="346" t="str">
        <f aca="false">N5449&amp;" "&amp;M5449&amp;" "&amp;O5449</f>
        <v>61310 2 1150</v>
      </c>
    </row>
    <row r="5450" customFormat="false" ht="11.25" hidden="false" customHeight="true" outlineLevel="0" collapsed="false">
      <c r="K5450" s="0" t="n">
        <v>2015</v>
      </c>
      <c r="L5450" s="0" t="n">
        <v>111</v>
      </c>
      <c r="M5450" s="0" t="n">
        <v>2</v>
      </c>
      <c r="N5450" s="0" t="n">
        <v>61320</v>
      </c>
      <c r="O5450" s="0" t="n">
        <v>1122</v>
      </c>
      <c r="P5450" s="346" t="n">
        <v>1.14</v>
      </c>
      <c r="Q5450" s="346" t="str">
        <f aca="false">N5450&amp;" "&amp;O5450</f>
        <v>61320 1122</v>
      </c>
      <c r="R5450" s="346" t="str">
        <f aca="false">N5450&amp;" "&amp;M5450&amp;" "&amp;O5450</f>
        <v>61320 2 1122</v>
      </c>
    </row>
    <row r="5451" customFormat="false" ht="11.25" hidden="false" customHeight="true" outlineLevel="0" collapsed="false">
      <c r="K5451" s="0" t="n">
        <v>2015</v>
      </c>
      <c r="L5451" s="0" t="n">
        <v>111</v>
      </c>
      <c r="M5451" s="0" t="n">
        <v>2</v>
      </c>
      <c r="N5451" s="0" t="n">
        <v>61320</v>
      </c>
      <c r="O5451" s="0" t="n">
        <v>1140</v>
      </c>
      <c r="P5451" s="346" t="n">
        <v>1</v>
      </c>
      <c r="Q5451" s="346" t="str">
        <f aca="false">N5451&amp;" "&amp;O5451</f>
        <v>61320 1140</v>
      </c>
      <c r="R5451" s="346" t="str">
        <f aca="false">N5451&amp;" "&amp;M5451&amp;" "&amp;O5451</f>
        <v>61320 2 1140</v>
      </c>
    </row>
    <row r="5452" customFormat="false" ht="11.25" hidden="false" customHeight="true" outlineLevel="0" collapsed="false">
      <c r="K5452" s="0" t="n">
        <v>2015</v>
      </c>
      <c r="L5452" s="0" t="n">
        <v>111</v>
      </c>
      <c r="M5452" s="0" t="n">
        <v>2</v>
      </c>
      <c r="N5452" s="0" t="n">
        <v>61410</v>
      </c>
      <c r="O5452" s="0" t="n">
        <v>1126</v>
      </c>
      <c r="P5452" s="346" t="n">
        <v>2</v>
      </c>
      <c r="Q5452" s="346" t="str">
        <f aca="false">N5452&amp;" "&amp;O5452</f>
        <v>61410 1126</v>
      </c>
      <c r="R5452" s="346" t="str">
        <f aca="false">N5452&amp;" "&amp;M5452&amp;" "&amp;O5452</f>
        <v>61410 2 1126</v>
      </c>
    </row>
    <row r="5453" customFormat="false" ht="11.25" hidden="false" customHeight="true" outlineLevel="0" collapsed="false">
      <c r="K5453" s="0" t="n">
        <v>2015</v>
      </c>
      <c r="L5453" s="0" t="n">
        <v>111</v>
      </c>
      <c r="M5453" s="0" t="n">
        <v>2</v>
      </c>
      <c r="N5453" s="0" t="n">
        <v>61410</v>
      </c>
      <c r="O5453" s="0" t="n">
        <v>1127</v>
      </c>
      <c r="P5453" s="346" t="n">
        <v>2</v>
      </c>
      <c r="Q5453" s="346" t="str">
        <f aca="false">N5453&amp;" "&amp;O5453</f>
        <v>61410 1127</v>
      </c>
      <c r="R5453" s="346" t="str">
        <f aca="false">N5453&amp;" "&amp;M5453&amp;" "&amp;O5453</f>
        <v>61410 2 1127</v>
      </c>
    </row>
    <row r="5454" customFormat="false" ht="11.25" hidden="false" customHeight="true" outlineLevel="0" collapsed="false">
      <c r="K5454" s="0" t="n">
        <v>2015</v>
      </c>
      <c r="L5454" s="0" t="n">
        <v>111</v>
      </c>
      <c r="M5454" s="0" t="n">
        <v>2</v>
      </c>
      <c r="N5454" s="0" t="n">
        <v>61410</v>
      </c>
      <c r="O5454" s="0" t="n">
        <v>1150</v>
      </c>
      <c r="P5454" s="346" t="n">
        <v>3</v>
      </c>
      <c r="Q5454" s="346" t="str">
        <f aca="false">N5454&amp;" "&amp;O5454</f>
        <v>61410 1150</v>
      </c>
      <c r="R5454" s="346" t="str">
        <f aca="false">N5454&amp;" "&amp;M5454&amp;" "&amp;O5454</f>
        <v>61410 2 1150</v>
      </c>
    </row>
    <row r="5455" customFormat="false" ht="11.25" hidden="false" customHeight="true" outlineLevel="0" collapsed="false">
      <c r="K5455" s="0" t="n">
        <v>2015</v>
      </c>
      <c r="L5455" s="0" t="n">
        <v>111</v>
      </c>
      <c r="M5455" s="0" t="n">
        <v>3</v>
      </c>
      <c r="N5455" s="0" t="n">
        <v>61100</v>
      </c>
      <c r="O5455" s="0" t="n">
        <v>1120</v>
      </c>
      <c r="P5455" s="346" t="n">
        <v>36.21</v>
      </c>
      <c r="Q5455" s="346" t="str">
        <f aca="false">N5455&amp;" "&amp;O5455</f>
        <v>61100 1120</v>
      </c>
      <c r="R5455" s="346" t="str">
        <f aca="false">N5455&amp;" "&amp;M5455&amp;" "&amp;O5455</f>
        <v>61100 3 1120</v>
      </c>
    </row>
    <row r="5456" customFormat="false" ht="11.25" hidden="false" customHeight="true" outlineLevel="0" collapsed="false">
      <c r="K5456" s="0" t="n">
        <v>2015</v>
      </c>
      <c r="L5456" s="0" t="n">
        <v>111</v>
      </c>
      <c r="M5456" s="0" t="n">
        <v>3</v>
      </c>
      <c r="N5456" s="0" t="n">
        <v>61100</v>
      </c>
      <c r="O5456" s="0" t="n">
        <v>1151</v>
      </c>
      <c r="P5456" s="346" t="n">
        <v>6.06</v>
      </c>
      <c r="Q5456" s="346" t="str">
        <f aca="false">N5456&amp;" "&amp;O5456</f>
        <v>61100 1151</v>
      </c>
      <c r="R5456" s="346" t="str">
        <f aca="false">N5456&amp;" "&amp;M5456&amp;" "&amp;O5456</f>
        <v>61100 3 1151</v>
      </c>
    </row>
    <row r="5457" customFormat="false" ht="11.25" hidden="false" customHeight="true" outlineLevel="0" collapsed="false">
      <c r="K5457" s="0" t="n">
        <v>2015</v>
      </c>
      <c r="L5457" s="0" t="n">
        <v>111</v>
      </c>
      <c r="M5457" s="0" t="n">
        <v>3</v>
      </c>
      <c r="N5457" s="0" t="n">
        <v>61100</v>
      </c>
      <c r="O5457" s="0" t="n">
        <v>1520</v>
      </c>
      <c r="P5457" s="346" t="n">
        <v>4.07</v>
      </c>
      <c r="Q5457" s="346" t="str">
        <f aca="false">N5457&amp;" "&amp;O5457</f>
        <v>61100 1520</v>
      </c>
      <c r="R5457" s="346" t="str">
        <f aca="false">N5457&amp;" "&amp;M5457&amp;" "&amp;O5457</f>
        <v>61100 3 1520</v>
      </c>
    </row>
    <row r="5458" customFormat="false" ht="11.25" hidden="false" customHeight="true" outlineLevel="0" collapsed="false">
      <c r="K5458" s="0" t="n">
        <v>2015</v>
      </c>
      <c r="L5458" s="0" t="n">
        <v>111</v>
      </c>
      <c r="M5458" s="0" t="n">
        <v>3</v>
      </c>
      <c r="N5458" s="0" t="n">
        <v>61210</v>
      </c>
      <c r="O5458" s="0" t="n">
        <v>1120</v>
      </c>
      <c r="P5458" s="346" t="n">
        <v>2</v>
      </c>
      <c r="Q5458" s="346" t="str">
        <f aca="false">N5458&amp;" "&amp;O5458</f>
        <v>61210 1120</v>
      </c>
      <c r="R5458" s="346" t="str">
        <f aca="false">N5458&amp;" "&amp;M5458&amp;" "&amp;O5458</f>
        <v>61210 3 1120</v>
      </c>
    </row>
    <row r="5459" customFormat="false" ht="11.25" hidden="false" customHeight="true" outlineLevel="0" collapsed="false">
      <c r="K5459" s="0" t="n">
        <v>2015</v>
      </c>
      <c r="L5459" s="0" t="n">
        <v>111</v>
      </c>
      <c r="M5459" s="0" t="n">
        <v>3</v>
      </c>
      <c r="N5459" s="0" t="n">
        <v>61210</v>
      </c>
      <c r="O5459" s="0" t="n">
        <v>1150</v>
      </c>
      <c r="P5459" s="346" t="n">
        <v>1</v>
      </c>
      <c r="Q5459" s="346" t="str">
        <f aca="false">N5459&amp;" "&amp;O5459</f>
        <v>61210 1150</v>
      </c>
      <c r="R5459" s="346" t="str">
        <f aca="false">N5459&amp;" "&amp;M5459&amp;" "&amp;O5459</f>
        <v>61210 3 1150</v>
      </c>
    </row>
    <row r="5460" customFormat="false" ht="11.25" hidden="false" customHeight="true" outlineLevel="0" collapsed="false">
      <c r="K5460" s="0" t="n">
        <v>2015</v>
      </c>
      <c r="L5460" s="0" t="n">
        <v>111</v>
      </c>
      <c r="M5460" s="0" t="n">
        <v>3</v>
      </c>
      <c r="N5460" s="0" t="n">
        <v>61230</v>
      </c>
      <c r="O5460" s="0" t="n">
        <v>1120</v>
      </c>
      <c r="P5460" s="346" t="n">
        <v>0.38</v>
      </c>
      <c r="Q5460" s="346" t="str">
        <f aca="false">N5460&amp;" "&amp;O5460</f>
        <v>61230 1120</v>
      </c>
      <c r="R5460" s="346" t="str">
        <f aca="false">N5460&amp;" "&amp;M5460&amp;" "&amp;O5460</f>
        <v>61230 3 1120</v>
      </c>
    </row>
    <row r="5461" customFormat="false" ht="11.25" hidden="false" customHeight="true" outlineLevel="0" collapsed="false">
      <c r="K5461" s="0" t="n">
        <v>2015</v>
      </c>
      <c r="L5461" s="0" t="n">
        <v>111</v>
      </c>
      <c r="M5461" s="0" t="n">
        <v>3</v>
      </c>
      <c r="N5461" s="0" t="n">
        <v>61310</v>
      </c>
      <c r="O5461" s="0" t="n">
        <v>1110</v>
      </c>
      <c r="P5461" s="346" t="n">
        <v>0.85</v>
      </c>
      <c r="Q5461" s="346" t="str">
        <f aca="false">N5461&amp;" "&amp;O5461</f>
        <v>61310 1110</v>
      </c>
      <c r="R5461" s="346" t="str">
        <f aca="false">N5461&amp;" "&amp;M5461&amp;" "&amp;O5461</f>
        <v>61310 3 1110</v>
      </c>
    </row>
    <row r="5462" customFormat="false" ht="11.25" hidden="false" customHeight="true" outlineLevel="0" collapsed="false">
      <c r="K5462" s="0" t="n">
        <v>2015</v>
      </c>
      <c r="L5462" s="0" t="n">
        <v>111</v>
      </c>
      <c r="M5462" s="0" t="n">
        <v>3</v>
      </c>
      <c r="N5462" s="0" t="n">
        <v>61310</v>
      </c>
      <c r="O5462" s="0" t="n">
        <v>1120</v>
      </c>
      <c r="P5462" s="346" t="n">
        <v>1.3</v>
      </c>
      <c r="Q5462" s="346" t="str">
        <f aca="false">N5462&amp;" "&amp;O5462</f>
        <v>61310 1120</v>
      </c>
      <c r="R5462" s="346" t="str">
        <f aca="false">N5462&amp;" "&amp;M5462&amp;" "&amp;O5462</f>
        <v>61310 3 1120</v>
      </c>
    </row>
    <row r="5463" customFormat="false" ht="11.25" hidden="false" customHeight="true" outlineLevel="0" collapsed="false">
      <c r="K5463" s="0" t="n">
        <v>2015</v>
      </c>
      <c r="L5463" s="0" t="n">
        <v>111</v>
      </c>
      <c r="M5463" s="0" t="n">
        <v>3</v>
      </c>
      <c r="N5463" s="0" t="n">
        <v>61310</v>
      </c>
      <c r="O5463" s="0" t="n">
        <v>1150</v>
      </c>
      <c r="P5463" s="346" t="n">
        <v>0.7</v>
      </c>
      <c r="Q5463" s="346" t="str">
        <f aca="false">N5463&amp;" "&amp;O5463</f>
        <v>61310 1150</v>
      </c>
      <c r="R5463" s="346" t="str">
        <f aca="false">N5463&amp;" "&amp;M5463&amp;" "&amp;O5463</f>
        <v>61310 3 1150</v>
      </c>
    </row>
    <row r="5464" customFormat="false" ht="11.25" hidden="false" customHeight="true" outlineLevel="0" collapsed="false">
      <c r="K5464" s="0" t="n">
        <v>2015</v>
      </c>
      <c r="L5464" s="0" t="n">
        <v>111</v>
      </c>
      <c r="M5464" s="0" t="n">
        <v>3</v>
      </c>
      <c r="N5464" s="0" t="n">
        <v>61320</v>
      </c>
      <c r="O5464" s="0" t="n">
        <v>1122</v>
      </c>
      <c r="P5464" s="346" t="n">
        <v>0.86</v>
      </c>
      <c r="Q5464" s="346" t="str">
        <f aca="false">N5464&amp;" "&amp;O5464</f>
        <v>61320 1122</v>
      </c>
      <c r="R5464" s="346" t="str">
        <f aca="false">N5464&amp;" "&amp;M5464&amp;" "&amp;O5464</f>
        <v>61320 3 1122</v>
      </c>
    </row>
    <row r="5465" customFormat="false" ht="11.25" hidden="false" customHeight="true" outlineLevel="0" collapsed="false">
      <c r="K5465" s="0" t="n">
        <v>2015</v>
      </c>
      <c r="L5465" s="0" t="n">
        <v>111</v>
      </c>
      <c r="M5465" s="0" t="n">
        <v>3</v>
      </c>
      <c r="N5465" s="0" t="n">
        <v>61320</v>
      </c>
      <c r="O5465" s="0" t="n">
        <v>1140</v>
      </c>
      <c r="P5465" s="346" t="n">
        <v>1</v>
      </c>
      <c r="Q5465" s="346" t="str">
        <f aca="false">N5465&amp;" "&amp;O5465</f>
        <v>61320 1140</v>
      </c>
      <c r="R5465" s="346" t="str">
        <f aca="false">N5465&amp;" "&amp;M5465&amp;" "&amp;O5465</f>
        <v>61320 3 1140</v>
      </c>
    </row>
    <row r="5466" customFormat="false" ht="11.25" hidden="false" customHeight="true" outlineLevel="0" collapsed="false">
      <c r="K5466" s="0" t="n">
        <v>2015</v>
      </c>
      <c r="L5466" s="0" t="n">
        <v>111</v>
      </c>
      <c r="M5466" s="0" t="n">
        <v>3</v>
      </c>
      <c r="N5466" s="0" t="n">
        <v>61410</v>
      </c>
      <c r="O5466" s="0" t="n">
        <v>1126</v>
      </c>
      <c r="P5466" s="346" t="n">
        <v>1</v>
      </c>
      <c r="Q5466" s="346" t="str">
        <f aca="false">N5466&amp;" "&amp;O5466</f>
        <v>61410 1126</v>
      </c>
      <c r="R5466" s="346" t="str">
        <f aca="false">N5466&amp;" "&amp;M5466&amp;" "&amp;O5466</f>
        <v>61410 3 1126</v>
      </c>
    </row>
    <row r="5467" customFormat="false" ht="11.25" hidden="false" customHeight="true" outlineLevel="0" collapsed="false">
      <c r="K5467" s="0" t="n">
        <v>2015</v>
      </c>
      <c r="L5467" s="0" t="n">
        <v>111</v>
      </c>
      <c r="M5467" s="0" t="n">
        <v>3</v>
      </c>
      <c r="N5467" s="0" t="n">
        <v>61410</v>
      </c>
      <c r="O5467" s="0" t="n">
        <v>1127</v>
      </c>
      <c r="P5467" s="346" t="n">
        <v>1</v>
      </c>
      <c r="Q5467" s="346" t="str">
        <f aca="false">N5467&amp;" "&amp;O5467</f>
        <v>61410 1127</v>
      </c>
      <c r="R5467" s="346" t="str">
        <f aca="false">N5467&amp;" "&amp;M5467&amp;" "&amp;O5467</f>
        <v>61410 3 1127</v>
      </c>
    </row>
    <row r="5468" customFormat="false" ht="11.25" hidden="false" customHeight="true" outlineLevel="0" collapsed="false">
      <c r="K5468" s="0" t="n">
        <v>2015</v>
      </c>
      <c r="L5468" s="0" t="n">
        <v>111</v>
      </c>
      <c r="M5468" s="0" t="n">
        <v>3</v>
      </c>
      <c r="N5468" s="0" t="n">
        <v>61410</v>
      </c>
      <c r="O5468" s="0" t="n">
        <v>1150</v>
      </c>
      <c r="P5468" s="346" t="n">
        <v>2</v>
      </c>
      <c r="Q5468" s="346" t="str">
        <f aca="false">N5468&amp;" "&amp;O5468</f>
        <v>61410 1150</v>
      </c>
      <c r="R5468" s="346" t="str">
        <f aca="false">N5468&amp;" "&amp;M5468&amp;" "&amp;O5468</f>
        <v>61410 3 1150</v>
      </c>
    </row>
    <row r="5469" customFormat="false" ht="11.25" hidden="false" customHeight="true" outlineLevel="0" collapsed="false">
      <c r="K5469" s="0" t="n">
        <v>2015</v>
      </c>
      <c r="L5469" s="0" t="n">
        <v>111</v>
      </c>
      <c r="M5469" s="0" t="n">
        <v>9</v>
      </c>
      <c r="N5469" s="0" t="n">
        <v>61100</v>
      </c>
      <c r="O5469" s="0" t="n">
        <v>1120</v>
      </c>
      <c r="P5469" s="346" t="n">
        <v>6.7</v>
      </c>
      <c r="Q5469" s="346" t="str">
        <f aca="false">N5469&amp;" "&amp;O5469</f>
        <v>61100 1120</v>
      </c>
      <c r="R5469" s="346" t="str">
        <f aca="false">N5469&amp;" "&amp;M5469&amp;" "&amp;O5469</f>
        <v>61100 9 1120</v>
      </c>
    </row>
    <row r="5470" customFormat="false" ht="11.25" hidden="false" customHeight="true" outlineLevel="0" collapsed="false">
      <c r="K5470" s="0" t="n">
        <v>2015</v>
      </c>
      <c r="L5470" s="0" t="n">
        <v>111</v>
      </c>
      <c r="M5470" s="0" t="n">
        <v>9</v>
      </c>
      <c r="N5470" s="0" t="n">
        <v>61100</v>
      </c>
      <c r="O5470" s="0" t="n">
        <v>1140</v>
      </c>
      <c r="P5470" s="346" t="n">
        <v>0.61</v>
      </c>
      <c r="Q5470" s="346" t="str">
        <f aca="false">N5470&amp;" "&amp;O5470</f>
        <v>61100 1140</v>
      </c>
      <c r="R5470" s="346" t="str">
        <f aca="false">N5470&amp;" "&amp;M5470&amp;" "&amp;O5470</f>
        <v>61100 9 1140</v>
      </c>
    </row>
    <row r="5471" customFormat="false" ht="11.25" hidden="false" customHeight="true" outlineLevel="0" collapsed="false">
      <c r="K5471" s="0" t="n">
        <v>2015</v>
      </c>
      <c r="L5471" s="0" t="n">
        <v>111</v>
      </c>
      <c r="M5471" s="0" t="n">
        <v>9</v>
      </c>
      <c r="N5471" s="0" t="n">
        <v>61100</v>
      </c>
      <c r="O5471" s="0" t="n">
        <v>1151</v>
      </c>
      <c r="P5471" s="346" t="n">
        <v>2.96</v>
      </c>
      <c r="Q5471" s="346" t="str">
        <f aca="false">N5471&amp;" "&amp;O5471</f>
        <v>61100 1151</v>
      </c>
      <c r="R5471" s="346" t="str">
        <f aca="false">N5471&amp;" "&amp;M5471&amp;" "&amp;O5471</f>
        <v>61100 9 1151</v>
      </c>
    </row>
    <row r="5472" customFormat="false" ht="11.25" hidden="false" customHeight="true" outlineLevel="0" collapsed="false">
      <c r="K5472" s="0" t="n">
        <v>2015</v>
      </c>
      <c r="L5472" s="0" t="n">
        <v>111</v>
      </c>
      <c r="M5472" s="0" t="n">
        <v>9</v>
      </c>
      <c r="N5472" s="0" t="n">
        <v>61100</v>
      </c>
      <c r="O5472" s="0" t="n">
        <v>1520</v>
      </c>
      <c r="P5472" s="346" t="n">
        <v>0.19</v>
      </c>
      <c r="Q5472" s="346" t="str">
        <f aca="false">N5472&amp;" "&amp;O5472</f>
        <v>61100 1520</v>
      </c>
      <c r="R5472" s="346" t="str">
        <f aca="false">N5472&amp;" "&amp;M5472&amp;" "&amp;O5472</f>
        <v>61100 9 1520</v>
      </c>
    </row>
    <row r="5473" customFormat="false" ht="11.25" hidden="false" customHeight="true" outlineLevel="0" collapsed="false">
      <c r="K5473" s="0" t="n">
        <v>2015</v>
      </c>
      <c r="L5473" s="0" t="n">
        <v>111</v>
      </c>
      <c r="M5473" s="0" t="n">
        <v>9</v>
      </c>
      <c r="N5473" s="0" t="n">
        <v>62100</v>
      </c>
      <c r="O5473" s="0" t="n">
        <v>1111</v>
      </c>
      <c r="P5473" s="346" t="n">
        <v>5</v>
      </c>
      <c r="Q5473" s="346" t="str">
        <f aca="false">N5473&amp;" "&amp;O5473</f>
        <v>62100 1111</v>
      </c>
      <c r="R5473" s="346" t="str">
        <f aca="false">N5473&amp;" "&amp;M5473&amp;" "&amp;O5473</f>
        <v>62100 9 1111</v>
      </c>
    </row>
    <row r="5474" customFormat="false" ht="11.25" hidden="false" customHeight="true" outlineLevel="0" collapsed="false">
      <c r="K5474" s="0" t="n">
        <v>2015</v>
      </c>
      <c r="L5474" s="0" t="n">
        <v>111</v>
      </c>
      <c r="M5474" s="0" t="n">
        <v>9</v>
      </c>
      <c r="N5474" s="0" t="n">
        <v>62100</v>
      </c>
      <c r="O5474" s="0" t="n">
        <v>1112</v>
      </c>
      <c r="P5474" s="346" t="n">
        <v>1</v>
      </c>
      <c r="Q5474" s="346" t="str">
        <f aca="false">N5474&amp;" "&amp;O5474</f>
        <v>62100 1112</v>
      </c>
      <c r="R5474" s="346" t="str">
        <f aca="false">N5474&amp;" "&amp;M5474&amp;" "&amp;O5474</f>
        <v>62100 9 1112</v>
      </c>
    </row>
    <row r="5475" customFormat="false" ht="11.25" hidden="false" customHeight="true" outlineLevel="0" collapsed="false">
      <c r="K5475" s="0" t="n">
        <v>2015</v>
      </c>
      <c r="L5475" s="0" t="n">
        <v>111</v>
      </c>
      <c r="M5475" s="0" t="n">
        <v>9</v>
      </c>
      <c r="N5475" s="0" t="n">
        <v>62100</v>
      </c>
      <c r="O5475" s="0" t="n">
        <v>1130</v>
      </c>
      <c r="P5475" s="346" t="n">
        <v>0.3</v>
      </c>
      <c r="Q5475" s="346" t="str">
        <f aca="false">N5475&amp;" "&amp;O5475</f>
        <v>62100 1130</v>
      </c>
      <c r="R5475" s="346" t="str">
        <f aca="false">N5475&amp;" "&amp;M5475&amp;" "&amp;O5475</f>
        <v>62100 9 1130</v>
      </c>
    </row>
    <row r="5476" customFormat="false" ht="11.25" hidden="false" customHeight="true" outlineLevel="0" collapsed="false">
      <c r="K5476" s="0" t="n">
        <v>2015</v>
      </c>
      <c r="L5476" s="0" t="n">
        <v>111</v>
      </c>
      <c r="M5476" s="0" t="n">
        <v>9</v>
      </c>
      <c r="N5476" s="0" t="n">
        <v>62100</v>
      </c>
      <c r="O5476" s="0" t="n">
        <v>1150</v>
      </c>
      <c r="P5476" s="346" t="n">
        <v>4.31</v>
      </c>
      <c r="Q5476" s="346" t="str">
        <f aca="false">N5476&amp;" "&amp;O5476</f>
        <v>62100 1150</v>
      </c>
      <c r="R5476" s="346" t="str">
        <f aca="false">N5476&amp;" "&amp;M5476&amp;" "&amp;O5476</f>
        <v>62100 9 1150</v>
      </c>
    </row>
    <row r="5477" customFormat="false" ht="11.25" hidden="false" customHeight="true" outlineLevel="0" collapsed="false">
      <c r="K5477" s="0" t="n">
        <v>2015</v>
      </c>
      <c r="L5477" s="0" t="n">
        <v>112</v>
      </c>
      <c r="M5477" s="0" t="n">
        <v>3</v>
      </c>
      <c r="N5477" s="0" t="n">
        <v>61320</v>
      </c>
      <c r="O5477" s="0" t="n">
        <v>1122</v>
      </c>
      <c r="P5477" s="346" t="n">
        <v>10.39</v>
      </c>
      <c r="Q5477" s="346" t="str">
        <f aca="false">N5477&amp;" "&amp;O5477</f>
        <v>61320 1122</v>
      </c>
      <c r="R5477" s="346" t="str">
        <f aca="false">N5477&amp;" "&amp;M5477&amp;" "&amp;O5477</f>
        <v>61320 3 1122</v>
      </c>
    </row>
    <row r="5478" customFormat="false" ht="11.25" hidden="false" customHeight="true" outlineLevel="0" collapsed="false">
      <c r="K5478" s="0" t="n">
        <v>2015</v>
      </c>
      <c r="L5478" s="0" t="n">
        <v>112</v>
      </c>
      <c r="M5478" s="0" t="n">
        <v>3</v>
      </c>
      <c r="N5478" s="0" t="n">
        <v>61320</v>
      </c>
      <c r="O5478" s="0" t="n">
        <v>1140</v>
      </c>
      <c r="P5478" s="346" t="n">
        <v>0.4</v>
      </c>
      <c r="Q5478" s="346" t="str">
        <f aca="false">N5478&amp;" "&amp;O5478</f>
        <v>61320 1140</v>
      </c>
      <c r="R5478" s="346" t="str">
        <f aca="false">N5478&amp;" "&amp;M5478&amp;" "&amp;O5478</f>
        <v>61320 3 1140</v>
      </c>
    </row>
    <row r="5479" customFormat="false" ht="11.25" hidden="false" customHeight="true" outlineLevel="0" collapsed="false">
      <c r="K5479" s="0" t="n">
        <v>2015</v>
      </c>
      <c r="L5479" s="0" t="n">
        <v>112</v>
      </c>
      <c r="M5479" s="0" t="n">
        <v>3</v>
      </c>
      <c r="N5479" s="0" t="n">
        <v>61320</v>
      </c>
      <c r="O5479" s="0" t="n">
        <v>1150</v>
      </c>
      <c r="P5479" s="346" t="n">
        <v>3.51</v>
      </c>
      <c r="Q5479" s="346" t="str">
        <f aca="false">N5479&amp;" "&amp;O5479</f>
        <v>61320 1150</v>
      </c>
      <c r="R5479" s="346" t="str">
        <f aca="false">N5479&amp;" "&amp;M5479&amp;" "&amp;O5479</f>
        <v>61320 3 1150</v>
      </c>
    </row>
    <row r="5480" customFormat="false" ht="11.25" hidden="false" customHeight="true" outlineLevel="0" collapsed="false">
      <c r="K5480" s="0" t="n">
        <v>2015</v>
      </c>
      <c r="L5480" s="0" t="n">
        <v>112</v>
      </c>
      <c r="M5480" s="0" t="n">
        <v>3</v>
      </c>
      <c r="N5480" s="0" t="n">
        <v>61410</v>
      </c>
      <c r="O5480" s="0" t="n">
        <v>1126</v>
      </c>
      <c r="P5480" s="346" t="n">
        <v>7.74</v>
      </c>
      <c r="Q5480" s="346" t="str">
        <f aca="false">N5480&amp;" "&amp;O5480</f>
        <v>61410 1126</v>
      </c>
      <c r="R5480" s="346" t="str">
        <f aca="false">N5480&amp;" "&amp;M5480&amp;" "&amp;O5480</f>
        <v>61410 3 1126</v>
      </c>
    </row>
    <row r="5481" customFormat="false" ht="11.25" hidden="false" customHeight="true" outlineLevel="0" collapsed="false">
      <c r="K5481" s="0" t="n">
        <v>2015</v>
      </c>
      <c r="L5481" s="0" t="n">
        <v>112</v>
      </c>
      <c r="M5481" s="0" t="n">
        <v>3</v>
      </c>
      <c r="N5481" s="0" t="n">
        <v>61410</v>
      </c>
      <c r="O5481" s="0" t="n">
        <v>1127</v>
      </c>
      <c r="P5481" s="346" t="n">
        <v>20.86</v>
      </c>
      <c r="Q5481" s="346" t="str">
        <f aca="false">N5481&amp;" "&amp;O5481</f>
        <v>61410 1127</v>
      </c>
      <c r="R5481" s="346" t="str">
        <f aca="false">N5481&amp;" "&amp;M5481&amp;" "&amp;O5481</f>
        <v>61410 3 1127</v>
      </c>
    </row>
    <row r="5482" customFormat="false" ht="11.25" hidden="false" customHeight="true" outlineLevel="0" collapsed="false">
      <c r="K5482" s="0" t="n">
        <v>2015</v>
      </c>
      <c r="L5482" s="0" t="n">
        <v>112</v>
      </c>
      <c r="M5482" s="0" t="n">
        <v>3</v>
      </c>
      <c r="N5482" s="0" t="n">
        <v>61410</v>
      </c>
      <c r="O5482" s="0" t="n">
        <v>1150</v>
      </c>
      <c r="P5482" s="346" t="n">
        <v>18.49</v>
      </c>
      <c r="Q5482" s="346" t="str">
        <f aca="false">N5482&amp;" "&amp;O5482</f>
        <v>61410 1150</v>
      </c>
      <c r="R5482" s="346" t="str">
        <f aca="false">N5482&amp;" "&amp;M5482&amp;" "&amp;O5482</f>
        <v>61410 3 1150</v>
      </c>
    </row>
    <row r="5483" customFormat="false" ht="11.25" hidden="false" customHeight="true" outlineLevel="0" collapsed="false">
      <c r="K5483" s="0" t="n">
        <v>2015</v>
      </c>
      <c r="L5483" s="0" t="n">
        <v>112</v>
      </c>
      <c r="M5483" s="0" t="n">
        <v>9</v>
      </c>
      <c r="N5483" s="0" t="n">
        <v>61100</v>
      </c>
      <c r="O5483" s="0" t="n">
        <v>1110</v>
      </c>
      <c r="P5483" s="346" t="n">
        <v>1</v>
      </c>
      <c r="Q5483" s="346" t="str">
        <f aca="false">N5483&amp;" "&amp;O5483</f>
        <v>61100 1110</v>
      </c>
      <c r="R5483" s="346" t="str">
        <f aca="false">N5483&amp;" "&amp;M5483&amp;" "&amp;O5483</f>
        <v>61100 9 1110</v>
      </c>
    </row>
    <row r="5484" customFormat="false" ht="11.25" hidden="false" customHeight="true" outlineLevel="0" collapsed="false">
      <c r="K5484" s="0" t="n">
        <v>2015</v>
      </c>
      <c r="L5484" s="0" t="n">
        <v>112</v>
      </c>
      <c r="M5484" s="0" t="n">
        <v>9</v>
      </c>
      <c r="N5484" s="0" t="n">
        <v>61100</v>
      </c>
      <c r="O5484" s="0" t="n">
        <v>1120</v>
      </c>
      <c r="P5484" s="346" t="n">
        <v>105.37</v>
      </c>
      <c r="Q5484" s="346" t="str">
        <f aca="false">N5484&amp;" "&amp;O5484</f>
        <v>61100 1120</v>
      </c>
      <c r="R5484" s="346" t="str">
        <f aca="false">N5484&amp;" "&amp;M5484&amp;" "&amp;O5484</f>
        <v>61100 9 1120</v>
      </c>
    </row>
    <row r="5485" customFormat="false" ht="11.25" hidden="false" customHeight="true" outlineLevel="0" collapsed="false">
      <c r="K5485" s="0" t="n">
        <v>2015</v>
      </c>
      <c r="L5485" s="0" t="n">
        <v>112</v>
      </c>
      <c r="M5485" s="0" t="n">
        <v>9</v>
      </c>
      <c r="N5485" s="0" t="n">
        <v>61100</v>
      </c>
      <c r="O5485" s="0" t="n">
        <v>1150</v>
      </c>
      <c r="P5485" s="346" t="n">
        <v>5.43</v>
      </c>
      <c r="Q5485" s="346" t="str">
        <f aca="false">N5485&amp;" "&amp;O5485</f>
        <v>61100 1150</v>
      </c>
      <c r="R5485" s="346" t="str">
        <f aca="false">N5485&amp;" "&amp;M5485&amp;" "&amp;O5485</f>
        <v>61100 9 1150</v>
      </c>
    </row>
    <row r="5486" customFormat="false" ht="11.25" hidden="false" customHeight="true" outlineLevel="0" collapsed="false">
      <c r="K5486" s="0" t="n">
        <v>2015</v>
      </c>
      <c r="L5486" s="0" t="n">
        <v>112</v>
      </c>
      <c r="M5486" s="0" t="n">
        <v>9</v>
      </c>
      <c r="N5486" s="0" t="n">
        <v>61100</v>
      </c>
      <c r="O5486" s="0" t="n">
        <v>1151</v>
      </c>
      <c r="P5486" s="346" t="n">
        <v>31.05</v>
      </c>
      <c r="Q5486" s="346" t="str">
        <f aca="false">N5486&amp;" "&amp;O5486</f>
        <v>61100 1151</v>
      </c>
      <c r="R5486" s="346" t="str">
        <f aca="false">N5486&amp;" "&amp;M5486&amp;" "&amp;O5486</f>
        <v>61100 9 1151</v>
      </c>
    </row>
    <row r="5487" customFormat="false" ht="11.25" hidden="false" customHeight="true" outlineLevel="0" collapsed="false">
      <c r="K5487" s="0" t="n">
        <v>2015</v>
      </c>
      <c r="L5487" s="0" t="n">
        <v>112</v>
      </c>
      <c r="M5487" s="0" t="n">
        <v>9</v>
      </c>
      <c r="N5487" s="0" t="n">
        <v>61100</v>
      </c>
      <c r="O5487" s="0" t="n">
        <v>1520</v>
      </c>
      <c r="P5487" s="346" t="n">
        <v>0.19</v>
      </c>
      <c r="Q5487" s="346" t="str">
        <f aca="false">N5487&amp;" "&amp;O5487</f>
        <v>61100 1520</v>
      </c>
      <c r="R5487" s="346" t="str">
        <f aca="false">N5487&amp;" "&amp;M5487&amp;" "&amp;O5487</f>
        <v>61100 9 1520</v>
      </c>
    </row>
    <row r="5488" customFormat="false" ht="11.25" hidden="false" customHeight="true" outlineLevel="0" collapsed="false">
      <c r="K5488" s="0" t="n">
        <v>2015</v>
      </c>
      <c r="L5488" s="0" t="n">
        <v>112</v>
      </c>
      <c r="M5488" s="0" t="n">
        <v>9</v>
      </c>
      <c r="N5488" s="0" t="n">
        <v>61310</v>
      </c>
      <c r="O5488" s="0" t="n">
        <v>1110</v>
      </c>
      <c r="P5488" s="346" t="n">
        <v>1.05</v>
      </c>
      <c r="Q5488" s="346" t="str">
        <f aca="false">N5488&amp;" "&amp;O5488</f>
        <v>61310 1110</v>
      </c>
      <c r="R5488" s="346" t="str">
        <f aca="false">N5488&amp;" "&amp;M5488&amp;" "&amp;O5488</f>
        <v>61310 9 1110</v>
      </c>
    </row>
    <row r="5489" customFormat="false" ht="11.25" hidden="false" customHeight="true" outlineLevel="0" collapsed="false">
      <c r="K5489" s="0" t="n">
        <v>2015</v>
      </c>
      <c r="L5489" s="0" t="n">
        <v>112</v>
      </c>
      <c r="M5489" s="0" t="n">
        <v>9</v>
      </c>
      <c r="N5489" s="0" t="n">
        <v>61310</v>
      </c>
      <c r="O5489" s="0" t="n">
        <v>1140</v>
      </c>
      <c r="P5489" s="346" t="n">
        <v>1.64</v>
      </c>
      <c r="Q5489" s="346" t="str">
        <f aca="false">N5489&amp;" "&amp;O5489</f>
        <v>61310 1140</v>
      </c>
      <c r="R5489" s="346" t="str">
        <f aca="false">N5489&amp;" "&amp;M5489&amp;" "&amp;O5489</f>
        <v>61310 9 1140</v>
      </c>
    </row>
    <row r="5490" customFormat="false" ht="11.25" hidden="false" customHeight="true" outlineLevel="0" collapsed="false">
      <c r="K5490" s="0" t="n">
        <v>2015</v>
      </c>
      <c r="L5490" s="0" t="n">
        <v>112</v>
      </c>
      <c r="M5490" s="0" t="n">
        <v>9</v>
      </c>
      <c r="N5490" s="0" t="n">
        <v>61310</v>
      </c>
      <c r="O5490" s="0" t="n">
        <v>1150</v>
      </c>
      <c r="P5490" s="346" t="n">
        <v>2.7</v>
      </c>
      <c r="Q5490" s="346" t="str">
        <f aca="false">N5490&amp;" "&amp;O5490</f>
        <v>61310 1150</v>
      </c>
      <c r="R5490" s="346" t="str">
        <f aca="false">N5490&amp;" "&amp;M5490&amp;" "&amp;O5490</f>
        <v>61310 9 1150</v>
      </c>
    </row>
    <row r="5491" customFormat="false" ht="11.25" hidden="false" customHeight="true" outlineLevel="0" collapsed="false">
      <c r="K5491" s="0" t="n">
        <v>2015</v>
      </c>
      <c r="L5491" s="0" t="n">
        <v>112</v>
      </c>
      <c r="M5491" s="0" t="n">
        <v>9</v>
      </c>
      <c r="N5491" s="0" t="n">
        <v>62100</v>
      </c>
      <c r="O5491" s="0" t="n">
        <v>1110</v>
      </c>
      <c r="P5491" s="346" t="n">
        <v>8</v>
      </c>
      <c r="Q5491" s="346" t="str">
        <f aca="false">N5491&amp;" "&amp;O5491</f>
        <v>62100 1110</v>
      </c>
      <c r="R5491" s="346" t="str">
        <f aca="false">N5491&amp;" "&amp;M5491&amp;" "&amp;O5491</f>
        <v>62100 9 1110</v>
      </c>
    </row>
    <row r="5492" customFormat="false" ht="11.25" hidden="false" customHeight="true" outlineLevel="0" collapsed="false">
      <c r="K5492" s="0" t="n">
        <v>2015</v>
      </c>
      <c r="L5492" s="0" t="n">
        <v>112</v>
      </c>
      <c r="M5492" s="0" t="n">
        <v>9</v>
      </c>
      <c r="N5492" s="0" t="n">
        <v>62100</v>
      </c>
      <c r="O5492" s="0" t="n">
        <v>1111</v>
      </c>
      <c r="P5492" s="346" t="n">
        <v>7</v>
      </c>
      <c r="Q5492" s="346" t="str">
        <f aca="false">N5492&amp;" "&amp;O5492</f>
        <v>62100 1111</v>
      </c>
      <c r="R5492" s="346" t="str">
        <f aca="false">N5492&amp;" "&amp;M5492&amp;" "&amp;O5492</f>
        <v>62100 9 1111</v>
      </c>
    </row>
    <row r="5493" customFormat="false" ht="11.25" hidden="false" customHeight="true" outlineLevel="0" collapsed="false">
      <c r="K5493" s="0" t="n">
        <v>2015</v>
      </c>
      <c r="L5493" s="0" t="n">
        <v>112</v>
      </c>
      <c r="M5493" s="0" t="n">
        <v>9</v>
      </c>
      <c r="N5493" s="0" t="n">
        <v>62100</v>
      </c>
      <c r="O5493" s="0" t="n">
        <v>1112</v>
      </c>
      <c r="P5493" s="346" t="n">
        <v>1</v>
      </c>
      <c r="Q5493" s="346" t="str">
        <f aca="false">N5493&amp;" "&amp;O5493</f>
        <v>62100 1112</v>
      </c>
      <c r="R5493" s="346" t="str">
        <f aca="false">N5493&amp;" "&amp;M5493&amp;" "&amp;O5493</f>
        <v>62100 9 1112</v>
      </c>
    </row>
    <row r="5494" customFormat="false" ht="11.25" hidden="false" customHeight="true" outlineLevel="0" collapsed="false">
      <c r="K5494" s="0" t="n">
        <v>2015</v>
      </c>
      <c r="L5494" s="0" t="n">
        <v>112</v>
      </c>
      <c r="M5494" s="0" t="n">
        <v>9</v>
      </c>
      <c r="N5494" s="0" t="n">
        <v>62100</v>
      </c>
      <c r="O5494" s="0" t="n">
        <v>1113</v>
      </c>
      <c r="P5494" s="346" t="n">
        <v>2</v>
      </c>
      <c r="Q5494" s="346" t="str">
        <f aca="false">N5494&amp;" "&amp;O5494</f>
        <v>62100 1113</v>
      </c>
      <c r="R5494" s="346" t="str">
        <f aca="false">N5494&amp;" "&amp;M5494&amp;" "&amp;O5494</f>
        <v>62100 9 1113</v>
      </c>
    </row>
    <row r="5495" customFormat="false" ht="11.25" hidden="false" customHeight="true" outlineLevel="0" collapsed="false">
      <c r="K5495" s="0" t="n">
        <v>2015</v>
      </c>
      <c r="L5495" s="0" t="n">
        <v>112</v>
      </c>
      <c r="M5495" s="0" t="n">
        <v>9</v>
      </c>
      <c r="N5495" s="0" t="n">
        <v>62100</v>
      </c>
      <c r="O5495" s="0" t="n">
        <v>1130</v>
      </c>
      <c r="P5495" s="346" t="n">
        <v>10.83</v>
      </c>
      <c r="Q5495" s="346" t="str">
        <f aca="false">N5495&amp;" "&amp;O5495</f>
        <v>62100 1130</v>
      </c>
      <c r="R5495" s="346" t="str">
        <f aca="false">N5495&amp;" "&amp;M5495&amp;" "&amp;O5495</f>
        <v>62100 9 1130</v>
      </c>
    </row>
    <row r="5496" customFormat="false" ht="11.25" hidden="false" customHeight="true" outlineLevel="0" collapsed="false">
      <c r="K5496" s="0" t="n">
        <v>2015</v>
      </c>
      <c r="L5496" s="0" t="n">
        <v>112</v>
      </c>
      <c r="M5496" s="0" t="n">
        <v>9</v>
      </c>
      <c r="N5496" s="0" t="n">
        <v>62100</v>
      </c>
      <c r="O5496" s="0" t="n">
        <v>1140</v>
      </c>
      <c r="P5496" s="346" t="n">
        <v>13.71</v>
      </c>
      <c r="Q5496" s="346" t="str">
        <f aca="false">N5496&amp;" "&amp;O5496</f>
        <v>62100 1140</v>
      </c>
      <c r="R5496" s="346" t="str">
        <f aca="false">N5496&amp;" "&amp;M5496&amp;" "&amp;O5496</f>
        <v>62100 9 1140</v>
      </c>
    </row>
    <row r="5497" customFormat="false" ht="11.25" hidden="false" customHeight="true" outlineLevel="0" collapsed="false">
      <c r="K5497" s="0" t="n">
        <v>2015</v>
      </c>
      <c r="L5497" s="0" t="n">
        <v>112</v>
      </c>
      <c r="M5497" s="0" t="n">
        <v>9</v>
      </c>
      <c r="N5497" s="0" t="n">
        <v>62100</v>
      </c>
      <c r="O5497" s="0" t="n">
        <v>1150</v>
      </c>
      <c r="P5497" s="346" t="n">
        <v>25.57</v>
      </c>
      <c r="Q5497" s="346" t="str">
        <f aca="false">N5497&amp;" "&amp;O5497</f>
        <v>62100 1150</v>
      </c>
      <c r="R5497" s="346" t="str">
        <f aca="false">N5497&amp;" "&amp;M5497&amp;" "&amp;O5497</f>
        <v>62100 9 1150</v>
      </c>
    </row>
    <row r="5498" customFormat="false" ht="11.25" hidden="false" customHeight="true" outlineLevel="0" collapsed="false">
      <c r="K5498" s="0" t="n">
        <v>2015</v>
      </c>
      <c r="L5498" s="0" t="n">
        <v>112</v>
      </c>
      <c r="M5498" s="0" t="n">
        <v>9</v>
      </c>
      <c r="N5498" s="0" t="n">
        <v>62200</v>
      </c>
      <c r="O5498" s="0" t="n">
        <v>1110</v>
      </c>
      <c r="P5498" s="346" t="n">
        <v>2</v>
      </c>
      <c r="Q5498" s="346" t="str">
        <f aca="false">N5498&amp;" "&amp;O5498</f>
        <v>62200 1110</v>
      </c>
      <c r="R5498" s="346" t="str">
        <f aca="false">N5498&amp;" "&amp;M5498&amp;" "&amp;O5498</f>
        <v>62200 9 1110</v>
      </c>
    </row>
    <row r="5499" customFormat="false" ht="11.25" hidden="false" customHeight="true" outlineLevel="0" collapsed="false">
      <c r="K5499" s="0" t="n">
        <v>2015</v>
      </c>
      <c r="L5499" s="0" t="n">
        <v>112</v>
      </c>
      <c r="M5499" s="0" t="n">
        <v>9</v>
      </c>
      <c r="N5499" s="0" t="n">
        <v>62200</v>
      </c>
      <c r="O5499" s="0" t="n">
        <v>1130</v>
      </c>
      <c r="P5499" s="346" t="n">
        <v>22.98</v>
      </c>
      <c r="Q5499" s="346" t="str">
        <f aca="false">N5499&amp;" "&amp;O5499</f>
        <v>62200 1130</v>
      </c>
      <c r="R5499" s="346" t="str">
        <f aca="false">N5499&amp;" "&amp;M5499&amp;" "&amp;O5499</f>
        <v>62200 9 1130</v>
      </c>
    </row>
    <row r="5500" customFormat="false" ht="11.25" hidden="false" customHeight="true" outlineLevel="0" collapsed="false">
      <c r="K5500" s="0" t="n">
        <v>2015</v>
      </c>
      <c r="L5500" s="0" t="n">
        <v>112</v>
      </c>
      <c r="M5500" s="0" t="n">
        <v>9</v>
      </c>
      <c r="N5500" s="0" t="n">
        <v>62200</v>
      </c>
      <c r="O5500" s="0" t="n">
        <v>1131</v>
      </c>
      <c r="P5500" s="346" t="n">
        <v>35.89</v>
      </c>
      <c r="Q5500" s="346" t="str">
        <f aca="false">N5500&amp;" "&amp;O5500</f>
        <v>62200 1131</v>
      </c>
      <c r="R5500" s="346" t="str">
        <f aca="false">N5500&amp;" "&amp;M5500&amp;" "&amp;O5500</f>
        <v>62200 9 1131</v>
      </c>
    </row>
    <row r="5501" customFormat="false" ht="11.25" hidden="false" customHeight="true" outlineLevel="0" collapsed="false">
      <c r="K5501" s="0" t="n">
        <v>2015</v>
      </c>
      <c r="L5501" s="0" t="n">
        <v>112</v>
      </c>
      <c r="M5501" s="0" t="n">
        <v>9</v>
      </c>
      <c r="N5501" s="0" t="n">
        <v>62200</v>
      </c>
      <c r="O5501" s="0" t="n">
        <v>1132</v>
      </c>
      <c r="P5501" s="346" t="n">
        <v>8.62</v>
      </c>
      <c r="Q5501" s="346" t="str">
        <f aca="false">N5501&amp;" "&amp;O5501</f>
        <v>62200 1132</v>
      </c>
      <c r="R5501" s="346" t="str">
        <f aca="false">N5501&amp;" "&amp;M5501&amp;" "&amp;O5501</f>
        <v>62200 9 1132</v>
      </c>
    </row>
    <row r="5502" customFormat="false" ht="11.25" hidden="false" customHeight="true" outlineLevel="0" collapsed="false">
      <c r="K5502" s="0" t="n">
        <v>2015</v>
      </c>
      <c r="L5502" s="0" t="n">
        <v>112</v>
      </c>
      <c r="M5502" s="0" t="n">
        <v>9</v>
      </c>
      <c r="N5502" s="0" t="n">
        <v>62200</v>
      </c>
      <c r="O5502" s="0" t="n">
        <v>1150</v>
      </c>
      <c r="P5502" s="346" t="n">
        <v>9.43</v>
      </c>
      <c r="Q5502" s="346" t="str">
        <f aca="false">N5502&amp;" "&amp;O5502</f>
        <v>62200 1150</v>
      </c>
      <c r="R5502" s="346" t="str">
        <f aca="false">N5502&amp;" "&amp;M5502&amp;" "&amp;O5502</f>
        <v>62200 9 1150</v>
      </c>
    </row>
    <row r="5503" customFormat="false" ht="11.25" hidden="false" customHeight="true" outlineLevel="0" collapsed="false">
      <c r="K5503" s="0" t="n">
        <v>2015</v>
      </c>
      <c r="L5503" s="0" t="n">
        <v>112</v>
      </c>
      <c r="M5503" s="0" t="n">
        <v>9</v>
      </c>
      <c r="N5503" s="0" t="n">
        <v>63000</v>
      </c>
      <c r="O5503" s="0" t="n">
        <v>1110</v>
      </c>
      <c r="P5503" s="346" t="n">
        <v>1</v>
      </c>
      <c r="Q5503" s="346" t="str">
        <f aca="false">N5503&amp;" "&amp;O5503</f>
        <v>63000 1110</v>
      </c>
      <c r="R5503" s="346" t="str">
        <f aca="false">N5503&amp;" "&amp;M5503&amp;" "&amp;O5503</f>
        <v>63000 9 1110</v>
      </c>
    </row>
    <row r="5504" customFormat="false" ht="11.25" hidden="false" customHeight="true" outlineLevel="0" collapsed="false">
      <c r="K5504" s="0" t="n">
        <v>2015</v>
      </c>
      <c r="L5504" s="0" t="n">
        <v>112</v>
      </c>
      <c r="M5504" s="0" t="n">
        <v>9</v>
      </c>
      <c r="N5504" s="0" t="n">
        <v>63000</v>
      </c>
      <c r="O5504" s="0" t="n">
        <v>1130</v>
      </c>
      <c r="P5504" s="346" t="n">
        <v>4.35</v>
      </c>
      <c r="Q5504" s="346" t="str">
        <f aca="false">N5504&amp;" "&amp;O5504</f>
        <v>63000 1130</v>
      </c>
      <c r="R5504" s="346" t="str">
        <f aca="false">N5504&amp;" "&amp;M5504&amp;" "&amp;O5504</f>
        <v>63000 9 1130</v>
      </c>
    </row>
    <row r="5505" customFormat="false" ht="11.25" hidden="false" customHeight="true" outlineLevel="0" collapsed="false">
      <c r="K5505" s="0" t="n">
        <v>2015</v>
      </c>
      <c r="L5505" s="0" t="n">
        <v>112</v>
      </c>
      <c r="M5505" s="0" t="n">
        <v>9</v>
      </c>
      <c r="N5505" s="0" t="n">
        <v>63000</v>
      </c>
      <c r="O5505" s="0" t="n">
        <v>1140</v>
      </c>
      <c r="P5505" s="346" t="n">
        <v>105.93</v>
      </c>
      <c r="Q5505" s="346" t="str">
        <f aca="false">N5505&amp;" "&amp;O5505</f>
        <v>63000 1140</v>
      </c>
      <c r="R5505" s="346" t="str">
        <f aca="false">N5505&amp;" "&amp;M5505&amp;" "&amp;O5505</f>
        <v>63000 9 1140</v>
      </c>
    </row>
    <row r="5506" customFormat="false" ht="11.25" hidden="false" customHeight="true" outlineLevel="0" collapsed="false">
      <c r="K5506" s="0" t="n">
        <v>2015</v>
      </c>
      <c r="L5506" s="0" t="n">
        <v>112</v>
      </c>
      <c r="M5506" s="0" t="n">
        <v>9</v>
      </c>
      <c r="N5506" s="0" t="n">
        <v>63000</v>
      </c>
      <c r="O5506" s="0" t="n">
        <v>1150</v>
      </c>
      <c r="P5506" s="346" t="n">
        <v>1.5</v>
      </c>
      <c r="Q5506" s="346" t="str">
        <f aca="false">N5506&amp;" "&amp;O5506</f>
        <v>63000 1150</v>
      </c>
      <c r="R5506" s="346" t="str">
        <f aca="false">N5506&amp;" "&amp;M5506&amp;" "&amp;O5506</f>
        <v>63000 9 1150</v>
      </c>
    </row>
    <row r="5507" customFormat="false" ht="11.25" hidden="false" customHeight="true" outlineLevel="0" collapsed="false">
      <c r="K5507" s="0" t="n">
        <v>2015</v>
      </c>
      <c r="L5507" s="0" t="n">
        <v>112</v>
      </c>
      <c r="M5507" s="0" t="n">
        <v>9</v>
      </c>
      <c r="N5507" s="0" t="n">
        <v>63000</v>
      </c>
      <c r="O5507" s="0" t="n">
        <v>1160</v>
      </c>
      <c r="P5507" s="346" t="n">
        <v>11.65</v>
      </c>
      <c r="Q5507" s="346" t="str">
        <f aca="false">N5507&amp;" "&amp;O5507</f>
        <v>63000 1160</v>
      </c>
      <c r="R5507" s="346" t="str">
        <f aca="false">N5507&amp;" "&amp;M5507&amp;" "&amp;O5507</f>
        <v>63000 9 1160</v>
      </c>
    </row>
    <row r="5508" customFormat="false" ht="11.25" hidden="false" customHeight="true" outlineLevel="0" collapsed="false">
      <c r="K5508" s="0" t="n">
        <v>2015</v>
      </c>
      <c r="L5508" s="0" t="n">
        <v>112</v>
      </c>
      <c r="M5508" s="0" t="n">
        <v>9</v>
      </c>
      <c r="N5508" s="0" t="n">
        <v>63000</v>
      </c>
      <c r="O5508" s="0" t="n">
        <v>1170</v>
      </c>
      <c r="P5508" s="346" t="n">
        <v>231.67</v>
      </c>
      <c r="Q5508" s="346" t="str">
        <f aca="false">N5508&amp;" "&amp;O5508</f>
        <v>63000 1170</v>
      </c>
      <c r="R5508" s="346" t="str">
        <f aca="false">N5508&amp;" "&amp;M5508&amp;" "&amp;O5508</f>
        <v>63000 9 1170</v>
      </c>
    </row>
    <row r="5509" customFormat="false" ht="11.25" hidden="false" customHeight="true" outlineLevel="0" collapsed="false">
      <c r="K5509" s="0" t="n">
        <v>2015</v>
      </c>
      <c r="L5509" s="0" t="n">
        <v>112</v>
      </c>
      <c r="M5509" s="0" t="n">
        <v>9</v>
      </c>
      <c r="N5509" s="0" t="n">
        <v>64000</v>
      </c>
      <c r="O5509" s="0" t="n">
        <v>1110</v>
      </c>
      <c r="P5509" s="346" t="n">
        <v>2</v>
      </c>
      <c r="Q5509" s="346" t="str">
        <f aca="false">N5509&amp;" "&amp;O5509</f>
        <v>64000 1110</v>
      </c>
      <c r="R5509" s="346" t="str">
        <f aca="false">N5509&amp;" "&amp;M5509&amp;" "&amp;O5509</f>
        <v>64000 9 1110</v>
      </c>
    </row>
    <row r="5510" customFormat="false" ht="11.25" hidden="false" customHeight="true" outlineLevel="0" collapsed="false">
      <c r="K5510" s="0" t="n">
        <v>2015</v>
      </c>
      <c r="L5510" s="0" t="n">
        <v>112</v>
      </c>
      <c r="M5510" s="0" t="n">
        <v>9</v>
      </c>
      <c r="N5510" s="0" t="n">
        <v>64000</v>
      </c>
      <c r="O5510" s="0" t="n">
        <v>1130</v>
      </c>
      <c r="P5510" s="346" t="n">
        <v>3</v>
      </c>
      <c r="Q5510" s="346" t="str">
        <f aca="false">N5510&amp;" "&amp;O5510</f>
        <v>64000 1130</v>
      </c>
      <c r="R5510" s="346" t="str">
        <f aca="false">N5510&amp;" "&amp;M5510&amp;" "&amp;O5510</f>
        <v>64000 9 1130</v>
      </c>
    </row>
    <row r="5511" customFormat="false" ht="11.25" hidden="false" customHeight="true" outlineLevel="0" collapsed="false">
      <c r="K5511" s="0" t="n">
        <v>2015</v>
      </c>
      <c r="L5511" s="0" t="n">
        <v>112</v>
      </c>
      <c r="M5511" s="0" t="n">
        <v>9</v>
      </c>
      <c r="N5511" s="0" t="n">
        <v>64000</v>
      </c>
      <c r="O5511" s="0" t="n">
        <v>1142</v>
      </c>
      <c r="P5511" s="346" t="n">
        <v>35.34</v>
      </c>
      <c r="Q5511" s="346" t="str">
        <f aca="false">N5511&amp;" "&amp;O5511</f>
        <v>64000 1142</v>
      </c>
      <c r="R5511" s="346" t="str">
        <f aca="false">N5511&amp;" "&amp;M5511&amp;" "&amp;O5511</f>
        <v>64000 9 1142</v>
      </c>
    </row>
    <row r="5512" customFormat="false" ht="11.25" hidden="false" customHeight="true" outlineLevel="0" collapsed="false">
      <c r="K5512" s="0" t="n">
        <v>2015</v>
      </c>
      <c r="L5512" s="0" t="n">
        <v>112</v>
      </c>
      <c r="M5512" s="0" t="n">
        <v>9</v>
      </c>
      <c r="N5512" s="0" t="n">
        <v>64000</v>
      </c>
      <c r="O5512" s="0" t="n">
        <v>1150</v>
      </c>
      <c r="P5512" s="346" t="n">
        <v>2.16</v>
      </c>
      <c r="Q5512" s="346" t="str">
        <f aca="false">N5512&amp;" "&amp;O5512</f>
        <v>64000 1150</v>
      </c>
      <c r="R5512" s="346" t="str">
        <f aca="false">N5512&amp;" "&amp;M5512&amp;" "&amp;O5512</f>
        <v>64000 9 1150</v>
      </c>
    </row>
    <row r="5513" customFormat="false" ht="11.25" hidden="false" customHeight="true" outlineLevel="0" collapsed="false">
      <c r="K5513" s="0" t="n">
        <v>2015</v>
      </c>
      <c r="L5513" s="0" t="n">
        <v>112</v>
      </c>
      <c r="M5513" s="0" t="n">
        <v>9</v>
      </c>
      <c r="N5513" s="0" t="n">
        <v>64000</v>
      </c>
      <c r="O5513" s="0" t="n">
        <v>1160</v>
      </c>
      <c r="P5513" s="346" t="n">
        <v>29.39</v>
      </c>
      <c r="Q5513" s="346" t="str">
        <f aca="false">N5513&amp;" "&amp;O5513</f>
        <v>64000 1160</v>
      </c>
      <c r="R5513" s="346" t="str">
        <f aca="false">N5513&amp;" "&amp;M5513&amp;" "&amp;O5513</f>
        <v>64000 9 1160</v>
      </c>
    </row>
    <row r="5514" customFormat="false" ht="11.25" hidden="false" customHeight="true" outlineLevel="0" collapsed="false">
      <c r="K5514" s="0" t="n">
        <v>2015</v>
      </c>
      <c r="L5514" s="0" t="n">
        <v>112</v>
      </c>
      <c r="M5514" s="0" t="n">
        <v>9</v>
      </c>
      <c r="N5514" s="0" t="n">
        <v>65000</v>
      </c>
      <c r="O5514" s="0" t="n">
        <v>1110</v>
      </c>
      <c r="P5514" s="346" t="n">
        <v>1</v>
      </c>
      <c r="Q5514" s="346" t="str">
        <f aca="false">N5514&amp;" "&amp;O5514</f>
        <v>65000 1110</v>
      </c>
      <c r="R5514" s="346" t="str">
        <f aca="false">N5514&amp;" "&amp;M5514&amp;" "&amp;O5514</f>
        <v>65000 9 1110</v>
      </c>
    </row>
    <row r="5515" customFormat="false" ht="11.25" hidden="false" customHeight="true" outlineLevel="0" collapsed="false">
      <c r="K5515" s="0" t="n">
        <v>2015</v>
      </c>
      <c r="L5515" s="0" t="n">
        <v>112</v>
      </c>
      <c r="M5515" s="0" t="n">
        <v>9</v>
      </c>
      <c r="N5515" s="0" t="n">
        <v>65000</v>
      </c>
      <c r="O5515" s="0" t="n">
        <v>1130</v>
      </c>
      <c r="P5515" s="346" t="n">
        <v>3</v>
      </c>
      <c r="Q5515" s="346" t="str">
        <f aca="false">N5515&amp;" "&amp;O5515</f>
        <v>65000 1130</v>
      </c>
      <c r="R5515" s="346" t="str">
        <f aca="false">N5515&amp;" "&amp;M5515&amp;" "&amp;O5515</f>
        <v>65000 9 1130</v>
      </c>
    </row>
    <row r="5516" customFormat="false" ht="11.25" hidden="false" customHeight="true" outlineLevel="0" collapsed="false">
      <c r="K5516" s="0" t="n">
        <v>2015</v>
      </c>
      <c r="L5516" s="0" t="n">
        <v>112</v>
      </c>
      <c r="M5516" s="0" t="n">
        <v>9</v>
      </c>
      <c r="N5516" s="0" t="n">
        <v>65000</v>
      </c>
      <c r="O5516" s="0" t="n">
        <v>1150</v>
      </c>
      <c r="P5516" s="346" t="n">
        <v>2.5</v>
      </c>
      <c r="Q5516" s="346" t="str">
        <f aca="false">N5516&amp;" "&amp;O5516</f>
        <v>65000 1150</v>
      </c>
      <c r="R5516" s="346" t="str">
        <f aca="false">N5516&amp;" "&amp;M5516&amp;" "&amp;O5516</f>
        <v>65000 9 1150</v>
      </c>
    </row>
    <row r="5517" customFormat="false" ht="11.25" hidden="false" customHeight="true" outlineLevel="0" collapsed="false">
      <c r="K5517" s="0" t="n">
        <v>2015</v>
      </c>
      <c r="L5517" s="0" t="n">
        <v>112</v>
      </c>
      <c r="M5517" s="0" t="n">
        <v>9</v>
      </c>
      <c r="N5517" s="0" t="n">
        <v>65000</v>
      </c>
      <c r="O5517" s="0" t="n">
        <v>1160</v>
      </c>
      <c r="P5517" s="346" t="n">
        <v>1.2</v>
      </c>
      <c r="Q5517" s="346" t="str">
        <f aca="false">N5517&amp;" "&amp;O5517</f>
        <v>65000 1160</v>
      </c>
      <c r="R5517" s="346" t="str">
        <f aca="false">N5517&amp;" "&amp;M5517&amp;" "&amp;O5517</f>
        <v>65000 9 1160</v>
      </c>
    </row>
    <row r="5518" customFormat="false" ht="11.25" hidden="false" customHeight="true" outlineLevel="0" collapsed="false">
      <c r="K5518" s="0" t="n">
        <v>2015</v>
      </c>
      <c r="L5518" s="0" t="n">
        <v>112</v>
      </c>
      <c r="M5518" s="0" t="n">
        <v>9</v>
      </c>
      <c r="N5518" s="0" t="n">
        <v>65000</v>
      </c>
      <c r="O5518" s="0" t="n">
        <v>1190</v>
      </c>
      <c r="P5518" s="346" t="n">
        <v>199.03</v>
      </c>
      <c r="Q5518" s="346" t="str">
        <f aca="false">N5518&amp;" "&amp;O5518</f>
        <v>65000 1190</v>
      </c>
      <c r="R5518" s="346" t="str">
        <f aca="false">N5518&amp;" "&amp;M5518&amp;" "&amp;O5518</f>
        <v>65000 9 1190</v>
      </c>
    </row>
    <row r="5519" customFormat="false" ht="11.25" hidden="false" customHeight="true" outlineLevel="0" collapsed="false">
      <c r="K5519" s="0" t="n">
        <v>2015</v>
      </c>
      <c r="L5519" s="0" t="n">
        <v>112</v>
      </c>
      <c r="M5519" s="0" t="n">
        <v>9</v>
      </c>
      <c r="N5519" s="0" t="n">
        <v>68000</v>
      </c>
      <c r="O5519" s="0" t="n">
        <v>1110</v>
      </c>
      <c r="P5519" s="346" t="n">
        <v>1</v>
      </c>
      <c r="Q5519" s="346" t="str">
        <f aca="false">N5519&amp;" "&amp;O5519</f>
        <v>68000 1110</v>
      </c>
      <c r="R5519" s="346" t="str">
        <f aca="false">N5519&amp;" "&amp;M5519&amp;" "&amp;O5519</f>
        <v>68000 9 1110</v>
      </c>
    </row>
    <row r="5520" customFormat="false" ht="11.25" hidden="false" customHeight="true" outlineLevel="0" collapsed="false">
      <c r="K5520" s="0" t="n">
        <v>2015</v>
      </c>
      <c r="L5520" s="0" t="n">
        <v>112</v>
      </c>
      <c r="M5520" s="0" t="n">
        <v>9</v>
      </c>
      <c r="N5520" s="0" t="n">
        <v>68000</v>
      </c>
      <c r="O5520" s="0" t="n">
        <v>1120</v>
      </c>
      <c r="P5520" s="346" t="n">
        <v>32.48</v>
      </c>
      <c r="Q5520" s="346" t="str">
        <f aca="false">N5520&amp;" "&amp;O5520</f>
        <v>68000 1120</v>
      </c>
      <c r="R5520" s="346" t="str">
        <f aca="false">N5520&amp;" "&amp;M5520&amp;" "&amp;O5520</f>
        <v>68000 9 1120</v>
      </c>
    </row>
    <row r="5521" customFormat="false" ht="11.25" hidden="false" customHeight="true" outlineLevel="0" collapsed="false">
      <c r="K5521" s="0" t="n">
        <v>2015</v>
      </c>
      <c r="L5521" s="0" t="n">
        <v>112</v>
      </c>
      <c r="M5521" s="0" t="n">
        <v>9</v>
      </c>
      <c r="N5521" s="0" t="n">
        <v>68000</v>
      </c>
      <c r="O5521" s="0" t="n">
        <v>1133</v>
      </c>
      <c r="P5521" s="346" t="n">
        <v>9</v>
      </c>
      <c r="Q5521" s="346" t="str">
        <f aca="false">N5521&amp;" "&amp;O5521</f>
        <v>68000 1133</v>
      </c>
      <c r="R5521" s="346" t="str">
        <f aca="false">N5521&amp;" "&amp;M5521&amp;" "&amp;O5521</f>
        <v>68000 9 1133</v>
      </c>
    </row>
    <row r="5522" customFormat="false" ht="11.25" hidden="false" customHeight="true" outlineLevel="0" collapsed="false">
      <c r="K5522" s="0" t="n">
        <v>2015</v>
      </c>
      <c r="L5522" s="0" t="n">
        <v>112</v>
      </c>
      <c r="M5522" s="0" t="n">
        <v>9</v>
      </c>
      <c r="N5522" s="0" t="n">
        <v>68000</v>
      </c>
      <c r="O5522" s="0" t="n">
        <v>1141</v>
      </c>
      <c r="P5522" s="346" t="n">
        <v>39.61</v>
      </c>
      <c r="Q5522" s="346" t="str">
        <f aca="false">N5522&amp;" "&amp;O5522</f>
        <v>68000 1141</v>
      </c>
      <c r="R5522" s="346" t="str">
        <f aca="false">N5522&amp;" "&amp;M5522&amp;" "&amp;O5522</f>
        <v>68000 9 1141</v>
      </c>
    </row>
    <row r="5523" customFormat="false" ht="11.25" hidden="false" customHeight="true" outlineLevel="0" collapsed="false">
      <c r="K5523" s="0" t="n">
        <v>2015</v>
      </c>
      <c r="L5523" s="0" t="n">
        <v>112</v>
      </c>
      <c r="M5523" s="0" t="n">
        <v>9</v>
      </c>
      <c r="N5523" s="0" t="n">
        <v>68000</v>
      </c>
      <c r="O5523" s="0" t="n">
        <v>1150</v>
      </c>
      <c r="P5523" s="346" t="n">
        <v>10.17</v>
      </c>
      <c r="Q5523" s="346" t="str">
        <f aca="false">N5523&amp;" "&amp;O5523</f>
        <v>68000 1150</v>
      </c>
      <c r="R5523" s="346" t="str">
        <f aca="false">N5523&amp;" "&amp;M5523&amp;" "&amp;O5523</f>
        <v>68000 9 1150</v>
      </c>
    </row>
    <row r="5524" customFormat="false" ht="11.25" hidden="false" customHeight="true" outlineLevel="0" collapsed="false">
      <c r="K5524" s="0" t="n">
        <v>2015</v>
      </c>
      <c r="L5524" s="0" t="n">
        <v>112</v>
      </c>
      <c r="M5524" s="0" t="n">
        <v>2</v>
      </c>
      <c r="N5524" s="0" t="n">
        <v>61100</v>
      </c>
      <c r="O5524" s="0" t="n">
        <v>1120</v>
      </c>
      <c r="P5524" s="346" t="n">
        <v>874.16</v>
      </c>
      <c r="Q5524" s="346" t="str">
        <f aca="false">N5524&amp;" "&amp;O5524</f>
        <v>61100 1120</v>
      </c>
      <c r="R5524" s="346" t="str">
        <f aca="false">N5524&amp;" "&amp;M5524&amp;" "&amp;O5524</f>
        <v>61100 2 1120</v>
      </c>
    </row>
    <row r="5525" customFormat="false" ht="11.25" hidden="false" customHeight="true" outlineLevel="0" collapsed="false">
      <c r="K5525" s="0" t="n">
        <v>2015</v>
      </c>
      <c r="L5525" s="0" t="n">
        <v>112</v>
      </c>
      <c r="M5525" s="0" t="n">
        <v>2</v>
      </c>
      <c r="N5525" s="0" t="n">
        <v>61100</v>
      </c>
      <c r="O5525" s="0" t="n">
        <v>1151</v>
      </c>
      <c r="P5525" s="346" t="n">
        <v>155.77</v>
      </c>
      <c r="Q5525" s="346" t="str">
        <f aca="false">N5525&amp;" "&amp;O5525</f>
        <v>61100 1151</v>
      </c>
      <c r="R5525" s="346" t="str">
        <f aca="false">N5525&amp;" "&amp;M5525&amp;" "&amp;O5525</f>
        <v>61100 2 1151</v>
      </c>
    </row>
    <row r="5526" customFormat="false" ht="11.25" hidden="false" customHeight="true" outlineLevel="0" collapsed="false">
      <c r="K5526" s="0" t="n">
        <v>2015</v>
      </c>
      <c r="L5526" s="0" t="n">
        <v>112</v>
      </c>
      <c r="M5526" s="0" t="n">
        <v>2</v>
      </c>
      <c r="N5526" s="0" t="n">
        <v>61100</v>
      </c>
      <c r="O5526" s="0" t="n">
        <v>1520</v>
      </c>
      <c r="P5526" s="346" t="n">
        <v>6.02</v>
      </c>
      <c r="Q5526" s="346" t="str">
        <f aca="false">N5526&amp;" "&amp;O5526</f>
        <v>61100 1520</v>
      </c>
      <c r="R5526" s="346" t="str">
        <f aca="false">N5526&amp;" "&amp;M5526&amp;" "&amp;O5526</f>
        <v>61100 2 1520</v>
      </c>
    </row>
    <row r="5527" customFormat="false" ht="11.25" hidden="false" customHeight="true" outlineLevel="0" collapsed="false">
      <c r="K5527" s="0" t="n">
        <v>2015</v>
      </c>
      <c r="L5527" s="0" t="n">
        <v>112</v>
      </c>
      <c r="M5527" s="0" t="n">
        <v>2</v>
      </c>
      <c r="N5527" s="0" t="n">
        <v>61210</v>
      </c>
      <c r="O5527" s="0" t="n">
        <v>1110</v>
      </c>
      <c r="P5527" s="346" t="n">
        <v>0.67</v>
      </c>
      <c r="Q5527" s="346" t="str">
        <f aca="false">N5527&amp;" "&amp;O5527</f>
        <v>61210 1110</v>
      </c>
      <c r="R5527" s="346" t="str">
        <f aca="false">N5527&amp;" "&amp;M5527&amp;" "&amp;O5527</f>
        <v>61210 2 1110</v>
      </c>
    </row>
    <row r="5528" customFormat="false" ht="11.25" hidden="false" customHeight="true" outlineLevel="0" collapsed="false">
      <c r="K5528" s="0" t="n">
        <v>2015</v>
      </c>
      <c r="L5528" s="0" t="n">
        <v>112</v>
      </c>
      <c r="M5528" s="0" t="n">
        <v>2</v>
      </c>
      <c r="N5528" s="0" t="n">
        <v>61210</v>
      </c>
      <c r="O5528" s="0" t="n">
        <v>1120</v>
      </c>
      <c r="P5528" s="346" t="n">
        <v>26.78</v>
      </c>
      <c r="Q5528" s="346" t="str">
        <f aca="false">N5528&amp;" "&amp;O5528</f>
        <v>61210 1120</v>
      </c>
      <c r="R5528" s="346" t="str">
        <f aca="false">N5528&amp;" "&amp;M5528&amp;" "&amp;O5528</f>
        <v>61210 2 1120</v>
      </c>
    </row>
    <row r="5529" customFormat="false" ht="11.25" hidden="false" customHeight="true" outlineLevel="0" collapsed="false">
      <c r="K5529" s="0" t="n">
        <v>2015</v>
      </c>
      <c r="L5529" s="0" t="n">
        <v>112</v>
      </c>
      <c r="M5529" s="0" t="n">
        <v>2</v>
      </c>
      <c r="N5529" s="0" t="n">
        <v>61210</v>
      </c>
      <c r="O5529" s="0" t="n">
        <v>1150</v>
      </c>
      <c r="P5529" s="346" t="n">
        <v>5.79</v>
      </c>
      <c r="Q5529" s="346" t="str">
        <f aca="false">N5529&amp;" "&amp;O5529</f>
        <v>61210 1150</v>
      </c>
      <c r="R5529" s="346" t="str">
        <f aca="false">N5529&amp;" "&amp;M5529&amp;" "&amp;O5529</f>
        <v>61210 2 1150</v>
      </c>
    </row>
    <row r="5530" customFormat="false" ht="11.25" hidden="false" customHeight="true" outlineLevel="0" collapsed="false">
      <c r="K5530" s="0" t="n">
        <v>2015</v>
      </c>
      <c r="L5530" s="0" t="n">
        <v>112</v>
      </c>
      <c r="M5530" s="0" t="n">
        <v>2</v>
      </c>
      <c r="N5530" s="0" t="n">
        <v>61220</v>
      </c>
      <c r="O5530" s="0" t="n">
        <v>1110</v>
      </c>
      <c r="P5530" s="346" t="n">
        <v>0.67</v>
      </c>
      <c r="Q5530" s="346" t="str">
        <f aca="false">N5530&amp;" "&amp;O5530</f>
        <v>61220 1110</v>
      </c>
      <c r="R5530" s="346" t="str">
        <f aca="false">N5530&amp;" "&amp;M5530&amp;" "&amp;O5530</f>
        <v>61220 2 1110</v>
      </c>
    </row>
    <row r="5531" customFormat="false" ht="11.25" hidden="false" customHeight="true" outlineLevel="0" collapsed="false">
      <c r="K5531" s="0" t="n">
        <v>2015</v>
      </c>
      <c r="L5531" s="0" t="n">
        <v>112</v>
      </c>
      <c r="M5531" s="0" t="n">
        <v>2</v>
      </c>
      <c r="N5531" s="0" t="n">
        <v>61220</v>
      </c>
      <c r="O5531" s="0" t="n">
        <v>1130</v>
      </c>
      <c r="P5531" s="346" t="n">
        <v>13.65</v>
      </c>
      <c r="Q5531" s="346" t="str">
        <f aca="false">N5531&amp;" "&amp;O5531</f>
        <v>61220 1130</v>
      </c>
      <c r="R5531" s="346" t="str">
        <f aca="false">N5531&amp;" "&amp;M5531&amp;" "&amp;O5531</f>
        <v>61220 2 1130</v>
      </c>
    </row>
    <row r="5532" customFormat="false" ht="11.25" hidden="false" customHeight="true" outlineLevel="0" collapsed="false">
      <c r="K5532" s="0" t="n">
        <v>2015</v>
      </c>
      <c r="L5532" s="0" t="n">
        <v>112</v>
      </c>
      <c r="M5532" s="0" t="n">
        <v>2</v>
      </c>
      <c r="N5532" s="0" t="n">
        <v>61220</v>
      </c>
      <c r="O5532" s="0" t="n">
        <v>1150</v>
      </c>
      <c r="P5532" s="346" t="n">
        <v>0.33</v>
      </c>
      <c r="Q5532" s="346" t="str">
        <f aca="false">N5532&amp;" "&amp;O5532</f>
        <v>61220 1150</v>
      </c>
      <c r="R5532" s="346" t="str">
        <f aca="false">N5532&amp;" "&amp;M5532&amp;" "&amp;O5532</f>
        <v>61220 2 1150</v>
      </c>
    </row>
    <row r="5533" customFormat="false" ht="11.25" hidden="false" customHeight="true" outlineLevel="0" collapsed="false">
      <c r="K5533" s="0" t="n">
        <v>2015</v>
      </c>
      <c r="L5533" s="0" t="n">
        <v>112</v>
      </c>
      <c r="M5533" s="0" t="n">
        <v>2</v>
      </c>
      <c r="N5533" s="0" t="n">
        <v>61230</v>
      </c>
      <c r="O5533" s="0" t="n">
        <v>1110</v>
      </c>
      <c r="P5533" s="346" t="n">
        <v>0.33</v>
      </c>
      <c r="Q5533" s="346" t="str">
        <f aca="false">N5533&amp;" "&amp;O5533</f>
        <v>61230 1110</v>
      </c>
      <c r="R5533" s="346" t="str">
        <f aca="false">N5533&amp;" "&amp;M5533&amp;" "&amp;O5533</f>
        <v>61230 2 1110</v>
      </c>
    </row>
    <row r="5534" customFormat="false" ht="11.25" hidden="false" customHeight="true" outlineLevel="0" collapsed="false">
      <c r="K5534" s="0" t="n">
        <v>2015</v>
      </c>
      <c r="L5534" s="0" t="n">
        <v>112</v>
      </c>
      <c r="M5534" s="0" t="n">
        <v>2</v>
      </c>
      <c r="N5534" s="0" t="n">
        <v>61230</v>
      </c>
      <c r="O5534" s="0" t="n">
        <v>1120</v>
      </c>
      <c r="P5534" s="346" t="n">
        <v>10.27</v>
      </c>
      <c r="Q5534" s="346" t="str">
        <f aca="false">N5534&amp;" "&amp;O5534</f>
        <v>61230 1120</v>
      </c>
      <c r="R5534" s="346" t="str">
        <f aca="false">N5534&amp;" "&amp;M5534&amp;" "&amp;O5534</f>
        <v>61230 2 1120</v>
      </c>
    </row>
    <row r="5535" customFormat="false" ht="11.25" hidden="false" customHeight="true" outlineLevel="0" collapsed="false">
      <c r="K5535" s="0" t="n">
        <v>2015</v>
      </c>
      <c r="L5535" s="0" t="n">
        <v>112</v>
      </c>
      <c r="M5535" s="0" t="n">
        <v>2</v>
      </c>
      <c r="N5535" s="0" t="n">
        <v>61230</v>
      </c>
      <c r="O5535" s="0" t="n">
        <v>1150</v>
      </c>
      <c r="P5535" s="346" t="n">
        <v>0.67</v>
      </c>
      <c r="Q5535" s="346" t="str">
        <f aca="false">N5535&amp;" "&amp;O5535</f>
        <v>61230 1150</v>
      </c>
      <c r="R5535" s="346" t="str">
        <f aca="false">N5535&amp;" "&amp;M5535&amp;" "&amp;O5535</f>
        <v>61230 2 1150</v>
      </c>
    </row>
    <row r="5536" customFormat="false" ht="11.25" hidden="false" customHeight="true" outlineLevel="0" collapsed="false">
      <c r="K5536" s="0" t="n">
        <v>2015</v>
      </c>
      <c r="L5536" s="0" t="n">
        <v>112</v>
      </c>
      <c r="M5536" s="0" t="n">
        <v>2</v>
      </c>
      <c r="N5536" s="0" t="n">
        <v>61310</v>
      </c>
      <c r="O5536" s="0" t="n">
        <v>1110</v>
      </c>
      <c r="P5536" s="346" t="n">
        <v>13.94</v>
      </c>
      <c r="Q5536" s="346" t="str">
        <f aca="false">N5536&amp;" "&amp;O5536</f>
        <v>61310 1110</v>
      </c>
      <c r="R5536" s="346" t="str">
        <f aca="false">N5536&amp;" "&amp;M5536&amp;" "&amp;O5536</f>
        <v>61310 2 1110</v>
      </c>
    </row>
    <row r="5537" customFormat="false" ht="11.25" hidden="false" customHeight="true" outlineLevel="0" collapsed="false">
      <c r="K5537" s="0" t="n">
        <v>2015</v>
      </c>
      <c r="L5537" s="0" t="n">
        <v>112</v>
      </c>
      <c r="M5537" s="0" t="n">
        <v>2</v>
      </c>
      <c r="N5537" s="0" t="n">
        <v>61310</v>
      </c>
      <c r="O5537" s="0" t="n">
        <v>1120</v>
      </c>
      <c r="P5537" s="346" t="n">
        <v>4.32</v>
      </c>
      <c r="Q5537" s="346" t="str">
        <f aca="false">N5537&amp;" "&amp;O5537</f>
        <v>61310 1120</v>
      </c>
      <c r="R5537" s="346" t="str">
        <f aca="false">N5537&amp;" "&amp;M5537&amp;" "&amp;O5537</f>
        <v>61310 2 1120</v>
      </c>
    </row>
    <row r="5538" customFormat="false" ht="11.25" hidden="false" customHeight="true" outlineLevel="0" collapsed="false">
      <c r="K5538" s="0" t="n">
        <v>2015</v>
      </c>
      <c r="L5538" s="0" t="n">
        <v>112</v>
      </c>
      <c r="M5538" s="0" t="n">
        <v>2</v>
      </c>
      <c r="N5538" s="0" t="n">
        <v>61310</v>
      </c>
      <c r="O5538" s="0" t="n">
        <v>1140</v>
      </c>
      <c r="P5538" s="346" t="n">
        <v>48.92</v>
      </c>
      <c r="Q5538" s="346" t="str">
        <f aca="false">N5538&amp;" "&amp;O5538</f>
        <v>61310 1140</v>
      </c>
      <c r="R5538" s="346" t="str">
        <f aca="false">N5538&amp;" "&amp;M5538&amp;" "&amp;O5538</f>
        <v>61310 2 1140</v>
      </c>
    </row>
    <row r="5539" customFormat="false" ht="11.25" hidden="false" customHeight="true" outlineLevel="0" collapsed="false">
      <c r="K5539" s="0" t="n">
        <v>2015</v>
      </c>
      <c r="L5539" s="0" t="n">
        <v>112</v>
      </c>
      <c r="M5539" s="0" t="n">
        <v>2</v>
      </c>
      <c r="N5539" s="0" t="n">
        <v>61310</v>
      </c>
      <c r="O5539" s="0" t="n">
        <v>1150</v>
      </c>
      <c r="P5539" s="346" t="n">
        <v>20.66</v>
      </c>
      <c r="Q5539" s="346" t="str">
        <f aca="false">N5539&amp;" "&amp;O5539</f>
        <v>61310 1150</v>
      </c>
      <c r="R5539" s="346" t="str">
        <f aca="false">N5539&amp;" "&amp;M5539&amp;" "&amp;O5539</f>
        <v>61310 2 1150</v>
      </c>
    </row>
    <row r="5540" customFormat="false" ht="11.25" hidden="false" customHeight="true" outlineLevel="0" collapsed="false">
      <c r="K5540" s="0" t="n">
        <v>2015</v>
      </c>
      <c r="L5540" s="0" t="n">
        <v>112</v>
      </c>
      <c r="M5540" s="0" t="n">
        <v>2</v>
      </c>
      <c r="N5540" s="0" t="n">
        <v>61320</v>
      </c>
      <c r="O5540" s="0" t="n">
        <v>1110</v>
      </c>
      <c r="P5540" s="346" t="n">
        <v>0.67</v>
      </c>
      <c r="Q5540" s="346" t="str">
        <f aca="false">N5540&amp;" "&amp;O5540</f>
        <v>61320 1110</v>
      </c>
      <c r="R5540" s="346" t="str">
        <f aca="false">N5540&amp;" "&amp;M5540&amp;" "&amp;O5540</f>
        <v>61320 2 1110</v>
      </c>
    </row>
    <row r="5541" customFormat="false" ht="11.25" hidden="false" customHeight="true" outlineLevel="0" collapsed="false">
      <c r="K5541" s="0" t="n">
        <v>2015</v>
      </c>
      <c r="L5541" s="0" t="n">
        <v>112</v>
      </c>
      <c r="M5541" s="0" t="n">
        <v>2</v>
      </c>
      <c r="N5541" s="0" t="n">
        <v>61320</v>
      </c>
      <c r="O5541" s="0" t="n">
        <v>1122</v>
      </c>
      <c r="P5541" s="346" t="n">
        <v>21.9</v>
      </c>
      <c r="Q5541" s="346" t="str">
        <f aca="false">N5541&amp;" "&amp;O5541</f>
        <v>61320 1122</v>
      </c>
      <c r="R5541" s="346" t="str">
        <f aca="false">N5541&amp;" "&amp;M5541&amp;" "&amp;O5541</f>
        <v>61320 2 1122</v>
      </c>
    </row>
    <row r="5542" customFormat="false" ht="11.25" hidden="false" customHeight="true" outlineLevel="0" collapsed="false">
      <c r="K5542" s="0" t="n">
        <v>2015</v>
      </c>
      <c r="L5542" s="0" t="n">
        <v>112</v>
      </c>
      <c r="M5542" s="0" t="n">
        <v>2</v>
      </c>
      <c r="N5542" s="0" t="n">
        <v>61320</v>
      </c>
      <c r="O5542" s="0" t="n">
        <v>1140</v>
      </c>
      <c r="P5542" s="346" t="n">
        <v>0.8</v>
      </c>
      <c r="Q5542" s="346" t="str">
        <f aca="false">N5542&amp;" "&amp;O5542</f>
        <v>61320 1140</v>
      </c>
      <c r="R5542" s="346" t="str">
        <f aca="false">N5542&amp;" "&amp;M5542&amp;" "&amp;O5542</f>
        <v>61320 2 1140</v>
      </c>
    </row>
    <row r="5543" customFormat="false" ht="11.25" hidden="false" customHeight="true" outlineLevel="0" collapsed="false">
      <c r="K5543" s="0" t="n">
        <v>2015</v>
      </c>
      <c r="L5543" s="0" t="n">
        <v>112</v>
      </c>
      <c r="M5543" s="0" t="n">
        <v>2</v>
      </c>
      <c r="N5543" s="0" t="n">
        <v>61320</v>
      </c>
      <c r="O5543" s="0" t="n">
        <v>1150</v>
      </c>
      <c r="P5543" s="346" t="n">
        <v>1.97</v>
      </c>
      <c r="Q5543" s="346" t="str">
        <f aca="false">N5543&amp;" "&amp;O5543</f>
        <v>61320 1150</v>
      </c>
      <c r="R5543" s="346" t="str">
        <f aca="false">N5543&amp;" "&amp;M5543&amp;" "&amp;O5543</f>
        <v>61320 2 1150</v>
      </c>
    </row>
    <row r="5544" customFormat="false" ht="11.25" hidden="false" customHeight="true" outlineLevel="0" collapsed="false">
      <c r="K5544" s="0" t="n">
        <v>2015</v>
      </c>
      <c r="L5544" s="0" t="n">
        <v>112</v>
      </c>
      <c r="M5544" s="0" t="n">
        <v>2</v>
      </c>
      <c r="N5544" s="0" t="n">
        <v>61410</v>
      </c>
      <c r="O5544" s="0" t="n">
        <v>1126</v>
      </c>
      <c r="P5544" s="346" t="n">
        <v>22.85</v>
      </c>
      <c r="Q5544" s="346" t="str">
        <f aca="false">N5544&amp;" "&amp;O5544</f>
        <v>61410 1126</v>
      </c>
      <c r="R5544" s="346" t="str">
        <f aca="false">N5544&amp;" "&amp;M5544&amp;" "&amp;O5544</f>
        <v>61410 2 1126</v>
      </c>
    </row>
    <row r="5545" customFormat="false" ht="11.25" hidden="false" customHeight="true" outlineLevel="0" collapsed="false">
      <c r="K5545" s="0" t="n">
        <v>2015</v>
      </c>
      <c r="L5545" s="0" t="n">
        <v>112</v>
      </c>
      <c r="M5545" s="0" t="n">
        <v>2</v>
      </c>
      <c r="N5545" s="0" t="n">
        <v>61410</v>
      </c>
      <c r="O5545" s="0" t="n">
        <v>1127</v>
      </c>
      <c r="P5545" s="346" t="n">
        <v>31.87</v>
      </c>
      <c r="Q5545" s="346" t="str">
        <f aca="false">N5545&amp;" "&amp;O5545</f>
        <v>61410 1127</v>
      </c>
      <c r="R5545" s="346" t="str">
        <f aca="false">N5545&amp;" "&amp;M5545&amp;" "&amp;O5545</f>
        <v>61410 2 1127</v>
      </c>
    </row>
    <row r="5546" customFormat="false" ht="11.25" hidden="false" customHeight="true" outlineLevel="0" collapsed="false">
      <c r="K5546" s="0" t="n">
        <v>2015</v>
      </c>
      <c r="L5546" s="0" t="n">
        <v>112</v>
      </c>
      <c r="M5546" s="0" t="n">
        <v>2</v>
      </c>
      <c r="N5546" s="0" t="n">
        <v>61410</v>
      </c>
      <c r="O5546" s="0" t="n">
        <v>1150</v>
      </c>
      <c r="P5546" s="346" t="n">
        <v>35.94</v>
      </c>
      <c r="Q5546" s="346" t="str">
        <f aca="false">N5546&amp;" "&amp;O5546</f>
        <v>61410 1150</v>
      </c>
      <c r="R5546" s="346" t="str">
        <f aca="false">N5546&amp;" "&amp;M5546&amp;" "&amp;O5546</f>
        <v>61410 2 1150</v>
      </c>
    </row>
    <row r="5547" customFormat="false" ht="11.25" hidden="false" customHeight="true" outlineLevel="0" collapsed="false">
      <c r="K5547" s="0" t="n">
        <v>2015</v>
      </c>
      <c r="L5547" s="0" t="n">
        <v>112</v>
      </c>
      <c r="M5547" s="0" t="n">
        <v>3</v>
      </c>
      <c r="N5547" s="0" t="n">
        <v>61100</v>
      </c>
      <c r="O5547" s="0" t="n">
        <v>1120</v>
      </c>
      <c r="P5547" s="346" t="n">
        <v>564.9</v>
      </c>
      <c r="Q5547" s="346" t="str">
        <f aca="false">N5547&amp;" "&amp;O5547</f>
        <v>61100 1120</v>
      </c>
      <c r="R5547" s="346" t="str">
        <f aca="false">N5547&amp;" "&amp;M5547&amp;" "&amp;O5547</f>
        <v>61100 3 1120</v>
      </c>
    </row>
    <row r="5548" customFormat="false" ht="11.25" hidden="false" customHeight="true" outlineLevel="0" collapsed="false">
      <c r="K5548" s="0" t="n">
        <v>2015</v>
      </c>
      <c r="L5548" s="0" t="n">
        <v>112</v>
      </c>
      <c r="M5548" s="0" t="n">
        <v>3</v>
      </c>
      <c r="N5548" s="0" t="n">
        <v>61100</v>
      </c>
      <c r="O5548" s="0" t="n">
        <v>1151</v>
      </c>
      <c r="P5548" s="346" t="n">
        <v>62.2</v>
      </c>
      <c r="Q5548" s="346" t="str">
        <f aca="false">N5548&amp;" "&amp;O5548</f>
        <v>61100 1151</v>
      </c>
      <c r="R5548" s="346" t="str">
        <f aca="false">N5548&amp;" "&amp;M5548&amp;" "&amp;O5548</f>
        <v>61100 3 1151</v>
      </c>
    </row>
    <row r="5549" customFormat="false" ht="11.25" hidden="false" customHeight="true" outlineLevel="0" collapsed="false">
      <c r="K5549" s="0" t="n">
        <v>2015</v>
      </c>
      <c r="L5549" s="0" t="n">
        <v>112</v>
      </c>
      <c r="M5549" s="0" t="n">
        <v>3</v>
      </c>
      <c r="N5549" s="0" t="n">
        <v>61100</v>
      </c>
      <c r="O5549" s="0" t="n">
        <v>1520</v>
      </c>
      <c r="P5549" s="346" t="n">
        <v>2.84</v>
      </c>
      <c r="Q5549" s="346" t="str">
        <f aca="false">N5549&amp;" "&amp;O5549</f>
        <v>61100 1520</v>
      </c>
      <c r="R5549" s="346" t="str">
        <f aca="false">N5549&amp;" "&amp;M5549&amp;" "&amp;O5549</f>
        <v>61100 3 1520</v>
      </c>
    </row>
    <row r="5550" customFormat="false" ht="11.25" hidden="false" customHeight="true" outlineLevel="0" collapsed="false">
      <c r="K5550" s="0" t="n">
        <v>2015</v>
      </c>
      <c r="L5550" s="0" t="n">
        <v>112</v>
      </c>
      <c r="M5550" s="0" t="n">
        <v>3</v>
      </c>
      <c r="N5550" s="0" t="n">
        <v>61210</v>
      </c>
      <c r="O5550" s="0" t="n">
        <v>1110</v>
      </c>
      <c r="P5550" s="346" t="n">
        <v>0.33</v>
      </c>
      <c r="Q5550" s="346" t="str">
        <f aca="false">N5550&amp;" "&amp;O5550</f>
        <v>61210 1110</v>
      </c>
      <c r="R5550" s="346" t="str">
        <f aca="false">N5550&amp;" "&amp;M5550&amp;" "&amp;O5550</f>
        <v>61210 3 1110</v>
      </c>
    </row>
    <row r="5551" customFormat="false" ht="11.25" hidden="false" customHeight="true" outlineLevel="0" collapsed="false">
      <c r="K5551" s="0" t="n">
        <v>2015</v>
      </c>
      <c r="L5551" s="0" t="n">
        <v>112</v>
      </c>
      <c r="M5551" s="0" t="n">
        <v>3</v>
      </c>
      <c r="N5551" s="0" t="n">
        <v>61210</v>
      </c>
      <c r="O5551" s="0" t="n">
        <v>1120</v>
      </c>
      <c r="P5551" s="346" t="n">
        <v>36.85</v>
      </c>
      <c r="Q5551" s="346" t="str">
        <f aca="false">N5551&amp;" "&amp;O5551</f>
        <v>61210 1120</v>
      </c>
      <c r="R5551" s="346" t="str">
        <f aca="false">N5551&amp;" "&amp;M5551&amp;" "&amp;O5551</f>
        <v>61210 3 1120</v>
      </c>
    </row>
    <row r="5552" customFormat="false" ht="11.25" hidden="false" customHeight="true" outlineLevel="0" collapsed="false">
      <c r="K5552" s="0" t="n">
        <v>2015</v>
      </c>
      <c r="L5552" s="0" t="n">
        <v>112</v>
      </c>
      <c r="M5552" s="0" t="n">
        <v>3</v>
      </c>
      <c r="N5552" s="0" t="n">
        <v>61210</v>
      </c>
      <c r="O5552" s="0" t="n">
        <v>1150</v>
      </c>
      <c r="P5552" s="346" t="n">
        <v>6.99</v>
      </c>
      <c r="Q5552" s="346" t="str">
        <f aca="false">N5552&amp;" "&amp;O5552</f>
        <v>61210 1150</v>
      </c>
      <c r="R5552" s="346" t="str">
        <f aca="false">N5552&amp;" "&amp;M5552&amp;" "&amp;O5552</f>
        <v>61210 3 1150</v>
      </c>
    </row>
    <row r="5553" customFormat="false" ht="11.25" hidden="false" customHeight="true" outlineLevel="0" collapsed="false">
      <c r="K5553" s="0" t="n">
        <v>2015</v>
      </c>
      <c r="L5553" s="0" t="n">
        <v>112</v>
      </c>
      <c r="M5553" s="0" t="n">
        <v>3</v>
      </c>
      <c r="N5553" s="0" t="n">
        <v>61220</v>
      </c>
      <c r="O5553" s="0" t="n">
        <v>1110</v>
      </c>
      <c r="P5553" s="346" t="n">
        <v>0.33</v>
      </c>
      <c r="Q5553" s="346" t="str">
        <f aca="false">N5553&amp;" "&amp;O5553</f>
        <v>61220 1110</v>
      </c>
      <c r="R5553" s="346" t="str">
        <f aca="false">N5553&amp;" "&amp;M5553&amp;" "&amp;O5553</f>
        <v>61220 3 1110</v>
      </c>
    </row>
    <row r="5554" customFormat="false" ht="11.25" hidden="false" customHeight="true" outlineLevel="0" collapsed="false">
      <c r="K5554" s="0" t="n">
        <v>2015</v>
      </c>
      <c r="L5554" s="0" t="n">
        <v>112</v>
      </c>
      <c r="M5554" s="0" t="n">
        <v>3</v>
      </c>
      <c r="N5554" s="0" t="n">
        <v>61220</v>
      </c>
      <c r="O5554" s="0" t="n">
        <v>1130</v>
      </c>
      <c r="P5554" s="346" t="n">
        <v>6.98</v>
      </c>
      <c r="Q5554" s="346" t="str">
        <f aca="false">N5554&amp;" "&amp;O5554</f>
        <v>61220 1130</v>
      </c>
      <c r="R5554" s="346" t="str">
        <f aca="false">N5554&amp;" "&amp;M5554&amp;" "&amp;O5554</f>
        <v>61220 3 1130</v>
      </c>
    </row>
    <row r="5555" customFormat="false" ht="11.25" hidden="false" customHeight="true" outlineLevel="0" collapsed="false">
      <c r="K5555" s="0" t="n">
        <v>2015</v>
      </c>
      <c r="L5555" s="0" t="n">
        <v>112</v>
      </c>
      <c r="M5555" s="0" t="n">
        <v>3</v>
      </c>
      <c r="N5555" s="0" t="n">
        <v>61220</v>
      </c>
      <c r="O5555" s="0" t="n">
        <v>1150</v>
      </c>
      <c r="P5555" s="346" t="n">
        <v>0.17</v>
      </c>
      <c r="Q5555" s="346" t="str">
        <f aca="false">N5555&amp;" "&amp;O5555</f>
        <v>61220 1150</v>
      </c>
      <c r="R5555" s="346" t="str">
        <f aca="false">N5555&amp;" "&amp;M5555&amp;" "&amp;O5555</f>
        <v>61220 3 1150</v>
      </c>
    </row>
    <row r="5556" customFormat="false" ht="11.25" hidden="false" customHeight="true" outlineLevel="0" collapsed="false">
      <c r="K5556" s="0" t="n">
        <v>2015</v>
      </c>
      <c r="L5556" s="0" t="n">
        <v>112</v>
      </c>
      <c r="M5556" s="0" t="n">
        <v>3</v>
      </c>
      <c r="N5556" s="0" t="n">
        <v>61230</v>
      </c>
      <c r="O5556" s="0" t="n">
        <v>1110</v>
      </c>
      <c r="P5556" s="346" t="n">
        <v>0.17</v>
      </c>
      <c r="Q5556" s="346" t="str">
        <f aca="false">N5556&amp;" "&amp;O5556</f>
        <v>61230 1110</v>
      </c>
      <c r="R5556" s="346" t="str">
        <f aca="false">N5556&amp;" "&amp;M5556&amp;" "&amp;O5556</f>
        <v>61230 3 1110</v>
      </c>
    </row>
    <row r="5557" customFormat="false" ht="11.25" hidden="false" customHeight="true" outlineLevel="0" collapsed="false">
      <c r="K5557" s="0" t="n">
        <v>2015</v>
      </c>
      <c r="L5557" s="0" t="n">
        <v>112</v>
      </c>
      <c r="M5557" s="0" t="n">
        <v>3</v>
      </c>
      <c r="N5557" s="0" t="n">
        <v>61230</v>
      </c>
      <c r="O5557" s="0" t="n">
        <v>1120</v>
      </c>
      <c r="P5557" s="346" t="n">
        <v>5.14</v>
      </c>
      <c r="Q5557" s="346" t="str">
        <f aca="false">N5557&amp;" "&amp;O5557</f>
        <v>61230 1120</v>
      </c>
      <c r="R5557" s="346" t="str">
        <f aca="false">N5557&amp;" "&amp;M5557&amp;" "&amp;O5557</f>
        <v>61230 3 1120</v>
      </c>
    </row>
    <row r="5558" customFormat="false" ht="11.25" hidden="false" customHeight="true" outlineLevel="0" collapsed="false">
      <c r="K5558" s="0" t="n">
        <v>2015</v>
      </c>
      <c r="L5558" s="0" t="n">
        <v>112</v>
      </c>
      <c r="M5558" s="0" t="n">
        <v>3</v>
      </c>
      <c r="N5558" s="0" t="n">
        <v>61230</v>
      </c>
      <c r="O5558" s="0" t="n">
        <v>1150</v>
      </c>
      <c r="P5558" s="346" t="n">
        <v>0.33</v>
      </c>
      <c r="Q5558" s="346" t="str">
        <f aca="false">N5558&amp;" "&amp;O5558</f>
        <v>61230 1150</v>
      </c>
      <c r="R5558" s="346" t="str">
        <f aca="false">N5558&amp;" "&amp;M5558&amp;" "&amp;O5558</f>
        <v>61230 3 1150</v>
      </c>
    </row>
    <row r="5559" customFormat="false" ht="11.25" hidden="false" customHeight="true" outlineLevel="0" collapsed="false">
      <c r="K5559" s="0" t="n">
        <v>2015</v>
      </c>
      <c r="L5559" s="0" t="n">
        <v>112</v>
      </c>
      <c r="M5559" s="0" t="n">
        <v>3</v>
      </c>
      <c r="N5559" s="0" t="n">
        <v>61310</v>
      </c>
      <c r="O5559" s="0" t="n">
        <v>1110</v>
      </c>
      <c r="P5559" s="346" t="n">
        <v>6.68</v>
      </c>
      <c r="Q5559" s="346" t="str">
        <f aca="false">N5559&amp;" "&amp;O5559</f>
        <v>61310 1110</v>
      </c>
      <c r="R5559" s="346" t="str">
        <f aca="false">N5559&amp;" "&amp;M5559&amp;" "&amp;O5559</f>
        <v>61310 3 1110</v>
      </c>
    </row>
    <row r="5560" customFormat="false" ht="11.25" hidden="false" customHeight="true" outlineLevel="0" collapsed="false">
      <c r="K5560" s="0" t="n">
        <v>2015</v>
      </c>
      <c r="L5560" s="0" t="n">
        <v>112</v>
      </c>
      <c r="M5560" s="0" t="n">
        <v>3</v>
      </c>
      <c r="N5560" s="0" t="n">
        <v>61310</v>
      </c>
      <c r="O5560" s="0" t="n">
        <v>1120</v>
      </c>
      <c r="P5560" s="346" t="n">
        <v>2.16</v>
      </c>
      <c r="Q5560" s="346" t="str">
        <f aca="false">N5560&amp;" "&amp;O5560</f>
        <v>61310 1120</v>
      </c>
      <c r="R5560" s="346" t="str">
        <f aca="false">N5560&amp;" "&amp;M5560&amp;" "&amp;O5560</f>
        <v>61310 3 1120</v>
      </c>
    </row>
    <row r="5561" customFormat="false" ht="11.25" hidden="false" customHeight="true" outlineLevel="0" collapsed="false">
      <c r="K5561" s="0" t="n">
        <v>2015</v>
      </c>
      <c r="L5561" s="0" t="n">
        <v>112</v>
      </c>
      <c r="M5561" s="0" t="n">
        <v>3</v>
      </c>
      <c r="N5561" s="0" t="n">
        <v>61310</v>
      </c>
      <c r="O5561" s="0" t="n">
        <v>1140</v>
      </c>
      <c r="P5561" s="346" t="n">
        <v>34.26</v>
      </c>
      <c r="Q5561" s="346" t="str">
        <f aca="false">N5561&amp;" "&amp;O5561</f>
        <v>61310 1140</v>
      </c>
      <c r="R5561" s="346" t="str">
        <f aca="false">N5561&amp;" "&amp;M5561&amp;" "&amp;O5561</f>
        <v>61310 3 1140</v>
      </c>
    </row>
    <row r="5562" customFormat="false" ht="11.25" hidden="false" customHeight="true" outlineLevel="0" collapsed="false">
      <c r="K5562" s="0" t="n">
        <v>2015</v>
      </c>
      <c r="L5562" s="0" t="n">
        <v>112</v>
      </c>
      <c r="M5562" s="0" t="n">
        <v>3</v>
      </c>
      <c r="N5562" s="0" t="n">
        <v>61310</v>
      </c>
      <c r="O5562" s="0" t="n">
        <v>1150</v>
      </c>
      <c r="P5562" s="346" t="n">
        <v>9.32</v>
      </c>
      <c r="Q5562" s="346" t="str">
        <f aca="false">N5562&amp;" "&amp;O5562</f>
        <v>61310 1150</v>
      </c>
      <c r="R5562" s="346" t="str">
        <f aca="false">N5562&amp;" "&amp;M5562&amp;" "&amp;O5562</f>
        <v>61310 3 1150</v>
      </c>
    </row>
    <row r="5563" customFormat="false" ht="11.25" hidden="false" customHeight="true" outlineLevel="0" collapsed="false">
      <c r="K5563" s="0" t="n">
        <v>2015</v>
      </c>
      <c r="L5563" s="0" t="n">
        <v>112</v>
      </c>
      <c r="M5563" s="0" t="n">
        <v>3</v>
      </c>
      <c r="N5563" s="0" t="n">
        <v>61320</v>
      </c>
      <c r="O5563" s="0" t="n">
        <v>1110</v>
      </c>
      <c r="P5563" s="346" t="n">
        <v>0.33</v>
      </c>
      <c r="Q5563" s="346" t="str">
        <f aca="false">N5563&amp;" "&amp;O5563</f>
        <v>61320 1110</v>
      </c>
      <c r="R5563" s="346" t="str">
        <f aca="false">N5563&amp;" "&amp;M5563&amp;" "&amp;O5563</f>
        <v>61320 3 1110</v>
      </c>
    </row>
    <row r="5564" customFormat="false" ht="11.25" hidden="false" customHeight="true" outlineLevel="0" collapsed="false">
      <c r="K5564" s="0" t="n">
        <v>2015</v>
      </c>
      <c r="L5564" s="0" t="n">
        <v>113</v>
      </c>
      <c r="M5564" s="0" t="n">
        <v>3</v>
      </c>
      <c r="N5564" s="0" t="n">
        <v>61100</v>
      </c>
      <c r="O5564" s="0" t="n">
        <v>1120</v>
      </c>
      <c r="P5564" s="346" t="n">
        <v>170</v>
      </c>
      <c r="Q5564" s="346" t="str">
        <f aca="false">N5564&amp;" "&amp;O5564</f>
        <v>61100 1120</v>
      </c>
      <c r="R5564" s="346" t="str">
        <f aca="false">N5564&amp;" "&amp;M5564&amp;" "&amp;O5564</f>
        <v>61100 3 1120</v>
      </c>
    </row>
    <row r="5565" customFormat="false" ht="11.25" hidden="false" customHeight="true" outlineLevel="0" collapsed="false">
      <c r="K5565" s="0" t="n">
        <v>2015</v>
      </c>
      <c r="L5565" s="0" t="n">
        <v>113</v>
      </c>
      <c r="M5565" s="0" t="n">
        <v>3</v>
      </c>
      <c r="N5565" s="0" t="n">
        <v>61100</v>
      </c>
      <c r="O5565" s="0" t="n">
        <v>1151</v>
      </c>
      <c r="P5565" s="346" t="n">
        <v>21</v>
      </c>
      <c r="Q5565" s="346" t="str">
        <f aca="false">N5565&amp;" "&amp;O5565</f>
        <v>61100 1151</v>
      </c>
      <c r="R5565" s="346" t="str">
        <f aca="false">N5565&amp;" "&amp;M5565&amp;" "&amp;O5565</f>
        <v>61100 3 1151</v>
      </c>
    </row>
    <row r="5566" customFormat="false" ht="11.25" hidden="false" customHeight="true" outlineLevel="0" collapsed="false">
      <c r="K5566" s="0" t="n">
        <v>2015</v>
      </c>
      <c r="L5566" s="0" t="n">
        <v>113</v>
      </c>
      <c r="M5566" s="0" t="n">
        <v>3</v>
      </c>
      <c r="N5566" s="0" t="n">
        <v>61100</v>
      </c>
      <c r="O5566" s="0" t="n">
        <v>1520</v>
      </c>
      <c r="P5566" s="346" t="n">
        <v>10</v>
      </c>
      <c r="Q5566" s="346" t="str">
        <f aca="false">N5566&amp;" "&amp;O5566</f>
        <v>61100 1520</v>
      </c>
      <c r="R5566" s="346" t="str">
        <f aca="false">N5566&amp;" "&amp;M5566&amp;" "&amp;O5566</f>
        <v>61100 3 1520</v>
      </c>
    </row>
    <row r="5567" customFormat="false" ht="11.25" hidden="false" customHeight="true" outlineLevel="0" collapsed="false">
      <c r="K5567" s="0" t="n">
        <v>2015</v>
      </c>
      <c r="L5567" s="0" t="n">
        <v>113</v>
      </c>
      <c r="M5567" s="0" t="n">
        <v>3</v>
      </c>
      <c r="N5567" s="0" t="n">
        <v>61210</v>
      </c>
      <c r="O5567" s="0" t="n">
        <v>1120</v>
      </c>
      <c r="P5567" s="346" t="n">
        <v>7</v>
      </c>
      <c r="Q5567" s="346" t="str">
        <f aca="false">N5567&amp;" "&amp;O5567</f>
        <v>61210 1120</v>
      </c>
      <c r="R5567" s="346" t="str">
        <f aca="false">N5567&amp;" "&amp;M5567&amp;" "&amp;O5567</f>
        <v>61210 3 1120</v>
      </c>
    </row>
    <row r="5568" customFormat="false" ht="11.25" hidden="false" customHeight="true" outlineLevel="0" collapsed="false">
      <c r="K5568" s="0" t="n">
        <v>2015</v>
      </c>
      <c r="L5568" s="0" t="n">
        <v>113</v>
      </c>
      <c r="M5568" s="0" t="n">
        <v>3</v>
      </c>
      <c r="N5568" s="0" t="n">
        <v>61210</v>
      </c>
      <c r="O5568" s="0" t="n">
        <v>1150</v>
      </c>
      <c r="P5568" s="346" t="n">
        <v>2.5</v>
      </c>
      <c r="Q5568" s="346" t="str">
        <f aca="false">N5568&amp;" "&amp;O5568</f>
        <v>61210 1150</v>
      </c>
      <c r="R5568" s="346" t="str">
        <f aca="false">N5568&amp;" "&amp;M5568&amp;" "&amp;O5568</f>
        <v>61210 3 1150</v>
      </c>
    </row>
    <row r="5569" customFormat="false" ht="11.25" hidden="false" customHeight="true" outlineLevel="0" collapsed="false">
      <c r="K5569" s="0" t="n">
        <v>2015</v>
      </c>
      <c r="L5569" s="0" t="n">
        <v>113</v>
      </c>
      <c r="M5569" s="0" t="n">
        <v>3</v>
      </c>
      <c r="N5569" s="0" t="n">
        <v>61220</v>
      </c>
      <c r="O5569" s="0" t="n">
        <v>1120</v>
      </c>
      <c r="P5569" s="346" t="n">
        <v>1</v>
      </c>
      <c r="Q5569" s="346" t="str">
        <f aca="false">N5569&amp;" "&amp;O5569</f>
        <v>61220 1120</v>
      </c>
      <c r="R5569" s="346" t="str">
        <f aca="false">N5569&amp;" "&amp;M5569&amp;" "&amp;O5569</f>
        <v>61220 3 1120</v>
      </c>
    </row>
    <row r="5570" customFormat="false" ht="11.25" hidden="false" customHeight="true" outlineLevel="0" collapsed="false">
      <c r="K5570" s="0" t="n">
        <v>2015</v>
      </c>
      <c r="L5570" s="0" t="n">
        <v>113</v>
      </c>
      <c r="M5570" s="0" t="n">
        <v>3</v>
      </c>
      <c r="N5570" s="0" t="n">
        <v>61230</v>
      </c>
      <c r="O5570" s="0" t="n">
        <v>1120</v>
      </c>
      <c r="P5570" s="346" t="n">
        <v>1.5</v>
      </c>
      <c r="Q5570" s="346" t="str">
        <f aca="false">N5570&amp;" "&amp;O5570</f>
        <v>61230 1120</v>
      </c>
      <c r="R5570" s="346" t="str">
        <f aca="false">N5570&amp;" "&amp;M5570&amp;" "&amp;O5570</f>
        <v>61230 3 1120</v>
      </c>
    </row>
    <row r="5571" customFormat="false" ht="11.25" hidden="false" customHeight="true" outlineLevel="0" collapsed="false">
      <c r="K5571" s="0" t="n">
        <v>2015</v>
      </c>
      <c r="L5571" s="0" t="n">
        <v>113</v>
      </c>
      <c r="M5571" s="0" t="n">
        <v>3</v>
      </c>
      <c r="N5571" s="0" t="n">
        <v>61310</v>
      </c>
      <c r="O5571" s="0" t="n">
        <v>1110</v>
      </c>
      <c r="P5571" s="346" t="n">
        <v>7</v>
      </c>
      <c r="Q5571" s="346" t="str">
        <f aca="false">N5571&amp;" "&amp;O5571</f>
        <v>61310 1110</v>
      </c>
      <c r="R5571" s="346" t="str">
        <f aca="false">N5571&amp;" "&amp;M5571&amp;" "&amp;O5571</f>
        <v>61310 3 1110</v>
      </c>
    </row>
    <row r="5572" customFormat="false" ht="11.25" hidden="false" customHeight="true" outlineLevel="0" collapsed="false">
      <c r="K5572" s="0" t="n">
        <v>2015</v>
      </c>
      <c r="L5572" s="0" t="n">
        <v>113</v>
      </c>
      <c r="M5572" s="0" t="n">
        <v>3</v>
      </c>
      <c r="N5572" s="0" t="n">
        <v>61310</v>
      </c>
      <c r="O5572" s="0" t="n">
        <v>1120</v>
      </c>
      <c r="P5572" s="346" t="n">
        <v>1</v>
      </c>
      <c r="Q5572" s="346" t="str">
        <f aca="false">N5572&amp;" "&amp;O5572</f>
        <v>61310 1120</v>
      </c>
      <c r="R5572" s="346" t="str">
        <f aca="false">N5572&amp;" "&amp;M5572&amp;" "&amp;O5572</f>
        <v>61310 3 1120</v>
      </c>
    </row>
    <row r="5573" customFormat="false" ht="11.25" hidden="false" customHeight="true" outlineLevel="0" collapsed="false">
      <c r="K5573" s="0" t="n">
        <v>2015</v>
      </c>
      <c r="L5573" s="0" t="n">
        <v>113</v>
      </c>
      <c r="M5573" s="0" t="n">
        <v>3</v>
      </c>
      <c r="N5573" s="0" t="n">
        <v>61310</v>
      </c>
      <c r="O5573" s="0" t="n">
        <v>1140</v>
      </c>
      <c r="P5573" s="346" t="n">
        <v>0.02</v>
      </c>
      <c r="Q5573" s="346" t="str">
        <f aca="false">N5573&amp;" "&amp;O5573</f>
        <v>61310 1140</v>
      </c>
      <c r="R5573" s="346" t="str">
        <f aca="false">N5573&amp;" "&amp;M5573&amp;" "&amp;O5573</f>
        <v>61310 3 1140</v>
      </c>
    </row>
    <row r="5574" customFormat="false" ht="11.25" hidden="false" customHeight="true" outlineLevel="0" collapsed="false">
      <c r="K5574" s="0" t="n">
        <v>2015</v>
      </c>
      <c r="L5574" s="0" t="n">
        <v>113</v>
      </c>
      <c r="M5574" s="0" t="n">
        <v>3</v>
      </c>
      <c r="N5574" s="0" t="n">
        <v>61310</v>
      </c>
      <c r="O5574" s="0" t="n">
        <v>1150</v>
      </c>
      <c r="P5574" s="346" t="n">
        <v>2.75</v>
      </c>
      <c r="Q5574" s="346" t="str">
        <f aca="false">N5574&amp;" "&amp;O5574</f>
        <v>61310 1150</v>
      </c>
      <c r="R5574" s="346" t="str">
        <f aca="false">N5574&amp;" "&amp;M5574&amp;" "&amp;O5574</f>
        <v>61310 3 1150</v>
      </c>
    </row>
    <row r="5575" customFormat="false" ht="11.25" hidden="false" customHeight="true" outlineLevel="0" collapsed="false">
      <c r="K5575" s="0" t="n">
        <v>2015</v>
      </c>
      <c r="L5575" s="0" t="n">
        <v>113</v>
      </c>
      <c r="M5575" s="0" t="n">
        <v>3</v>
      </c>
      <c r="N5575" s="0" t="n">
        <v>61320</v>
      </c>
      <c r="O5575" s="0" t="n">
        <v>1122</v>
      </c>
      <c r="P5575" s="346" t="n">
        <v>2.5</v>
      </c>
      <c r="Q5575" s="346" t="str">
        <f aca="false">N5575&amp;" "&amp;O5575</f>
        <v>61320 1122</v>
      </c>
      <c r="R5575" s="346" t="str">
        <f aca="false">N5575&amp;" "&amp;M5575&amp;" "&amp;O5575</f>
        <v>61320 3 1122</v>
      </c>
    </row>
    <row r="5576" customFormat="false" ht="11.25" hidden="false" customHeight="true" outlineLevel="0" collapsed="false">
      <c r="K5576" s="0" t="n">
        <v>2015</v>
      </c>
      <c r="L5576" s="0" t="n">
        <v>113</v>
      </c>
      <c r="M5576" s="0" t="n">
        <v>3</v>
      </c>
      <c r="N5576" s="0" t="n">
        <v>61320</v>
      </c>
      <c r="O5576" s="0" t="n">
        <v>1140</v>
      </c>
      <c r="P5576" s="346" t="n">
        <v>0.5</v>
      </c>
      <c r="Q5576" s="346" t="str">
        <f aca="false">N5576&amp;" "&amp;O5576</f>
        <v>61320 1140</v>
      </c>
      <c r="R5576" s="346" t="str">
        <f aca="false">N5576&amp;" "&amp;M5576&amp;" "&amp;O5576</f>
        <v>61320 3 1140</v>
      </c>
    </row>
    <row r="5577" customFormat="false" ht="11.25" hidden="false" customHeight="true" outlineLevel="0" collapsed="false">
      <c r="K5577" s="0" t="n">
        <v>2015</v>
      </c>
      <c r="L5577" s="0" t="n">
        <v>113</v>
      </c>
      <c r="M5577" s="0" t="n">
        <v>3</v>
      </c>
      <c r="N5577" s="0" t="n">
        <v>61320</v>
      </c>
      <c r="O5577" s="0" t="n">
        <v>1150</v>
      </c>
      <c r="P5577" s="346" t="n">
        <v>1</v>
      </c>
      <c r="Q5577" s="346" t="str">
        <f aca="false">N5577&amp;" "&amp;O5577</f>
        <v>61320 1150</v>
      </c>
      <c r="R5577" s="346" t="str">
        <f aca="false">N5577&amp;" "&amp;M5577&amp;" "&amp;O5577</f>
        <v>61320 3 1150</v>
      </c>
    </row>
    <row r="5578" customFormat="false" ht="11.25" hidden="false" customHeight="true" outlineLevel="0" collapsed="false">
      <c r="K5578" s="0" t="n">
        <v>2015</v>
      </c>
      <c r="L5578" s="0" t="n">
        <v>113</v>
      </c>
      <c r="M5578" s="0" t="n">
        <v>3</v>
      </c>
      <c r="N5578" s="0" t="n">
        <v>61410</v>
      </c>
      <c r="O5578" s="0" t="n">
        <v>1126</v>
      </c>
      <c r="P5578" s="346" t="n">
        <v>1.5</v>
      </c>
      <c r="Q5578" s="346" t="str">
        <f aca="false">N5578&amp;" "&amp;O5578</f>
        <v>61410 1126</v>
      </c>
      <c r="R5578" s="346" t="str">
        <f aca="false">N5578&amp;" "&amp;M5578&amp;" "&amp;O5578</f>
        <v>61410 3 1126</v>
      </c>
    </row>
    <row r="5579" customFormat="false" ht="11.25" hidden="false" customHeight="true" outlineLevel="0" collapsed="false">
      <c r="K5579" s="0" t="n">
        <v>2015</v>
      </c>
      <c r="L5579" s="0" t="n">
        <v>113</v>
      </c>
      <c r="M5579" s="0" t="n">
        <v>3</v>
      </c>
      <c r="N5579" s="0" t="n">
        <v>61410</v>
      </c>
      <c r="O5579" s="0" t="n">
        <v>1127</v>
      </c>
      <c r="P5579" s="346" t="n">
        <v>5</v>
      </c>
      <c r="Q5579" s="346" t="str">
        <f aca="false">N5579&amp;" "&amp;O5579</f>
        <v>61410 1127</v>
      </c>
      <c r="R5579" s="346" t="str">
        <f aca="false">N5579&amp;" "&amp;M5579&amp;" "&amp;O5579</f>
        <v>61410 3 1127</v>
      </c>
    </row>
    <row r="5580" customFormat="false" ht="11.25" hidden="false" customHeight="true" outlineLevel="0" collapsed="false">
      <c r="K5580" s="0" t="n">
        <v>2015</v>
      </c>
      <c r="L5580" s="0" t="n">
        <v>113</v>
      </c>
      <c r="M5580" s="0" t="n">
        <v>3</v>
      </c>
      <c r="N5580" s="0" t="n">
        <v>61410</v>
      </c>
      <c r="O5580" s="0" t="n">
        <v>1150</v>
      </c>
      <c r="P5580" s="346" t="n">
        <v>11</v>
      </c>
      <c r="Q5580" s="346" t="str">
        <f aca="false">N5580&amp;" "&amp;O5580</f>
        <v>61410 1150</v>
      </c>
      <c r="R5580" s="346" t="str">
        <f aca="false">N5580&amp;" "&amp;M5580&amp;" "&amp;O5580</f>
        <v>61410 3 1150</v>
      </c>
    </row>
    <row r="5581" customFormat="false" ht="11.25" hidden="false" customHeight="true" outlineLevel="0" collapsed="false">
      <c r="K5581" s="0" t="n">
        <v>2015</v>
      </c>
      <c r="L5581" s="0" t="n">
        <v>113</v>
      </c>
      <c r="M5581" s="0" t="n">
        <v>9</v>
      </c>
      <c r="N5581" s="0" t="n">
        <v>61100</v>
      </c>
      <c r="O5581" s="0" t="n">
        <v>1120</v>
      </c>
      <c r="P5581" s="346" t="n">
        <v>20</v>
      </c>
      <c r="Q5581" s="346" t="str">
        <f aca="false">N5581&amp;" "&amp;O5581</f>
        <v>61100 1120</v>
      </c>
      <c r="R5581" s="346" t="str">
        <f aca="false">N5581&amp;" "&amp;M5581&amp;" "&amp;O5581</f>
        <v>61100 9 1120</v>
      </c>
    </row>
    <row r="5582" customFormat="false" ht="11.25" hidden="false" customHeight="true" outlineLevel="0" collapsed="false">
      <c r="K5582" s="0" t="n">
        <v>2015</v>
      </c>
      <c r="L5582" s="0" t="n">
        <v>113</v>
      </c>
      <c r="M5582" s="0" t="n">
        <v>9</v>
      </c>
      <c r="N5582" s="0" t="n">
        <v>61100</v>
      </c>
      <c r="O5582" s="0" t="n">
        <v>1140</v>
      </c>
      <c r="P5582" s="346" t="n">
        <v>10</v>
      </c>
      <c r="Q5582" s="346" t="str">
        <f aca="false">N5582&amp;" "&amp;O5582</f>
        <v>61100 1140</v>
      </c>
      <c r="R5582" s="346" t="str">
        <f aca="false">N5582&amp;" "&amp;M5582&amp;" "&amp;O5582</f>
        <v>61100 9 1140</v>
      </c>
    </row>
    <row r="5583" customFormat="false" ht="11.25" hidden="false" customHeight="true" outlineLevel="0" collapsed="false">
      <c r="K5583" s="0" t="n">
        <v>2015</v>
      </c>
      <c r="L5583" s="0" t="n">
        <v>113</v>
      </c>
      <c r="M5583" s="0" t="n">
        <v>9</v>
      </c>
      <c r="N5583" s="0" t="n">
        <v>61100</v>
      </c>
      <c r="O5583" s="0" t="n">
        <v>1520</v>
      </c>
      <c r="P5583" s="346" t="n">
        <v>1.5</v>
      </c>
      <c r="Q5583" s="346" t="str">
        <f aca="false">N5583&amp;" "&amp;O5583</f>
        <v>61100 1520</v>
      </c>
      <c r="R5583" s="346" t="str">
        <f aca="false">N5583&amp;" "&amp;M5583&amp;" "&amp;O5583</f>
        <v>61100 9 1520</v>
      </c>
    </row>
    <row r="5584" customFormat="false" ht="11.25" hidden="false" customHeight="true" outlineLevel="0" collapsed="false">
      <c r="K5584" s="0" t="n">
        <v>2015</v>
      </c>
      <c r="L5584" s="0" t="n">
        <v>113</v>
      </c>
      <c r="M5584" s="0" t="n">
        <v>9</v>
      </c>
      <c r="N5584" s="0" t="n">
        <v>62100</v>
      </c>
      <c r="O5584" s="0" t="n">
        <v>1110</v>
      </c>
      <c r="P5584" s="346" t="n">
        <v>3.5</v>
      </c>
      <c r="Q5584" s="346" t="str">
        <f aca="false">N5584&amp;" "&amp;O5584</f>
        <v>62100 1110</v>
      </c>
      <c r="R5584" s="346" t="str">
        <f aca="false">N5584&amp;" "&amp;M5584&amp;" "&amp;O5584</f>
        <v>62100 9 1110</v>
      </c>
    </row>
    <row r="5585" customFormat="false" ht="11.25" hidden="false" customHeight="true" outlineLevel="0" collapsed="false">
      <c r="K5585" s="0" t="n">
        <v>2015</v>
      </c>
      <c r="L5585" s="0" t="n">
        <v>113</v>
      </c>
      <c r="M5585" s="0" t="n">
        <v>9</v>
      </c>
      <c r="N5585" s="0" t="n">
        <v>62100</v>
      </c>
      <c r="O5585" s="0" t="n">
        <v>1111</v>
      </c>
      <c r="P5585" s="346" t="n">
        <v>6</v>
      </c>
      <c r="Q5585" s="346" t="str">
        <f aca="false">N5585&amp;" "&amp;O5585</f>
        <v>62100 1111</v>
      </c>
      <c r="R5585" s="346" t="str">
        <f aca="false">N5585&amp;" "&amp;M5585&amp;" "&amp;O5585</f>
        <v>62100 9 1111</v>
      </c>
    </row>
    <row r="5586" customFormat="false" ht="11.25" hidden="false" customHeight="true" outlineLevel="0" collapsed="false">
      <c r="K5586" s="0" t="n">
        <v>2015</v>
      </c>
      <c r="L5586" s="0" t="n">
        <v>113</v>
      </c>
      <c r="M5586" s="0" t="n">
        <v>9</v>
      </c>
      <c r="N5586" s="0" t="n">
        <v>62100</v>
      </c>
      <c r="O5586" s="0" t="n">
        <v>1112</v>
      </c>
      <c r="P5586" s="346" t="n">
        <v>1</v>
      </c>
      <c r="Q5586" s="346" t="str">
        <f aca="false">N5586&amp;" "&amp;O5586</f>
        <v>62100 1112</v>
      </c>
      <c r="R5586" s="346" t="str">
        <f aca="false">N5586&amp;" "&amp;M5586&amp;" "&amp;O5586</f>
        <v>62100 9 1112</v>
      </c>
    </row>
    <row r="5587" customFormat="false" ht="11.25" hidden="false" customHeight="true" outlineLevel="0" collapsed="false">
      <c r="K5587" s="0" t="n">
        <v>2015</v>
      </c>
      <c r="L5587" s="0" t="n">
        <v>113</v>
      </c>
      <c r="M5587" s="0" t="n">
        <v>9</v>
      </c>
      <c r="N5587" s="0" t="n">
        <v>62100</v>
      </c>
      <c r="O5587" s="0" t="n">
        <v>1113</v>
      </c>
      <c r="P5587" s="346" t="n">
        <v>1</v>
      </c>
      <c r="Q5587" s="346" t="str">
        <f aca="false">N5587&amp;" "&amp;O5587</f>
        <v>62100 1113</v>
      </c>
      <c r="R5587" s="346" t="str">
        <f aca="false">N5587&amp;" "&amp;M5587&amp;" "&amp;O5587</f>
        <v>62100 9 1113</v>
      </c>
    </row>
    <row r="5588" customFormat="false" ht="11.25" hidden="false" customHeight="true" outlineLevel="0" collapsed="false">
      <c r="K5588" s="0" t="n">
        <v>2015</v>
      </c>
      <c r="L5588" s="0" t="n">
        <v>113</v>
      </c>
      <c r="M5588" s="0" t="n">
        <v>9</v>
      </c>
      <c r="N5588" s="0" t="n">
        <v>62100</v>
      </c>
      <c r="O5588" s="0" t="n">
        <v>1130</v>
      </c>
      <c r="P5588" s="346" t="n">
        <v>0.35</v>
      </c>
      <c r="Q5588" s="346" t="str">
        <f aca="false">N5588&amp;" "&amp;O5588</f>
        <v>62100 1130</v>
      </c>
      <c r="R5588" s="346" t="str">
        <f aca="false">N5588&amp;" "&amp;M5588&amp;" "&amp;O5588</f>
        <v>62100 9 1130</v>
      </c>
    </row>
    <row r="5589" customFormat="false" ht="11.25" hidden="false" customHeight="true" outlineLevel="0" collapsed="false">
      <c r="K5589" s="0" t="n">
        <v>2015</v>
      </c>
      <c r="L5589" s="0" t="n">
        <v>113</v>
      </c>
      <c r="M5589" s="0" t="n">
        <v>9</v>
      </c>
      <c r="N5589" s="0" t="n">
        <v>62100</v>
      </c>
      <c r="O5589" s="0" t="n">
        <v>1150</v>
      </c>
      <c r="P5589" s="346" t="n">
        <v>7</v>
      </c>
      <c r="Q5589" s="346" t="str">
        <f aca="false">N5589&amp;" "&amp;O5589</f>
        <v>62100 1150</v>
      </c>
      <c r="R5589" s="346" t="str">
        <f aca="false">N5589&amp;" "&amp;M5589&amp;" "&amp;O5589</f>
        <v>62100 9 1150</v>
      </c>
    </row>
    <row r="5590" customFormat="false" ht="11.25" hidden="false" customHeight="true" outlineLevel="0" collapsed="false">
      <c r="K5590" s="0" t="n">
        <v>2015</v>
      </c>
      <c r="L5590" s="0" t="n">
        <v>113</v>
      </c>
      <c r="M5590" s="0" t="n">
        <v>9</v>
      </c>
      <c r="N5590" s="0" t="n">
        <v>62200</v>
      </c>
      <c r="O5590" s="0" t="n">
        <v>1110</v>
      </c>
      <c r="P5590" s="346" t="n">
        <v>1</v>
      </c>
      <c r="Q5590" s="346" t="str">
        <f aca="false">N5590&amp;" "&amp;O5590</f>
        <v>62200 1110</v>
      </c>
      <c r="R5590" s="346" t="str">
        <f aca="false">N5590&amp;" "&amp;M5590&amp;" "&amp;O5590</f>
        <v>62200 9 1110</v>
      </c>
    </row>
    <row r="5591" customFormat="false" ht="11.25" hidden="false" customHeight="true" outlineLevel="0" collapsed="false">
      <c r="K5591" s="0" t="n">
        <v>2015</v>
      </c>
      <c r="L5591" s="0" t="n">
        <v>113</v>
      </c>
      <c r="M5591" s="0" t="n">
        <v>9</v>
      </c>
      <c r="N5591" s="0" t="n">
        <v>62200</v>
      </c>
      <c r="O5591" s="0" t="n">
        <v>1130</v>
      </c>
      <c r="P5591" s="346" t="n">
        <v>15</v>
      </c>
      <c r="Q5591" s="346" t="str">
        <f aca="false">N5591&amp;" "&amp;O5591</f>
        <v>62200 1130</v>
      </c>
      <c r="R5591" s="346" t="str">
        <f aca="false">N5591&amp;" "&amp;M5591&amp;" "&amp;O5591</f>
        <v>62200 9 1130</v>
      </c>
    </row>
    <row r="5592" customFormat="false" ht="11.25" hidden="false" customHeight="true" outlineLevel="0" collapsed="false">
      <c r="K5592" s="0" t="n">
        <v>2015</v>
      </c>
      <c r="L5592" s="0" t="n">
        <v>113</v>
      </c>
      <c r="M5592" s="0" t="n">
        <v>9</v>
      </c>
      <c r="N5592" s="0" t="n">
        <v>62200</v>
      </c>
      <c r="O5592" s="0" t="n">
        <v>1131</v>
      </c>
      <c r="P5592" s="346" t="n">
        <v>8</v>
      </c>
      <c r="Q5592" s="346" t="str">
        <f aca="false">N5592&amp;" "&amp;O5592</f>
        <v>62200 1131</v>
      </c>
      <c r="R5592" s="346" t="str">
        <f aca="false">N5592&amp;" "&amp;M5592&amp;" "&amp;O5592</f>
        <v>62200 9 1131</v>
      </c>
    </row>
    <row r="5593" customFormat="false" ht="11.25" hidden="false" customHeight="true" outlineLevel="0" collapsed="false">
      <c r="K5593" s="0" t="n">
        <v>2015</v>
      </c>
      <c r="L5593" s="0" t="n">
        <v>113</v>
      </c>
      <c r="M5593" s="0" t="n">
        <v>9</v>
      </c>
      <c r="N5593" s="0" t="n">
        <v>62200</v>
      </c>
      <c r="O5593" s="0" t="n">
        <v>1150</v>
      </c>
      <c r="P5593" s="346" t="n">
        <v>4.5</v>
      </c>
      <c r="Q5593" s="346" t="str">
        <f aca="false">N5593&amp;" "&amp;O5593</f>
        <v>62200 1150</v>
      </c>
      <c r="R5593" s="346" t="str">
        <f aca="false">N5593&amp;" "&amp;M5593&amp;" "&amp;O5593</f>
        <v>62200 9 1150</v>
      </c>
    </row>
    <row r="5594" customFormat="false" ht="11.25" hidden="false" customHeight="true" outlineLevel="0" collapsed="false">
      <c r="K5594" s="0" t="n">
        <v>2015</v>
      </c>
      <c r="L5594" s="0" t="n">
        <v>113</v>
      </c>
      <c r="M5594" s="0" t="n">
        <v>9</v>
      </c>
      <c r="N5594" s="0" t="n">
        <v>64000</v>
      </c>
      <c r="O5594" s="0" t="n">
        <v>1110</v>
      </c>
      <c r="P5594" s="346" t="n">
        <v>1.5</v>
      </c>
      <c r="Q5594" s="346" t="str">
        <f aca="false">N5594&amp;" "&amp;O5594</f>
        <v>64000 1110</v>
      </c>
      <c r="R5594" s="346" t="str">
        <f aca="false">N5594&amp;" "&amp;M5594&amp;" "&amp;O5594</f>
        <v>64000 9 1110</v>
      </c>
    </row>
    <row r="5595" customFormat="false" ht="11.25" hidden="false" customHeight="true" outlineLevel="0" collapsed="false">
      <c r="K5595" s="0" t="n">
        <v>2015</v>
      </c>
      <c r="L5595" s="0" t="n">
        <v>113</v>
      </c>
      <c r="M5595" s="0" t="n">
        <v>9</v>
      </c>
      <c r="N5595" s="0" t="n">
        <v>64000</v>
      </c>
      <c r="O5595" s="0" t="n">
        <v>1130</v>
      </c>
      <c r="P5595" s="346" t="n">
        <v>1</v>
      </c>
      <c r="Q5595" s="346" t="str">
        <f aca="false">N5595&amp;" "&amp;O5595</f>
        <v>64000 1130</v>
      </c>
      <c r="R5595" s="346" t="str">
        <f aca="false">N5595&amp;" "&amp;M5595&amp;" "&amp;O5595</f>
        <v>64000 9 1130</v>
      </c>
    </row>
    <row r="5596" customFormat="false" ht="11.25" hidden="false" customHeight="true" outlineLevel="0" collapsed="false">
      <c r="K5596" s="0" t="n">
        <v>2015</v>
      </c>
      <c r="L5596" s="0" t="n">
        <v>113</v>
      </c>
      <c r="M5596" s="0" t="n">
        <v>9</v>
      </c>
      <c r="N5596" s="0" t="n">
        <v>64000</v>
      </c>
      <c r="O5596" s="0" t="n">
        <v>1160</v>
      </c>
      <c r="P5596" s="346" t="n">
        <v>3</v>
      </c>
      <c r="Q5596" s="346" t="str">
        <f aca="false">N5596&amp;" "&amp;O5596</f>
        <v>64000 1160</v>
      </c>
      <c r="R5596" s="346" t="str">
        <f aca="false">N5596&amp;" "&amp;M5596&amp;" "&amp;O5596</f>
        <v>64000 9 1160</v>
      </c>
    </row>
    <row r="5597" customFormat="false" ht="11.25" hidden="false" customHeight="true" outlineLevel="0" collapsed="false">
      <c r="K5597" s="0" t="n">
        <v>2015</v>
      </c>
      <c r="L5597" s="0" t="n">
        <v>113</v>
      </c>
      <c r="M5597" s="0" t="n">
        <v>9</v>
      </c>
      <c r="N5597" s="0" t="n">
        <v>64000</v>
      </c>
      <c r="O5597" s="0" t="n">
        <v>1180</v>
      </c>
      <c r="P5597" s="346" t="n">
        <v>4.5</v>
      </c>
      <c r="Q5597" s="346" t="str">
        <f aca="false">N5597&amp;" "&amp;O5597</f>
        <v>64000 1180</v>
      </c>
      <c r="R5597" s="346" t="str">
        <f aca="false">N5597&amp;" "&amp;M5597&amp;" "&amp;O5597</f>
        <v>64000 9 1180</v>
      </c>
    </row>
    <row r="5598" customFormat="false" ht="11.25" hidden="false" customHeight="true" outlineLevel="0" collapsed="false">
      <c r="K5598" s="0" t="n">
        <v>2015</v>
      </c>
      <c r="L5598" s="0" t="n">
        <v>113</v>
      </c>
      <c r="M5598" s="0" t="n">
        <v>9</v>
      </c>
      <c r="N5598" s="0" t="n">
        <v>64000</v>
      </c>
      <c r="O5598" s="0" t="n">
        <v>1190</v>
      </c>
      <c r="P5598" s="346" t="n">
        <v>36</v>
      </c>
      <c r="Q5598" s="346" t="str">
        <f aca="false">N5598&amp;" "&amp;O5598</f>
        <v>64000 1190</v>
      </c>
      <c r="R5598" s="346" t="str">
        <f aca="false">N5598&amp;" "&amp;M5598&amp;" "&amp;O5598</f>
        <v>64000 9 1190</v>
      </c>
    </row>
    <row r="5599" customFormat="false" ht="11.25" hidden="false" customHeight="true" outlineLevel="0" collapsed="false">
      <c r="K5599" s="0" t="n">
        <v>2015</v>
      </c>
      <c r="L5599" s="0" t="n">
        <v>113</v>
      </c>
      <c r="M5599" s="0" t="n">
        <v>9</v>
      </c>
      <c r="N5599" s="0" t="n">
        <v>65000</v>
      </c>
      <c r="O5599" s="0" t="n">
        <v>1110</v>
      </c>
      <c r="P5599" s="346" t="n">
        <v>1.1</v>
      </c>
      <c r="Q5599" s="346" t="str">
        <f aca="false">N5599&amp;" "&amp;O5599</f>
        <v>65000 1110</v>
      </c>
      <c r="R5599" s="346" t="str">
        <f aca="false">N5599&amp;" "&amp;M5599&amp;" "&amp;O5599</f>
        <v>65000 9 1110</v>
      </c>
    </row>
    <row r="5600" customFormat="false" ht="11.25" hidden="false" customHeight="true" outlineLevel="0" collapsed="false">
      <c r="K5600" s="0" t="n">
        <v>2015</v>
      </c>
      <c r="L5600" s="0" t="n">
        <v>113</v>
      </c>
      <c r="M5600" s="0" t="n">
        <v>9</v>
      </c>
      <c r="N5600" s="0" t="n">
        <v>65000</v>
      </c>
      <c r="O5600" s="0" t="n">
        <v>1150</v>
      </c>
      <c r="P5600" s="346" t="n">
        <v>1</v>
      </c>
      <c r="Q5600" s="346" t="str">
        <f aca="false">N5600&amp;" "&amp;O5600</f>
        <v>65000 1150</v>
      </c>
      <c r="R5600" s="346" t="str">
        <f aca="false">N5600&amp;" "&amp;M5600&amp;" "&amp;O5600</f>
        <v>65000 9 1150</v>
      </c>
    </row>
    <row r="5601" customFormat="false" ht="11.25" hidden="false" customHeight="true" outlineLevel="0" collapsed="false">
      <c r="K5601" s="0" t="n">
        <v>2015</v>
      </c>
      <c r="L5601" s="0" t="n">
        <v>113</v>
      </c>
      <c r="M5601" s="0" t="n">
        <v>9</v>
      </c>
      <c r="N5601" s="0" t="n">
        <v>65000</v>
      </c>
      <c r="O5601" s="0" t="n">
        <v>1190</v>
      </c>
      <c r="P5601" s="346" t="n">
        <v>62</v>
      </c>
      <c r="Q5601" s="346" t="str">
        <f aca="false">N5601&amp;" "&amp;O5601</f>
        <v>65000 1190</v>
      </c>
      <c r="R5601" s="346" t="str">
        <f aca="false">N5601&amp;" "&amp;M5601&amp;" "&amp;O5601</f>
        <v>65000 9 1190</v>
      </c>
    </row>
    <row r="5602" customFormat="false" ht="11.25" hidden="false" customHeight="true" outlineLevel="0" collapsed="false">
      <c r="K5602" s="0" t="n">
        <v>2015</v>
      </c>
      <c r="L5602" s="0" t="n">
        <v>113</v>
      </c>
      <c r="M5602" s="0" t="n">
        <v>9</v>
      </c>
      <c r="N5602" s="0" t="n">
        <v>68000</v>
      </c>
      <c r="O5602" s="0" t="n">
        <v>1110</v>
      </c>
      <c r="P5602" s="346" t="n">
        <v>1</v>
      </c>
      <c r="Q5602" s="346" t="str">
        <f aca="false">N5602&amp;" "&amp;O5602</f>
        <v>68000 1110</v>
      </c>
      <c r="R5602" s="346" t="str">
        <f aca="false">N5602&amp;" "&amp;M5602&amp;" "&amp;O5602</f>
        <v>68000 9 1110</v>
      </c>
    </row>
    <row r="5603" customFormat="false" ht="11.25" hidden="false" customHeight="true" outlineLevel="0" collapsed="false">
      <c r="K5603" s="0" t="n">
        <v>2015</v>
      </c>
      <c r="L5603" s="0" t="n">
        <v>113</v>
      </c>
      <c r="M5603" s="0" t="n">
        <v>9</v>
      </c>
      <c r="N5603" s="0" t="n">
        <v>68000</v>
      </c>
      <c r="O5603" s="0" t="n">
        <v>1120</v>
      </c>
      <c r="P5603" s="346" t="n">
        <v>8</v>
      </c>
      <c r="Q5603" s="346" t="str">
        <f aca="false">N5603&amp;" "&amp;O5603</f>
        <v>68000 1120</v>
      </c>
      <c r="R5603" s="346" t="str">
        <f aca="false">N5603&amp;" "&amp;M5603&amp;" "&amp;O5603</f>
        <v>68000 9 1120</v>
      </c>
    </row>
    <row r="5604" customFormat="false" ht="11.25" hidden="false" customHeight="true" outlineLevel="0" collapsed="false">
      <c r="K5604" s="0" t="n">
        <v>2015</v>
      </c>
      <c r="L5604" s="0" t="n">
        <v>113</v>
      </c>
      <c r="M5604" s="0" t="n">
        <v>9</v>
      </c>
      <c r="N5604" s="0" t="n">
        <v>68000</v>
      </c>
      <c r="O5604" s="0" t="n">
        <v>1133</v>
      </c>
      <c r="P5604" s="346" t="n">
        <v>1.5</v>
      </c>
      <c r="Q5604" s="346" t="str">
        <f aca="false">N5604&amp;" "&amp;O5604</f>
        <v>68000 1133</v>
      </c>
      <c r="R5604" s="346" t="str">
        <f aca="false">N5604&amp;" "&amp;M5604&amp;" "&amp;O5604</f>
        <v>68000 9 1133</v>
      </c>
    </row>
    <row r="5605" customFormat="false" ht="11.25" hidden="false" customHeight="true" outlineLevel="0" collapsed="false">
      <c r="K5605" s="0" t="n">
        <v>2015</v>
      </c>
      <c r="L5605" s="0" t="n">
        <v>113</v>
      </c>
      <c r="M5605" s="0" t="n">
        <v>9</v>
      </c>
      <c r="N5605" s="0" t="n">
        <v>68000</v>
      </c>
      <c r="O5605" s="0" t="n">
        <v>1141</v>
      </c>
      <c r="P5605" s="346" t="n">
        <v>12</v>
      </c>
      <c r="Q5605" s="346" t="str">
        <f aca="false">N5605&amp;" "&amp;O5605</f>
        <v>68000 1141</v>
      </c>
      <c r="R5605" s="346" t="str">
        <f aca="false">N5605&amp;" "&amp;M5605&amp;" "&amp;O5605</f>
        <v>68000 9 1141</v>
      </c>
    </row>
    <row r="5606" customFormat="false" ht="11.25" hidden="false" customHeight="true" outlineLevel="0" collapsed="false">
      <c r="K5606" s="0" t="n">
        <v>2015</v>
      </c>
      <c r="L5606" s="0" t="n">
        <v>113</v>
      </c>
      <c r="M5606" s="0" t="n">
        <v>9</v>
      </c>
      <c r="N5606" s="0" t="n">
        <v>68000</v>
      </c>
      <c r="O5606" s="0" t="n">
        <v>1150</v>
      </c>
      <c r="P5606" s="346" t="n">
        <v>0.55</v>
      </c>
      <c r="Q5606" s="346" t="str">
        <f aca="false">N5606&amp;" "&amp;O5606</f>
        <v>68000 1150</v>
      </c>
      <c r="R5606" s="346" t="str">
        <f aca="false">N5606&amp;" "&amp;M5606&amp;" "&amp;O5606</f>
        <v>68000 9 1150</v>
      </c>
    </row>
    <row r="5607" customFormat="false" ht="11.25" hidden="false" customHeight="true" outlineLevel="0" collapsed="false">
      <c r="K5607" s="0" t="n">
        <v>2015</v>
      </c>
      <c r="L5607" s="0" t="n">
        <v>113</v>
      </c>
      <c r="M5607" s="0" t="n">
        <v>2</v>
      </c>
      <c r="N5607" s="0" t="n">
        <v>61100</v>
      </c>
      <c r="O5607" s="0" t="n">
        <v>1120</v>
      </c>
      <c r="P5607" s="346" t="n">
        <v>350</v>
      </c>
      <c r="Q5607" s="346" t="str">
        <f aca="false">N5607&amp;" "&amp;O5607</f>
        <v>61100 1120</v>
      </c>
      <c r="R5607" s="346" t="str">
        <f aca="false">N5607&amp;" "&amp;M5607&amp;" "&amp;O5607</f>
        <v>61100 2 1120</v>
      </c>
    </row>
    <row r="5608" customFormat="false" ht="11.25" hidden="false" customHeight="true" outlineLevel="0" collapsed="false">
      <c r="K5608" s="0" t="n">
        <v>2015</v>
      </c>
      <c r="L5608" s="0" t="n">
        <v>113</v>
      </c>
      <c r="M5608" s="0" t="n">
        <v>2</v>
      </c>
      <c r="N5608" s="0" t="n">
        <v>61100</v>
      </c>
      <c r="O5608" s="0" t="n">
        <v>1151</v>
      </c>
      <c r="P5608" s="346" t="n">
        <v>85</v>
      </c>
      <c r="Q5608" s="346" t="str">
        <f aca="false">N5608&amp;" "&amp;O5608</f>
        <v>61100 1151</v>
      </c>
      <c r="R5608" s="346" t="str">
        <f aca="false">N5608&amp;" "&amp;M5608&amp;" "&amp;O5608</f>
        <v>61100 2 1151</v>
      </c>
    </row>
    <row r="5609" customFormat="false" ht="11.25" hidden="false" customHeight="true" outlineLevel="0" collapsed="false">
      <c r="K5609" s="0" t="n">
        <v>2015</v>
      </c>
      <c r="L5609" s="0" t="n">
        <v>113</v>
      </c>
      <c r="M5609" s="0" t="n">
        <v>2</v>
      </c>
      <c r="N5609" s="0" t="n">
        <v>61100</v>
      </c>
      <c r="O5609" s="0" t="n">
        <v>1520</v>
      </c>
      <c r="P5609" s="346" t="n">
        <v>24</v>
      </c>
      <c r="Q5609" s="346" t="str">
        <f aca="false">N5609&amp;" "&amp;O5609</f>
        <v>61100 1520</v>
      </c>
      <c r="R5609" s="346" t="str">
        <f aca="false">N5609&amp;" "&amp;M5609&amp;" "&amp;O5609</f>
        <v>61100 2 1520</v>
      </c>
    </row>
    <row r="5610" customFormat="false" ht="11.25" hidden="false" customHeight="true" outlineLevel="0" collapsed="false">
      <c r="K5610" s="0" t="n">
        <v>2015</v>
      </c>
      <c r="L5610" s="0" t="n">
        <v>113</v>
      </c>
      <c r="M5610" s="0" t="n">
        <v>2</v>
      </c>
      <c r="N5610" s="0" t="n">
        <v>61210</v>
      </c>
      <c r="O5610" s="0" t="n">
        <v>1120</v>
      </c>
      <c r="P5610" s="346" t="n">
        <v>11</v>
      </c>
      <c r="Q5610" s="346" t="str">
        <f aca="false">N5610&amp;" "&amp;O5610</f>
        <v>61210 1120</v>
      </c>
      <c r="R5610" s="346" t="str">
        <f aca="false">N5610&amp;" "&amp;M5610&amp;" "&amp;O5610</f>
        <v>61210 2 1120</v>
      </c>
    </row>
    <row r="5611" customFormat="false" ht="11.25" hidden="false" customHeight="true" outlineLevel="0" collapsed="false">
      <c r="K5611" s="0" t="n">
        <v>2015</v>
      </c>
      <c r="L5611" s="0" t="n">
        <v>113</v>
      </c>
      <c r="M5611" s="0" t="n">
        <v>2</v>
      </c>
      <c r="N5611" s="0" t="n">
        <v>61210</v>
      </c>
      <c r="O5611" s="0" t="n">
        <v>1150</v>
      </c>
      <c r="P5611" s="346" t="n">
        <v>1.5</v>
      </c>
      <c r="Q5611" s="346" t="str">
        <f aca="false">N5611&amp;" "&amp;O5611</f>
        <v>61210 1150</v>
      </c>
      <c r="R5611" s="346" t="str">
        <f aca="false">N5611&amp;" "&amp;M5611&amp;" "&amp;O5611</f>
        <v>61210 2 1150</v>
      </c>
    </row>
    <row r="5612" customFormat="false" ht="11.25" hidden="false" customHeight="true" outlineLevel="0" collapsed="false">
      <c r="K5612" s="0" t="n">
        <v>2015</v>
      </c>
      <c r="L5612" s="0" t="n">
        <v>113</v>
      </c>
      <c r="M5612" s="0" t="n">
        <v>2</v>
      </c>
      <c r="N5612" s="0" t="n">
        <v>61210</v>
      </c>
      <c r="O5612" s="0" t="n">
        <v>1520</v>
      </c>
      <c r="P5612" s="346" t="n">
        <v>0.04</v>
      </c>
      <c r="Q5612" s="346" t="str">
        <f aca="false">N5612&amp;" "&amp;O5612</f>
        <v>61210 1520</v>
      </c>
      <c r="R5612" s="346" t="str">
        <f aca="false">N5612&amp;" "&amp;M5612&amp;" "&amp;O5612</f>
        <v>61210 2 1520</v>
      </c>
    </row>
    <row r="5613" customFormat="false" ht="11.25" hidden="false" customHeight="true" outlineLevel="0" collapsed="false">
      <c r="K5613" s="0" t="n">
        <v>2015</v>
      </c>
      <c r="L5613" s="0" t="n">
        <v>113</v>
      </c>
      <c r="M5613" s="0" t="n">
        <v>2</v>
      </c>
      <c r="N5613" s="0" t="n">
        <v>61220</v>
      </c>
      <c r="O5613" s="0" t="n">
        <v>1120</v>
      </c>
      <c r="P5613" s="346" t="n">
        <v>4</v>
      </c>
      <c r="Q5613" s="346" t="str">
        <f aca="false">N5613&amp;" "&amp;O5613</f>
        <v>61220 1120</v>
      </c>
      <c r="R5613" s="346" t="str">
        <f aca="false">N5613&amp;" "&amp;M5613&amp;" "&amp;O5613</f>
        <v>61220 2 1120</v>
      </c>
    </row>
    <row r="5614" customFormat="false" ht="11.25" hidden="false" customHeight="true" outlineLevel="0" collapsed="false">
      <c r="K5614" s="0" t="n">
        <v>2015</v>
      </c>
      <c r="L5614" s="0" t="n">
        <v>113</v>
      </c>
      <c r="M5614" s="0" t="n">
        <v>2</v>
      </c>
      <c r="N5614" s="0" t="n">
        <v>61230</v>
      </c>
      <c r="O5614" s="0" t="n">
        <v>1120</v>
      </c>
      <c r="P5614" s="346" t="n">
        <v>0.14</v>
      </c>
      <c r="Q5614" s="346" t="str">
        <f aca="false">N5614&amp;" "&amp;O5614</f>
        <v>61230 1120</v>
      </c>
      <c r="R5614" s="346" t="str">
        <f aca="false">N5614&amp;" "&amp;M5614&amp;" "&amp;O5614</f>
        <v>61230 2 1120</v>
      </c>
    </row>
    <row r="5615" customFormat="false" ht="11.25" hidden="false" customHeight="true" outlineLevel="0" collapsed="false">
      <c r="K5615" s="0" t="n">
        <v>2015</v>
      </c>
      <c r="L5615" s="0" t="n">
        <v>113</v>
      </c>
      <c r="M5615" s="0" t="n">
        <v>2</v>
      </c>
      <c r="N5615" s="0" t="n">
        <v>61310</v>
      </c>
      <c r="O5615" s="0" t="n">
        <v>1110</v>
      </c>
      <c r="P5615" s="346" t="n">
        <v>9</v>
      </c>
      <c r="Q5615" s="346" t="str">
        <f aca="false">N5615&amp;" "&amp;O5615</f>
        <v>61310 1110</v>
      </c>
      <c r="R5615" s="346" t="str">
        <f aca="false">N5615&amp;" "&amp;M5615&amp;" "&amp;O5615</f>
        <v>61310 2 1110</v>
      </c>
    </row>
    <row r="5616" customFormat="false" ht="11.25" hidden="false" customHeight="true" outlineLevel="0" collapsed="false">
      <c r="K5616" s="0" t="n">
        <v>2015</v>
      </c>
      <c r="L5616" s="0" t="n">
        <v>113</v>
      </c>
      <c r="M5616" s="0" t="n">
        <v>2</v>
      </c>
      <c r="N5616" s="0" t="n">
        <v>61310</v>
      </c>
      <c r="O5616" s="0" t="n">
        <v>1120</v>
      </c>
      <c r="P5616" s="346" t="n">
        <v>5</v>
      </c>
      <c r="Q5616" s="346" t="str">
        <f aca="false">N5616&amp;" "&amp;O5616</f>
        <v>61310 1120</v>
      </c>
      <c r="R5616" s="346" t="str">
        <f aca="false">N5616&amp;" "&amp;M5616&amp;" "&amp;O5616</f>
        <v>61310 2 1120</v>
      </c>
    </row>
    <row r="5617" customFormat="false" ht="11.25" hidden="false" customHeight="true" outlineLevel="0" collapsed="false">
      <c r="K5617" s="0" t="n">
        <v>2015</v>
      </c>
      <c r="L5617" s="0" t="n">
        <v>113</v>
      </c>
      <c r="M5617" s="0" t="n">
        <v>2</v>
      </c>
      <c r="N5617" s="0" t="n">
        <v>61310</v>
      </c>
      <c r="O5617" s="0" t="n">
        <v>1140</v>
      </c>
      <c r="P5617" s="346" t="n">
        <v>0.07</v>
      </c>
      <c r="Q5617" s="346" t="str">
        <f aca="false">N5617&amp;" "&amp;O5617</f>
        <v>61310 1140</v>
      </c>
      <c r="R5617" s="346" t="str">
        <f aca="false">N5617&amp;" "&amp;M5617&amp;" "&amp;O5617</f>
        <v>61310 2 1140</v>
      </c>
    </row>
    <row r="5618" customFormat="false" ht="11.25" hidden="false" customHeight="true" outlineLevel="0" collapsed="false">
      <c r="K5618" s="0" t="n">
        <v>2015</v>
      </c>
      <c r="L5618" s="0" t="n">
        <v>113</v>
      </c>
      <c r="M5618" s="0" t="n">
        <v>2</v>
      </c>
      <c r="N5618" s="0" t="n">
        <v>61310</v>
      </c>
      <c r="O5618" s="0" t="n">
        <v>1150</v>
      </c>
      <c r="P5618" s="346" t="n">
        <v>3.5</v>
      </c>
      <c r="Q5618" s="346" t="str">
        <f aca="false">N5618&amp;" "&amp;O5618</f>
        <v>61310 1150</v>
      </c>
      <c r="R5618" s="346" t="str">
        <f aca="false">N5618&amp;" "&amp;M5618&amp;" "&amp;O5618</f>
        <v>61310 2 1150</v>
      </c>
    </row>
    <row r="5619" customFormat="false" ht="11.25" hidden="false" customHeight="true" outlineLevel="0" collapsed="false">
      <c r="K5619" s="0" t="n">
        <v>2015</v>
      </c>
      <c r="L5619" s="0" t="n">
        <v>113</v>
      </c>
      <c r="M5619" s="0" t="n">
        <v>2</v>
      </c>
      <c r="N5619" s="0" t="n">
        <v>61320</v>
      </c>
      <c r="O5619" s="0" t="n">
        <v>1122</v>
      </c>
      <c r="P5619" s="346" t="n">
        <v>6.5</v>
      </c>
      <c r="Q5619" s="346" t="str">
        <f aca="false">N5619&amp;" "&amp;O5619</f>
        <v>61320 1122</v>
      </c>
      <c r="R5619" s="346" t="str">
        <f aca="false">N5619&amp;" "&amp;M5619&amp;" "&amp;O5619</f>
        <v>61320 2 1122</v>
      </c>
    </row>
    <row r="5620" customFormat="false" ht="11.25" hidden="false" customHeight="true" outlineLevel="0" collapsed="false">
      <c r="K5620" s="0" t="n">
        <v>2015</v>
      </c>
      <c r="L5620" s="0" t="n">
        <v>113</v>
      </c>
      <c r="M5620" s="0" t="n">
        <v>2</v>
      </c>
      <c r="N5620" s="0" t="n">
        <v>61320</v>
      </c>
      <c r="O5620" s="0" t="n">
        <v>1140</v>
      </c>
      <c r="P5620" s="346" t="n">
        <v>6</v>
      </c>
      <c r="Q5620" s="346" t="str">
        <f aca="false">N5620&amp;" "&amp;O5620</f>
        <v>61320 1140</v>
      </c>
      <c r="R5620" s="346" t="str">
        <f aca="false">N5620&amp;" "&amp;M5620&amp;" "&amp;O5620</f>
        <v>61320 2 1140</v>
      </c>
    </row>
    <row r="5621" customFormat="false" ht="11.25" hidden="false" customHeight="true" outlineLevel="0" collapsed="false">
      <c r="K5621" s="0" t="n">
        <v>2015</v>
      </c>
      <c r="L5621" s="0" t="n">
        <v>113</v>
      </c>
      <c r="M5621" s="0" t="n">
        <v>2</v>
      </c>
      <c r="N5621" s="0" t="n">
        <v>61410</v>
      </c>
      <c r="O5621" s="0" t="n">
        <v>1126</v>
      </c>
      <c r="P5621" s="346" t="n">
        <v>6.5</v>
      </c>
      <c r="Q5621" s="346" t="str">
        <f aca="false">N5621&amp;" "&amp;O5621</f>
        <v>61410 1126</v>
      </c>
      <c r="R5621" s="346" t="str">
        <f aca="false">N5621&amp;" "&amp;M5621&amp;" "&amp;O5621</f>
        <v>61410 2 1126</v>
      </c>
    </row>
    <row r="5622" customFormat="false" ht="11.25" hidden="false" customHeight="true" outlineLevel="0" collapsed="false">
      <c r="K5622" s="0" t="n">
        <v>2015</v>
      </c>
      <c r="L5622" s="0" t="n">
        <v>113</v>
      </c>
      <c r="M5622" s="0" t="n">
        <v>2</v>
      </c>
      <c r="N5622" s="0" t="n">
        <v>61410</v>
      </c>
      <c r="O5622" s="0" t="n">
        <v>1127</v>
      </c>
      <c r="P5622" s="346" t="n">
        <v>8</v>
      </c>
      <c r="Q5622" s="346" t="str">
        <f aca="false">N5622&amp;" "&amp;O5622</f>
        <v>61410 1127</v>
      </c>
      <c r="R5622" s="346" t="str">
        <f aca="false">N5622&amp;" "&amp;M5622&amp;" "&amp;O5622</f>
        <v>61410 2 1127</v>
      </c>
    </row>
    <row r="5623" customFormat="false" ht="11.25" hidden="false" customHeight="true" outlineLevel="0" collapsed="false">
      <c r="K5623" s="0" t="n">
        <v>2015</v>
      </c>
      <c r="L5623" s="0" t="n">
        <v>113</v>
      </c>
      <c r="M5623" s="0" t="n">
        <v>2</v>
      </c>
      <c r="N5623" s="0" t="n">
        <v>61410</v>
      </c>
      <c r="O5623" s="0" t="n">
        <v>1150</v>
      </c>
      <c r="P5623" s="346" t="n">
        <v>15</v>
      </c>
      <c r="Q5623" s="346" t="str">
        <f aca="false">N5623&amp;" "&amp;O5623</f>
        <v>61410 1150</v>
      </c>
      <c r="R5623" s="346" t="str">
        <f aca="false">N5623&amp;" "&amp;M5623&amp;" "&amp;O5623</f>
        <v>61410 2 1150</v>
      </c>
    </row>
    <row r="5624" customFormat="false" ht="11.25" hidden="false" customHeight="true" outlineLevel="0" collapsed="false">
      <c r="K5624" s="0" t="n">
        <v>2015</v>
      </c>
      <c r="L5624" s="0" t="n">
        <v>114</v>
      </c>
      <c r="M5624" s="0" t="n">
        <v>9</v>
      </c>
      <c r="N5624" s="0" t="n">
        <v>64000</v>
      </c>
      <c r="O5624" s="0" t="n">
        <v>1180</v>
      </c>
      <c r="P5624" s="346" t="n">
        <v>6</v>
      </c>
      <c r="Q5624" s="346" t="str">
        <f aca="false">N5624&amp;" "&amp;O5624</f>
        <v>64000 1180</v>
      </c>
      <c r="R5624" s="346" t="str">
        <f aca="false">N5624&amp;" "&amp;M5624&amp;" "&amp;O5624</f>
        <v>64000 9 1180</v>
      </c>
    </row>
    <row r="5625" customFormat="false" ht="11.25" hidden="false" customHeight="true" outlineLevel="0" collapsed="false">
      <c r="K5625" s="0" t="n">
        <v>2015</v>
      </c>
      <c r="L5625" s="0" t="n">
        <v>114</v>
      </c>
      <c r="M5625" s="0" t="n">
        <v>9</v>
      </c>
      <c r="N5625" s="0" t="n">
        <v>64000</v>
      </c>
      <c r="O5625" s="0" t="n">
        <v>1190</v>
      </c>
      <c r="P5625" s="346" t="n">
        <v>40</v>
      </c>
      <c r="Q5625" s="346" t="str">
        <f aca="false">N5625&amp;" "&amp;O5625</f>
        <v>64000 1190</v>
      </c>
      <c r="R5625" s="346" t="str">
        <f aca="false">N5625&amp;" "&amp;M5625&amp;" "&amp;O5625</f>
        <v>64000 9 1190</v>
      </c>
    </row>
    <row r="5626" customFormat="false" ht="11.25" hidden="false" customHeight="true" outlineLevel="0" collapsed="false">
      <c r="K5626" s="0" t="n">
        <v>2015</v>
      </c>
      <c r="L5626" s="0" t="n">
        <v>114</v>
      </c>
      <c r="M5626" s="0" t="n">
        <v>9</v>
      </c>
      <c r="N5626" s="0" t="n">
        <v>65000</v>
      </c>
      <c r="O5626" s="0" t="n">
        <v>1110</v>
      </c>
      <c r="P5626" s="346" t="n">
        <v>0.75</v>
      </c>
      <c r="Q5626" s="346" t="str">
        <f aca="false">N5626&amp;" "&amp;O5626</f>
        <v>65000 1110</v>
      </c>
      <c r="R5626" s="346" t="str">
        <f aca="false">N5626&amp;" "&amp;M5626&amp;" "&amp;O5626</f>
        <v>65000 9 1110</v>
      </c>
    </row>
    <row r="5627" customFormat="false" ht="11.25" hidden="false" customHeight="true" outlineLevel="0" collapsed="false">
      <c r="K5627" s="0" t="n">
        <v>2015</v>
      </c>
      <c r="L5627" s="0" t="n">
        <v>114</v>
      </c>
      <c r="M5627" s="0" t="n">
        <v>9</v>
      </c>
      <c r="N5627" s="0" t="n">
        <v>65000</v>
      </c>
      <c r="O5627" s="0" t="n">
        <v>1150</v>
      </c>
      <c r="P5627" s="346" t="n">
        <v>2.5</v>
      </c>
      <c r="Q5627" s="346" t="str">
        <f aca="false">N5627&amp;" "&amp;O5627</f>
        <v>65000 1150</v>
      </c>
      <c r="R5627" s="346" t="str">
        <f aca="false">N5627&amp;" "&amp;M5627&amp;" "&amp;O5627</f>
        <v>65000 9 1150</v>
      </c>
    </row>
    <row r="5628" customFormat="false" ht="11.25" hidden="false" customHeight="true" outlineLevel="0" collapsed="false">
      <c r="K5628" s="0" t="n">
        <v>2015</v>
      </c>
      <c r="L5628" s="0" t="n">
        <v>114</v>
      </c>
      <c r="M5628" s="0" t="n">
        <v>9</v>
      </c>
      <c r="N5628" s="0" t="n">
        <v>65000</v>
      </c>
      <c r="O5628" s="0" t="n">
        <v>1190</v>
      </c>
      <c r="P5628" s="346" t="n">
        <v>39</v>
      </c>
      <c r="Q5628" s="346" t="str">
        <f aca="false">N5628&amp;" "&amp;O5628</f>
        <v>65000 1190</v>
      </c>
      <c r="R5628" s="346" t="str">
        <f aca="false">N5628&amp;" "&amp;M5628&amp;" "&amp;O5628</f>
        <v>65000 9 1190</v>
      </c>
    </row>
    <row r="5629" customFormat="false" ht="11.25" hidden="false" customHeight="true" outlineLevel="0" collapsed="false">
      <c r="K5629" s="0" t="n">
        <v>2015</v>
      </c>
      <c r="L5629" s="0" t="n">
        <v>114</v>
      </c>
      <c r="M5629" s="0" t="n">
        <v>9</v>
      </c>
      <c r="N5629" s="0" t="n">
        <v>68000</v>
      </c>
      <c r="O5629" s="0" t="n">
        <v>1110</v>
      </c>
      <c r="P5629" s="346" t="n">
        <v>1</v>
      </c>
      <c r="Q5629" s="346" t="str">
        <f aca="false">N5629&amp;" "&amp;O5629</f>
        <v>68000 1110</v>
      </c>
      <c r="R5629" s="346" t="str">
        <f aca="false">N5629&amp;" "&amp;M5629&amp;" "&amp;O5629</f>
        <v>68000 9 1110</v>
      </c>
    </row>
    <row r="5630" customFormat="false" ht="11.25" hidden="false" customHeight="true" outlineLevel="0" collapsed="false">
      <c r="K5630" s="0" t="n">
        <v>2015</v>
      </c>
      <c r="L5630" s="0" t="n">
        <v>114</v>
      </c>
      <c r="M5630" s="0" t="n">
        <v>9</v>
      </c>
      <c r="N5630" s="0" t="n">
        <v>68000</v>
      </c>
      <c r="O5630" s="0" t="n">
        <v>1120</v>
      </c>
      <c r="P5630" s="346" t="n">
        <v>4.35</v>
      </c>
      <c r="Q5630" s="346" t="str">
        <f aca="false">N5630&amp;" "&amp;O5630</f>
        <v>68000 1120</v>
      </c>
      <c r="R5630" s="346" t="str">
        <f aca="false">N5630&amp;" "&amp;M5630&amp;" "&amp;O5630</f>
        <v>68000 9 1120</v>
      </c>
    </row>
    <row r="5631" customFormat="false" ht="11.25" hidden="false" customHeight="true" outlineLevel="0" collapsed="false">
      <c r="K5631" s="0" t="n">
        <v>2015</v>
      </c>
      <c r="L5631" s="0" t="n">
        <v>114</v>
      </c>
      <c r="M5631" s="0" t="n">
        <v>9</v>
      </c>
      <c r="N5631" s="0" t="n">
        <v>68000</v>
      </c>
      <c r="O5631" s="0" t="n">
        <v>1141</v>
      </c>
      <c r="P5631" s="346" t="n">
        <v>3</v>
      </c>
      <c r="Q5631" s="346" t="str">
        <f aca="false">N5631&amp;" "&amp;O5631</f>
        <v>68000 1141</v>
      </c>
      <c r="R5631" s="346" t="str">
        <f aca="false">N5631&amp;" "&amp;M5631&amp;" "&amp;O5631</f>
        <v>68000 9 1141</v>
      </c>
    </row>
    <row r="5632" customFormat="false" ht="11.25" hidden="false" customHeight="true" outlineLevel="0" collapsed="false">
      <c r="K5632" s="0" t="n">
        <v>2015</v>
      </c>
      <c r="L5632" s="0" t="n">
        <v>114</v>
      </c>
      <c r="M5632" s="0" t="n">
        <v>9</v>
      </c>
      <c r="N5632" s="0" t="n">
        <v>68000</v>
      </c>
      <c r="O5632" s="0" t="n">
        <v>1150</v>
      </c>
      <c r="P5632" s="346" t="n">
        <v>2</v>
      </c>
      <c r="Q5632" s="346" t="str">
        <f aca="false">N5632&amp;" "&amp;O5632</f>
        <v>68000 1150</v>
      </c>
      <c r="R5632" s="346" t="str">
        <f aca="false">N5632&amp;" "&amp;M5632&amp;" "&amp;O5632</f>
        <v>68000 9 1150</v>
      </c>
    </row>
    <row r="5633" customFormat="false" ht="11.25" hidden="false" customHeight="true" outlineLevel="0" collapsed="false">
      <c r="K5633" s="0" t="n">
        <v>2015</v>
      </c>
      <c r="L5633" s="0" t="n">
        <v>114</v>
      </c>
      <c r="M5633" s="0" t="n">
        <v>2</v>
      </c>
      <c r="N5633" s="0" t="n">
        <v>61100</v>
      </c>
      <c r="O5633" s="0" t="n">
        <v>1120</v>
      </c>
      <c r="P5633" s="346" t="n">
        <v>231</v>
      </c>
      <c r="Q5633" s="346" t="str">
        <f aca="false">N5633&amp;" "&amp;O5633</f>
        <v>61100 1120</v>
      </c>
      <c r="R5633" s="346" t="str">
        <f aca="false">N5633&amp;" "&amp;M5633&amp;" "&amp;O5633</f>
        <v>61100 2 1120</v>
      </c>
    </row>
    <row r="5634" customFormat="false" ht="11.25" hidden="false" customHeight="true" outlineLevel="0" collapsed="false">
      <c r="K5634" s="0" t="n">
        <v>2015</v>
      </c>
      <c r="L5634" s="0" t="n">
        <v>114</v>
      </c>
      <c r="M5634" s="0" t="n">
        <v>2</v>
      </c>
      <c r="N5634" s="0" t="n">
        <v>61100</v>
      </c>
      <c r="O5634" s="0" t="n">
        <v>1151</v>
      </c>
      <c r="P5634" s="346" t="n">
        <v>55</v>
      </c>
      <c r="Q5634" s="346" t="str">
        <f aca="false">N5634&amp;" "&amp;O5634</f>
        <v>61100 1151</v>
      </c>
      <c r="R5634" s="346" t="str">
        <f aca="false">N5634&amp;" "&amp;M5634&amp;" "&amp;O5634</f>
        <v>61100 2 1151</v>
      </c>
    </row>
    <row r="5635" customFormat="false" ht="11.25" hidden="false" customHeight="true" outlineLevel="0" collapsed="false">
      <c r="K5635" s="0" t="n">
        <v>2015</v>
      </c>
      <c r="L5635" s="0" t="n">
        <v>114</v>
      </c>
      <c r="M5635" s="0" t="n">
        <v>2</v>
      </c>
      <c r="N5635" s="0" t="n">
        <v>61100</v>
      </c>
      <c r="O5635" s="0" t="n">
        <v>1520</v>
      </c>
      <c r="P5635" s="346" t="n">
        <v>17.16</v>
      </c>
      <c r="Q5635" s="346" t="str">
        <f aca="false">N5635&amp;" "&amp;O5635</f>
        <v>61100 1520</v>
      </c>
      <c r="R5635" s="346" t="str">
        <f aca="false">N5635&amp;" "&amp;M5635&amp;" "&amp;O5635</f>
        <v>61100 2 1520</v>
      </c>
    </row>
    <row r="5636" customFormat="false" ht="11.25" hidden="false" customHeight="true" outlineLevel="0" collapsed="false">
      <c r="K5636" s="0" t="n">
        <v>2015</v>
      </c>
      <c r="L5636" s="0" t="n">
        <v>114</v>
      </c>
      <c r="M5636" s="0" t="n">
        <v>2</v>
      </c>
      <c r="N5636" s="0" t="n">
        <v>61210</v>
      </c>
      <c r="O5636" s="0" t="n">
        <v>1120</v>
      </c>
      <c r="P5636" s="346" t="n">
        <v>8</v>
      </c>
      <c r="Q5636" s="346" t="str">
        <f aca="false">N5636&amp;" "&amp;O5636</f>
        <v>61210 1120</v>
      </c>
      <c r="R5636" s="346" t="str">
        <f aca="false">N5636&amp;" "&amp;M5636&amp;" "&amp;O5636</f>
        <v>61210 2 1120</v>
      </c>
    </row>
    <row r="5637" customFormat="false" ht="11.25" hidden="false" customHeight="true" outlineLevel="0" collapsed="false">
      <c r="K5637" s="0" t="n">
        <v>2015</v>
      </c>
      <c r="L5637" s="0" t="n">
        <v>114</v>
      </c>
      <c r="M5637" s="0" t="n">
        <v>2</v>
      </c>
      <c r="N5637" s="0" t="n">
        <v>61210</v>
      </c>
      <c r="O5637" s="0" t="n">
        <v>1150</v>
      </c>
      <c r="P5637" s="346" t="n">
        <v>0.6</v>
      </c>
      <c r="Q5637" s="346" t="str">
        <f aca="false">N5637&amp;" "&amp;O5637</f>
        <v>61210 1150</v>
      </c>
      <c r="R5637" s="346" t="str">
        <f aca="false">N5637&amp;" "&amp;M5637&amp;" "&amp;O5637</f>
        <v>61210 2 1150</v>
      </c>
    </row>
    <row r="5638" customFormat="false" ht="11.25" hidden="false" customHeight="true" outlineLevel="0" collapsed="false">
      <c r="K5638" s="0" t="n">
        <v>2015</v>
      </c>
      <c r="L5638" s="0" t="n">
        <v>114</v>
      </c>
      <c r="M5638" s="0" t="n">
        <v>2</v>
      </c>
      <c r="N5638" s="0" t="n">
        <v>61230</v>
      </c>
      <c r="O5638" s="0" t="n">
        <v>1120</v>
      </c>
      <c r="P5638" s="346" t="n">
        <v>0.7</v>
      </c>
      <c r="Q5638" s="346" t="str">
        <f aca="false">N5638&amp;" "&amp;O5638</f>
        <v>61230 1120</v>
      </c>
      <c r="R5638" s="346" t="str">
        <f aca="false">N5638&amp;" "&amp;M5638&amp;" "&amp;O5638</f>
        <v>61230 2 1120</v>
      </c>
    </row>
    <row r="5639" customFormat="false" ht="11.25" hidden="false" customHeight="true" outlineLevel="0" collapsed="false">
      <c r="K5639" s="0" t="n">
        <v>2015</v>
      </c>
      <c r="L5639" s="0" t="n">
        <v>114</v>
      </c>
      <c r="M5639" s="0" t="n">
        <v>2</v>
      </c>
      <c r="N5639" s="0" t="n">
        <v>61310</v>
      </c>
      <c r="O5639" s="0" t="n">
        <v>1110</v>
      </c>
      <c r="P5639" s="346" t="n">
        <v>2</v>
      </c>
      <c r="Q5639" s="346" t="str">
        <f aca="false">N5639&amp;" "&amp;O5639</f>
        <v>61310 1110</v>
      </c>
      <c r="R5639" s="346" t="str">
        <f aca="false">N5639&amp;" "&amp;M5639&amp;" "&amp;O5639</f>
        <v>61310 2 1110</v>
      </c>
    </row>
    <row r="5640" customFormat="false" ht="11.25" hidden="false" customHeight="true" outlineLevel="0" collapsed="false">
      <c r="K5640" s="0" t="n">
        <v>2015</v>
      </c>
      <c r="L5640" s="0" t="n">
        <v>114</v>
      </c>
      <c r="M5640" s="0" t="n">
        <v>2</v>
      </c>
      <c r="N5640" s="0" t="n">
        <v>61310</v>
      </c>
      <c r="O5640" s="0" t="n">
        <v>1120</v>
      </c>
      <c r="P5640" s="346" t="n">
        <v>3.6</v>
      </c>
      <c r="Q5640" s="346" t="str">
        <f aca="false">N5640&amp;" "&amp;O5640</f>
        <v>61310 1120</v>
      </c>
      <c r="R5640" s="346" t="str">
        <f aca="false">N5640&amp;" "&amp;M5640&amp;" "&amp;O5640</f>
        <v>61310 2 1120</v>
      </c>
    </row>
    <row r="5641" customFormat="false" ht="11.25" hidden="false" customHeight="true" outlineLevel="0" collapsed="false">
      <c r="K5641" s="0" t="n">
        <v>2015</v>
      </c>
      <c r="L5641" s="0" t="n">
        <v>114</v>
      </c>
      <c r="M5641" s="0" t="n">
        <v>2</v>
      </c>
      <c r="N5641" s="0" t="n">
        <v>61310</v>
      </c>
      <c r="O5641" s="0" t="n">
        <v>1150</v>
      </c>
      <c r="P5641" s="346" t="n">
        <v>4.25</v>
      </c>
      <c r="Q5641" s="346" t="str">
        <f aca="false">N5641&amp;" "&amp;O5641</f>
        <v>61310 1150</v>
      </c>
      <c r="R5641" s="346" t="str">
        <f aca="false">N5641&amp;" "&amp;M5641&amp;" "&amp;O5641</f>
        <v>61310 2 1150</v>
      </c>
    </row>
    <row r="5642" customFormat="false" ht="11.25" hidden="false" customHeight="true" outlineLevel="0" collapsed="false">
      <c r="K5642" s="0" t="n">
        <v>2015</v>
      </c>
      <c r="L5642" s="0" t="n">
        <v>114</v>
      </c>
      <c r="M5642" s="0" t="n">
        <v>2</v>
      </c>
      <c r="N5642" s="0" t="n">
        <v>61320</v>
      </c>
      <c r="O5642" s="0" t="n">
        <v>1122</v>
      </c>
      <c r="P5642" s="346" t="n">
        <v>4</v>
      </c>
      <c r="Q5642" s="346" t="str">
        <f aca="false">N5642&amp;" "&amp;O5642</f>
        <v>61320 1122</v>
      </c>
      <c r="R5642" s="346" t="str">
        <f aca="false">N5642&amp;" "&amp;M5642&amp;" "&amp;O5642</f>
        <v>61320 2 1122</v>
      </c>
    </row>
    <row r="5643" customFormat="false" ht="11.25" hidden="false" customHeight="true" outlineLevel="0" collapsed="false">
      <c r="K5643" s="0" t="n">
        <v>2015</v>
      </c>
      <c r="L5643" s="0" t="n">
        <v>114</v>
      </c>
      <c r="M5643" s="0" t="n">
        <v>2</v>
      </c>
      <c r="N5643" s="0" t="n">
        <v>61320</v>
      </c>
      <c r="O5643" s="0" t="n">
        <v>1150</v>
      </c>
      <c r="P5643" s="346" t="n">
        <v>1.2</v>
      </c>
      <c r="Q5643" s="346" t="str">
        <f aca="false">N5643&amp;" "&amp;O5643</f>
        <v>61320 1150</v>
      </c>
      <c r="R5643" s="346" t="str">
        <f aca="false">N5643&amp;" "&amp;M5643&amp;" "&amp;O5643</f>
        <v>61320 2 1150</v>
      </c>
    </row>
    <row r="5644" customFormat="false" ht="11.25" hidden="false" customHeight="true" outlineLevel="0" collapsed="false">
      <c r="K5644" s="0" t="n">
        <v>2015</v>
      </c>
      <c r="L5644" s="0" t="n">
        <v>114</v>
      </c>
      <c r="M5644" s="0" t="n">
        <v>2</v>
      </c>
      <c r="N5644" s="0" t="n">
        <v>61410</v>
      </c>
      <c r="O5644" s="0" t="n">
        <v>1126</v>
      </c>
      <c r="P5644" s="346" t="n">
        <v>4.33</v>
      </c>
      <c r="Q5644" s="346" t="str">
        <f aca="false">N5644&amp;" "&amp;O5644</f>
        <v>61410 1126</v>
      </c>
      <c r="R5644" s="346" t="str">
        <f aca="false">N5644&amp;" "&amp;M5644&amp;" "&amp;O5644</f>
        <v>61410 2 1126</v>
      </c>
    </row>
    <row r="5645" customFormat="false" ht="11.25" hidden="false" customHeight="true" outlineLevel="0" collapsed="false">
      <c r="K5645" s="0" t="n">
        <v>2015</v>
      </c>
      <c r="L5645" s="0" t="n">
        <v>114</v>
      </c>
      <c r="M5645" s="0" t="n">
        <v>2</v>
      </c>
      <c r="N5645" s="0" t="n">
        <v>61410</v>
      </c>
      <c r="O5645" s="0" t="n">
        <v>1127</v>
      </c>
      <c r="P5645" s="346" t="n">
        <v>5</v>
      </c>
      <c r="Q5645" s="346" t="str">
        <f aca="false">N5645&amp;" "&amp;O5645</f>
        <v>61410 1127</v>
      </c>
      <c r="R5645" s="346" t="str">
        <f aca="false">N5645&amp;" "&amp;M5645&amp;" "&amp;O5645</f>
        <v>61410 2 1127</v>
      </c>
    </row>
    <row r="5646" customFormat="false" ht="11.25" hidden="false" customHeight="true" outlineLevel="0" collapsed="false">
      <c r="K5646" s="0" t="n">
        <v>2015</v>
      </c>
      <c r="L5646" s="0" t="n">
        <v>114</v>
      </c>
      <c r="M5646" s="0" t="n">
        <v>2</v>
      </c>
      <c r="N5646" s="0" t="n">
        <v>61410</v>
      </c>
      <c r="O5646" s="0" t="n">
        <v>1150</v>
      </c>
      <c r="P5646" s="346" t="n">
        <v>14</v>
      </c>
      <c r="Q5646" s="346" t="str">
        <f aca="false">N5646&amp;" "&amp;O5646</f>
        <v>61410 1150</v>
      </c>
      <c r="R5646" s="346" t="str">
        <f aca="false">N5646&amp;" "&amp;M5646&amp;" "&amp;O5646</f>
        <v>61410 2 1150</v>
      </c>
    </row>
    <row r="5647" customFormat="false" ht="11.25" hidden="false" customHeight="true" outlineLevel="0" collapsed="false">
      <c r="K5647" s="0" t="n">
        <v>2015</v>
      </c>
      <c r="L5647" s="0" t="n">
        <v>114</v>
      </c>
      <c r="M5647" s="0" t="n">
        <v>3</v>
      </c>
      <c r="N5647" s="0" t="n">
        <v>61100</v>
      </c>
      <c r="O5647" s="0" t="n">
        <v>1120</v>
      </c>
      <c r="P5647" s="346" t="n">
        <v>113</v>
      </c>
      <c r="Q5647" s="346" t="str">
        <f aca="false">N5647&amp;" "&amp;O5647</f>
        <v>61100 1120</v>
      </c>
      <c r="R5647" s="346" t="str">
        <f aca="false">N5647&amp;" "&amp;M5647&amp;" "&amp;O5647</f>
        <v>61100 3 1120</v>
      </c>
    </row>
    <row r="5648" customFormat="false" ht="11.25" hidden="false" customHeight="true" outlineLevel="0" collapsed="false">
      <c r="K5648" s="0" t="n">
        <v>2015</v>
      </c>
      <c r="L5648" s="0" t="n">
        <v>114</v>
      </c>
      <c r="M5648" s="0" t="n">
        <v>3</v>
      </c>
      <c r="N5648" s="0" t="n">
        <v>61100</v>
      </c>
      <c r="O5648" s="0" t="n">
        <v>1151</v>
      </c>
      <c r="P5648" s="346" t="n">
        <v>10</v>
      </c>
      <c r="Q5648" s="346" t="str">
        <f aca="false">N5648&amp;" "&amp;O5648</f>
        <v>61100 1151</v>
      </c>
      <c r="R5648" s="346" t="str">
        <f aca="false">N5648&amp;" "&amp;M5648&amp;" "&amp;O5648</f>
        <v>61100 3 1151</v>
      </c>
    </row>
    <row r="5649" customFormat="false" ht="11.25" hidden="false" customHeight="true" outlineLevel="0" collapsed="false">
      <c r="K5649" s="0" t="n">
        <v>2015</v>
      </c>
      <c r="L5649" s="0" t="n">
        <v>114</v>
      </c>
      <c r="M5649" s="0" t="n">
        <v>3</v>
      </c>
      <c r="N5649" s="0" t="n">
        <v>61100</v>
      </c>
      <c r="O5649" s="0" t="n">
        <v>1520</v>
      </c>
      <c r="P5649" s="346" t="n">
        <v>4</v>
      </c>
      <c r="Q5649" s="346" t="str">
        <f aca="false">N5649&amp;" "&amp;O5649</f>
        <v>61100 1520</v>
      </c>
      <c r="R5649" s="346" t="str">
        <f aca="false">N5649&amp;" "&amp;M5649&amp;" "&amp;O5649</f>
        <v>61100 3 1520</v>
      </c>
    </row>
    <row r="5650" customFormat="false" ht="11.25" hidden="false" customHeight="true" outlineLevel="0" collapsed="false">
      <c r="K5650" s="0" t="n">
        <v>2015</v>
      </c>
      <c r="L5650" s="0" t="n">
        <v>114</v>
      </c>
      <c r="M5650" s="0" t="n">
        <v>3</v>
      </c>
      <c r="N5650" s="0" t="n">
        <v>61210</v>
      </c>
      <c r="O5650" s="0" t="n">
        <v>1120</v>
      </c>
      <c r="P5650" s="346" t="n">
        <v>4</v>
      </c>
      <c r="Q5650" s="346" t="str">
        <f aca="false">N5650&amp;" "&amp;O5650</f>
        <v>61210 1120</v>
      </c>
      <c r="R5650" s="346" t="str">
        <f aca="false">N5650&amp;" "&amp;M5650&amp;" "&amp;O5650</f>
        <v>61210 3 1120</v>
      </c>
    </row>
    <row r="5651" customFormat="false" ht="11.25" hidden="false" customHeight="true" outlineLevel="0" collapsed="false">
      <c r="K5651" s="0" t="n">
        <v>2015</v>
      </c>
      <c r="L5651" s="0" t="n">
        <v>114</v>
      </c>
      <c r="M5651" s="0" t="n">
        <v>3</v>
      </c>
      <c r="N5651" s="0" t="n">
        <v>61210</v>
      </c>
      <c r="O5651" s="0" t="n">
        <v>1150</v>
      </c>
      <c r="P5651" s="346" t="n">
        <v>1.5</v>
      </c>
      <c r="Q5651" s="346" t="str">
        <f aca="false">N5651&amp;" "&amp;O5651</f>
        <v>61210 1150</v>
      </c>
      <c r="R5651" s="346" t="str">
        <f aca="false">N5651&amp;" "&amp;M5651&amp;" "&amp;O5651</f>
        <v>61210 3 1150</v>
      </c>
    </row>
    <row r="5652" customFormat="false" ht="11.25" hidden="false" customHeight="true" outlineLevel="0" collapsed="false">
      <c r="K5652" s="0" t="n">
        <v>2015</v>
      </c>
      <c r="L5652" s="0" t="n">
        <v>114</v>
      </c>
      <c r="M5652" s="0" t="n">
        <v>3</v>
      </c>
      <c r="N5652" s="0" t="n">
        <v>61230</v>
      </c>
      <c r="O5652" s="0" t="n">
        <v>1120</v>
      </c>
      <c r="P5652" s="346" t="n">
        <v>1.6</v>
      </c>
      <c r="Q5652" s="346" t="str">
        <f aca="false">N5652&amp;" "&amp;O5652</f>
        <v>61230 1120</v>
      </c>
      <c r="R5652" s="346" t="str">
        <f aca="false">N5652&amp;" "&amp;M5652&amp;" "&amp;O5652</f>
        <v>61230 3 1120</v>
      </c>
    </row>
    <row r="5653" customFormat="false" ht="11.25" hidden="false" customHeight="true" outlineLevel="0" collapsed="false">
      <c r="K5653" s="0" t="n">
        <v>2015</v>
      </c>
      <c r="L5653" s="0" t="n">
        <v>114</v>
      </c>
      <c r="M5653" s="0" t="n">
        <v>3</v>
      </c>
      <c r="N5653" s="0" t="n">
        <v>61310</v>
      </c>
      <c r="O5653" s="0" t="n">
        <v>1120</v>
      </c>
      <c r="P5653" s="346" t="n">
        <v>8</v>
      </c>
      <c r="Q5653" s="346" t="str">
        <f aca="false">N5653&amp;" "&amp;O5653</f>
        <v>61310 1120</v>
      </c>
      <c r="R5653" s="346" t="str">
        <f aca="false">N5653&amp;" "&amp;M5653&amp;" "&amp;O5653</f>
        <v>61310 3 1120</v>
      </c>
    </row>
    <row r="5654" customFormat="false" ht="11.25" hidden="false" customHeight="true" outlineLevel="0" collapsed="false">
      <c r="K5654" s="0" t="n">
        <v>2015</v>
      </c>
      <c r="L5654" s="0" t="n">
        <v>114</v>
      </c>
      <c r="M5654" s="0" t="n">
        <v>3</v>
      </c>
      <c r="N5654" s="0" t="n">
        <v>61310</v>
      </c>
      <c r="O5654" s="0" t="n">
        <v>1150</v>
      </c>
      <c r="P5654" s="346" t="n">
        <v>4</v>
      </c>
      <c r="Q5654" s="346" t="str">
        <f aca="false">N5654&amp;" "&amp;O5654</f>
        <v>61310 1150</v>
      </c>
      <c r="R5654" s="346" t="str">
        <f aca="false">N5654&amp;" "&amp;M5654&amp;" "&amp;O5654</f>
        <v>61310 3 1150</v>
      </c>
    </row>
    <row r="5655" customFormat="false" ht="11.25" hidden="false" customHeight="true" outlineLevel="0" collapsed="false">
      <c r="K5655" s="0" t="n">
        <v>2015</v>
      </c>
      <c r="L5655" s="0" t="n">
        <v>114</v>
      </c>
      <c r="M5655" s="0" t="n">
        <v>3</v>
      </c>
      <c r="N5655" s="0" t="n">
        <v>61320</v>
      </c>
      <c r="O5655" s="0" t="n">
        <v>1122</v>
      </c>
      <c r="P5655" s="346" t="n">
        <v>3</v>
      </c>
      <c r="Q5655" s="346" t="str">
        <f aca="false">N5655&amp;" "&amp;O5655</f>
        <v>61320 1122</v>
      </c>
      <c r="R5655" s="346" t="str">
        <f aca="false">N5655&amp;" "&amp;M5655&amp;" "&amp;O5655</f>
        <v>61320 3 1122</v>
      </c>
    </row>
    <row r="5656" customFormat="false" ht="11.25" hidden="false" customHeight="true" outlineLevel="0" collapsed="false">
      <c r="K5656" s="0" t="n">
        <v>2015</v>
      </c>
      <c r="L5656" s="0" t="n">
        <v>114</v>
      </c>
      <c r="M5656" s="0" t="n">
        <v>3</v>
      </c>
      <c r="N5656" s="0" t="n">
        <v>61410</v>
      </c>
      <c r="O5656" s="0" t="n">
        <v>1126</v>
      </c>
      <c r="P5656" s="346" t="n">
        <v>1.33</v>
      </c>
      <c r="Q5656" s="346" t="str">
        <f aca="false">N5656&amp;" "&amp;O5656</f>
        <v>61410 1126</v>
      </c>
      <c r="R5656" s="346" t="str">
        <f aca="false">N5656&amp;" "&amp;M5656&amp;" "&amp;O5656</f>
        <v>61410 3 1126</v>
      </c>
    </row>
    <row r="5657" customFormat="false" ht="11.25" hidden="false" customHeight="true" outlineLevel="0" collapsed="false">
      <c r="K5657" s="0" t="n">
        <v>2015</v>
      </c>
      <c r="L5657" s="0" t="n">
        <v>114</v>
      </c>
      <c r="M5657" s="0" t="n">
        <v>3</v>
      </c>
      <c r="N5657" s="0" t="n">
        <v>61410</v>
      </c>
      <c r="O5657" s="0" t="n">
        <v>1127</v>
      </c>
      <c r="P5657" s="346" t="n">
        <v>4</v>
      </c>
      <c r="Q5657" s="346" t="str">
        <f aca="false">N5657&amp;" "&amp;O5657</f>
        <v>61410 1127</v>
      </c>
      <c r="R5657" s="346" t="str">
        <f aca="false">N5657&amp;" "&amp;M5657&amp;" "&amp;O5657</f>
        <v>61410 3 1127</v>
      </c>
    </row>
    <row r="5658" customFormat="false" ht="11.25" hidden="false" customHeight="true" outlineLevel="0" collapsed="false">
      <c r="K5658" s="0" t="n">
        <v>2015</v>
      </c>
      <c r="L5658" s="0" t="n">
        <v>114</v>
      </c>
      <c r="M5658" s="0" t="n">
        <v>3</v>
      </c>
      <c r="N5658" s="0" t="n">
        <v>61410</v>
      </c>
      <c r="O5658" s="0" t="n">
        <v>1150</v>
      </c>
      <c r="P5658" s="346" t="n">
        <v>7.5</v>
      </c>
      <c r="Q5658" s="346" t="str">
        <f aca="false">N5658&amp;" "&amp;O5658</f>
        <v>61410 1150</v>
      </c>
      <c r="R5658" s="346" t="str">
        <f aca="false">N5658&amp;" "&amp;M5658&amp;" "&amp;O5658</f>
        <v>61410 3 1150</v>
      </c>
    </row>
    <row r="5659" customFormat="false" ht="11.25" hidden="false" customHeight="true" outlineLevel="0" collapsed="false">
      <c r="K5659" s="0" t="n">
        <v>2015</v>
      </c>
      <c r="L5659" s="0" t="n">
        <v>114</v>
      </c>
      <c r="M5659" s="0" t="n">
        <v>9</v>
      </c>
      <c r="N5659" s="0" t="n">
        <v>61100</v>
      </c>
      <c r="O5659" s="0" t="n">
        <v>1110</v>
      </c>
      <c r="P5659" s="346" t="n">
        <v>0.8</v>
      </c>
      <c r="Q5659" s="346" t="str">
        <f aca="false">N5659&amp;" "&amp;O5659</f>
        <v>61100 1110</v>
      </c>
      <c r="R5659" s="346" t="str">
        <f aca="false">N5659&amp;" "&amp;M5659&amp;" "&amp;O5659</f>
        <v>61100 9 1110</v>
      </c>
    </row>
    <row r="5660" customFormat="false" ht="11.25" hidden="false" customHeight="true" outlineLevel="0" collapsed="false">
      <c r="K5660" s="0" t="n">
        <v>2015</v>
      </c>
      <c r="L5660" s="0" t="n">
        <v>114</v>
      </c>
      <c r="M5660" s="0" t="n">
        <v>9</v>
      </c>
      <c r="N5660" s="0" t="n">
        <v>61100</v>
      </c>
      <c r="O5660" s="0" t="n">
        <v>1120</v>
      </c>
      <c r="P5660" s="346" t="n">
        <v>19</v>
      </c>
      <c r="Q5660" s="346" t="str">
        <f aca="false">N5660&amp;" "&amp;O5660</f>
        <v>61100 1120</v>
      </c>
      <c r="R5660" s="346" t="str">
        <f aca="false">N5660&amp;" "&amp;M5660&amp;" "&amp;O5660</f>
        <v>61100 9 1120</v>
      </c>
    </row>
    <row r="5661" customFormat="false" ht="11.25" hidden="false" customHeight="true" outlineLevel="0" collapsed="false">
      <c r="K5661" s="0" t="n">
        <v>2015</v>
      </c>
      <c r="L5661" s="0" t="n">
        <v>114</v>
      </c>
      <c r="M5661" s="0" t="n">
        <v>9</v>
      </c>
      <c r="N5661" s="0" t="n">
        <v>61100</v>
      </c>
      <c r="O5661" s="0" t="n">
        <v>1140</v>
      </c>
      <c r="P5661" s="346" t="n">
        <v>10</v>
      </c>
      <c r="Q5661" s="346" t="str">
        <f aca="false">N5661&amp;" "&amp;O5661</f>
        <v>61100 1140</v>
      </c>
      <c r="R5661" s="346" t="str">
        <f aca="false">N5661&amp;" "&amp;M5661&amp;" "&amp;O5661</f>
        <v>61100 9 1140</v>
      </c>
    </row>
    <row r="5662" customFormat="false" ht="11.25" hidden="false" customHeight="true" outlineLevel="0" collapsed="false">
      <c r="K5662" s="0" t="n">
        <v>2015</v>
      </c>
      <c r="L5662" s="0" t="n">
        <v>114</v>
      </c>
      <c r="M5662" s="0" t="n">
        <v>9</v>
      </c>
      <c r="N5662" s="0" t="n">
        <v>61100</v>
      </c>
      <c r="O5662" s="0" t="n">
        <v>1150</v>
      </c>
      <c r="P5662" s="346" t="n">
        <v>3</v>
      </c>
      <c r="Q5662" s="346" t="str">
        <f aca="false">N5662&amp;" "&amp;O5662</f>
        <v>61100 1150</v>
      </c>
      <c r="R5662" s="346" t="str">
        <f aca="false">N5662&amp;" "&amp;M5662&amp;" "&amp;O5662</f>
        <v>61100 9 1150</v>
      </c>
    </row>
    <row r="5663" customFormat="false" ht="11.25" hidden="false" customHeight="true" outlineLevel="0" collapsed="false">
      <c r="K5663" s="0" t="n">
        <v>2015</v>
      </c>
      <c r="L5663" s="0" t="n">
        <v>114</v>
      </c>
      <c r="M5663" s="0" t="n">
        <v>9</v>
      </c>
      <c r="N5663" s="0" t="n">
        <v>61100</v>
      </c>
      <c r="O5663" s="0" t="n">
        <v>1151</v>
      </c>
      <c r="P5663" s="346" t="n">
        <v>15</v>
      </c>
      <c r="Q5663" s="346" t="str">
        <f aca="false">N5663&amp;" "&amp;O5663</f>
        <v>61100 1151</v>
      </c>
      <c r="R5663" s="346" t="str">
        <f aca="false">N5663&amp;" "&amp;M5663&amp;" "&amp;O5663</f>
        <v>61100 9 1151</v>
      </c>
    </row>
    <row r="5664" customFormat="false" ht="11.25" hidden="false" customHeight="true" outlineLevel="0" collapsed="false">
      <c r="K5664" s="0" t="n">
        <v>2015</v>
      </c>
      <c r="L5664" s="0" t="n">
        <v>114</v>
      </c>
      <c r="M5664" s="0" t="n">
        <v>9</v>
      </c>
      <c r="N5664" s="0" t="n">
        <v>61100</v>
      </c>
      <c r="O5664" s="0" t="n">
        <v>1520</v>
      </c>
      <c r="P5664" s="346" t="n">
        <v>3</v>
      </c>
      <c r="Q5664" s="346" t="str">
        <f aca="false">N5664&amp;" "&amp;O5664</f>
        <v>61100 1520</v>
      </c>
      <c r="R5664" s="346" t="str">
        <f aca="false">N5664&amp;" "&amp;M5664&amp;" "&amp;O5664</f>
        <v>61100 9 1520</v>
      </c>
    </row>
    <row r="5665" customFormat="false" ht="11.25" hidden="false" customHeight="true" outlineLevel="0" collapsed="false">
      <c r="K5665" s="0" t="n">
        <v>2015</v>
      </c>
      <c r="L5665" s="0" t="n">
        <v>114</v>
      </c>
      <c r="M5665" s="0" t="n">
        <v>9</v>
      </c>
      <c r="N5665" s="0" t="n">
        <v>62100</v>
      </c>
      <c r="O5665" s="0" t="n">
        <v>1110</v>
      </c>
      <c r="P5665" s="346" t="n">
        <v>1.25</v>
      </c>
      <c r="Q5665" s="346" t="str">
        <f aca="false">N5665&amp;" "&amp;O5665</f>
        <v>62100 1110</v>
      </c>
      <c r="R5665" s="346" t="str">
        <f aca="false">N5665&amp;" "&amp;M5665&amp;" "&amp;O5665</f>
        <v>62100 9 1110</v>
      </c>
    </row>
    <row r="5666" customFormat="false" ht="11.25" hidden="false" customHeight="true" outlineLevel="0" collapsed="false">
      <c r="K5666" s="0" t="n">
        <v>2015</v>
      </c>
      <c r="L5666" s="0" t="n">
        <v>114</v>
      </c>
      <c r="M5666" s="0" t="n">
        <v>9</v>
      </c>
      <c r="N5666" s="0" t="n">
        <v>62100</v>
      </c>
      <c r="O5666" s="0" t="n">
        <v>1111</v>
      </c>
      <c r="P5666" s="346" t="n">
        <v>5</v>
      </c>
      <c r="Q5666" s="346" t="str">
        <f aca="false">N5666&amp;" "&amp;O5666</f>
        <v>62100 1111</v>
      </c>
      <c r="R5666" s="346" t="str">
        <f aca="false">N5666&amp;" "&amp;M5666&amp;" "&amp;O5666</f>
        <v>62100 9 1111</v>
      </c>
    </row>
    <row r="5667" customFormat="false" ht="11.25" hidden="false" customHeight="true" outlineLevel="0" collapsed="false">
      <c r="K5667" s="0" t="n">
        <v>2015</v>
      </c>
      <c r="L5667" s="0" t="n">
        <v>114</v>
      </c>
      <c r="M5667" s="0" t="n">
        <v>9</v>
      </c>
      <c r="N5667" s="0" t="n">
        <v>62100</v>
      </c>
      <c r="O5667" s="0" t="n">
        <v>1112</v>
      </c>
      <c r="P5667" s="346" t="n">
        <v>1</v>
      </c>
      <c r="Q5667" s="346" t="str">
        <f aca="false">N5667&amp;" "&amp;O5667</f>
        <v>62100 1112</v>
      </c>
      <c r="R5667" s="346" t="str">
        <f aca="false">N5667&amp;" "&amp;M5667&amp;" "&amp;O5667</f>
        <v>62100 9 1112</v>
      </c>
    </row>
    <row r="5668" customFormat="false" ht="11.25" hidden="false" customHeight="true" outlineLevel="0" collapsed="false">
      <c r="K5668" s="0" t="n">
        <v>2015</v>
      </c>
      <c r="L5668" s="0" t="n">
        <v>114</v>
      </c>
      <c r="M5668" s="0" t="n">
        <v>9</v>
      </c>
      <c r="N5668" s="0" t="n">
        <v>62100</v>
      </c>
      <c r="O5668" s="0" t="n">
        <v>1130</v>
      </c>
      <c r="P5668" s="346" t="n">
        <v>6.8</v>
      </c>
      <c r="Q5668" s="346" t="str">
        <f aca="false">N5668&amp;" "&amp;O5668</f>
        <v>62100 1130</v>
      </c>
      <c r="R5668" s="346" t="str">
        <f aca="false">N5668&amp;" "&amp;M5668&amp;" "&amp;O5668</f>
        <v>62100 9 1130</v>
      </c>
    </row>
    <row r="5669" customFormat="false" ht="11.25" hidden="false" customHeight="true" outlineLevel="0" collapsed="false">
      <c r="K5669" s="0" t="n">
        <v>2015</v>
      </c>
      <c r="L5669" s="0" t="n">
        <v>114</v>
      </c>
      <c r="M5669" s="0" t="n">
        <v>9</v>
      </c>
      <c r="N5669" s="0" t="n">
        <v>62100</v>
      </c>
      <c r="O5669" s="0" t="n">
        <v>1150</v>
      </c>
      <c r="P5669" s="346" t="n">
        <v>10</v>
      </c>
      <c r="Q5669" s="346" t="str">
        <f aca="false">N5669&amp;" "&amp;O5669</f>
        <v>62100 1150</v>
      </c>
      <c r="R5669" s="346" t="str">
        <f aca="false">N5669&amp;" "&amp;M5669&amp;" "&amp;O5669</f>
        <v>62100 9 1150</v>
      </c>
    </row>
    <row r="5670" customFormat="false" ht="11.25" hidden="false" customHeight="true" outlineLevel="0" collapsed="false">
      <c r="K5670" s="0" t="n">
        <v>2015</v>
      </c>
      <c r="L5670" s="0" t="n">
        <v>114</v>
      </c>
      <c r="M5670" s="0" t="n">
        <v>9</v>
      </c>
      <c r="N5670" s="0" t="n">
        <v>62200</v>
      </c>
      <c r="O5670" s="0" t="n">
        <v>1130</v>
      </c>
      <c r="P5670" s="346" t="n">
        <v>3</v>
      </c>
      <c r="Q5670" s="346" t="str">
        <f aca="false">N5670&amp;" "&amp;O5670</f>
        <v>62200 1130</v>
      </c>
      <c r="R5670" s="346" t="str">
        <f aca="false">N5670&amp;" "&amp;M5670&amp;" "&amp;O5670</f>
        <v>62200 9 1130</v>
      </c>
    </row>
    <row r="5671" customFormat="false" ht="11.25" hidden="false" customHeight="true" outlineLevel="0" collapsed="false">
      <c r="K5671" s="0" t="n">
        <v>2015</v>
      </c>
      <c r="L5671" s="0" t="n">
        <v>114</v>
      </c>
      <c r="M5671" s="0" t="n">
        <v>9</v>
      </c>
      <c r="N5671" s="0" t="n">
        <v>62200</v>
      </c>
      <c r="O5671" s="0" t="n">
        <v>1131</v>
      </c>
      <c r="P5671" s="346" t="n">
        <v>6</v>
      </c>
      <c r="Q5671" s="346" t="str">
        <f aca="false">N5671&amp;" "&amp;O5671</f>
        <v>62200 1131</v>
      </c>
      <c r="R5671" s="346" t="str">
        <f aca="false">N5671&amp;" "&amp;M5671&amp;" "&amp;O5671</f>
        <v>62200 9 1131</v>
      </c>
    </row>
    <row r="5672" customFormat="false" ht="11.25" hidden="false" customHeight="true" outlineLevel="0" collapsed="false">
      <c r="K5672" s="0" t="n">
        <v>2015</v>
      </c>
      <c r="L5672" s="0" t="n">
        <v>114</v>
      </c>
      <c r="M5672" s="0" t="n">
        <v>9</v>
      </c>
      <c r="N5672" s="0" t="n">
        <v>62200</v>
      </c>
      <c r="O5672" s="0" t="n">
        <v>1132</v>
      </c>
      <c r="P5672" s="346" t="n">
        <v>2.5</v>
      </c>
      <c r="Q5672" s="346" t="str">
        <f aca="false">N5672&amp;" "&amp;O5672</f>
        <v>62200 1132</v>
      </c>
      <c r="R5672" s="346" t="str">
        <f aca="false">N5672&amp;" "&amp;M5672&amp;" "&amp;O5672</f>
        <v>62200 9 1132</v>
      </c>
    </row>
    <row r="5673" customFormat="false" ht="11.25" hidden="false" customHeight="true" outlineLevel="0" collapsed="false">
      <c r="K5673" s="0" t="n">
        <v>2015</v>
      </c>
      <c r="L5673" s="0" t="n">
        <v>114</v>
      </c>
      <c r="M5673" s="0" t="n">
        <v>9</v>
      </c>
      <c r="N5673" s="0" t="n">
        <v>63000</v>
      </c>
      <c r="O5673" s="0" t="n">
        <v>1130</v>
      </c>
      <c r="P5673" s="346" t="n">
        <v>1</v>
      </c>
      <c r="Q5673" s="346" t="str">
        <f aca="false">N5673&amp;" "&amp;O5673</f>
        <v>63000 1130</v>
      </c>
      <c r="R5673" s="346" t="str">
        <f aca="false">N5673&amp;" "&amp;M5673&amp;" "&amp;O5673</f>
        <v>63000 9 1130</v>
      </c>
    </row>
    <row r="5674" customFormat="false" ht="11.25" hidden="false" customHeight="true" outlineLevel="0" collapsed="false">
      <c r="K5674" s="0" t="n">
        <v>2015</v>
      </c>
      <c r="L5674" s="0" t="n">
        <v>114</v>
      </c>
      <c r="M5674" s="0" t="n">
        <v>9</v>
      </c>
      <c r="N5674" s="0" t="n">
        <v>63000</v>
      </c>
      <c r="O5674" s="0" t="n">
        <v>1150</v>
      </c>
      <c r="P5674" s="346" t="n">
        <v>1.25</v>
      </c>
      <c r="Q5674" s="346" t="str">
        <f aca="false">N5674&amp;" "&amp;O5674</f>
        <v>63000 1150</v>
      </c>
      <c r="R5674" s="346" t="str">
        <f aca="false">N5674&amp;" "&amp;M5674&amp;" "&amp;O5674</f>
        <v>63000 9 1150</v>
      </c>
    </row>
    <row r="5675" customFormat="false" ht="11.25" hidden="false" customHeight="true" outlineLevel="0" collapsed="false">
      <c r="K5675" s="0" t="n">
        <v>2015</v>
      </c>
      <c r="L5675" s="0" t="n">
        <v>114</v>
      </c>
      <c r="M5675" s="0" t="n">
        <v>9</v>
      </c>
      <c r="N5675" s="0" t="n">
        <v>63000</v>
      </c>
      <c r="O5675" s="0" t="n">
        <v>1160</v>
      </c>
      <c r="P5675" s="346" t="n">
        <v>2</v>
      </c>
      <c r="Q5675" s="346" t="str">
        <f aca="false">N5675&amp;" "&amp;O5675</f>
        <v>63000 1160</v>
      </c>
      <c r="R5675" s="346" t="str">
        <f aca="false">N5675&amp;" "&amp;M5675&amp;" "&amp;O5675</f>
        <v>63000 9 1160</v>
      </c>
    </row>
    <row r="5676" customFormat="false" ht="11.25" hidden="false" customHeight="true" outlineLevel="0" collapsed="false">
      <c r="K5676" s="0" t="n">
        <v>2015</v>
      </c>
      <c r="L5676" s="0" t="n">
        <v>114</v>
      </c>
      <c r="M5676" s="0" t="n">
        <v>9</v>
      </c>
      <c r="N5676" s="0" t="n">
        <v>63000</v>
      </c>
      <c r="O5676" s="0" t="n">
        <v>1170</v>
      </c>
      <c r="P5676" s="346" t="n">
        <v>40</v>
      </c>
      <c r="Q5676" s="346" t="str">
        <f aca="false">N5676&amp;" "&amp;O5676</f>
        <v>63000 1170</v>
      </c>
      <c r="R5676" s="346" t="str">
        <f aca="false">N5676&amp;" "&amp;M5676&amp;" "&amp;O5676</f>
        <v>63000 9 1170</v>
      </c>
    </row>
    <row r="5677" customFormat="false" ht="11.25" hidden="false" customHeight="true" outlineLevel="0" collapsed="false">
      <c r="K5677" s="0" t="n">
        <v>2015</v>
      </c>
      <c r="L5677" s="0" t="n">
        <v>114</v>
      </c>
      <c r="M5677" s="0" t="n">
        <v>9</v>
      </c>
      <c r="N5677" s="0" t="n">
        <v>64000</v>
      </c>
      <c r="O5677" s="0" t="n">
        <v>1110</v>
      </c>
      <c r="P5677" s="346" t="n">
        <v>1</v>
      </c>
      <c r="Q5677" s="346" t="str">
        <f aca="false">N5677&amp;" "&amp;O5677</f>
        <v>64000 1110</v>
      </c>
      <c r="R5677" s="346" t="str">
        <f aca="false">N5677&amp;" "&amp;M5677&amp;" "&amp;O5677</f>
        <v>64000 9 1110</v>
      </c>
    </row>
    <row r="5678" customFormat="false" ht="11.25" hidden="false" customHeight="true" outlineLevel="0" collapsed="false">
      <c r="K5678" s="0" t="n">
        <v>2015</v>
      </c>
      <c r="L5678" s="0" t="n">
        <v>114</v>
      </c>
      <c r="M5678" s="0" t="n">
        <v>9</v>
      </c>
      <c r="N5678" s="0" t="n">
        <v>64000</v>
      </c>
      <c r="O5678" s="0" t="n">
        <v>1150</v>
      </c>
      <c r="P5678" s="346" t="n">
        <v>1.2</v>
      </c>
      <c r="Q5678" s="346" t="str">
        <f aca="false">N5678&amp;" "&amp;O5678</f>
        <v>64000 1150</v>
      </c>
      <c r="R5678" s="346" t="str">
        <f aca="false">N5678&amp;" "&amp;M5678&amp;" "&amp;O5678</f>
        <v>64000 9 1150</v>
      </c>
    </row>
    <row r="5679" customFormat="false" ht="11.25" hidden="false" customHeight="true" outlineLevel="0" collapsed="false">
      <c r="K5679" s="0" t="n">
        <v>2015</v>
      </c>
      <c r="L5679" s="0" t="n">
        <v>114</v>
      </c>
      <c r="M5679" s="0" t="n">
        <v>9</v>
      </c>
      <c r="N5679" s="0" t="n">
        <v>64000</v>
      </c>
      <c r="O5679" s="0" t="n">
        <v>1160</v>
      </c>
      <c r="P5679" s="346" t="n">
        <v>5</v>
      </c>
      <c r="Q5679" s="346" t="str">
        <f aca="false">N5679&amp;" "&amp;O5679</f>
        <v>64000 1160</v>
      </c>
      <c r="R5679" s="346" t="str">
        <f aca="false">N5679&amp;" "&amp;M5679&amp;" "&amp;O5679</f>
        <v>64000 9 1160</v>
      </c>
    </row>
    <row r="5680" customFormat="false" ht="11.25" hidden="false" customHeight="true" outlineLevel="0" collapsed="false">
      <c r="K5680" s="0" t="n">
        <v>2015</v>
      </c>
      <c r="L5680" s="0" t="n">
        <v>115</v>
      </c>
      <c r="M5680" s="0" t="n">
        <v>9</v>
      </c>
      <c r="N5680" s="0" t="n">
        <v>62100</v>
      </c>
      <c r="O5680" s="0" t="n">
        <v>1111</v>
      </c>
      <c r="P5680" s="346" t="n">
        <v>9</v>
      </c>
      <c r="Q5680" s="346" t="str">
        <f aca="false">N5680&amp;" "&amp;O5680</f>
        <v>62100 1111</v>
      </c>
      <c r="R5680" s="346" t="str">
        <f aca="false">N5680&amp;" "&amp;M5680&amp;" "&amp;O5680</f>
        <v>62100 9 1111</v>
      </c>
    </row>
    <row r="5681" customFormat="false" ht="11.25" hidden="false" customHeight="true" outlineLevel="0" collapsed="false">
      <c r="K5681" s="0" t="n">
        <v>2015</v>
      </c>
      <c r="L5681" s="0" t="n">
        <v>115</v>
      </c>
      <c r="M5681" s="0" t="n">
        <v>9</v>
      </c>
      <c r="N5681" s="0" t="n">
        <v>62100</v>
      </c>
      <c r="O5681" s="0" t="n">
        <v>1112</v>
      </c>
      <c r="P5681" s="346" t="n">
        <v>1</v>
      </c>
      <c r="Q5681" s="346" t="str">
        <f aca="false">N5681&amp;" "&amp;O5681</f>
        <v>62100 1112</v>
      </c>
      <c r="R5681" s="346" t="str">
        <f aca="false">N5681&amp;" "&amp;M5681&amp;" "&amp;O5681</f>
        <v>62100 9 1112</v>
      </c>
    </row>
    <row r="5682" customFormat="false" ht="11.25" hidden="false" customHeight="true" outlineLevel="0" collapsed="false">
      <c r="K5682" s="0" t="n">
        <v>2015</v>
      </c>
      <c r="L5682" s="0" t="n">
        <v>115</v>
      </c>
      <c r="M5682" s="0" t="n">
        <v>9</v>
      </c>
      <c r="N5682" s="0" t="n">
        <v>62100</v>
      </c>
      <c r="O5682" s="0" t="n">
        <v>1113</v>
      </c>
      <c r="P5682" s="346" t="n">
        <v>2</v>
      </c>
      <c r="Q5682" s="346" t="str">
        <f aca="false">N5682&amp;" "&amp;O5682</f>
        <v>62100 1113</v>
      </c>
      <c r="R5682" s="346" t="str">
        <f aca="false">N5682&amp;" "&amp;M5682&amp;" "&amp;O5682</f>
        <v>62100 9 1113</v>
      </c>
    </row>
    <row r="5683" customFormat="false" ht="11.25" hidden="false" customHeight="true" outlineLevel="0" collapsed="false">
      <c r="K5683" s="0" t="n">
        <v>2015</v>
      </c>
      <c r="L5683" s="0" t="n">
        <v>115</v>
      </c>
      <c r="M5683" s="0" t="n">
        <v>9</v>
      </c>
      <c r="N5683" s="0" t="n">
        <v>62100</v>
      </c>
      <c r="O5683" s="0" t="n">
        <v>1130</v>
      </c>
      <c r="P5683" s="346" t="n">
        <v>7</v>
      </c>
      <c r="Q5683" s="346" t="str">
        <f aca="false">N5683&amp;" "&amp;O5683</f>
        <v>62100 1130</v>
      </c>
      <c r="R5683" s="346" t="str">
        <f aca="false">N5683&amp;" "&amp;M5683&amp;" "&amp;O5683</f>
        <v>62100 9 1130</v>
      </c>
    </row>
    <row r="5684" customFormat="false" ht="11.25" hidden="false" customHeight="true" outlineLevel="0" collapsed="false">
      <c r="K5684" s="0" t="n">
        <v>2015</v>
      </c>
      <c r="L5684" s="0" t="n">
        <v>115</v>
      </c>
      <c r="M5684" s="0" t="n">
        <v>9</v>
      </c>
      <c r="N5684" s="0" t="n">
        <v>62100</v>
      </c>
      <c r="O5684" s="0" t="n">
        <v>1140</v>
      </c>
      <c r="P5684" s="346" t="n">
        <v>0.75</v>
      </c>
      <c r="Q5684" s="346" t="str">
        <f aca="false">N5684&amp;" "&amp;O5684</f>
        <v>62100 1140</v>
      </c>
      <c r="R5684" s="346" t="str">
        <f aca="false">N5684&amp;" "&amp;M5684&amp;" "&amp;O5684</f>
        <v>62100 9 1140</v>
      </c>
    </row>
    <row r="5685" customFormat="false" ht="11.25" hidden="false" customHeight="true" outlineLevel="0" collapsed="false">
      <c r="K5685" s="0" t="n">
        <v>2015</v>
      </c>
      <c r="L5685" s="0" t="n">
        <v>115</v>
      </c>
      <c r="M5685" s="0" t="n">
        <v>9</v>
      </c>
      <c r="N5685" s="0" t="n">
        <v>62100</v>
      </c>
      <c r="O5685" s="0" t="n">
        <v>1150</v>
      </c>
      <c r="P5685" s="346" t="n">
        <v>17</v>
      </c>
      <c r="Q5685" s="346" t="str">
        <f aca="false">N5685&amp;" "&amp;O5685</f>
        <v>62100 1150</v>
      </c>
      <c r="R5685" s="346" t="str">
        <f aca="false">N5685&amp;" "&amp;M5685&amp;" "&amp;O5685</f>
        <v>62100 9 1150</v>
      </c>
    </row>
    <row r="5686" customFormat="false" ht="11.25" hidden="false" customHeight="true" outlineLevel="0" collapsed="false">
      <c r="K5686" s="0" t="n">
        <v>2015</v>
      </c>
      <c r="L5686" s="0" t="n">
        <v>115</v>
      </c>
      <c r="M5686" s="0" t="n">
        <v>9</v>
      </c>
      <c r="N5686" s="0" t="n">
        <v>62200</v>
      </c>
      <c r="O5686" s="0" t="n">
        <v>1130</v>
      </c>
      <c r="P5686" s="346" t="n">
        <v>8</v>
      </c>
      <c r="Q5686" s="346" t="str">
        <f aca="false">N5686&amp;" "&amp;O5686</f>
        <v>62200 1130</v>
      </c>
      <c r="R5686" s="346" t="str">
        <f aca="false">N5686&amp;" "&amp;M5686&amp;" "&amp;O5686</f>
        <v>62200 9 1130</v>
      </c>
    </row>
    <row r="5687" customFormat="false" ht="11.25" hidden="false" customHeight="true" outlineLevel="0" collapsed="false">
      <c r="K5687" s="0" t="n">
        <v>2015</v>
      </c>
      <c r="L5687" s="0" t="n">
        <v>115</v>
      </c>
      <c r="M5687" s="0" t="n">
        <v>9</v>
      </c>
      <c r="N5687" s="0" t="n">
        <v>62200</v>
      </c>
      <c r="O5687" s="0" t="n">
        <v>1131</v>
      </c>
      <c r="P5687" s="346" t="n">
        <v>16</v>
      </c>
      <c r="Q5687" s="346" t="str">
        <f aca="false">N5687&amp;" "&amp;O5687</f>
        <v>62200 1131</v>
      </c>
      <c r="R5687" s="346" t="str">
        <f aca="false">N5687&amp;" "&amp;M5687&amp;" "&amp;O5687</f>
        <v>62200 9 1131</v>
      </c>
    </row>
    <row r="5688" customFormat="false" ht="11.25" hidden="false" customHeight="true" outlineLevel="0" collapsed="false">
      <c r="K5688" s="0" t="n">
        <v>2015</v>
      </c>
      <c r="L5688" s="0" t="n">
        <v>115</v>
      </c>
      <c r="M5688" s="0" t="n">
        <v>9</v>
      </c>
      <c r="N5688" s="0" t="n">
        <v>62200</v>
      </c>
      <c r="O5688" s="0" t="n">
        <v>1132</v>
      </c>
      <c r="P5688" s="346" t="n">
        <v>4</v>
      </c>
      <c r="Q5688" s="346" t="str">
        <f aca="false">N5688&amp;" "&amp;O5688</f>
        <v>62200 1132</v>
      </c>
      <c r="R5688" s="346" t="str">
        <f aca="false">N5688&amp;" "&amp;M5688&amp;" "&amp;O5688</f>
        <v>62200 9 1132</v>
      </c>
    </row>
    <row r="5689" customFormat="false" ht="11.25" hidden="false" customHeight="true" outlineLevel="0" collapsed="false">
      <c r="K5689" s="0" t="n">
        <v>2015</v>
      </c>
      <c r="L5689" s="0" t="n">
        <v>115</v>
      </c>
      <c r="M5689" s="0" t="n">
        <v>9</v>
      </c>
      <c r="N5689" s="0" t="n">
        <v>62200</v>
      </c>
      <c r="O5689" s="0" t="n">
        <v>1134</v>
      </c>
      <c r="P5689" s="346" t="n">
        <v>8</v>
      </c>
      <c r="Q5689" s="346" t="str">
        <f aca="false">N5689&amp;" "&amp;O5689</f>
        <v>62200 1134</v>
      </c>
      <c r="R5689" s="346" t="str">
        <f aca="false">N5689&amp;" "&amp;M5689&amp;" "&amp;O5689</f>
        <v>62200 9 1134</v>
      </c>
    </row>
    <row r="5690" customFormat="false" ht="11.25" hidden="false" customHeight="true" outlineLevel="0" collapsed="false">
      <c r="K5690" s="0" t="n">
        <v>2015</v>
      </c>
      <c r="L5690" s="0" t="n">
        <v>115</v>
      </c>
      <c r="M5690" s="0" t="n">
        <v>9</v>
      </c>
      <c r="N5690" s="0" t="n">
        <v>63000</v>
      </c>
      <c r="O5690" s="0" t="n">
        <v>1110</v>
      </c>
      <c r="P5690" s="346" t="n">
        <v>1</v>
      </c>
      <c r="Q5690" s="346" t="str">
        <f aca="false">N5690&amp;" "&amp;O5690</f>
        <v>63000 1110</v>
      </c>
      <c r="R5690" s="346" t="str">
        <f aca="false">N5690&amp;" "&amp;M5690&amp;" "&amp;O5690</f>
        <v>63000 9 1110</v>
      </c>
    </row>
    <row r="5691" customFormat="false" ht="11.25" hidden="false" customHeight="true" outlineLevel="0" collapsed="false">
      <c r="K5691" s="0" t="n">
        <v>2015</v>
      </c>
      <c r="L5691" s="0" t="n">
        <v>115</v>
      </c>
      <c r="M5691" s="0" t="n">
        <v>9</v>
      </c>
      <c r="N5691" s="0" t="n">
        <v>63000</v>
      </c>
      <c r="O5691" s="0" t="n">
        <v>1150</v>
      </c>
      <c r="P5691" s="346" t="n">
        <v>2</v>
      </c>
      <c r="Q5691" s="346" t="str">
        <f aca="false">N5691&amp;" "&amp;O5691</f>
        <v>63000 1150</v>
      </c>
      <c r="R5691" s="346" t="str">
        <f aca="false">N5691&amp;" "&amp;M5691&amp;" "&amp;O5691</f>
        <v>63000 9 1150</v>
      </c>
    </row>
    <row r="5692" customFormat="false" ht="11.25" hidden="false" customHeight="true" outlineLevel="0" collapsed="false">
      <c r="K5692" s="0" t="n">
        <v>2015</v>
      </c>
      <c r="L5692" s="0" t="n">
        <v>115</v>
      </c>
      <c r="M5692" s="0" t="n">
        <v>9</v>
      </c>
      <c r="N5692" s="0" t="n">
        <v>63000</v>
      </c>
      <c r="O5692" s="0" t="n">
        <v>1160</v>
      </c>
      <c r="P5692" s="346" t="n">
        <v>6</v>
      </c>
      <c r="Q5692" s="346" t="str">
        <f aca="false">N5692&amp;" "&amp;O5692</f>
        <v>63000 1160</v>
      </c>
      <c r="R5692" s="346" t="str">
        <f aca="false">N5692&amp;" "&amp;M5692&amp;" "&amp;O5692</f>
        <v>63000 9 1160</v>
      </c>
    </row>
    <row r="5693" customFormat="false" ht="11.25" hidden="false" customHeight="true" outlineLevel="0" collapsed="false">
      <c r="K5693" s="0" t="n">
        <v>2015</v>
      </c>
      <c r="L5693" s="0" t="n">
        <v>115</v>
      </c>
      <c r="M5693" s="0" t="n">
        <v>9</v>
      </c>
      <c r="N5693" s="0" t="n">
        <v>63000</v>
      </c>
      <c r="O5693" s="0" t="n">
        <v>1170</v>
      </c>
      <c r="P5693" s="346" t="n">
        <v>100</v>
      </c>
      <c r="Q5693" s="346" t="str">
        <f aca="false">N5693&amp;" "&amp;O5693</f>
        <v>63000 1170</v>
      </c>
      <c r="R5693" s="346" t="str">
        <f aca="false">N5693&amp;" "&amp;M5693&amp;" "&amp;O5693</f>
        <v>63000 9 1170</v>
      </c>
    </row>
    <row r="5694" customFormat="false" ht="11.25" hidden="false" customHeight="true" outlineLevel="0" collapsed="false">
      <c r="K5694" s="0" t="n">
        <v>2015</v>
      </c>
      <c r="L5694" s="0" t="n">
        <v>115</v>
      </c>
      <c r="M5694" s="0" t="n">
        <v>9</v>
      </c>
      <c r="N5694" s="0" t="n">
        <v>63000</v>
      </c>
      <c r="O5694" s="0" t="n">
        <v>1190</v>
      </c>
      <c r="P5694" s="346" t="n">
        <v>25</v>
      </c>
      <c r="Q5694" s="346" t="str">
        <f aca="false">N5694&amp;" "&amp;O5694</f>
        <v>63000 1190</v>
      </c>
      <c r="R5694" s="346" t="str">
        <f aca="false">N5694&amp;" "&amp;M5694&amp;" "&amp;O5694</f>
        <v>63000 9 1190</v>
      </c>
    </row>
    <row r="5695" customFormat="false" ht="11.25" hidden="false" customHeight="true" outlineLevel="0" collapsed="false">
      <c r="K5695" s="0" t="n">
        <v>2015</v>
      </c>
      <c r="L5695" s="0" t="n">
        <v>115</v>
      </c>
      <c r="M5695" s="0" t="n">
        <v>9</v>
      </c>
      <c r="N5695" s="0" t="n">
        <v>64000</v>
      </c>
      <c r="O5695" s="0" t="n">
        <v>1110</v>
      </c>
      <c r="P5695" s="346" t="n">
        <v>1</v>
      </c>
      <c r="Q5695" s="346" t="str">
        <f aca="false">N5695&amp;" "&amp;O5695</f>
        <v>64000 1110</v>
      </c>
      <c r="R5695" s="346" t="str">
        <f aca="false">N5695&amp;" "&amp;M5695&amp;" "&amp;O5695</f>
        <v>64000 9 1110</v>
      </c>
    </row>
    <row r="5696" customFormat="false" ht="11.25" hidden="false" customHeight="true" outlineLevel="0" collapsed="false">
      <c r="K5696" s="0" t="n">
        <v>2015</v>
      </c>
      <c r="L5696" s="0" t="n">
        <v>115</v>
      </c>
      <c r="M5696" s="0" t="n">
        <v>9</v>
      </c>
      <c r="N5696" s="0" t="n">
        <v>64000</v>
      </c>
      <c r="O5696" s="0" t="n">
        <v>1130</v>
      </c>
      <c r="P5696" s="346" t="n">
        <v>2</v>
      </c>
      <c r="Q5696" s="346" t="str">
        <f aca="false">N5696&amp;" "&amp;O5696</f>
        <v>64000 1130</v>
      </c>
      <c r="R5696" s="346" t="str">
        <f aca="false">N5696&amp;" "&amp;M5696&amp;" "&amp;O5696</f>
        <v>64000 9 1130</v>
      </c>
    </row>
    <row r="5697" customFormat="false" ht="11.25" hidden="false" customHeight="true" outlineLevel="0" collapsed="false">
      <c r="K5697" s="0" t="n">
        <v>2015</v>
      </c>
      <c r="L5697" s="0" t="n">
        <v>115</v>
      </c>
      <c r="M5697" s="0" t="n">
        <v>9</v>
      </c>
      <c r="N5697" s="0" t="n">
        <v>64000</v>
      </c>
      <c r="O5697" s="0" t="n">
        <v>1142</v>
      </c>
      <c r="P5697" s="346" t="n">
        <v>0.06</v>
      </c>
      <c r="Q5697" s="346" t="str">
        <f aca="false">N5697&amp;" "&amp;O5697</f>
        <v>64000 1142</v>
      </c>
      <c r="R5697" s="346" t="str">
        <f aca="false">N5697&amp;" "&amp;M5697&amp;" "&amp;O5697</f>
        <v>64000 9 1142</v>
      </c>
    </row>
    <row r="5698" customFormat="false" ht="11.25" hidden="false" customHeight="true" outlineLevel="0" collapsed="false">
      <c r="K5698" s="0" t="n">
        <v>2015</v>
      </c>
      <c r="L5698" s="0" t="n">
        <v>115</v>
      </c>
      <c r="M5698" s="0" t="n">
        <v>9</v>
      </c>
      <c r="N5698" s="0" t="n">
        <v>64000</v>
      </c>
      <c r="O5698" s="0" t="n">
        <v>1150</v>
      </c>
      <c r="P5698" s="346" t="n">
        <v>4</v>
      </c>
      <c r="Q5698" s="346" t="str">
        <f aca="false">N5698&amp;" "&amp;O5698</f>
        <v>64000 1150</v>
      </c>
      <c r="R5698" s="346" t="str">
        <f aca="false">N5698&amp;" "&amp;M5698&amp;" "&amp;O5698</f>
        <v>64000 9 1150</v>
      </c>
    </row>
    <row r="5699" customFormat="false" ht="11.25" hidden="false" customHeight="true" outlineLevel="0" collapsed="false">
      <c r="K5699" s="0" t="n">
        <v>2015</v>
      </c>
      <c r="L5699" s="0" t="n">
        <v>115</v>
      </c>
      <c r="M5699" s="0" t="n">
        <v>9</v>
      </c>
      <c r="N5699" s="0" t="n">
        <v>64000</v>
      </c>
      <c r="O5699" s="0" t="n">
        <v>1160</v>
      </c>
      <c r="P5699" s="346" t="n">
        <v>25</v>
      </c>
      <c r="Q5699" s="346" t="str">
        <f aca="false">N5699&amp;" "&amp;O5699</f>
        <v>64000 1160</v>
      </c>
      <c r="R5699" s="346" t="str">
        <f aca="false">N5699&amp;" "&amp;M5699&amp;" "&amp;O5699</f>
        <v>64000 9 1160</v>
      </c>
    </row>
    <row r="5700" customFormat="false" ht="11.25" hidden="false" customHeight="true" outlineLevel="0" collapsed="false">
      <c r="K5700" s="0" t="n">
        <v>2015</v>
      </c>
      <c r="L5700" s="0" t="n">
        <v>115</v>
      </c>
      <c r="M5700" s="0" t="n">
        <v>9</v>
      </c>
      <c r="N5700" s="0" t="n">
        <v>64000</v>
      </c>
      <c r="O5700" s="0" t="n">
        <v>1180</v>
      </c>
      <c r="P5700" s="346" t="n">
        <v>80</v>
      </c>
      <c r="Q5700" s="346" t="str">
        <f aca="false">N5700&amp;" "&amp;O5700</f>
        <v>64000 1180</v>
      </c>
      <c r="R5700" s="346" t="str">
        <f aca="false">N5700&amp;" "&amp;M5700&amp;" "&amp;O5700</f>
        <v>64000 9 1180</v>
      </c>
    </row>
    <row r="5701" customFormat="false" ht="11.25" hidden="false" customHeight="true" outlineLevel="0" collapsed="false">
      <c r="K5701" s="0" t="n">
        <v>2015</v>
      </c>
      <c r="L5701" s="0" t="n">
        <v>115</v>
      </c>
      <c r="M5701" s="0" t="n">
        <v>9</v>
      </c>
      <c r="N5701" s="0" t="n">
        <v>64000</v>
      </c>
      <c r="O5701" s="0" t="n">
        <v>1190</v>
      </c>
      <c r="P5701" s="346" t="n">
        <v>5</v>
      </c>
      <c r="Q5701" s="346" t="str">
        <f aca="false">N5701&amp;" "&amp;O5701</f>
        <v>64000 1190</v>
      </c>
      <c r="R5701" s="346" t="str">
        <f aca="false">N5701&amp;" "&amp;M5701&amp;" "&amp;O5701</f>
        <v>64000 9 1190</v>
      </c>
    </row>
    <row r="5702" customFormat="false" ht="11.25" hidden="false" customHeight="true" outlineLevel="0" collapsed="false">
      <c r="K5702" s="0" t="n">
        <v>2015</v>
      </c>
      <c r="L5702" s="0" t="n">
        <v>115</v>
      </c>
      <c r="M5702" s="0" t="n">
        <v>9</v>
      </c>
      <c r="N5702" s="0" t="n">
        <v>65000</v>
      </c>
      <c r="O5702" s="0" t="n">
        <v>1110</v>
      </c>
      <c r="P5702" s="346" t="n">
        <v>1</v>
      </c>
      <c r="Q5702" s="346" t="str">
        <f aca="false">N5702&amp;" "&amp;O5702</f>
        <v>65000 1110</v>
      </c>
      <c r="R5702" s="346" t="str">
        <f aca="false">N5702&amp;" "&amp;M5702&amp;" "&amp;O5702</f>
        <v>65000 9 1110</v>
      </c>
    </row>
    <row r="5703" customFormat="false" ht="11.25" hidden="false" customHeight="true" outlineLevel="0" collapsed="false">
      <c r="K5703" s="0" t="n">
        <v>2015</v>
      </c>
      <c r="L5703" s="0" t="n">
        <v>115</v>
      </c>
      <c r="M5703" s="0" t="n">
        <v>9</v>
      </c>
      <c r="N5703" s="0" t="n">
        <v>65000</v>
      </c>
      <c r="O5703" s="0" t="n">
        <v>1130</v>
      </c>
      <c r="P5703" s="346" t="n">
        <v>1</v>
      </c>
      <c r="Q5703" s="346" t="str">
        <f aca="false">N5703&amp;" "&amp;O5703</f>
        <v>65000 1130</v>
      </c>
      <c r="R5703" s="346" t="str">
        <f aca="false">N5703&amp;" "&amp;M5703&amp;" "&amp;O5703</f>
        <v>65000 9 1130</v>
      </c>
    </row>
    <row r="5704" customFormat="false" ht="11.25" hidden="false" customHeight="true" outlineLevel="0" collapsed="false">
      <c r="K5704" s="0" t="n">
        <v>2015</v>
      </c>
      <c r="L5704" s="0" t="n">
        <v>115</v>
      </c>
      <c r="M5704" s="0" t="n">
        <v>9</v>
      </c>
      <c r="N5704" s="0" t="n">
        <v>65000</v>
      </c>
      <c r="O5704" s="0" t="n">
        <v>1150</v>
      </c>
      <c r="P5704" s="346" t="n">
        <v>3</v>
      </c>
      <c r="Q5704" s="346" t="str">
        <f aca="false">N5704&amp;" "&amp;O5704</f>
        <v>65000 1150</v>
      </c>
      <c r="R5704" s="346" t="str">
        <f aca="false">N5704&amp;" "&amp;M5704&amp;" "&amp;O5704</f>
        <v>65000 9 1150</v>
      </c>
    </row>
    <row r="5705" customFormat="false" ht="11.25" hidden="false" customHeight="true" outlineLevel="0" collapsed="false">
      <c r="K5705" s="0" t="n">
        <v>2015</v>
      </c>
      <c r="L5705" s="0" t="n">
        <v>115</v>
      </c>
      <c r="M5705" s="0" t="n">
        <v>9</v>
      </c>
      <c r="N5705" s="0" t="n">
        <v>65000</v>
      </c>
      <c r="O5705" s="0" t="n">
        <v>1190</v>
      </c>
      <c r="P5705" s="346" t="n">
        <v>80.2</v>
      </c>
      <c r="Q5705" s="346" t="str">
        <f aca="false">N5705&amp;" "&amp;O5705</f>
        <v>65000 1190</v>
      </c>
      <c r="R5705" s="346" t="str">
        <f aca="false">N5705&amp;" "&amp;M5705&amp;" "&amp;O5705</f>
        <v>65000 9 1190</v>
      </c>
    </row>
    <row r="5706" customFormat="false" ht="11.25" hidden="false" customHeight="true" outlineLevel="0" collapsed="false">
      <c r="K5706" s="0" t="n">
        <v>2015</v>
      </c>
      <c r="L5706" s="0" t="n">
        <v>115</v>
      </c>
      <c r="M5706" s="0" t="n">
        <v>9</v>
      </c>
      <c r="N5706" s="0" t="n">
        <v>66000</v>
      </c>
      <c r="O5706" s="0" t="n">
        <v>1110</v>
      </c>
      <c r="P5706" s="346" t="n">
        <v>0.15</v>
      </c>
      <c r="Q5706" s="346" t="str">
        <f aca="false">N5706&amp;" "&amp;O5706</f>
        <v>66000 1110</v>
      </c>
      <c r="R5706" s="346" t="str">
        <f aca="false">N5706&amp;" "&amp;M5706&amp;" "&amp;O5706</f>
        <v>66000 9 1110</v>
      </c>
    </row>
    <row r="5707" customFormat="false" ht="11.25" hidden="false" customHeight="true" outlineLevel="0" collapsed="false">
      <c r="K5707" s="0" t="n">
        <v>2015</v>
      </c>
      <c r="L5707" s="0" t="n">
        <v>115</v>
      </c>
      <c r="M5707" s="0" t="n">
        <v>9</v>
      </c>
      <c r="N5707" s="0" t="n">
        <v>68000</v>
      </c>
      <c r="O5707" s="0" t="n">
        <v>1110</v>
      </c>
      <c r="P5707" s="346" t="n">
        <v>1</v>
      </c>
      <c r="Q5707" s="346" t="str">
        <f aca="false">N5707&amp;" "&amp;O5707</f>
        <v>68000 1110</v>
      </c>
      <c r="R5707" s="346" t="str">
        <f aca="false">N5707&amp;" "&amp;M5707&amp;" "&amp;O5707</f>
        <v>68000 9 1110</v>
      </c>
    </row>
    <row r="5708" customFormat="false" ht="11.25" hidden="false" customHeight="true" outlineLevel="0" collapsed="false">
      <c r="K5708" s="0" t="n">
        <v>2015</v>
      </c>
      <c r="L5708" s="0" t="n">
        <v>115</v>
      </c>
      <c r="M5708" s="0" t="n">
        <v>9</v>
      </c>
      <c r="N5708" s="0" t="n">
        <v>68000</v>
      </c>
      <c r="O5708" s="0" t="n">
        <v>1120</v>
      </c>
      <c r="P5708" s="346" t="n">
        <v>9</v>
      </c>
      <c r="Q5708" s="346" t="str">
        <f aca="false">N5708&amp;" "&amp;O5708</f>
        <v>68000 1120</v>
      </c>
      <c r="R5708" s="346" t="str">
        <f aca="false">N5708&amp;" "&amp;M5708&amp;" "&amp;O5708</f>
        <v>68000 9 1120</v>
      </c>
    </row>
    <row r="5709" customFormat="false" ht="11.25" hidden="false" customHeight="true" outlineLevel="0" collapsed="false">
      <c r="K5709" s="0" t="n">
        <v>2015</v>
      </c>
      <c r="L5709" s="0" t="n">
        <v>115</v>
      </c>
      <c r="M5709" s="0" t="n">
        <v>9</v>
      </c>
      <c r="N5709" s="0" t="n">
        <v>68000</v>
      </c>
      <c r="O5709" s="0" t="n">
        <v>1133</v>
      </c>
      <c r="P5709" s="346" t="n">
        <v>3</v>
      </c>
      <c r="Q5709" s="346" t="str">
        <f aca="false">N5709&amp;" "&amp;O5709</f>
        <v>68000 1133</v>
      </c>
      <c r="R5709" s="346" t="str">
        <f aca="false">N5709&amp;" "&amp;M5709&amp;" "&amp;O5709</f>
        <v>68000 9 1133</v>
      </c>
    </row>
    <row r="5710" customFormat="false" ht="11.25" hidden="false" customHeight="true" outlineLevel="0" collapsed="false">
      <c r="K5710" s="0" t="n">
        <v>2015</v>
      </c>
      <c r="L5710" s="0" t="n">
        <v>115</v>
      </c>
      <c r="M5710" s="0" t="n">
        <v>9</v>
      </c>
      <c r="N5710" s="0" t="n">
        <v>68000</v>
      </c>
      <c r="O5710" s="0" t="n">
        <v>1141</v>
      </c>
      <c r="P5710" s="346" t="n">
        <v>13</v>
      </c>
      <c r="Q5710" s="346" t="str">
        <f aca="false">N5710&amp;" "&amp;O5710</f>
        <v>68000 1141</v>
      </c>
      <c r="R5710" s="346" t="str">
        <f aca="false">N5710&amp;" "&amp;M5710&amp;" "&amp;O5710</f>
        <v>68000 9 1141</v>
      </c>
    </row>
    <row r="5711" customFormat="false" ht="11.25" hidden="false" customHeight="true" outlineLevel="0" collapsed="false">
      <c r="K5711" s="0" t="n">
        <v>2015</v>
      </c>
      <c r="L5711" s="0" t="n">
        <v>115</v>
      </c>
      <c r="M5711" s="0" t="n">
        <v>9</v>
      </c>
      <c r="N5711" s="0" t="n">
        <v>68000</v>
      </c>
      <c r="O5711" s="0" t="n">
        <v>1150</v>
      </c>
      <c r="P5711" s="346" t="n">
        <v>4</v>
      </c>
      <c r="Q5711" s="346" t="str">
        <f aca="false">N5711&amp;" "&amp;O5711</f>
        <v>68000 1150</v>
      </c>
      <c r="R5711" s="346" t="str">
        <f aca="false">N5711&amp;" "&amp;M5711&amp;" "&amp;O5711</f>
        <v>68000 9 1150</v>
      </c>
    </row>
    <row r="5712" customFormat="false" ht="11.25" hidden="false" customHeight="true" outlineLevel="0" collapsed="false">
      <c r="K5712" s="0" t="n">
        <v>2015</v>
      </c>
      <c r="L5712" s="0" t="n">
        <v>115</v>
      </c>
      <c r="M5712" s="0" t="n">
        <v>2</v>
      </c>
      <c r="N5712" s="0" t="n">
        <v>61100</v>
      </c>
      <c r="O5712" s="0" t="n">
        <v>1120</v>
      </c>
      <c r="P5712" s="346" t="n">
        <v>509.65</v>
      </c>
      <c r="Q5712" s="346" t="str">
        <f aca="false">N5712&amp;" "&amp;O5712</f>
        <v>61100 1120</v>
      </c>
      <c r="R5712" s="346" t="str">
        <f aca="false">N5712&amp;" "&amp;M5712&amp;" "&amp;O5712</f>
        <v>61100 2 1120</v>
      </c>
    </row>
    <row r="5713" customFormat="false" ht="11.25" hidden="false" customHeight="true" outlineLevel="0" collapsed="false">
      <c r="K5713" s="0" t="n">
        <v>2015</v>
      </c>
      <c r="L5713" s="0" t="n">
        <v>115</v>
      </c>
      <c r="M5713" s="0" t="n">
        <v>2</v>
      </c>
      <c r="N5713" s="0" t="n">
        <v>61100</v>
      </c>
      <c r="O5713" s="0" t="n">
        <v>1151</v>
      </c>
      <c r="P5713" s="346" t="n">
        <v>199.66</v>
      </c>
      <c r="Q5713" s="346" t="str">
        <f aca="false">N5713&amp;" "&amp;O5713</f>
        <v>61100 1151</v>
      </c>
      <c r="R5713" s="346" t="str">
        <f aca="false">N5713&amp;" "&amp;M5713&amp;" "&amp;O5713</f>
        <v>61100 2 1151</v>
      </c>
    </row>
    <row r="5714" customFormat="false" ht="11.25" hidden="false" customHeight="true" outlineLevel="0" collapsed="false">
      <c r="K5714" s="0" t="n">
        <v>2015</v>
      </c>
      <c r="L5714" s="0" t="n">
        <v>115</v>
      </c>
      <c r="M5714" s="0" t="n">
        <v>2</v>
      </c>
      <c r="N5714" s="0" t="n">
        <v>61100</v>
      </c>
      <c r="O5714" s="0" t="n">
        <v>1520</v>
      </c>
      <c r="P5714" s="346" t="n">
        <v>34.79</v>
      </c>
      <c r="Q5714" s="346" t="str">
        <f aca="false">N5714&amp;" "&amp;O5714</f>
        <v>61100 1520</v>
      </c>
      <c r="R5714" s="346" t="str">
        <f aca="false">N5714&amp;" "&amp;M5714&amp;" "&amp;O5714</f>
        <v>61100 2 1520</v>
      </c>
    </row>
    <row r="5715" customFormat="false" ht="11.25" hidden="false" customHeight="true" outlineLevel="0" collapsed="false">
      <c r="K5715" s="0" t="n">
        <v>2015</v>
      </c>
      <c r="L5715" s="0" t="n">
        <v>115</v>
      </c>
      <c r="M5715" s="0" t="n">
        <v>2</v>
      </c>
      <c r="N5715" s="0" t="n">
        <v>61210</v>
      </c>
      <c r="O5715" s="0" t="n">
        <v>1120</v>
      </c>
      <c r="P5715" s="346" t="n">
        <v>15.45</v>
      </c>
      <c r="Q5715" s="346" t="str">
        <f aca="false">N5715&amp;" "&amp;O5715</f>
        <v>61210 1120</v>
      </c>
      <c r="R5715" s="346" t="str">
        <f aca="false">N5715&amp;" "&amp;M5715&amp;" "&amp;O5715</f>
        <v>61210 2 1120</v>
      </c>
    </row>
    <row r="5716" customFormat="false" ht="11.25" hidden="false" customHeight="true" outlineLevel="0" collapsed="false">
      <c r="K5716" s="0" t="n">
        <v>2015</v>
      </c>
      <c r="L5716" s="0" t="n">
        <v>115</v>
      </c>
      <c r="M5716" s="0" t="n">
        <v>2</v>
      </c>
      <c r="N5716" s="0" t="n">
        <v>61210</v>
      </c>
      <c r="O5716" s="0" t="n">
        <v>1150</v>
      </c>
      <c r="P5716" s="346" t="n">
        <v>3.11</v>
      </c>
      <c r="Q5716" s="346" t="str">
        <f aca="false">N5716&amp;" "&amp;O5716</f>
        <v>61210 1150</v>
      </c>
      <c r="R5716" s="346" t="str">
        <f aca="false">N5716&amp;" "&amp;M5716&amp;" "&amp;O5716</f>
        <v>61210 2 1150</v>
      </c>
    </row>
    <row r="5717" customFormat="false" ht="11.25" hidden="false" customHeight="true" outlineLevel="0" collapsed="false">
      <c r="K5717" s="0" t="n">
        <v>2015</v>
      </c>
      <c r="L5717" s="0" t="n">
        <v>115</v>
      </c>
      <c r="M5717" s="0" t="n">
        <v>2</v>
      </c>
      <c r="N5717" s="0" t="n">
        <v>61220</v>
      </c>
      <c r="O5717" s="0" t="n">
        <v>1130</v>
      </c>
      <c r="P5717" s="346" t="n">
        <v>3</v>
      </c>
      <c r="Q5717" s="346" t="str">
        <f aca="false">N5717&amp;" "&amp;O5717</f>
        <v>61220 1130</v>
      </c>
      <c r="R5717" s="346" t="str">
        <f aca="false">N5717&amp;" "&amp;M5717&amp;" "&amp;O5717</f>
        <v>61220 2 1130</v>
      </c>
    </row>
    <row r="5718" customFormat="false" ht="11.25" hidden="false" customHeight="true" outlineLevel="0" collapsed="false">
      <c r="K5718" s="0" t="n">
        <v>2015</v>
      </c>
      <c r="L5718" s="0" t="n">
        <v>115</v>
      </c>
      <c r="M5718" s="0" t="n">
        <v>2</v>
      </c>
      <c r="N5718" s="0" t="n">
        <v>61310</v>
      </c>
      <c r="O5718" s="0" t="n">
        <v>1110</v>
      </c>
      <c r="P5718" s="346" t="n">
        <v>4</v>
      </c>
      <c r="Q5718" s="346" t="str">
        <f aca="false">N5718&amp;" "&amp;O5718</f>
        <v>61310 1110</v>
      </c>
      <c r="R5718" s="346" t="str">
        <f aca="false">N5718&amp;" "&amp;M5718&amp;" "&amp;O5718</f>
        <v>61310 2 1110</v>
      </c>
    </row>
    <row r="5719" customFormat="false" ht="11.25" hidden="false" customHeight="true" outlineLevel="0" collapsed="false">
      <c r="K5719" s="0" t="n">
        <v>2015</v>
      </c>
      <c r="L5719" s="0" t="n">
        <v>115</v>
      </c>
      <c r="M5719" s="0" t="n">
        <v>2</v>
      </c>
      <c r="N5719" s="0" t="n">
        <v>61310</v>
      </c>
      <c r="O5719" s="0" t="n">
        <v>1120</v>
      </c>
      <c r="P5719" s="346" t="n">
        <v>18</v>
      </c>
      <c r="Q5719" s="346" t="str">
        <f aca="false">N5719&amp;" "&amp;O5719</f>
        <v>61310 1120</v>
      </c>
      <c r="R5719" s="346" t="str">
        <f aca="false">N5719&amp;" "&amp;M5719&amp;" "&amp;O5719</f>
        <v>61310 2 1120</v>
      </c>
    </row>
    <row r="5720" customFormat="false" ht="11.25" hidden="false" customHeight="true" outlineLevel="0" collapsed="false">
      <c r="K5720" s="0" t="n">
        <v>2015</v>
      </c>
      <c r="L5720" s="0" t="n">
        <v>115</v>
      </c>
      <c r="M5720" s="0" t="n">
        <v>2</v>
      </c>
      <c r="N5720" s="0" t="n">
        <v>61310</v>
      </c>
      <c r="O5720" s="0" t="n">
        <v>1150</v>
      </c>
      <c r="P5720" s="346" t="n">
        <v>5</v>
      </c>
      <c r="Q5720" s="346" t="str">
        <f aca="false">N5720&amp;" "&amp;O5720</f>
        <v>61310 1150</v>
      </c>
      <c r="R5720" s="346" t="str">
        <f aca="false">N5720&amp;" "&amp;M5720&amp;" "&amp;O5720</f>
        <v>61310 2 1150</v>
      </c>
    </row>
    <row r="5721" customFormat="false" ht="11.25" hidden="false" customHeight="true" outlineLevel="0" collapsed="false">
      <c r="K5721" s="0" t="n">
        <v>2015</v>
      </c>
      <c r="L5721" s="0" t="n">
        <v>115</v>
      </c>
      <c r="M5721" s="0" t="n">
        <v>2</v>
      </c>
      <c r="N5721" s="0" t="n">
        <v>61320</v>
      </c>
      <c r="O5721" s="0" t="n">
        <v>1122</v>
      </c>
      <c r="P5721" s="346" t="n">
        <v>12.87</v>
      </c>
      <c r="Q5721" s="346" t="str">
        <f aca="false">N5721&amp;" "&amp;O5721</f>
        <v>61320 1122</v>
      </c>
      <c r="R5721" s="346" t="str">
        <f aca="false">N5721&amp;" "&amp;M5721&amp;" "&amp;O5721</f>
        <v>61320 2 1122</v>
      </c>
    </row>
    <row r="5722" customFormat="false" ht="11.25" hidden="false" customHeight="true" outlineLevel="0" collapsed="false">
      <c r="K5722" s="0" t="n">
        <v>2015</v>
      </c>
      <c r="L5722" s="0" t="n">
        <v>115</v>
      </c>
      <c r="M5722" s="0" t="n">
        <v>2</v>
      </c>
      <c r="N5722" s="0" t="n">
        <v>61320</v>
      </c>
      <c r="O5722" s="0" t="n">
        <v>1150</v>
      </c>
      <c r="P5722" s="346" t="n">
        <v>1.5</v>
      </c>
      <c r="Q5722" s="346" t="str">
        <f aca="false">N5722&amp;" "&amp;O5722</f>
        <v>61320 1150</v>
      </c>
      <c r="R5722" s="346" t="str">
        <f aca="false">N5722&amp;" "&amp;M5722&amp;" "&amp;O5722</f>
        <v>61320 2 1150</v>
      </c>
    </row>
    <row r="5723" customFormat="false" ht="11.25" hidden="false" customHeight="true" outlineLevel="0" collapsed="false">
      <c r="K5723" s="0" t="n">
        <v>2015</v>
      </c>
      <c r="L5723" s="0" t="n">
        <v>115</v>
      </c>
      <c r="M5723" s="0" t="n">
        <v>2</v>
      </c>
      <c r="N5723" s="0" t="n">
        <v>61410</v>
      </c>
      <c r="O5723" s="0" t="n">
        <v>1126</v>
      </c>
      <c r="P5723" s="346" t="n">
        <v>12</v>
      </c>
      <c r="Q5723" s="346" t="str">
        <f aca="false">N5723&amp;" "&amp;O5723</f>
        <v>61410 1126</v>
      </c>
      <c r="R5723" s="346" t="str">
        <f aca="false">N5723&amp;" "&amp;M5723&amp;" "&amp;O5723</f>
        <v>61410 2 1126</v>
      </c>
    </row>
    <row r="5724" customFormat="false" ht="11.25" hidden="false" customHeight="true" outlineLevel="0" collapsed="false">
      <c r="K5724" s="0" t="n">
        <v>2015</v>
      </c>
      <c r="L5724" s="0" t="n">
        <v>115</v>
      </c>
      <c r="M5724" s="0" t="n">
        <v>2</v>
      </c>
      <c r="N5724" s="0" t="n">
        <v>61410</v>
      </c>
      <c r="O5724" s="0" t="n">
        <v>1127</v>
      </c>
      <c r="P5724" s="346" t="n">
        <v>9.73</v>
      </c>
      <c r="Q5724" s="346" t="str">
        <f aca="false">N5724&amp;" "&amp;O5724</f>
        <v>61410 1127</v>
      </c>
      <c r="R5724" s="346" t="str">
        <f aca="false">N5724&amp;" "&amp;M5724&amp;" "&amp;O5724</f>
        <v>61410 2 1127</v>
      </c>
    </row>
    <row r="5725" customFormat="false" ht="11.25" hidden="false" customHeight="true" outlineLevel="0" collapsed="false">
      <c r="K5725" s="0" t="n">
        <v>2015</v>
      </c>
      <c r="L5725" s="0" t="n">
        <v>115</v>
      </c>
      <c r="M5725" s="0" t="n">
        <v>2</v>
      </c>
      <c r="N5725" s="0" t="n">
        <v>61410</v>
      </c>
      <c r="O5725" s="0" t="n">
        <v>1150</v>
      </c>
      <c r="P5725" s="346" t="n">
        <v>26.72</v>
      </c>
      <c r="Q5725" s="346" t="str">
        <f aca="false">N5725&amp;" "&amp;O5725</f>
        <v>61410 1150</v>
      </c>
      <c r="R5725" s="346" t="str">
        <f aca="false">N5725&amp;" "&amp;M5725&amp;" "&amp;O5725</f>
        <v>61410 2 1150</v>
      </c>
    </row>
    <row r="5726" customFormat="false" ht="11.25" hidden="false" customHeight="true" outlineLevel="0" collapsed="false">
      <c r="K5726" s="0" t="n">
        <v>2015</v>
      </c>
      <c r="L5726" s="0" t="n">
        <v>115</v>
      </c>
      <c r="M5726" s="0" t="n">
        <v>3</v>
      </c>
      <c r="N5726" s="0" t="n">
        <v>61100</v>
      </c>
      <c r="O5726" s="0" t="n">
        <v>1120</v>
      </c>
      <c r="P5726" s="346" t="n">
        <v>231.37</v>
      </c>
      <c r="Q5726" s="346" t="str">
        <f aca="false">N5726&amp;" "&amp;O5726</f>
        <v>61100 1120</v>
      </c>
      <c r="R5726" s="346" t="str">
        <f aca="false">N5726&amp;" "&amp;M5726&amp;" "&amp;O5726</f>
        <v>61100 3 1120</v>
      </c>
    </row>
    <row r="5727" customFormat="false" ht="11.25" hidden="false" customHeight="true" outlineLevel="0" collapsed="false">
      <c r="K5727" s="0" t="n">
        <v>2015</v>
      </c>
      <c r="L5727" s="0" t="n">
        <v>115</v>
      </c>
      <c r="M5727" s="0" t="n">
        <v>3</v>
      </c>
      <c r="N5727" s="0" t="n">
        <v>61100</v>
      </c>
      <c r="O5727" s="0" t="n">
        <v>1151</v>
      </c>
      <c r="P5727" s="346" t="n">
        <v>37.34</v>
      </c>
      <c r="Q5727" s="346" t="str">
        <f aca="false">N5727&amp;" "&amp;O5727</f>
        <v>61100 1151</v>
      </c>
      <c r="R5727" s="346" t="str">
        <f aca="false">N5727&amp;" "&amp;M5727&amp;" "&amp;O5727</f>
        <v>61100 3 1151</v>
      </c>
    </row>
    <row r="5728" customFormat="false" ht="11.25" hidden="false" customHeight="true" outlineLevel="0" collapsed="false">
      <c r="K5728" s="0" t="n">
        <v>2015</v>
      </c>
      <c r="L5728" s="0" t="n">
        <v>115</v>
      </c>
      <c r="M5728" s="0" t="n">
        <v>3</v>
      </c>
      <c r="N5728" s="0" t="n">
        <v>61100</v>
      </c>
      <c r="O5728" s="0" t="n">
        <v>1520</v>
      </c>
      <c r="P5728" s="346" t="n">
        <v>32</v>
      </c>
      <c r="Q5728" s="346" t="str">
        <f aca="false">N5728&amp;" "&amp;O5728</f>
        <v>61100 1520</v>
      </c>
      <c r="R5728" s="346" t="str">
        <f aca="false">N5728&amp;" "&amp;M5728&amp;" "&amp;O5728</f>
        <v>61100 3 1520</v>
      </c>
    </row>
    <row r="5729" customFormat="false" ht="11.25" hidden="false" customHeight="true" outlineLevel="0" collapsed="false">
      <c r="K5729" s="0" t="n">
        <v>2015</v>
      </c>
      <c r="L5729" s="0" t="n">
        <v>115</v>
      </c>
      <c r="M5729" s="0" t="n">
        <v>3</v>
      </c>
      <c r="N5729" s="0" t="n">
        <v>61210</v>
      </c>
      <c r="O5729" s="0" t="n">
        <v>1110</v>
      </c>
      <c r="P5729" s="346" t="n">
        <v>0.7</v>
      </c>
      <c r="Q5729" s="346" t="str">
        <f aca="false">N5729&amp;" "&amp;O5729</f>
        <v>61210 1110</v>
      </c>
      <c r="R5729" s="346" t="str">
        <f aca="false">N5729&amp;" "&amp;M5729&amp;" "&amp;O5729</f>
        <v>61210 3 1110</v>
      </c>
    </row>
    <row r="5730" customFormat="false" ht="11.25" hidden="false" customHeight="true" outlineLevel="0" collapsed="false">
      <c r="K5730" s="0" t="n">
        <v>2015</v>
      </c>
      <c r="L5730" s="0" t="n">
        <v>115</v>
      </c>
      <c r="M5730" s="0" t="n">
        <v>3</v>
      </c>
      <c r="N5730" s="0" t="n">
        <v>61210</v>
      </c>
      <c r="O5730" s="0" t="n">
        <v>1120</v>
      </c>
      <c r="P5730" s="346" t="n">
        <v>14.65</v>
      </c>
      <c r="Q5730" s="346" t="str">
        <f aca="false">N5730&amp;" "&amp;O5730</f>
        <v>61210 1120</v>
      </c>
      <c r="R5730" s="346" t="str">
        <f aca="false">N5730&amp;" "&amp;M5730&amp;" "&amp;O5730</f>
        <v>61210 3 1120</v>
      </c>
    </row>
    <row r="5731" customFormat="false" ht="11.25" hidden="false" customHeight="true" outlineLevel="0" collapsed="false">
      <c r="K5731" s="0" t="n">
        <v>2015</v>
      </c>
      <c r="L5731" s="0" t="n">
        <v>115</v>
      </c>
      <c r="M5731" s="0" t="n">
        <v>3</v>
      </c>
      <c r="N5731" s="0" t="n">
        <v>61210</v>
      </c>
      <c r="O5731" s="0" t="n">
        <v>1150</v>
      </c>
      <c r="P5731" s="346" t="n">
        <v>4.89</v>
      </c>
      <c r="Q5731" s="346" t="str">
        <f aca="false">N5731&amp;" "&amp;O5731</f>
        <v>61210 1150</v>
      </c>
      <c r="R5731" s="346" t="str">
        <f aca="false">N5731&amp;" "&amp;M5731&amp;" "&amp;O5731</f>
        <v>61210 3 1150</v>
      </c>
    </row>
    <row r="5732" customFormat="false" ht="11.25" hidden="false" customHeight="true" outlineLevel="0" collapsed="false">
      <c r="K5732" s="0" t="n">
        <v>2015</v>
      </c>
      <c r="L5732" s="0" t="n">
        <v>115</v>
      </c>
      <c r="M5732" s="0" t="n">
        <v>3</v>
      </c>
      <c r="N5732" s="0" t="n">
        <v>61220</v>
      </c>
      <c r="O5732" s="0" t="n">
        <v>1130</v>
      </c>
      <c r="P5732" s="346" t="n">
        <v>3.5</v>
      </c>
      <c r="Q5732" s="346" t="str">
        <f aca="false">N5732&amp;" "&amp;O5732</f>
        <v>61220 1130</v>
      </c>
      <c r="R5732" s="346" t="str">
        <f aca="false">N5732&amp;" "&amp;M5732&amp;" "&amp;O5732</f>
        <v>61220 3 1130</v>
      </c>
    </row>
    <row r="5733" customFormat="false" ht="11.25" hidden="false" customHeight="true" outlineLevel="0" collapsed="false">
      <c r="K5733" s="0" t="n">
        <v>2015</v>
      </c>
      <c r="L5733" s="0" t="n">
        <v>115</v>
      </c>
      <c r="M5733" s="0" t="n">
        <v>3</v>
      </c>
      <c r="N5733" s="0" t="n">
        <v>61230</v>
      </c>
      <c r="O5733" s="0" t="n">
        <v>1120</v>
      </c>
      <c r="P5733" s="346" t="n">
        <v>10</v>
      </c>
      <c r="Q5733" s="346" t="str">
        <f aca="false">N5733&amp;" "&amp;O5733</f>
        <v>61230 1120</v>
      </c>
      <c r="R5733" s="346" t="str">
        <f aca="false">N5733&amp;" "&amp;M5733&amp;" "&amp;O5733</f>
        <v>61230 3 1120</v>
      </c>
    </row>
    <row r="5734" customFormat="false" ht="11.25" hidden="false" customHeight="true" outlineLevel="0" collapsed="false">
      <c r="K5734" s="0" t="n">
        <v>2015</v>
      </c>
      <c r="L5734" s="0" t="n">
        <v>115</v>
      </c>
      <c r="M5734" s="0" t="n">
        <v>3</v>
      </c>
      <c r="N5734" s="0" t="n">
        <v>61310</v>
      </c>
      <c r="O5734" s="0" t="n">
        <v>1110</v>
      </c>
      <c r="P5734" s="346" t="n">
        <v>3</v>
      </c>
      <c r="Q5734" s="346" t="str">
        <f aca="false">N5734&amp;" "&amp;O5734</f>
        <v>61310 1110</v>
      </c>
      <c r="R5734" s="346" t="str">
        <f aca="false">N5734&amp;" "&amp;M5734&amp;" "&amp;O5734</f>
        <v>61310 3 1110</v>
      </c>
    </row>
    <row r="5735" customFormat="false" ht="11.25" hidden="false" customHeight="true" outlineLevel="0" collapsed="false">
      <c r="K5735" s="0" t="n">
        <v>2015</v>
      </c>
      <c r="L5735" s="0" t="n">
        <v>115</v>
      </c>
      <c r="M5735" s="0" t="n">
        <v>3</v>
      </c>
      <c r="N5735" s="0" t="n">
        <v>61310</v>
      </c>
      <c r="O5735" s="0" t="n">
        <v>1120</v>
      </c>
      <c r="P5735" s="346" t="n">
        <v>7</v>
      </c>
      <c r="Q5735" s="346" t="str">
        <f aca="false">N5735&amp;" "&amp;O5735</f>
        <v>61310 1120</v>
      </c>
      <c r="R5735" s="346" t="str">
        <f aca="false">N5735&amp;" "&amp;M5735&amp;" "&amp;O5735</f>
        <v>61310 3 1120</v>
      </c>
    </row>
    <row r="5736" customFormat="false" ht="11.25" hidden="false" customHeight="true" outlineLevel="0" collapsed="false">
      <c r="K5736" s="0" t="n">
        <v>2015</v>
      </c>
      <c r="L5736" s="0" t="n">
        <v>115</v>
      </c>
      <c r="M5736" s="0" t="n">
        <v>3</v>
      </c>
      <c r="N5736" s="0" t="n">
        <v>61310</v>
      </c>
      <c r="O5736" s="0" t="n">
        <v>1150</v>
      </c>
      <c r="P5736" s="346" t="n">
        <v>2</v>
      </c>
      <c r="Q5736" s="346" t="str">
        <f aca="false">N5736&amp;" "&amp;O5736</f>
        <v>61310 1150</v>
      </c>
      <c r="R5736" s="346" t="str">
        <f aca="false">N5736&amp;" "&amp;M5736&amp;" "&amp;O5736</f>
        <v>61310 3 1150</v>
      </c>
    </row>
    <row r="5737" customFormat="false" ht="11.25" hidden="false" customHeight="true" outlineLevel="0" collapsed="false">
      <c r="K5737" s="0" t="n">
        <v>2015</v>
      </c>
      <c r="L5737" s="0" t="n">
        <v>115</v>
      </c>
      <c r="M5737" s="0" t="n">
        <v>3</v>
      </c>
      <c r="N5737" s="0" t="n">
        <v>61320</v>
      </c>
      <c r="O5737" s="0" t="n">
        <v>1122</v>
      </c>
      <c r="P5737" s="346" t="n">
        <v>5.13</v>
      </c>
      <c r="Q5737" s="346" t="str">
        <f aca="false">N5737&amp;" "&amp;O5737</f>
        <v>61320 1122</v>
      </c>
      <c r="R5737" s="346" t="str">
        <f aca="false">N5737&amp;" "&amp;M5737&amp;" "&amp;O5737</f>
        <v>61320 3 1122</v>
      </c>
    </row>
    <row r="5738" customFormat="false" ht="11.25" hidden="false" customHeight="true" outlineLevel="0" collapsed="false">
      <c r="K5738" s="0" t="n">
        <v>2015</v>
      </c>
      <c r="L5738" s="0" t="n">
        <v>115</v>
      </c>
      <c r="M5738" s="0" t="n">
        <v>3</v>
      </c>
      <c r="N5738" s="0" t="n">
        <v>61320</v>
      </c>
      <c r="O5738" s="0" t="n">
        <v>1150</v>
      </c>
      <c r="P5738" s="346" t="n">
        <v>3.13</v>
      </c>
      <c r="Q5738" s="346" t="str">
        <f aca="false">N5738&amp;" "&amp;O5738</f>
        <v>61320 1150</v>
      </c>
      <c r="R5738" s="346" t="str">
        <f aca="false">N5738&amp;" "&amp;M5738&amp;" "&amp;O5738</f>
        <v>61320 3 1150</v>
      </c>
    </row>
    <row r="5739" customFormat="false" ht="11.25" hidden="false" customHeight="true" outlineLevel="0" collapsed="false">
      <c r="K5739" s="0" t="n">
        <v>2015</v>
      </c>
      <c r="L5739" s="0" t="n">
        <v>115</v>
      </c>
      <c r="M5739" s="0" t="n">
        <v>3</v>
      </c>
      <c r="N5739" s="0" t="n">
        <v>61410</v>
      </c>
      <c r="O5739" s="0" t="n">
        <v>1126</v>
      </c>
      <c r="P5739" s="346" t="n">
        <v>3.51</v>
      </c>
      <c r="Q5739" s="346" t="str">
        <f aca="false">N5739&amp;" "&amp;O5739</f>
        <v>61410 1126</v>
      </c>
      <c r="R5739" s="346" t="str">
        <f aca="false">N5739&amp;" "&amp;M5739&amp;" "&amp;O5739</f>
        <v>61410 3 1126</v>
      </c>
    </row>
    <row r="5740" customFormat="false" ht="11.25" hidden="false" customHeight="true" outlineLevel="0" collapsed="false">
      <c r="K5740" s="0" t="n">
        <v>2015</v>
      </c>
      <c r="L5740" s="0" t="n">
        <v>115</v>
      </c>
      <c r="M5740" s="0" t="n">
        <v>3</v>
      </c>
      <c r="N5740" s="0" t="n">
        <v>61410</v>
      </c>
      <c r="O5740" s="0" t="n">
        <v>1127</v>
      </c>
      <c r="P5740" s="346" t="n">
        <v>9.27</v>
      </c>
      <c r="Q5740" s="346" t="str">
        <f aca="false">N5740&amp;" "&amp;O5740</f>
        <v>61410 1127</v>
      </c>
      <c r="R5740" s="346" t="str">
        <f aca="false">N5740&amp;" "&amp;M5740&amp;" "&amp;O5740</f>
        <v>61410 3 1127</v>
      </c>
    </row>
    <row r="5741" customFormat="false" ht="11.25" hidden="false" customHeight="true" outlineLevel="0" collapsed="false">
      <c r="K5741" s="0" t="n">
        <v>2015</v>
      </c>
      <c r="L5741" s="0" t="n">
        <v>115</v>
      </c>
      <c r="M5741" s="0" t="n">
        <v>3</v>
      </c>
      <c r="N5741" s="0" t="n">
        <v>61410</v>
      </c>
      <c r="O5741" s="0" t="n">
        <v>1150</v>
      </c>
      <c r="P5741" s="346" t="n">
        <v>17.78</v>
      </c>
      <c r="Q5741" s="346" t="str">
        <f aca="false">N5741&amp;" "&amp;O5741</f>
        <v>61410 1150</v>
      </c>
      <c r="R5741" s="346" t="str">
        <f aca="false">N5741&amp;" "&amp;M5741&amp;" "&amp;O5741</f>
        <v>61410 3 1150</v>
      </c>
    </row>
    <row r="5742" customFormat="false" ht="11.25" hidden="false" customHeight="true" outlineLevel="0" collapsed="false">
      <c r="K5742" s="0" t="n">
        <v>2015</v>
      </c>
      <c r="L5742" s="0" t="n">
        <v>115</v>
      </c>
      <c r="M5742" s="0" t="n">
        <v>9</v>
      </c>
      <c r="N5742" s="0" t="n">
        <v>61100</v>
      </c>
      <c r="O5742" s="0" t="n">
        <v>1110</v>
      </c>
      <c r="P5742" s="346" t="n">
        <v>0.03</v>
      </c>
      <c r="Q5742" s="346" t="str">
        <f aca="false">N5742&amp;" "&amp;O5742</f>
        <v>61100 1110</v>
      </c>
      <c r="R5742" s="346" t="str">
        <f aca="false">N5742&amp;" "&amp;M5742&amp;" "&amp;O5742</f>
        <v>61100 9 1110</v>
      </c>
    </row>
    <row r="5743" customFormat="false" ht="11.25" hidden="false" customHeight="true" outlineLevel="0" collapsed="false">
      <c r="K5743" s="0" t="n">
        <v>2015</v>
      </c>
      <c r="L5743" s="0" t="n">
        <v>115</v>
      </c>
      <c r="M5743" s="0" t="n">
        <v>9</v>
      </c>
      <c r="N5743" s="0" t="n">
        <v>61100</v>
      </c>
      <c r="O5743" s="0" t="n">
        <v>1120</v>
      </c>
      <c r="P5743" s="346" t="n">
        <v>46.55</v>
      </c>
      <c r="Q5743" s="346" t="str">
        <f aca="false">N5743&amp;" "&amp;O5743</f>
        <v>61100 1120</v>
      </c>
      <c r="R5743" s="346" t="str">
        <f aca="false">N5743&amp;" "&amp;M5743&amp;" "&amp;O5743</f>
        <v>61100 9 1120</v>
      </c>
    </row>
    <row r="5744" customFormat="false" ht="11.25" hidden="false" customHeight="true" outlineLevel="0" collapsed="false">
      <c r="K5744" s="0" t="n">
        <v>2015</v>
      </c>
      <c r="L5744" s="0" t="n">
        <v>115</v>
      </c>
      <c r="M5744" s="0" t="n">
        <v>9</v>
      </c>
      <c r="N5744" s="0" t="n">
        <v>61100</v>
      </c>
      <c r="O5744" s="0" t="n">
        <v>1150</v>
      </c>
      <c r="P5744" s="346" t="n">
        <v>0.2</v>
      </c>
      <c r="Q5744" s="346" t="str">
        <f aca="false">N5744&amp;" "&amp;O5744</f>
        <v>61100 1150</v>
      </c>
      <c r="R5744" s="346" t="str">
        <f aca="false">N5744&amp;" "&amp;M5744&amp;" "&amp;O5744</f>
        <v>61100 9 1150</v>
      </c>
    </row>
    <row r="5745" customFormat="false" ht="11.25" hidden="false" customHeight="true" outlineLevel="0" collapsed="false">
      <c r="K5745" s="0" t="n">
        <v>2015</v>
      </c>
      <c r="L5745" s="0" t="n">
        <v>115</v>
      </c>
      <c r="M5745" s="0" t="n">
        <v>9</v>
      </c>
      <c r="N5745" s="0" t="n">
        <v>61100</v>
      </c>
      <c r="O5745" s="0" t="n">
        <v>1151</v>
      </c>
      <c r="P5745" s="346" t="n">
        <v>16</v>
      </c>
      <c r="Q5745" s="346" t="str">
        <f aca="false">N5745&amp;" "&amp;O5745</f>
        <v>61100 1151</v>
      </c>
      <c r="R5745" s="346" t="str">
        <f aca="false">N5745&amp;" "&amp;M5745&amp;" "&amp;O5745</f>
        <v>61100 9 1151</v>
      </c>
    </row>
    <row r="5746" customFormat="false" ht="11.25" hidden="false" customHeight="true" outlineLevel="0" collapsed="false">
      <c r="K5746" s="0" t="n">
        <v>2015</v>
      </c>
      <c r="L5746" s="0" t="n">
        <v>115</v>
      </c>
      <c r="M5746" s="0" t="n">
        <v>9</v>
      </c>
      <c r="N5746" s="0" t="n">
        <v>61100</v>
      </c>
      <c r="O5746" s="0" t="n">
        <v>1520</v>
      </c>
      <c r="P5746" s="346" t="n">
        <v>0.1</v>
      </c>
      <c r="Q5746" s="346" t="str">
        <f aca="false">N5746&amp;" "&amp;O5746</f>
        <v>61100 1520</v>
      </c>
      <c r="R5746" s="346" t="str">
        <f aca="false">N5746&amp;" "&amp;M5746&amp;" "&amp;O5746</f>
        <v>61100 9 1520</v>
      </c>
    </row>
    <row r="5747" customFormat="false" ht="11.25" hidden="false" customHeight="true" outlineLevel="0" collapsed="false">
      <c r="K5747" s="0" t="n">
        <v>2015</v>
      </c>
      <c r="L5747" s="0" t="n">
        <v>115</v>
      </c>
      <c r="M5747" s="0" t="n">
        <v>9</v>
      </c>
      <c r="N5747" s="0" t="n">
        <v>61310</v>
      </c>
      <c r="O5747" s="0" t="n">
        <v>1110</v>
      </c>
      <c r="P5747" s="346" t="n">
        <v>3</v>
      </c>
      <c r="Q5747" s="346" t="str">
        <f aca="false">N5747&amp;" "&amp;O5747</f>
        <v>61310 1110</v>
      </c>
      <c r="R5747" s="346" t="str">
        <f aca="false">N5747&amp;" "&amp;M5747&amp;" "&amp;O5747</f>
        <v>61310 9 1110</v>
      </c>
    </row>
    <row r="5748" customFormat="false" ht="11.25" hidden="false" customHeight="true" outlineLevel="0" collapsed="false">
      <c r="K5748" s="0" t="n">
        <v>2015</v>
      </c>
      <c r="L5748" s="0" t="n">
        <v>115</v>
      </c>
      <c r="M5748" s="0" t="n">
        <v>9</v>
      </c>
      <c r="N5748" s="0" t="n">
        <v>61310</v>
      </c>
      <c r="O5748" s="0" t="n">
        <v>1120</v>
      </c>
      <c r="P5748" s="346" t="n">
        <v>2</v>
      </c>
      <c r="Q5748" s="346" t="str">
        <f aca="false">N5748&amp;" "&amp;O5748</f>
        <v>61310 1120</v>
      </c>
      <c r="R5748" s="346" t="str">
        <f aca="false">N5748&amp;" "&amp;M5748&amp;" "&amp;O5748</f>
        <v>61310 9 1120</v>
      </c>
    </row>
    <row r="5749" customFormat="false" ht="11.25" hidden="false" customHeight="true" outlineLevel="0" collapsed="false">
      <c r="K5749" s="0" t="n">
        <v>2015</v>
      </c>
      <c r="L5749" s="0" t="n">
        <v>115</v>
      </c>
      <c r="M5749" s="0" t="n">
        <v>9</v>
      </c>
      <c r="N5749" s="0" t="n">
        <v>61310</v>
      </c>
      <c r="O5749" s="0" t="n">
        <v>1150</v>
      </c>
      <c r="P5749" s="346" t="n">
        <v>2.5</v>
      </c>
      <c r="Q5749" s="346" t="str">
        <f aca="false">N5749&amp;" "&amp;O5749</f>
        <v>61310 1150</v>
      </c>
      <c r="R5749" s="346" t="str">
        <f aca="false">N5749&amp;" "&amp;M5749&amp;" "&amp;O5749</f>
        <v>61310 9 1150</v>
      </c>
    </row>
    <row r="5750" customFormat="false" ht="11.25" hidden="false" customHeight="true" outlineLevel="0" collapsed="false">
      <c r="K5750" s="0" t="n">
        <v>2015</v>
      </c>
      <c r="L5750" s="0" t="n">
        <v>115</v>
      </c>
      <c r="M5750" s="0" t="n">
        <v>9</v>
      </c>
      <c r="N5750" s="0" t="n">
        <v>62100</v>
      </c>
      <c r="O5750" s="0" t="n">
        <v>1110</v>
      </c>
      <c r="P5750" s="346" t="n">
        <v>2</v>
      </c>
      <c r="Q5750" s="346" t="str">
        <f aca="false">N5750&amp;" "&amp;O5750</f>
        <v>62100 1110</v>
      </c>
      <c r="R5750" s="346" t="str">
        <f aca="false">N5750&amp;" "&amp;M5750&amp;" "&amp;O5750</f>
        <v>62100 9 1110</v>
      </c>
    </row>
    <row r="5751" customFormat="false" ht="11.25" hidden="false" customHeight="true" outlineLevel="0" collapsed="false">
      <c r="K5751" s="0" t="n">
        <v>2015</v>
      </c>
      <c r="L5751" s="0" t="n">
        <v>116</v>
      </c>
      <c r="M5751" s="0" t="n">
        <v>9</v>
      </c>
      <c r="N5751" s="0" t="n">
        <v>62100</v>
      </c>
      <c r="O5751" s="0" t="n">
        <v>1112</v>
      </c>
      <c r="P5751" s="346" t="n">
        <v>1</v>
      </c>
      <c r="Q5751" s="346" t="str">
        <f aca="false">N5751&amp;" "&amp;O5751</f>
        <v>62100 1112</v>
      </c>
      <c r="R5751" s="346" t="str">
        <f aca="false">N5751&amp;" "&amp;M5751&amp;" "&amp;O5751</f>
        <v>62100 9 1112</v>
      </c>
    </row>
    <row r="5752" customFormat="false" ht="11.25" hidden="false" customHeight="true" outlineLevel="0" collapsed="false">
      <c r="K5752" s="0" t="n">
        <v>2015</v>
      </c>
      <c r="L5752" s="0" t="n">
        <v>116</v>
      </c>
      <c r="M5752" s="0" t="n">
        <v>9</v>
      </c>
      <c r="N5752" s="0" t="n">
        <v>62100</v>
      </c>
      <c r="O5752" s="0" t="n">
        <v>1130</v>
      </c>
      <c r="P5752" s="346" t="n">
        <v>1</v>
      </c>
      <c r="Q5752" s="346" t="str">
        <f aca="false">N5752&amp;" "&amp;O5752</f>
        <v>62100 1130</v>
      </c>
      <c r="R5752" s="346" t="str">
        <f aca="false">N5752&amp;" "&amp;M5752&amp;" "&amp;O5752</f>
        <v>62100 9 1130</v>
      </c>
    </row>
    <row r="5753" customFormat="false" ht="11.25" hidden="false" customHeight="true" outlineLevel="0" collapsed="false">
      <c r="K5753" s="0" t="n">
        <v>2015</v>
      </c>
      <c r="L5753" s="0" t="n">
        <v>116</v>
      </c>
      <c r="M5753" s="0" t="n">
        <v>9</v>
      </c>
      <c r="N5753" s="0" t="n">
        <v>62100</v>
      </c>
      <c r="O5753" s="0" t="n">
        <v>1150</v>
      </c>
      <c r="P5753" s="346" t="n">
        <v>4.4</v>
      </c>
      <c r="Q5753" s="346" t="str">
        <f aca="false">N5753&amp;" "&amp;O5753</f>
        <v>62100 1150</v>
      </c>
      <c r="R5753" s="346" t="str">
        <f aca="false">N5753&amp;" "&amp;M5753&amp;" "&amp;O5753</f>
        <v>62100 9 1150</v>
      </c>
    </row>
    <row r="5754" customFormat="false" ht="11.25" hidden="false" customHeight="true" outlineLevel="0" collapsed="false">
      <c r="K5754" s="0" t="n">
        <v>2015</v>
      </c>
      <c r="L5754" s="0" t="n">
        <v>116</v>
      </c>
      <c r="M5754" s="0" t="n">
        <v>9</v>
      </c>
      <c r="N5754" s="0" t="n">
        <v>62200</v>
      </c>
      <c r="O5754" s="0" t="n">
        <v>1110</v>
      </c>
      <c r="P5754" s="346" t="n">
        <v>1</v>
      </c>
      <c r="Q5754" s="346" t="str">
        <f aca="false">N5754&amp;" "&amp;O5754</f>
        <v>62200 1110</v>
      </c>
      <c r="R5754" s="346" t="str">
        <f aca="false">N5754&amp;" "&amp;M5754&amp;" "&amp;O5754</f>
        <v>62200 9 1110</v>
      </c>
    </row>
    <row r="5755" customFormat="false" ht="11.25" hidden="false" customHeight="true" outlineLevel="0" collapsed="false">
      <c r="K5755" s="0" t="n">
        <v>2015</v>
      </c>
      <c r="L5755" s="0" t="n">
        <v>116</v>
      </c>
      <c r="M5755" s="0" t="n">
        <v>9</v>
      </c>
      <c r="N5755" s="0" t="n">
        <v>62200</v>
      </c>
      <c r="O5755" s="0" t="n">
        <v>1131</v>
      </c>
      <c r="P5755" s="346" t="n">
        <v>3</v>
      </c>
      <c r="Q5755" s="346" t="str">
        <f aca="false">N5755&amp;" "&amp;O5755</f>
        <v>62200 1131</v>
      </c>
      <c r="R5755" s="346" t="str">
        <f aca="false">N5755&amp;" "&amp;M5755&amp;" "&amp;O5755</f>
        <v>62200 9 1131</v>
      </c>
    </row>
    <row r="5756" customFormat="false" ht="11.25" hidden="false" customHeight="true" outlineLevel="0" collapsed="false">
      <c r="K5756" s="0" t="n">
        <v>2015</v>
      </c>
      <c r="L5756" s="0" t="n">
        <v>116</v>
      </c>
      <c r="M5756" s="0" t="n">
        <v>9</v>
      </c>
      <c r="N5756" s="0" t="n">
        <v>62200</v>
      </c>
      <c r="O5756" s="0" t="n">
        <v>1132</v>
      </c>
      <c r="P5756" s="346" t="n">
        <v>1</v>
      </c>
      <c r="Q5756" s="346" t="str">
        <f aca="false">N5756&amp;" "&amp;O5756</f>
        <v>62200 1132</v>
      </c>
      <c r="R5756" s="346" t="str">
        <f aca="false">N5756&amp;" "&amp;M5756&amp;" "&amp;O5756</f>
        <v>62200 9 1132</v>
      </c>
    </row>
    <row r="5757" customFormat="false" ht="11.25" hidden="false" customHeight="true" outlineLevel="0" collapsed="false">
      <c r="K5757" s="0" t="n">
        <v>2015</v>
      </c>
      <c r="L5757" s="0" t="n">
        <v>116</v>
      </c>
      <c r="M5757" s="0" t="n">
        <v>9</v>
      </c>
      <c r="N5757" s="0" t="n">
        <v>63000</v>
      </c>
      <c r="O5757" s="0" t="n">
        <v>1150</v>
      </c>
      <c r="P5757" s="346" t="n">
        <v>0.8</v>
      </c>
      <c r="Q5757" s="346" t="str">
        <f aca="false">N5757&amp;" "&amp;O5757</f>
        <v>63000 1150</v>
      </c>
      <c r="R5757" s="346" t="str">
        <f aca="false">N5757&amp;" "&amp;M5757&amp;" "&amp;O5757</f>
        <v>63000 9 1150</v>
      </c>
    </row>
    <row r="5758" customFormat="false" ht="11.25" hidden="false" customHeight="true" outlineLevel="0" collapsed="false">
      <c r="K5758" s="0" t="n">
        <v>2015</v>
      </c>
      <c r="L5758" s="0" t="n">
        <v>116</v>
      </c>
      <c r="M5758" s="0" t="n">
        <v>9</v>
      </c>
      <c r="N5758" s="0" t="n">
        <v>63000</v>
      </c>
      <c r="O5758" s="0" t="n">
        <v>1160</v>
      </c>
      <c r="P5758" s="346" t="n">
        <v>0.8</v>
      </c>
      <c r="Q5758" s="346" t="str">
        <f aca="false">N5758&amp;" "&amp;O5758</f>
        <v>63000 1160</v>
      </c>
      <c r="R5758" s="346" t="str">
        <f aca="false">N5758&amp;" "&amp;M5758&amp;" "&amp;O5758</f>
        <v>63000 9 1160</v>
      </c>
    </row>
    <row r="5759" customFormat="false" ht="11.25" hidden="false" customHeight="true" outlineLevel="0" collapsed="false">
      <c r="K5759" s="0" t="n">
        <v>2015</v>
      </c>
      <c r="L5759" s="0" t="n">
        <v>116</v>
      </c>
      <c r="M5759" s="0" t="n">
        <v>9</v>
      </c>
      <c r="N5759" s="0" t="n">
        <v>63000</v>
      </c>
      <c r="O5759" s="0" t="n">
        <v>1170</v>
      </c>
      <c r="P5759" s="346" t="n">
        <v>19.34</v>
      </c>
      <c r="Q5759" s="346" t="str">
        <f aca="false">N5759&amp;" "&amp;O5759</f>
        <v>63000 1170</v>
      </c>
      <c r="R5759" s="346" t="str">
        <f aca="false">N5759&amp;" "&amp;M5759&amp;" "&amp;O5759</f>
        <v>63000 9 1170</v>
      </c>
    </row>
    <row r="5760" customFormat="false" ht="11.25" hidden="false" customHeight="true" outlineLevel="0" collapsed="false">
      <c r="K5760" s="0" t="n">
        <v>2015</v>
      </c>
      <c r="L5760" s="0" t="n">
        <v>116</v>
      </c>
      <c r="M5760" s="0" t="n">
        <v>9</v>
      </c>
      <c r="N5760" s="0" t="n">
        <v>63000</v>
      </c>
      <c r="O5760" s="0" t="n">
        <v>1190</v>
      </c>
      <c r="P5760" s="346" t="n">
        <v>2.77</v>
      </c>
      <c r="Q5760" s="346" t="str">
        <f aca="false">N5760&amp;" "&amp;O5760</f>
        <v>63000 1190</v>
      </c>
      <c r="R5760" s="346" t="str">
        <f aca="false">N5760&amp;" "&amp;M5760&amp;" "&amp;O5760</f>
        <v>63000 9 1190</v>
      </c>
    </row>
    <row r="5761" customFormat="false" ht="11.25" hidden="false" customHeight="true" outlineLevel="0" collapsed="false">
      <c r="K5761" s="0" t="n">
        <v>2015</v>
      </c>
      <c r="L5761" s="0" t="n">
        <v>116</v>
      </c>
      <c r="M5761" s="0" t="n">
        <v>9</v>
      </c>
      <c r="N5761" s="0" t="n">
        <v>64000</v>
      </c>
      <c r="O5761" s="0" t="n">
        <v>1150</v>
      </c>
      <c r="P5761" s="346" t="n">
        <v>1</v>
      </c>
      <c r="Q5761" s="346" t="str">
        <f aca="false">N5761&amp;" "&amp;O5761</f>
        <v>64000 1150</v>
      </c>
      <c r="R5761" s="346" t="str">
        <f aca="false">N5761&amp;" "&amp;M5761&amp;" "&amp;O5761</f>
        <v>64000 9 1150</v>
      </c>
    </row>
    <row r="5762" customFormat="false" ht="11.25" hidden="false" customHeight="true" outlineLevel="0" collapsed="false">
      <c r="K5762" s="0" t="n">
        <v>2015</v>
      </c>
      <c r="L5762" s="0" t="n">
        <v>116</v>
      </c>
      <c r="M5762" s="0" t="n">
        <v>9</v>
      </c>
      <c r="N5762" s="0" t="n">
        <v>64000</v>
      </c>
      <c r="O5762" s="0" t="n">
        <v>1160</v>
      </c>
      <c r="P5762" s="346" t="n">
        <v>6</v>
      </c>
      <c r="Q5762" s="346" t="str">
        <f aca="false">N5762&amp;" "&amp;O5762</f>
        <v>64000 1160</v>
      </c>
      <c r="R5762" s="346" t="str">
        <f aca="false">N5762&amp;" "&amp;M5762&amp;" "&amp;O5762</f>
        <v>64000 9 1160</v>
      </c>
    </row>
    <row r="5763" customFormat="false" ht="11.25" hidden="false" customHeight="true" outlineLevel="0" collapsed="false">
      <c r="K5763" s="0" t="n">
        <v>2015</v>
      </c>
      <c r="L5763" s="0" t="n">
        <v>116</v>
      </c>
      <c r="M5763" s="0" t="n">
        <v>9</v>
      </c>
      <c r="N5763" s="0" t="n">
        <v>64000</v>
      </c>
      <c r="O5763" s="0" t="n">
        <v>1180</v>
      </c>
      <c r="P5763" s="346" t="n">
        <v>21.5</v>
      </c>
      <c r="Q5763" s="346" t="str">
        <f aca="false">N5763&amp;" "&amp;O5763</f>
        <v>64000 1180</v>
      </c>
      <c r="R5763" s="346" t="str">
        <f aca="false">N5763&amp;" "&amp;M5763&amp;" "&amp;O5763</f>
        <v>64000 9 1180</v>
      </c>
    </row>
    <row r="5764" customFormat="false" ht="11.25" hidden="false" customHeight="true" outlineLevel="0" collapsed="false">
      <c r="K5764" s="0" t="n">
        <v>2015</v>
      </c>
      <c r="L5764" s="0" t="n">
        <v>116</v>
      </c>
      <c r="M5764" s="0" t="n">
        <v>9</v>
      </c>
      <c r="N5764" s="0" t="n">
        <v>64000</v>
      </c>
      <c r="O5764" s="0" t="n">
        <v>1190</v>
      </c>
      <c r="P5764" s="346" t="n">
        <v>4</v>
      </c>
      <c r="Q5764" s="346" t="str">
        <f aca="false">N5764&amp;" "&amp;O5764</f>
        <v>64000 1190</v>
      </c>
      <c r="R5764" s="346" t="str">
        <f aca="false">N5764&amp;" "&amp;M5764&amp;" "&amp;O5764</f>
        <v>64000 9 1190</v>
      </c>
    </row>
    <row r="5765" customFormat="false" ht="11.25" hidden="false" customHeight="true" outlineLevel="0" collapsed="false">
      <c r="K5765" s="0" t="n">
        <v>2015</v>
      </c>
      <c r="L5765" s="0" t="n">
        <v>116</v>
      </c>
      <c r="M5765" s="0" t="n">
        <v>9</v>
      </c>
      <c r="N5765" s="0" t="n">
        <v>65000</v>
      </c>
      <c r="O5765" s="0" t="n">
        <v>1110</v>
      </c>
      <c r="P5765" s="346" t="n">
        <v>0.6</v>
      </c>
      <c r="Q5765" s="346" t="str">
        <f aca="false">N5765&amp;" "&amp;O5765</f>
        <v>65000 1110</v>
      </c>
      <c r="R5765" s="346" t="str">
        <f aca="false">N5765&amp;" "&amp;M5765&amp;" "&amp;O5765</f>
        <v>65000 9 1110</v>
      </c>
    </row>
    <row r="5766" customFormat="false" ht="11.25" hidden="false" customHeight="true" outlineLevel="0" collapsed="false">
      <c r="K5766" s="0" t="n">
        <v>2015</v>
      </c>
      <c r="L5766" s="0" t="n">
        <v>116</v>
      </c>
      <c r="M5766" s="0" t="n">
        <v>9</v>
      </c>
      <c r="N5766" s="0" t="n">
        <v>65000</v>
      </c>
      <c r="O5766" s="0" t="n">
        <v>1150</v>
      </c>
      <c r="P5766" s="346" t="n">
        <v>0.8</v>
      </c>
      <c r="Q5766" s="346" t="str">
        <f aca="false">N5766&amp;" "&amp;O5766</f>
        <v>65000 1150</v>
      </c>
      <c r="R5766" s="346" t="str">
        <f aca="false">N5766&amp;" "&amp;M5766&amp;" "&amp;O5766</f>
        <v>65000 9 1150</v>
      </c>
    </row>
    <row r="5767" customFormat="false" ht="11.25" hidden="false" customHeight="true" outlineLevel="0" collapsed="false">
      <c r="K5767" s="0" t="n">
        <v>2015</v>
      </c>
      <c r="L5767" s="0" t="n">
        <v>116</v>
      </c>
      <c r="M5767" s="0" t="n">
        <v>9</v>
      </c>
      <c r="N5767" s="0" t="n">
        <v>65000</v>
      </c>
      <c r="O5767" s="0" t="n">
        <v>1190</v>
      </c>
      <c r="P5767" s="346" t="n">
        <v>24.88</v>
      </c>
      <c r="Q5767" s="346" t="str">
        <f aca="false">N5767&amp;" "&amp;O5767</f>
        <v>65000 1190</v>
      </c>
      <c r="R5767" s="346" t="str">
        <f aca="false">N5767&amp;" "&amp;M5767&amp;" "&amp;O5767</f>
        <v>65000 9 1190</v>
      </c>
    </row>
    <row r="5768" customFormat="false" ht="11.25" hidden="false" customHeight="true" outlineLevel="0" collapsed="false">
      <c r="K5768" s="0" t="n">
        <v>2015</v>
      </c>
      <c r="L5768" s="0" t="n">
        <v>116</v>
      </c>
      <c r="M5768" s="0" t="n">
        <v>9</v>
      </c>
      <c r="N5768" s="0" t="n">
        <v>68000</v>
      </c>
      <c r="O5768" s="0" t="n">
        <v>1120</v>
      </c>
      <c r="P5768" s="346" t="n">
        <v>4.42</v>
      </c>
      <c r="Q5768" s="346" t="str">
        <f aca="false">N5768&amp;" "&amp;O5768</f>
        <v>68000 1120</v>
      </c>
      <c r="R5768" s="346" t="str">
        <f aca="false">N5768&amp;" "&amp;M5768&amp;" "&amp;O5768</f>
        <v>68000 9 1120</v>
      </c>
    </row>
    <row r="5769" customFormat="false" ht="11.25" hidden="false" customHeight="true" outlineLevel="0" collapsed="false">
      <c r="K5769" s="0" t="n">
        <v>2015</v>
      </c>
      <c r="L5769" s="0" t="n">
        <v>116</v>
      </c>
      <c r="M5769" s="0" t="n">
        <v>9</v>
      </c>
      <c r="N5769" s="0" t="n">
        <v>68000</v>
      </c>
      <c r="O5769" s="0" t="n">
        <v>1133</v>
      </c>
      <c r="P5769" s="346" t="n">
        <v>4</v>
      </c>
      <c r="Q5769" s="346" t="str">
        <f aca="false">N5769&amp;" "&amp;O5769</f>
        <v>68000 1133</v>
      </c>
      <c r="R5769" s="346" t="str">
        <f aca="false">N5769&amp;" "&amp;M5769&amp;" "&amp;O5769</f>
        <v>68000 9 1133</v>
      </c>
    </row>
    <row r="5770" customFormat="false" ht="11.25" hidden="false" customHeight="true" outlineLevel="0" collapsed="false">
      <c r="K5770" s="0" t="n">
        <v>2015</v>
      </c>
      <c r="L5770" s="0" t="n">
        <v>116</v>
      </c>
      <c r="M5770" s="0" t="n">
        <v>2</v>
      </c>
      <c r="N5770" s="0" t="n">
        <v>61100</v>
      </c>
      <c r="O5770" s="0" t="n">
        <v>1120</v>
      </c>
      <c r="P5770" s="346" t="n">
        <v>100.26</v>
      </c>
      <c r="Q5770" s="346" t="str">
        <f aca="false">N5770&amp;" "&amp;O5770</f>
        <v>61100 1120</v>
      </c>
      <c r="R5770" s="346" t="str">
        <f aca="false">N5770&amp;" "&amp;M5770&amp;" "&amp;O5770</f>
        <v>61100 2 1120</v>
      </c>
    </row>
    <row r="5771" customFormat="false" ht="11.25" hidden="false" customHeight="true" outlineLevel="0" collapsed="false">
      <c r="K5771" s="0" t="n">
        <v>2015</v>
      </c>
      <c r="L5771" s="0" t="n">
        <v>116</v>
      </c>
      <c r="M5771" s="0" t="n">
        <v>2</v>
      </c>
      <c r="N5771" s="0" t="n">
        <v>61100</v>
      </c>
      <c r="O5771" s="0" t="n">
        <v>1151</v>
      </c>
      <c r="P5771" s="346" t="n">
        <v>14</v>
      </c>
      <c r="Q5771" s="346" t="str">
        <f aca="false">N5771&amp;" "&amp;O5771</f>
        <v>61100 1151</v>
      </c>
      <c r="R5771" s="346" t="str">
        <f aca="false">N5771&amp;" "&amp;M5771&amp;" "&amp;O5771</f>
        <v>61100 2 1151</v>
      </c>
    </row>
    <row r="5772" customFormat="false" ht="11.25" hidden="false" customHeight="true" outlineLevel="0" collapsed="false">
      <c r="K5772" s="0" t="n">
        <v>2015</v>
      </c>
      <c r="L5772" s="0" t="n">
        <v>116</v>
      </c>
      <c r="M5772" s="0" t="n">
        <v>2</v>
      </c>
      <c r="N5772" s="0" t="n">
        <v>61100</v>
      </c>
      <c r="O5772" s="0" t="n">
        <v>1520</v>
      </c>
      <c r="P5772" s="346" t="n">
        <v>11.34</v>
      </c>
      <c r="Q5772" s="346" t="str">
        <f aca="false">N5772&amp;" "&amp;O5772</f>
        <v>61100 1520</v>
      </c>
      <c r="R5772" s="346" t="str">
        <f aca="false">N5772&amp;" "&amp;M5772&amp;" "&amp;O5772</f>
        <v>61100 2 1520</v>
      </c>
    </row>
    <row r="5773" customFormat="false" ht="11.25" hidden="false" customHeight="true" outlineLevel="0" collapsed="false">
      <c r="K5773" s="0" t="n">
        <v>2015</v>
      </c>
      <c r="L5773" s="0" t="n">
        <v>116</v>
      </c>
      <c r="M5773" s="0" t="n">
        <v>2</v>
      </c>
      <c r="N5773" s="0" t="n">
        <v>61210</v>
      </c>
      <c r="O5773" s="0" t="n">
        <v>1120</v>
      </c>
      <c r="P5773" s="346" t="n">
        <v>6</v>
      </c>
      <c r="Q5773" s="346" t="str">
        <f aca="false">N5773&amp;" "&amp;O5773</f>
        <v>61210 1120</v>
      </c>
      <c r="R5773" s="346" t="str">
        <f aca="false">N5773&amp;" "&amp;M5773&amp;" "&amp;O5773</f>
        <v>61210 2 1120</v>
      </c>
    </row>
    <row r="5774" customFormat="false" ht="11.25" hidden="false" customHeight="true" outlineLevel="0" collapsed="false">
      <c r="K5774" s="0" t="n">
        <v>2015</v>
      </c>
      <c r="L5774" s="0" t="n">
        <v>116</v>
      </c>
      <c r="M5774" s="0" t="n">
        <v>2</v>
      </c>
      <c r="N5774" s="0" t="n">
        <v>61210</v>
      </c>
      <c r="O5774" s="0" t="n">
        <v>1140</v>
      </c>
      <c r="P5774" s="346" t="n">
        <v>0.7</v>
      </c>
      <c r="Q5774" s="346" t="str">
        <f aca="false">N5774&amp;" "&amp;O5774</f>
        <v>61210 1140</v>
      </c>
      <c r="R5774" s="346" t="str">
        <f aca="false">N5774&amp;" "&amp;M5774&amp;" "&amp;O5774</f>
        <v>61210 2 1140</v>
      </c>
    </row>
    <row r="5775" customFormat="false" ht="11.25" hidden="false" customHeight="true" outlineLevel="0" collapsed="false">
      <c r="K5775" s="0" t="n">
        <v>2015</v>
      </c>
      <c r="L5775" s="0" t="n">
        <v>116</v>
      </c>
      <c r="M5775" s="0" t="n">
        <v>2</v>
      </c>
      <c r="N5775" s="0" t="n">
        <v>61230</v>
      </c>
      <c r="O5775" s="0" t="n">
        <v>1120</v>
      </c>
      <c r="P5775" s="346" t="n">
        <v>0.45</v>
      </c>
      <c r="Q5775" s="346" t="str">
        <f aca="false">N5775&amp;" "&amp;O5775</f>
        <v>61230 1120</v>
      </c>
      <c r="R5775" s="346" t="str">
        <f aca="false">N5775&amp;" "&amp;M5775&amp;" "&amp;O5775</f>
        <v>61230 2 1120</v>
      </c>
    </row>
    <row r="5776" customFormat="false" ht="11.25" hidden="false" customHeight="true" outlineLevel="0" collapsed="false">
      <c r="K5776" s="0" t="n">
        <v>2015</v>
      </c>
      <c r="L5776" s="0" t="n">
        <v>116</v>
      </c>
      <c r="M5776" s="0" t="n">
        <v>2</v>
      </c>
      <c r="N5776" s="0" t="n">
        <v>61310</v>
      </c>
      <c r="O5776" s="0" t="n">
        <v>1110</v>
      </c>
      <c r="P5776" s="346" t="n">
        <v>1.8</v>
      </c>
      <c r="Q5776" s="346" t="str">
        <f aca="false">N5776&amp;" "&amp;O5776</f>
        <v>61310 1110</v>
      </c>
      <c r="R5776" s="346" t="str">
        <f aca="false">N5776&amp;" "&amp;M5776&amp;" "&amp;O5776</f>
        <v>61310 2 1110</v>
      </c>
    </row>
    <row r="5777" customFormat="false" ht="11.25" hidden="false" customHeight="true" outlineLevel="0" collapsed="false">
      <c r="K5777" s="0" t="n">
        <v>2015</v>
      </c>
      <c r="L5777" s="0" t="n">
        <v>116</v>
      </c>
      <c r="M5777" s="0" t="n">
        <v>2</v>
      </c>
      <c r="N5777" s="0" t="n">
        <v>61310</v>
      </c>
      <c r="O5777" s="0" t="n">
        <v>1120</v>
      </c>
      <c r="P5777" s="346" t="n">
        <v>0.55</v>
      </c>
      <c r="Q5777" s="346" t="str">
        <f aca="false">N5777&amp;" "&amp;O5777</f>
        <v>61310 1120</v>
      </c>
      <c r="R5777" s="346" t="str">
        <f aca="false">N5777&amp;" "&amp;M5777&amp;" "&amp;O5777</f>
        <v>61310 2 1120</v>
      </c>
    </row>
    <row r="5778" customFormat="false" ht="11.25" hidden="false" customHeight="true" outlineLevel="0" collapsed="false">
      <c r="K5778" s="0" t="n">
        <v>2015</v>
      </c>
      <c r="L5778" s="0" t="n">
        <v>116</v>
      </c>
      <c r="M5778" s="0" t="n">
        <v>2</v>
      </c>
      <c r="N5778" s="0" t="n">
        <v>61310</v>
      </c>
      <c r="O5778" s="0" t="n">
        <v>1150</v>
      </c>
      <c r="P5778" s="346" t="n">
        <v>1.8</v>
      </c>
      <c r="Q5778" s="346" t="str">
        <f aca="false">N5778&amp;" "&amp;O5778</f>
        <v>61310 1150</v>
      </c>
      <c r="R5778" s="346" t="str">
        <f aca="false">N5778&amp;" "&amp;M5778&amp;" "&amp;O5778</f>
        <v>61310 2 1150</v>
      </c>
    </row>
    <row r="5779" customFormat="false" ht="11.25" hidden="false" customHeight="true" outlineLevel="0" collapsed="false">
      <c r="K5779" s="0" t="n">
        <v>2015</v>
      </c>
      <c r="L5779" s="0" t="n">
        <v>116</v>
      </c>
      <c r="M5779" s="0" t="n">
        <v>2</v>
      </c>
      <c r="N5779" s="0" t="n">
        <v>61320</v>
      </c>
      <c r="O5779" s="0" t="n">
        <v>1122</v>
      </c>
      <c r="P5779" s="346" t="n">
        <v>3</v>
      </c>
      <c r="Q5779" s="346" t="str">
        <f aca="false">N5779&amp;" "&amp;O5779</f>
        <v>61320 1122</v>
      </c>
      <c r="R5779" s="346" t="str">
        <f aca="false">N5779&amp;" "&amp;M5779&amp;" "&amp;O5779</f>
        <v>61320 2 1122</v>
      </c>
    </row>
    <row r="5780" customFormat="false" ht="11.25" hidden="false" customHeight="true" outlineLevel="0" collapsed="false">
      <c r="K5780" s="0" t="n">
        <v>2015</v>
      </c>
      <c r="L5780" s="0" t="n">
        <v>116</v>
      </c>
      <c r="M5780" s="0" t="n">
        <v>2</v>
      </c>
      <c r="N5780" s="0" t="n">
        <v>61410</v>
      </c>
      <c r="O5780" s="0" t="n">
        <v>1126</v>
      </c>
      <c r="P5780" s="346" t="n">
        <v>3.4</v>
      </c>
      <c r="Q5780" s="346" t="str">
        <f aca="false">N5780&amp;" "&amp;O5780</f>
        <v>61410 1126</v>
      </c>
      <c r="R5780" s="346" t="str">
        <f aca="false">N5780&amp;" "&amp;M5780&amp;" "&amp;O5780</f>
        <v>61410 2 1126</v>
      </c>
    </row>
    <row r="5781" customFormat="false" ht="11.25" hidden="false" customHeight="true" outlineLevel="0" collapsed="false">
      <c r="K5781" s="0" t="n">
        <v>2015</v>
      </c>
      <c r="L5781" s="0" t="n">
        <v>116</v>
      </c>
      <c r="M5781" s="0" t="n">
        <v>2</v>
      </c>
      <c r="N5781" s="0" t="n">
        <v>61410</v>
      </c>
      <c r="O5781" s="0" t="n">
        <v>1127</v>
      </c>
      <c r="P5781" s="346" t="n">
        <v>0.16</v>
      </c>
      <c r="Q5781" s="346" t="str">
        <f aca="false">N5781&amp;" "&amp;O5781</f>
        <v>61410 1127</v>
      </c>
      <c r="R5781" s="346" t="str">
        <f aca="false">N5781&amp;" "&amp;M5781&amp;" "&amp;O5781</f>
        <v>61410 2 1127</v>
      </c>
    </row>
    <row r="5782" customFormat="false" ht="11.25" hidden="false" customHeight="true" outlineLevel="0" collapsed="false">
      <c r="K5782" s="0" t="n">
        <v>2015</v>
      </c>
      <c r="L5782" s="0" t="n">
        <v>116</v>
      </c>
      <c r="M5782" s="0" t="n">
        <v>2</v>
      </c>
      <c r="N5782" s="0" t="n">
        <v>61410</v>
      </c>
      <c r="O5782" s="0" t="n">
        <v>1150</v>
      </c>
      <c r="P5782" s="346" t="n">
        <v>5</v>
      </c>
      <c r="Q5782" s="346" t="str">
        <f aca="false">N5782&amp;" "&amp;O5782</f>
        <v>61410 1150</v>
      </c>
      <c r="R5782" s="346" t="str">
        <f aca="false">N5782&amp;" "&amp;M5782&amp;" "&amp;O5782</f>
        <v>61410 2 1150</v>
      </c>
    </row>
    <row r="5783" customFormat="false" ht="11.25" hidden="false" customHeight="true" outlineLevel="0" collapsed="false">
      <c r="K5783" s="0" t="n">
        <v>2015</v>
      </c>
      <c r="L5783" s="0" t="n">
        <v>116</v>
      </c>
      <c r="M5783" s="0" t="n">
        <v>3</v>
      </c>
      <c r="N5783" s="0" t="n">
        <v>61100</v>
      </c>
      <c r="O5783" s="0" t="n">
        <v>1120</v>
      </c>
      <c r="P5783" s="346" t="n">
        <v>69.35</v>
      </c>
      <c r="Q5783" s="346" t="str">
        <f aca="false">N5783&amp;" "&amp;O5783</f>
        <v>61100 1120</v>
      </c>
      <c r="R5783" s="346" t="str">
        <f aca="false">N5783&amp;" "&amp;M5783&amp;" "&amp;O5783</f>
        <v>61100 3 1120</v>
      </c>
    </row>
    <row r="5784" customFormat="false" ht="11.25" hidden="false" customHeight="true" outlineLevel="0" collapsed="false">
      <c r="K5784" s="0" t="n">
        <v>2015</v>
      </c>
      <c r="L5784" s="0" t="n">
        <v>116</v>
      </c>
      <c r="M5784" s="0" t="n">
        <v>3</v>
      </c>
      <c r="N5784" s="0" t="n">
        <v>61100</v>
      </c>
      <c r="O5784" s="0" t="n">
        <v>1151</v>
      </c>
      <c r="P5784" s="346" t="n">
        <v>8</v>
      </c>
      <c r="Q5784" s="346" t="str">
        <f aca="false">N5784&amp;" "&amp;O5784</f>
        <v>61100 1151</v>
      </c>
      <c r="R5784" s="346" t="str">
        <f aca="false">N5784&amp;" "&amp;M5784&amp;" "&amp;O5784</f>
        <v>61100 3 1151</v>
      </c>
    </row>
    <row r="5785" customFormat="false" ht="11.25" hidden="false" customHeight="true" outlineLevel="0" collapsed="false">
      <c r="K5785" s="0" t="n">
        <v>2015</v>
      </c>
      <c r="L5785" s="0" t="n">
        <v>116</v>
      </c>
      <c r="M5785" s="0" t="n">
        <v>3</v>
      </c>
      <c r="N5785" s="0" t="n">
        <v>61100</v>
      </c>
      <c r="O5785" s="0" t="n">
        <v>1520</v>
      </c>
      <c r="P5785" s="346" t="n">
        <v>14.72</v>
      </c>
      <c r="Q5785" s="346" t="str">
        <f aca="false">N5785&amp;" "&amp;O5785</f>
        <v>61100 1520</v>
      </c>
      <c r="R5785" s="346" t="str">
        <f aca="false">N5785&amp;" "&amp;M5785&amp;" "&amp;O5785</f>
        <v>61100 3 1520</v>
      </c>
    </row>
    <row r="5786" customFormat="false" ht="11.25" hidden="false" customHeight="true" outlineLevel="0" collapsed="false">
      <c r="K5786" s="0" t="n">
        <v>2015</v>
      </c>
      <c r="L5786" s="0" t="n">
        <v>116</v>
      </c>
      <c r="M5786" s="0" t="n">
        <v>3</v>
      </c>
      <c r="N5786" s="0" t="n">
        <v>61210</v>
      </c>
      <c r="O5786" s="0" t="n">
        <v>1120</v>
      </c>
      <c r="P5786" s="346" t="n">
        <v>4</v>
      </c>
      <c r="Q5786" s="346" t="str">
        <f aca="false">N5786&amp;" "&amp;O5786</f>
        <v>61210 1120</v>
      </c>
      <c r="R5786" s="346" t="str">
        <f aca="false">N5786&amp;" "&amp;M5786&amp;" "&amp;O5786</f>
        <v>61210 3 1120</v>
      </c>
    </row>
    <row r="5787" customFormat="false" ht="11.25" hidden="false" customHeight="true" outlineLevel="0" collapsed="false">
      <c r="K5787" s="0" t="n">
        <v>2015</v>
      </c>
      <c r="L5787" s="0" t="n">
        <v>116</v>
      </c>
      <c r="M5787" s="0" t="n">
        <v>3</v>
      </c>
      <c r="N5787" s="0" t="n">
        <v>61210</v>
      </c>
      <c r="O5787" s="0" t="n">
        <v>1140</v>
      </c>
      <c r="P5787" s="346" t="n">
        <v>1.3</v>
      </c>
      <c r="Q5787" s="346" t="str">
        <f aca="false">N5787&amp;" "&amp;O5787</f>
        <v>61210 1140</v>
      </c>
      <c r="R5787" s="346" t="str">
        <f aca="false">N5787&amp;" "&amp;M5787&amp;" "&amp;O5787</f>
        <v>61210 3 1140</v>
      </c>
    </row>
    <row r="5788" customFormat="false" ht="11.25" hidden="false" customHeight="true" outlineLevel="0" collapsed="false">
      <c r="K5788" s="0" t="n">
        <v>2015</v>
      </c>
      <c r="L5788" s="0" t="n">
        <v>116</v>
      </c>
      <c r="M5788" s="0" t="n">
        <v>3</v>
      </c>
      <c r="N5788" s="0" t="n">
        <v>61210</v>
      </c>
      <c r="O5788" s="0" t="n">
        <v>1150</v>
      </c>
      <c r="P5788" s="346" t="n">
        <v>1</v>
      </c>
      <c r="Q5788" s="346" t="str">
        <f aca="false">N5788&amp;" "&amp;O5788</f>
        <v>61210 1150</v>
      </c>
      <c r="R5788" s="346" t="str">
        <f aca="false">N5788&amp;" "&amp;M5788&amp;" "&amp;O5788</f>
        <v>61210 3 1150</v>
      </c>
    </row>
    <row r="5789" customFormat="false" ht="11.25" hidden="false" customHeight="true" outlineLevel="0" collapsed="false">
      <c r="K5789" s="0" t="n">
        <v>2015</v>
      </c>
      <c r="L5789" s="0" t="n">
        <v>116</v>
      </c>
      <c r="M5789" s="0" t="n">
        <v>3</v>
      </c>
      <c r="N5789" s="0" t="n">
        <v>61230</v>
      </c>
      <c r="O5789" s="0" t="n">
        <v>1120</v>
      </c>
      <c r="P5789" s="346" t="n">
        <v>0.41</v>
      </c>
      <c r="Q5789" s="346" t="str">
        <f aca="false">N5789&amp;" "&amp;O5789</f>
        <v>61230 1120</v>
      </c>
      <c r="R5789" s="346" t="str">
        <f aca="false">N5789&amp;" "&amp;M5789&amp;" "&amp;O5789</f>
        <v>61230 3 1120</v>
      </c>
    </row>
    <row r="5790" customFormat="false" ht="11.25" hidden="false" customHeight="true" outlineLevel="0" collapsed="false">
      <c r="K5790" s="0" t="n">
        <v>2015</v>
      </c>
      <c r="L5790" s="0" t="n">
        <v>116</v>
      </c>
      <c r="M5790" s="0" t="n">
        <v>3</v>
      </c>
      <c r="N5790" s="0" t="n">
        <v>61310</v>
      </c>
      <c r="O5790" s="0" t="n">
        <v>1110</v>
      </c>
      <c r="P5790" s="346" t="n">
        <v>1.2</v>
      </c>
      <c r="Q5790" s="346" t="str">
        <f aca="false">N5790&amp;" "&amp;O5790</f>
        <v>61310 1110</v>
      </c>
      <c r="R5790" s="346" t="str">
        <f aca="false">N5790&amp;" "&amp;M5790&amp;" "&amp;O5790</f>
        <v>61310 3 1110</v>
      </c>
    </row>
    <row r="5791" customFormat="false" ht="11.25" hidden="false" customHeight="true" outlineLevel="0" collapsed="false">
      <c r="K5791" s="0" t="n">
        <v>2015</v>
      </c>
      <c r="L5791" s="0" t="n">
        <v>116</v>
      </c>
      <c r="M5791" s="0" t="n">
        <v>3</v>
      </c>
      <c r="N5791" s="0" t="n">
        <v>61310</v>
      </c>
      <c r="O5791" s="0" t="n">
        <v>1120</v>
      </c>
      <c r="P5791" s="346" t="n">
        <v>0.4</v>
      </c>
      <c r="Q5791" s="346" t="str">
        <f aca="false">N5791&amp;" "&amp;O5791</f>
        <v>61310 1120</v>
      </c>
      <c r="R5791" s="346" t="str">
        <f aca="false">N5791&amp;" "&amp;M5791&amp;" "&amp;O5791</f>
        <v>61310 3 1120</v>
      </c>
    </row>
    <row r="5792" customFormat="false" ht="11.25" hidden="false" customHeight="true" outlineLevel="0" collapsed="false">
      <c r="K5792" s="0" t="n">
        <v>2015</v>
      </c>
      <c r="L5792" s="0" t="n">
        <v>116</v>
      </c>
      <c r="M5792" s="0" t="n">
        <v>3</v>
      </c>
      <c r="N5792" s="0" t="n">
        <v>61310</v>
      </c>
      <c r="O5792" s="0" t="n">
        <v>1150</v>
      </c>
      <c r="P5792" s="346" t="n">
        <v>1.2</v>
      </c>
      <c r="Q5792" s="346" t="str">
        <f aca="false">N5792&amp;" "&amp;O5792</f>
        <v>61310 1150</v>
      </c>
      <c r="R5792" s="346" t="str">
        <f aca="false">N5792&amp;" "&amp;M5792&amp;" "&amp;O5792</f>
        <v>61310 3 1150</v>
      </c>
    </row>
    <row r="5793" customFormat="false" ht="11.25" hidden="false" customHeight="true" outlineLevel="0" collapsed="false">
      <c r="K5793" s="0" t="n">
        <v>2015</v>
      </c>
      <c r="L5793" s="0" t="n">
        <v>116</v>
      </c>
      <c r="M5793" s="0" t="n">
        <v>3</v>
      </c>
      <c r="N5793" s="0" t="n">
        <v>61320</v>
      </c>
      <c r="O5793" s="0" t="n">
        <v>1122</v>
      </c>
      <c r="P5793" s="346" t="n">
        <v>1</v>
      </c>
      <c r="Q5793" s="346" t="str">
        <f aca="false">N5793&amp;" "&amp;O5793</f>
        <v>61320 1122</v>
      </c>
      <c r="R5793" s="346" t="str">
        <f aca="false">N5793&amp;" "&amp;M5793&amp;" "&amp;O5793</f>
        <v>61320 3 1122</v>
      </c>
    </row>
    <row r="5794" customFormat="false" ht="11.25" hidden="false" customHeight="true" outlineLevel="0" collapsed="false">
      <c r="K5794" s="0" t="n">
        <v>2015</v>
      </c>
      <c r="L5794" s="0" t="n">
        <v>116</v>
      </c>
      <c r="M5794" s="0" t="n">
        <v>3</v>
      </c>
      <c r="N5794" s="0" t="n">
        <v>61410</v>
      </c>
      <c r="O5794" s="0" t="n">
        <v>1126</v>
      </c>
      <c r="P5794" s="346" t="n">
        <v>1</v>
      </c>
      <c r="Q5794" s="346" t="str">
        <f aca="false">N5794&amp;" "&amp;O5794</f>
        <v>61410 1126</v>
      </c>
      <c r="R5794" s="346" t="str">
        <f aca="false">N5794&amp;" "&amp;M5794&amp;" "&amp;O5794</f>
        <v>61410 3 1126</v>
      </c>
    </row>
    <row r="5795" customFormat="false" ht="11.25" hidden="false" customHeight="true" outlineLevel="0" collapsed="false">
      <c r="K5795" s="0" t="n">
        <v>2015</v>
      </c>
      <c r="L5795" s="0" t="n">
        <v>116</v>
      </c>
      <c r="M5795" s="0" t="n">
        <v>3</v>
      </c>
      <c r="N5795" s="0" t="n">
        <v>61410</v>
      </c>
      <c r="O5795" s="0" t="n">
        <v>1127</v>
      </c>
      <c r="P5795" s="346" t="n">
        <v>1</v>
      </c>
      <c r="Q5795" s="346" t="str">
        <f aca="false">N5795&amp;" "&amp;O5795</f>
        <v>61410 1127</v>
      </c>
      <c r="R5795" s="346" t="str">
        <f aca="false">N5795&amp;" "&amp;M5795&amp;" "&amp;O5795</f>
        <v>61410 3 1127</v>
      </c>
    </row>
    <row r="5796" customFormat="false" ht="11.25" hidden="false" customHeight="true" outlineLevel="0" collapsed="false">
      <c r="K5796" s="0" t="n">
        <v>2015</v>
      </c>
      <c r="L5796" s="0" t="n">
        <v>116</v>
      </c>
      <c r="M5796" s="0" t="n">
        <v>3</v>
      </c>
      <c r="N5796" s="0" t="n">
        <v>61410</v>
      </c>
      <c r="O5796" s="0" t="n">
        <v>1150</v>
      </c>
      <c r="P5796" s="346" t="n">
        <v>4</v>
      </c>
      <c r="Q5796" s="346" t="str">
        <f aca="false">N5796&amp;" "&amp;O5796</f>
        <v>61410 1150</v>
      </c>
      <c r="R5796" s="346" t="str">
        <f aca="false">N5796&amp;" "&amp;M5796&amp;" "&amp;O5796</f>
        <v>61410 3 1150</v>
      </c>
    </row>
    <row r="5797" customFormat="false" ht="11.25" hidden="false" customHeight="true" outlineLevel="0" collapsed="false">
      <c r="K5797" s="0" t="n">
        <v>2015</v>
      </c>
      <c r="L5797" s="0" t="n">
        <v>116</v>
      </c>
      <c r="M5797" s="0" t="n">
        <v>9</v>
      </c>
      <c r="N5797" s="0" t="n">
        <v>61100</v>
      </c>
      <c r="O5797" s="0" t="n">
        <v>1120</v>
      </c>
      <c r="P5797" s="346" t="n">
        <v>14.28</v>
      </c>
      <c r="Q5797" s="346" t="str">
        <f aca="false">N5797&amp;" "&amp;O5797</f>
        <v>61100 1120</v>
      </c>
      <c r="R5797" s="346" t="str">
        <f aca="false">N5797&amp;" "&amp;M5797&amp;" "&amp;O5797</f>
        <v>61100 9 1120</v>
      </c>
    </row>
    <row r="5798" customFormat="false" ht="11.25" hidden="false" customHeight="true" outlineLevel="0" collapsed="false">
      <c r="K5798" s="0" t="n">
        <v>2015</v>
      </c>
      <c r="L5798" s="0" t="n">
        <v>116</v>
      </c>
      <c r="M5798" s="0" t="n">
        <v>9</v>
      </c>
      <c r="N5798" s="0" t="n">
        <v>61100</v>
      </c>
      <c r="O5798" s="0" t="n">
        <v>1150</v>
      </c>
      <c r="P5798" s="346" t="n">
        <v>1</v>
      </c>
      <c r="Q5798" s="346" t="str">
        <f aca="false">N5798&amp;" "&amp;O5798</f>
        <v>61100 1150</v>
      </c>
      <c r="R5798" s="346" t="str">
        <f aca="false">N5798&amp;" "&amp;M5798&amp;" "&amp;O5798</f>
        <v>61100 9 1150</v>
      </c>
    </row>
    <row r="5799" customFormat="false" ht="11.25" hidden="false" customHeight="true" outlineLevel="0" collapsed="false">
      <c r="K5799" s="0" t="n">
        <v>2015</v>
      </c>
      <c r="L5799" s="0" t="n">
        <v>116</v>
      </c>
      <c r="M5799" s="0" t="n">
        <v>9</v>
      </c>
      <c r="N5799" s="0" t="n">
        <v>61100</v>
      </c>
      <c r="O5799" s="0" t="n">
        <v>1151</v>
      </c>
      <c r="P5799" s="346" t="n">
        <v>8</v>
      </c>
      <c r="Q5799" s="346" t="str">
        <f aca="false">N5799&amp;" "&amp;O5799</f>
        <v>61100 1151</v>
      </c>
      <c r="R5799" s="346" t="str">
        <f aca="false">N5799&amp;" "&amp;M5799&amp;" "&amp;O5799</f>
        <v>61100 9 1151</v>
      </c>
    </row>
    <row r="5800" customFormat="false" ht="11.25" hidden="false" customHeight="true" outlineLevel="0" collapsed="false">
      <c r="K5800" s="0" t="n">
        <v>2015</v>
      </c>
      <c r="L5800" s="0" t="n">
        <v>116</v>
      </c>
      <c r="M5800" s="0" t="n">
        <v>9</v>
      </c>
      <c r="N5800" s="0" t="n">
        <v>61100</v>
      </c>
      <c r="O5800" s="0" t="n">
        <v>1520</v>
      </c>
      <c r="P5800" s="346" t="n">
        <v>0.95</v>
      </c>
      <c r="Q5800" s="346" t="str">
        <f aca="false">N5800&amp;" "&amp;O5800</f>
        <v>61100 1520</v>
      </c>
      <c r="R5800" s="346" t="str">
        <f aca="false">N5800&amp;" "&amp;M5800&amp;" "&amp;O5800</f>
        <v>61100 9 1520</v>
      </c>
    </row>
    <row r="5801" customFormat="false" ht="11.25" hidden="false" customHeight="true" outlineLevel="0" collapsed="false">
      <c r="K5801" s="0" t="n">
        <v>2015</v>
      </c>
      <c r="L5801" s="0" t="n">
        <v>116</v>
      </c>
      <c r="M5801" s="0" t="n">
        <v>9</v>
      </c>
      <c r="N5801" s="0" t="n">
        <v>62100</v>
      </c>
      <c r="O5801" s="0" t="n">
        <v>1110</v>
      </c>
      <c r="P5801" s="346" t="n">
        <v>2</v>
      </c>
      <c r="Q5801" s="346" t="str">
        <f aca="false">N5801&amp;" "&amp;O5801</f>
        <v>62100 1110</v>
      </c>
      <c r="R5801" s="346" t="str">
        <f aca="false">N5801&amp;" "&amp;M5801&amp;" "&amp;O5801</f>
        <v>62100 9 1110</v>
      </c>
    </row>
    <row r="5802" customFormat="false" ht="11.25" hidden="false" customHeight="true" outlineLevel="0" collapsed="false">
      <c r="K5802" s="0" t="n">
        <v>2015</v>
      </c>
      <c r="L5802" s="0" t="n">
        <v>116</v>
      </c>
      <c r="M5802" s="0" t="n">
        <v>9</v>
      </c>
      <c r="N5802" s="0" t="n">
        <v>62100</v>
      </c>
      <c r="O5802" s="0" t="n">
        <v>1111</v>
      </c>
      <c r="P5802" s="346" t="n">
        <v>5</v>
      </c>
      <c r="Q5802" s="346" t="str">
        <f aca="false">N5802&amp;" "&amp;O5802</f>
        <v>62100 1111</v>
      </c>
      <c r="R5802" s="346" t="str">
        <f aca="false">N5802&amp;" "&amp;M5802&amp;" "&amp;O5802</f>
        <v>62100 9 1111</v>
      </c>
    </row>
    <row r="5803" customFormat="false" ht="11.25" hidden="false" customHeight="true" outlineLevel="0" collapsed="false">
      <c r="K5803" s="0" t="n">
        <v>2015</v>
      </c>
      <c r="L5803" s="0" t="n">
        <v>117</v>
      </c>
      <c r="M5803" s="0" t="n">
        <v>3</v>
      </c>
      <c r="N5803" s="0" t="n">
        <v>61410</v>
      </c>
      <c r="O5803" s="0" t="n">
        <v>1150</v>
      </c>
      <c r="P5803" s="346" t="n">
        <v>48.7</v>
      </c>
      <c r="Q5803" s="346" t="str">
        <f aca="false">N5803&amp;" "&amp;O5803</f>
        <v>61410 1150</v>
      </c>
      <c r="R5803" s="346" t="str">
        <f aca="false">N5803&amp;" "&amp;M5803&amp;" "&amp;O5803</f>
        <v>61410 3 1150</v>
      </c>
    </row>
    <row r="5804" customFormat="false" ht="11.25" hidden="false" customHeight="true" outlineLevel="0" collapsed="false">
      <c r="K5804" s="0" t="n">
        <v>2015</v>
      </c>
      <c r="L5804" s="0" t="n">
        <v>117</v>
      </c>
      <c r="M5804" s="0" t="n">
        <v>9</v>
      </c>
      <c r="N5804" s="0" t="n">
        <v>61100</v>
      </c>
      <c r="O5804" s="0" t="n">
        <v>1110</v>
      </c>
      <c r="P5804" s="346" t="n">
        <v>6.75</v>
      </c>
      <c r="Q5804" s="346" t="str">
        <f aca="false">N5804&amp;" "&amp;O5804</f>
        <v>61100 1110</v>
      </c>
      <c r="R5804" s="346" t="str">
        <f aca="false">N5804&amp;" "&amp;M5804&amp;" "&amp;O5804</f>
        <v>61100 9 1110</v>
      </c>
    </row>
    <row r="5805" customFormat="false" ht="11.25" hidden="false" customHeight="true" outlineLevel="0" collapsed="false">
      <c r="K5805" s="0" t="n">
        <v>2015</v>
      </c>
      <c r="L5805" s="0" t="n">
        <v>117</v>
      </c>
      <c r="M5805" s="0" t="n">
        <v>9</v>
      </c>
      <c r="N5805" s="0" t="n">
        <v>61100</v>
      </c>
      <c r="O5805" s="0" t="n">
        <v>1120</v>
      </c>
      <c r="P5805" s="346" t="n">
        <v>88</v>
      </c>
      <c r="Q5805" s="346" t="str">
        <f aca="false">N5805&amp;" "&amp;O5805</f>
        <v>61100 1120</v>
      </c>
      <c r="R5805" s="346" t="str">
        <f aca="false">N5805&amp;" "&amp;M5805&amp;" "&amp;O5805</f>
        <v>61100 9 1120</v>
      </c>
    </row>
    <row r="5806" customFormat="false" ht="11.25" hidden="false" customHeight="true" outlineLevel="0" collapsed="false">
      <c r="K5806" s="0" t="n">
        <v>2015</v>
      </c>
      <c r="L5806" s="0" t="n">
        <v>117</v>
      </c>
      <c r="M5806" s="0" t="n">
        <v>9</v>
      </c>
      <c r="N5806" s="0" t="n">
        <v>61100</v>
      </c>
      <c r="O5806" s="0" t="n">
        <v>1140</v>
      </c>
      <c r="P5806" s="346" t="n">
        <v>3</v>
      </c>
      <c r="Q5806" s="346" t="str">
        <f aca="false">N5806&amp;" "&amp;O5806</f>
        <v>61100 1140</v>
      </c>
      <c r="R5806" s="346" t="str">
        <f aca="false">N5806&amp;" "&amp;M5806&amp;" "&amp;O5806</f>
        <v>61100 9 1140</v>
      </c>
    </row>
    <row r="5807" customFormat="false" ht="11.25" hidden="false" customHeight="true" outlineLevel="0" collapsed="false">
      <c r="K5807" s="0" t="n">
        <v>2015</v>
      </c>
      <c r="L5807" s="0" t="n">
        <v>117</v>
      </c>
      <c r="M5807" s="0" t="n">
        <v>9</v>
      </c>
      <c r="N5807" s="0" t="n">
        <v>61100</v>
      </c>
      <c r="O5807" s="0" t="n">
        <v>1150</v>
      </c>
      <c r="P5807" s="346" t="n">
        <v>9.5</v>
      </c>
      <c r="Q5807" s="346" t="str">
        <f aca="false">N5807&amp;" "&amp;O5807</f>
        <v>61100 1150</v>
      </c>
      <c r="R5807" s="346" t="str">
        <f aca="false">N5807&amp;" "&amp;M5807&amp;" "&amp;O5807</f>
        <v>61100 9 1150</v>
      </c>
    </row>
    <row r="5808" customFormat="false" ht="11.25" hidden="false" customHeight="true" outlineLevel="0" collapsed="false">
      <c r="K5808" s="0" t="n">
        <v>2015</v>
      </c>
      <c r="L5808" s="0" t="n">
        <v>117</v>
      </c>
      <c r="M5808" s="0" t="n">
        <v>9</v>
      </c>
      <c r="N5808" s="0" t="n">
        <v>61100</v>
      </c>
      <c r="O5808" s="0" t="n">
        <v>1151</v>
      </c>
      <c r="P5808" s="346" t="n">
        <v>79</v>
      </c>
      <c r="Q5808" s="346" t="str">
        <f aca="false">N5808&amp;" "&amp;O5808</f>
        <v>61100 1151</v>
      </c>
      <c r="R5808" s="346" t="str">
        <f aca="false">N5808&amp;" "&amp;M5808&amp;" "&amp;O5808</f>
        <v>61100 9 1151</v>
      </c>
    </row>
    <row r="5809" customFormat="false" ht="11.25" hidden="false" customHeight="true" outlineLevel="0" collapsed="false">
      <c r="K5809" s="0" t="n">
        <v>2015</v>
      </c>
      <c r="L5809" s="0" t="n">
        <v>117</v>
      </c>
      <c r="M5809" s="0" t="n">
        <v>9</v>
      </c>
      <c r="N5809" s="0" t="n">
        <v>62100</v>
      </c>
      <c r="O5809" s="0" t="n">
        <v>1110</v>
      </c>
      <c r="P5809" s="346" t="n">
        <v>6</v>
      </c>
      <c r="Q5809" s="346" t="str">
        <f aca="false">N5809&amp;" "&amp;O5809</f>
        <v>62100 1110</v>
      </c>
      <c r="R5809" s="346" t="str">
        <f aca="false">N5809&amp;" "&amp;M5809&amp;" "&amp;O5809</f>
        <v>62100 9 1110</v>
      </c>
    </row>
    <row r="5810" customFormat="false" ht="11.25" hidden="false" customHeight="true" outlineLevel="0" collapsed="false">
      <c r="K5810" s="0" t="n">
        <v>2015</v>
      </c>
      <c r="L5810" s="0" t="n">
        <v>117</v>
      </c>
      <c r="M5810" s="0" t="n">
        <v>9</v>
      </c>
      <c r="N5810" s="0" t="n">
        <v>62100</v>
      </c>
      <c r="O5810" s="0" t="n">
        <v>1111</v>
      </c>
      <c r="P5810" s="346" t="n">
        <v>7</v>
      </c>
      <c r="Q5810" s="346" t="str">
        <f aca="false">N5810&amp;" "&amp;O5810</f>
        <v>62100 1111</v>
      </c>
      <c r="R5810" s="346" t="str">
        <f aca="false">N5810&amp;" "&amp;M5810&amp;" "&amp;O5810</f>
        <v>62100 9 1111</v>
      </c>
    </row>
    <row r="5811" customFormat="false" ht="11.25" hidden="false" customHeight="true" outlineLevel="0" collapsed="false">
      <c r="K5811" s="0" t="n">
        <v>2015</v>
      </c>
      <c r="L5811" s="0" t="n">
        <v>117</v>
      </c>
      <c r="M5811" s="0" t="n">
        <v>9</v>
      </c>
      <c r="N5811" s="0" t="n">
        <v>62100</v>
      </c>
      <c r="O5811" s="0" t="n">
        <v>1112</v>
      </c>
      <c r="P5811" s="346" t="n">
        <v>1</v>
      </c>
      <c r="Q5811" s="346" t="str">
        <f aca="false">N5811&amp;" "&amp;O5811</f>
        <v>62100 1112</v>
      </c>
      <c r="R5811" s="346" t="str">
        <f aca="false">N5811&amp;" "&amp;M5811&amp;" "&amp;O5811</f>
        <v>62100 9 1112</v>
      </c>
    </row>
    <row r="5812" customFormat="false" ht="11.25" hidden="false" customHeight="true" outlineLevel="0" collapsed="false">
      <c r="K5812" s="0" t="n">
        <v>2015</v>
      </c>
      <c r="L5812" s="0" t="n">
        <v>117</v>
      </c>
      <c r="M5812" s="0" t="n">
        <v>9</v>
      </c>
      <c r="N5812" s="0" t="n">
        <v>62100</v>
      </c>
      <c r="O5812" s="0" t="n">
        <v>1113</v>
      </c>
      <c r="P5812" s="346" t="n">
        <v>2</v>
      </c>
      <c r="Q5812" s="346" t="str">
        <f aca="false">N5812&amp;" "&amp;O5812</f>
        <v>62100 1113</v>
      </c>
      <c r="R5812" s="346" t="str">
        <f aca="false">N5812&amp;" "&amp;M5812&amp;" "&amp;O5812</f>
        <v>62100 9 1113</v>
      </c>
    </row>
    <row r="5813" customFormat="false" ht="11.25" hidden="false" customHeight="true" outlineLevel="0" collapsed="false">
      <c r="K5813" s="0" t="n">
        <v>2015</v>
      </c>
      <c r="L5813" s="0" t="n">
        <v>117</v>
      </c>
      <c r="M5813" s="0" t="n">
        <v>9</v>
      </c>
      <c r="N5813" s="0" t="n">
        <v>62100</v>
      </c>
      <c r="O5813" s="0" t="n">
        <v>1130</v>
      </c>
      <c r="P5813" s="346" t="n">
        <v>29</v>
      </c>
      <c r="Q5813" s="346" t="str">
        <f aca="false">N5813&amp;" "&amp;O5813</f>
        <v>62100 1130</v>
      </c>
      <c r="R5813" s="346" t="str">
        <f aca="false">N5813&amp;" "&amp;M5813&amp;" "&amp;O5813</f>
        <v>62100 9 1130</v>
      </c>
    </row>
    <row r="5814" customFormat="false" ht="11.25" hidden="false" customHeight="true" outlineLevel="0" collapsed="false">
      <c r="K5814" s="0" t="n">
        <v>2015</v>
      </c>
      <c r="L5814" s="0" t="n">
        <v>117</v>
      </c>
      <c r="M5814" s="0" t="n">
        <v>9</v>
      </c>
      <c r="N5814" s="0" t="n">
        <v>62100</v>
      </c>
      <c r="O5814" s="0" t="n">
        <v>1140</v>
      </c>
      <c r="P5814" s="346" t="n">
        <v>14</v>
      </c>
      <c r="Q5814" s="346" t="str">
        <f aca="false">N5814&amp;" "&amp;O5814</f>
        <v>62100 1140</v>
      </c>
      <c r="R5814" s="346" t="str">
        <f aca="false">N5814&amp;" "&amp;M5814&amp;" "&amp;O5814</f>
        <v>62100 9 1140</v>
      </c>
    </row>
    <row r="5815" customFormat="false" ht="11.25" hidden="false" customHeight="true" outlineLevel="0" collapsed="false">
      <c r="K5815" s="0" t="n">
        <v>2015</v>
      </c>
      <c r="L5815" s="0" t="n">
        <v>117</v>
      </c>
      <c r="M5815" s="0" t="n">
        <v>9</v>
      </c>
      <c r="N5815" s="0" t="n">
        <v>62100</v>
      </c>
      <c r="O5815" s="0" t="n">
        <v>1150</v>
      </c>
      <c r="P5815" s="346" t="n">
        <v>16.5</v>
      </c>
      <c r="Q5815" s="346" t="str">
        <f aca="false">N5815&amp;" "&amp;O5815</f>
        <v>62100 1150</v>
      </c>
      <c r="R5815" s="346" t="str">
        <f aca="false">N5815&amp;" "&amp;M5815&amp;" "&amp;O5815</f>
        <v>62100 9 1150</v>
      </c>
    </row>
    <row r="5816" customFormat="false" ht="11.25" hidden="false" customHeight="true" outlineLevel="0" collapsed="false">
      <c r="K5816" s="0" t="n">
        <v>2015</v>
      </c>
      <c r="L5816" s="0" t="n">
        <v>117</v>
      </c>
      <c r="M5816" s="0" t="n">
        <v>9</v>
      </c>
      <c r="N5816" s="0" t="n">
        <v>62200</v>
      </c>
      <c r="O5816" s="0" t="n">
        <v>1130</v>
      </c>
      <c r="P5816" s="346" t="n">
        <v>26</v>
      </c>
      <c r="Q5816" s="346" t="str">
        <f aca="false">N5816&amp;" "&amp;O5816</f>
        <v>62200 1130</v>
      </c>
      <c r="R5816" s="346" t="str">
        <f aca="false">N5816&amp;" "&amp;M5816&amp;" "&amp;O5816</f>
        <v>62200 9 1130</v>
      </c>
    </row>
    <row r="5817" customFormat="false" ht="11.25" hidden="false" customHeight="true" outlineLevel="0" collapsed="false">
      <c r="K5817" s="0" t="n">
        <v>2015</v>
      </c>
      <c r="L5817" s="0" t="n">
        <v>117</v>
      </c>
      <c r="M5817" s="0" t="n">
        <v>9</v>
      </c>
      <c r="N5817" s="0" t="n">
        <v>62200</v>
      </c>
      <c r="O5817" s="0" t="n">
        <v>1131</v>
      </c>
      <c r="P5817" s="346" t="n">
        <v>55</v>
      </c>
      <c r="Q5817" s="346" t="str">
        <f aca="false">N5817&amp;" "&amp;O5817</f>
        <v>62200 1131</v>
      </c>
      <c r="R5817" s="346" t="str">
        <f aca="false">N5817&amp;" "&amp;M5817&amp;" "&amp;O5817</f>
        <v>62200 9 1131</v>
      </c>
    </row>
    <row r="5818" customFormat="false" ht="11.25" hidden="false" customHeight="true" outlineLevel="0" collapsed="false">
      <c r="K5818" s="0" t="n">
        <v>2015</v>
      </c>
      <c r="L5818" s="0" t="n">
        <v>117</v>
      </c>
      <c r="M5818" s="0" t="n">
        <v>9</v>
      </c>
      <c r="N5818" s="0" t="n">
        <v>65000</v>
      </c>
      <c r="O5818" s="0" t="n">
        <v>1130</v>
      </c>
      <c r="P5818" s="346" t="n">
        <v>1</v>
      </c>
      <c r="Q5818" s="346" t="str">
        <f aca="false">N5818&amp;" "&amp;O5818</f>
        <v>65000 1130</v>
      </c>
      <c r="R5818" s="346" t="str">
        <f aca="false">N5818&amp;" "&amp;M5818&amp;" "&amp;O5818</f>
        <v>65000 9 1130</v>
      </c>
    </row>
    <row r="5819" customFormat="false" ht="11.25" hidden="false" customHeight="true" outlineLevel="0" collapsed="false">
      <c r="K5819" s="0" t="n">
        <v>2015</v>
      </c>
      <c r="L5819" s="0" t="n">
        <v>117</v>
      </c>
      <c r="M5819" s="0" t="n">
        <v>9</v>
      </c>
      <c r="N5819" s="0" t="n">
        <v>65000</v>
      </c>
      <c r="O5819" s="0" t="n">
        <v>1150</v>
      </c>
      <c r="P5819" s="346" t="n">
        <v>3</v>
      </c>
      <c r="Q5819" s="346" t="str">
        <f aca="false">N5819&amp;" "&amp;O5819</f>
        <v>65000 1150</v>
      </c>
      <c r="R5819" s="346" t="str">
        <f aca="false">N5819&amp;" "&amp;M5819&amp;" "&amp;O5819</f>
        <v>65000 9 1150</v>
      </c>
    </row>
    <row r="5820" customFormat="false" ht="11.25" hidden="false" customHeight="true" outlineLevel="0" collapsed="false">
      <c r="K5820" s="0" t="n">
        <v>2015</v>
      </c>
      <c r="L5820" s="0" t="n">
        <v>117</v>
      </c>
      <c r="M5820" s="0" t="n">
        <v>9</v>
      </c>
      <c r="N5820" s="0" t="n">
        <v>62200</v>
      </c>
      <c r="O5820" s="0" t="n">
        <v>1140</v>
      </c>
      <c r="P5820" s="346" t="n">
        <v>7.75</v>
      </c>
      <c r="Q5820" s="346" t="str">
        <f aca="false">N5820&amp;" "&amp;O5820</f>
        <v>62200 1140</v>
      </c>
      <c r="R5820" s="346" t="str">
        <f aca="false">N5820&amp;" "&amp;M5820&amp;" "&amp;O5820</f>
        <v>62200 9 1140</v>
      </c>
    </row>
    <row r="5821" customFormat="false" ht="11.25" hidden="false" customHeight="true" outlineLevel="0" collapsed="false">
      <c r="K5821" s="0" t="n">
        <v>2015</v>
      </c>
      <c r="L5821" s="0" t="n">
        <v>117</v>
      </c>
      <c r="M5821" s="0" t="n">
        <v>9</v>
      </c>
      <c r="N5821" s="0" t="n">
        <v>62200</v>
      </c>
      <c r="O5821" s="0" t="n">
        <v>1150</v>
      </c>
      <c r="P5821" s="346" t="n">
        <v>5</v>
      </c>
      <c r="Q5821" s="346" t="str">
        <f aca="false">N5821&amp;" "&amp;O5821</f>
        <v>62200 1150</v>
      </c>
      <c r="R5821" s="346" t="str">
        <f aca="false">N5821&amp;" "&amp;M5821&amp;" "&amp;O5821</f>
        <v>62200 9 1150</v>
      </c>
    </row>
    <row r="5822" customFormat="false" ht="11.25" hidden="false" customHeight="true" outlineLevel="0" collapsed="false">
      <c r="K5822" s="0" t="n">
        <v>2015</v>
      </c>
      <c r="L5822" s="0" t="n">
        <v>117</v>
      </c>
      <c r="M5822" s="0" t="n">
        <v>9</v>
      </c>
      <c r="N5822" s="0" t="n">
        <v>63000</v>
      </c>
      <c r="O5822" s="0" t="n">
        <v>1110</v>
      </c>
      <c r="P5822" s="346" t="n">
        <v>1</v>
      </c>
      <c r="Q5822" s="346" t="str">
        <f aca="false">N5822&amp;" "&amp;O5822</f>
        <v>63000 1110</v>
      </c>
      <c r="R5822" s="346" t="str">
        <f aca="false">N5822&amp;" "&amp;M5822&amp;" "&amp;O5822</f>
        <v>63000 9 1110</v>
      </c>
    </row>
    <row r="5823" customFormat="false" ht="11.25" hidden="false" customHeight="true" outlineLevel="0" collapsed="false">
      <c r="K5823" s="0" t="n">
        <v>2015</v>
      </c>
      <c r="L5823" s="0" t="n">
        <v>117</v>
      </c>
      <c r="M5823" s="0" t="n">
        <v>9</v>
      </c>
      <c r="N5823" s="0" t="n">
        <v>63000</v>
      </c>
      <c r="O5823" s="0" t="n">
        <v>1130</v>
      </c>
      <c r="P5823" s="346" t="n">
        <v>8</v>
      </c>
      <c r="Q5823" s="346" t="str">
        <f aca="false">N5823&amp;" "&amp;O5823</f>
        <v>63000 1130</v>
      </c>
      <c r="R5823" s="346" t="str">
        <f aca="false">N5823&amp;" "&amp;M5823&amp;" "&amp;O5823</f>
        <v>63000 9 1130</v>
      </c>
    </row>
    <row r="5824" customFormat="false" ht="11.25" hidden="false" customHeight="true" outlineLevel="0" collapsed="false">
      <c r="K5824" s="0" t="n">
        <v>2015</v>
      </c>
      <c r="L5824" s="0" t="n">
        <v>117</v>
      </c>
      <c r="M5824" s="0" t="n">
        <v>9</v>
      </c>
      <c r="N5824" s="0" t="n">
        <v>63000</v>
      </c>
      <c r="O5824" s="0" t="n">
        <v>1140</v>
      </c>
      <c r="P5824" s="346" t="n">
        <v>9</v>
      </c>
      <c r="Q5824" s="346" t="str">
        <f aca="false">N5824&amp;" "&amp;O5824</f>
        <v>63000 1140</v>
      </c>
      <c r="R5824" s="346" t="str">
        <f aca="false">N5824&amp;" "&amp;M5824&amp;" "&amp;O5824</f>
        <v>63000 9 1140</v>
      </c>
    </row>
    <row r="5825" customFormat="false" ht="11.25" hidden="false" customHeight="true" outlineLevel="0" collapsed="false">
      <c r="K5825" s="0" t="n">
        <v>2015</v>
      </c>
      <c r="L5825" s="0" t="n">
        <v>117</v>
      </c>
      <c r="M5825" s="0" t="n">
        <v>9</v>
      </c>
      <c r="N5825" s="0" t="n">
        <v>63000</v>
      </c>
      <c r="O5825" s="0" t="n">
        <v>1150</v>
      </c>
      <c r="P5825" s="346" t="n">
        <v>4.35</v>
      </c>
      <c r="Q5825" s="346" t="str">
        <f aca="false">N5825&amp;" "&amp;O5825</f>
        <v>63000 1150</v>
      </c>
      <c r="R5825" s="346" t="str">
        <f aca="false">N5825&amp;" "&amp;M5825&amp;" "&amp;O5825</f>
        <v>63000 9 1150</v>
      </c>
    </row>
    <row r="5826" customFormat="false" ht="11.25" hidden="false" customHeight="true" outlineLevel="0" collapsed="false">
      <c r="K5826" s="0" t="n">
        <v>2015</v>
      </c>
      <c r="L5826" s="0" t="n">
        <v>117</v>
      </c>
      <c r="M5826" s="0" t="n">
        <v>9</v>
      </c>
      <c r="N5826" s="0" t="n">
        <v>63000</v>
      </c>
      <c r="O5826" s="0" t="n">
        <v>1160</v>
      </c>
      <c r="P5826" s="346" t="n">
        <v>23.25</v>
      </c>
      <c r="Q5826" s="346" t="str">
        <f aca="false">N5826&amp;" "&amp;O5826</f>
        <v>63000 1160</v>
      </c>
      <c r="R5826" s="346" t="str">
        <f aca="false">N5826&amp;" "&amp;M5826&amp;" "&amp;O5826</f>
        <v>63000 9 1160</v>
      </c>
    </row>
    <row r="5827" customFormat="false" ht="11.25" hidden="false" customHeight="true" outlineLevel="0" collapsed="false">
      <c r="K5827" s="0" t="n">
        <v>2015</v>
      </c>
      <c r="L5827" s="0" t="n">
        <v>117</v>
      </c>
      <c r="M5827" s="0" t="n">
        <v>9</v>
      </c>
      <c r="N5827" s="0" t="n">
        <v>63000</v>
      </c>
      <c r="O5827" s="0" t="n">
        <v>1170</v>
      </c>
      <c r="P5827" s="346" t="n">
        <v>309</v>
      </c>
      <c r="Q5827" s="346" t="str">
        <f aca="false">N5827&amp;" "&amp;O5827</f>
        <v>63000 1170</v>
      </c>
      <c r="R5827" s="346" t="str">
        <f aca="false">N5827&amp;" "&amp;M5827&amp;" "&amp;O5827</f>
        <v>63000 9 1170</v>
      </c>
    </row>
    <row r="5828" customFormat="false" ht="11.25" hidden="false" customHeight="true" outlineLevel="0" collapsed="false">
      <c r="K5828" s="0" t="n">
        <v>2015</v>
      </c>
      <c r="L5828" s="0" t="n">
        <v>117</v>
      </c>
      <c r="M5828" s="0" t="n">
        <v>9</v>
      </c>
      <c r="N5828" s="0" t="n">
        <v>63000</v>
      </c>
      <c r="O5828" s="0" t="n">
        <v>1190</v>
      </c>
      <c r="P5828" s="346" t="n">
        <v>99</v>
      </c>
      <c r="Q5828" s="346" t="str">
        <f aca="false">N5828&amp;" "&amp;O5828</f>
        <v>63000 1190</v>
      </c>
      <c r="R5828" s="346" t="str">
        <f aca="false">N5828&amp;" "&amp;M5828&amp;" "&amp;O5828</f>
        <v>63000 9 1190</v>
      </c>
    </row>
    <row r="5829" customFormat="false" ht="11.25" hidden="false" customHeight="true" outlineLevel="0" collapsed="false">
      <c r="K5829" s="0" t="n">
        <v>2015</v>
      </c>
      <c r="L5829" s="0" t="n">
        <v>117</v>
      </c>
      <c r="M5829" s="0" t="n">
        <v>9</v>
      </c>
      <c r="N5829" s="0" t="n">
        <v>64000</v>
      </c>
      <c r="O5829" s="0" t="n">
        <v>1110</v>
      </c>
      <c r="P5829" s="346" t="n">
        <v>1</v>
      </c>
      <c r="Q5829" s="346" t="str">
        <f aca="false">N5829&amp;" "&amp;O5829</f>
        <v>64000 1110</v>
      </c>
      <c r="R5829" s="346" t="str">
        <f aca="false">N5829&amp;" "&amp;M5829&amp;" "&amp;O5829</f>
        <v>64000 9 1110</v>
      </c>
    </row>
    <row r="5830" customFormat="false" ht="11.25" hidden="false" customHeight="true" outlineLevel="0" collapsed="false">
      <c r="K5830" s="0" t="n">
        <v>2015</v>
      </c>
      <c r="L5830" s="0" t="n">
        <v>117</v>
      </c>
      <c r="M5830" s="0" t="n">
        <v>9</v>
      </c>
      <c r="N5830" s="0" t="n">
        <v>64000</v>
      </c>
      <c r="O5830" s="0" t="n">
        <v>1130</v>
      </c>
      <c r="P5830" s="346" t="n">
        <v>7</v>
      </c>
      <c r="Q5830" s="346" t="str">
        <f aca="false">N5830&amp;" "&amp;O5830</f>
        <v>64000 1130</v>
      </c>
      <c r="R5830" s="346" t="str">
        <f aca="false">N5830&amp;" "&amp;M5830&amp;" "&amp;O5830</f>
        <v>64000 9 1130</v>
      </c>
    </row>
    <row r="5831" customFormat="false" ht="11.25" hidden="false" customHeight="true" outlineLevel="0" collapsed="false">
      <c r="K5831" s="0" t="n">
        <v>2015</v>
      </c>
      <c r="L5831" s="0" t="n">
        <v>117</v>
      </c>
      <c r="M5831" s="0" t="n">
        <v>9</v>
      </c>
      <c r="N5831" s="0" t="n">
        <v>64000</v>
      </c>
      <c r="O5831" s="0" t="n">
        <v>1140</v>
      </c>
      <c r="P5831" s="346" t="n">
        <v>3</v>
      </c>
      <c r="Q5831" s="346" t="str">
        <f aca="false">N5831&amp;" "&amp;O5831</f>
        <v>64000 1140</v>
      </c>
      <c r="R5831" s="346" t="str">
        <f aca="false">N5831&amp;" "&amp;M5831&amp;" "&amp;O5831</f>
        <v>64000 9 1140</v>
      </c>
    </row>
    <row r="5832" customFormat="false" ht="11.25" hidden="false" customHeight="true" outlineLevel="0" collapsed="false">
      <c r="K5832" s="0" t="n">
        <v>2015</v>
      </c>
      <c r="L5832" s="0" t="n">
        <v>117</v>
      </c>
      <c r="M5832" s="0" t="n">
        <v>9</v>
      </c>
      <c r="N5832" s="0" t="n">
        <v>64000</v>
      </c>
      <c r="O5832" s="0" t="n">
        <v>1142</v>
      </c>
      <c r="P5832" s="346" t="n">
        <v>61</v>
      </c>
      <c r="Q5832" s="346" t="str">
        <f aca="false">N5832&amp;" "&amp;O5832</f>
        <v>64000 1142</v>
      </c>
      <c r="R5832" s="346" t="str">
        <f aca="false">N5832&amp;" "&amp;M5832&amp;" "&amp;O5832</f>
        <v>64000 9 1142</v>
      </c>
    </row>
    <row r="5833" customFormat="false" ht="11.25" hidden="false" customHeight="true" outlineLevel="0" collapsed="false">
      <c r="K5833" s="0" t="n">
        <v>2015</v>
      </c>
      <c r="L5833" s="0" t="n">
        <v>117</v>
      </c>
      <c r="M5833" s="0" t="n">
        <v>9</v>
      </c>
      <c r="N5833" s="0" t="n">
        <v>64000</v>
      </c>
      <c r="O5833" s="0" t="n">
        <v>1150</v>
      </c>
      <c r="P5833" s="346" t="n">
        <v>4.5</v>
      </c>
      <c r="Q5833" s="346" t="str">
        <f aca="false">N5833&amp;" "&amp;O5833</f>
        <v>64000 1150</v>
      </c>
      <c r="R5833" s="346" t="str">
        <f aca="false">N5833&amp;" "&amp;M5833&amp;" "&amp;O5833</f>
        <v>64000 9 1150</v>
      </c>
    </row>
    <row r="5834" customFormat="false" ht="11.25" hidden="false" customHeight="true" outlineLevel="0" collapsed="false">
      <c r="K5834" s="0" t="n">
        <v>2015</v>
      </c>
      <c r="L5834" s="0" t="n">
        <v>117</v>
      </c>
      <c r="M5834" s="0" t="n">
        <v>9</v>
      </c>
      <c r="N5834" s="0" t="n">
        <v>64000</v>
      </c>
      <c r="O5834" s="0" t="n">
        <v>1160</v>
      </c>
      <c r="P5834" s="346" t="n">
        <v>62.5</v>
      </c>
      <c r="Q5834" s="346" t="str">
        <f aca="false">N5834&amp;" "&amp;O5834</f>
        <v>64000 1160</v>
      </c>
      <c r="R5834" s="346" t="str">
        <f aca="false">N5834&amp;" "&amp;M5834&amp;" "&amp;O5834</f>
        <v>64000 9 1160</v>
      </c>
    </row>
    <row r="5835" customFormat="false" ht="11.25" hidden="false" customHeight="true" outlineLevel="0" collapsed="false">
      <c r="K5835" s="0" t="n">
        <v>2015</v>
      </c>
      <c r="L5835" s="0" t="n">
        <v>117</v>
      </c>
      <c r="M5835" s="0" t="n">
        <v>9</v>
      </c>
      <c r="N5835" s="0" t="n">
        <v>64000</v>
      </c>
      <c r="O5835" s="0" t="n">
        <v>1180</v>
      </c>
      <c r="P5835" s="346" t="n">
        <v>3</v>
      </c>
      <c r="Q5835" s="346" t="str">
        <f aca="false">N5835&amp;" "&amp;O5835</f>
        <v>64000 1180</v>
      </c>
      <c r="R5835" s="346" t="str">
        <f aca="false">N5835&amp;" "&amp;M5835&amp;" "&amp;O5835</f>
        <v>64000 9 1180</v>
      </c>
    </row>
    <row r="5836" customFormat="false" ht="11.25" hidden="false" customHeight="true" outlineLevel="0" collapsed="false">
      <c r="K5836" s="0" t="n">
        <v>2015</v>
      </c>
      <c r="L5836" s="0" t="n">
        <v>117</v>
      </c>
      <c r="M5836" s="0" t="n">
        <v>9</v>
      </c>
      <c r="N5836" s="0" t="n">
        <v>64000</v>
      </c>
      <c r="O5836" s="0" t="n">
        <v>1190</v>
      </c>
      <c r="P5836" s="346" t="n">
        <v>238</v>
      </c>
      <c r="Q5836" s="346" t="str">
        <f aca="false">N5836&amp;" "&amp;O5836</f>
        <v>64000 1190</v>
      </c>
      <c r="R5836" s="346" t="str">
        <f aca="false">N5836&amp;" "&amp;M5836&amp;" "&amp;O5836</f>
        <v>64000 9 1190</v>
      </c>
    </row>
    <row r="5837" customFormat="false" ht="11.25" hidden="false" customHeight="true" outlineLevel="0" collapsed="false">
      <c r="K5837" s="0" t="n">
        <v>2015</v>
      </c>
      <c r="L5837" s="0" t="n">
        <v>117</v>
      </c>
      <c r="M5837" s="0" t="n">
        <v>9</v>
      </c>
      <c r="N5837" s="0" t="n">
        <v>65000</v>
      </c>
      <c r="O5837" s="0" t="n">
        <v>1110</v>
      </c>
      <c r="P5837" s="346" t="n">
        <v>2</v>
      </c>
      <c r="Q5837" s="346" t="str">
        <f aca="false">N5837&amp;" "&amp;O5837</f>
        <v>65000 1110</v>
      </c>
      <c r="R5837" s="346" t="str">
        <f aca="false">N5837&amp;" "&amp;M5837&amp;" "&amp;O5837</f>
        <v>65000 9 1110</v>
      </c>
    </row>
    <row r="5838" customFormat="false" ht="11.25" hidden="false" customHeight="true" outlineLevel="0" collapsed="false">
      <c r="K5838" s="0" t="n">
        <v>2015</v>
      </c>
      <c r="L5838" s="0" t="n">
        <v>117</v>
      </c>
      <c r="M5838" s="0" t="n">
        <v>9</v>
      </c>
      <c r="N5838" s="0" t="n">
        <v>65000</v>
      </c>
      <c r="O5838" s="0" t="n">
        <v>1190</v>
      </c>
      <c r="P5838" s="346" t="n">
        <v>342</v>
      </c>
      <c r="Q5838" s="346" t="str">
        <f aca="false">N5838&amp;" "&amp;O5838</f>
        <v>65000 1190</v>
      </c>
      <c r="R5838" s="346" t="str">
        <f aca="false">N5838&amp;" "&amp;M5838&amp;" "&amp;O5838</f>
        <v>65000 9 1190</v>
      </c>
    </row>
    <row r="5839" customFormat="false" ht="11.25" hidden="false" customHeight="true" outlineLevel="0" collapsed="false">
      <c r="K5839" s="0" t="n">
        <v>2015</v>
      </c>
      <c r="L5839" s="0" t="n">
        <v>117</v>
      </c>
      <c r="M5839" s="0" t="n">
        <v>9</v>
      </c>
      <c r="N5839" s="0" t="n">
        <v>68000</v>
      </c>
      <c r="O5839" s="0" t="n">
        <v>1110</v>
      </c>
      <c r="P5839" s="346" t="n">
        <v>0.58</v>
      </c>
      <c r="Q5839" s="346" t="str">
        <f aca="false">N5839&amp;" "&amp;O5839</f>
        <v>68000 1110</v>
      </c>
      <c r="R5839" s="346" t="str">
        <f aca="false">N5839&amp;" "&amp;M5839&amp;" "&amp;O5839</f>
        <v>68000 9 1110</v>
      </c>
    </row>
    <row r="5840" customFormat="false" ht="11.25" hidden="false" customHeight="true" outlineLevel="0" collapsed="false">
      <c r="K5840" s="0" t="n">
        <v>2015</v>
      </c>
      <c r="L5840" s="0" t="n">
        <v>117</v>
      </c>
      <c r="M5840" s="0" t="n">
        <v>9</v>
      </c>
      <c r="N5840" s="0" t="n">
        <v>68000</v>
      </c>
      <c r="O5840" s="0" t="n">
        <v>1120</v>
      </c>
      <c r="P5840" s="346" t="n">
        <v>27</v>
      </c>
      <c r="Q5840" s="346" t="str">
        <f aca="false">N5840&amp;" "&amp;O5840</f>
        <v>68000 1120</v>
      </c>
      <c r="R5840" s="346" t="str">
        <f aca="false">N5840&amp;" "&amp;M5840&amp;" "&amp;O5840</f>
        <v>68000 9 1120</v>
      </c>
    </row>
    <row r="5841" customFormat="false" ht="11.25" hidden="false" customHeight="true" outlineLevel="0" collapsed="false">
      <c r="K5841" s="0" t="n">
        <v>2015</v>
      </c>
      <c r="L5841" s="0" t="n">
        <v>117</v>
      </c>
      <c r="M5841" s="0" t="n">
        <v>9</v>
      </c>
      <c r="N5841" s="0" t="n">
        <v>68000</v>
      </c>
      <c r="O5841" s="0" t="n">
        <v>1133</v>
      </c>
      <c r="P5841" s="346" t="n">
        <v>18</v>
      </c>
      <c r="Q5841" s="346" t="str">
        <f aca="false">N5841&amp;" "&amp;O5841</f>
        <v>68000 1133</v>
      </c>
      <c r="R5841" s="346" t="str">
        <f aca="false">N5841&amp;" "&amp;M5841&amp;" "&amp;O5841</f>
        <v>68000 9 1133</v>
      </c>
    </row>
    <row r="5842" customFormat="false" ht="11.25" hidden="false" customHeight="true" outlineLevel="0" collapsed="false">
      <c r="K5842" s="0" t="n">
        <v>2015</v>
      </c>
      <c r="L5842" s="0" t="n">
        <v>117</v>
      </c>
      <c r="M5842" s="0" t="n">
        <v>9</v>
      </c>
      <c r="N5842" s="0" t="n">
        <v>68000</v>
      </c>
      <c r="O5842" s="0" t="n">
        <v>1141</v>
      </c>
      <c r="P5842" s="346" t="n">
        <v>41</v>
      </c>
      <c r="Q5842" s="346" t="str">
        <f aca="false">N5842&amp;" "&amp;O5842</f>
        <v>68000 1141</v>
      </c>
      <c r="R5842" s="346" t="str">
        <f aca="false">N5842&amp;" "&amp;M5842&amp;" "&amp;O5842</f>
        <v>68000 9 1141</v>
      </c>
    </row>
    <row r="5843" customFormat="false" ht="11.25" hidden="false" customHeight="true" outlineLevel="0" collapsed="false">
      <c r="K5843" s="0" t="n">
        <v>2015</v>
      </c>
      <c r="L5843" s="0" t="n">
        <v>117</v>
      </c>
      <c r="M5843" s="0" t="n">
        <v>9</v>
      </c>
      <c r="N5843" s="0" t="n">
        <v>68000</v>
      </c>
      <c r="O5843" s="0" t="n">
        <v>1150</v>
      </c>
      <c r="P5843" s="346" t="n">
        <v>1</v>
      </c>
      <c r="Q5843" s="346" t="str">
        <f aca="false">N5843&amp;" "&amp;O5843</f>
        <v>68000 1150</v>
      </c>
      <c r="R5843" s="346" t="str">
        <f aca="false">N5843&amp;" "&amp;M5843&amp;" "&amp;O5843</f>
        <v>68000 9 1150</v>
      </c>
    </row>
    <row r="5844" customFormat="false" ht="11.25" hidden="false" customHeight="true" outlineLevel="0" collapsed="false">
      <c r="K5844" s="0" t="n">
        <v>2015</v>
      </c>
      <c r="L5844" s="0" t="n">
        <v>117</v>
      </c>
      <c r="M5844" s="0" t="n">
        <v>2</v>
      </c>
      <c r="N5844" s="0" t="n">
        <v>61100</v>
      </c>
      <c r="O5844" s="0" t="n">
        <v>1120</v>
      </c>
      <c r="P5844" s="346" t="n">
        <v>1227.1</v>
      </c>
      <c r="Q5844" s="346" t="str">
        <f aca="false">N5844&amp;" "&amp;O5844</f>
        <v>61100 1120</v>
      </c>
      <c r="R5844" s="346" t="str">
        <f aca="false">N5844&amp;" "&amp;M5844&amp;" "&amp;O5844</f>
        <v>61100 2 1120</v>
      </c>
    </row>
    <row r="5845" customFormat="false" ht="11.25" hidden="false" customHeight="true" outlineLevel="0" collapsed="false">
      <c r="K5845" s="0" t="n">
        <v>2015</v>
      </c>
      <c r="L5845" s="0" t="n">
        <v>117</v>
      </c>
      <c r="M5845" s="0" t="n">
        <v>2</v>
      </c>
      <c r="N5845" s="0" t="n">
        <v>61100</v>
      </c>
      <c r="O5845" s="0" t="n">
        <v>1151</v>
      </c>
      <c r="P5845" s="346" t="n">
        <v>261.1</v>
      </c>
      <c r="Q5845" s="346" t="str">
        <f aca="false">N5845&amp;" "&amp;O5845</f>
        <v>61100 1151</v>
      </c>
      <c r="R5845" s="346" t="str">
        <f aca="false">N5845&amp;" "&amp;M5845&amp;" "&amp;O5845</f>
        <v>61100 2 1151</v>
      </c>
    </row>
    <row r="5846" customFormat="false" ht="11.25" hidden="false" customHeight="true" outlineLevel="0" collapsed="false">
      <c r="K5846" s="0" t="n">
        <v>2015</v>
      </c>
      <c r="L5846" s="0" t="n">
        <v>117</v>
      </c>
      <c r="M5846" s="0" t="n">
        <v>2</v>
      </c>
      <c r="N5846" s="0" t="n">
        <v>61100</v>
      </c>
      <c r="O5846" s="0" t="n">
        <v>1520</v>
      </c>
      <c r="P5846" s="346" t="n">
        <v>0.85</v>
      </c>
      <c r="Q5846" s="346" t="str">
        <f aca="false">N5846&amp;" "&amp;O5846</f>
        <v>61100 1520</v>
      </c>
      <c r="R5846" s="346" t="str">
        <f aca="false">N5846&amp;" "&amp;M5846&amp;" "&amp;O5846</f>
        <v>61100 2 1520</v>
      </c>
    </row>
    <row r="5847" customFormat="false" ht="11.25" hidden="false" customHeight="true" outlineLevel="0" collapsed="false">
      <c r="K5847" s="0" t="n">
        <v>2015</v>
      </c>
      <c r="L5847" s="0" t="n">
        <v>117</v>
      </c>
      <c r="M5847" s="0" t="n">
        <v>2</v>
      </c>
      <c r="N5847" s="0" t="n">
        <v>61210</v>
      </c>
      <c r="O5847" s="0" t="n">
        <v>1110</v>
      </c>
      <c r="P5847" s="346" t="n">
        <v>1.3</v>
      </c>
      <c r="Q5847" s="346" t="str">
        <f aca="false">N5847&amp;" "&amp;O5847</f>
        <v>61210 1110</v>
      </c>
      <c r="R5847" s="346" t="str">
        <f aca="false">N5847&amp;" "&amp;M5847&amp;" "&amp;O5847</f>
        <v>61210 2 1110</v>
      </c>
    </row>
    <row r="5848" customFormat="false" ht="11.25" hidden="false" customHeight="true" outlineLevel="0" collapsed="false">
      <c r="K5848" s="0" t="n">
        <v>2015</v>
      </c>
      <c r="L5848" s="0" t="n">
        <v>117</v>
      </c>
      <c r="M5848" s="0" t="n">
        <v>2</v>
      </c>
      <c r="N5848" s="0" t="n">
        <v>61210</v>
      </c>
      <c r="O5848" s="0" t="n">
        <v>1120</v>
      </c>
      <c r="P5848" s="346" t="n">
        <v>42.9</v>
      </c>
      <c r="Q5848" s="346" t="str">
        <f aca="false">N5848&amp;" "&amp;O5848</f>
        <v>61210 1120</v>
      </c>
      <c r="R5848" s="346" t="str">
        <f aca="false">N5848&amp;" "&amp;M5848&amp;" "&amp;O5848</f>
        <v>61210 2 1120</v>
      </c>
    </row>
    <row r="5849" customFormat="false" ht="11.25" hidden="false" customHeight="true" outlineLevel="0" collapsed="false">
      <c r="K5849" s="0" t="n">
        <v>2015</v>
      </c>
      <c r="L5849" s="0" t="n">
        <v>117</v>
      </c>
      <c r="M5849" s="0" t="n">
        <v>2</v>
      </c>
      <c r="N5849" s="0" t="n">
        <v>61210</v>
      </c>
      <c r="O5849" s="0" t="n">
        <v>1150</v>
      </c>
      <c r="P5849" s="346" t="n">
        <v>2.8</v>
      </c>
      <c r="Q5849" s="346" t="str">
        <f aca="false">N5849&amp;" "&amp;O5849</f>
        <v>61210 1150</v>
      </c>
      <c r="R5849" s="346" t="str">
        <f aca="false">N5849&amp;" "&amp;M5849&amp;" "&amp;O5849</f>
        <v>61210 2 1150</v>
      </c>
    </row>
    <row r="5850" customFormat="false" ht="11.25" hidden="false" customHeight="true" outlineLevel="0" collapsed="false">
      <c r="K5850" s="0" t="n">
        <v>2015</v>
      </c>
      <c r="L5850" s="0" t="n">
        <v>117</v>
      </c>
      <c r="M5850" s="0" t="n">
        <v>2</v>
      </c>
      <c r="N5850" s="0" t="n">
        <v>61220</v>
      </c>
      <c r="O5850" s="0" t="n">
        <v>1130</v>
      </c>
      <c r="P5850" s="346" t="n">
        <v>8.5</v>
      </c>
      <c r="Q5850" s="346" t="str">
        <f aca="false">N5850&amp;" "&amp;O5850</f>
        <v>61220 1130</v>
      </c>
      <c r="R5850" s="346" t="str">
        <f aca="false">N5850&amp;" "&amp;M5850&amp;" "&amp;O5850</f>
        <v>61220 2 1130</v>
      </c>
    </row>
    <row r="5851" customFormat="false" ht="11.25" hidden="false" customHeight="true" outlineLevel="0" collapsed="false">
      <c r="K5851" s="0" t="n">
        <v>2015</v>
      </c>
      <c r="L5851" s="0" t="n">
        <v>117</v>
      </c>
      <c r="M5851" s="0" t="n">
        <v>2</v>
      </c>
      <c r="N5851" s="0" t="n">
        <v>61220</v>
      </c>
      <c r="O5851" s="0" t="n">
        <v>1150</v>
      </c>
      <c r="P5851" s="346" t="n">
        <v>0.7</v>
      </c>
      <c r="Q5851" s="346" t="str">
        <f aca="false">N5851&amp;" "&amp;O5851</f>
        <v>61220 1150</v>
      </c>
      <c r="R5851" s="346" t="str">
        <f aca="false">N5851&amp;" "&amp;M5851&amp;" "&amp;O5851</f>
        <v>61220 2 1150</v>
      </c>
    </row>
    <row r="5852" customFormat="false" ht="11.25" hidden="false" customHeight="true" outlineLevel="0" collapsed="false">
      <c r="K5852" s="0" t="n">
        <v>2015</v>
      </c>
      <c r="L5852" s="0" t="n">
        <v>117</v>
      </c>
      <c r="M5852" s="0" t="n">
        <v>2</v>
      </c>
      <c r="N5852" s="0" t="n">
        <v>61310</v>
      </c>
      <c r="O5852" s="0" t="n">
        <v>1110</v>
      </c>
      <c r="P5852" s="346" t="n">
        <v>23.5</v>
      </c>
      <c r="Q5852" s="346" t="str">
        <f aca="false">N5852&amp;" "&amp;O5852</f>
        <v>61310 1110</v>
      </c>
      <c r="R5852" s="346" t="str">
        <f aca="false">N5852&amp;" "&amp;M5852&amp;" "&amp;O5852</f>
        <v>61310 2 1110</v>
      </c>
    </row>
    <row r="5853" customFormat="false" ht="11.25" hidden="false" customHeight="true" outlineLevel="0" collapsed="false">
      <c r="K5853" s="0" t="n">
        <v>2015</v>
      </c>
      <c r="L5853" s="0" t="n">
        <v>117</v>
      </c>
      <c r="M5853" s="0" t="n">
        <v>2</v>
      </c>
      <c r="N5853" s="0" t="n">
        <v>61310</v>
      </c>
      <c r="O5853" s="0" t="n">
        <v>1120</v>
      </c>
      <c r="P5853" s="346" t="n">
        <v>13.35</v>
      </c>
      <c r="Q5853" s="346" t="str">
        <f aca="false">N5853&amp;" "&amp;O5853</f>
        <v>61310 1120</v>
      </c>
      <c r="R5853" s="346" t="str">
        <f aca="false">N5853&amp;" "&amp;M5853&amp;" "&amp;O5853</f>
        <v>61310 2 1120</v>
      </c>
    </row>
    <row r="5854" customFormat="false" ht="11.25" hidden="false" customHeight="true" outlineLevel="0" collapsed="false">
      <c r="K5854" s="0" t="n">
        <v>2015</v>
      </c>
      <c r="L5854" s="0" t="n">
        <v>117</v>
      </c>
      <c r="M5854" s="0" t="n">
        <v>2</v>
      </c>
      <c r="N5854" s="0" t="n">
        <v>61310</v>
      </c>
      <c r="O5854" s="0" t="n">
        <v>1140</v>
      </c>
      <c r="P5854" s="346" t="n">
        <v>8.5</v>
      </c>
      <c r="Q5854" s="346" t="str">
        <f aca="false">N5854&amp;" "&amp;O5854</f>
        <v>61310 1140</v>
      </c>
      <c r="R5854" s="346" t="str">
        <f aca="false">N5854&amp;" "&amp;M5854&amp;" "&amp;O5854</f>
        <v>61310 2 1140</v>
      </c>
    </row>
    <row r="5855" customFormat="false" ht="11.25" hidden="false" customHeight="true" outlineLevel="0" collapsed="false">
      <c r="K5855" s="0" t="n">
        <v>2015</v>
      </c>
      <c r="L5855" s="0" t="n">
        <v>117</v>
      </c>
      <c r="M5855" s="0" t="n">
        <v>2</v>
      </c>
      <c r="N5855" s="0" t="n">
        <v>61310</v>
      </c>
      <c r="O5855" s="0" t="n">
        <v>1150</v>
      </c>
      <c r="P5855" s="346" t="n">
        <v>14.4</v>
      </c>
      <c r="Q5855" s="346" t="str">
        <f aca="false">N5855&amp;" "&amp;O5855</f>
        <v>61310 1150</v>
      </c>
      <c r="R5855" s="346" t="str">
        <f aca="false">N5855&amp;" "&amp;M5855&amp;" "&amp;O5855</f>
        <v>61310 2 1150</v>
      </c>
    </row>
    <row r="5856" customFormat="false" ht="11.25" hidden="false" customHeight="true" outlineLevel="0" collapsed="false">
      <c r="K5856" s="0" t="n">
        <v>2015</v>
      </c>
      <c r="L5856" s="0" t="n">
        <v>117</v>
      </c>
      <c r="M5856" s="0" t="n">
        <v>2</v>
      </c>
      <c r="N5856" s="0" t="n">
        <v>61320</v>
      </c>
      <c r="O5856" s="0" t="n">
        <v>1110</v>
      </c>
      <c r="P5856" s="346" t="n">
        <v>0.7</v>
      </c>
      <c r="Q5856" s="346" t="str">
        <f aca="false">N5856&amp;" "&amp;O5856</f>
        <v>61320 1110</v>
      </c>
      <c r="R5856" s="346" t="str">
        <f aca="false">N5856&amp;" "&amp;M5856&amp;" "&amp;O5856</f>
        <v>61320 2 1110</v>
      </c>
    </row>
    <row r="5857" customFormat="false" ht="11.25" hidden="false" customHeight="true" outlineLevel="0" collapsed="false">
      <c r="K5857" s="0" t="n">
        <v>2015</v>
      </c>
      <c r="L5857" s="0" t="n">
        <v>117</v>
      </c>
      <c r="M5857" s="0" t="n">
        <v>2</v>
      </c>
      <c r="N5857" s="0" t="n">
        <v>61320</v>
      </c>
      <c r="O5857" s="0" t="n">
        <v>1122</v>
      </c>
      <c r="P5857" s="346" t="n">
        <v>28.9</v>
      </c>
      <c r="Q5857" s="346" t="str">
        <f aca="false">N5857&amp;" "&amp;O5857</f>
        <v>61320 1122</v>
      </c>
      <c r="R5857" s="346" t="str">
        <f aca="false">N5857&amp;" "&amp;M5857&amp;" "&amp;O5857</f>
        <v>61320 2 1122</v>
      </c>
    </row>
    <row r="5858" customFormat="false" ht="11.25" hidden="false" customHeight="true" outlineLevel="0" collapsed="false">
      <c r="K5858" s="0" t="n">
        <v>2015</v>
      </c>
      <c r="L5858" s="0" t="n">
        <v>117</v>
      </c>
      <c r="M5858" s="0" t="n">
        <v>2</v>
      </c>
      <c r="N5858" s="0" t="n">
        <v>61320</v>
      </c>
      <c r="O5858" s="0" t="n">
        <v>1150</v>
      </c>
      <c r="P5858" s="346" t="n">
        <v>15.3</v>
      </c>
      <c r="Q5858" s="346" t="str">
        <f aca="false">N5858&amp;" "&amp;O5858</f>
        <v>61320 1150</v>
      </c>
      <c r="R5858" s="346" t="str">
        <f aca="false">N5858&amp;" "&amp;M5858&amp;" "&amp;O5858</f>
        <v>61320 2 1150</v>
      </c>
    </row>
    <row r="5859" customFormat="false" ht="11.25" hidden="false" customHeight="true" outlineLevel="0" collapsed="false">
      <c r="K5859" s="0" t="n">
        <v>2015</v>
      </c>
      <c r="L5859" s="0" t="n">
        <v>117</v>
      </c>
      <c r="M5859" s="0" t="n">
        <v>2</v>
      </c>
      <c r="N5859" s="0" t="n">
        <v>61410</v>
      </c>
      <c r="O5859" s="0" t="n">
        <v>1126</v>
      </c>
      <c r="P5859" s="346" t="n">
        <v>28.6</v>
      </c>
      <c r="Q5859" s="346" t="str">
        <f aca="false">N5859&amp;" "&amp;O5859</f>
        <v>61410 1126</v>
      </c>
      <c r="R5859" s="346" t="str">
        <f aca="false">N5859&amp;" "&amp;M5859&amp;" "&amp;O5859</f>
        <v>61410 2 1126</v>
      </c>
    </row>
    <row r="5860" customFormat="false" ht="11.25" hidden="false" customHeight="true" outlineLevel="0" collapsed="false">
      <c r="K5860" s="0" t="n">
        <v>2015</v>
      </c>
      <c r="L5860" s="0" t="n">
        <v>117</v>
      </c>
      <c r="M5860" s="0" t="n">
        <v>2</v>
      </c>
      <c r="N5860" s="0" t="n">
        <v>61410</v>
      </c>
      <c r="O5860" s="0" t="n">
        <v>1127</v>
      </c>
      <c r="P5860" s="346" t="n">
        <v>37.4</v>
      </c>
      <c r="Q5860" s="346" t="str">
        <f aca="false">N5860&amp;" "&amp;O5860</f>
        <v>61410 1127</v>
      </c>
      <c r="R5860" s="346" t="str">
        <f aca="false">N5860&amp;" "&amp;M5860&amp;" "&amp;O5860</f>
        <v>61410 2 1127</v>
      </c>
    </row>
    <row r="5861" customFormat="false" ht="11.25" hidden="false" customHeight="true" outlineLevel="0" collapsed="false">
      <c r="K5861" s="0" t="n">
        <v>2015</v>
      </c>
      <c r="L5861" s="0" t="n">
        <v>117</v>
      </c>
      <c r="M5861" s="0" t="n">
        <v>2</v>
      </c>
      <c r="N5861" s="0" t="n">
        <v>61410</v>
      </c>
      <c r="O5861" s="0" t="n">
        <v>1140</v>
      </c>
      <c r="P5861" s="346" t="n">
        <v>13.25</v>
      </c>
      <c r="Q5861" s="346" t="str">
        <f aca="false">N5861&amp;" "&amp;O5861</f>
        <v>61410 1140</v>
      </c>
      <c r="R5861" s="346" t="str">
        <f aca="false">N5861&amp;" "&amp;M5861&amp;" "&amp;O5861</f>
        <v>61410 2 1140</v>
      </c>
    </row>
    <row r="5862" customFormat="false" ht="11.25" hidden="false" customHeight="true" outlineLevel="0" collapsed="false">
      <c r="K5862" s="0" t="n">
        <v>2015</v>
      </c>
      <c r="L5862" s="0" t="n">
        <v>117</v>
      </c>
      <c r="M5862" s="0" t="n">
        <v>2</v>
      </c>
      <c r="N5862" s="0" t="n">
        <v>61410</v>
      </c>
      <c r="O5862" s="0" t="n">
        <v>1150</v>
      </c>
      <c r="P5862" s="346" t="n">
        <v>66.3</v>
      </c>
      <c r="Q5862" s="346" t="str">
        <f aca="false">N5862&amp;" "&amp;O5862</f>
        <v>61410 1150</v>
      </c>
      <c r="R5862" s="346" t="str">
        <f aca="false">N5862&amp;" "&amp;M5862&amp;" "&amp;O5862</f>
        <v>61410 2 1150</v>
      </c>
    </row>
    <row r="5863" customFormat="false" ht="11.25" hidden="false" customHeight="true" outlineLevel="0" collapsed="false">
      <c r="K5863" s="0" t="n">
        <v>2015</v>
      </c>
      <c r="L5863" s="0" t="n">
        <v>117</v>
      </c>
      <c r="M5863" s="0" t="n">
        <v>3</v>
      </c>
      <c r="N5863" s="0" t="n">
        <v>61100</v>
      </c>
      <c r="O5863" s="0" t="n">
        <v>1120</v>
      </c>
      <c r="P5863" s="346" t="n">
        <v>713</v>
      </c>
      <c r="Q5863" s="346" t="str">
        <f aca="false">N5863&amp;" "&amp;O5863</f>
        <v>61100 1120</v>
      </c>
      <c r="R5863" s="346" t="str">
        <f aca="false">N5863&amp;" "&amp;M5863&amp;" "&amp;O5863</f>
        <v>61100 3 1120</v>
      </c>
    </row>
    <row r="5864" customFormat="false" ht="11.25" hidden="false" customHeight="true" outlineLevel="0" collapsed="false">
      <c r="K5864" s="0" t="n">
        <v>2015</v>
      </c>
      <c r="L5864" s="0" t="n">
        <v>117</v>
      </c>
      <c r="M5864" s="0" t="n">
        <v>3</v>
      </c>
      <c r="N5864" s="0" t="n">
        <v>61100</v>
      </c>
      <c r="O5864" s="0" t="n">
        <v>1151</v>
      </c>
      <c r="P5864" s="346" t="n">
        <v>74.5</v>
      </c>
      <c r="Q5864" s="346" t="str">
        <f aca="false">N5864&amp;" "&amp;O5864</f>
        <v>61100 1151</v>
      </c>
      <c r="R5864" s="346" t="str">
        <f aca="false">N5864&amp;" "&amp;M5864&amp;" "&amp;O5864</f>
        <v>61100 3 1151</v>
      </c>
    </row>
    <row r="5865" customFormat="false" ht="11.25" hidden="false" customHeight="true" outlineLevel="0" collapsed="false">
      <c r="K5865" s="0" t="n">
        <v>2015</v>
      </c>
      <c r="L5865" s="0" t="n">
        <v>117</v>
      </c>
      <c r="M5865" s="0" t="n">
        <v>3</v>
      </c>
      <c r="N5865" s="0" t="n">
        <v>61210</v>
      </c>
      <c r="O5865" s="0" t="n">
        <v>1110</v>
      </c>
      <c r="P5865" s="346" t="n">
        <v>1.3</v>
      </c>
      <c r="Q5865" s="346" t="str">
        <f aca="false">N5865&amp;" "&amp;O5865</f>
        <v>61210 1110</v>
      </c>
      <c r="R5865" s="346" t="str">
        <f aca="false">N5865&amp;" "&amp;M5865&amp;" "&amp;O5865</f>
        <v>61210 3 1110</v>
      </c>
    </row>
    <row r="5866" customFormat="false" ht="11.25" hidden="false" customHeight="true" outlineLevel="0" collapsed="false">
      <c r="K5866" s="0" t="n">
        <v>2015</v>
      </c>
      <c r="L5866" s="0" t="n">
        <v>117</v>
      </c>
      <c r="M5866" s="0" t="n">
        <v>3</v>
      </c>
      <c r="N5866" s="0" t="n">
        <v>61210</v>
      </c>
      <c r="O5866" s="0" t="n">
        <v>1120</v>
      </c>
      <c r="P5866" s="346" t="n">
        <v>50.7</v>
      </c>
      <c r="Q5866" s="346" t="str">
        <f aca="false">N5866&amp;" "&amp;O5866</f>
        <v>61210 1120</v>
      </c>
      <c r="R5866" s="346" t="str">
        <f aca="false">N5866&amp;" "&amp;M5866&amp;" "&amp;O5866</f>
        <v>61210 3 1120</v>
      </c>
    </row>
    <row r="5867" customFormat="false" ht="11.25" hidden="false" customHeight="true" outlineLevel="0" collapsed="false">
      <c r="K5867" s="0" t="n">
        <v>2015</v>
      </c>
      <c r="L5867" s="0" t="n">
        <v>117</v>
      </c>
      <c r="M5867" s="0" t="n">
        <v>3</v>
      </c>
      <c r="N5867" s="0" t="n">
        <v>61210</v>
      </c>
      <c r="O5867" s="0" t="n">
        <v>1140</v>
      </c>
      <c r="P5867" s="346" t="n">
        <v>2.75</v>
      </c>
      <c r="Q5867" s="346" t="str">
        <f aca="false">N5867&amp;" "&amp;O5867</f>
        <v>61210 1140</v>
      </c>
      <c r="R5867" s="346" t="str">
        <f aca="false">N5867&amp;" "&amp;M5867&amp;" "&amp;O5867</f>
        <v>61210 3 1140</v>
      </c>
    </row>
    <row r="5868" customFormat="false" ht="11.25" hidden="false" customHeight="true" outlineLevel="0" collapsed="false">
      <c r="K5868" s="0" t="n">
        <v>2015</v>
      </c>
      <c r="L5868" s="0" t="n">
        <v>117</v>
      </c>
      <c r="M5868" s="0" t="n">
        <v>3</v>
      </c>
      <c r="N5868" s="0" t="n">
        <v>61210</v>
      </c>
      <c r="O5868" s="0" t="n">
        <v>1150</v>
      </c>
      <c r="P5868" s="346" t="n">
        <v>3.4</v>
      </c>
      <c r="Q5868" s="346" t="str">
        <f aca="false">N5868&amp;" "&amp;O5868</f>
        <v>61210 1150</v>
      </c>
      <c r="R5868" s="346" t="str">
        <f aca="false">N5868&amp;" "&amp;M5868&amp;" "&amp;O5868</f>
        <v>61210 3 1150</v>
      </c>
    </row>
    <row r="5869" customFormat="false" ht="11.25" hidden="false" customHeight="true" outlineLevel="0" collapsed="false">
      <c r="K5869" s="0" t="n">
        <v>2015</v>
      </c>
      <c r="L5869" s="0" t="n">
        <v>117</v>
      </c>
      <c r="M5869" s="0" t="n">
        <v>3</v>
      </c>
      <c r="N5869" s="0" t="n">
        <v>61220</v>
      </c>
      <c r="O5869" s="0" t="n">
        <v>1130</v>
      </c>
      <c r="P5869" s="346" t="n">
        <v>4.6</v>
      </c>
      <c r="Q5869" s="346" t="str">
        <f aca="false">N5869&amp;" "&amp;O5869</f>
        <v>61220 1130</v>
      </c>
      <c r="R5869" s="346" t="str">
        <f aca="false">N5869&amp;" "&amp;M5869&amp;" "&amp;O5869</f>
        <v>61220 3 1130</v>
      </c>
    </row>
    <row r="5870" customFormat="false" ht="11.25" hidden="false" customHeight="true" outlineLevel="0" collapsed="false">
      <c r="K5870" s="0" t="n">
        <v>2015</v>
      </c>
      <c r="L5870" s="0" t="n">
        <v>117</v>
      </c>
      <c r="M5870" s="0" t="n">
        <v>3</v>
      </c>
      <c r="N5870" s="0" t="n">
        <v>61220</v>
      </c>
      <c r="O5870" s="0" t="n">
        <v>1150</v>
      </c>
      <c r="P5870" s="346" t="n">
        <v>0.4</v>
      </c>
      <c r="Q5870" s="346" t="str">
        <f aca="false">N5870&amp;" "&amp;O5870</f>
        <v>61220 1150</v>
      </c>
      <c r="R5870" s="346" t="str">
        <f aca="false">N5870&amp;" "&amp;M5870&amp;" "&amp;O5870</f>
        <v>61220 3 1150</v>
      </c>
    </row>
    <row r="5871" customFormat="false" ht="11.25" hidden="false" customHeight="true" outlineLevel="0" collapsed="false">
      <c r="K5871" s="0" t="n">
        <v>2015</v>
      </c>
      <c r="L5871" s="0" t="n">
        <v>117</v>
      </c>
      <c r="M5871" s="0" t="n">
        <v>3</v>
      </c>
      <c r="N5871" s="0" t="n">
        <v>61230</v>
      </c>
      <c r="O5871" s="0" t="n">
        <v>1120</v>
      </c>
      <c r="P5871" s="346" t="n">
        <v>13.75</v>
      </c>
      <c r="Q5871" s="346" t="str">
        <f aca="false">N5871&amp;" "&amp;O5871</f>
        <v>61230 1120</v>
      </c>
      <c r="R5871" s="346" t="str">
        <f aca="false">N5871&amp;" "&amp;M5871&amp;" "&amp;O5871</f>
        <v>61230 3 1120</v>
      </c>
    </row>
    <row r="5872" customFormat="false" ht="11.25" hidden="false" customHeight="true" outlineLevel="0" collapsed="false">
      <c r="K5872" s="0" t="n">
        <v>2015</v>
      </c>
      <c r="L5872" s="0" t="n">
        <v>117</v>
      </c>
      <c r="M5872" s="0" t="n">
        <v>3</v>
      </c>
      <c r="N5872" s="0" t="n">
        <v>61310</v>
      </c>
      <c r="O5872" s="0" t="n">
        <v>1110</v>
      </c>
      <c r="P5872" s="346" t="n">
        <v>15.6</v>
      </c>
      <c r="Q5872" s="346" t="str">
        <f aca="false">N5872&amp;" "&amp;O5872</f>
        <v>61310 1110</v>
      </c>
      <c r="R5872" s="346" t="str">
        <f aca="false">N5872&amp;" "&amp;M5872&amp;" "&amp;O5872</f>
        <v>61310 3 1110</v>
      </c>
    </row>
    <row r="5873" customFormat="false" ht="11.25" hidden="false" customHeight="true" outlineLevel="0" collapsed="false">
      <c r="K5873" s="0" t="n">
        <v>2015</v>
      </c>
      <c r="L5873" s="0" t="n">
        <v>117</v>
      </c>
      <c r="M5873" s="0" t="n">
        <v>3</v>
      </c>
      <c r="N5873" s="0" t="n">
        <v>61310</v>
      </c>
      <c r="O5873" s="0" t="n">
        <v>1120</v>
      </c>
      <c r="P5873" s="346" t="n">
        <v>10.3</v>
      </c>
      <c r="Q5873" s="346" t="str">
        <f aca="false">N5873&amp;" "&amp;O5873</f>
        <v>61310 1120</v>
      </c>
      <c r="R5873" s="346" t="str">
        <f aca="false">N5873&amp;" "&amp;M5873&amp;" "&amp;O5873</f>
        <v>61310 3 1120</v>
      </c>
    </row>
    <row r="5874" customFormat="false" ht="11.25" hidden="false" customHeight="true" outlineLevel="0" collapsed="false">
      <c r="K5874" s="0" t="n">
        <v>2015</v>
      </c>
      <c r="L5874" s="0" t="n">
        <v>117</v>
      </c>
      <c r="M5874" s="0" t="n">
        <v>3</v>
      </c>
      <c r="N5874" s="0" t="n">
        <v>61310</v>
      </c>
      <c r="O5874" s="0" t="n">
        <v>1140</v>
      </c>
      <c r="P5874" s="346" t="n">
        <v>2.5</v>
      </c>
      <c r="Q5874" s="346" t="str">
        <f aca="false">N5874&amp;" "&amp;O5874</f>
        <v>61310 1140</v>
      </c>
      <c r="R5874" s="346" t="str">
        <f aca="false">N5874&amp;" "&amp;M5874&amp;" "&amp;O5874</f>
        <v>61310 3 1140</v>
      </c>
    </row>
    <row r="5875" customFormat="false" ht="11.25" hidden="false" customHeight="true" outlineLevel="0" collapsed="false">
      <c r="K5875" s="0" t="n">
        <v>2015</v>
      </c>
      <c r="L5875" s="0" t="n">
        <v>117</v>
      </c>
      <c r="M5875" s="0" t="n">
        <v>3</v>
      </c>
      <c r="N5875" s="0" t="n">
        <v>61310</v>
      </c>
      <c r="O5875" s="0" t="n">
        <v>1150</v>
      </c>
      <c r="P5875" s="346" t="n">
        <v>8.7</v>
      </c>
      <c r="Q5875" s="346" t="str">
        <f aca="false">N5875&amp;" "&amp;O5875</f>
        <v>61310 1150</v>
      </c>
      <c r="R5875" s="346" t="str">
        <f aca="false">N5875&amp;" "&amp;M5875&amp;" "&amp;O5875</f>
        <v>61310 3 1150</v>
      </c>
    </row>
    <row r="5876" customFormat="false" ht="11.25" hidden="false" customHeight="true" outlineLevel="0" collapsed="false">
      <c r="K5876" s="0" t="n">
        <v>2015</v>
      </c>
      <c r="L5876" s="0" t="n">
        <v>117</v>
      </c>
      <c r="M5876" s="0" t="n">
        <v>3</v>
      </c>
      <c r="N5876" s="0" t="n">
        <v>61320</v>
      </c>
      <c r="O5876" s="0" t="n">
        <v>1110</v>
      </c>
      <c r="P5876" s="346" t="n">
        <v>0.4</v>
      </c>
      <c r="Q5876" s="346" t="str">
        <f aca="false">N5876&amp;" "&amp;O5876</f>
        <v>61320 1110</v>
      </c>
      <c r="R5876" s="346" t="str">
        <f aca="false">N5876&amp;" "&amp;M5876&amp;" "&amp;O5876</f>
        <v>61320 3 1110</v>
      </c>
    </row>
    <row r="5877" customFormat="false" ht="11.25" hidden="false" customHeight="true" outlineLevel="0" collapsed="false">
      <c r="K5877" s="0" t="n">
        <v>2015</v>
      </c>
      <c r="L5877" s="0" t="n">
        <v>117</v>
      </c>
      <c r="M5877" s="0" t="n">
        <v>3</v>
      </c>
      <c r="N5877" s="0" t="n">
        <v>61320</v>
      </c>
      <c r="O5877" s="0" t="n">
        <v>1122</v>
      </c>
      <c r="P5877" s="346" t="n">
        <v>13.2</v>
      </c>
      <c r="Q5877" s="346" t="str">
        <f aca="false">N5877&amp;" "&amp;O5877</f>
        <v>61320 1122</v>
      </c>
      <c r="R5877" s="346" t="str">
        <f aca="false">N5877&amp;" "&amp;M5877&amp;" "&amp;O5877</f>
        <v>61320 3 1122</v>
      </c>
    </row>
    <row r="5878" customFormat="false" ht="11.25" hidden="false" customHeight="true" outlineLevel="0" collapsed="false">
      <c r="K5878" s="0" t="n">
        <v>2015</v>
      </c>
      <c r="L5878" s="0" t="n">
        <v>117</v>
      </c>
      <c r="M5878" s="0" t="n">
        <v>3</v>
      </c>
      <c r="N5878" s="0" t="n">
        <v>61320</v>
      </c>
      <c r="O5878" s="0" t="n">
        <v>1150</v>
      </c>
      <c r="P5878" s="346" t="n">
        <v>6.8</v>
      </c>
      <c r="Q5878" s="346" t="str">
        <f aca="false">N5878&amp;" "&amp;O5878</f>
        <v>61320 1150</v>
      </c>
      <c r="R5878" s="346" t="str">
        <f aca="false">N5878&amp;" "&amp;M5878&amp;" "&amp;O5878</f>
        <v>61320 3 1150</v>
      </c>
    </row>
    <row r="5879" customFormat="false" ht="11.25" hidden="false" customHeight="true" outlineLevel="0" collapsed="false">
      <c r="K5879" s="0" t="n">
        <v>2015</v>
      </c>
      <c r="L5879" s="0" t="n">
        <v>117</v>
      </c>
      <c r="M5879" s="0" t="n">
        <v>3</v>
      </c>
      <c r="N5879" s="0" t="n">
        <v>61410</v>
      </c>
      <c r="O5879" s="0" t="n">
        <v>1126</v>
      </c>
      <c r="P5879" s="346" t="n">
        <v>10.5</v>
      </c>
      <c r="Q5879" s="346" t="str">
        <f aca="false">N5879&amp;" "&amp;O5879</f>
        <v>61410 1126</v>
      </c>
      <c r="R5879" s="346" t="str">
        <f aca="false">N5879&amp;" "&amp;M5879&amp;" "&amp;O5879</f>
        <v>61410 3 1126</v>
      </c>
    </row>
    <row r="5880" customFormat="false" ht="11.25" hidden="false" customHeight="true" outlineLevel="0" collapsed="false">
      <c r="K5880" s="0" t="n">
        <v>2015</v>
      </c>
      <c r="L5880" s="0" t="n">
        <v>117</v>
      </c>
      <c r="M5880" s="0" t="n">
        <v>3</v>
      </c>
      <c r="N5880" s="0" t="n">
        <v>61410</v>
      </c>
      <c r="O5880" s="0" t="n">
        <v>1127</v>
      </c>
      <c r="P5880" s="346" t="n">
        <v>38.7</v>
      </c>
      <c r="Q5880" s="346" t="str">
        <f aca="false">N5880&amp;" "&amp;O5880</f>
        <v>61410 1127</v>
      </c>
      <c r="R5880" s="346" t="str">
        <f aca="false">N5880&amp;" "&amp;M5880&amp;" "&amp;O5880</f>
        <v>61410 3 1127</v>
      </c>
    </row>
    <row r="5881" customFormat="false" ht="11.25" hidden="false" customHeight="true" outlineLevel="0" collapsed="false">
      <c r="K5881" s="0" t="n">
        <v>2015</v>
      </c>
      <c r="L5881" s="0" t="n">
        <v>117</v>
      </c>
      <c r="M5881" s="0" t="n">
        <v>3</v>
      </c>
      <c r="N5881" s="0" t="n">
        <v>61410</v>
      </c>
      <c r="O5881" s="0" t="n">
        <v>1140</v>
      </c>
      <c r="P5881" s="346" t="n">
        <v>7.3</v>
      </c>
      <c r="Q5881" s="346" t="str">
        <f aca="false">N5881&amp;" "&amp;O5881</f>
        <v>61410 1140</v>
      </c>
      <c r="R5881" s="346" t="str">
        <f aca="false">N5881&amp;" "&amp;M5881&amp;" "&amp;O5881</f>
        <v>61410 3 1140</v>
      </c>
    </row>
    <row r="5882" customFormat="false" ht="11.25" hidden="false" customHeight="true" outlineLevel="0" collapsed="false">
      <c r="K5882" s="0" t="n">
        <v>2015</v>
      </c>
      <c r="L5882" s="0" t="n">
        <v>118</v>
      </c>
      <c r="M5882" s="0" t="n">
        <v>9</v>
      </c>
      <c r="N5882" s="0" t="n">
        <v>61100</v>
      </c>
      <c r="O5882" s="0" t="n">
        <v>1150</v>
      </c>
      <c r="P5882" s="346" t="n">
        <v>11.46</v>
      </c>
      <c r="Q5882" s="346" t="str">
        <f aca="false">N5882&amp;" "&amp;O5882</f>
        <v>61100 1150</v>
      </c>
      <c r="R5882" s="346" t="str">
        <f aca="false">N5882&amp;" "&amp;M5882&amp;" "&amp;O5882</f>
        <v>61100 9 1150</v>
      </c>
    </row>
    <row r="5883" customFormat="false" ht="11.25" hidden="false" customHeight="true" outlineLevel="0" collapsed="false">
      <c r="K5883" s="0" t="n">
        <v>2015</v>
      </c>
      <c r="L5883" s="0" t="n">
        <v>118</v>
      </c>
      <c r="M5883" s="0" t="n">
        <v>9</v>
      </c>
      <c r="N5883" s="0" t="n">
        <v>61100</v>
      </c>
      <c r="O5883" s="0" t="n">
        <v>1151</v>
      </c>
      <c r="P5883" s="346" t="n">
        <v>153</v>
      </c>
      <c r="Q5883" s="346" t="str">
        <f aca="false">N5883&amp;" "&amp;O5883</f>
        <v>61100 1151</v>
      </c>
      <c r="R5883" s="346" t="str">
        <f aca="false">N5883&amp;" "&amp;M5883&amp;" "&amp;O5883</f>
        <v>61100 9 1151</v>
      </c>
    </row>
    <row r="5884" customFormat="false" ht="11.25" hidden="false" customHeight="true" outlineLevel="0" collapsed="false">
      <c r="K5884" s="0" t="n">
        <v>2015</v>
      </c>
      <c r="L5884" s="0" t="n">
        <v>118</v>
      </c>
      <c r="M5884" s="0" t="n">
        <v>9</v>
      </c>
      <c r="N5884" s="0" t="n">
        <v>61100</v>
      </c>
      <c r="O5884" s="0" t="n">
        <v>1520</v>
      </c>
      <c r="P5884" s="346" t="n">
        <v>8</v>
      </c>
      <c r="Q5884" s="346" t="str">
        <f aca="false">N5884&amp;" "&amp;O5884</f>
        <v>61100 1520</v>
      </c>
      <c r="R5884" s="346" t="str">
        <f aca="false">N5884&amp;" "&amp;M5884&amp;" "&amp;O5884</f>
        <v>61100 9 1520</v>
      </c>
    </row>
    <row r="5885" customFormat="false" ht="11.25" hidden="false" customHeight="true" outlineLevel="0" collapsed="false">
      <c r="K5885" s="0" t="n">
        <v>2015</v>
      </c>
      <c r="L5885" s="0" t="n">
        <v>118</v>
      </c>
      <c r="M5885" s="0" t="n">
        <v>9</v>
      </c>
      <c r="N5885" s="0" t="n">
        <v>62100</v>
      </c>
      <c r="O5885" s="0" t="n">
        <v>1110</v>
      </c>
      <c r="P5885" s="346" t="n">
        <v>21.93</v>
      </c>
      <c r="Q5885" s="346" t="str">
        <f aca="false">N5885&amp;" "&amp;O5885</f>
        <v>62100 1110</v>
      </c>
      <c r="R5885" s="346" t="str">
        <f aca="false">N5885&amp;" "&amp;M5885&amp;" "&amp;O5885</f>
        <v>62100 9 1110</v>
      </c>
    </row>
    <row r="5886" customFormat="false" ht="11.25" hidden="false" customHeight="true" outlineLevel="0" collapsed="false">
      <c r="K5886" s="0" t="n">
        <v>2015</v>
      </c>
      <c r="L5886" s="0" t="n">
        <v>118</v>
      </c>
      <c r="M5886" s="0" t="n">
        <v>9</v>
      </c>
      <c r="N5886" s="0" t="n">
        <v>62100</v>
      </c>
      <c r="O5886" s="0" t="n">
        <v>1111</v>
      </c>
      <c r="P5886" s="346" t="n">
        <v>8</v>
      </c>
      <c r="Q5886" s="346" t="str">
        <f aca="false">N5886&amp;" "&amp;O5886</f>
        <v>62100 1111</v>
      </c>
      <c r="R5886" s="346" t="str">
        <f aca="false">N5886&amp;" "&amp;M5886&amp;" "&amp;O5886</f>
        <v>62100 9 1111</v>
      </c>
    </row>
    <row r="5887" customFormat="false" ht="11.25" hidden="false" customHeight="true" outlineLevel="0" collapsed="false">
      <c r="K5887" s="0" t="n">
        <v>2015</v>
      </c>
      <c r="L5887" s="0" t="n">
        <v>118</v>
      </c>
      <c r="M5887" s="0" t="n">
        <v>9</v>
      </c>
      <c r="N5887" s="0" t="n">
        <v>62100</v>
      </c>
      <c r="O5887" s="0" t="n">
        <v>1112</v>
      </c>
      <c r="P5887" s="346" t="n">
        <v>0.84</v>
      </c>
      <c r="Q5887" s="346" t="str">
        <f aca="false">N5887&amp;" "&amp;O5887</f>
        <v>62100 1112</v>
      </c>
      <c r="R5887" s="346" t="str">
        <f aca="false">N5887&amp;" "&amp;M5887&amp;" "&amp;O5887</f>
        <v>62100 9 1112</v>
      </c>
    </row>
    <row r="5888" customFormat="false" ht="11.25" hidden="false" customHeight="true" outlineLevel="0" collapsed="false">
      <c r="K5888" s="0" t="n">
        <v>2015</v>
      </c>
      <c r="L5888" s="0" t="n">
        <v>118</v>
      </c>
      <c r="M5888" s="0" t="n">
        <v>9</v>
      </c>
      <c r="N5888" s="0" t="n">
        <v>62100</v>
      </c>
      <c r="O5888" s="0" t="n">
        <v>1113</v>
      </c>
      <c r="P5888" s="346" t="n">
        <v>1.71</v>
      </c>
      <c r="Q5888" s="346" t="str">
        <f aca="false">N5888&amp;" "&amp;O5888</f>
        <v>62100 1113</v>
      </c>
      <c r="R5888" s="346" t="str">
        <f aca="false">N5888&amp;" "&amp;M5888&amp;" "&amp;O5888</f>
        <v>62100 9 1113</v>
      </c>
    </row>
    <row r="5889" customFormat="false" ht="11.25" hidden="false" customHeight="true" outlineLevel="0" collapsed="false">
      <c r="K5889" s="0" t="n">
        <v>2015</v>
      </c>
      <c r="L5889" s="0" t="n">
        <v>118</v>
      </c>
      <c r="M5889" s="0" t="n">
        <v>9</v>
      </c>
      <c r="N5889" s="0" t="n">
        <v>62100</v>
      </c>
      <c r="O5889" s="0" t="n">
        <v>1130</v>
      </c>
      <c r="P5889" s="346" t="n">
        <v>22</v>
      </c>
      <c r="Q5889" s="346" t="str">
        <f aca="false">N5889&amp;" "&amp;O5889</f>
        <v>62100 1130</v>
      </c>
      <c r="R5889" s="346" t="str">
        <f aca="false">N5889&amp;" "&amp;M5889&amp;" "&amp;O5889</f>
        <v>62100 9 1130</v>
      </c>
    </row>
    <row r="5890" customFormat="false" ht="11.25" hidden="false" customHeight="true" outlineLevel="0" collapsed="false">
      <c r="K5890" s="0" t="n">
        <v>2015</v>
      </c>
      <c r="L5890" s="0" t="n">
        <v>118</v>
      </c>
      <c r="M5890" s="0" t="n">
        <v>9</v>
      </c>
      <c r="N5890" s="0" t="n">
        <v>62100</v>
      </c>
      <c r="O5890" s="0" t="n">
        <v>1140</v>
      </c>
      <c r="P5890" s="346" t="n">
        <v>10</v>
      </c>
      <c r="Q5890" s="346" t="str">
        <f aca="false">N5890&amp;" "&amp;O5890</f>
        <v>62100 1140</v>
      </c>
      <c r="R5890" s="346" t="str">
        <f aca="false">N5890&amp;" "&amp;M5890&amp;" "&amp;O5890</f>
        <v>62100 9 1140</v>
      </c>
    </row>
    <row r="5891" customFormat="false" ht="11.25" hidden="false" customHeight="true" outlineLevel="0" collapsed="false">
      <c r="K5891" s="0" t="n">
        <v>2015</v>
      </c>
      <c r="L5891" s="0" t="n">
        <v>118</v>
      </c>
      <c r="M5891" s="0" t="n">
        <v>9</v>
      </c>
      <c r="N5891" s="0" t="n">
        <v>62100</v>
      </c>
      <c r="O5891" s="0" t="n">
        <v>1150</v>
      </c>
      <c r="P5891" s="346" t="n">
        <v>51</v>
      </c>
      <c r="Q5891" s="346" t="str">
        <f aca="false">N5891&amp;" "&amp;O5891</f>
        <v>62100 1150</v>
      </c>
      <c r="R5891" s="346" t="str">
        <f aca="false">N5891&amp;" "&amp;M5891&amp;" "&amp;O5891</f>
        <v>62100 9 1150</v>
      </c>
    </row>
    <row r="5892" customFormat="false" ht="11.25" hidden="false" customHeight="true" outlineLevel="0" collapsed="false">
      <c r="K5892" s="0" t="n">
        <v>2015</v>
      </c>
      <c r="L5892" s="0" t="n">
        <v>118</v>
      </c>
      <c r="M5892" s="0" t="n">
        <v>9</v>
      </c>
      <c r="N5892" s="0" t="n">
        <v>62200</v>
      </c>
      <c r="O5892" s="0" t="n">
        <v>1110</v>
      </c>
      <c r="P5892" s="346" t="n">
        <v>5.5</v>
      </c>
      <c r="Q5892" s="346" t="str">
        <f aca="false">N5892&amp;" "&amp;O5892</f>
        <v>62200 1110</v>
      </c>
      <c r="R5892" s="346" t="str">
        <f aca="false">N5892&amp;" "&amp;M5892&amp;" "&amp;O5892</f>
        <v>62200 9 1110</v>
      </c>
    </row>
    <row r="5893" customFormat="false" ht="11.25" hidden="false" customHeight="true" outlineLevel="0" collapsed="false">
      <c r="K5893" s="0" t="n">
        <v>2015</v>
      </c>
      <c r="L5893" s="0" t="n">
        <v>118</v>
      </c>
      <c r="M5893" s="0" t="n">
        <v>9</v>
      </c>
      <c r="N5893" s="0" t="n">
        <v>62200</v>
      </c>
      <c r="O5893" s="0" t="n">
        <v>1130</v>
      </c>
      <c r="P5893" s="346" t="n">
        <v>5</v>
      </c>
      <c r="Q5893" s="346" t="str">
        <f aca="false">N5893&amp;" "&amp;O5893</f>
        <v>62200 1130</v>
      </c>
      <c r="R5893" s="346" t="str">
        <f aca="false">N5893&amp;" "&amp;M5893&amp;" "&amp;O5893</f>
        <v>62200 9 1130</v>
      </c>
    </row>
    <row r="5894" customFormat="false" ht="11.25" hidden="false" customHeight="true" outlineLevel="0" collapsed="false">
      <c r="K5894" s="0" t="n">
        <v>2015</v>
      </c>
      <c r="L5894" s="0" t="n">
        <v>118</v>
      </c>
      <c r="M5894" s="0" t="n">
        <v>9</v>
      </c>
      <c r="N5894" s="0" t="n">
        <v>62200</v>
      </c>
      <c r="O5894" s="0" t="n">
        <v>1131</v>
      </c>
      <c r="P5894" s="346" t="n">
        <v>49</v>
      </c>
      <c r="Q5894" s="346" t="str">
        <f aca="false">N5894&amp;" "&amp;O5894</f>
        <v>62200 1131</v>
      </c>
      <c r="R5894" s="346" t="str">
        <f aca="false">N5894&amp;" "&amp;M5894&amp;" "&amp;O5894</f>
        <v>62200 9 1131</v>
      </c>
    </row>
    <row r="5895" customFormat="false" ht="11.25" hidden="false" customHeight="true" outlineLevel="0" collapsed="false">
      <c r="K5895" s="0" t="n">
        <v>2015</v>
      </c>
      <c r="L5895" s="0" t="n">
        <v>118</v>
      </c>
      <c r="M5895" s="0" t="n">
        <v>9</v>
      </c>
      <c r="N5895" s="0" t="n">
        <v>62200</v>
      </c>
      <c r="O5895" s="0" t="n">
        <v>1132</v>
      </c>
      <c r="P5895" s="346" t="n">
        <v>22</v>
      </c>
      <c r="Q5895" s="346" t="str">
        <f aca="false">N5895&amp;" "&amp;O5895</f>
        <v>62200 1132</v>
      </c>
      <c r="R5895" s="346" t="str">
        <f aca="false">N5895&amp;" "&amp;M5895&amp;" "&amp;O5895</f>
        <v>62200 9 1132</v>
      </c>
    </row>
    <row r="5896" customFormat="false" ht="11.25" hidden="false" customHeight="true" outlineLevel="0" collapsed="false">
      <c r="K5896" s="0" t="n">
        <v>2015</v>
      </c>
      <c r="L5896" s="0" t="n">
        <v>118</v>
      </c>
      <c r="M5896" s="0" t="n">
        <v>9</v>
      </c>
      <c r="N5896" s="0" t="n">
        <v>62200</v>
      </c>
      <c r="O5896" s="0" t="n">
        <v>1134</v>
      </c>
      <c r="P5896" s="346" t="n">
        <v>14.3</v>
      </c>
      <c r="Q5896" s="346" t="str">
        <f aca="false">N5896&amp;" "&amp;O5896</f>
        <v>62200 1134</v>
      </c>
      <c r="R5896" s="346" t="str">
        <f aca="false">N5896&amp;" "&amp;M5896&amp;" "&amp;O5896</f>
        <v>62200 9 1134</v>
      </c>
    </row>
    <row r="5897" customFormat="false" ht="11.25" hidden="false" customHeight="true" outlineLevel="0" collapsed="false">
      <c r="K5897" s="0" t="n">
        <v>2015</v>
      </c>
      <c r="L5897" s="0" t="n">
        <v>118</v>
      </c>
      <c r="M5897" s="0" t="n">
        <v>9</v>
      </c>
      <c r="N5897" s="0" t="n">
        <v>62200</v>
      </c>
      <c r="O5897" s="0" t="n">
        <v>1140</v>
      </c>
      <c r="P5897" s="346" t="n">
        <v>4</v>
      </c>
      <c r="Q5897" s="346" t="str">
        <f aca="false">N5897&amp;" "&amp;O5897</f>
        <v>62200 1140</v>
      </c>
      <c r="R5897" s="346" t="str">
        <f aca="false">N5897&amp;" "&amp;M5897&amp;" "&amp;O5897</f>
        <v>62200 9 1140</v>
      </c>
    </row>
    <row r="5898" customFormat="false" ht="11.25" hidden="false" customHeight="true" outlineLevel="0" collapsed="false">
      <c r="K5898" s="0" t="n">
        <v>2015</v>
      </c>
      <c r="L5898" s="0" t="n">
        <v>118</v>
      </c>
      <c r="M5898" s="0" t="n">
        <v>9</v>
      </c>
      <c r="N5898" s="0" t="n">
        <v>62200</v>
      </c>
      <c r="O5898" s="0" t="n">
        <v>1150</v>
      </c>
      <c r="P5898" s="346" t="n">
        <v>15</v>
      </c>
      <c r="Q5898" s="346" t="str">
        <f aca="false">N5898&amp;" "&amp;O5898</f>
        <v>62200 1150</v>
      </c>
      <c r="R5898" s="346" t="str">
        <f aca="false">N5898&amp;" "&amp;M5898&amp;" "&amp;O5898</f>
        <v>62200 9 1150</v>
      </c>
    </row>
    <row r="5899" customFormat="false" ht="11.25" hidden="false" customHeight="true" outlineLevel="0" collapsed="false">
      <c r="K5899" s="0" t="n">
        <v>2015</v>
      </c>
      <c r="L5899" s="0" t="n">
        <v>118</v>
      </c>
      <c r="M5899" s="0" t="n">
        <v>9</v>
      </c>
      <c r="N5899" s="0" t="n">
        <v>63000</v>
      </c>
      <c r="O5899" s="0" t="n">
        <v>1110</v>
      </c>
      <c r="P5899" s="346" t="n">
        <v>1</v>
      </c>
      <c r="Q5899" s="346" t="str">
        <f aca="false">N5899&amp;" "&amp;O5899</f>
        <v>63000 1110</v>
      </c>
      <c r="R5899" s="346" t="str">
        <f aca="false">N5899&amp;" "&amp;M5899&amp;" "&amp;O5899</f>
        <v>63000 9 1110</v>
      </c>
    </row>
    <row r="5900" customFormat="false" ht="11.25" hidden="false" customHeight="true" outlineLevel="0" collapsed="false">
      <c r="K5900" s="0" t="n">
        <v>2015</v>
      </c>
      <c r="L5900" s="0" t="n">
        <v>118</v>
      </c>
      <c r="M5900" s="0" t="n">
        <v>9</v>
      </c>
      <c r="N5900" s="0" t="n">
        <v>63000</v>
      </c>
      <c r="O5900" s="0" t="n">
        <v>1130</v>
      </c>
      <c r="P5900" s="346" t="n">
        <v>5.5</v>
      </c>
      <c r="Q5900" s="346" t="str">
        <f aca="false">N5900&amp;" "&amp;O5900</f>
        <v>63000 1130</v>
      </c>
      <c r="R5900" s="346" t="str">
        <f aca="false">N5900&amp;" "&amp;M5900&amp;" "&amp;O5900</f>
        <v>63000 9 1130</v>
      </c>
    </row>
    <row r="5901" customFormat="false" ht="11.25" hidden="false" customHeight="true" outlineLevel="0" collapsed="false">
      <c r="K5901" s="0" t="n">
        <v>2015</v>
      </c>
      <c r="L5901" s="0" t="n">
        <v>118</v>
      </c>
      <c r="M5901" s="0" t="n">
        <v>9</v>
      </c>
      <c r="N5901" s="0" t="n">
        <v>63000</v>
      </c>
      <c r="O5901" s="0" t="n">
        <v>1150</v>
      </c>
      <c r="P5901" s="346" t="n">
        <v>19</v>
      </c>
      <c r="Q5901" s="346" t="str">
        <f aca="false">N5901&amp;" "&amp;O5901</f>
        <v>63000 1150</v>
      </c>
      <c r="R5901" s="346" t="str">
        <f aca="false">N5901&amp;" "&amp;M5901&amp;" "&amp;O5901</f>
        <v>63000 9 1150</v>
      </c>
    </row>
    <row r="5902" customFormat="false" ht="11.25" hidden="false" customHeight="true" outlineLevel="0" collapsed="false">
      <c r="K5902" s="0" t="n">
        <v>2015</v>
      </c>
      <c r="L5902" s="0" t="n">
        <v>118</v>
      </c>
      <c r="M5902" s="0" t="n">
        <v>9</v>
      </c>
      <c r="N5902" s="0" t="n">
        <v>63000</v>
      </c>
      <c r="O5902" s="0" t="n">
        <v>1160</v>
      </c>
      <c r="P5902" s="346" t="n">
        <v>17</v>
      </c>
      <c r="Q5902" s="346" t="str">
        <f aca="false">N5902&amp;" "&amp;O5902</f>
        <v>63000 1160</v>
      </c>
      <c r="R5902" s="346" t="str">
        <f aca="false">N5902&amp;" "&amp;M5902&amp;" "&amp;O5902</f>
        <v>63000 9 1160</v>
      </c>
    </row>
    <row r="5903" customFormat="false" ht="11.25" hidden="false" customHeight="true" outlineLevel="0" collapsed="false">
      <c r="K5903" s="0" t="n">
        <v>2015</v>
      </c>
      <c r="L5903" s="0" t="n">
        <v>118</v>
      </c>
      <c r="M5903" s="0" t="n">
        <v>9</v>
      </c>
      <c r="N5903" s="0" t="n">
        <v>63000</v>
      </c>
      <c r="O5903" s="0" t="n">
        <v>1170</v>
      </c>
      <c r="P5903" s="346" t="n">
        <v>310</v>
      </c>
      <c r="Q5903" s="346" t="str">
        <f aca="false">N5903&amp;" "&amp;O5903</f>
        <v>63000 1170</v>
      </c>
      <c r="R5903" s="346" t="str">
        <f aca="false">N5903&amp;" "&amp;M5903&amp;" "&amp;O5903</f>
        <v>63000 9 1170</v>
      </c>
    </row>
    <row r="5904" customFormat="false" ht="11.25" hidden="false" customHeight="true" outlineLevel="0" collapsed="false">
      <c r="K5904" s="0" t="n">
        <v>2015</v>
      </c>
      <c r="L5904" s="0" t="n">
        <v>118</v>
      </c>
      <c r="M5904" s="0" t="n">
        <v>9</v>
      </c>
      <c r="N5904" s="0" t="n">
        <v>63000</v>
      </c>
      <c r="O5904" s="0" t="n">
        <v>1190</v>
      </c>
      <c r="P5904" s="346" t="n">
        <v>43.5</v>
      </c>
      <c r="Q5904" s="346" t="str">
        <f aca="false">N5904&amp;" "&amp;O5904</f>
        <v>63000 1190</v>
      </c>
      <c r="R5904" s="346" t="str">
        <f aca="false">N5904&amp;" "&amp;M5904&amp;" "&amp;O5904</f>
        <v>63000 9 1190</v>
      </c>
    </row>
    <row r="5905" customFormat="false" ht="11.25" hidden="false" customHeight="true" outlineLevel="0" collapsed="false">
      <c r="K5905" s="0" t="n">
        <v>2015</v>
      </c>
      <c r="L5905" s="0" t="n">
        <v>118</v>
      </c>
      <c r="M5905" s="0" t="n">
        <v>9</v>
      </c>
      <c r="N5905" s="0" t="n">
        <v>64000</v>
      </c>
      <c r="O5905" s="0" t="n">
        <v>1110</v>
      </c>
      <c r="P5905" s="346" t="n">
        <v>2.8</v>
      </c>
      <c r="Q5905" s="346" t="str">
        <f aca="false">N5905&amp;" "&amp;O5905</f>
        <v>64000 1110</v>
      </c>
      <c r="R5905" s="346" t="str">
        <f aca="false">N5905&amp;" "&amp;M5905&amp;" "&amp;O5905</f>
        <v>64000 9 1110</v>
      </c>
    </row>
    <row r="5906" customFormat="false" ht="11.25" hidden="false" customHeight="true" outlineLevel="0" collapsed="false">
      <c r="K5906" s="0" t="n">
        <v>2015</v>
      </c>
      <c r="L5906" s="0" t="n">
        <v>118</v>
      </c>
      <c r="M5906" s="0" t="n">
        <v>9</v>
      </c>
      <c r="N5906" s="0" t="n">
        <v>64000</v>
      </c>
      <c r="O5906" s="0" t="n">
        <v>1130</v>
      </c>
      <c r="P5906" s="346" t="n">
        <v>8.5</v>
      </c>
      <c r="Q5906" s="346" t="str">
        <f aca="false">N5906&amp;" "&amp;O5906</f>
        <v>64000 1130</v>
      </c>
      <c r="R5906" s="346" t="str">
        <f aca="false">N5906&amp;" "&amp;M5906&amp;" "&amp;O5906</f>
        <v>64000 9 1130</v>
      </c>
    </row>
    <row r="5907" customFormat="false" ht="11.25" hidden="false" customHeight="true" outlineLevel="0" collapsed="false">
      <c r="K5907" s="0" t="n">
        <v>2015</v>
      </c>
      <c r="L5907" s="0" t="n">
        <v>118</v>
      </c>
      <c r="M5907" s="0" t="n">
        <v>9</v>
      </c>
      <c r="N5907" s="0" t="n">
        <v>64000</v>
      </c>
      <c r="O5907" s="0" t="n">
        <v>1142</v>
      </c>
      <c r="P5907" s="346" t="n">
        <v>48</v>
      </c>
      <c r="Q5907" s="346" t="str">
        <f aca="false">N5907&amp;" "&amp;O5907</f>
        <v>64000 1142</v>
      </c>
      <c r="R5907" s="346" t="str">
        <f aca="false">N5907&amp;" "&amp;M5907&amp;" "&amp;O5907</f>
        <v>64000 9 1142</v>
      </c>
    </row>
    <row r="5908" customFormat="false" ht="11.25" hidden="false" customHeight="true" outlineLevel="0" collapsed="false">
      <c r="K5908" s="0" t="n">
        <v>2015</v>
      </c>
      <c r="L5908" s="0" t="n">
        <v>118</v>
      </c>
      <c r="M5908" s="0" t="n">
        <v>9</v>
      </c>
      <c r="N5908" s="0" t="n">
        <v>64000</v>
      </c>
      <c r="O5908" s="0" t="n">
        <v>1150</v>
      </c>
      <c r="P5908" s="346" t="n">
        <v>11.3</v>
      </c>
      <c r="Q5908" s="346" t="str">
        <f aca="false">N5908&amp;" "&amp;O5908</f>
        <v>64000 1150</v>
      </c>
      <c r="R5908" s="346" t="str">
        <f aca="false">N5908&amp;" "&amp;M5908&amp;" "&amp;O5908</f>
        <v>64000 9 1150</v>
      </c>
    </row>
    <row r="5909" customFormat="false" ht="11.25" hidden="false" customHeight="true" outlineLevel="0" collapsed="false">
      <c r="K5909" s="0" t="n">
        <v>2015</v>
      </c>
      <c r="L5909" s="0" t="n">
        <v>118</v>
      </c>
      <c r="M5909" s="0" t="n">
        <v>9</v>
      </c>
      <c r="N5909" s="0" t="n">
        <v>64000</v>
      </c>
      <c r="O5909" s="0" t="n">
        <v>1160</v>
      </c>
      <c r="P5909" s="346" t="n">
        <v>90</v>
      </c>
      <c r="Q5909" s="346" t="str">
        <f aca="false">N5909&amp;" "&amp;O5909</f>
        <v>64000 1160</v>
      </c>
      <c r="R5909" s="346" t="str">
        <f aca="false">N5909&amp;" "&amp;M5909&amp;" "&amp;O5909</f>
        <v>64000 9 1160</v>
      </c>
    </row>
    <row r="5910" customFormat="false" ht="11.25" hidden="false" customHeight="true" outlineLevel="0" collapsed="false">
      <c r="K5910" s="0" t="n">
        <v>2015</v>
      </c>
      <c r="L5910" s="0" t="n">
        <v>118</v>
      </c>
      <c r="M5910" s="0" t="n">
        <v>9</v>
      </c>
      <c r="N5910" s="0" t="n">
        <v>64000</v>
      </c>
      <c r="O5910" s="0" t="n">
        <v>1190</v>
      </c>
      <c r="P5910" s="346" t="n">
        <v>257</v>
      </c>
      <c r="Q5910" s="346" t="str">
        <f aca="false">N5910&amp;" "&amp;O5910</f>
        <v>64000 1190</v>
      </c>
      <c r="R5910" s="346" t="str">
        <f aca="false">N5910&amp;" "&amp;M5910&amp;" "&amp;O5910</f>
        <v>64000 9 1190</v>
      </c>
    </row>
    <row r="5911" customFormat="false" ht="11.25" hidden="false" customHeight="true" outlineLevel="0" collapsed="false">
      <c r="K5911" s="0" t="n">
        <v>2015</v>
      </c>
      <c r="L5911" s="0" t="n">
        <v>118</v>
      </c>
      <c r="M5911" s="0" t="n">
        <v>9</v>
      </c>
      <c r="N5911" s="0" t="n">
        <v>65000</v>
      </c>
      <c r="O5911" s="0" t="n">
        <v>1110</v>
      </c>
      <c r="P5911" s="346" t="n">
        <v>1</v>
      </c>
      <c r="Q5911" s="346" t="str">
        <f aca="false">N5911&amp;" "&amp;O5911</f>
        <v>65000 1110</v>
      </c>
      <c r="R5911" s="346" t="str">
        <f aca="false">N5911&amp;" "&amp;M5911&amp;" "&amp;O5911</f>
        <v>65000 9 1110</v>
      </c>
    </row>
    <row r="5912" customFormat="false" ht="11.25" hidden="false" customHeight="true" outlineLevel="0" collapsed="false">
      <c r="K5912" s="0" t="n">
        <v>2015</v>
      </c>
      <c r="L5912" s="0" t="n">
        <v>118</v>
      </c>
      <c r="M5912" s="0" t="n">
        <v>9</v>
      </c>
      <c r="N5912" s="0" t="n">
        <v>65000</v>
      </c>
      <c r="O5912" s="0" t="n">
        <v>1130</v>
      </c>
      <c r="P5912" s="346" t="n">
        <v>10</v>
      </c>
      <c r="Q5912" s="346" t="str">
        <f aca="false">N5912&amp;" "&amp;O5912</f>
        <v>65000 1130</v>
      </c>
      <c r="R5912" s="346" t="str">
        <f aca="false">N5912&amp;" "&amp;M5912&amp;" "&amp;O5912</f>
        <v>65000 9 1130</v>
      </c>
    </row>
    <row r="5913" customFormat="false" ht="11.25" hidden="false" customHeight="true" outlineLevel="0" collapsed="false">
      <c r="K5913" s="0" t="n">
        <v>2015</v>
      </c>
      <c r="L5913" s="0" t="n">
        <v>118</v>
      </c>
      <c r="M5913" s="0" t="n">
        <v>9</v>
      </c>
      <c r="N5913" s="0" t="n">
        <v>65000</v>
      </c>
      <c r="O5913" s="0" t="n">
        <v>1140</v>
      </c>
      <c r="P5913" s="346" t="n">
        <v>4.75</v>
      </c>
      <c r="Q5913" s="346" t="str">
        <f aca="false">N5913&amp;" "&amp;O5913</f>
        <v>65000 1140</v>
      </c>
      <c r="R5913" s="346" t="str">
        <f aca="false">N5913&amp;" "&amp;M5913&amp;" "&amp;O5913</f>
        <v>65000 9 1140</v>
      </c>
    </row>
    <row r="5914" customFormat="false" ht="11.25" hidden="false" customHeight="true" outlineLevel="0" collapsed="false">
      <c r="K5914" s="0" t="n">
        <v>2015</v>
      </c>
      <c r="L5914" s="0" t="n">
        <v>118</v>
      </c>
      <c r="M5914" s="0" t="n">
        <v>9</v>
      </c>
      <c r="N5914" s="0" t="n">
        <v>65000</v>
      </c>
      <c r="O5914" s="0" t="n">
        <v>1150</v>
      </c>
      <c r="P5914" s="346" t="n">
        <v>6</v>
      </c>
      <c r="Q5914" s="346" t="str">
        <f aca="false">N5914&amp;" "&amp;O5914</f>
        <v>65000 1150</v>
      </c>
      <c r="R5914" s="346" t="str">
        <f aca="false">N5914&amp;" "&amp;M5914&amp;" "&amp;O5914</f>
        <v>65000 9 1150</v>
      </c>
    </row>
    <row r="5915" customFormat="false" ht="11.25" hidden="false" customHeight="true" outlineLevel="0" collapsed="false">
      <c r="K5915" s="0" t="n">
        <v>2015</v>
      </c>
      <c r="L5915" s="0" t="n">
        <v>118</v>
      </c>
      <c r="M5915" s="0" t="n">
        <v>9</v>
      </c>
      <c r="N5915" s="0" t="n">
        <v>65000</v>
      </c>
      <c r="O5915" s="0" t="n">
        <v>1160</v>
      </c>
      <c r="P5915" s="346" t="n">
        <v>6.5</v>
      </c>
      <c r="Q5915" s="346" t="str">
        <f aca="false">N5915&amp;" "&amp;O5915</f>
        <v>65000 1160</v>
      </c>
      <c r="R5915" s="346" t="str">
        <f aca="false">N5915&amp;" "&amp;M5915&amp;" "&amp;O5915</f>
        <v>65000 9 1160</v>
      </c>
    </row>
    <row r="5916" customFormat="false" ht="11.25" hidden="false" customHeight="true" outlineLevel="0" collapsed="false">
      <c r="K5916" s="0" t="n">
        <v>2015</v>
      </c>
      <c r="L5916" s="0" t="n">
        <v>118</v>
      </c>
      <c r="M5916" s="0" t="n">
        <v>9</v>
      </c>
      <c r="N5916" s="0" t="n">
        <v>65000</v>
      </c>
      <c r="O5916" s="0" t="n">
        <v>1190</v>
      </c>
      <c r="P5916" s="346" t="n">
        <v>215</v>
      </c>
      <c r="Q5916" s="346" t="str">
        <f aca="false">N5916&amp;" "&amp;O5916</f>
        <v>65000 1190</v>
      </c>
      <c r="R5916" s="346" t="str">
        <f aca="false">N5916&amp;" "&amp;M5916&amp;" "&amp;O5916</f>
        <v>65000 9 1190</v>
      </c>
    </row>
    <row r="5917" customFormat="false" ht="11.25" hidden="false" customHeight="true" outlineLevel="0" collapsed="false">
      <c r="K5917" s="0" t="n">
        <v>2015</v>
      </c>
      <c r="L5917" s="0" t="n">
        <v>118</v>
      </c>
      <c r="M5917" s="0" t="n">
        <v>9</v>
      </c>
      <c r="N5917" s="0" t="n">
        <v>68000</v>
      </c>
      <c r="O5917" s="0" t="n">
        <v>1110</v>
      </c>
      <c r="P5917" s="346" t="n">
        <v>1</v>
      </c>
      <c r="Q5917" s="346" t="str">
        <f aca="false">N5917&amp;" "&amp;O5917</f>
        <v>68000 1110</v>
      </c>
      <c r="R5917" s="346" t="str">
        <f aca="false">N5917&amp;" "&amp;M5917&amp;" "&amp;O5917</f>
        <v>68000 9 1110</v>
      </c>
    </row>
    <row r="5918" customFormat="false" ht="11.25" hidden="false" customHeight="true" outlineLevel="0" collapsed="false">
      <c r="K5918" s="0" t="n">
        <v>2015</v>
      </c>
      <c r="L5918" s="0" t="n">
        <v>118</v>
      </c>
      <c r="M5918" s="0" t="n">
        <v>2</v>
      </c>
      <c r="N5918" s="0" t="n">
        <v>61100</v>
      </c>
      <c r="O5918" s="0" t="n">
        <v>1120</v>
      </c>
      <c r="P5918" s="346" t="n">
        <v>1605.5</v>
      </c>
      <c r="Q5918" s="346" t="str">
        <f aca="false">N5918&amp;" "&amp;O5918</f>
        <v>61100 1120</v>
      </c>
      <c r="R5918" s="346" t="str">
        <f aca="false">N5918&amp;" "&amp;M5918&amp;" "&amp;O5918</f>
        <v>61100 2 1120</v>
      </c>
    </row>
    <row r="5919" customFormat="false" ht="11.25" hidden="false" customHeight="true" outlineLevel="0" collapsed="false">
      <c r="K5919" s="0" t="n">
        <v>2015</v>
      </c>
      <c r="L5919" s="0" t="n">
        <v>118</v>
      </c>
      <c r="M5919" s="0" t="n">
        <v>2</v>
      </c>
      <c r="N5919" s="0" t="n">
        <v>61100</v>
      </c>
      <c r="O5919" s="0" t="n">
        <v>1151</v>
      </c>
      <c r="P5919" s="346" t="n">
        <v>367.8</v>
      </c>
      <c r="Q5919" s="346" t="str">
        <f aca="false">N5919&amp;" "&amp;O5919</f>
        <v>61100 1151</v>
      </c>
      <c r="R5919" s="346" t="str">
        <f aca="false">N5919&amp;" "&amp;M5919&amp;" "&amp;O5919</f>
        <v>61100 2 1151</v>
      </c>
    </row>
    <row r="5920" customFormat="false" ht="11.25" hidden="false" customHeight="true" outlineLevel="0" collapsed="false">
      <c r="K5920" s="0" t="n">
        <v>2015</v>
      </c>
      <c r="L5920" s="0" t="n">
        <v>118</v>
      </c>
      <c r="M5920" s="0" t="n">
        <v>9</v>
      </c>
      <c r="N5920" s="0" t="n">
        <v>68000</v>
      </c>
      <c r="O5920" s="0" t="n">
        <v>1133</v>
      </c>
      <c r="P5920" s="346" t="n">
        <v>14.37</v>
      </c>
      <c r="Q5920" s="346" t="str">
        <f aca="false">N5920&amp;" "&amp;O5920</f>
        <v>68000 1133</v>
      </c>
      <c r="R5920" s="346" t="str">
        <f aca="false">N5920&amp;" "&amp;M5920&amp;" "&amp;O5920</f>
        <v>68000 9 1133</v>
      </c>
    </row>
    <row r="5921" customFormat="false" ht="11.25" hidden="false" customHeight="true" outlineLevel="0" collapsed="false">
      <c r="K5921" s="0" t="n">
        <v>2015</v>
      </c>
      <c r="L5921" s="0" t="n">
        <v>118</v>
      </c>
      <c r="M5921" s="0" t="n">
        <v>9</v>
      </c>
      <c r="N5921" s="0" t="n">
        <v>68000</v>
      </c>
      <c r="O5921" s="0" t="n">
        <v>1141</v>
      </c>
      <c r="P5921" s="346" t="n">
        <v>37</v>
      </c>
      <c r="Q5921" s="346" t="str">
        <f aca="false">N5921&amp;" "&amp;O5921</f>
        <v>68000 1141</v>
      </c>
      <c r="R5921" s="346" t="str">
        <f aca="false">N5921&amp;" "&amp;M5921&amp;" "&amp;O5921</f>
        <v>68000 9 1141</v>
      </c>
    </row>
    <row r="5922" customFormat="false" ht="11.25" hidden="false" customHeight="true" outlineLevel="0" collapsed="false">
      <c r="K5922" s="0" t="n">
        <v>2015</v>
      </c>
      <c r="L5922" s="0" t="n">
        <v>118</v>
      </c>
      <c r="M5922" s="0" t="n">
        <v>9</v>
      </c>
      <c r="N5922" s="0" t="n">
        <v>68000</v>
      </c>
      <c r="O5922" s="0" t="n">
        <v>1150</v>
      </c>
      <c r="P5922" s="346" t="n">
        <v>7</v>
      </c>
      <c r="Q5922" s="346" t="str">
        <f aca="false">N5922&amp;" "&amp;O5922</f>
        <v>68000 1150</v>
      </c>
      <c r="R5922" s="346" t="str">
        <f aca="false">N5922&amp;" "&amp;M5922&amp;" "&amp;O5922</f>
        <v>68000 9 1150</v>
      </c>
    </row>
    <row r="5923" customFormat="false" ht="11.25" hidden="false" customHeight="true" outlineLevel="0" collapsed="false">
      <c r="K5923" s="0" t="n">
        <v>2015</v>
      </c>
      <c r="L5923" s="0" t="n">
        <v>118</v>
      </c>
      <c r="M5923" s="0" t="n">
        <v>2</v>
      </c>
      <c r="N5923" s="0" t="n">
        <v>61100</v>
      </c>
      <c r="O5923" s="0" t="n">
        <v>1520</v>
      </c>
      <c r="P5923" s="346" t="n">
        <v>126.74</v>
      </c>
      <c r="Q5923" s="346" t="str">
        <f aca="false">N5923&amp;" "&amp;O5923</f>
        <v>61100 1520</v>
      </c>
      <c r="R5923" s="346" t="str">
        <f aca="false">N5923&amp;" "&amp;M5923&amp;" "&amp;O5923</f>
        <v>61100 2 1520</v>
      </c>
    </row>
    <row r="5924" customFormat="false" ht="11.25" hidden="false" customHeight="true" outlineLevel="0" collapsed="false">
      <c r="K5924" s="0" t="n">
        <v>2015</v>
      </c>
      <c r="L5924" s="0" t="n">
        <v>118</v>
      </c>
      <c r="M5924" s="0" t="n">
        <v>2</v>
      </c>
      <c r="N5924" s="0" t="n">
        <v>61210</v>
      </c>
      <c r="O5924" s="0" t="n">
        <v>1110</v>
      </c>
      <c r="P5924" s="346" t="n">
        <v>1.83</v>
      </c>
      <c r="Q5924" s="346" t="str">
        <f aca="false">N5924&amp;" "&amp;O5924</f>
        <v>61210 1110</v>
      </c>
      <c r="R5924" s="346" t="str">
        <f aca="false">N5924&amp;" "&amp;M5924&amp;" "&amp;O5924</f>
        <v>61210 2 1110</v>
      </c>
    </row>
    <row r="5925" customFormat="false" ht="11.25" hidden="false" customHeight="true" outlineLevel="0" collapsed="false">
      <c r="K5925" s="0" t="n">
        <v>2015</v>
      </c>
      <c r="L5925" s="0" t="n">
        <v>118</v>
      </c>
      <c r="M5925" s="0" t="n">
        <v>2</v>
      </c>
      <c r="N5925" s="0" t="n">
        <v>61210</v>
      </c>
      <c r="O5925" s="0" t="n">
        <v>1120</v>
      </c>
      <c r="P5925" s="346" t="n">
        <v>58.6</v>
      </c>
      <c r="Q5925" s="346" t="str">
        <f aca="false">N5925&amp;" "&amp;O5925</f>
        <v>61210 1120</v>
      </c>
      <c r="R5925" s="346" t="str">
        <f aca="false">N5925&amp;" "&amp;M5925&amp;" "&amp;O5925</f>
        <v>61210 2 1120</v>
      </c>
    </row>
    <row r="5926" customFormat="false" ht="11.25" hidden="false" customHeight="true" outlineLevel="0" collapsed="false">
      <c r="K5926" s="0" t="n">
        <v>2015</v>
      </c>
      <c r="L5926" s="0" t="n">
        <v>118</v>
      </c>
      <c r="M5926" s="0" t="n">
        <v>2</v>
      </c>
      <c r="N5926" s="0" t="n">
        <v>61210</v>
      </c>
      <c r="O5926" s="0" t="n">
        <v>1150</v>
      </c>
      <c r="P5926" s="346" t="n">
        <v>5.92</v>
      </c>
      <c r="Q5926" s="346" t="str">
        <f aca="false">N5926&amp;" "&amp;O5926</f>
        <v>61210 1150</v>
      </c>
      <c r="R5926" s="346" t="str">
        <f aca="false">N5926&amp;" "&amp;M5926&amp;" "&amp;O5926</f>
        <v>61210 2 1150</v>
      </c>
    </row>
    <row r="5927" customFormat="false" ht="11.25" hidden="false" customHeight="true" outlineLevel="0" collapsed="false">
      <c r="K5927" s="0" t="n">
        <v>2015</v>
      </c>
      <c r="L5927" s="0" t="n">
        <v>118</v>
      </c>
      <c r="M5927" s="0" t="n">
        <v>2</v>
      </c>
      <c r="N5927" s="0" t="n">
        <v>61210</v>
      </c>
      <c r="O5927" s="0" t="n">
        <v>1520</v>
      </c>
      <c r="P5927" s="346" t="n">
        <v>0.15</v>
      </c>
      <c r="Q5927" s="346" t="str">
        <f aca="false">N5927&amp;" "&amp;O5927</f>
        <v>61210 1520</v>
      </c>
      <c r="R5927" s="346" t="str">
        <f aca="false">N5927&amp;" "&amp;M5927&amp;" "&amp;O5927</f>
        <v>61210 2 1520</v>
      </c>
    </row>
    <row r="5928" customFormat="false" ht="11.25" hidden="false" customHeight="true" outlineLevel="0" collapsed="false">
      <c r="K5928" s="0" t="n">
        <v>2015</v>
      </c>
      <c r="L5928" s="0" t="n">
        <v>118</v>
      </c>
      <c r="M5928" s="0" t="n">
        <v>2</v>
      </c>
      <c r="N5928" s="0" t="n">
        <v>61310</v>
      </c>
      <c r="O5928" s="0" t="n">
        <v>1110</v>
      </c>
      <c r="P5928" s="346" t="n">
        <v>12.56</v>
      </c>
      <c r="Q5928" s="346" t="str">
        <f aca="false">N5928&amp;" "&amp;O5928</f>
        <v>61310 1110</v>
      </c>
      <c r="R5928" s="346" t="str">
        <f aca="false">N5928&amp;" "&amp;M5928&amp;" "&amp;O5928</f>
        <v>61310 2 1110</v>
      </c>
    </row>
    <row r="5929" customFormat="false" ht="11.25" hidden="false" customHeight="true" outlineLevel="0" collapsed="false">
      <c r="K5929" s="0" t="n">
        <v>2015</v>
      </c>
      <c r="L5929" s="0" t="n">
        <v>118</v>
      </c>
      <c r="M5929" s="0" t="n">
        <v>2</v>
      </c>
      <c r="N5929" s="0" t="n">
        <v>61310</v>
      </c>
      <c r="O5929" s="0" t="n">
        <v>1120</v>
      </c>
      <c r="P5929" s="346" t="n">
        <v>18.81</v>
      </c>
      <c r="Q5929" s="346" t="str">
        <f aca="false">N5929&amp;" "&amp;O5929</f>
        <v>61310 1120</v>
      </c>
      <c r="R5929" s="346" t="str">
        <f aca="false">N5929&amp;" "&amp;M5929&amp;" "&amp;O5929</f>
        <v>61310 2 1120</v>
      </c>
    </row>
    <row r="5930" customFormat="false" ht="11.25" hidden="false" customHeight="true" outlineLevel="0" collapsed="false">
      <c r="K5930" s="0" t="n">
        <v>2015</v>
      </c>
      <c r="L5930" s="0" t="n">
        <v>118</v>
      </c>
      <c r="M5930" s="0" t="n">
        <v>2</v>
      </c>
      <c r="N5930" s="0" t="n">
        <v>61310</v>
      </c>
      <c r="O5930" s="0" t="n">
        <v>1150</v>
      </c>
      <c r="P5930" s="346" t="n">
        <v>10.75</v>
      </c>
      <c r="Q5930" s="346" t="str">
        <f aca="false">N5930&amp;" "&amp;O5930</f>
        <v>61310 1150</v>
      </c>
      <c r="R5930" s="346" t="str">
        <f aca="false">N5930&amp;" "&amp;M5930&amp;" "&amp;O5930</f>
        <v>61310 2 1150</v>
      </c>
    </row>
    <row r="5931" customFormat="false" ht="11.25" hidden="false" customHeight="true" outlineLevel="0" collapsed="false">
      <c r="K5931" s="0" t="n">
        <v>2015</v>
      </c>
      <c r="L5931" s="0" t="n">
        <v>118</v>
      </c>
      <c r="M5931" s="0" t="n">
        <v>2</v>
      </c>
      <c r="N5931" s="0" t="n">
        <v>61320</v>
      </c>
      <c r="O5931" s="0" t="n">
        <v>1110</v>
      </c>
      <c r="P5931" s="346" t="n">
        <v>0.44</v>
      </c>
      <c r="Q5931" s="346" t="str">
        <f aca="false">N5931&amp;" "&amp;O5931</f>
        <v>61320 1110</v>
      </c>
      <c r="R5931" s="346" t="str">
        <f aca="false">N5931&amp;" "&amp;M5931&amp;" "&amp;O5931</f>
        <v>61320 2 1110</v>
      </c>
    </row>
    <row r="5932" customFormat="false" ht="11.25" hidden="false" customHeight="true" outlineLevel="0" collapsed="false">
      <c r="K5932" s="0" t="n">
        <v>2015</v>
      </c>
      <c r="L5932" s="0" t="n">
        <v>118</v>
      </c>
      <c r="M5932" s="0" t="n">
        <v>2</v>
      </c>
      <c r="N5932" s="0" t="n">
        <v>61320</v>
      </c>
      <c r="O5932" s="0" t="n">
        <v>1120</v>
      </c>
      <c r="P5932" s="346" t="n">
        <v>0.42</v>
      </c>
      <c r="Q5932" s="346" t="str">
        <f aca="false">N5932&amp;" "&amp;O5932</f>
        <v>61320 1120</v>
      </c>
      <c r="R5932" s="346" t="str">
        <f aca="false">N5932&amp;" "&amp;M5932&amp;" "&amp;O5932</f>
        <v>61320 2 1120</v>
      </c>
    </row>
    <row r="5933" customFormat="false" ht="11.25" hidden="false" customHeight="true" outlineLevel="0" collapsed="false">
      <c r="K5933" s="0" t="n">
        <v>2015</v>
      </c>
      <c r="L5933" s="0" t="n">
        <v>118</v>
      </c>
      <c r="M5933" s="0" t="n">
        <v>2</v>
      </c>
      <c r="N5933" s="0" t="n">
        <v>61320</v>
      </c>
      <c r="O5933" s="0" t="n">
        <v>1122</v>
      </c>
      <c r="P5933" s="346" t="n">
        <v>38</v>
      </c>
      <c r="Q5933" s="346" t="str">
        <f aca="false">N5933&amp;" "&amp;O5933</f>
        <v>61320 1122</v>
      </c>
      <c r="R5933" s="346" t="str">
        <f aca="false">N5933&amp;" "&amp;M5933&amp;" "&amp;O5933</f>
        <v>61320 2 1122</v>
      </c>
    </row>
    <row r="5934" customFormat="false" ht="11.25" hidden="false" customHeight="true" outlineLevel="0" collapsed="false">
      <c r="K5934" s="0" t="n">
        <v>2015</v>
      </c>
      <c r="L5934" s="0" t="n">
        <v>118</v>
      </c>
      <c r="M5934" s="0" t="n">
        <v>2</v>
      </c>
      <c r="N5934" s="0" t="n">
        <v>61320</v>
      </c>
      <c r="O5934" s="0" t="n">
        <v>1150</v>
      </c>
      <c r="P5934" s="346" t="n">
        <v>22.77</v>
      </c>
      <c r="Q5934" s="346" t="str">
        <f aca="false">N5934&amp;" "&amp;O5934</f>
        <v>61320 1150</v>
      </c>
      <c r="R5934" s="346" t="str">
        <f aca="false">N5934&amp;" "&amp;M5934&amp;" "&amp;O5934</f>
        <v>61320 2 1150</v>
      </c>
    </row>
    <row r="5935" customFormat="false" ht="11.25" hidden="false" customHeight="true" outlineLevel="0" collapsed="false">
      <c r="K5935" s="0" t="n">
        <v>2015</v>
      </c>
      <c r="L5935" s="0" t="n">
        <v>118</v>
      </c>
      <c r="M5935" s="0" t="n">
        <v>2</v>
      </c>
      <c r="N5935" s="0" t="n">
        <v>61410</v>
      </c>
      <c r="O5935" s="0" t="n">
        <v>1126</v>
      </c>
      <c r="P5935" s="346" t="n">
        <v>44</v>
      </c>
      <c r="Q5935" s="346" t="str">
        <f aca="false">N5935&amp;" "&amp;O5935</f>
        <v>61410 1126</v>
      </c>
      <c r="R5935" s="346" t="str">
        <f aca="false">N5935&amp;" "&amp;M5935&amp;" "&amp;O5935</f>
        <v>61410 2 1126</v>
      </c>
    </row>
    <row r="5936" customFormat="false" ht="11.25" hidden="false" customHeight="true" outlineLevel="0" collapsed="false">
      <c r="K5936" s="0" t="n">
        <v>2015</v>
      </c>
      <c r="L5936" s="0" t="n">
        <v>118</v>
      </c>
      <c r="M5936" s="0" t="n">
        <v>2</v>
      </c>
      <c r="N5936" s="0" t="n">
        <v>61410</v>
      </c>
      <c r="O5936" s="0" t="n">
        <v>1127</v>
      </c>
      <c r="P5936" s="346" t="n">
        <v>35.65</v>
      </c>
      <c r="Q5936" s="346" t="str">
        <f aca="false">N5936&amp;" "&amp;O5936</f>
        <v>61410 1127</v>
      </c>
      <c r="R5936" s="346" t="str">
        <f aca="false">N5936&amp;" "&amp;M5936&amp;" "&amp;O5936</f>
        <v>61410 2 1127</v>
      </c>
    </row>
    <row r="5937" customFormat="false" ht="11.25" hidden="false" customHeight="true" outlineLevel="0" collapsed="false">
      <c r="K5937" s="0" t="n">
        <v>2015</v>
      </c>
      <c r="L5937" s="0" t="n">
        <v>118</v>
      </c>
      <c r="M5937" s="0" t="n">
        <v>2</v>
      </c>
      <c r="N5937" s="0" t="n">
        <v>61410</v>
      </c>
      <c r="O5937" s="0" t="n">
        <v>1150</v>
      </c>
      <c r="P5937" s="346" t="n">
        <v>75.69</v>
      </c>
      <c r="Q5937" s="346" t="str">
        <f aca="false">N5937&amp;" "&amp;O5937</f>
        <v>61410 1150</v>
      </c>
      <c r="R5937" s="346" t="str">
        <f aca="false">N5937&amp;" "&amp;M5937&amp;" "&amp;O5937</f>
        <v>61410 2 1150</v>
      </c>
    </row>
    <row r="5938" customFormat="false" ht="11.25" hidden="false" customHeight="true" outlineLevel="0" collapsed="false">
      <c r="K5938" s="0" t="n">
        <v>2015</v>
      </c>
      <c r="L5938" s="0" t="n">
        <v>118</v>
      </c>
      <c r="M5938" s="0" t="n">
        <v>3</v>
      </c>
      <c r="N5938" s="0" t="n">
        <v>61100</v>
      </c>
      <c r="O5938" s="0" t="n">
        <v>1120</v>
      </c>
      <c r="P5938" s="346" t="n">
        <v>821</v>
      </c>
      <c r="Q5938" s="346" t="str">
        <f aca="false">N5938&amp;" "&amp;O5938</f>
        <v>61100 1120</v>
      </c>
      <c r="R5938" s="346" t="str">
        <f aca="false">N5938&amp;" "&amp;M5938&amp;" "&amp;O5938</f>
        <v>61100 3 1120</v>
      </c>
    </row>
    <row r="5939" customFormat="false" ht="11.25" hidden="false" customHeight="true" outlineLevel="0" collapsed="false">
      <c r="K5939" s="0" t="n">
        <v>2015</v>
      </c>
      <c r="L5939" s="0" t="n">
        <v>118</v>
      </c>
      <c r="M5939" s="0" t="n">
        <v>3</v>
      </c>
      <c r="N5939" s="0" t="n">
        <v>61100</v>
      </c>
      <c r="O5939" s="0" t="n">
        <v>1151</v>
      </c>
      <c r="P5939" s="346" t="n">
        <v>111</v>
      </c>
      <c r="Q5939" s="346" t="str">
        <f aca="false">N5939&amp;" "&amp;O5939</f>
        <v>61100 1151</v>
      </c>
      <c r="R5939" s="346" t="str">
        <f aca="false">N5939&amp;" "&amp;M5939&amp;" "&amp;O5939</f>
        <v>61100 3 1151</v>
      </c>
    </row>
    <row r="5940" customFormat="false" ht="11.25" hidden="false" customHeight="true" outlineLevel="0" collapsed="false">
      <c r="K5940" s="0" t="n">
        <v>2015</v>
      </c>
      <c r="L5940" s="0" t="n">
        <v>118</v>
      </c>
      <c r="M5940" s="0" t="n">
        <v>3</v>
      </c>
      <c r="N5940" s="0" t="n">
        <v>61100</v>
      </c>
      <c r="O5940" s="0" t="n">
        <v>1520</v>
      </c>
      <c r="P5940" s="346" t="n">
        <v>58.9</v>
      </c>
      <c r="Q5940" s="346" t="str">
        <f aca="false">N5940&amp;" "&amp;O5940</f>
        <v>61100 1520</v>
      </c>
      <c r="R5940" s="346" t="str">
        <f aca="false">N5940&amp;" "&amp;M5940&amp;" "&amp;O5940</f>
        <v>61100 3 1520</v>
      </c>
    </row>
    <row r="5941" customFormat="false" ht="11.25" hidden="false" customHeight="true" outlineLevel="0" collapsed="false">
      <c r="K5941" s="0" t="n">
        <v>2015</v>
      </c>
      <c r="L5941" s="0" t="n">
        <v>118</v>
      </c>
      <c r="M5941" s="0" t="n">
        <v>3</v>
      </c>
      <c r="N5941" s="0" t="n">
        <v>61210</v>
      </c>
      <c r="O5941" s="0" t="n">
        <v>1110</v>
      </c>
      <c r="P5941" s="346" t="n">
        <v>1.8</v>
      </c>
      <c r="Q5941" s="346" t="str">
        <f aca="false">N5941&amp;" "&amp;O5941</f>
        <v>61210 1110</v>
      </c>
      <c r="R5941" s="346" t="str">
        <f aca="false">N5941&amp;" "&amp;M5941&amp;" "&amp;O5941</f>
        <v>61210 3 1110</v>
      </c>
    </row>
    <row r="5942" customFormat="false" ht="11.25" hidden="false" customHeight="true" outlineLevel="0" collapsed="false">
      <c r="K5942" s="0" t="n">
        <v>2015</v>
      </c>
      <c r="L5942" s="0" t="n">
        <v>118</v>
      </c>
      <c r="M5942" s="0" t="n">
        <v>3</v>
      </c>
      <c r="N5942" s="0" t="n">
        <v>61210</v>
      </c>
      <c r="O5942" s="0" t="n">
        <v>1120</v>
      </c>
      <c r="P5942" s="346" t="n">
        <v>46.8</v>
      </c>
      <c r="Q5942" s="346" t="str">
        <f aca="false">N5942&amp;" "&amp;O5942</f>
        <v>61210 1120</v>
      </c>
      <c r="R5942" s="346" t="str">
        <f aca="false">N5942&amp;" "&amp;M5942&amp;" "&amp;O5942</f>
        <v>61210 3 1120</v>
      </c>
    </row>
    <row r="5943" customFormat="false" ht="11.25" hidden="false" customHeight="true" outlineLevel="0" collapsed="false">
      <c r="K5943" s="0" t="n">
        <v>2015</v>
      </c>
      <c r="L5943" s="0" t="n">
        <v>118</v>
      </c>
      <c r="M5943" s="0" t="n">
        <v>3</v>
      </c>
      <c r="N5943" s="0" t="n">
        <v>61210</v>
      </c>
      <c r="O5943" s="0" t="n">
        <v>1150</v>
      </c>
      <c r="P5943" s="346" t="n">
        <v>14.17</v>
      </c>
      <c r="Q5943" s="346" t="str">
        <f aca="false">N5943&amp;" "&amp;O5943</f>
        <v>61210 1150</v>
      </c>
      <c r="R5943" s="346" t="str">
        <f aca="false">N5943&amp;" "&amp;M5943&amp;" "&amp;O5943</f>
        <v>61210 3 1150</v>
      </c>
    </row>
    <row r="5944" customFormat="false" ht="11.25" hidden="false" customHeight="true" outlineLevel="0" collapsed="false">
      <c r="K5944" s="0" t="n">
        <v>2015</v>
      </c>
      <c r="L5944" s="0" t="n">
        <v>118</v>
      </c>
      <c r="M5944" s="0" t="n">
        <v>3</v>
      </c>
      <c r="N5944" s="0" t="n">
        <v>61210</v>
      </c>
      <c r="O5944" s="0" t="n">
        <v>1520</v>
      </c>
      <c r="P5944" s="346" t="n">
        <v>0.44</v>
      </c>
      <c r="Q5944" s="346" t="str">
        <f aca="false">N5944&amp;" "&amp;O5944</f>
        <v>61210 1520</v>
      </c>
      <c r="R5944" s="346" t="str">
        <f aca="false">N5944&amp;" "&amp;M5944&amp;" "&amp;O5944</f>
        <v>61210 3 1520</v>
      </c>
    </row>
    <row r="5945" customFormat="false" ht="11.25" hidden="false" customHeight="true" outlineLevel="0" collapsed="false">
      <c r="K5945" s="0" t="n">
        <v>2015</v>
      </c>
      <c r="L5945" s="0" t="n">
        <v>118</v>
      </c>
      <c r="M5945" s="0" t="n">
        <v>3</v>
      </c>
      <c r="N5945" s="0" t="n">
        <v>61220</v>
      </c>
      <c r="O5945" s="0" t="n">
        <v>1110</v>
      </c>
      <c r="P5945" s="346" t="n">
        <v>0.49</v>
      </c>
      <c r="Q5945" s="346" t="str">
        <f aca="false">N5945&amp;" "&amp;O5945</f>
        <v>61220 1110</v>
      </c>
      <c r="R5945" s="346" t="str">
        <f aca="false">N5945&amp;" "&amp;M5945&amp;" "&amp;O5945</f>
        <v>61220 3 1110</v>
      </c>
    </row>
    <row r="5946" customFormat="false" ht="11.25" hidden="false" customHeight="true" outlineLevel="0" collapsed="false">
      <c r="K5946" s="0" t="n">
        <v>2015</v>
      </c>
      <c r="L5946" s="0" t="n">
        <v>118</v>
      </c>
      <c r="M5946" s="0" t="n">
        <v>3</v>
      </c>
      <c r="N5946" s="0" t="n">
        <v>61220</v>
      </c>
      <c r="O5946" s="0" t="n">
        <v>1130</v>
      </c>
      <c r="P5946" s="346" t="n">
        <v>26</v>
      </c>
      <c r="Q5946" s="346" t="str">
        <f aca="false">N5946&amp;" "&amp;O5946</f>
        <v>61220 1130</v>
      </c>
      <c r="R5946" s="346" t="str">
        <f aca="false">N5946&amp;" "&amp;M5946&amp;" "&amp;O5946</f>
        <v>61220 3 1130</v>
      </c>
    </row>
    <row r="5947" customFormat="false" ht="11.25" hidden="false" customHeight="true" outlineLevel="0" collapsed="false">
      <c r="K5947" s="0" t="n">
        <v>2015</v>
      </c>
      <c r="L5947" s="0" t="n">
        <v>118</v>
      </c>
      <c r="M5947" s="0" t="n">
        <v>3</v>
      </c>
      <c r="N5947" s="0" t="n">
        <v>61310</v>
      </c>
      <c r="O5947" s="0" t="n">
        <v>1110</v>
      </c>
      <c r="P5947" s="346" t="n">
        <v>15.83</v>
      </c>
      <c r="Q5947" s="346" t="str">
        <f aca="false">N5947&amp;" "&amp;O5947</f>
        <v>61310 1110</v>
      </c>
      <c r="R5947" s="346" t="str">
        <f aca="false">N5947&amp;" "&amp;M5947&amp;" "&amp;O5947</f>
        <v>61310 3 1110</v>
      </c>
    </row>
    <row r="5948" customFormat="false" ht="11.25" hidden="false" customHeight="true" outlineLevel="0" collapsed="false">
      <c r="K5948" s="0" t="n">
        <v>2015</v>
      </c>
      <c r="L5948" s="0" t="n">
        <v>118</v>
      </c>
      <c r="M5948" s="0" t="n">
        <v>3</v>
      </c>
      <c r="N5948" s="0" t="n">
        <v>61310</v>
      </c>
      <c r="O5948" s="0" t="n">
        <v>1120</v>
      </c>
      <c r="P5948" s="346" t="n">
        <v>23.94</v>
      </c>
      <c r="Q5948" s="346" t="str">
        <f aca="false">N5948&amp;" "&amp;O5948</f>
        <v>61310 1120</v>
      </c>
      <c r="R5948" s="346" t="str">
        <f aca="false">N5948&amp;" "&amp;M5948&amp;" "&amp;O5948</f>
        <v>61310 3 1120</v>
      </c>
    </row>
    <row r="5949" customFormat="false" ht="11.25" hidden="false" customHeight="true" outlineLevel="0" collapsed="false">
      <c r="K5949" s="0" t="n">
        <v>2015</v>
      </c>
      <c r="L5949" s="0" t="n">
        <v>118</v>
      </c>
      <c r="M5949" s="0" t="n">
        <v>3</v>
      </c>
      <c r="N5949" s="0" t="n">
        <v>61310</v>
      </c>
      <c r="O5949" s="0" t="n">
        <v>1150</v>
      </c>
      <c r="P5949" s="346" t="n">
        <v>11.37</v>
      </c>
      <c r="Q5949" s="346" t="str">
        <f aca="false">N5949&amp;" "&amp;O5949</f>
        <v>61310 1150</v>
      </c>
      <c r="R5949" s="346" t="str">
        <f aca="false">N5949&amp;" "&amp;M5949&amp;" "&amp;O5949</f>
        <v>61310 3 1150</v>
      </c>
    </row>
    <row r="5950" customFormat="false" ht="11.25" hidden="false" customHeight="true" outlineLevel="0" collapsed="false">
      <c r="K5950" s="0" t="n">
        <v>2015</v>
      </c>
      <c r="L5950" s="0" t="n">
        <v>118</v>
      </c>
      <c r="M5950" s="0" t="n">
        <v>3</v>
      </c>
      <c r="N5950" s="0" t="n">
        <v>61320</v>
      </c>
      <c r="O5950" s="0" t="n">
        <v>1110</v>
      </c>
      <c r="P5950" s="346" t="n">
        <v>0.5</v>
      </c>
      <c r="Q5950" s="346" t="str">
        <f aca="false">N5950&amp;" "&amp;O5950</f>
        <v>61320 1110</v>
      </c>
      <c r="R5950" s="346" t="str">
        <f aca="false">N5950&amp;" "&amp;M5950&amp;" "&amp;O5950</f>
        <v>61320 3 1110</v>
      </c>
    </row>
    <row r="5951" customFormat="false" ht="11.25" hidden="false" customHeight="true" outlineLevel="0" collapsed="false">
      <c r="K5951" s="0" t="n">
        <v>2015</v>
      </c>
      <c r="L5951" s="0" t="n">
        <v>118</v>
      </c>
      <c r="M5951" s="0" t="n">
        <v>3</v>
      </c>
      <c r="N5951" s="0" t="n">
        <v>61320</v>
      </c>
      <c r="O5951" s="0" t="n">
        <v>1120</v>
      </c>
      <c r="P5951" s="346" t="n">
        <v>0.12</v>
      </c>
      <c r="Q5951" s="346" t="str">
        <f aca="false">N5951&amp;" "&amp;O5951</f>
        <v>61320 1120</v>
      </c>
      <c r="R5951" s="346" t="str">
        <f aca="false">N5951&amp;" "&amp;M5951&amp;" "&amp;O5951</f>
        <v>61320 3 1120</v>
      </c>
    </row>
    <row r="5952" customFormat="false" ht="11.25" hidden="false" customHeight="true" outlineLevel="0" collapsed="false">
      <c r="K5952" s="0" t="n">
        <v>2015</v>
      </c>
      <c r="L5952" s="0" t="n">
        <v>118</v>
      </c>
      <c r="M5952" s="0" t="n">
        <v>3</v>
      </c>
      <c r="N5952" s="0" t="n">
        <v>61320</v>
      </c>
      <c r="O5952" s="0" t="n">
        <v>1122</v>
      </c>
      <c r="P5952" s="346" t="n">
        <v>12.5</v>
      </c>
      <c r="Q5952" s="346" t="str">
        <f aca="false">N5952&amp;" "&amp;O5952</f>
        <v>61320 1122</v>
      </c>
      <c r="R5952" s="346" t="str">
        <f aca="false">N5952&amp;" "&amp;M5952&amp;" "&amp;O5952</f>
        <v>61320 3 1122</v>
      </c>
    </row>
    <row r="5953" customFormat="false" ht="11.25" hidden="false" customHeight="true" outlineLevel="0" collapsed="false">
      <c r="K5953" s="0" t="n">
        <v>2015</v>
      </c>
      <c r="L5953" s="0" t="n">
        <v>118</v>
      </c>
      <c r="M5953" s="0" t="n">
        <v>3</v>
      </c>
      <c r="N5953" s="0" t="n">
        <v>61320</v>
      </c>
      <c r="O5953" s="0" t="n">
        <v>1150</v>
      </c>
      <c r="P5953" s="346" t="n">
        <v>9</v>
      </c>
      <c r="Q5953" s="346" t="str">
        <f aca="false">N5953&amp;" "&amp;O5953</f>
        <v>61320 1150</v>
      </c>
      <c r="R5953" s="346" t="str">
        <f aca="false">N5953&amp;" "&amp;M5953&amp;" "&amp;O5953</f>
        <v>61320 3 1150</v>
      </c>
    </row>
    <row r="5954" customFormat="false" ht="11.25" hidden="false" customHeight="true" outlineLevel="0" collapsed="false">
      <c r="K5954" s="0" t="n">
        <v>2015</v>
      </c>
      <c r="L5954" s="0" t="n">
        <v>118</v>
      </c>
      <c r="M5954" s="0" t="n">
        <v>3</v>
      </c>
      <c r="N5954" s="0" t="n">
        <v>61410</v>
      </c>
      <c r="O5954" s="0" t="n">
        <v>1126</v>
      </c>
      <c r="P5954" s="346" t="n">
        <v>15</v>
      </c>
      <c r="Q5954" s="346" t="str">
        <f aca="false">N5954&amp;" "&amp;O5954</f>
        <v>61410 1126</v>
      </c>
      <c r="R5954" s="346" t="str">
        <f aca="false">N5954&amp;" "&amp;M5954&amp;" "&amp;O5954</f>
        <v>61410 3 1126</v>
      </c>
    </row>
    <row r="5955" customFormat="false" ht="11.25" hidden="false" customHeight="true" outlineLevel="0" collapsed="false">
      <c r="K5955" s="0" t="n">
        <v>2015</v>
      </c>
      <c r="L5955" s="0" t="n">
        <v>118</v>
      </c>
      <c r="M5955" s="0" t="n">
        <v>3</v>
      </c>
      <c r="N5955" s="0" t="n">
        <v>61410</v>
      </c>
      <c r="O5955" s="0" t="n">
        <v>1127</v>
      </c>
      <c r="P5955" s="346" t="n">
        <v>25</v>
      </c>
      <c r="Q5955" s="346" t="str">
        <f aca="false">N5955&amp;" "&amp;O5955</f>
        <v>61410 1127</v>
      </c>
      <c r="R5955" s="346" t="str">
        <f aca="false">N5955&amp;" "&amp;M5955&amp;" "&amp;O5955</f>
        <v>61410 3 1127</v>
      </c>
    </row>
    <row r="5956" customFormat="false" ht="11.25" hidden="false" customHeight="true" outlineLevel="0" collapsed="false">
      <c r="K5956" s="0" t="n">
        <v>2015</v>
      </c>
      <c r="L5956" s="0" t="n">
        <v>118</v>
      </c>
      <c r="M5956" s="0" t="n">
        <v>3</v>
      </c>
      <c r="N5956" s="0" t="n">
        <v>61410</v>
      </c>
      <c r="O5956" s="0" t="n">
        <v>1150</v>
      </c>
      <c r="P5956" s="346" t="n">
        <v>34.5</v>
      </c>
      <c r="Q5956" s="346" t="str">
        <f aca="false">N5956&amp;" "&amp;O5956</f>
        <v>61410 1150</v>
      </c>
      <c r="R5956" s="346" t="str">
        <f aca="false">N5956&amp;" "&amp;M5956&amp;" "&amp;O5956</f>
        <v>61410 3 1150</v>
      </c>
    </row>
    <row r="5957" customFormat="false" ht="11.25" hidden="false" customHeight="true" outlineLevel="0" collapsed="false">
      <c r="K5957" s="0" t="n">
        <v>2015</v>
      </c>
      <c r="L5957" s="0" t="n">
        <v>118</v>
      </c>
      <c r="M5957" s="0" t="n">
        <v>9</v>
      </c>
      <c r="N5957" s="0" t="n">
        <v>61100</v>
      </c>
      <c r="O5957" s="0" t="n">
        <v>1110</v>
      </c>
      <c r="P5957" s="346" t="n">
        <v>11.4</v>
      </c>
      <c r="Q5957" s="346" t="str">
        <f aca="false">N5957&amp;" "&amp;O5957</f>
        <v>61100 1110</v>
      </c>
      <c r="R5957" s="346" t="str">
        <f aca="false">N5957&amp;" "&amp;M5957&amp;" "&amp;O5957</f>
        <v>61100 9 1110</v>
      </c>
    </row>
    <row r="5958" customFormat="false" ht="11.25" hidden="false" customHeight="true" outlineLevel="0" collapsed="false">
      <c r="K5958" s="0" t="n">
        <v>2015</v>
      </c>
      <c r="L5958" s="0" t="n">
        <v>118</v>
      </c>
      <c r="M5958" s="0" t="n">
        <v>9</v>
      </c>
      <c r="N5958" s="0" t="n">
        <v>61100</v>
      </c>
      <c r="O5958" s="0" t="n">
        <v>1120</v>
      </c>
      <c r="P5958" s="346" t="n">
        <v>252</v>
      </c>
      <c r="Q5958" s="346" t="str">
        <f aca="false">N5958&amp;" "&amp;O5958</f>
        <v>61100 1120</v>
      </c>
      <c r="R5958" s="346" t="str">
        <f aca="false">N5958&amp;" "&amp;M5958&amp;" "&amp;O5958</f>
        <v>61100 9 1120</v>
      </c>
    </row>
    <row r="5959" customFormat="false" ht="11.25" hidden="false" customHeight="true" outlineLevel="0" collapsed="false">
      <c r="K5959" s="0" t="n">
        <v>2015</v>
      </c>
      <c r="L5959" s="0" t="n">
        <v>119</v>
      </c>
      <c r="M5959" s="0" t="n">
        <v>2</v>
      </c>
      <c r="N5959" s="0" t="n">
        <v>61100</v>
      </c>
      <c r="O5959" s="0" t="n">
        <v>1120</v>
      </c>
      <c r="P5959" s="346" t="n">
        <v>39.12</v>
      </c>
      <c r="Q5959" s="346" t="str">
        <f aca="false">N5959&amp;" "&amp;O5959</f>
        <v>61100 1120</v>
      </c>
      <c r="R5959" s="346" t="str">
        <f aca="false">N5959&amp;" "&amp;M5959&amp;" "&amp;O5959</f>
        <v>61100 2 1120</v>
      </c>
    </row>
    <row r="5960" customFormat="false" ht="11.25" hidden="false" customHeight="true" outlineLevel="0" collapsed="false">
      <c r="K5960" s="0" t="n">
        <v>2015</v>
      </c>
      <c r="L5960" s="0" t="n">
        <v>119</v>
      </c>
      <c r="M5960" s="0" t="n">
        <v>2</v>
      </c>
      <c r="N5960" s="0" t="n">
        <v>61100</v>
      </c>
      <c r="O5960" s="0" t="n">
        <v>1151</v>
      </c>
      <c r="P5960" s="346" t="n">
        <v>9</v>
      </c>
      <c r="Q5960" s="346" t="str">
        <f aca="false">N5960&amp;" "&amp;O5960</f>
        <v>61100 1151</v>
      </c>
      <c r="R5960" s="346" t="str">
        <f aca="false">N5960&amp;" "&amp;M5960&amp;" "&amp;O5960</f>
        <v>61100 2 1151</v>
      </c>
    </row>
    <row r="5961" customFormat="false" ht="11.25" hidden="false" customHeight="true" outlineLevel="0" collapsed="false">
      <c r="K5961" s="0" t="n">
        <v>2015</v>
      </c>
      <c r="L5961" s="0" t="n">
        <v>119</v>
      </c>
      <c r="M5961" s="0" t="n">
        <v>2</v>
      </c>
      <c r="N5961" s="0" t="n">
        <v>61100</v>
      </c>
      <c r="O5961" s="0" t="n">
        <v>1520</v>
      </c>
      <c r="P5961" s="346" t="n">
        <v>3.57</v>
      </c>
      <c r="Q5961" s="346" t="str">
        <f aca="false">N5961&amp;" "&amp;O5961</f>
        <v>61100 1520</v>
      </c>
      <c r="R5961" s="346" t="str">
        <f aca="false">N5961&amp;" "&amp;M5961&amp;" "&amp;O5961</f>
        <v>61100 2 1520</v>
      </c>
    </row>
    <row r="5962" customFormat="false" ht="11.25" hidden="false" customHeight="true" outlineLevel="0" collapsed="false">
      <c r="K5962" s="0" t="n">
        <v>2015</v>
      </c>
      <c r="L5962" s="0" t="n">
        <v>119</v>
      </c>
      <c r="M5962" s="0" t="n">
        <v>2</v>
      </c>
      <c r="N5962" s="0" t="n">
        <v>61210</v>
      </c>
      <c r="O5962" s="0" t="n">
        <v>1120</v>
      </c>
      <c r="P5962" s="346" t="n">
        <v>1.1</v>
      </c>
      <c r="Q5962" s="346" t="str">
        <f aca="false">N5962&amp;" "&amp;O5962</f>
        <v>61210 1120</v>
      </c>
      <c r="R5962" s="346" t="str">
        <f aca="false">N5962&amp;" "&amp;M5962&amp;" "&amp;O5962</f>
        <v>61210 2 1120</v>
      </c>
    </row>
    <row r="5963" customFormat="false" ht="11.25" hidden="false" customHeight="true" outlineLevel="0" collapsed="false">
      <c r="K5963" s="0" t="n">
        <v>2015</v>
      </c>
      <c r="L5963" s="0" t="n">
        <v>119</v>
      </c>
      <c r="M5963" s="0" t="n">
        <v>2</v>
      </c>
      <c r="N5963" s="0" t="n">
        <v>61230</v>
      </c>
      <c r="O5963" s="0" t="n">
        <v>1120</v>
      </c>
      <c r="P5963" s="346" t="n">
        <v>0.02</v>
      </c>
      <c r="Q5963" s="346" t="str">
        <f aca="false">N5963&amp;" "&amp;O5963</f>
        <v>61230 1120</v>
      </c>
      <c r="R5963" s="346" t="str">
        <f aca="false">N5963&amp;" "&amp;M5963&amp;" "&amp;O5963</f>
        <v>61230 2 1120</v>
      </c>
    </row>
    <row r="5964" customFormat="false" ht="11.25" hidden="false" customHeight="true" outlineLevel="0" collapsed="false">
      <c r="K5964" s="0" t="n">
        <v>2015</v>
      </c>
      <c r="L5964" s="0" t="n">
        <v>119</v>
      </c>
      <c r="M5964" s="0" t="n">
        <v>2</v>
      </c>
      <c r="N5964" s="0" t="n">
        <v>61310</v>
      </c>
      <c r="O5964" s="0" t="n">
        <v>1110</v>
      </c>
      <c r="P5964" s="346" t="n">
        <v>0.1</v>
      </c>
      <c r="Q5964" s="346" t="str">
        <f aca="false">N5964&amp;" "&amp;O5964</f>
        <v>61310 1110</v>
      </c>
      <c r="R5964" s="346" t="str">
        <f aca="false">N5964&amp;" "&amp;M5964&amp;" "&amp;O5964</f>
        <v>61310 2 1110</v>
      </c>
    </row>
    <row r="5965" customFormat="false" ht="11.25" hidden="false" customHeight="true" outlineLevel="0" collapsed="false">
      <c r="K5965" s="0" t="n">
        <v>2015</v>
      </c>
      <c r="L5965" s="0" t="n">
        <v>119</v>
      </c>
      <c r="M5965" s="0" t="n">
        <v>2</v>
      </c>
      <c r="N5965" s="0" t="n">
        <v>61320</v>
      </c>
      <c r="O5965" s="0" t="n">
        <v>1122</v>
      </c>
      <c r="P5965" s="346" t="n">
        <v>1.05</v>
      </c>
      <c r="Q5965" s="346" t="str">
        <f aca="false">N5965&amp;" "&amp;O5965</f>
        <v>61320 1122</v>
      </c>
      <c r="R5965" s="346" t="str">
        <f aca="false">N5965&amp;" "&amp;M5965&amp;" "&amp;O5965</f>
        <v>61320 2 1122</v>
      </c>
    </row>
    <row r="5966" customFormat="false" ht="11.25" hidden="false" customHeight="true" outlineLevel="0" collapsed="false">
      <c r="K5966" s="0" t="n">
        <v>2015</v>
      </c>
      <c r="L5966" s="0" t="n">
        <v>119</v>
      </c>
      <c r="M5966" s="0" t="n">
        <v>2</v>
      </c>
      <c r="N5966" s="0" t="n">
        <v>61410</v>
      </c>
      <c r="O5966" s="0" t="n">
        <v>1126</v>
      </c>
      <c r="P5966" s="346" t="n">
        <v>1</v>
      </c>
      <c r="Q5966" s="346" t="str">
        <f aca="false">N5966&amp;" "&amp;O5966</f>
        <v>61410 1126</v>
      </c>
      <c r="R5966" s="346" t="str">
        <f aca="false">N5966&amp;" "&amp;M5966&amp;" "&amp;O5966</f>
        <v>61410 2 1126</v>
      </c>
    </row>
    <row r="5967" customFormat="false" ht="11.25" hidden="false" customHeight="true" outlineLevel="0" collapsed="false">
      <c r="K5967" s="0" t="n">
        <v>2015</v>
      </c>
      <c r="L5967" s="0" t="n">
        <v>119</v>
      </c>
      <c r="M5967" s="0" t="n">
        <v>2</v>
      </c>
      <c r="N5967" s="0" t="n">
        <v>61410</v>
      </c>
      <c r="O5967" s="0" t="n">
        <v>1127</v>
      </c>
      <c r="P5967" s="346" t="n">
        <v>1</v>
      </c>
      <c r="Q5967" s="346" t="str">
        <f aca="false">N5967&amp;" "&amp;O5967</f>
        <v>61410 1127</v>
      </c>
      <c r="R5967" s="346" t="str">
        <f aca="false">N5967&amp;" "&amp;M5967&amp;" "&amp;O5967</f>
        <v>61410 2 1127</v>
      </c>
    </row>
    <row r="5968" customFormat="false" ht="11.25" hidden="false" customHeight="true" outlineLevel="0" collapsed="false">
      <c r="K5968" s="0" t="n">
        <v>2015</v>
      </c>
      <c r="L5968" s="0" t="n">
        <v>119</v>
      </c>
      <c r="M5968" s="0" t="n">
        <v>2</v>
      </c>
      <c r="N5968" s="0" t="n">
        <v>61410</v>
      </c>
      <c r="O5968" s="0" t="n">
        <v>1150</v>
      </c>
      <c r="P5968" s="346" t="n">
        <v>2.25</v>
      </c>
      <c r="Q5968" s="346" t="str">
        <f aca="false">N5968&amp;" "&amp;O5968</f>
        <v>61410 1150</v>
      </c>
      <c r="R5968" s="346" t="str">
        <f aca="false">N5968&amp;" "&amp;M5968&amp;" "&amp;O5968</f>
        <v>61410 2 1150</v>
      </c>
    </row>
    <row r="5969" customFormat="false" ht="11.25" hidden="false" customHeight="true" outlineLevel="0" collapsed="false">
      <c r="K5969" s="0" t="n">
        <v>2015</v>
      </c>
      <c r="L5969" s="0" t="n">
        <v>119</v>
      </c>
      <c r="M5969" s="0" t="n">
        <v>3</v>
      </c>
      <c r="N5969" s="0" t="n">
        <v>61100</v>
      </c>
      <c r="O5969" s="0" t="n">
        <v>1120</v>
      </c>
      <c r="P5969" s="346" t="n">
        <v>24.61</v>
      </c>
      <c r="Q5969" s="346" t="str">
        <f aca="false">N5969&amp;" "&amp;O5969</f>
        <v>61100 1120</v>
      </c>
      <c r="R5969" s="346" t="str">
        <f aca="false">N5969&amp;" "&amp;M5969&amp;" "&amp;O5969</f>
        <v>61100 3 1120</v>
      </c>
    </row>
    <row r="5970" customFormat="false" ht="11.25" hidden="false" customHeight="true" outlineLevel="0" collapsed="false">
      <c r="K5970" s="0" t="n">
        <v>2015</v>
      </c>
      <c r="L5970" s="0" t="n">
        <v>119</v>
      </c>
      <c r="M5970" s="0" t="n">
        <v>3</v>
      </c>
      <c r="N5970" s="0" t="n">
        <v>61100</v>
      </c>
      <c r="O5970" s="0" t="n">
        <v>1151</v>
      </c>
      <c r="P5970" s="346" t="n">
        <v>4</v>
      </c>
      <c r="Q5970" s="346" t="str">
        <f aca="false">N5970&amp;" "&amp;O5970</f>
        <v>61100 1151</v>
      </c>
      <c r="R5970" s="346" t="str">
        <f aca="false">N5970&amp;" "&amp;M5970&amp;" "&amp;O5970</f>
        <v>61100 3 1151</v>
      </c>
    </row>
    <row r="5971" customFormat="false" ht="11.25" hidden="false" customHeight="true" outlineLevel="0" collapsed="false">
      <c r="K5971" s="0" t="n">
        <v>2015</v>
      </c>
      <c r="L5971" s="0" t="n">
        <v>119</v>
      </c>
      <c r="M5971" s="0" t="n">
        <v>3</v>
      </c>
      <c r="N5971" s="0" t="n">
        <v>61100</v>
      </c>
      <c r="O5971" s="0" t="n">
        <v>1520</v>
      </c>
      <c r="P5971" s="346" t="n">
        <v>1.25</v>
      </c>
      <c r="Q5971" s="346" t="str">
        <f aca="false">N5971&amp;" "&amp;O5971</f>
        <v>61100 1520</v>
      </c>
      <c r="R5971" s="346" t="str">
        <f aca="false">N5971&amp;" "&amp;M5971&amp;" "&amp;O5971</f>
        <v>61100 3 1520</v>
      </c>
    </row>
    <row r="5972" customFormat="false" ht="11.25" hidden="false" customHeight="true" outlineLevel="0" collapsed="false">
      <c r="K5972" s="0" t="n">
        <v>2015</v>
      </c>
      <c r="L5972" s="0" t="n">
        <v>119</v>
      </c>
      <c r="M5972" s="0" t="n">
        <v>3</v>
      </c>
      <c r="N5972" s="0" t="n">
        <v>61210</v>
      </c>
      <c r="O5972" s="0" t="n">
        <v>1120</v>
      </c>
      <c r="P5972" s="346" t="n">
        <v>1.1</v>
      </c>
      <c r="Q5972" s="346" t="str">
        <f aca="false">N5972&amp;" "&amp;O5972</f>
        <v>61210 1120</v>
      </c>
      <c r="R5972" s="346" t="str">
        <f aca="false">N5972&amp;" "&amp;M5972&amp;" "&amp;O5972</f>
        <v>61210 3 1120</v>
      </c>
    </row>
    <row r="5973" customFormat="false" ht="11.25" hidden="false" customHeight="true" outlineLevel="0" collapsed="false">
      <c r="K5973" s="0" t="n">
        <v>2015</v>
      </c>
      <c r="L5973" s="0" t="n">
        <v>119</v>
      </c>
      <c r="M5973" s="0" t="n">
        <v>3</v>
      </c>
      <c r="N5973" s="0" t="n">
        <v>61210</v>
      </c>
      <c r="O5973" s="0" t="n">
        <v>1150</v>
      </c>
      <c r="P5973" s="346" t="n">
        <v>0.4</v>
      </c>
      <c r="Q5973" s="346" t="str">
        <f aca="false">N5973&amp;" "&amp;O5973</f>
        <v>61210 1150</v>
      </c>
      <c r="R5973" s="346" t="str">
        <f aca="false">N5973&amp;" "&amp;M5973&amp;" "&amp;O5973</f>
        <v>61210 3 1150</v>
      </c>
    </row>
    <row r="5974" customFormat="false" ht="11.25" hidden="false" customHeight="true" outlineLevel="0" collapsed="false">
      <c r="K5974" s="0" t="n">
        <v>2015</v>
      </c>
      <c r="L5974" s="0" t="n">
        <v>119</v>
      </c>
      <c r="M5974" s="0" t="n">
        <v>3</v>
      </c>
      <c r="N5974" s="0" t="n">
        <v>61230</v>
      </c>
      <c r="O5974" s="0" t="n">
        <v>1120</v>
      </c>
      <c r="P5974" s="346" t="n">
        <v>0.2</v>
      </c>
      <c r="Q5974" s="346" t="str">
        <f aca="false">N5974&amp;" "&amp;O5974</f>
        <v>61230 1120</v>
      </c>
      <c r="R5974" s="346" t="str">
        <f aca="false">N5974&amp;" "&amp;M5974&amp;" "&amp;O5974</f>
        <v>61230 3 1120</v>
      </c>
    </row>
    <row r="5975" customFormat="false" ht="11.25" hidden="false" customHeight="true" outlineLevel="0" collapsed="false">
      <c r="K5975" s="0" t="n">
        <v>2015</v>
      </c>
      <c r="L5975" s="0" t="n">
        <v>119</v>
      </c>
      <c r="M5975" s="0" t="n">
        <v>3</v>
      </c>
      <c r="N5975" s="0" t="n">
        <v>61310</v>
      </c>
      <c r="O5975" s="0" t="n">
        <v>1110</v>
      </c>
      <c r="P5975" s="346" t="n">
        <v>0.2</v>
      </c>
      <c r="Q5975" s="346" t="str">
        <f aca="false">N5975&amp;" "&amp;O5975</f>
        <v>61310 1110</v>
      </c>
      <c r="R5975" s="346" t="str">
        <f aca="false">N5975&amp;" "&amp;M5975&amp;" "&amp;O5975</f>
        <v>61310 3 1110</v>
      </c>
    </row>
    <row r="5976" customFormat="false" ht="11.25" hidden="false" customHeight="true" outlineLevel="0" collapsed="false">
      <c r="K5976" s="0" t="n">
        <v>2015</v>
      </c>
      <c r="L5976" s="0" t="n">
        <v>119</v>
      </c>
      <c r="M5976" s="0" t="n">
        <v>3</v>
      </c>
      <c r="N5976" s="0" t="n">
        <v>61320</v>
      </c>
      <c r="O5976" s="0" t="n">
        <v>1122</v>
      </c>
      <c r="P5976" s="346" t="n">
        <v>1.05</v>
      </c>
      <c r="Q5976" s="346" t="str">
        <f aca="false">N5976&amp;" "&amp;O5976</f>
        <v>61320 1122</v>
      </c>
      <c r="R5976" s="346" t="str">
        <f aca="false">N5976&amp;" "&amp;M5976&amp;" "&amp;O5976</f>
        <v>61320 3 1122</v>
      </c>
    </row>
    <row r="5977" customFormat="false" ht="11.25" hidden="false" customHeight="true" outlineLevel="0" collapsed="false">
      <c r="K5977" s="0" t="n">
        <v>2015</v>
      </c>
      <c r="L5977" s="0" t="n">
        <v>119</v>
      </c>
      <c r="M5977" s="0" t="n">
        <v>3</v>
      </c>
      <c r="N5977" s="0" t="n">
        <v>61410</v>
      </c>
      <c r="O5977" s="0" t="n">
        <v>1126</v>
      </c>
      <c r="P5977" s="346" t="n">
        <v>1</v>
      </c>
      <c r="Q5977" s="346" t="str">
        <f aca="false">N5977&amp;" "&amp;O5977</f>
        <v>61410 1126</v>
      </c>
      <c r="R5977" s="346" t="str">
        <f aca="false">N5977&amp;" "&amp;M5977&amp;" "&amp;O5977</f>
        <v>61410 3 1126</v>
      </c>
    </row>
    <row r="5978" customFormat="false" ht="11.25" hidden="false" customHeight="true" outlineLevel="0" collapsed="false">
      <c r="K5978" s="0" t="n">
        <v>2015</v>
      </c>
      <c r="L5978" s="0" t="n">
        <v>119</v>
      </c>
      <c r="M5978" s="0" t="n">
        <v>3</v>
      </c>
      <c r="N5978" s="0" t="n">
        <v>61410</v>
      </c>
      <c r="O5978" s="0" t="n">
        <v>1127</v>
      </c>
      <c r="P5978" s="346" t="n">
        <v>0.6</v>
      </c>
      <c r="Q5978" s="346" t="str">
        <f aca="false">N5978&amp;" "&amp;O5978</f>
        <v>61410 1127</v>
      </c>
      <c r="R5978" s="346" t="str">
        <f aca="false">N5978&amp;" "&amp;M5978&amp;" "&amp;O5978</f>
        <v>61410 3 1127</v>
      </c>
    </row>
    <row r="5979" customFormat="false" ht="11.25" hidden="false" customHeight="true" outlineLevel="0" collapsed="false">
      <c r="K5979" s="0" t="n">
        <v>2015</v>
      </c>
      <c r="L5979" s="0" t="n">
        <v>119</v>
      </c>
      <c r="M5979" s="0" t="n">
        <v>3</v>
      </c>
      <c r="N5979" s="0" t="n">
        <v>61410</v>
      </c>
      <c r="O5979" s="0" t="n">
        <v>1150</v>
      </c>
      <c r="P5979" s="346" t="n">
        <v>2</v>
      </c>
      <c r="Q5979" s="346" t="str">
        <f aca="false">N5979&amp;" "&amp;O5979</f>
        <v>61410 1150</v>
      </c>
      <c r="R5979" s="346" t="str">
        <f aca="false">N5979&amp;" "&amp;M5979&amp;" "&amp;O5979</f>
        <v>61410 3 1150</v>
      </c>
    </row>
    <row r="5980" customFormat="false" ht="11.25" hidden="false" customHeight="true" outlineLevel="0" collapsed="false">
      <c r="K5980" s="0" t="n">
        <v>2015</v>
      </c>
      <c r="L5980" s="0" t="n">
        <v>119</v>
      </c>
      <c r="M5980" s="0" t="n">
        <v>9</v>
      </c>
      <c r="N5980" s="0" t="n">
        <v>61100</v>
      </c>
      <c r="O5980" s="0" t="n">
        <v>1120</v>
      </c>
      <c r="P5980" s="346" t="n">
        <v>3</v>
      </c>
      <c r="Q5980" s="346" t="str">
        <f aca="false">N5980&amp;" "&amp;O5980</f>
        <v>61100 1120</v>
      </c>
      <c r="R5980" s="346" t="str">
        <f aca="false">N5980&amp;" "&amp;M5980&amp;" "&amp;O5980</f>
        <v>61100 9 1120</v>
      </c>
    </row>
    <row r="5981" customFormat="false" ht="11.25" hidden="false" customHeight="true" outlineLevel="0" collapsed="false">
      <c r="K5981" s="0" t="n">
        <v>2015</v>
      </c>
      <c r="L5981" s="0" t="n">
        <v>119</v>
      </c>
      <c r="M5981" s="0" t="n">
        <v>9</v>
      </c>
      <c r="N5981" s="0" t="n">
        <v>61100</v>
      </c>
      <c r="O5981" s="0" t="n">
        <v>1140</v>
      </c>
      <c r="P5981" s="346" t="n">
        <v>0.5</v>
      </c>
      <c r="Q5981" s="346" t="str">
        <f aca="false">N5981&amp;" "&amp;O5981</f>
        <v>61100 1140</v>
      </c>
      <c r="R5981" s="346" t="str">
        <f aca="false">N5981&amp;" "&amp;M5981&amp;" "&amp;O5981</f>
        <v>61100 9 1140</v>
      </c>
    </row>
    <row r="5982" customFormat="false" ht="11.25" hidden="false" customHeight="true" outlineLevel="0" collapsed="false">
      <c r="K5982" s="0" t="n">
        <v>2015</v>
      </c>
      <c r="L5982" s="0" t="n">
        <v>119</v>
      </c>
      <c r="M5982" s="0" t="n">
        <v>9</v>
      </c>
      <c r="N5982" s="0" t="n">
        <v>62100</v>
      </c>
      <c r="O5982" s="0" t="n">
        <v>1111</v>
      </c>
      <c r="P5982" s="346" t="n">
        <v>5</v>
      </c>
      <c r="Q5982" s="346" t="str">
        <f aca="false">N5982&amp;" "&amp;O5982</f>
        <v>62100 1111</v>
      </c>
      <c r="R5982" s="346" t="str">
        <f aca="false">N5982&amp;" "&amp;M5982&amp;" "&amp;O5982</f>
        <v>62100 9 1111</v>
      </c>
    </row>
    <row r="5983" customFormat="false" ht="11.25" hidden="false" customHeight="true" outlineLevel="0" collapsed="false">
      <c r="K5983" s="0" t="n">
        <v>2015</v>
      </c>
      <c r="L5983" s="0" t="n">
        <v>119</v>
      </c>
      <c r="M5983" s="0" t="n">
        <v>9</v>
      </c>
      <c r="N5983" s="0" t="n">
        <v>62100</v>
      </c>
      <c r="O5983" s="0" t="n">
        <v>1112</v>
      </c>
      <c r="P5983" s="346" t="n">
        <v>1</v>
      </c>
      <c r="Q5983" s="346" t="str">
        <f aca="false">N5983&amp;" "&amp;O5983</f>
        <v>62100 1112</v>
      </c>
      <c r="R5983" s="346" t="str">
        <f aca="false">N5983&amp;" "&amp;M5983&amp;" "&amp;O5983</f>
        <v>62100 9 1112</v>
      </c>
    </row>
    <row r="5984" customFormat="false" ht="11.25" hidden="false" customHeight="true" outlineLevel="0" collapsed="false">
      <c r="K5984" s="0" t="n">
        <v>2015</v>
      </c>
      <c r="L5984" s="0" t="n">
        <v>119</v>
      </c>
      <c r="M5984" s="0" t="n">
        <v>9</v>
      </c>
      <c r="N5984" s="0" t="n">
        <v>62100</v>
      </c>
      <c r="O5984" s="0" t="n">
        <v>1130</v>
      </c>
      <c r="P5984" s="346" t="n">
        <v>1.2</v>
      </c>
      <c r="Q5984" s="346" t="str">
        <f aca="false">N5984&amp;" "&amp;O5984</f>
        <v>62100 1130</v>
      </c>
      <c r="R5984" s="346" t="str">
        <f aca="false">N5984&amp;" "&amp;M5984&amp;" "&amp;O5984</f>
        <v>62100 9 1130</v>
      </c>
    </row>
    <row r="5985" customFormat="false" ht="11.25" hidden="false" customHeight="true" outlineLevel="0" collapsed="false">
      <c r="K5985" s="0" t="n">
        <v>2015</v>
      </c>
      <c r="L5985" s="0" t="n">
        <v>119</v>
      </c>
      <c r="M5985" s="0" t="n">
        <v>9</v>
      </c>
      <c r="N5985" s="0" t="n">
        <v>62100</v>
      </c>
      <c r="O5985" s="0" t="n">
        <v>1150</v>
      </c>
      <c r="P5985" s="346" t="n">
        <v>3</v>
      </c>
      <c r="Q5985" s="346" t="str">
        <f aca="false">N5985&amp;" "&amp;O5985</f>
        <v>62100 1150</v>
      </c>
      <c r="R5985" s="346" t="str">
        <f aca="false">N5985&amp;" "&amp;M5985&amp;" "&amp;O5985</f>
        <v>62100 9 1150</v>
      </c>
    </row>
    <row r="5986" customFormat="false" ht="11.25" hidden="false" customHeight="true" outlineLevel="0" collapsed="false">
      <c r="K5986" s="0" t="n">
        <v>2015</v>
      </c>
      <c r="L5986" s="0" t="n">
        <v>119</v>
      </c>
      <c r="M5986" s="0" t="n">
        <v>9</v>
      </c>
      <c r="N5986" s="0" t="n">
        <v>62200</v>
      </c>
      <c r="O5986" s="0" t="n">
        <v>1131</v>
      </c>
      <c r="P5986" s="346" t="n">
        <v>1.75</v>
      </c>
      <c r="Q5986" s="346" t="str">
        <f aca="false">N5986&amp;" "&amp;O5986</f>
        <v>62200 1131</v>
      </c>
      <c r="R5986" s="346" t="str">
        <f aca="false">N5986&amp;" "&amp;M5986&amp;" "&amp;O5986</f>
        <v>62200 9 1131</v>
      </c>
    </row>
    <row r="5987" customFormat="false" ht="11.25" hidden="false" customHeight="true" outlineLevel="0" collapsed="false">
      <c r="K5987" s="0" t="n">
        <v>2015</v>
      </c>
      <c r="L5987" s="0" t="n">
        <v>119</v>
      </c>
      <c r="M5987" s="0" t="n">
        <v>9</v>
      </c>
      <c r="N5987" s="0" t="n">
        <v>63000</v>
      </c>
      <c r="O5987" s="0" t="n">
        <v>1170</v>
      </c>
      <c r="P5987" s="346" t="n">
        <v>4</v>
      </c>
      <c r="Q5987" s="346" t="str">
        <f aca="false">N5987&amp;" "&amp;O5987</f>
        <v>63000 1170</v>
      </c>
      <c r="R5987" s="346" t="str">
        <f aca="false">N5987&amp;" "&amp;M5987&amp;" "&amp;O5987</f>
        <v>63000 9 1170</v>
      </c>
    </row>
    <row r="5988" customFormat="false" ht="11.25" hidden="false" customHeight="true" outlineLevel="0" collapsed="false">
      <c r="K5988" s="0" t="n">
        <v>2015</v>
      </c>
      <c r="L5988" s="0" t="n">
        <v>119</v>
      </c>
      <c r="M5988" s="0" t="n">
        <v>9</v>
      </c>
      <c r="N5988" s="0" t="n">
        <v>64000</v>
      </c>
      <c r="O5988" s="0" t="n">
        <v>1140</v>
      </c>
      <c r="P5988" s="346" t="n">
        <v>8</v>
      </c>
      <c r="Q5988" s="346" t="str">
        <f aca="false">N5988&amp;" "&amp;O5988</f>
        <v>64000 1140</v>
      </c>
      <c r="R5988" s="346" t="str">
        <f aca="false">N5988&amp;" "&amp;M5988&amp;" "&amp;O5988</f>
        <v>64000 9 1140</v>
      </c>
    </row>
    <row r="5989" customFormat="false" ht="11.25" hidden="false" customHeight="true" outlineLevel="0" collapsed="false">
      <c r="K5989" s="0" t="n">
        <v>2015</v>
      </c>
      <c r="L5989" s="0" t="n">
        <v>119</v>
      </c>
      <c r="M5989" s="0" t="n">
        <v>9</v>
      </c>
      <c r="N5989" s="0" t="n">
        <v>65000</v>
      </c>
      <c r="O5989" s="0" t="n">
        <v>1140</v>
      </c>
      <c r="P5989" s="346" t="n">
        <v>5</v>
      </c>
      <c r="Q5989" s="346" t="str">
        <f aca="false">N5989&amp;" "&amp;O5989</f>
        <v>65000 1140</v>
      </c>
      <c r="R5989" s="346" t="str">
        <f aca="false">N5989&amp;" "&amp;M5989&amp;" "&amp;O5989</f>
        <v>65000 9 1140</v>
      </c>
    </row>
    <row r="5990" customFormat="false" ht="11.25" hidden="false" customHeight="true" outlineLevel="0" collapsed="false">
      <c r="K5990" s="0" t="n">
        <v>2015</v>
      </c>
      <c r="L5990" s="0" t="n">
        <v>119</v>
      </c>
      <c r="M5990" s="0" t="n">
        <v>9</v>
      </c>
      <c r="N5990" s="0" t="n">
        <v>68000</v>
      </c>
      <c r="O5990" s="0" t="n">
        <v>1110</v>
      </c>
      <c r="P5990" s="346" t="n">
        <v>1</v>
      </c>
      <c r="Q5990" s="346" t="str">
        <f aca="false">N5990&amp;" "&amp;O5990</f>
        <v>68000 1110</v>
      </c>
      <c r="R5990" s="346" t="str">
        <f aca="false">N5990&amp;" "&amp;M5990&amp;" "&amp;O5990</f>
        <v>68000 9 1110</v>
      </c>
    </row>
    <row r="5991" customFormat="false" ht="11.25" hidden="false" customHeight="true" outlineLevel="0" collapsed="false">
      <c r="K5991" s="0" t="n">
        <v>2015</v>
      </c>
      <c r="L5991" s="0" t="n">
        <v>119</v>
      </c>
      <c r="M5991" s="0" t="n">
        <v>9</v>
      </c>
      <c r="N5991" s="0" t="n">
        <v>68000</v>
      </c>
      <c r="O5991" s="0" t="n">
        <v>1120</v>
      </c>
      <c r="P5991" s="346" t="n">
        <v>0.1</v>
      </c>
      <c r="Q5991" s="346" t="str">
        <f aca="false">N5991&amp;" "&amp;O5991</f>
        <v>68000 1120</v>
      </c>
      <c r="R5991" s="346" t="str">
        <f aca="false">N5991&amp;" "&amp;M5991&amp;" "&amp;O5991</f>
        <v>68000 9 1120</v>
      </c>
    </row>
    <row r="5992" customFormat="false" ht="11.25" hidden="false" customHeight="true" outlineLevel="0" collapsed="false">
      <c r="K5992" s="0" t="n">
        <v>2015</v>
      </c>
      <c r="L5992" s="0" t="n">
        <v>119</v>
      </c>
      <c r="M5992" s="0" t="n">
        <v>9</v>
      </c>
      <c r="N5992" s="0" t="n">
        <v>68000</v>
      </c>
      <c r="O5992" s="0" t="n">
        <v>1141</v>
      </c>
      <c r="P5992" s="346" t="n">
        <v>1</v>
      </c>
      <c r="Q5992" s="346" t="str">
        <f aca="false">N5992&amp;" "&amp;O5992</f>
        <v>68000 1141</v>
      </c>
      <c r="R5992" s="346" t="str">
        <f aca="false">N5992&amp;" "&amp;M5992&amp;" "&amp;O5992</f>
        <v>68000 9 1141</v>
      </c>
    </row>
    <row r="5993" customFormat="false" ht="11.25" hidden="false" customHeight="true" outlineLevel="0" collapsed="false">
      <c r="K5993" s="0" t="n">
        <v>2015</v>
      </c>
      <c r="L5993" s="0" t="n">
        <v>120</v>
      </c>
      <c r="M5993" s="0" t="n">
        <v>9</v>
      </c>
      <c r="N5993" s="0" t="n">
        <v>64000</v>
      </c>
      <c r="O5993" s="0" t="n">
        <v>1142</v>
      </c>
      <c r="P5993" s="346" t="n">
        <v>10</v>
      </c>
      <c r="Q5993" s="346" t="str">
        <f aca="false">N5993&amp;" "&amp;O5993</f>
        <v>64000 1142</v>
      </c>
      <c r="R5993" s="346" t="str">
        <f aca="false">N5993&amp;" "&amp;M5993&amp;" "&amp;O5993</f>
        <v>64000 9 1142</v>
      </c>
    </row>
    <row r="5994" customFormat="false" ht="11.25" hidden="false" customHeight="true" outlineLevel="0" collapsed="false">
      <c r="K5994" s="0" t="n">
        <v>2015</v>
      </c>
      <c r="L5994" s="0" t="n">
        <v>120</v>
      </c>
      <c r="M5994" s="0" t="n">
        <v>9</v>
      </c>
      <c r="N5994" s="0" t="n">
        <v>64000</v>
      </c>
      <c r="O5994" s="0" t="n">
        <v>1150</v>
      </c>
      <c r="P5994" s="346" t="n">
        <v>1</v>
      </c>
      <c r="Q5994" s="346" t="str">
        <f aca="false">N5994&amp;" "&amp;O5994</f>
        <v>64000 1150</v>
      </c>
      <c r="R5994" s="346" t="str">
        <f aca="false">N5994&amp;" "&amp;M5994&amp;" "&amp;O5994</f>
        <v>64000 9 1150</v>
      </c>
    </row>
    <row r="5995" customFormat="false" ht="11.25" hidden="false" customHeight="true" outlineLevel="0" collapsed="false">
      <c r="K5995" s="0" t="n">
        <v>2015</v>
      </c>
      <c r="L5995" s="0" t="n">
        <v>120</v>
      </c>
      <c r="M5995" s="0" t="n">
        <v>9</v>
      </c>
      <c r="N5995" s="0" t="n">
        <v>64000</v>
      </c>
      <c r="O5995" s="0" t="n">
        <v>1160</v>
      </c>
      <c r="P5995" s="346" t="n">
        <v>11</v>
      </c>
      <c r="Q5995" s="346" t="str">
        <f aca="false">N5995&amp;" "&amp;O5995</f>
        <v>64000 1160</v>
      </c>
      <c r="R5995" s="346" t="str">
        <f aca="false">N5995&amp;" "&amp;M5995&amp;" "&amp;O5995</f>
        <v>64000 9 1160</v>
      </c>
    </row>
    <row r="5996" customFormat="false" ht="11.25" hidden="false" customHeight="true" outlineLevel="0" collapsed="false">
      <c r="K5996" s="0" t="n">
        <v>2015</v>
      </c>
      <c r="L5996" s="0" t="n">
        <v>120</v>
      </c>
      <c r="M5996" s="0" t="n">
        <v>9</v>
      </c>
      <c r="N5996" s="0" t="n">
        <v>64000</v>
      </c>
      <c r="O5996" s="0" t="n">
        <v>1190</v>
      </c>
      <c r="P5996" s="346" t="n">
        <v>42</v>
      </c>
      <c r="Q5996" s="346" t="str">
        <f aca="false">N5996&amp;" "&amp;O5996</f>
        <v>64000 1190</v>
      </c>
      <c r="R5996" s="346" t="str">
        <f aca="false">N5996&amp;" "&amp;M5996&amp;" "&amp;O5996</f>
        <v>64000 9 1190</v>
      </c>
    </row>
    <row r="5997" customFormat="false" ht="11.25" hidden="false" customHeight="true" outlineLevel="0" collapsed="false">
      <c r="K5997" s="0" t="n">
        <v>2015</v>
      </c>
      <c r="L5997" s="0" t="n">
        <v>120</v>
      </c>
      <c r="M5997" s="0" t="n">
        <v>9</v>
      </c>
      <c r="N5997" s="0" t="n">
        <v>65000</v>
      </c>
      <c r="O5997" s="0" t="n">
        <v>1110</v>
      </c>
      <c r="P5997" s="346" t="n">
        <v>1</v>
      </c>
      <c r="Q5997" s="346" t="str">
        <f aca="false">N5997&amp;" "&amp;O5997</f>
        <v>65000 1110</v>
      </c>
      <c r="R5997" s="346" t="str">
        <f aca="false">N5997&amp;" "&amp;M5997&amp;" "&amp;O5997</f>
        <v>65000 9 1110</v>
      </c>
    </row>
    <row r="5998" customFormat="false" ht="11.25" hidden="false" customHeight="true" outlineLevel="0" collapsed="false">
      <c r="K5998" s="0" t="n">
        <v>2015</v>
      </c>
      <c r="L5998" s="0" t="n">
        <v>120</v>
      </c>
      <c r="M5998" s="0" t="n">
        <v>9</v>
      </c>
      <c r="N5998" s="0" t="n">
        <v>65000</v>
      </c>
      <c r="O5998" s="0" t="n">
        <v>1150</v>
      </c>
      <c r="P5998" s="346" t="n">
        <v>1.25</v>
      </c>
      <c r="Q5998" s="346" t="str">
        <f aca="false">N5998&amp;" "&amp;O5998</f>
        <v>65000 1150</v>
      </c>
      <c r="R5998" s="346" t="str">
        <f aca="false">N5998&amp;" "&amp;M5998&amp;" "&amp;O5998</f>
        <v>65000 9 1150</v>
      </c>
    </row>
    <row r="5999" customFormat="false" ht="11.25" hidden="false" customHeight="true" outlineLevel="0" collapsed="false">
      <c r="K5999" s="0" t="n">
        <v>2015</v>
      </c>
      <c r="L5999" s="0" t="n">
        <v>120</v>
      </c>
      <c r="M5999" s="0" t="n">
        <v>9</v>
      </c>
      <c r="N5999" s="0" t="n">
        <v>65000</v>
      </c>
      <c r="O5999" s="0" t="n">
        <v>1160</v>
      </c>
      <c r="P5999" s="346" t="n">
        <v>1</v>
      </c>
      <c r="Q5999" s="346" t="str">
        <f aca="false">N5999&amp;" "&amp;O5999</f>
        <v>65000 1160</v>
      </c>
      <c r="R5999" s="346" t="str">
        <f aca="false">N5999&amp;" "&amp;M5999&amp;" "&amp;O5999</f>
        <v>65000 9 1160</v>
      </c>
    </row>
    <row r="6000" customFormat="false" ht="11.25" hidden="false" customHeight="true" outlineLevel="0" collapsed="false">
      <c r="K6000" s="0" t="n">
        <v>2015</v>
      </c>
      <c r="L6000" s="0" t="n">
        <v>120</v>
      </c>
      <c r="M6000" s="0" t="n">
        <v>9</v>
      </c>
      <c r="N6000" s="0" t="n">
        <v>65000</v>
      </c>
      <c r="O6000" s="0" t="n">
        <v>1190</v>
      </c>
      <c r="P6000" s="346" t="n">
        <v>32</v>
      </c>
      <c r="Q6000" s="346" t="str">
        <f aca="false">N6000&amp;" "&amp;O6000</f>
        <v>65000 1190</v>
      </c>
      <c r="R6000" s="346" t="str">
        <f aca="false">N6000&amp;" "&amp;M6000&amp;" "&amp;O6000</f>
        <v>65000 9 1190</v>
      </c>
    </row>
    <row r="6001" customFormat="false" ht="11.25" hidden="false" customHeight="true" outlineLevel="0" collapsed="false">
      <c r="K6001" s="0" t="n">
        <v>2015</v>
      </c>
      <c r="L6001" s="0" t="n">
        <v>120</v>
      </c>
      <c r="M6001" s="0" t="n">
        <v>9</v>
      </c>
      <c r="N6001" s="0" t="n">
        <v>68000</v>
      </c>
      <c r="O6001" s="0" t="n">
        <v>1110</v>
      </c>
      <c r="P6001" s="346" t="n">
        <v>1</v>
      </c>
      <c r="Q6001" s="346" t="str">
        <f aca="false">N6001&amp;" "&amp;O6001</f>
        <v>68000 1110</v>
      </c>
      <c r="R6001" s="346" t="str">
        <f aca="false">N6001&amp;" "&amp;M6001&amp;" "&amp;O6001</f>
        <v>68000 9 1110</v>
      </c>
    </row>
    <row r="6002" customFormat="false" ht="11.25" hidden="false" customHeight="true" outlineLevel="0" collapsed="false">
      <c r="K6002" s="0" t="n">
        <v>2015</v>
      </c>
      <c r="L6002" s="0" t="n">
        <v>120</v>
      </c>
      <c r="M6002" s="0" t="n">
        <v>9</v>
      </c>
      <c r="N6002" s="0" t="n">
        <v>68000</v>
      </c>
      <c r="O6002" s="0" t="n">
        <v>1120</v>
      </c>
      <c r="P6002" s="346" t="n">
        <v>2.25</v>
      </c>
      <c r="Q6002" s="346" t="str">
        <f aca="false">N6002&amp;" "&amp;O6002</f>
        <v>68000 1120</v>
      </c>
      <c r="R6002" s="346" t="str">
        <f aca="false">N6002&amp;" "&amp;M6002&amp;" "&amp;O6002</f>
        <v>68000 9 1120</v>
      </c>
    </row>
    <row r="6003" customFormat="false" ht="11.25" hidden="false" customHeight="true" outlineLevel="0" collapsed="false">
      <c r="K6003" s="0" t="n">
        <v>2015</v>
      </c>
      <c r="L6003" s="0" t="n">
        <v>120</v>
      </c>
      <c r="M6003" s="0" t="n">
        <v>9</v>
      </c>
      <c r="N6003" s="0" t="n">
        <v>68000</v>
      </c>
      <c r="O6003" s="0" t="n">
        <v>1141</v>
      </c>
      <c r="P6003" s="346" t="n">
        <v>6</v>
      </c>
      <c r="Q6003" s="346" t="str">
        <f aca="false">N6003&amp;" "&amp;O6003</f>
        <v>68000 1141</v>
      </c>
      <c r="R6003" s="346" t="str">
        <f aca="false">N6003&amp;" "&amp;M6003&amp;" "&amp;O6003</f>
        <v>68000 9 1141</v>
      </c>
    </row>
    <row r="6004" customFormat="false" ht="11.25" hidden="false" customHeight="true" outlineLevel="0" collapsed="false">
      <c r="K6004" s="0" t="n">
        <v>2015</v>
      </c>
      <c r="L6004" s="0" t="n">
        <v>120</v>
      </c>
      <c r="M6004" s="0" t="n">
        <v>2</v>
      </c>
      <c r="N6004" s="0" t="n">
        <v>61320</v>
      </c>
      <c r="O6004" s="0" t="n">
        <v>1140</v>
      </c>
      <c r="P6004" s="346" t="n">
        <v>0.75</v>
      </c>
      <c r="Q6004" s="346" t="str">
        <f aca="false">N6004&amp;" "&amp;O6004</f>
        <v>61320 1140</v>
      </c>
      <c r="R6004" s="346" t="str">
        <f aca="false">N6004&amp;" "&amp;M6004&amp;" "&amp;O6004</f>
        <v>61320 2 1140</v>
      </c>
    </row>
    <row r="6005" customFormat="false" ht="11.25" hidden="false" customHeight="true" outlineLevel="0" collapsed="false">
      <c r="K6005" s="0" t="n">
        <v>2015</v>
      </c>
      <c r="L6005" s="0" t="n">
        <v>120</v>
      </c>
      <c r="M6005" s="0" t="n">
        <v>2</v>
      </c>
      <c r="N6005" s="0" t="n">
        <v>61410</v>
      </c>
      <c r="O6005" s="0" t="n">
        <v>1126</v>
      </c>
      <c r="P6005" s="346" t="n">
        <v>13</v>
      </c>
      <c r="Q6005" s="346" t="str">
        <f aca="false">N6005&amp;" "&amp;O6005</f>
        <v>61410 1126</v>
      </c>
      <c r="R6005" s="346" t="str">
        <f aca="false">N6005&amp;" "&amp;M6005&amp;" "&amp;O6005</f>
        <v>61410 2 1126</v>
      </c>
    </row>
    <row r="6006" customFormat="false" ht="11.25" hidden="false" customHeight="true" outlineLevel="0" collapsed="false">
      <c r="K6006" s="0" t="n">
        <v>2015</v>
      </c>
      <c r="L6006" s="0" t="n">
        <v>120</v>
      </c>
      <c r="M6006" s="0" t="n">
        <v>2</v>
      </c>
      <c r="N6006" s="0" t="n">
        <v>61410</v>
      </c>
      <c r="O6006" s="0" t="n">
        <v>1150</v>
      </c>
      <c r="P6006" s="346" t="n">
        <v>15</v>
      </c>
      <c r="Q6006" s="346" t="str">
        <f aca="false">N6006&amp;" "&amp;O6006</f>
        <v>61410 1150</v>
      </c>
      <c r="R6006" s="346" t="str">
        <f aca="false">N6006&amp;" "&amp;M6006&amp;" "&amp;O6006</f>
        <v>61410 2 1150</v>
      </c>
    </row>
    <row r="6007" customFormat="false" ht="11.25" hidden="false" customHeight="true" outlineLevel="0" collapsed="false">
      <c r="K6007" s="0" t="n">
        <v>2015</v>
      </c>
      <c r="L6007" s="0" t="n">
        <v>120</v>
      </c>
      <c r="M6007" s="0" t="n">
        <v>3</v>
      </c>
      <c r="N6007" s="0" t="n">
        <v>61100</v>
      </c>
      <c r="O6007" s="0" t="n">
        <v>1120</v>
      </c>
      <c r="P6007" s="346" t="n">
        <v>134</v>
      </c>
      <c r="Q6007" s="346" t="str">
        <f aca="false">N6007&amp;" "&amp;O6007</f>
        <v>61100 1120</v>
      </c>
      <c r="R6007" s="346" t="str">
        <f aca="false">N6007&amp;" "&amp;M6007&amp;" "&amp;O6007</f>
        <v>61100 3 1120</v>
      </c>
    </row>
    <row r="6008" customFormat="false" ht="11.25" hidden="false" customHeight="true" outlineLevel="0" collapsed="false">
      <c r="K6008" s="0" t="n">
        <v>2015</v>
      </c>
      <c r="L6008" s="0" t="n">
        <v>120</v>
      </c>
      <c r="M6008" s="0" t="n">
        <v>3</v>
      </c>
      <c r="N6008" s="0" t="n">
        <v>61100</v>
      </c>
      <c r="O6008" s="0" t="n">
        <v>1151</v>
      </c>
      <c r="P6008" s="346" t="n">
        <v>12.5</v>
      </c>
      <c r="Q6008" s="346" t="str">
        <f aca="false">N6008&amp;" "&amp;O6008</f>
        <v>61100 1151</v>
      </c>
      <c r="R6008" s="346" t="str">
        <f aca="false">N6008&amp;" "&amp;M6008&amp;" "&amp;O6008</f>
        <v>61100 3 1151</v>
      </c>
    </row>
    <row r="6009" customFormat="false" ht="11.25" hidden="false" customHeight="true" outlineLevel="0" collapsed="false">
      <c r="K6009" s="0" t="n">
        <v>2015</v>
      </c>
      <c r="L6009" s="0" t="n">
        <v>120</v>
      </c>
      <c r="M6009" s="0" t="n">
        <v>3</v>
      </c>
      <c r="N6009" s="0" t="n">
        <v>61100</v>
      </c>
      <c r="O6009" s="0" t="n">
        <v>1520</v>
      </c>
      <c r="P6009" s="346" t="n">
        <v>20</v>
      </c>
      <c r="Q6009" s="346" t="str">
        <f aca="false">N6009&amp;" "&amp;O6009</f>
        <v>61100 1520</v>
      </c>
      <c r="R6009" s="346" t="str">
        <f aca="false">N6009&amp;" "&amp;M6009&amp;" "&amp;O6009</f>
        <v>61100 3 1520</v>
      </c>
    </row>
    <row r="6010" customFormat="false" ht="11.25" hidden="false" customHeight="true" outlineLevel="0" collapsed="false">
      <c r="K6010" s="0" t="n">
        <v>2015</v>
      </c>
      <c r="L6010" s="0" t="n">
        <v>120</v>
      </c>
      <c r="M6010" s="0" t="n">
        <v>3</v>
      </c>
      <c r="N6010" s="0" t="n">
        <v>61210</v>
      </c>
      <c r="O6010" s="0" t="n">
        <v>1120</v>
      </c>
      <c r="P6010" s="346" t="n">
        <v>7</v>
      </c>
      <c r="Q6010" s="346" t="str">
        <f aca="false">N6010&amp;" "&amp;O6010</f>
        <v>61210 1120</v>
      </c>
      <c r="R6010" s="346" t="str">
        <f aca="false">N6010&amp;" "&amp;M6010&amp;" "&amp;O6010</f>
        <v>61210 3 1120</v>
      </c>
    </row>
    <row r="6011" customFormat="false" ht="11.25" hidden="false" customHeight="true" outlineLevel="0" collapsed="false">
      <c r="K6011" s="0" t="n">
        <v>2015</v>
      </c>
      <c r="L6011" s="0" t="n">
        <v>120</v>
      </c>
      <c r="M6011" s="0" t="n">
        <v>3</v>
      </c>
      <c r="N6011" s="0" t="n">
        <v>61210</v>
      </c>
      <c r="O6011" s="0" t="n">
        <v>1150</v>
      </c>
      <c r="P6011" s="346" t="n">
        <v>2</v>
      </c>
      <c r="Q6011" s="346" t="str">
        <f aca="false">N6011&amp;" "&amp;O6011</f>
        <v>61210 1150</v>
      </c>
      <c r="R6011" s="346" t="str">
        <f aca="false">N6011&amp;" "&amp;M6011&amp;" "&amp;O6011</f>
        <v>61210 3 1150</v>
      </c>
    </row>
    <row r="6012" customFormat="false" ht="11.25" hidden="false" customHeight="true" outlineLevel="0" collapsed="false">
      <c r="K6012" s="0" t="n">
        <v>2015</v>
      </c>
      <c r="L6012" s="0" t="n">
        <v>120</v>
      </c>
      <c r="M6012" s="0" t="n">
        <v>3</v>
      </c>
      <c r="N6012" s="0" t="n">
        <v>61220</v>
      </c>
      <c r="O6012" s="0" t="n">
        <v>1130</v>
      </c>
      <c r="P6012" s="346" t="n">
        <v>1.5</v>
      </c>
      <c r="Q6012" s="346" t="str">
        <f aca="false">N6012&amp;" "&amp;O6012</f>
        <v>61220 1130</v>
      </c>
      <c r="R6012" s="346" t="str">
        <f aca="false">N6012&amp;" "&amp;M6012&amp;" "&amp;O6012</f>
        <v>61220 3 1130</v>
      </c>
    </row>
    <row r="6013" customFormat="false" ht="11.25" hidden="false" customHeight="true" outlineLevel="0" collapsed="false">
      <c r="K6013" s="0" t="n">
        <v>2015</v>
      </c>
      <c r="L6013" s="0" t="n">
        <v>120</v>
      </c>
      <c r="M6013" s="0" t="n">
        <v>3</v>
      </c>
      <c r="N6013" s="0" t="n">
        <v>61230</v>
      </c>
      <c r="O6013" s="0" t="n">
        <v>1120</v>
      </c>
      <c r="P6013" s="346" t="n">
        <v>2</v>
      </c>
      <c r="Q6013" s="346" t="str">
        <f aca="false">N6013&amp;" "&amp;O6013</f>
        <v>61230 1120</v>
      </c>
      <c r="R6013" s="346" t="str">
        <f aca="false">N6013&amp;" "&amp;M6013&amp;" "&amp;O6013</f>
        <v>61230 3 1120</v>
      </c>
    </row>
    <row r="6014" customFormat="false" ht="11.25" hidden="false" customHeight="true" outlineLevel="0" collapsed="false">
      <c r="K6014" s="0" t="n">
        <v>2015</v>
      </c>
      <c r="L6014" s="0" t="n">
        <v>120</v>
      </c>
      <c r="M6014" s="0" t="n">
        <v>3</v>
      </c>
      <c r="N6014" s="0" t="n">
        <v>61310</v>
      </c>
      <c r="O6014" s="0" t="n">
        <v>1110</v>
      </c>
      <c r="P6014" s="346" t="n">
        <v>3.5</v>
      </c>
      <c r="Q6014" s="346" t="str">
        <f aca="false">N6014&amp;" "&amp;O6014</f>
        <v>61310 1110</v>
      </c>
      <c r="R6014" s="346" t="str">
        <f aca="false">N6014&amp;" "&amp;M6014&amp;" "&amp;O6014</f>
        <v>61310 3 1110</v>
      </c>
    </row>
    <row r="6015" customFormat="false" ht="11.25" hidden="false" customHeight="true" outlineLevel="0" collapsed="false">
      <c r="K6015" s="0" t="n">
        <v>2015</v>
      </c>
      <c r="L6015" s="0" t="n">
        <v>120</v>
      </c>
      <c r="M6015" s="0" t="n">
        <v>3</v>
      </c>
      <c r="N6015" s="0" t="n">
        <v>61310</v>
      </c>
      <c r="O6015" s="0" t="n">
        <v>1120</v>
      </c>
      <c r="P6015" s="346" t="n">
        <v>5</v>
      </c>
      <c r="Q6015" s="346" t="str">
        <f aca="false">N6015&amp;" "&amp;O6015</f>
        <v>61310 1120</v>
      </c>
      <c r="R6015" s="346" t="str">
        <f aca="false">N6015&amp;" "&amp;M6015&amp;" "&amp;O6015</f>
        <v>61310 3 1120</v>
      </c>
    </row>
    <row r="6016" customFormat="false" ht="11.25" hidden="false" customHeight="true" outlineLevel="0" collapsed="false">
      <c r="K6016" s="0" t="n">
        <v>2015</v>
      </c>
      <c r="L6016" s="0" t="n">
        <v>120</v>
      </c>
      <c r="M6016" s="0" t="n">
        <v>3</v>
      </c>
      <c r="N6016" s="0" t="n">
        <v>61310</v>
      </c>
      <c r="O6016" s="0" t="n">
        <v>1140</v>
      </c>
      <c r="P6016" s="346" t="n">
        <v>0.3</v>
      </c>
      <c r="Q6016" s="346" t="str">
        <f aca="false">N6016&amp;" "&amp;O6016</f>
        <v>61310 1140</v>
      </c>
      <c r="R6016" s="346" t="str">
        <f aca="false">N6016&amp;" "&amp;M6016&amp;" "&amp;O6016</f>
        <v>61310 3 1140</v>
      </c>
    </row>
    <row r="6017" customFormat="false" ht="11.25" hidden="false" customHeight="true" outlineLevel="0" collapsed="false">
      <c r="K6017" s="0" t="n">
        <v>2015</v>
      </c>
      <c r="L6017" s="0" t="n">
        <v>120</v>
      </c>
      <c r="M6017" s="0" t="n">
        <v>3</v>
      </c>
      <c r="N6017" s="0" t="n">
        <v>61310</v>
      </c>
      <c r="O6017" s="0" t="n">
        <v>1150</v>
      </c>
      <c r="P6017" s="346" t="n">
        <v>2.5</v>
      </c>
      <c r="Q6017" s="346" t="str">
        <f aca="false">N6017&amp;" "&amp;O6017</f>
        <v>61310 1150</v>
      </c>
      <c r="R6017" s="346" t="str">
        <f aca="false">N6017&amp;" "&amp;M6017&amp;" "&amp;O6017</f>
        <v>61310 3 1150</v>
      </c>
    </row>
    <row r="6018" customFormat="false" ht="11.25" hidden="false" customHeight="true" outlineLevel="0" collapsed="false">
      <c r="K6018" s="0" t="n">
        <v>2015</v>
      </c>
      <c r="L6018" s="0" t="n">
        <v>120</v>
      </c>
      <c r="M6018" s="0" t="n">
        <v>3</v>
      </c>
      <c r="N6018" s="0" t="n">
        <v>61320</v>
      </c>
      <c r="O6018" s="0" t="n">
        <v>1120</v>
      </c>
      <c r="P6018" s="346" t="n">
        <v>2</v>
      </c>
      <c r="Q6018" s="346" t="str">
        <f aca="false">N6018&amp;" "&amp;O6018</f>
        <v>61320 1120</v>
      </c>
      <c r="R6018" s="346" t="str">
        <f aca="false">N6018&amp;" "&amp;M6018&amp;" "&amp;O6018</f>
        <v>61320 3 1120</v>
      </c>
    </row>
    <row r="6019" customFormat="false" ht="11.25" hidden="false" customHeight="true" outlineLevel="0" collapsed="false">
      <c r="K6019" s="0" t="n">
        <v>2015</v>
      </c>
      <c r="L6019" s="0" t="n">
        <v>120</v>
      </c>
      <c r="M6019" s="0" t="n">
        <v>3</v>
      </c>
      <c r="N6019" s="0" t="n">
        <v>61320</v>
      </c>
      <c r="O6019" s="0" t="n">
        <v>1150</v>
      </c>
      <c r="P6019" s="346" t="n">
        <v>0.75</v>
      </c>
      <c r="Q6019" s="346" t="str">
        <f aca="false">N6019&amp;" "&amp;O6019</f>
        <v>61320 1150</v>
      </c>
      <c r="R6019" s="346" t="str">
        <f aca="false">N6019&amp;" "&amp;M6019&amp;" "&amp;O6019</f>
        <v>61320 3 1150</v>
      </c>
    </row>
    <row r="6020" customFormat="false" ht="11.25" hidden="false" customHeight="true" outlineLevel="0" collapsed="false">
      <c r="K6020" s="0" t="n">
        <v>2015</v>
      </c>
      <c r="L6020" s="0" t="n">
        <v>120</v>
      </c>
      <c r="M6020" s="0" t="n">
        <v>3</v>
      </c>
      <c r="N6020" s="0" t="n">
        <v>61410</v>
      </c>
      <c r="O6020" s="0" t="n">
        <v>1126</v>
      </c>
      <c r="P6020" s="346" t="n">
        <v>7</v>
      </c>
      <c r="Q6020" s="346" t="str">
        <f aca="false">N6020&amp;" "&amp;O6020</f>
        <v>61410 1126</v>
      </c>
      <c r="R6020" s="346" t="str">
        <f aca="false">N6020&amp;" "&amp;M6020&amp;" "&amp;O6020</f>
        <v>61410 3 1126</v>
      </c>
    </row>
    <row r="6021" customFormat="false" ht="11.25" hidden="false" customHeight="true" outlineLevel="0" collapsed="false">
      <c r="K6021" s="0" t="n">
        <v>2015</v>
      </c>
      <c r="L6021" s="0" t="n">
        <v>120</v>
      </c>
      <c r="M6021" s="0" t="n">
        <v>3</v>
      </c>
      <c r="N6021" s="0" t="n">
        <v>61410</v>
      </c>
      <c r="O6021" s="0" t="n">
        <v>1150</v>
      </c>
      <c r="P6021" s="346" t="n">
        <v>7</v>
      </c>
      <c r="Q6021" s="346" t="str">
        <f aca="false">N6021&amp;" "&amp;O6021</f>
        <v>61410 1150</v>
      </c>
      <c r="R6021" s="346" t="str">
        <f aca="false">N6021&amp;" "&amp;M6021&amp;" "&amp;O6021</f>
        <v>61410 3 1150</v>
      </c>
    </row>
    <row r="6022" customFormat="false" ht="11.25" hidden="false" customHeight="true" outlineLevel="0" collapsed="false">
      <c r="K6022" s="0" t="n">
        <v>2015</v>
      </c>
      <c r="L6022" s="0" t="n">
        <v>120</v>
      </c>
      <c r="M6022" s="0" t="n">
        <v>9</v>
      </c>
      <c r="N6022" s="0" t="n">
        <v>61100</v>
      </c>
      <c r="O6022" s="0" t="n">
        <v>1110</v>
      </c>
      <c r="P6022" s="346" t="n">
        <v>0.2</v>
      </c>
      <c r="Q6022" s="346" t="str">
        <f aca="false">N6022&amp;" "&amp;O6022</f>
        <v>61100 1110</v>
      </c>
      <c r="R6022" s="346" t="str">
        <f aca="false">N6022&amp;" "&amp;M6022&amp;" "&amp;O6022</f>
        <v>61100 9 1110</v>
      </c>
    </row>
    <row r="6023" customFormat="false" ht="11.25" hidden="false" customHeight="true" outlineLevel="0" collapsed="false">
      <c r="K6023" s="0" t="n">
        <v>2015</v>
      </c>
      <c r="L6023" s="0" t="n">
        <v>120</v>
      </c>
      <c r="M6023" s="0" t="n">
        <v>9</v>
      </c>
      <c r="N6023" s="0" t="n">
        <v>61100</v>
      </c>
      <c r="O6023" s="0" t="n">
        <v>1120</v>
      </c>
      <c r="P6023" s="346" t="n">
        <v>23</v>
      </c>
      <c r="Q6023" s="346" t="str">
        <f aca="false">N6023&amp;" "&amp;O6023</f>
        <v>61100 1120</v>
      </c>
      <c r="R6023" s="346" t="str">
        <f aca="false">N6023&amp;" "&amp;M6023&amp;" "&amp;O6023</f>
        <v>61100 9 1120</v>
      </c>
    </row>
    <row r="6024" customFormat="false" ht="11.25" hidden="false" customHeight="true" outlineLevel="0" collapsed="false">
      <c r="K6024" s="0" t="n">
        <v>2015</v>
      </c>
      <c r="L6024" s="0" t="n">
        <v>120</v>
      </c>
      <c r="M6024" s="0" t="n">
        <v>9</v>
      </c>
      <c r="N6024" s="0" t="n">
        <v>61100</v>
      </c>
      <c r="O6024" s="0" t="n">
        <v>1140</v>
      </c>
      <c r="P6024" s="346" t="n">
        <v>16</v>
      </c>
      <c r="Q6024" s="346" t="str">
        <f aca="false">N6024&amp;" "&amp;O6024</f>
        <v>61100 1140</v>
      </c>
      <c r="R6024" s="346" t="str">
        <f aca="false">N6024&amp;" "&amp;M6024&amp;" "&amp;O6024</f>
        <v>61100 9 1140</v>
      </c>
    </row>
    <row r="6025" customFormat="false" ht="11.25" hidden="false" customHeight="true" outlineLevel="0" collapsed="false">
      <c r="K6025" s="0" t="n">
        <v>2015</v>
      </c>
      <c r="L6025" s="0" t="n">
        <v>120</v>
      </c>
      <c r="M6025" s="0" t="n">
        <v>9</v>
      </c>
      <c r="N6025" s="0" t="n">
        <v>61100</v>
      </c>
      <c r="O6025" s="0" t="n">
        <v>1151</v>
      </c>
      <c r="P6025" s="346" t="n">
        <v>1.25</v>
      </c>
      <c r="Q6025" s="346" t="str">
        <f aca="false">N6025&amp;" "&amp;O6025</f>
        <v>61100 1151</v>
      </c>
      <c r="R6025" s="346" t="str">
        <f aca="false">N6025&amp;" "&amp;M6025&amp;" "&amp;O6025</f>
        <v>61100 9 1151</v>
      </c>
    </row>
    <row r="6026" customFormat="false" ht="11.25" hidden="false" customHeight="true" outlineLevel="0" collapsed="false">
      <c r="K6026" s="0" t="n">
        <v>2015</v>
      </c>
      <c r="L6026" s="0" t="n">
        <v>120</v>
      </c>
      <c r="M6026" s="0" t="n">
        <v>9</v>
      </c>
      <c r="N6026" s="0" t="n">
        <v>61100</v>
      </c>
      <c r="O6026" s="0" t="n">
        <v>1520</v>
      </c>
      <c r="P6026" s="346" t="n">
        <v>2.25</v>
      </c>
      <c r="Q6026" s="346" t="str">
        <f aca="false">N6026&amp;" "&amp;O6026</f>
        <v>61100 1520</v>
      </c>
      <c r="R6026" s="346" t="str">
        <f aca="false">N6026&amp;" "&amp;M6026&amp;" "&amp;O6026</f>
        <v>61100 9 1520</v>
      </c>
    </row>
    <row r="6027" customFormat="false" ht="11.25" hidden="false" customHeight="true" outlineLevel="0" collapsed="false">
      <c r="K6027" s="0" t="n">
        <v>2015</v>
      </c>
      <c r="L6027" s="0" t="n">
        <v>120</v>
      </c>
      <c r="M6027" s="0" t="n">
        <v>9</v>
      </c>
      <c r="N6027" s="0" t="n">
        <v>61310</v>
      </c>
      <c r="O6027" s="0" t="n">
        <v>1120</v>
      </c>
      <c r="P6027" s="346" t="n">
        <v>10</v>
      </c>
      <c r="Q6027" s="346" t="str">
        <f aca="false">N6027&amp;" "&amp;O6027</f>
        <v>61310 1120</v>
      </c>
      <c r="R6027" s="346" t="str">
        <f aca="false">N6027&amp;" "&amp;M6027&amp;" "&amp;O6027</f>
        <v>61310 9 1120</v>
      </c>
    </row>
    <row r="6028" customFormat="false" ht="11.25" hidden="false" customHeight="true" outlineLevel="0" collapsed="false">
      <c r="K6028" s="0" t="n">
        <v>2015</v>
      </c>
      <c r="L6028" s="0" t="n">
        <v>120</v>
      </c>
      <c r="M6028" s="0" t="n">
        <v>9</v>
      </c>
      <c r="N6028" s="0" t="n">
        <v>61310</v>
      </c>
      <c r="O6028" s="0" t="n">
        <v>1140</v>
      </c>
      <c r="P6028" s="346" t="n">
        <v>3.5</v>
      </c>
      <c r="Q6028" s="346" t="str">
        <f aca="false">N6028&amp;" "&amp;O6028</f>
        <v>61310 1140</v>
      </c>
      <c r="R6028" s="346" t="str">
        <f aca="false">N6028&amp;" "&amp;M6028&amp;" "&amp;O6028</f>
        <v>61310 9 1140</v>
      </c>
    </row>
    <row r="6029" customFormat="false" ht="11.25" hidden="false" customHeight="true" outlineLevel="0" collapsed="false">
      <c r="K6029" s="0" t="n">
        <v>2015</v>
      </c>
      <c r="L6029" s="0" t="n">
        <v>120</v>
      </c>
      <c r="M6029" s="0" t="n">
        <v>9</v>
      </c>
      <c r="N6029" s="0" t="n">
        <v>62100</v>
      </c>
      <c r="O6029" s="0" t="n">
        <v>1110</v>
      </c>
      <c r="P6029" s="346" t="n">
        <v>2.5</v>
      </c>
      <c r="Q6029" s="346" t="str">
        <f aca="false">N6029&amp;" "&amp;O6029</f>
        <v>62100 1110</v>
      </c>
      <c r="R6029" s="346" t="str">
        <f aca="false">N6029&amp;" "&amp;M6029&amp;" "&amp;O6029</f>
        <v>62100 9 1110</v>
      </c>
    </row>
    <row r="6030" customFormat="false" ht="11.25" hidden="false" customHeight="true" outlineLevel="0" collapsed="false">
      <c r="K6030" s="0" t="n">
        <v>2015</v>
      </c>
      <c r="L6030" s="0" t="n">
        <v>120</v>
      </c>
      <c r="M6030" s="0" t="n">
        <v>9</v>
      </c>
      <c r="N6030" s="0" t="n">
        <v>62100</v>
      </c>
      <c r="O6030" s="0" t="n">
        <v>1111</v>
      </c>
      <c r="P6030" s="346" t="n">
        <v>7</v>
      </c>
      <c r="Q6030" s="346" t="str">
        <f aca="false">N6030&amp;" "&amp;O6030</f>
        <v>62100 1111</v>
      </c>
      <c r="R6030" s="346" t="str">
        <f aca="false">N6030&amp;" "&amp;M6030&amp;" "&amp;O6030</f>
        <v>62100 9 1111</v>
      </c>
    </row>
    <row r="6031" customFormat="false" ht="11.25" hidden="false" customHeight="true" outlineLevel="0" collapsed="false">
      <c r="K6031" s="0" t="n">
        <v>2015</v>
      </c>
      <c r="L6031" s="0" t="n">
        <v>120</v>
      </c>
      <c r="M6031" s="0" t="n">
        <v>9</v>
      </c>
      <c r="N6031" s="0" t="n">
        <v>62100</v>
      </c>
      <c r="O6031" s="0" t="n">
        <v>1112</v>
      </c>
      <c r="P6031" s="346" t="n">
        <v>1</v>
      </c>
      <c r="Q6031" s="346" t="str">
        <f aca="false">N6031&amp;" "&amp;O6031</f>
        <v>62100 1112</v>
      </c>
      <c r="R6031" s="346" t="str">
        <f aca="false">N6031&amp;" "&amp;M6031&amp;" "&amp;O6031</f>
        <v>62100 9 1112</v>
      </c>
    </row>
    <row r="6032" customFormat="false" ht="11.25" hidden="false" customHeight="true" outlineLevel="0" collapsed="false">
      <c r="K6032" s="0" t="n">
        <v>2015</v>
      </c>
      <c r="L6032" s="0" t="n">
        <v>120</v>
      </c>
      <c r="M6032" s="0" t="n">
        <v>9</v>
      </c>
      <c r="N6032" s="0" t="n">
        <v>62100</v>
      </c>
      <c r="O6032" s="0" t="n">
        <v>1130</v>
      </c>
      <c r="P6032" s="346" t="n">
        <v>5</v>
      </c>
      <c r="Q6032" s="346" t="str">
        <f aca="false">N6032&amp;" "&amp;O6032</f>
        <v>62100 1130</v>
      </c>
      <c r="R6032" s="346" t="str">
        <f aca="false">N6032&amp;" "&amp;M6032&amp;" "&amp;O6032</f>
        <v>62100 9 1130</v>
      </c>
    </row>
    <row r="6033" customFormat="false" ht="11.25" hidden="false" customHeight="true" outlineLevel="0" collapsed="false">
      <c r="K6033" s="0" t="n">
        <v>2015</v>
      </c>
      <c r="L6033" s="0" t="n">
        <v>120</v>
      </c>
      <c r="M6033" s="0" t="n">
        <v>9</v>
      </c>
      <c r="N6033" s="0" t="n">
        <v>62100</v>
      </c>
      <c r="O6033" s="0" t="n">
        <v>1150</v>
      </c>
      <c r="P6033" s="346" t="n">
        <v>12</v>
      </c>
      <c r="Q6033" s="346" t="str">
        <f aca="false">N6033&amp;" "&amp;O6033</f>
        <v>62100 1150</v>
      </c>
      <c r="R6033" s="346" t="str">
        <f aca="false">N6033&amp;" "&amp;M6033&amp;" "&amp;O6033</f>
        <v>62100 9 1150</v>
      </c>
    </row>
    <row r="6034" customFormat="false" ht="11.25" hidden="false" customHeight="true" outlineLevel="0" collapsed="false">
      <c r="K6034" s="0" t="n">
        <v>2015</v>
      </c>
      <c r="L6034" s="0" t="n">
        <v>120</v>
      </c>
      <c r="M6034" s="0" t="n">
        <v>9</v>
      </c>
      <c r="N6034" s="0" t="n">
        <v>62200</v>
      </c>
      <c r="O6034" s="0" t="n">
        <v>1110</v>
      </c>
      <c r="P6034" s="346" t="n">
        <v>3</v>
      </c>
      <c r="Q6034" s="346" t="str">
        <f aca="false">N6034&amp;" "&amp;O6034</f>
        <v>62200 1110</v>
      </c>
      <c r="R6034" s="346" t="str">
        <f aca="false">N6034&amp;" "&amp;M6034&amp;" "&amp;O6034</f>
        <v>62200 9 1110</v>
      </c>
    </row>
    <row r="6035" customFormat="false" ht="11.25" hidden="false" customHeight="true" outlineLevel="0" collapsed="false">
      <c r="K6035" s="0" t="n">
        <v>2015</v>
      </c>
      <c r="L6035" s="0" t="n">
        <v>120</v>
      </c>
      <c r="M6035" s="0" t="n">
        <v>9</v>
      </c>
      <c r="N6035" s="0" t="n">
        <v>62200</v>
      </c>
      <c r="O6035" s="0" t="n">
        <v>1130</v>
      </c>
      <c r="P6035" s="346" t="n">
        <v>3.25</v>
      </c>
      <c r="Q6035" s="346" t="str">
        <f aca="false">N6035&amp;" "&amp;O6035</f>
        <v>62200 1130</v>
      </c>
      <c r="R6035" s="346" t="str">
        <f aca="false">N6035&amp;" "&amp;M6035&amp;" "&amp;O6035</f>
        <v>62200 9 1130</v>
      </c>
    </row>
    <row r="6036" customFormat="false" ht="11.25" hidden="false" customHeight="true" outlineLevel="0" collapsed="false">
      <c r="K6036" s="0" t="n">
        <v>2015</v>
      </c>
      <c r="L6036" s="0" t="n">
        <v>120</v>
      </c>
      <c r="M6036" s="0" t="n">
        <v>9</v>
      </c>
      <c r="N6036" s="0" t="n">
        <v>62200</v>
      </c>
      <c r="O6036" s="0" t="n">
        <v>1131</v>
      </c>
      <c r="P6036" s="346" t="n">
        <v>8</v>
      </c>
      <c r="Q6036" s="346" t="str">
        <f aca="false">N6036&amp;" "&amp;O6036</f>
        <v>62200 1131</v>
      </c>
      <c r="R6036" s="346" t="str">
        <f aca="false">N6036&amp;" "&amp;M6036&amp;" "&amp;O6036</f>
        <v>62200 9 1131</v>
      </c>
    </row>
    <row r="6037" customFormat="false" ht="11.25" hidden="false" customHeight="true" outlineLevel="0" collapsed="false">
      <c r="K6037" s="0" t="n">
        <v>2015</v>
      </c>
      <c r="L6037" s="0" t="n">
        <v>120</v>
      </c>
      <c r="M6037" s="0" t="n">
        <v>9</v>
      </c>
      <c r="N6037" s="0" t="n">
        <v>62200</v>
      </c>
      <c r="O6037" s="0" t="n">
        <v>1132</v>
      </c>
      <c r="P6037" s="346" t="n">
        <v>1</v>
      </c>
      <c r="Q6037" s="346" t="str">
        <f aca="false">N6037&amp;" "&amp;O6037</f>
        <v>62200 1132</v>
      </c>
      <c r="R6037" s="346" t="str">
        <f aca="false">N6037&amp;" "&amp;M6037&amp;" "&amp;O6037</f>
        <v>62200 9 1132</v>
      </c>
    </row>
    <row r="6038" customFormat="false" ht="11.25" hidden="false" customHeight="true" outlineLevel="0" collapsed="false">
      <c r="K6038" s="0" t="n">
        <v>2015</v>
      </c>
      <c r="L6038" s="0" t="n">
        <v>120</v>
      </c>
      <c r="M6038" s="0" t="n">
        <v>9</v>
      </c>
      <c r="N6038" s="0" t="n">
        <v>62200</v>
      </c>
      <c r="O6038" s="0" t="n">
        <v>1150</v>
      </c>
      <c r="P6038" s="346" t="n">
        <v>1.75</v>
      </c>
      <c r="Q6038" s="346" t="str">
        <f aca="false">N6038&amp;" "&amp;O6038</f>
        <v>62200 1150</v>
      </c>
      <c r="R6038" s="346" t="str">
        <f aca="false">N6038&amp;" "&amp;M6038&amp;" "&amp;O6038</f>
        <v>62200 9 1150</v>
      </c>
    </row>
    <row r="6039" customFormat="false" ht="11.25" hidden="false" customHeight="true" outlineLevel="0" collapsed="false">
      <c r="K6039" s="0" t="n">
        <v>2015</v>
      </c>
      <c r="L6039" s="0" t="n">
        <v>120</v>
      </c>
      <c r="M6039" s="0" t="n">
        <v>9</v>
      </c>
      <c r="N6039" s="0" t="n">
        <v>63000</v>
      </c>
      <c r="O6039" s="0" t="n">
        <v>1110</v>
      </c>
      <c r="P6039" s="346" t="n">
        <v>1</v>
      </c>
      <c r="Q6039" s="346" t="str">
        <f aca="false">N6039&amp;" "&amp;O6039</f>
        <v>63000 1110</v>
      </c>
      <c r="R6039" s="346" t="str">
        <f aca="false">N6039&amp;" "&amp;M6039&amp;" "&amp;O6039</f>
        <v>63000 9 1110</v>
      </c>
    </row>
    <row r="6040" customFormat="false" ht="11.25" hidden="false" customHeight="true" outlineLevel="0" collapsed="false">
      <c r="K6040" s="0" t="n">
        <v>2015</v>
      </c>
      <c r="L6040" s="0" t="n">
        <v>120</v>
      </c>
      <c r="M6040" s="0" t="n">
        <v>9</v>
      </c>
      <c r="N6040" s="0" t="n">
        <v>63000</v>
      </c>
      <c r="O6040" s="0" t="n">
        <v>1150</v>
      </c>
      <c r="P6040" s="346" t="n">
        <v>1.75</v>
      </c>
      <c r="Q6040" s="346" t="str">
        <f aca="false">N6040&amp;" "&amp;O6040</f>
        <v>63000 1150</v>
      </c>
      <c r="R6040" s="346" t="str">
        <f aca="false">N6040&amp;" "&amp;M6040&amp;" "&amp;O6040</f>
        <v>63000 9 1150</v>
      </c>
    </row>
    <row r="6041" customFormat="false" ht="11.25" hidden="false" customHeight="true" outlineLevel="0" collapsed="false">
      <c r="K6041" s="0" t="n">
        <v>2015</v>
      </c>
      <c r="L6041" s="0" t="n">
        <v>120</v>
      </c>
      <c r="M6041" s="0" t="n">
        <v>9</v>
      </c>
      <c r="N6041" s="0" t="n">
        <v>63000</v>
      </c>
      <c r="O6041" s="0" t="n">
        <v>1160</v>
      </c>
      <c r="P6041" s="346" t="n">
        <v>3</v>
      </c>
      <c r="Q6041" s="346" t="str">
        <f aca="false">N6041&amp;" "&amp;O6041</f>
        <v>63000 1160</v>
      </c>
      <c r="R6041" s="346" t="str">
        <f aca="false">N6041&amp;" "&amp;M6041&amp;" "&amp;O6041</f>
        <v>63000 9 1160</v>
      </c>
    </row>
    <row r="6042" customFormat="false" ht="11.25" hidden="false" customHeight="true" outlineLevel="0" collapsed="false">
      <c r="K6042" s="0" t="n">
        <v>2015</v>
      </c>
      <c r="L6042" s="0" t="n">
        <v>120</v>
      </c>
      <c r="M6042" s="0" t="n">
        <v>9</v>
      </c>
      <c r="N6042" s="0" t="n">
        <v>63000</v>
      </c>
      <c r="O6042" s="0" t="n">
        <v>1170</v>
      </c>
      <c r="P6042" s="346" t="n">
        <v>39</v>
      </c>
      <c r="Q6042" s="346" t="str">
        <f aca="false">N6042&amp;" "&amp;O6042</f>
        <v>63000 1170</v>
      </c>
      <c r="R6042" s="346" t="str">
        <f aca="false">N6042&amp;" "&amp;M6042&amp;" "&amp;O6042</f>
        <v>63000 9 1170</v>
      </c>
    </row>
    <row r="6043" customFormat="false" ht="11.25" hidden="false" customHeight="true" outlineLevel="0" collapsed="false">
      <c r="K6043" s="0" t="n">
        <v>2015</v>
      </c>
      <c r="L6043" s="0" t="n">
        <v>120</v>
      </c>
      <c r="M6043" s="0" t="n">
        <v>9</v>
      </c>
      <c r="N6043" s="0" t="n">
        <v>63000</v>
      </c>
      <c r="O6043" s="0" t="n">
        <v>1190</v>
      </c>
      <c r="P6043" s="346" t="n">
        <v>8.5</v>
      </c>
      <c r="Q6043" s="346" t="str">
        <f aca="false">N6043&amp;" "&amp;O6043</f>
        <v>63000 1190</v>
      </c>
      <c r="R6043" s="346" t="str">
        <f aca="false">N6043&amp;" "&amp;M6043&amp;" "&amp;O6043</f>
        <v>63000 9 1190</v>
      </c>
    </row>
    <row r="6044" customFormat="false" ht="11.25" hidden="false" customHeight="true" outlineLevel="0" collapsed="false">
      <c r="K6044" s="0" t="n">
        <v>2015</v>
      </c>
      <c r="L6044" s="0" t="n">
        <v>120</v>
      </c>
      <c r="M6044" s="0" t="n">
        <v>9</v>
      </c>
      <c r="N6044" s="0" t="n">
        <v>64000</v>
      </c>
      <c r="O6044" s="0" t="n">
        <v>1110</v>
      </c>
      <c r="P6044" s="346" t="n">
        <v>2</v>
      </c>
      <c r="Q6044" s="346" t="str">
        <f aca="false">N6044&amp;" "&amp;O6044</f>
        <v>64000 1110</v>
      </c>
      <c r="R6044" s="346" t="str">
        <f aca="false">N6044&amp;" "&amp;M6044&amp;" "&amp;O6044</f>
        <v>64000 9 1110</v>
      </c>
    </row>
    <row r="6045" customFormat="false" ht="11.25" hidden="false" customHeight="true" outlineLevel="0" collapsed="false">
      <c r="K6045" s="0" t="n">
        <v>2015</v>
      </c>
      <c r="L6045" s="0" t="n">
        <v>120</v>
      </c>
      <c r="M6045" s="0" t="n">
        <v>2</v>
      </c>
      <c r="N6045" s="0" t="n">
        <v>61100</v>
      </c>
      <c r="O6045" s="0" t="n">
        <v>1120</v>
      </c>
      <c r="P6045" s="346" t="n">
        <v>190</v>
      </c>
      <c r="Q6045" s="346" t="str">
        <f aca="false">N6045&amp;" "&amp;O6045</f>
        <v>61100 1120</v>
      </c>
      <c r="R6045" s="346" t="str">
        <f aca="false">N6045&amp;" "&amp;M6045&amp;" "&amp;O6045</f>
        <v>61100 2 1120</v>
      </c>
    </row>
    <row r="6046" customFormat="false" ht="11.25" hidden="false" customHeight="true" outlineLevel="0" collapsed="false">
      <c r="K6046" s="0" t="n">
        <v>2015</v>
      </c>
      <c r="L6046" s="0" t="n">
        <v>120</v>
      </c>
      <c r="M6046" s="0" t="n">
        <v>2</v>
      </c>
      <c r="N6046" s="0" t="n">
        <v>61100</v>
      </c>
      <c r="O6046" s="0" t="n">
        <v>1151</v>
      </c>
      <c r="P6046" s="346" t="n">
        <v>28</v>
      </c>
      <c r="Q6046" s="346" t="str">
        <f aca="false">N6046&amp;" "&amp;O6046</f>
        <v>61100 1151</v>
      </c>
      <c r="R6046" s="346" t="str">
        <f aca="false">N6046&amp;" "&amp;M6046&amp;" "&amp;O6046</f>
        <v>61100 2 1151</v>
      </c>
    </row>
    <row r="6047" customFormat="false" ht="11.25" hidden="false" customHeight="true" outlineLevel="0" collapsed="false">
      <c r="K6047" s="0" t="n">
        <v>2015</v>
      </c>
      <c r="L6047" s="0" t="n">
        <v>120</v>
      </c>
      <c r="M6047" s="0" t="n">
        <v>2</v>
      </c>
      <c r="N6047" s="0" t="n">
        <v>61100</v>
      </c>
      <c r="O6047" s="0" t="n">
        <v>1520</v>
      </c>
      <c r="P6047" s="346" t="n">
        <v>23.25</v>
      </c>
      <c r="Q6047" s="346" t="str">
        <f aca="false">N6047&amp;" "&amp;O6047</f>
        <v>61100 1520</v>
      </c>
      <c r="R6047" s="346" t="str">
        <f aca="false">N6047&amp;" "&amp;M6047&amp;" "&amp;O6047</f>
        <v>61100 2 1520</v>
      </c>
    </row>
    <row r="6048" customFormat="false" ht="11.25" hidden="false" customHeight="true" outlineLevel="0" collapsed="false">
      <c r="K6048" s="0" t="n">
        <v>2015</v>
      </c>
      <c r="L6048" s="0" t="n">
        <v>120</v>
      </c>
      <c r="M6048" s="0" t="n">
        <v>2</v>
      </c>
      <c r="N6048" s="0" t="n">
        <v>61210</v>
      </c>
      <c r="O6048" s="0" t="n">
        <v>1120</v>
      </c>
      <c r="P6048" s="346" t="n">
        <v>7.5</v>
      </c>
      <c r="Q6048" s="346" t="str">
        <f aca="false">N6048&amp;" "&amp;O6048</f>
        <v>61210 1120</v>
      </c>
      <c r="R6048" s="346" t="str">
        <f aca="false">N6048&amp;" "&amp;M6048&amp;" "&amp;O6048</f>
        <v>61210 2 1120</v>
      </c>
    </row>
    <row r="6049" customFormat="false" ht="11.25" hidden="false" customHeight="true" outlineLevel="0" collapsed="false">
      <c r="K6049" s="0" t="n">
        <v>2015</v>
      </c>
      <c r="L6049" s="0" t="n">
        <v>120</v>
      </c>
      <c r="M6049" s="0" t="n">
        <v>2</v>
      </c>
      <c r="N6049" s="0" t="n">
        <v>61220</v>
      </c>
      <c r="O6049" s="0" t="n">
        <v>1130</v>
      </c>
      <c r="P6049" s="346" t="n">
        <v>4</v>
      </c>
      <c r="Q6049" s="346" t="str">
        <f aca="false">N6049&amp;" "&amp;O6049</f>
        <v>61220 1130</v>
      </c>
      <c r="R6049" s="346" t="str">
        <f aca="false">N6049&amp;" "&amp;M6049&amp;" "&amp;O6049</f>
        <v>61220 2 1130</v>
      </c>
    </row>
    <row r="6050" customFormat="false" ht="11.25" hidden="false" customHeight="true" outlineLevel="0" collapsed="false">
      <c r="K6050" s="0" t="n">
        <v>2015</v>
      </c>
      <c r="L6050" s="0" t="n">
        <v>120</v>
      </c>
      <c r="M6050" s="0" t="n">
        <v>2</v>
      </c>
      <c r="N6050" s="0" t="n">
        <v>61230</v>
      </c>
      <c r="O6050" s="0" t="n">
        <v>1120</v>
      </c>
      <c r="P6050" s="346" t="n">
        <v>3.75</v>
      </c>
      <c r="Q6050" s="346" t="str">
        <f aca="false">N6050&amp;" "&amp;O6050</f>
        <v>61230 1120</v>
      </c>
      <c r="R6050" s="346" t="str">
        <f aca="false">N6050&amp;" "&amp;M6050&amp;" "&amp;O6050</f>
        <v>61230 2 1120</v>
      </c>
    </row>
    <row r="6051" customFormat="false" ht="11.25" hidden="false" customHeight="true" outlineLevel="0" collapsed="false">
      <c r="K6051" s="0" t="n">
        <v>2015</v>
      </c>
      <c r="L6051" s="0" t="n">
        <v>120</v>
      </c>
      <c r="M6051" s="0" t="n">
        <v>2</v>
      </c>
      <c r="N6051" s="0" t="n">
        <v>61310</v>
      </c>
      <c r="O6051" s="0" t="n">
        <v>1110</v>
      </c>
      <c r="P6051" s="346" t="n">
        <v>6</v>
      </c>
      <c r="Q6051" s="346" t="str">
        <f aca="false">N6051&amp;" "&amp;O6051</f>
        <v>61310 1110</v>
      </c>
      <c r="R6051" s="346" t="str">
        <f aca="false">N6051&amp;" "&amp;M6051&amp;" "&amp;O6051</f>
        <v>61310 2 1110</v>
      </c>
    </row>
    <row r="6052" customFormat="false" ht="11.25" hidden="false" customHeight="true" outlineLevel="0" collapsed="false">
      <c r="K6052" s="0" t="n">
        <v>2015</v>
      </c>
      <c r="L6052" s="0" t="n">
        <v>120</v>
      </c>
      <c r="M6052" s="0" t="n">
        <v>2</v>
      </c>
      <c r="N6052" s="0" t="n">
        <v>61310</v>
      </c>
      <c r="O6052" s="0" t="n">
        <v>1120</v>
      </c>
      <c r="P6052" s="346" t="n">
        <v>20</v>
      </c>
      <c r="Q6052" s="346" t="str">
        <f aca="false">N6052&amp;" "&amp;O6052</f>
        <v>61310 1120</v>
      </c>
      <c r="R6052" s="346" t="str">
        <f aca="false">N6052&amp;" "&amp;M6052&amp;" "&amp;O6052</f>
        <v>61310 2 1120</v>
      </c>
    </row>
    <row r="6053" customFormat="false" ht="11.25" hidden="false" customHeight="true" outlineLevel="0" collapsed="false">
      <c r="K6053" s="0" t="n">
        <v>2015</v>
      </c>
      <c r="L6053" s="0" t="n">
        <v>120</v>
      </c>
      <c r="M6053" s="0" t="n">
        <v>2</v>
      </c>
      <c r="N6053" s="0" t="n">
        <v>61310</v>
      </c>
      <c r="O6053" s="0" t="n">
        <v>1140</v>
      </c>
      <c r="P6053" s="346" t="n">
        <v>2.5</v>
      </c>
      <c r="Q6053" s="346" t="str">
        <f aca="false">N6053&amp;" "&amp;O6053</f>
        <v>61310 1140</v>
      </c>
      <c r="R6053" s="346" t="str">
        <f aca="false">N6053&amp;" "&amp;M6053&amp;" "&amp;O6053</f>
        <v>61310 2 1140</v>
      </c>
    </row>
    <row r="6054" customFormat="false" ht="11.25" hidden="false" customHeight="true" outlineLevel="0" collapsed="false">
      <c r="K6054" s="0" t="n">
        <v>2015</v>
      </c>
      <c r="L6054" s="0" t="n">
        <v>120</v>
      </c>
      <c r="M6054" s="0" t="n">
        <v>2</v>
      </c>
      <c r="N6054" s="0" t="n">
        <v>61310</v>
      </c>
      <c r="O6054" s="0" t="n">
        <v>1150</v>
      </c>
      <c r="P6054" s="346" t="n">
        <v>3.5</v>
      </c>
      <c r="Q6054" s="346" t="str">
        <f aca="false">N6054&amp;" "&amp;O6054</f>
        <v>61310 1150</v>
      </c>
      <c r="R6054" s="346" t="str">
        <f aca="false">N6054&amp;" "&amp;M6054&amp;" "&amp;O6054</f>
        <v>61310 2 1150</v>
      </c>
    </row>
    <row r="6055" customFormat="false" ht="11.25" hidden="false" customHeight="true" outlineLevel="0" collapsed="false">
      <c r="K6055" s="0" t="n">
        <v>2015</v>
      </c>
      <c r="L6055" s="0" t="n">
        <v>120</v>
      </c>
      <c r="M6055" s="0" t="n">
        <v>2</v>
      </c>
      <c r="N6055" s="0" t="n">
        <v>61320</v>
      </c>
      <c r="O6055" s="0" t="n">
        <v>1120</v>
      </c>
      <c r="P6055" s="346" t="n">
        <v>4</v>
      </c>
      <c r="Q6055" s="346" t="str">
        <f aca="false">N6055&amp;" "&amp;O6055</f>
        <v>61320 1120</v>
      </c>
      <c r="R6055" s="346" t="str">
        <f aca="false">N6055&amp;" "&amp;M6055&amp;" "&amp;O6055</f>
        <v>61320 2 1120</v>
      </c>
    </row>
    <row r="6056" customFormat="false" ht="11.25" hidden="false" customHeight="true" outlineLevel="0" collapsed="false">
      <c r="K6056" s="0" t="n">
        <v>2015</v>
      </c>
      <c r="L6056" s="0" t="n">
        <v>121</v>
      </c>
      <c r="M6056" s="0" t="n">
        <v>9</v>
      </c>
      <c r="N6056" s="0" t="n">
        <v>68000</v>
      </c>
      <c r="O6056" s="0" t="n">
        <v>1120</v>
      </c>
      <c r="P6056" s="346" t="n">
        <v>11</v>
      </c>
      <c r="Q6056" s="346" t="str">
        <f aca="false">N6056&amp;" "&amp;O6056</f>
        <v>68000 1120</v>
      </c>
      <c r="R6056" s="346" t="str">
        <f aca="false">N6056&amp;" "&amp;M6056&amp;" "&amp;O6056</f>
        <v>68000 9 1120</v>
      </c>
    </row>
    <row r="6057" customFormat="false" ht="11.25" hidden="false" customHeight="true" outlineLevel="0" collapsed="false">
      <c r="K6057" s="0" t="n">
        <v>2015</v>
      </c>
      <c r="L6057" s="0" t="n">
        <v>121</v>
      </c>
      <c r="M6057" s="0" t="n">
        <v>9</v>
      </c>
      <c r="N6057" s="0" t="n">
        <v>68000</v>
      </c>
      <c r="O6057" s="0" t="n">
        <v>1141</v>
      </c>
      <c r="P6057" s="346" t="n">
        <v>18.86</v>
      </c>
      <c r="Q6057" s="346" t="str">
        <f aca="false">N6057&amp;" "&amp;O6057</f>
        <v>68000 1141</v>
      </c>
      <c r="R6057" s="346" t="str">
        <f aca="false">N6057&amp;" "&amp;M6057&amp;" "&amp;O6057</f>
        <v>68000 9 1141</v>
      </c>
    </row>
    <row r="6058" customFormat="false" ht="11.25" hidden="false" customHeight="true" outlineLevel="0" collapsed="false">
      <c r="K6058" s="0" t="n">
        <v>2015</v>
      </c>
      <c r="L6058" s="0" t="n">
        <v>121</v>
      </c>
      <c r="M6058" s="0" t="n">
        <v>9</v>
      </c>
      <c r="N6058" s="0" t="n">
        <v>68000</v>
      </c>
      <c r="O6058" s="0" t="n">
        <v>1150</v>
      </c>
      <c r="P6058" s="346" t="n">
        <v>1</v>
      </c>
      <c r="Q6058" s="346" t="str">
        <f aca="false">N6058&amp;" "&amp;O6058</f>
        <v>68000 1150</v>
      </c>
      <c r="R6058" s="346" t="str">
        <f aca="false">N6058&amp;" "&amp;M6058&amp;" "&amp;O6058</f>
        <v>68000 9 1150</v>
      </c>
    </row>
    <row r="6059" customFormat="false" ht="11.25" hidden="false" customHeight="true" outlineLevel="0" collapsed="false">
      <c r="K6059" s="0" t="n">
        <v>2015</v>
      </c>
      <c r="L6059" s="0" t="n">
        <v>121</v>
      </c>
      <c r="M6059" s="0" t="n">
        <v>9</v>
      </c>
      <c r="N6059" s="0" t="n">
        <v>63000</v>
      </c>
      <c r="O6059" s="0" t="n">
        <v>1130</v>
      </c>
      <c r="P6059" s="346" t="n">
        <v>1</v>
      </c>
      <c r="Q6059" s="346" t="str">
        <f aca="false">N6059&amp;" "&amp;O6059</f>
        <v>63000 1130</v>
      </c>
      <c r="R6059" s="346" t="str">
        <f aca="false">N6059&amp;" "&amp;M6059&amp;" "&amp;O6059</f>
        <v>63000 9 1130</v>
      </c>
    </row>
    <row r="6060" customFormat="false" ht="11.25" hidden="false" customHeight="true" outlineLevel="0" collapsed="false">
      <c r="K6060" s="0" t="n">
        <v>2015</v>
      </c>
      <c r="L6060" s="0" t="n">
        <v>121</v>
      </c>
      <c r="M6060" s="0" t="n">
        <v>9</v>
      </c>
      <c r="N6060" s="0" t="n">
        <v>63000</v>
      </c>
      <c r="O6060" s="0" t="n">
        <v>1150</v>
      </c>
      <c r="P6060" s="346" t="n">
        <v>4</v>
      </c>
      <c r="Q6060" s="346" t="str">
        <f aca="false">N6060&amp;" "&amp;O6060</f>
        <v>63000 1150</v>
      </c>
      <c r="R6060" s="346" t="str">
        <f aca="false">N6060&amp;" "&amp;M6060&amp;" "&amp;O6060</f>
        <v>63000 9 1150</v>
      </c>
    </row>
    <row r="6061" customFormat="false" ht="11.25" hidden="false" customHeight="true" outlineLevel="0" collapsed="false">
      <c r="K6061" s="0" t="n">
        <v>2015</v>
      </c>
      <c r="L6061" s="0" t="n">
        <v>121</v>
      </c>
      <c r="M6061" s="0" t="n">
        <v>9</v>
      </c>
      <c r="N6061" s="0" t="n">
        <v>63000</v>
      </c>
      <c r="O6061" s="0" t="n">
        <v>1170</v>
      </c>
      <c r="P6061" s="346" t="n">
        <v>145.99</v>
      </c>
      <c r="Q6061" s="346" t="str">
        <f aca="false">N6061&amp;" "&amp;O6061</f>
        <v>63000 1170</v>
      </c>
      <c r="R6061" s="346" t="str">
        <f aca="false">N6061&amp;" "&amp;M6061&amp;" "&amp;O6061</f>
        <v>63000 9 1170</v>
      </c>
    </row>
    <row r="6062" customFormat="false" ht="11.25" hidden="false" customHeight="true" outlineLevel="0" collapsed="false">
      <c r="K6062" s="0" t="n">
        <v>2015</v>
      </c>
      <c r="L6062" s="0" t="n">
        <v>121</v>
      </c>
      <c r="M6062" s="0" t="n">
        <v>9</v>
      </c>
      <c r="N6062" s="0" t="n">
        <v>64000</v>
      </c>
      <c r="O6062" s="0" t="n">
        <v>1110</v>
      </c>
      <c r="P6062" s="346" t="n">
        <v>4</v>
      </c>
      <c r="Q6062" s="346" t="str">
        <f aca="false">N6062&amp;" "&amp;O6062</f>
        <v>64000 1110</v>
      </c>
      <c r="R6062" s="346" t="str">
        <f aca="false">N6062&amp;" "&amp;M6062&amp;" "&amp;O6062</f>
        <v>64000 9 1110</v>
      </c>
    </row>
    <row r="6063" customFormat="false" ht="11.25" hidden="false" customHeight="true" outlineLevel="0" collapsed="false">
      <c r="K6063" s="0" t="n">
        <v>2015</v>
      </c>
      <c r="L6063" s="0" t="n">
        <v>121</v>
      </c>
      <c r="M6063" s="0" t="n">
        <v>9</v>
      </c>
      <c r="N6063" s="0" t="n">
        <v>64000</v>
      </c>
      <c r="O6063" s="0" t="n">
        <v>1142</v>
      </c>
      <c r="P6063" s="346" t="n">
        <v>42.43</v>
      </c>
      <c r="Q6063" s="346" t="str">
        <f aca="false">N6063&amp;" "&amp;O6063</f>
        <v>64000 1142</v>
      </c>
      <c r="R6063" s="346" t="str">
        <f aca="false">N6063&amp;" "&amp;M6063&amp;" "&amp;O6063</f>
        <v>64000 9 1142</v>
      </c>
    </row>
    <row r="6064" customFormat="false" ht="11.25" hidden="false" customHeight="true" outlineLevel="0" collapsed="false">
      <c r="K6064" s="0" t="n">
        <v>2015</v>
      </c>
      <c r="L6064" s="0" t="n">
        <v>121</v>
      </c>
      <c r="M6064" s="0" t="n">
        <v>9</v>
      </c>
      <c r="N6064" s="0" t="n">
        <v>64000</v>
      </c>
      <c r="O6064" s="0" t="n">
        <v>1150</v>
      </c>
      <c r="P6064" s="346" t="n">
        <v>2</v>
      </c>
      <c r="Q6064" s="346" t="str">
        <f aca="false">N6064&amp;" "&amp;O6064</f>
        <v>64000 1150</v>
      </c>
      <c r="R6064" s="346" t="str">
        <f aca="false">N6064&amp;" "&amp;M6064&amp;" "&amp;O6064</f>
        <v>64000 9 1150</v>
      </c>
    </row>
    <row r="6065" customFormat="false" ht="11.25" hidden="false" customHeight="true" outlineLevel="0" collapsed="false">
      <c r="K6065" s="0" t="n">
        <v>2015</v>
      </c>
      <c r="L6065" s="0" t="n">
        <v>121</v>
      </c>
      <c r="M6065" s="0" t="n">
        <v>9</v>
      </c>
      <c r="N6065" s="0" t="n">
        <v>64000</v>
      </c>
      <c r="O6065" s="0" t="n">
        <v>1160</v>
      </c>
      <c r="P6065" s="346" t="n">
        <v>20.39</v>
      </c>
      <c r="Q6065" s="346" t="str">
        <f aca="false">N6065&amp;" "&amp;O6065</f>
        <v>64000 1160</v>
      </c>
      <c r="R6065" s="346" t="str">
        <f aca="false">N6065&amp;" "&amp;M6065&amp;" "&amp;O6065</f>
        <v>64000 9 1160</v>
      </c>
    </row>
    <row r="6066" customFormat="false" ht="11.25" hidden="false" customHeight="true" outlineLevel="0" collapsed="false">
      <c r="K6066" s="0" t="n">
        <v>2015</v>
      </c>
      <c r="L6066" s="0" t="n">
        <v>121</v>
      </c>
      <c r="M6066" s="0" t="n">
        <v>9</v>
      </c>
      <c r="N6066" s="0" t="n">
        <v>64000</v>
      </c>
      <c r="O6066" s="0" t="n">
        <v>1190</v>
      </c>
      <c r="P6066" s="346" t="n">
        <v>111.41</v>
      </c>
      <c r="Q6066" s="346" t="str">
        <f aca="false">N6066&amp;" "&amp;O6066</f>
        <v>64000 1190</v>
      </c>
      <c r="R6066" s="346" t="str">
        <f aca="false">N6066&amp;" "&amp;M6066&amp;" "&amp;O6066</f>
        <v>64000 9 1190</v>
      </c>
    </row>
    <row r="6067" customFormat="false" ht="11.25" hidden="false" customHeight="true" outlineLevel="0" collapsed="false">
      <c r="K6067" s="0" t="n">
        <v>2015</v>
      </c>
      <c r="L6067" s="0" t="n">
        <v>121</v>
      </c>
      <c r="M6067" s="0" t="n">
        <v>9</v>
      </c>
      <c r="N6067" s="0" t="n">
        <v>65000</v>
      </c>
      <c r="O6067" s="0" t="n">
        <v>1110</v>
      </c>
      <c r="P6067" s="346" t="n">
        <v>1</v>
      </c>
      <c r="Q6067" s="346" t="str">
        <f aca="false">N6067&amp;" "&amp;O6067</f>
        <v>65000 1110</v>
      </c>
      <c r="R6067" s="346" t="str">
        <f aca="false">N6067&amp;" "&amp;M6067&amp;" "&amp;O6067</f>
        <v>65000 9 1110</v>
      </c>
    </row>
    <row r="6068" customFormat="false" ht="11.25" hidden="false" customHeight="true" outlineLevel="0" collapsed="false">
      <c r="K6068" s="0" t="n">
        <v>2015</v>
      </c>
      <c r="L6068" s="0" t="n">
        <v>121</v>
      </c>
      <c r="M6068" s="0" t="n">
        <v>9</v>
      </c>
      <c r="N6068" s="0" t="n">
        <v>65000</v>
      </c>
      <c r="O6068" s="0" t="n">
        <v>1130</v>
      </c>
      <c r="P6068" s="346" t="n">
        <v>2.22</v>
      </c>
      <c r="Q6068" s="346" t="str">
        <f aca="false">N6068&amp;" "&amp;O6068</f>
        <v>65000 1130</v>
      </c>
      <c r="R6068" s="346" t="str">
        <f aca="false">N6068&amp;" "&amp;M6068&amp;" "&amp;O6068</f>
        <v>65000 9 1130</v>
      </c>
    </row>
    <row r="6069" customFormat="false" ht="11.25" hidden="false" customHeight="true" outlineLevel="0" collapsed="false">
      <c r="K6069" s="0" t="n">
        <v>2015</v>
      </c>
      <c r="L6069" s="0" t="n">
        <v>121</v>
      </c>
      <c r="M6069" s="0" t="n">
        <v>9</v>
      </c>
      <c r="N6069" s="0" t="n">
        <v>65000</v>
      </c>
      <c r="O6069" s="0" t="n">
        <v>1150</v>
      </c>
      <c r="P6069" s="346" t="n">
        <v>5</v>
      </c>
      <c r="Q6069" s="346" t="str">
        <f aca="false">N6069&amp;" "&amp;O6069</f>
        <v>65000 1150</v>
      </c>
      <c r="R6069" s="346" t="str">
        <f aca="false">N6069&amp;" "&amp;M6069&amp;" "&amp;O6069</f>
        <v>65000 9 1150</v>
      </c>
    </row>
    <row r="6070" customFormat="false" ht="11.25" hidden="false" customHeight="true" outlineLevel="0" collapsed="false">
      <c r="K6070" s="0" t="n">
        <v>2015</v>
      </c>
      <c r="L6070" s="0" t="n">
        <v>121</v>
      </c>
      <c r="M6070" s="0" t="n">
        <v>9</v>
      </c>
      <c r="N6070" s="0" t="n">
        <v>65000</v>
      </c>
      <c r="O6070" s="0" t="n">
        <v>1190</v>
      </c>
      <c r="P6070" s="346" t="n">
        <v>119.21</v>
      </c>
      <c r="Q6070" s="346" t="str">
        <f aca="false">N6070&amp;" "&amp;O6070</f>
        <v>65000 1190</v>
      </c>
      <c r="R6070" s="346" t="str">
        <f aca="false">N6070&amp;" "&amp;M6070&amp;" "&amp;O6070</f>
        <v>65000 9 1190</v>
      </c>
    </row>
    <row r="6071" customFormat="false" ht="11.25" hidden="false" customHeight="true" outlineLevel="0" collapsed="false">
      <c r="K6071" s="0" t="n">
        <v>2015</v>
      </c>
      <c r="L6071" s="0" t="n">
        <v>121</v>
      </c>
      <c r="M6071" s="0" t="n">
        <v>9</v>
      </c>
      <c r="N6071" s="0" t="n">
        <v>68000</v>
      </c>
      <c r="O6071" s="0" t="n">
        <v>1110</v>
      </c>
      <c r="P6071" s="346" t="n">
        <v>3.9</v>
      </c>
      <c r="Q6071" s="346" t="str">
        <f aca="false">N6071&amp;" "&amp;O6071</f>
        <v>68000 1110</v>
      </c>
      <c r="R6071" s="346" t="str">
        <f aca="false">N6071&amp;" "&amp;M6071&amp;" "&amp;O6071</f>
        <v>68000 9 1110</v>
      </c>
    </row>
    <row r="6072" customFormat="false" ht="11.25" hidden="false" customHeight="true" outlineLevel="0" collapsed="false">
      <c r="K6072" s="0" t="n">
        <v>2015</v>
      </c>
      <c r="L6072" s="0" t="n">
        <v>121</v>
      </c>
      <c r="M6072" s="0" t="n">
        <v>2</v>
      </c>
      <c r="N6072" s="0" t="n">
        <v>61100</v>
      </c>
      <c r="O6072" s="0" t="n">
        <v>1120</v>
      </c>
      <c r="P6072" s="346" t="n">
        <v>660.31</v>
      </c>
      <c r="Q6072" s="346" t="str">
        <f aca="false">N6072&amp;" "&amp;O6072</f>
        <v>61100 1120</v>
      </c>
      <c r="R6072" s="346" t="str">
        <f aca="false">N6072&amp;" "&amp;M6072&amp;" "&amp;O6072</f>
        <v>61100 2 1120</v>
      </c>
    </row>
    <row r="6073" customFormat="false" ht="11.25" hidden="false" customHeight="true" outlineLevel="0" collapsed="false">
      <c r="K6073" s="0" t="n">
        <v>2015</v>
      </c>
      <c r="L6073" s="0" t="n">
        <v>121</v>
      </c>
      <c r="M6073" s="0" t="n">
        <v>2</v>
      </c>
      <c r="N6073" s="0" t="n">
        <v>61100</v>
      </c>
      <c r="O6073" s="0" t="n">
        <v>1151</v>
      </c>
      <c r="P6073" s="346" t="n">
        <v>122.5</v>
      </c>
      <c r="Q6073" s="346" t="str">
        <f aca="false">N6073&amp;" "&amp;O6073</f>
        <v>61100 1151</v>
      </c>
      <c r="R6073" s="346" t="str">
        <f aca="false">N6073&amp;" "&amp;M6073&amp;" "&amp;O6073</f>
        <v>61100 2 1151</v>
      </c>
    </row>
    <row r="6074" customFormat="false" ht="11.25" hidden="false" customHeight="true" outlineLevel="0" collapsed="false">
      <c r="K6074" s="0" t="n">
        <v>2015</v>
      </c>
      <c r="L6074" s="0" t="n">
        <v>121</v>
      </c>
      <c r="M6074" s="0" t="n">
        <v>2</v>
      </c>
      <c r="N6074" s="0" t="n">
        <v>61100</v>
      </c>
      <c r="O6074" s="0" t="n">
        <v>1520</v>
      </c>
      <c r="P6074" s="346" t="n">
        <v>37.33</v>
      </c>
      <c r="Q6074" s="346" t="str">
        <f aca="false">N6074&amp;" "&amp;O6074</f>
        <v>61100 1520</v>
      </c>
      <c r="R6074" s="346" t="str">
        <f aca="false">N6074&amp;" "&amp;M6074&amp;" "&amp;O6074</f>
        <v>61100 2 1520</v>
      </c>
    </row>
    <row r="6075" customFormat="false" ht="11.25" hidden="false" customHeight="true" outlineLevel="0" collapsed="false">
      <c r="K6075" s="0" t="n">
        <v>2015</v>
      </c>
      <c r="L6075" s="0" t="n">
        <v>121</v>
      </c>
      <c r="M6075" s="0" t="n">
        <v>2</v>
      </c>
      <c r="N6075" s="0" t="n">
        <v>61210</v>
      </c>
      <c r="O6075" s="0" t="n">
        <v>1120</v>
      </c>
      <c r="P6075" s="346" t="n">
        <v>16.13</v>
      </c>
      <c r="Q6075" s="346" t="str">
        <f aca="false">N6075&amp;" "&amp;O6075</f>
        <v>61210 1120</v>
      </c>
      <c r="R6075" s="346" t="str">
        <f aca="false">N6075&amp;" "&amp;M6075&amp;" "&amp;O6075</f>
        <v>61210 2 1120</v>
      </c>
    </row>
    <row r="6076" customFormat="false" ht="11.25" hidden="false" customHeight="true" outlineLevel="0" collapsed="false">
      <c r="K6076" s="0" t="n">
        <v>2015</v>
      </c>
      <c r="L6076" s="0" t="n">
        <v>121</v>
      </c>
      <c r="M6076" s="0" t="n">
        <v>2</v>
      </c>
      <c r="N6076" s="0" t="n">
        <v>61210</v>
      </c>
      <c r="O6076" s="0" t="n">
        <v>1150</v>
      </c>
      <c r="P6076" s="346" t="n">
        <v>1.44</v>
      </c>
      <c r="Q6076" s="346" t="str">
        <f aca="false">N6076&amp;" "&amp;O6076</f>
        <v>61210 1150</v>
      </c>
      <c r="R6076" s="346" t="str">
        <f aca="false">N6076&amp;" "&amp;M6076&amp;" "&amp;O6076</f>
        <v>61210 2 1150</v>
      </c>
    </row>
    <row r="6077" customFormat="false" ht="11.25" hidden="false" customHeight="true" outlineLevel="0" collapsed="false">
      <c r="K6077" s="0" t="n">
        <v>2015</v>
      </c>
      <c r="L6077" s="0" t="n">
        <v>121</v>
      </c>
      <c r="M6077" s="0" t="n">
        <v>2</v>
      </c>
      <c r="N6077" s="0" t="n">
        <v>61220</v>
      </c>
      <c r="O6077" s="0" t="n">
        <v>1130</v>
      </c>
      <c r="P6077" s="346" t="n">
        <v>3.85</v>
      </c>
      <c r="Q6077" s="346" t="str">
        <f aca="false">N6077&amp;" "&amp;O6077</f>
        <v>61220 1130</v>
      </c>
      <c r="R6077" s="346" t="str">
        <f aca="false">N6077&amp;" "&amp;M6077&amp;" "&amp;O6077</f>
        <v>61220 2 1130</v>
      </c>
    </row>
    <row r="6078" customFormat="false" ht="11.25" hidden="false" customHeight="true" outlineLevel="0" collapsed="false">
      <c r="K6078" s="0" t="n">
        <v>2015</v>
      </c>
      <c r="L6078" s="0" t="n">
        <v>121</v>
      </c>
      <c r="M6078" s="0" t="n">
        <v>2</v>
      </c>
      <c r="N6078" s="0" t="n">
        <v>61230</v>
      </c>
      <c r="O6078" s="0" t="n">
        <v>1120</v>
      </c>
      <c r="P6078" s="346" t="n">
        <v>2.57</v>
      </c>
      <c r="Q6078" s="346" t="str">
        <f aca="false">N6078&amp;" "&amp;O6078</f>
        <v>61230 1120</v>
      </c>
      <c r="R6078" s="346" t="str">
        <f aca="false">N6078&amp;" "&amp;M6078&amp;" "&amp;O6078</f>
        <v>61230 2 1120</v>
      </c>
    </row>
    <row r="6079" customFormat="false" ht="11.25" hidden="false" customHeight="true" outlineLevel="0" collapsed="false">
      <c r="K6079" s="0" t="n">
        <v>2015</v>
      </c>
      <c r="L6079" s="0" t="n">
        <v>121</v>
      </c>
      <c r="M6079" s="0" t="n">
        <v>2</v>
      </c>
      <c r="N6079" s="0" t="n">
        <v>61310</v>
      </c>
      <c r="O6079" s="0" t="n">
        <v>1110</v>
      </c>
      <c r="P6079" s="346" t="n">
        <v>10.52</v>
      </c>
      <c r="Q6079" s="346" t="str">
        <f aca="false">N6079&amp;" "&amp;O6079</f>
        <v>61310 1110</v>
      </c>
      <c r="R6079" s="346" t="str">
        <f aca="false">N6079&amp;" "&amp;M6079&amp;" "&amp;O6079</f>
        <v>61310 2 1110</v>
      </c>
    </row>
    <row r="6080" customFormat="false" ht="11.25" hidden="false" customHeight="true" outlineLevel="0" collapsed="false">
      <c r="K6080" s="0" t="n">
        <v>2015</v>
      </c>
      <c r="L6080" s="0" t="n">
        <v>121</v>
      </c>
      <c r="M6080" s="0" t="n">
        <v>2</v>
      </c>
      <c r="N6080" s="0" t="n">
        <v>61310</v>
      </c>
      <c r="O6080" s="0" t="n">
        <v>1120</v>
      </c>
      <c r="P6080" s="346" t="n">
        <v>14.74</v>
      </c>
      <c r="Q6080" s="346" t="str">
        <f aca="false">N6080&amp;" "&amp;O6080</f>
        <v>61310 1120</v>
      </c>
      <c r="R6080" s="346" t="str">
        <f aca="false">N6080&amp;" "&amp;M6080&amp;" "&amp;O6080</f>
        <v>61310 2 1120</v>
      </c>
    </row>
    <row r="6081" customFormat="false" ht="11.25" hidden="false" customHeight="true" outlineLevel="0" collapsed="false">
      <c r="K6081" s="0" t="n">
        <v>2015</v>
      </c>
      <c r="L6081" s="0" t="n">
        <v>121</v>
      </c>
      <c r="M6081" s="0" t="n">
        <v>2</v>
      </c>
      <c r="N6081" s="0" t="n">
        <v>61310</v>
      </c>
      <c r="O6081" s="0" t="n">
        <v>1150</v>
      </c>
      <c r="P6081" s="346" t="n">
        <v>15.63</v>
      </c>
      <c r="Q6081" s="346" t="str">
        <f aca="false">N6081&amp;" "&amp;O6081</f>
        <v>61310 1150</v>
      </c>
      <c r="R6081" s="346" t="str">
        <f aca="false">N6081&amp;" "&amp;M6081&amp;" "&amp;O6081</f>
        <v>61310 2 1150</v>
      </c>
    </row>
    <row r="6082" customFormat="false" ht="11.25" hidden="false" customHeight="true" outlineLevel="0" collapsed="false">
      <c r="K6082" s="0" t="n">
        <v>2015</v>
      </c>
      <c r="L6082" s="0" t="n">
        <v>121</v>
      </c>
      <c r="M6082" s="0" t="n">
        <v>2</v>
      </c>
      <c r="N6082" s="0" t="n">
        <v>61320</v>
      </c>
      <c r="O6082" s="0" t="n">
        <v>1122</v>
      </c>
      <c r="P6082" s="346" t="n">
        <v>13.95</v>
      </c>
      <c r="Q6082" s="346" t="str">
        <f aca="false">N6082&amp;" "&amp;O6082</f>
        <v>61320 1122</v>
      </c>
      <c r="R6082" s="346" t="str">
        <f aca="false">N6082&amp;" "&amp;M6082&amp;" "&amp;O6082</f>
        <v>61320 2 1122</v>
      </c>
    </row>
    <row r="6083" customFormat="false" ht="11.25" hidden="false" customHeight="true" outlineLevel="0" collapsed="false">
      <c r="K6083" s="0" t="n">
        <v>2015</v>
      </c>
      <c r="L6083" s="0" t="n">
        <v>121</v>
      </c>
      <c r="M6083" s="0" t="n">
        <v>2</v>
      </c>
      <c r="N6083" s="0" t="n">
        <v>61320</v>
      </c>
      <c r="O6083" s="0" t="n">
        <v>1150</v>
      </c>
      <c r="P6083" s="346" t="n">
        <v>6</v>
      </c>
      <c r="Q6083" s="346" t="str">
        <f aca="false">N6083&amp;" "&amp;O6083</f>
        <v>61320 1150</v>
      </c>
      <c r="R6083" s="346" t="str">
        <f aca="false">N6083&amp;" "&amp;M6083&amp;" "&amp;O6083</f>
        <v>61320 2 1150</v>
      </c>
    </row>
    <row r="6084" customFormat="false" ht="11.25" hidden="false" customHeight="true" outlineLevel="0" collapsed="false">
      <c r="K6084" s="0" t="n">
        <v>2015</v>
      </c>
      <c r="L6084" s="0" t="n">
        <v>121</v>
      </c>
      <c r="M6084" s="0" t="n">
        <v>2</v>
      </c>
      <c r="N6084" s="0" t="n">
        <v>61410</v>
      </c>
      <c r="O6084" s="0" t="n">
        <v>1126</v>
      </c>
      <c r="P6084" s="346" t="n">
        <v>23.38</v>
      </c>
      <c r="Q6084" s="346" t="str">
        <f aca="false">N6084&amp;" "&amp;O6084</f>
        <v>61410 1126</v>
      </c>
      <c r="R6084" s="346" t="str">
        <f aca="false">N6084&amp;" "&amp;M6084&amp;" "&amp;O6084</f>
        <v>61410 2 1126</v>
      </c>
    </row>
    <row r="6085" customFormat="false" ht="11.25" hidden="false" customHeight="true" outlineLevel="0" collapsed="false">
      <c r="K6085" s="0" t="n">
        <v>2015</v>
      </c>
      <c r="L6085" s="0" t="n">
        <v>121</v>
      </c>
      <c r="M6085" s="0" t="n">
        <v>2</v>
      </c>
      <c r="N6085" s="0" t="n">
        <v>61410</v>
      </c>
      <c r="O6085" s="0" t="n">
        <v>1127</v>
      </c>
      <c r="P6085" s="346" t="n">
        <v>17.26</v>
      </c>
      <c r="Q6085" s="346" t="str">
        <f aca="false">N6085&amp;" "&amp;O6085</f>
        <v>61410 1127</v>
      </c>
      <c r="R6085" s="346" t="str">
        <f aca="false">N6085&amp;" "&amp;M6085&amp;" "&amp;O6085</f>
        <v>61410 2 1127</v>
      </c>
    </row>
    <row r="6086" customFormat="false" ht="11.25" hidden="false" customHeight="true" outlineLevel="0" collapsed="false">
      <c r="K6086" s="0" t="n">
        <v>2015</v>
      </c>
      <c r="L6086" s="0" t="n">
        <v>121</v>
      </c>
      <c r="M6086" s="0" t="n">
        <v>2</v>
      </c>
      <c r="N6086" s="0" t="n">
        <v>61410</v>
      </c>
      <c r="O6086" s="0" t="n">
        <v>1150</v>
      </c>
      <c r="P6086" s="346" t="n">
        <v>32</v>
      </c>
      <c r="Q6086" s="346" t="str">
        <f aca="false">N6086&amp;" "&amp;O6086</f>
        <v>61410 1150</v>
      </c>
      <c r="R6086" s="346" t="str">
        <f aca="false">N6086&amp;" "&amp;M6086&amp;" "&amp;O6086</f>
        <v>61410 2 1150</v>
      </c>
    </row>
    <row r="6087" customFormat="false" ht="11.25" hidden="false" customHeight="true" outlineLevel="0" collapsed="false">
      <c r="K6087" s="0" t="n">
        <v>2015</v>
      </c>
      <c r="L6087" s="0" t="n">
        <v>121</v>
      </c>
      <c r="M6087" s="0" t="n">
        <v>3</v>
      </c>
      <c r="N6087" s="0" t="n">
        <v>61100</v>
      </c>
      <c r="O6087" s="0" t="n">
        <v>1120</v>
      </c>
      <c r="P6087" s="346" t="n">
        <v>361.59</v>
      </c>
      <c r="Q6087" s="346" t="str">
        <f aca="false">N6087&amp;" "&amp;O6087</f>
        <v>61100 1120</v>
      </c>
      <c r="R6087" s="346" t="str">
        <f aca="false">N6087&amp;" "&amp;M6087&amp;" "&amp;O6087</f>
        <v>61100 3 1120</v>
      </c>
    </row>
    <row r="6088" customFormat="false" ht="11.25" hidden="false" customHeight="true" outlineLevel="0" collapsed="false">
      <c r="K6088" s="0" t="n">
        <v>2015</v>
      </c>
      <c r="L6088" s="0" t="n">
        <v>121</v>
      </c>
      <c r="M6088" s="0" t="n">
        <v>3</v>
      </c>
      <c r="N6088" s="0" t="n">
        <v>61100</v>
      </c>
      <c r="O6088" s="0" t="n">
        <v>1151</v>
      </c>
      <c r="P6088" s="346" t="n">
        <v>57.52</v>
      </c>
      <c r="Q6088" s="346" t="str">
        <f aca="false">N6088&amp;" "&amp;O6088</f>
        <v>61100 1151</v>
      </c>
      <c r="R6088" s="346" t="str">
        <f aca="false">N6088&amp;" "&amp;M6088&amp;" "&amp;O6088</f>
        <v>61100 3 1151</v>
      </c>
    </row>
    <row r="6089" customFormat="false" ht="11.25" hidden="false" customHeight="true" outlineLevel="0" collapsed="false">
      <c r="K6089" s="0" t="n">
        <v>2015</v>
      </c>
      <c r="L6089" s="0" t="n">
        <v>121</v>
      </c>
      <c r="M6089" s="0" t="n">
        <v>3</v>
      </c>
      <c r="N6089" s="0" t="n">
        <v>61100</v>
      </c>
      <c r="O6089" s="0" t="n">
        <v>1520</v>
      </c>
      <c r="P6089" s="346" t="n">
        <v>19.84</v>
      </c>
      <c r="Q6089" s="346" t="str">
        <f aca="false">N6089&amp;" "&amp;O6089</f>
        <v>61100 1520</v>
      </c>
      <c r="R6089" s="346" t="str">
        <f aca="false">N6089&amp;" "&amp;M6089&amp;" "&amp;O6089</f>
        <v>61100 3 1520</v>
      </c>
    </row>
    <row r="6090" customFormat="false" ht="11.25" hidden="false" customHeight="true" outlineLevel="0" collapsed="false">
      <c r="K6090" s="0" t="n">
        <v>2015</v>
      </c>
      <c r="L6090" s="0" t="n">
        <v>121</v>
      </c>
      <c r="M6090" s="0" t="n">
        <v>3</v>
      </c>
      <c r="N6090" s="0" t="n">
        <v>61210</v>
      </c>
      <c r="O6090" s="0" t="n">
        <v>1120</v>
      </c>
      <c r="P6090" s="346" t="n">
        <v>16.03</v>
      </c>
      <c r="Q6090" s="346" t="str">
        <f aca="false">N6090&amp;" "&amp;O6090</f>
        <v>61210 1120</v>
      </c>
      <c r="R6090" s="346" t="str">
        <f aca="false">N6090&amp;" "&amp;M6090&amp;" "&amp;O6090</f>
        <v>61210 3 1120</v>
      </c>
    </row>
    <row r="6091" customFormat="false" ht="11.25" hidden="false" customHeight="true" outlineLevel="0" collapsed="false">
      <c r="K6091" s="0" t="n">
        <v>2015</v>
      </c>
      <c r="L6091" s="0" t="n">
        <v>121</v>
      </c>
      <c r="M6091" s="0" t="n">
        <v>3</v>
      </c>
      <c r="N6091" s="0" t="n">
        <v>61210</v>
      </c>
      <c r="O6091" s="0" t="n">
        <v>1150</v>
      </c>
      <c r="P6091" s="346" t="n">
        <v>4.44</v>
      </c>
      <c r="Q6091" s="346" t="str">
        <f aca="false">N6091&amp;" "&amp;O6091</f>
        <v>61210 1150</v>
      </c>
      <c r="R6091" s="346" t="str">
        <f aca="false">N6091&amp;" "&amp;M6091&amp;" "&amp;O6091</f>
        <v>61210 3 1150</v>
      </c>
    </row>
    <row r="6092" customFormat="false" ht="11.25" hidden="false" customHeight="true" outlineLevel="0" collapsed="false">
      <c r="K6092" s="0" t="n">
        <v>2015</v>
      </c>
      <c r="L6092" s="0" t="n">
        <v>121</v>
      </c>
      <c r="M6092" s="0" t="n">
        <v>3</v>
      </c>
      <c r="N6092" s="0" t="n">
        <v>61220</v>
      </c>
      <c r="O6092" s="0" t="n">
        <v>1130</v>
      </c>
      <c r="P6092" s="346" t="n">
        <v>3.85</v>
      </c>
      <c r="Q6092" s="346" t="str">
        <f aca="false">N6092&amp;" "&amp;O6092</f>
        <v>61220 1130</v>
      </c>
      <c r="R6092" s="346" t="str">
        <f aca="false">N6092&amp;" "&amp;M6092&amp;" "&amp;O6092</f>
        <v>61220 3 1130</v>
      </c>
    </row>
    <row r="6093" customFormat="false" ht="11.25" hidden="false" customHeight="true" outlineLevel="0" collapsed="false">
      <c r="K6093" s="0" t="n">
        <v>2015</v>
      </c>
      <c r="L6093" s="0" t="n">
        <v>121</v>
      </c>
      <c r="M6093" s="0" t="n">
        <v>3</v>
      </c>
      <c r="N6093" s="0" t="n">
        <v>61230</v>
      </c>
      <c r="O6093" s="0" t="n">
        <v>1120</v>
      </c>
      <c r="P6093" s="346" t="n">
        <v>2.55</v>
      </c>
      <c r="Q6093" s="346" t="str">
        <f aca="false">N6093&amp;" "&amp;O6093</f>
        <v>61230 1120</v>
      </c>
      <c r="R6093" s="346" t="str">
        <f aca="false">N6093&amp;" "&amp;M6093&amp;" "&amp;O6093</f>
        <v>61230 3 1120</v>
      </c>
    </row>
    <row r="6094" customFormat="false" ht="11.25" hidden="false" customHeight="true" outlineLevel="0" collapsed="false">
      <c r="K6094" s="0" t="n">
        <v>2015</v>
      </c>
      <c r="L6094" s="0" t="n">
        <v>121</v>
      </c>
      <c r="M6094" s="0" t="n">
        <v>3</v>
      </c>
      <c r="N6094" s="0" t="n">
        <v>61310</v>
      </c>
      <c r="O6094" s="0" t="n">
        <v>1110</v>
      </c>
      <c r="P6094" s="346" t="n">
        <v>9.52</v>
      </c>
      <c r="Q6094" s="346" t="str">
        <f aca="false">N6094&amp;" "&amp;O6094</f>
        <v>61310 1110</v>
      </c>
      <c r="R6094" s="346" t="str">
        <f aca="false">N6094&amp;" "&amp;M6094&amp;" "&amp;O6094</f>
        <v>61310 3 1110</v>
      </c>
    </row>
    <row r="6095" customFormat="false" ht="11.25" hidden="false" customHeight="true" outlineLevel="0" collapsed="false">
      <c r="K6095" s="0" t="n">
        <v>2015</v>
      </c>
      <c r="L6095" s="0" t="n">
        <v>121</v>
      </c>
      <c r="M6095" s="0" t="n">
        <v>3</v>
      </c>
      <c r="N6095" s="0" t="n">
        <v>61310</v>
      </c>
      <c r="O6095" s="0" t="n">
        <v>1120</v>
      </c>
      <c r="P6095" s="346" t="n">
        <v>5.58</v>
      </c>
      <c r="Q6095" s="346" t="str">
        <f aca="false">N6095&amp;" "&amp;O6095</f>
        <v>61310 1120</v>
      </c>
      <c r="R6095" s="346" t="str">
        <f aca="false">N6095&amp;" "&amp;M6095&amp;" "&amp;O6095</f>
        <v>61310 3 1120</v>
      </c>
    </row>
    <row r="6096" customFormat="false" ht="11.25" hidden="false" customHeight="true" outlineLevel="0" collapsed="false">
      <c r="K6096" s="0" t="n">
        <v>2015</v>
      </c>
      <c r="L6096" s="0" t="n">
        <v>121</v>
      </c>
      <c r="M6096" s="0" t="n">
        <v>3</v>
      </c>
      <c r="N6096" s="0" t="n">
        <v>61310</v>
      </c>
      <c r="O6096" s="0" t="n">
        <v>1150</v>
      </c>
      <c r="P6096" s="346" t="n">
        <v>11.63</v>
      </c>
      <c r="Q6096" s="346" t="str">
        <f aca="false">N6096&amp;" "&amp;O6096</f>
        <v>61310 1150</v>
      </c>
      <c r="R6096" s="346" t="str">
        <f aca="false">N6096&amp;" "&amp;M6096&amp;" "&amp;O6096</f>
        <v>61310 3 1150</v>
      </c>
    </row>
    <row r="6097" customFormat="false" ht="11.25" hidden="false" customHeight="true" outlineLevel="0" collapsed="false">
      <c r="K6097" s="0" t="n">
        <v>2015</v>
      </c>
      <c r="L6097" s="0" t="n">
        <v>121</v>
      </c>
      <c r="M6097" s="0" t="n">
        <v>3</v>
      </c>
      <c r="N6097" s="0" t="n">
        <v>61320</v>
      </c>
      <c r="O6097" s="0" t="n">
        <v>1120</v>
      </c>
      <c r="P6097" s="346" t="n">
        <v>2</v>
      </c>
      <c r="Q6097" s="346" t="str">
        <f aca="false">N6097&amp;" "&amp;O6097</f>
        <v>61320 1120</v>
      </c>
      <c r="R6097" s="346" t="str">
        <f aca="false">N6097&amp;" "&amp;M6097&amp;" "&amp;O6097</f>
        <v>61320 3 1120</v>
      </c>
    </row>
    <row r="6098" customFormat="false" ht="11.25" hidden="false" customHeight="true" outlineLevel="0" collapsed="false">
      <c r="K6098" s="0" t="n">
        <v>2015</v>
      </c>
      <c r="L6098" s="0" t="n">
        <v>121</v>
      </c>
      <c r="M6098" s="0" t="n">
        <v>3</v>
      </c>
      <c r="N6098" s="0" t="n">
        <v>61320</v>
      </c>
      <c r="O6098" s="0" t="n">
        <v>1122</v>
      </c>
      <c r="P6098" s="346" t="n">
        <v>6.79</v>
      </c>
      <c r="Q6098" s="346" t="str">
        <f aca="false">N6098&amp;" "&amp;O6098</f>
        <v>61320 1122</v>
      </c>
      <c r="R6098" s="346" t="str">
        <f aca="false">N6098&amp;" "&amp;M6098&amp;" "&amp;O6098</f>
        <v>61320 3 1122</v>
      </c>
    </row>
    <row r="6099" customFormat="false" ht="11.25" hidden="false" customHeight="true" outlineLevel="0" collapsed="false">
      <c r="K6099" s="0" t="n">
        <v>2015</v>
      </c>
      <c r="L6099" s="0" t="n">
        <v>121</v>
      </c>
      <c r="M6099" s="0" t="n">
        <v>3</v>
      </c>
      <c r="N6099" s="0" t="n">
        <v>61320</v>
      </c>
      <c r="O6099" s="0" t="n">
        <v>1140</v>
      </c>
      <c r="P6099" s="346" t="n">
        <v>1</v>
      </c>
      <c r="Q6099" s="346" t="str">
        <f aca="false">N6099&amp;" "&amp;O6099</f>
        <v>61320 1140</v>
      </c>
      <c r="R6099" s="346" t="str">
        <f aca="false">N6099&amp;" "&amp;M6099&amp;" "&amp;O6099</f>
        <v>61320 3 1140</v>
      </c>
    </row>
    <row r="6100" customFormat="false" ht="11.25" hidden="false" customHeight="true" outlineLevel="0" collapsed="false">
      <c r="K6100" s="0" t="n">
        <v>2015</v>
      </c>
      <c r="L6100" s="0" t="n">
        <v>121</v>
      </c>
      <c r="M6100" s="0" t="n">
        <v>3</v>
      </c>
      <c r="N6100" s="0" t="n">
        <v>61320</v>
      </c>
      <c r="O6100" s="0" t="n">
        <v>1150</v>
      </c>
      <c r="P6100" s="346" t="n">
        <v>5</v>
      </c>
      <c r="Q6100" s="346" t="str">
        <f aca="false">N6100&amp;" "&amp;O6100</f>
        <v>61320 1150</v>
      </c>
      <c r="R6100" s="346" t="str">
        <f aca="false">N6100&amp;" "&amp;M6100&amp;" "&amp;O6100</f>
        <v>61320 3 1150</v>
      </c>
    </row>
    <row r="6101" customFormat="false" ht="11.25" hidden="false" customHeight="true" outlineLevel="0" collapsed="false">
      <c r="K6101" s="0" t="n">
        <v>2015</v>
      </c>
      <c r="L6101" s="0" t="n">
        <v>121</v>
      </c>
      <c r="M6101" s="0" t="n">
        <v>3</v>
      </c>
      <c r="N6101" s="0" t="n">
        <v>61410</v>
      </c>
      <c r="O6101" s="0" t="n">
        <v>1126</v>
      </c>
      <c r="P6101" s="346" t="n">
        <v>5.37</v>
      </c>
      <c r="Q6101" s="346" t="str">
        <f aca="false">N6101&amp;" "&amp;O6101</f>
        <v>61410 1126</v>
      </c>
      <c r="R6101" s="346" t="str">
        <f aca="false">N6101&amp;" "&amp;M6101&amp;" "&amp;O6101</f>
        <v>61410 3 1126</v>
      </c>
    </row>
    <row r="6102" customFormat="false" ht="11.25" hidden="false" customHeight="true" outlineLevel="0" collapsed="false">
      <c r="K6102" s="0" t="n">
        <v>2015</v>
      </c>
      <c r="L6102" s="0" t="n">
        <v>121</v>
      </c>
      <c r="M6102" s="0" t="n">
        <v>3</v>
      </c>
      <c r="N6102" s="0" t="n">
        <v>61410</v>
      </c>
      <c r="O6102" s="0" t="n">
        <v>1127</v>
      </c>
      <c r="P6102" s="346" t="n">
        <v>15.24</v>
      </c>
      <c r="Q6102" s="346" t="str">
        <f aca="false">N6102&amp;" "&amp;O6102</f>
        <v>61410 1127</v>
      </c>
      <c r="R6102" s="346" t="str">
        <f aca="false">N6102&amp;" "&amp;M6102&amp;" "&amp;O6102</f>
        <v>61410 3 1127</v>
      </c>
    </row>
    <row r="6103" customFormat="false" ht="11.25" hidden="false" customHeight="true" outlineLevel="0" collapsed="false">
      <c r="K6103" s="0" t="n">
        <v>2015</v>
      </c>
      <c r="L6103" s="0" t="n">
        <v>121</v>
      </c>
      <c r="M6103" s="0" t="n">
        <v>3</v>
      </c>
      <c r="N6103" s="0" t="n">
        <v>61410</v>
      </c>
      <c r="O6103" s="0" t="n">
        <v>1150</v>
      </c>
      <c r="P6103" s="346" t="n">
        <v>14.89</v>
      </c>
      <c r="Q6103" s="346" t="str">
        <f aca="false">N6103&amp;" "&amp;O6103</f>
        <v>61410 1150</v>
      </c>
      <c r="R6103" s="346" t="str">
        <f aca="false">N6103&amp;" "&amp;M6103&amp;" "&amp;O6103</f>
        <v>61410 3 1150</v>
      </c>
    </row>
    <row r="6104" customFormat="false" ht="11.25" hidden="false" customHeight="true" outlineLevel="0" collapsed="false">
      <c r="K6104" s="0" t="n">
        <v>2015</v>
      </c>
      <c r="L6104" s="0" t="n">
        <v>121</v>
      </c>
      <c r="M6104" s="0" t="n">
        <v>9</v>
      </c>
      <c r="N6104" s="0" t="n">
        <v>61100</v>
      </c>
      <c r="O6104" s="0" t="n">
        <v>1120</v>
      </c>
      <c r="P6104" s="346" t="n">
        <v>41.52</v>
      </c>
      <c r="Q6104" s="346" t="str">
        <f aca="false">N6104&amp;" "&amp;O6104</f>
        <v>61100 1120</v>
      </c>
      <c r="R6104" s="346" t="str">
        <f aca="false">N6104&amp;" "&amp;M6104&amp;" "&amp;O6104</f>
        <v>61100 9 1120</v>
      </c>
    </row>
    <row r="6105" customFormat="false" ht="11.25" hidden="false" customHeight="true" outlineLevel="0" collapsed="false">
      <c r="K6105" s="0" t="n">
        <v>2015</v>
      </c>
      <c r="L6105" s="0" t="n">
        <v>121</v>
      </c>
      <c r="M6105" s="0" t="n">
        <v>9</v>
      </c>
      <c r="N6105" s="0" t="n">
        <v>61100</v>
      </c>
      <c r="O6105" s="0" t="n">
        <v>1150</v>
      </c>
      <c r="P6105" s="346" t="n">
        <v>2.56</v>
      </c>
      <c r="Q6105" s="346" t="str">
        <f aca="false">N6105&amp;" "&amp;O6105</f>
        <v>61100 1150</v>
      </c>
      <c r="R6105" s="346" t="str">
        <f aca="false">N6105&amp;" "&amp;M6105&amp;" "&amp;O6105</f>
        <v>61100 9 1150</v>
      </c>
    </row>
    <row r="6106" customFormat="false" ht="11.25" hidden="false" customHeight="true" outlineLevel="0" collapsed="false">
      <c r="K6106" s="0" t="n">
        <v>2015</v>
      </c>
      <c r="L6106" s="0" t="n">
        <v>121</v>
      </c>
      <c r="M6106" s="0" t="n">
        <v>9</v>
      </c>
      <c r="N6106" s="0" t="n">
        <v>61100</v>
      </c>
      <c r="O6106" s="0" t="n">
        <v>1151</v>
      </c>
      <c r="P6106" s="346" t="n">
        <v>36</v>
      </c>
      <c r="Q6106" s="346" t="str">
        <f aca="false">N6106&amp;" "&amp;O6106</f>
        <v>61100 1151</v>
      </c>
      <c r="R6106" s="346" t="str">
        <f aca="false">N6106&amp;" "&amp;M6106&amp;" "&amp;O6106</f>
        <v>61100 9 1151</v>
      </c>
    </row>
    <row r="6107" customFormat="false" ht="11.25" hidden="false" customHeight="true" outlineLevel="0" collapsed="false">
      <c r="K6107" s="0" t="n">
        <v>2015</v>
      </c>
      <c r="L6107" s="0" t="n">
        <v>121</v>
      </c>
      <c r="M6107" s="0" t="n">
        <v>9</v>
      </c>
      <c r="N6107" s="0" t="n">
        <v>61100</v>
      </c>
      <c r="O6107" s="0" t="n">
        <v>1520</v>
      </c>
      <c r="P6107" s="346" t="n">
        <v>2.71</v>
      </c>
      <c r="Q6107" s="346" t="str">
        <f aca="false">N6107&amp;" "&amp;O6107</f>
        <v>61100 1520</v>
      </c>
      <c r="R6107" s="346" t="str">
        <f aca="false">N6107&amp;" "&amp;M6107&amp;" "&amp;O6107</f>
        <v>61100 9 1520</v>
      </c>
    </row>
    <row r="6108" customFormat="false" ht="11.25" hidden="false" customHeight="true" outlineLevel="0" collapsed="false">
      <c r="K6108" s="0" t="n">
        <v>2015</v>
      </c>
      <c r="L6108" s="0" t="n">
        <v>121</v>
      </c>
      <c r="M6108" s="0" t="n">
        <v>9</v>
      </c>
      <c r="N6108" s="0" t="n">
        <v>61310</v>
      </c>
      <c r="O6108" s="0" t="n">
        <v>1110</v>
      </c>
      <c r="P6108" s="346" t="n">
        <v>1.26</v>
      </c>
      <c r="Q6108" s="346" t="str">
        <f aca="false">N6108&amp;" "&amp;O6108</f>
        <v>61310 1110</v>
      </c>
      <c r="R6108" s="346" t="str">
        <f aca="false">N6108&amp;" "&amp;M6108&amp;" "&amp;O6108</f>
        <v>61310 9 1110</v>
      </c>
    </row>
    <row r="6109" customFormat="false" ht="11.25" hidden="false" customHeight="true" outlineLevel="0" collapsed="false">
      <c r="K6109" s="0" t="n">
        <v>2015</v>
      </c>
      <c r="L6109" s="0" t="n">
        <v>121</v>
      </c>
      <c r="M6109" s="0" t="n">
        <v>9</v>
      </c>
      <c r="N6109" s="0" t="n">
        <v>61310</v>
      </c>
      <c r="O6109" s="0" t="n">
        <v>1120</v>
      </c>
      <c r="P6109" s="346" t="n">
        <v>1.74</v>
      </c>
      <c r="Q6109" s="346" t="str">
        <f aca="false">N6109&amp;" "&amp;O6109</f>
        <v>61310 1120</v>
      </c>
      <c r="R6109" s="346" t="str">
        <f aca="false">N6109&amp;" "&amp;M6109&amp;" "&amp;O6109</f>
        <v>61310 9 1120</v>
      </c>
    </row>
    <row r="6110" customFormat="false" ht="11.25" hidden="false" customHeight="true" outlineLevel="0" collapsed="false">
      <c r="K6110" s="0" t="n">
        <v>2015</v>
      </c>
      <c r="L6110" s="0" t="n">
        <v>121</v>
      </c>
      <c r="M6110" s="0" t="n">
        <v>9</v>
      </c>
      <c r="N6110" s="0" t="n">
        <v>61310</v>
      </c>
      <c r="O6110" s="0" t="n">
        <v>1150</v>
      </c>
      <c r="P6110" s="346" t="n">
        <v>1</v>
      </c>
      <c r="Q6110" s="346" t="str">
        <f aca="false">N6110&amp;" "&amp;O6110</f>
        <v>61310 1150</v>
      </c>
      <c r="R6110" s="346" t="str">
        <f aca="false">N6110&amp;" "&amp;M6110&amp;" "&amp;O6110</f>
        <v>61310 9 1150</v>
      </c>
    </row>
    <row r="6111" customFormat="false" ht="11.25" hidden="false" customHeight="true" outlineLevel="0" collapsed="false">
      <c r="K6111" s="0" t="n">
        <v>2015</v>
      </c>
      <c r="L6111" s="0" t="n">
        <v>121</v>
      </c>
      <c r="M6111" s="0" t="n">
        <v>9</v>
      </c>
      <c r="N6111" s="0" t="n">
        <v>62100</v>
      </c>
      <c r="O6111" s="0" t="n">
        <v>1110</v>
      </c>
      <c r="P6111" s="346" t="n">
        <v>14.28</v>
      </c>
      <c r="Q6111" s="346" t="str">
        <f aca="false">N6111&amp;" "&amp;O6111</f>
        <v>62100 1110</v>
      </c>
      <c r="R6111" s="346" t="str">
        <f aca="false">N6111&amp;" "&amp;M6111&amp;" "&amp;O6111</f>
        <v>62100 9 1110</v>
      </c>
    </row>
    <row r="6112" customFormat="false" ht="11.25" hidden="false" customHeight="true" outlineLevel="0" collapsed="false">
      <c r="K6112" s="0" t="n">
        <v>2015</v>
      </c>
      <c r="L6112" s="0" t="n">
        <v>121</v>
      </c>
      <c r="M6112" s="0" t="n">
        <v>9</v>
      </c>
      <c r="N6112" s="0" t="n">
        <v>62100</v>
      </c>
      <c r="O6112" s="0" t="n">
        <v>1111</v>
      </c>
      <c r="P6112" s="346" t="n">
        <v>9</v>
      </c>
      <c r="Q6112" s="346" t="str">
        <f aca="false">N6112&amp;" "&amp;O6112</f>
        <v>62100 1111</v>
      </c>
      <c r="R6112" s="346" t="str">
        <f aca="false">N6112&amp;" "&amp;M6112&amp;" "&amp;O6112</f>
        <v>62100 9 1111</v>
      </c>
    </row>
    <row r="6113" customFormat="false" ht="11.25" hidden="false" customHeight="true" outlineLevel="0" collapsed="false">
      <c r="K6113" s="0" t="n">
        <v>2015</v>
      </c>
      <c r="L6113" s="0" t="n">
        <v>121</v>
      </c>
      <c r="M6113" s="0" t="n">
        <v>9</v>
      </c>
      <c r="N6113" s="0" t="n">
        <v>62100</v>
      </c>
      <c r="O6113" s="0" t="n">
        <v>1112</v>
      </c>
      <c r="P6113" s="346" t="n">
        <v>1</v>
      </c>
      <c r="Q6113" s="346" t="str">
        <f aca="false">N6113&amp;" "&amp;O6113</f>
        <v>62100 1112</v>
      </c>
      <c r="R6113" s="346" t="str">
        <f aca="false">N6113&amp;" "&amp;M6113&amp;" "&amp;O6113</f>
        <v>62100 9 1112</v>
      </c>
    </row>
    <row r="6114" customFormat="false" ht="11.25" hidden="false" customHeight="true" outlineLevel="0" collapsed="false">
      <c r="K6114" s="0" t="n">
        <v>2015</v>
      </c>
      <c r="L6114" s="0" t="n">
        <v>121</v>
      </c>
      <c r="M6114" s="0" t="n">
        <v>9</v>
      </c>
      <c r="N6114" s="0" t="n">
        <v>62100</v>
      </c>
      <c r="O6114" s="0" t="n">
        <v>1113</v>
      </c>
      <c r="P6114" s="346" t="n">
        <v>1.75</v>
      </c>
      <c r="Q6114" s="346" t="str">
        <f aca="false">N6114&amp;" "&amp;O6114</f>
        <v>62100 1113</v>
      </c>
      <c r="R6114" s="346" t="str">
        <f aca="false">N6114&amp;" "&amp;M6114&amp;" "&amp;O6114</f>
        <v>62100 9 1113</v>
      </c>
    </row>
    <row r="6115" customFormat="false" ht="11.25" hidden="false" customHeight="true" outlineLevel="0" collapsed="false">
      <c r="K6115" s="0" t="n">
        <v>2015</v>
      </c>
      <c r="L6115" s="0" t="n">
        <v>121</v>
      </c>
      <c r="M6115" s="0" t="n">
        <v>9</v>
      </c>
      <c r="N6115" s="0" t="n">
        <v>62100</v>
      </c>
      <c r="O6115" s="0" t="n">
        <v>1130</v>
      </c>
      <c r="P6115" s="346" t="n">
        <v>1.07</v>
      </c>
      <c r="Q6115" s="346" t="str">
        <f aca="false">N6115&amp;" "&amp;O6115</f>
        <v>62100 1130</v>
      </c>
      <c r="R6115" s="346" t="str">
        <f aca="false">N6115&amp;" "&amp;M6115&amp;" "&amp;O6115</f>
        <v>62100 9 1130</v>
      </c>
    </row>
    <row r="6116" customFormat="false" ht="11.25" hidden="false" customHeight="true" outlineLevel="0" collapsed="false">
      <c r="K6116" s="0" t="n">
        <v>2015</v>
      </c>
      <c r="L6116" s="0" t="n">
        <v>121</v>
      </c>
      <c r="M6116" s="0" t="n">
        <v>9</v>
      </c>
      <c r="N6116" s="0" t="n">
        <v>62100</v>
      </c>
      <c r="O6116" s="0" t="n">
        <v>1150</v>
      </c>
      <c r="P6116" s="346" t="n">
        <v>26.02</v>
      </c>
      <c r="Q6116" s="346" t="str">
        <f aca="false">N6116&amp;" "&amp;O6116</f>
        <v>62100 1150</v>
      </c>
      <c r="R6116" s="346" t="str">
        <f aca="false">N6116&amp;" "&amp;M6116&amp;" "&amp;O6116</f>
        <v>62100 9 1150</v>
      </c>
    </row>
    <row r="6117" customFormat="false" ht="11.25" hidden="false" customHeight="true" outlineLevel="0" collapsed="false">
      <c r="K6117" s="0" t="n">
        <v>2015</v>
      </c>
      <c r="L6117" s="0" t="n">
        <v>121</v>
      </c>
      <c r="M6117" s="0" t="n">
        <v>9</v>
      </c>
      <c r="N6117" s="0" t="n">
        <v>62200</v>
      </c>
      <c r="O6117" s="0" t="n">
        <v>1110</v>
      </c>
      <c r="P6117" s="346" t="n">
        <v>1</v>
      </c>
      <c r="Q6117" s="346" t="str">
        <f aca="false">N6117&amp;" "&amp;O6117</f>
        <v>62200 1110</v>
      </c>
      <c r="R6117" s="346" t="str">
        <f aca="false">N6117&amp;" "&amp;M6117&amp;" "&amp;O6117</f>
        <v>62200 9 1110</v>
      </c>
    </row>
    <row r="6118" customFormat="false" ht="11.25" hidden="false" customHeight="true" outlineLevel="0" collapsed="false">
      <c r="K6118" s="0" t="n">
        <v>2015</v>
      </c>
      <c r="L6118" s="0" t="n">
        <v>121</v>
      </c>
      <c r="M6118" s="0" t="n">
        <v>9</v>
      </c>
      <c r="N6118" s="0" t="n">
        <v>62200</v>
      </c>
      <c r="O6118" s="0" t="n">
        <v>1130</v>
      </c>
      <c r="P6118" s="346" t="n">
        <v>7</v>
      </c>
      <c r="Q6118" s="346" t="str">
        <f aca="false">N6118&amp;" "&amp;O6118</f>
        <v>62200 1130</v>
      </c>
      <c r="R6118" s="346" t="str">
        <f aca="false">N6118&amp;" "&amp;M6118&amp;" "&amp;O6118</f>
        <v>62200 9 1130</v>
      </c>
    </row>
    <row r="6119" customFormat="false" ht="11.25" hidden="false" customHeight="true" outlineLevel="0" collapsed="false">
      <c r="K6119" s="0" t="n">
        <v>2015</v>
      </c>
      <c r="L6119" s="0" t="n">
        <v>121</v>
      </c>
      <c r="M6119" s="0" t="n">
        <v>9</v>
      </c>
      <c r="N6119" s="0" t="n">
        <v>62200</v>
      </c>
      <c r="O6119" s="0" t="n">
        <v>1131</v>
      </c>
      <c r="P6119" s="346" t="n">
        <v>27.89</v>
      </c>
      <c r="Q6119" s="346" t="str">
        <f aca="false">N6119&amp;" "&amp;O6119</f>
        <v>62200 1131</v>
      </c>
      <c r="R6119" s="346" t="str">
        <f aca="false">N6119&amp;" "&amp;M6119&amp;" "&amp;O6119</f>
        <v>62200 9 1131</v>
      </c>
    </row>
    <row r="6120" customFormat="false" ht="11.25" hidden="false" customHeight="true" outlineLevel="0" collapsed="false">
      <c r="K6120" s="0" t="n">
        <v>2015</v>
      </c>
      <c r="L6120" s="0" t="n">
        <v>121</v>
      </c>
      <c r="M6120" s="0" t="n">
        <v>9</v>
      </c>
      <c r="N6120" s="0" t="n">
        <v>62200</v>
      </c>
      <c r="O6120" s="0" t="n">
        <v>1132</v>
      </c>
      <c r="P6120" s="346" t="n">
        <v>11.49</v>
      </c>
      <c r="Q6120" s="346" t="str">
        <f aca="false">N6120&amp;" "&amp;O6120</f>
        <v>62200 1132</v>
      </c>
      <c r="R6120" s="346" t="str">
        <f aca="false">N6120&amp;" "&amp;M6120&amp;" "&amp;O6120</f>
        <v>62200 9 1132</v>
      </c>
    </row>
    <row r="6121" customFormat="false" ht="11.25" hidden="false" customHeight="true" outlineLevel="0" collapsed="false">
      <c r="K6121" s="0" t="n">
        <v>2015</v>
      </c>
      <c r="L6121" s="0" t="n">
        <v>121</v>
      </c>
      <c r="M6121" s="0" t="n">
        <v>9</v>
      </c>
      <c r="N6121" s="0" t="n">
        <v>62200</v>
      </c>
      <c r="O6121" s="0" t="n">
        <v>1150</v>
      </c>
      <c r="P6121" s="346" t="n">
        <v>1</v>
      </c>
      <c r="Q6121" s="346" t="str">
        <f aca="false">N6121&amp;" "&amp;O6121</f>
        <v>62200 1150</v>
      </c>
      <c r="R6121" s="346" t="str">
        <f aca="false">N6121&amp;" "&amp;M6121&amp;" "&amp;O6121</f>
        <v>62200 9 1150</v>
      </c>
    </row>
    <row r="6122" customFormat="false" ht="11.25" hidden="false" customHeight="true" outlineLevel="0" collapsed="false">
      <c r="K6122" s="0" t="n">
        <v>2015</v>
      </c>
      <c r="L6122" s="0" t="n">
        <v>121</v>
      </c>
      <c r="M6122" s="0" t="n">
        <v>9</v>
      </c>
      <c r="N6122" s="0" t="n">
        <v>63000</v>
      </c>
      <c r="O6122" s="0" t="n">
        <v>1110</v>
      </c>
      <c r="P6122" s="346" t="n">
        <v>2</v>
      </c>
      <c r="Q6122" s="346" t="str">
        <f aca="false">N6122&amp;" "&amp;O6122</f>
        <v>63000 1110</v>
      </c>
      <c r="R6122" s="346" t="str">
        <f aca="false">N6122&amp;" "&amp;M6122&amp;" "&amp;O6122</f>
        <v>63000 9 1110</v>
      </c>
    </row>
    <row r="6123" customFormat="false" ht="11.25" hidden="false" customHeight="true" outlineLevel="0" collapsed="false">
      <c r="K6123" s="0" t="n">
        <v>2015</v>
      </c>
      <c r="L6123" s="0" t="n">
        <v>122</v>
      </c>
      <c r="M6123" s="0" t="n">
        <v>2</v>
      </c>
      <c r="N6123" s="0" t="n">
        <v>61100</v>
      </c>
      <c r="O6123" s="0" t="n">
        <v>1120</v>
      </c>
      <c r="P6123" s="346" t="n">
        <v>68.33</v>
      </c>
      <c r="Q6123" s="346" t="str">
        <f aca="false">N6123&amp;" "&amp;O6123</f>
        <v>61100 1120</v>
      </c>
      <c r="R6123" s="346" t="str">
        <f aca="false">N6123&amp;" "&amp;M6123&amp;" "&amp;O6123</f>
        <v>61100 2 1120</v>
      </c>
    </row>
    <row r="6124" customFormat="false" ht="11.25" hidden="false" customHeight="true" outlineLevel="0" collapsed="false">
      <c r="K6124" s="0" t="n">
        <v>2015</v>
      </c>
      <c r="L6124" s="0" t="n">
        <v>122</v>
      </c>
      <c r="M6124" s="0" t="n">
        <v>2</v>
      </c>
      <c r="N6124" s="0" t="n">
        <v>61100</v>
      </c>
      <c r="O6124" s="0" t="n">
        <v>1151</v>
      </c>
      <c r="P6124" s="346" t="n">
        <v>13.81</v>
      </c>
      <c r="Q6124" s="346" t="str">
        <f aca="false">N6124&amp;" "&amp;O6124</f>
        <v>61100 1151</v>
      </c>
      <c r="R6124" s="346" t="str">
        <f aca="false">N6124&amp;" "&amp;M6124&amp;" "&amp;O6124</f>
        <v>61100 2 1151</v>
      </c>
    </row>
    <row r="6125" customFormat="false" ht="11.25" hidden="false" customHeight="true" outlineLevel="0" collapsed="false">
      <c r="K6125" s="0" t="n">
        <v>2015</v>
      </c>
      <c r="L6125" s="0" t="n">
        <v>122</v>
      </c>
      <c r="M6125" s="0" t="n">
        <v>2</v>
      </c>
      <c r="N6125" s="0" t="n">
        <v>61100</v>
      </c>
      <c r="O6125" s="0" t="n">
        <v>1520</v>
      </c>
      <c r="P6125" s="346" t="n">
        <v>3.58</v>
      </c>
      <c r="Q6125" s="346" t="str">
        <f aca="false">N6125&amp;" "&amp;O6125</f>
        <v>61100 1520</v>
      </c>
      <c r="R6125" s="346" t="str">
        <f aca="false">N6125&amp;" "&amp;M6125&amp;" "&amp;O6125</f>
        <v>61100 2 1520</v>
      </c>
    </row>
    <row r="6126" customFormat="false" ht="11.25" hidden="false" customHeight="true" outlineLevel="0" collapsed="false">
      <c r="K6126" s="0" t="n">
        <v>2015</v>
      </c>
      <c r="L6126" s="0" t="n">
        <v>122</v>
      </c>
      <c r="M6126" s="0" t="n">
        <v>2</v>
      </c>
      <c r="N6126" s="0" t="n">
        <v>61210</v>
      </c>
      <c r="O6126" s="0" t="n">
        <v>1120</v>
      </c>
      <c r="P6126" s="346" t="n">
        <v>2</v>
      </c>
      <c r="Q6126" s="346" t="str">
        <f aca="false">N6126&amp;" "&amp;O6126</f>
        <v>61210 1120</v>
      </c>
      <c r="R6126" s="346" t="str">
        <f aca="false">N6126&amp;" "&amp;M6126&amp;" "&amp;O6126</f>
        <v>61210 2 1120</v>
      </c>
    </row>
    <row r="6127" customFormat="false" ht="11.25" hidden="false" customHeight="true" outlineLevel="0" collapsed="false">
      <c r="K6127" s="0" t="n">
        <v>2015</v>
      </c>
      <c r="L6127" s="0" t="n">
        <v>122</v>
      </c>
      <c r="M6127" s="0" t="n">
        <v>2</v>
      </c>
      <c r="N6127" s="0" t="n">
        <v>61210</v>
      </c>
      <c r="O6127" s="0" t="n">
        <v>1520</v>
      </c>
      <c r="P6127" s="346" t="n">
        <v>0.09</v>
      </c>
      <c r="Q6127" s="346" t="str">
        <f aca="false">N6127&amp;" "&amp;O6127</f>
        <v>61210 1520</v>
      </c>
      <c r="R6127" s="346" t="str">
        <f aca="false">N6127&amp;" "&amp;M6127&amp;" "&amp;O6127</f>
        <v>61210 2 1520</v>
      </c>
    </row>
    <row r="6128" customFormat="false" ht="11.25" hidden="false" customHeight="true" outlineLevel="0" collapsed="false">
      <c r="K6128" s="0" t="n">
        <v>2015</v>
      </c>
      <c r="L6128" s="0" t="n">
        <v>122</v>
      </c>
      <c r="M6128" s="0" t="n">
        <v>2</v>
      </c>
      <c r="N6128" s="0" t="n">
        <v>61220</v>
      </c>
      <c r="O6128" s="0" t="n">
        <v>1130</v>
      </c>
      <c r="P6128" s="346" t="n">
        <v>0.25</v>
      </c>
      <c r="Q6128" s="346" t="str">
        <f aca="false">N6128&amp;" "&amp;O6128</f>
        <v>61220 1130</v>
      </c>
      <c r="R6128" s="346" t="str">
        <f aca="false">N6128&amp;" "&amp;M6128&amp;" "&amp;O6128</f>
        <v>61220 2 1130</v>
      </c>
    </row>
    <row r="6129" customFormat="false" ht="11.25" hidden="false" customHeight="true" outlineLevel="0" collapsed="false">
      <c r="K6129" s="0" t="n">
        <v>2015</v>
      </c>
      <c r="L6129" s="0" t="n">
        <v>122</v>
      </c>
      <c r="M6129" s="0" t="n">
        <v>2</v>
      </c>
      <c r="N6129" s="0" t="n">
        <v>61230</v>
      </c>
      <c r="O6129" s="0" t="n">
        <v>1120</v>
      </c>
      <c r="P6129" s="346" t="n">
        <v>0.09</v>
      </c>
      <c r="Q6129" s="346" t="str">
        <f aca="false">N6129&amp;" "&amp;O6129</f>
        <v>61230 1120</v>
      </c>
      <c r="R6129" s="346" t="str">
        <f aca="false">N6129&amp;" "&amp;M6129&amp;" "&amp;O6129</f>
        <v>61230 2 1120</v>
      </c>
    </row>
    <row r="6130" customFormat="false" ht="11.25" hidden="false" customHeight="true" outlineLevel="0" collapsed="false">
      <c r="K6130" s="0" t="n">
        <v>2015</v>
      </c>
      <c r="L6130" s="0" t="n">
        <v>122</v>
      </c>
      <c r="M6130" s="0" t="n">
        <v>2</v>
      </c>
      <c r="N6130" s="0" t="n">
        <v>61310</v>
      </c>
      <c r="O6130" s="0" t="n">
        <v>1110</v>
      </c>
      <c r="P6130" s="346" t="n">
        <v>0.5</v>
      </c>
      <c r="Q6130" s="346" t="str">
        <f aca="false">N6130&amp;" "&amp;O6130</f>
        <v>61310 1110</v>
      </c>
      <c r="R6130" s="346" t="str">
        <f aca="false">N6130&amp;" "&amp;M6130&amp;" "&amp;O6130</f>
        <v>61310 2 1110</v>
      </c>
    </row>
    <row r="6131" customFormat="false" ht="11.25" hidden="false" customHeight="true" outlineLevel="0" collapsed="false">
      <c r="K6131" s="0" t="n">
        <v>2015</v>
      </c>
      <c r="L6131" s="0" t="n">
        <v>122</v>
      </c>
      <c r="M6131" s="0" t="n">
        <v>2</v>
      </c>
      <c r="N6131" s="0" t="n">
        <v>61310</v>
      </c>
      <c r="O6131" s="0" t="n">
        <v>1150</v>
      </c>
      <c r="P6131" s="346" t="n">
        <v>1</v>
      </c>
      <c r="Q6131" s="346" t="str">
        <f aca="false">N6131&amp;" "&amp;O6131</f>
        <v>61310 1150</v>
      </c>
      <c r="R6131" s="346" t="str">
        <f aca="false">N6131&amp;" "&amp;M6131&amp;" "&amp;O6131</f>
        <v>61310 2 1150</v>
      </c>
    </row>
    <row r="6132" customFormat="false" ht="11.25" hidden="false" customHeight="true" outlineLevel="0" collapsed="false">
      <c r="K6132" s="0" t="n">
        <v>2015</v>
      </c>
      <c r="L6132" s="0" t="n">
        <v>122</v>
      </c>
      <c r="M6132" s="0" t="n">
        <v>2</v>
      </c>
      <c r="N6132" s="0" t="n">
        <v>61320</v>
      </c>
      <c r="O6132" s="0" t="n">
        <v>1122</v>
      </c>
      <c r="P6132" s="346" t="n">
        <v>2</v>
      </c>
      <c r="Q6132" s="346" t="str">
        <f aca="false">N6132&amp;" "&amp;O6132</f>
        <v>61320 1122</v>
      </c>
      <c r="R6132" s="346" t="str">
        <f aca="false">N6132&amp;" "&amp;M6132&amp;" "&amp;O6132</f>
        <v>61320 2 1122</v>
      </c>
    </row>
    <row r="6133" customFormat="false" ht="11.25" hidden="false" customHeight="true" outlineLevel="0" collapsed="false">
      <c r="K6133" s="0" t="n">
        <v>2015</v>
      </c>
      <c r="L6133" s="0" t="n">
        <v>122</v>
      </c>
      <c r="M6133" s="0" t="n">
        <v>2</v>
      </c>
      <c r="N6133" s="0" t="n">
        <v>61410</v>
      </c>
      <c r="O6133" s="0" t="n">
        <v>1126</v>
      </c>
      <c r="P6133" s="346" t="n">
        <v>2.5</v>
      </c>
      <c r="Q6133" s="346" t="str">
        <f aca="false">N6133&amp;" "&amp;O6133</f>
        <v>61410 1126</v>
      </c>
      <c r="R6133" s="346" t="str">
        <f aca="false">N6133&amp;" "&amp;M6133&amp;" "&amp;O6133</f>
        <v>61410 2 1126</v>
      </c>
    </row>
    <row r="6134" customFormat="false" ht="11.25" hidden="false" customHeight="true" outlineLevel="0" collapsed="false">
      <c r="K6134" s="0" t="n">
        <v>2015</v>
      </c>
      <c r="L6134" s="0" t="n">
        <v>122</v>
      </c>
      <c r="M6134" s="0" t="n">
        <v>2</v>
      </c>
      <c r="N6134" s="0" t="n">
        <v>61410</v>
      </c>
      <c r="O6134" s="0" t="n">
        <v>1127</v>
      </c>
      <c r="P6134" s="346" t="n">
        <v>0.92</v>
      </c>
      <c r="Q6134" s="346" t="str">
        <f aca="false">N6134&amp;" "&amp;O6134</f>
        <v>61410 1127</v>
      </c>
      <c r="R6134" s="346" t="str">
        <f aca="false">N6134&amp;" "&amp;M6134&amp;" "&amp;O6134</f>
        <v>61410 2 1127</v>
      </c>
    </row>
    <row r="6135" customFormat="false" ht="11.25" hidden="false" customHeight="true" outlineLevel="0" collapsed="false">
      <c r="K6135" s="0" t="n">
        <v>2015</v>
      </c>
      <c r="L6135" s="0" t="n">
        <v>122</v>
      </c>
      <c r="M6135" s="0" t="n">
        <v>2</v>
      </c>
      <c r="N6135" s="0" t="n">
        <v>61410</v>
      </c>
      <c r="O6135" s="0" t="n">
        <v>1150</v>
      </c>
      <c r="P6135" s="346" t="n">
        <v>3.5</v>
      </c>
      <c r="Q6135" s="346" t="str">
        <f aca="false">N6135&amp;" "&amp;O6135</f>
        <v>61410 1150</v>
      </c>
      <c r="R6135" s="346" t="str">
        <f aca="false">N6135&amp;" "&amp;M6135&amp;" "&amp;O6135</f>
        <v>61410 2 1150</v>
      </c>
    </row>
    <row r="6136" customFormat="false" ht="11.25" hidden="false" customHeight="true" outlineLevel="0" collapsed="false">
      <c r="K6136" s="0" t="n">
        <v>2015</v>
      </c>
      <c r="L6136" s="0" t="n">
        <v>122</v>
      </c>
      <c r="M6136" s="0" t="n">
        <v>3</v>
      </c>
      <c r="N6136" s="0" t="n">
        <v>61100</v>
      </c>
      <c r="O6136" s="0" t="n">
        <v>1120</v>
      </c>
      <c r="P6136" s="346" t="n">
        <v>53.67</v>
      </c>
      <c r="Q6136" s="346" t="str">
        <f aca="false">N6136&amp;" "&amp;O6136</f>
        <v>61100 1120</v>
      </c>
      <c r="R6136" s="346" t="str">
        <f aca="false">N6136&amp;" "&amp;M6136&amp;" "&amp;O6136</f>
        <v>61100 3 1120</v>
      </c>
    </row>
    <row r="6137" customFormat="false" ht="11.25" hidden="false" customHeight="true" outlineLevel="0" collapsed="false">
      <c r="K6137" s="0" t="n">
        <v>2015</v>
      </c>
      <c r="L6137" s="0" t="n">
        <v>122</v>
      </c>
      <c r="M6137" s="0" t="n">
        <v>3</v>
      </c>
      <c r="N6137" s="0" t="n">
        <v>61100</v>
      </c>
      <c r="O6137" s="0" t="n">
        <v>1151</v>
      </c>
      <c r="P6137" s="346" t="n">
        <v>9.96</v>
      </c>
      <c r="Q6137" s="346" t="str">
        <f aca="false">N6137&amp;" "&amp;O6137</f>
        <v>61100 1151</v>
      </c>
      <c r="R6137" s="346" t="str">
        <f aca="false">N6137&amp;" "&amp;M6137&amp;" "&amp;O6137</f>
        <v>61100 3 1151</v>
      </c>
    </row>
    <row r="6138" customFormat="false" ht="11.25" hidden="false" customHeight="true" outlineLevel="0" collapsed="false">
      <c r="K6138" s="0" t="n">
        <v>2015</v>
      </c>
      <c r="L6138" s="0" t="n">
        <v>122</v>
      </c>
      <c r="M6138" s="0" t="n">
        <v>3</v>
      </c>
      <c r="N6138" s="0" t="n">
        <v>61100</v>
      </c>
      <c r="O6138" s="0" t="n">
        <v>1520</v>
      </c>
      <c r="P6138" s="346" t="n">
        <v>4.59</v>
      </c>
      <c r="Q6138" s="346" t="str">
        <f aca="false">N6138&amp;" "&amp;O6138</f>
        <v>61100 1520</v>
      </c>
      <c r="R6138" s="346" t="str">
        <f aca="false">N6138&amp;" "&amp;M6138&amp;" "&amp;O6138</f>
        <v>61100 3 1520</v>
      </c>
    </row>
    <row r="6139" customFormat="false" ht="11.25" hidden="false" customHeight="true" outlineLevel="0" collapsed="false">
      <c r="K6139" s="0" t="n">
        <v>2015</v>
      </c>
      <c r="L6139" s="0" t="n">
        <v>122</v>
      </c>
      <c r="M6139" s="0" t="n">
        <v>3</v>
      </c>
      <c r="N6139" s="0" t="n">
        <v>61210</v>
      </c>
      <c r="O6139" s="0" t="n">
        <v>1120</v>
      </c>
      <c r="P6139" s="346" t="n">
        <v>3</v>
      </c>
      <c r="Q6139" s="346" t="str">
        <f aca="false">N6139&amp;" "&amp;O6139</f>
        <v>61210 1120</v>
      </c>
      <c r="R6139" s="346" t="str">
        <f aca="false">N6139&amp;" "&amp;M6139&amp;" "&amp;O6139</f>
        <v>61210 3 1120</v>
      </c>
    </row>
    <row r="6140" customFormat="false" ht="11.25" hidden="false" customHeight="true" outlineLevel="0" collapsed="false">
      <c r="K6140" s="0" t="n">
        <v>2015</v>
      </c>
      <c r="L6140" s="0" t="n">
        <v>122</v>
      </c>
      <c r="M6140" s="0" t="n">
        <v>3</v>
      </c>
      <c r="N6140" s="0" t="n">
        <v>61220</v>
      </c>
      <c r="O6140" s="0" t="n">
        <v>1130</v>
      </c>
      <c r="P6140" s="346" t="n">
        <v>0.25</v>
      </c>
      <c r="Q6140" s="346" t="str">
        <f aca="false">N6140&amp;" "&amp;O6140</f>
        <v>61220 1130</v>
      </c>
      <c r="R6140" s="346" t="str">
        <f aca="false">N6140&amp;" "&amp;M6140&amp;" "&amp;O6140</f>
        <v>61220 3 1130</v>
      </c>
    </row>
    <row r="6141" customFormat="false" ht="11.25" hidden="false" customHeight="true" outlineLevel="0" collapsed="false">
      <c r="K6141" s="0" t="n">
        <v>2015</v>
      </c>
      <c r="L6141" s="0" t="n">
        <v>122</v>
      </c>
      <c r="M6141" s="0" t="n">
        <v>3</v>
      </c>
      <c r="N6141" s="0" t="n">
        <v>61230</v>
      </c>
      <c r="O6141" s="0" t="n">
        <v>1120</v>
      </c>
      <c r="P6141" s="346" t="n">
        <v>0.79</v>
      </c>
      <c r="Q6141" s="346" t="str">
        <f aca="false">N6141&amp;" "&amp;O6141</f>
        <v>61230 1120</v>
      </c>
      <c r="R6141" s="346" t="str">
        <f aca="false">N6141&amp;" "&amp;M6141&amp;" "&amp;O6141</f>
        <v>61230 3 1120</v>
      </c>
    </row>
    <row r="6142" customFormat="false" ht="11.25" hidden="false" customHeight="true" outlineLevel="0" collapsed="false">
      <c r="K6142" s="0" t="n">
        <v>2015</v>
      </c>
      <c r="L6142" s="0" t="n">
        <v>122</v>
      </c>
      <c r="M6142" s="0" t="n">
        <v>3</v>
      </c>
      <c r="N6142" s="0" t="n">
        <v>61310</v>
      </c>
      <c r="O6142" s="0" t="n">
        <v>1110</v>
      </c>
      <c r="P6142" s="346" t="n">
        <v>0.5</v>
      </c>
      <c r="Q6142" s="346" t="str">
        <f aca="false">N6142&amp;" "&amp;O6142</f>
        <v>61310 1110</v>
      </c>
      <c r="R6142" s="346" t="str">
        <f aca="false">N6142&amp;" "&amp;M6142&amp;" "&amp;O6142</f>
        <v>61310 3 1110</v>
      </c>
    </row>
    <row r="6143" customFormat="false" ht="11.25" hidden="false" customHeight="true" outlineLevel="0" collapsed="false">
      <c r="K6143" s="0" t="n">
        <v>2015</v>
      </c>
      <c r="L6143" s="0" t="n">
        <v>122</v>
      </c>
      <c r="M6143" s="0" t="n">
        <v>3</v>
      </c>
      <c r="N6143" s="0" t="n">
        <v>61310</v>
      </c>
      <c r="O6143" s="0" t="n">
        <v>1120</v>
      </c>
      <c r="P6143" s="346" t="n">
        <v>1</v>
      </c>
      <c r="Q6143" s="346" t="str">
        <f aca="false">N6143&amp;" "&amp;O6143</f>
        <v>61310 1120</v>
      </c>
      <c r="R6143" s="346" t="str">
        <f aca="false">N6143&amp;" "&amp;M6143&amp;" "&amp;O6143</f>
        <v>61310 3 1120</v>
      </c>
    </row>
    <row r="6144" customFormat="false" ht="11.25" hidden="false" customHeight="true" outlineLevel="0" collapsed="false">
      <c r="K6144" s="0" t="n">
        <v>2015</v>
      </c>
      <c r="L6144" s="0" t="n">
        <v>122</v>
      </c>
      <c r="M6144" s="0" t="n">
        <v>3</v>
      </c>
      <c r="N6144" s="0" t="n">
        <v>61310</v>
      </c>
      <c r="O6144" s="0" t="n">
        <v>1140</v>
      </c>
      <c r="P6144" s="346" t="n">
        <v>1</v>
      </c>
      <c r="Q6144" s="346" t="str">
        <f aca="false">N6144&amp;" "&amp;O6144</f>
        <v>61310 1140</v>
      </c>
      <c r="R6144" s="346" t="str">
        <f aca="false">N6144&amp;" "&amp;M6144&amp;" "&amp;O6144</f>
        <v>61310 3 1140</v>
      </c>
    </row>
    <row r="6145" customFormat="false" ht="11.25" hidden="false" customHeight="true" outlineLevel="0" collapsed="false">
      <c r="K6145" s="0" t="n">
        <v>2015</v>
      </c>
      <c r="L6145" s="0" t="n">
        <v>122</v>
      </c>
      <c r="M6145" s="0" t="n">
        <v>3</v>
      </c>
      <c r="N6145" s="0" t="n">
        <v>61320</v>
      </c>
      <c r="O6145" s="0" t="n">
        <v>1122</v>
      </c>
      <c r="P6145" s="346" t="n">
        <v>0.78</v>
      </c>
      <c r="Q6145" s="346" t="str">
        <f aca="false">N6145&amp;" "&amp;O6145</f>
        <v>61320 1122</v>
      </c>
      <c r="R6145" s="346" t="str">
        <f aca="false">N6145&amp;" "&amp;M6145&amp;" "&amp;O6145</f>
        <v>61320 3 1122</v>
      </c>
    </row>
    <row r="6146" customFormat="false" ht="11.25" hidden="false" customHeight="true" outlineLevel="0" collapsed="false">
      <c r="K6146" s="0" t="n">
        <v>2015</v>
      </c>
      <c r="L6146" s="0" t="n">
        <v>122</v>
      </c>
      <c r="M6146" s="0" t="n">
        <v>3</v>
      </c>
      <c r="N6146" s="0" t="n">
        <v>61410</v>
      </c>
      <c r="O6146" s="0" t="n">
        <v>1126</v>
      </c>
      <c r="P6146" s="346" t="n">
        <v>1.5</v>
      </c>
      <c r="Q6146" s="346" t="str">
        <f aca="false">N6146&amp;" "&amp;O6146</f>
        <v>61410 1126</v>
      </c>
      <c r="R6146" s="346" t="str">
        <f aca="false">N6146&amp;" "&amp;M6146&amp;" "&amp;O6146</f>
        <v>61410 3 1126</v>
      </c>
    </row>
    <row r="6147" customFormat="false" ht="11.25" hidden="false" customHeight="true" outlineLevel="0" collapsed="false">
      <c r="K6147" s="0" t="n">
        <v>2015</v>
      </c>
      <c r="L6147" s="0" t="n">
        <v>122</v>
      </c>
      <c r="M6147" s="0" t="n">
        <v>3</v>
      </c>
      <c r="N6147" s="0" t="n">
        <v>61410</v>
      </c>
      <c r="O6147" s="0" t="n">
        <v>1127</v>
      </c>
      <c r="P6147" s="346" t="n">
        <v>1</v>
      </c>
      <c r="Q6147" s="346" t="str">
        <f aca="false">N6147&amp;" "&amp;O6147</f>
        <v>61410 1127</v>
      </c>
      <c r="R6147" s="346" t="str">
        <f aca="false">N6147&amp;" "&amp;M6147&amp;" "&amp;O6147</f>
        <v>61410 3 1127</v>
      </c>
    </row>
    <row r="6148" customFormat="false" ht="11.25" hidden="false" customHeight="true" outlineLevel="0" collapsed="false">
      <c r="K6148" s="0" t="n">
        <v>2015</v>
      </c>
      <c r="L6148" s="0" t="n">
        <v>122</v>
      </c>
      <c r="M6148" s="0" t="n">
        <v>3</v>
      </c>
      <c r="N6148" s="0" t="n">
        <v>61410</v>
      </c>
      <c r="O6148" s="0" t="n">
        <v>1150</v>
      </c>
      <c r="P6148" s="346" t="n">
        <v>3.5</v>
      </c>
      <c r="Q6148" s="346" t="str">
        <f aca="false">N6148&amp;" "&amp;O6148</f>
        <v>61410 1150</v>
      </c>
      <c r="R6148" s="346" t="str">
        <f aca="false">N6148&amp;" "&amp;M6148&amp;" "&amp;O6148</f>
        <v>61410 3 1150</v>
      </c>
    </row>
    <row r="6149" customFormat="false" ht="11.25" hidden="false" customHeight="true" outlineLevel="0" collapsed="false">
      <c r="K6149" s="0" t="n">
        <v>2015</v>
      </c>
      <c r="L6149" s="0" t="n">
        <v>122</v>
      </c>
      <c r="M6149" s="0" t="n">
        <v>9</v>
      </c>
      <c r="N6149" s="0" t="n">
        <v>61100</v>
      </c>
      <c r="O6149" s="0" t="n">
        <v>1120</v>
      </c>
      <c r="P6149" s="346" t="n">
        <v>7.56</v>
      </c>
      <c r="Q6149" s="346" t="str">
        <f aca="false">N6149&amp;" "&amp;O6149</f>
        <v>61100 1120</v>
      </c>
      <c r="R6149" s="346" t="str">
        <f aca="false">N6149&amp;" "&amp;M6149&amp;" "&amp;O6149</f>
        <v>61100 9 1120</v>
      </c>
    </row>
    <row r="6150" customFormat="false" ht="11.25" hidden="false" customHeight="true" outlineLevel="0" collapsed="false">
      <c r="K6150" s="0" t="n">
        <v>2015</v>
      </c>
      <c r="L6150" s="0" t="n">
        <v>122</v>
      </c>
      <c r="M6150" s="0" t="n">
        <v>9</v>
      </c>
      <c r="N6150" s="0" t="n">
        <v>61100</v>
      </c>
      <c r="O6150" s="0" t="n">
        <v>1140</v>
      </c>
      <c r="P6150" s="346" t="n">
        <v>0.59</v>
      </c>
      <c r="Q6150" s="346" t="str">
        <f aca="false">N6150&amp;" "&amp;O6150</f>
        <v>61100 1140</v>
      </c>
      <c r="R6150" s="346" t="str">
        <f aca="false">N6150&amp;" "&amp;M6150&amp;" "&amp;O6150</f>
        <v>61100 9 1140</v>
      </c>
    </row>
    <row r="6151" customFormat="false" ht="11.25" hidden="false" customHeight="true" outlineLevel="0" collapsed="false">
      <c r="K6151" s="0" t="n">
        <v>2015</v>
      </c>
      <c r="L6151" s="0" t="n">
        <v>122</v>
      </c>
      <c r="M6151" s="0" t="n">
        <v>9</v>
      </c>
      <c r="N6151" s="0" t="n">
        <v>61100</v>
      </c>
      <c r="O6151" s="0" t="n">
        <v>1520</v>
      </c>
      <c r="P6151" s="346" t="n">
        <v>0.06</v>
      </c>
      <c r="Q6151" s="346" t="str">
        <f aca="false">N6151&amp;" "&amp;O6151</f>
        <v>61100 1520</v>
      </c>
      <c r="R6151" s="346" t="str">
        <f aca="false">N6151&amp;" "&amp;M6151&amp;" "&amp;O6151</f>
        <v>61100 9 1520</v>
      </c>
    </row>
    <row r="6152" customFormat="false" ht="11.25" hidden="false" customHeight="true" outlineLevel="0" collapsed="false">
      <c r="K6152" s="0" t="n">
        <v>2015</v>
      </c>
      <c r="L6152" s="0" t="n">
        <v>122</v>
      </c>
      <c r="M6152" s="0" t="n">
        <v>9</v>
      </c>
      <c r="N6152" s="0" t="n">
        <v>62100</v>
      </c>
      <c r="O6152" s="0" t="n">
        <v>1111</v>
      </c>
      <c r="P6152" s="346" t="n">
        <v>5</v>
      </c>
      <c r="Q6152" s="346" t="str">
        <f aca="false">N6152&amp;" "&amp;O6152</f>
        <v>62100 1111</v>
      </c>
      <c r="R6152" s="346" t="str">
        <f aca="false">N6152&amp;" "&amp;M6152&amp;" "&amp;O6152</f>
        <v>62100 9 1111</v>
      </c>
    </row>
    <row r="6153" customFormat="false" ht="11.25" hidden="false" customHeight="true" outlineLevel="0" collapsed="false">
      <c r="K6153" s="0" t="n">
        <v>2015</v>
      </c>
      <c r="L6153" s="0" t="n">
        <v>122</v>
      </c>
      <c r="M6153" s="0" t="n">
        <v>9</v>
      </c>
      <c r="N6153" s="0" t="n">
        <v>62100</v>
      </c>
      <c r="O6153" s="0" t="n">
        <v>1112</v>
      </c>
      <c r="P6153" s="346" t="n">
        <v>1</v>
      </c>
      <c r="Q6153" s="346" t="str">
        <f aca="false">N6153&amp;" "&amp;O6153</f>
        <v>62100 1112</v>
      </c>
      <c r="R6153" s="346" t="str">
        <f aca="false">N6153&amp;" "&amp;M6153&amp;" "&amp;O6153</f>
        <v>62100 9 1112</v>
      </c>
    </row>
    <row r="6154" customFormat="false" ht="11.25" hidden="false" customHeight="true" outlineLevel="0" collapsed="false">
      <c r="K6154" s="0" t="n">
        <v>2015</v>
      </c>
      <c r="L6154" s="0" t="n">
        <v>122</v>
      </c>
      <c r="M6154" s="0" t="n">
        <v>9</v>
      </c>
      <c r="N6154" s="0" t="n">
        <v>62100</v>
      </c>
      <c r="O6154" s="0" t="n">
        <v>1150</v>
      </c>
      <c r="P6154" s="346" t="n">
        <v>3</v>
      </c>
      <c r="Q6154" s="346" t="str">
        <f aca="false">N6154&amp;" "&amp;O6154</f>
        <v>62100 1150</v>
      </c>
      <c r="R6154" s="346" t="str">
        <f aca="false">N6154&amp;" "&amp;M6154&amp;" "&amp;O6154</f>
        <v>62100 9 1150</v>
      </c>
    </row>
    <row r="6155" customFormat="false" ht="11.25" hidden="false" customHeight="true" outlineLevel="0" collapsed="false">
      <c r="K6155" s="0" t="n">
        <v>2015</v>
      </c>
      <c r="L6155" s="0" t="n">
        <v>122</v>
      </c>
      <c r="M6155" s="0" t="n">
        <v>9</v>
      </c>
      <c r="N6155" s="0" t="n">
        <v>62200</v>
      </c>
      <c r="O6155" s="0" t="n">
        <v>1130</v>
      </c>
      <c r="P6155" s="346" t="n">
        <v>3</v>
      </c>
      <c r="Q6155" s="346" t="str">
        <f aca="false">N6155&amp;" "&amp;O6155</f>
        <v>62200 1130</v>
      </c>
      <c r="R6155" s="346" t="str">
        <f aca="false">N6155&amp;" "&amp;M6155&amp;" "&amp;O6155</f>
        <v>62200 9 1130</v>
      </c>
    </row>
    <row r="6156" customFormat="false" ht="11.25" hidden="false" customHeight="true" outlineLevel="0" collapsed="false">
      <c r="K6156" s="0" t="n">
        <v>2015</v>
      </c>
      <c r="L6156" s="0" t="n">
        <v>122</v>
      </c>
      <c r="M6156" s="0" t="n">
        <v>9</v>
      </c>
      <c r="N6156" s="0" t="n">
        <v>62200</v>
      </c>
      <c r="O6156" s="0" t="n">
        <v>1131</v>
      </c>
      <c r="P6156" s="346" t="n">
        <v>1.86</v>
      </c>
      <c r="Q6156" s="346" t="str">
        <f aca="false">N6156&amp;" "&amp;O6156</f>
        <v>62200 1131</v>
      </c>
      <c r="R6156" s="346" t="str">
        <f aca="false">N6156&amp;" "&amp;M6156&amp;" "&amp;O6156</f>
        <v>62200 9 1131</v>
      </c>
    </row>
    <row r="6157" customFormat="false" ht="11.25" hidden="false" customHeight="true" outlineLevel="0" collapsed="false">
      <c r="K6157" s="0" t="n">
        <v>2015</v>
      </c>
      <c r="L6157" s="0" t="n">
        <v>122</v>
      </c>
      <c r="M6157" s="0" t="n">
        <v>9</v>
      </c>
      <c r="N6157" s="0" t="n">
        <v>62200</v>
      </c>
      <c r="O6157" s="0" t="n">
        <v>1132</v>
      </c>
      <c r="P6157" s="346" t="n">
        <v>2.5</v>
      </c>
      <c r="Q6157" s="346" t="str">
        <f aca="false">N6157&amp;" "&amp;O6157</f>
        <v>62200 1132</v>
      </c>
      <c r="R6157" s="346" t="str">
        <f aca="false">N6157&amp;" "&amp;M6157&amp;" "&amp;O6157</f>
        <v>62200 9 1132</v>
      </c>
    </row>
    <row r="6158" customFormat="false" ht="11.25" hidden="false" customHeight="true" outlineLevel="0" collapsed="false">
      <c r="K6158" s="0" t="n">
        <v>2015</v>
      </c>
      <c r="L6158" s="0" t="n">
        <v>122</v>
      </c>
      <c r="M6158" s="0" t="n">
        <v>9</v>
      </c>
      <c r="N6158" s="0" t="n">
        <v>63000</v>
      </c>
      <c r="O6158" s="0" t="n">
        <v>1170</v>
      </c>
      <c r="P6158" s="346" t="n">
        <v>11.11</v>
      </c>
      <c r="Q6158" s="346" t="str">
        <f aca="false">N6158&amp;" "&amp;O6158</f>
        <v>63000 1170</v>
      </c>
      <c r="R6158" s="346" t="str">
        <f aca="false">N6158&amp;" "&amp;M6158&amp;" "&amp;O6158</f>
        <v>63000 9 1170</v>
      </c>
    </row>
    <row r="6159" customFormat="false" ht="11.25" hidden="false" customHeight="true" outlineLevel="0" collapsed="false">
      <c r="K6159" s="0" t="n">
        <v>2015</v>
      </c>
      <c r="L6159" s="0" t="n">
        <v>122</v>
      </c>
      <c r="M6159" s="0" t="n">
        <v>9</v>
      </c>
      <c r="N6159" s="0" t="n">
        <v>63000</v>
      </c>
      <c r="O6159" s="0" t="n">
        <v>1190</v>
      </c>
      <c r="P6159" s="346" t="n">
        <v>1.3</v>
      </c>
      <c r="Q6159" s="346" t="str">
        <f aca="false">N6159&amp;" "&amp;O6159</f>
        <v>63000 1190</v>
      </c>
      <c r="R6159" s="346" t="str">
        <f aca="false">N6159&amp;" "&amp;M6159&amp;" "&amp;O6159</f>
        <v>63000 9 1190</v>
      </c>
    </row>
    <row r="6160" customFormat="false" ht="11.25" hidden="false" customHeight="true" outlineLevel="0" collapsed="false">
      <c r="K6160" s="0" t="n">
        <v>2015</v>
      </c>
      <c r="L6160" s="0" t="n">
        <v>122</v>
      </c>
      <c r="M6160" s="0" t="n">
        <v>9</v>
      </c>
      <c r="N6160" s="0" t="n">
        <v>64000</v>
      </c>
      <c r="O6160" s="0" t="n">
        <v>1160</v>
      </c>
      <c r="P6160" s="346" t="n">
        <v>2</v>
      </c>
      <c r="Q6160" s="346" t="str">
        <f aca="false">N6160&amp;" "&amp;O6160</f>
        <v>64000 1160</v>
      </c>
      <c r="R6160" s="346" t="str">
        <f aca="false">N6160&amp;" "&amp;M6160&amp;" "&amp;O6160</f>
        <v>64000 9 1160</v>
      </c>
    </row>
    <row r="6161" customFormat="false" ht="11.25" hidden="false" customHeight="true" outlineLevel="0" collapsed="false">
      <c r="K6161" s="0" t="n">
        <v>2015</v>
      </c>
      <c r="L6161" s="0" t="n">
        <v>122</v>
      </c>
      <c r="M6161" s="0" t="n">
        <v>9</v>
      </c>
      <c r="N6161" s="0" t="n">
        <v>64000</v>
      </c>
      <c r="O6161" s="0" t="n">
        <v>1180</v>
      </c>
      <c r="P6161" s="346" t="n">
        <v>10</v>
      </c>
      <c r="Q6161" s="346" t="str">
        <f aca="false">N6161&amp;" "&amp;O6161</f>
        <v>64000 1180</v>
      </c>
      <c r="R6161" s="346" t="str">
        <f aca="false">N6161&amp;" "&amp;M6161&amp;" "&amp;O6161</f>
        <v>64000 9 1180</v>
      </c>
    </row>
    <row r="6162" customFormat="false" ht="11.25" hidden="false" customHeight="true" outlineLevel="0" collapsed="false">
      <c r="K6162" s="0" t="n">
        <v>2015</v>
      </c>
      <c r="L6162" s="0" t="n">
        <v>122</v>
      </c>
      <c r="M6162" s="0" t="n">
        <v>9</v>
      </c>
      <c r="N6162" s="0" t="n">
        <v>65000</v>
      </c>
      <c r="O6162" s="0" t="n">
        <v>1110</v>
      </c>
      <c r="P6162" s="346" t="n">
        <v>1</v>
      </c>
      <c r="Q6162" s="346" t="str">
        <f aca="false">N6162&amp;" "&amp;O6162</f>
        <v>65000 1110</v>
      </c>
      <c r="R6162" s="346" t="str">
        <f aca="false">N6162&amp;" "&amp;M6162&amp;" "&amp;O6162</f>
        <v>65000 9 1110</v>
      </c>
    </row>
    <row r="6163" customFormat="false" ht="11.25" hidden="false" customHeight="true" outlineLevel="0" collapsed="false">
      <c r="K6163" s="0" t="n">
        <v>2015</v>
      </c>
      <c r="L6163" s="0" t="n">
        <v>122</v>
      </c>
      <c r="M6163" s="0" t="n">
        <v>9</v>
      </c>
      <c r="N6163" s="0" t="n">
        <v>65000</v>
      </c>
      <c r="O6163" s="0" t="n">
        <v>1190</v>
      </c>
      <c r="P6163" s="346" t="n">
        <v>21.31</v>
      </c>
      <c r="Q6163" s="346" t="str">
        <f aca="false">N6163&amp;" "&amp;O6163</f>
        <v>65000 1190</v>
      </c>
      <c r="R6163" s="346" t="str">
        <f aca="false">N6163&amp;" "&amp;M6163&amp;" "&amp;O6163</f>
        <v>65000 9 1190</v>
      </c>
    </row>
    <row r="6164" customFormat="false" ht="11.25" hidden="false" customHeight="true" outlineLevel="0" collapsed="false">
      <c r="K6164" s="0" t="n">
        <v>2015</v>
      </c>
      <c r="L6164" s="0" t="n">
        <v>122</v>
      </c>
      <c r="M6164" s="0" t="n">
        <v>9</v>
      </c>
      <c r="N6164" s="0" t="n">
        <v>68000</v>
      </c>
      <c r="O6164" s="0" t="n">
        <v>1120</v>
      </c>
      <c r="P6164" s="346" t="n">
        <v>3</v>
      </c>
      <c r="Q6164" s="346" t="str">
        <f aca="false">N6164&amp;" "&amp;O6164</f>
        <v>68000 1120</v>
      </c>
      <c r="R6164" s="346" t="str">
        <f aca="false">N6164&amp;" "&amp;M6164&amp;" "&amp;O6164</f>
        <v>68000 9 1120</v>
      </c>
    </row>
    <row r="6165" customFormat="false" ht="11.25" hidden="false" customHeight="true" outlineLevel="0" collapsed="false">
      <c r="K6165" s="0" t="n">
        <v>2015</v>
      </c>
      <c r="L6165" s="0" t="n">
        <v>122</v>
      </c>
      <c r="M6165" s="0" t="n">
        <v>9</v>
      </c>
      <c r="N6165" s="0" t="n">
        <v>68000</v>
      </c>
      <c r="O6165" s="0" t="n">
        <v>1141</v>
      </c>
      <c r="P6165" s="346" t="n">
        <v>3.4</v>
      </c>
      <c r="Q6165" s="346" t="str">
        <f aca="false">N6165&amp;" "&amp;O6165</f>
        <v>68000 1141</v>
      </c>
      <c r="R6165" s="346" t="str">
        <f aca="false">N6165&amp;" "&amp;M6165&amp;" "&amp;O6165</f>
        <v>68000 9 1141</v>
      </c>
    </row>
    <row r="6166" customFormat="false" ht="11.25" hidden="false" customHeight="true" outlineLevel="0" collapsed="false">
      <c r="K6166" s="0" t="n">
        <v>2015</v>
      </c>
      <c r="L6166" s="0" t="n">
        <v>123</v>
      </c>
      <c r="M6166" s="0" t="n">
        <v>2</v>
      </c>
      <c r="N6166" s="0" t="n">
        <v>61310</v>
      </c>
      <c r="O6166" s="0" t="n">
        <v>1150</v>
      </c>
      <c r="P6166" s="346" t="n">
        <v>16.55</v>
      </c>
      <c r="Q6166" s="346" t="str">
        <f aca="false">N6166&amp;" "&amp;O6166</f>
        <v>61310 1150</v>
      </c>
      <c r="R6166" s="346" t="str">
        <f aca="false">N6166&amp;" "&amp;M6166&amp;" "&amp;O6166</f>
        <v>61310 2 1150</v>
      </c>
    </row>
    <row r="6167" customFormat="false" ht="11.25" hidden="false" customHeight="true" outlineLevel="0" collapsed="false">
      <c r="K6167" s="0" t="n">
        <v>2015</v>
      </c>
      <c r="L6167" s="0" t="n">
        <v>123</v>
      </c>
      <c r="M6167" s="0" t="n">
        <v>2</v>
      </c>
      <c r="N6167" s="0" t="n">
        <v>61320</v>
      </c>
      <c r="O6167" s="0" t="n">
        <v>1122</v>
      </c>
      <c r="P6167" s="346" t="n">
        <v>30.52</v>
      </c>
      <c r="Q6167" s="346" t="str">
        <f aca="false">N6167&amp;" "&amp;O6167</f>
        <v>61320 1122</v>
      </c>
      <c r="R6167" s="346" t="str">
        <f aca="false">N6167&amp;" "&amp;M6167&amp;" "&amp;O6167</f>
        <v>61320 2 1122</v>
      </c>
    </row>
    <row r="6168" customFormat="false" ht="11.25" hidden="false" customHeight="true" outlineLevel="0" collapsed="false">
      <c r="K6168" s="0" t="n">
        <v>2015</v>
      </c>
      <c r="L6168" s="0" t="n">
        <v>123</v>
      </c>
      <c r="M6168" s="0" t="n">
        <v>2</v>
      </c>
      <c r="N6168" s="0" t="n">
        <v>61320</v>
      </c>
      <c r="O6168" s="0" t="n">
        <v>1150</v>
      </c>
      <c r="P6168" s="346" t="n">
        <v>1.45</v>
      </c>
      <c r="Q6168" s="346" t="str">
        <f aca="false">N6168&amp;" "&amp;O6168</f>
        <v>61320 1150</v>
      </c>
      <c r="R6168" s="346" t="str">
        <f aca="false">N6168&amp;" "&amp;M6168&amp;" "&amp;O6168</f>
        <v>61320 2 1150</v>
      </c>
    </row>
    <row r="6169" customFormat="false" ht="11.25" hidden="false" customHeight="true" outlineLevel="0" collapsed="false">
      <c r="K6169" s="0" t="n">
        <v>2015</v>
      </c>
      <c r="L6169" s="0" t="n">
        <v>123</v>
      </c>
      <c r="M6169" s="0" t="n">
        <v>2</v>
      </c>
      <c r="N6169" s="0" t="n">
        <v>61410</v>
      </c>
      <c r="O6169" s="0" t="n">
        <v>1126</v>
      </c>
      <c r="P6169" s="346" t="n">
        <v>31.53</v>
      </c>
      <c r="Q6169" s="346" t="str">
        <f aca="false">N6169&amp;" "&amp;O6169</f>
        <v>61410 1126</v>
      </c>
      <c r="R6169" s="346" t="str">
        <f aca="false">N6169&amp;" "&amp;M6169&amp;" "&amp;O6169</f>
        <v>61410 2 1126</v>
      </c>
    </row>
    <row r="6170" customFormat="false" ht="11.25" hidden="false" customHeight="true" outlineLevel="0" collapsed="false">
      <c r="K6170" s="0" t="n">
        <v>2015</v>
      </c>
      <c r="L6170" s="0" t="n">
        <v>123</v>
      </c>
      <c r="M6170" s="0" t="n">
        <v>2</v>
      </c>
      <c r="N6170" s="0" t="n">
        <v>61410</v>
      </c>
      <c r="O6170" s="0" t="n">
        <v>1127</v>
      </c>
      <c r="P6170" s="346" t="n">
        <v>39.89</v>
      </c>
      <c r="Q6170" s="346" t="str">
        <f aca="false">N6170&amp;" "&amp;O6170</f>
        <v>61410 1127</v>
      </c>
      <c r="R6170" s="346" t="str">
        <f aca="false">N6170&amp;" "&amp;M6170&amp;" "&amp;O6170</f>
        <v>61410 2 1127</v>
      </c>
    </row>
    <row r="6171" customFormat="false" ht="11.25" hidden="false" customHeight="true" outlineLevel="0" collapsed="false">
      <c r="K6171" s="0" t="n">
        <v>2015</v>
      </c>
      <c r="L6171" s="0" t="n">
        <v>123</v>
      </c>
      <c r="M6171" s="0" t="n">
        <v>2</v>
      </c>
      <c r="N6171" s="0" t="n">
        <v>61410</v>
      </c>
      <c r="O6171" s="0" t="n">
        <v>1140</v>
      </c>
      <c r="P6171" s="346" t="n">
        <v>2.95</v>
      </c>
      <c r="Q6171" s="346" t="str">
        <f aca="false">N6171&amp;" "&amp;O6171</f>
        <v>61410 1140</v>
      </c>
      <c r="R6171" s="346" t="str">
        <f aca="false">N6171&amp;" "&amp;M6171&amp;" "&amp;O6171</f>
        <v>61410 2 1140</v>
      </c>
    </row>
    <row r="6172" customFormat="false" ht="11.25" hidden="false" customHeight="true" outlineLevel="0" collapsed="false">
      <c r="K6172" s="0" t="n">
        <v>2015</v>
      </c>
      <c r="L6172" s="0" t="n">
        <v>123</v>
      </c>
      <c r="M6172" s="0" t="n">
        <v>2</v>
      </c>
      <c r="N6172" s="0" t="n">
        <v>61410</v>
      </c>
      <c r="O6172" s="0" t="n">
        <v>1150</v>
      </c>
      <c r="P6172" s="346" t="n">
        <v>48.88</v>
      </c>
      <c r="Q6172" s="346" t="str">
        <f aca="false">N6172&amp;" "&amp;O6172</f>
        <v>61410 1150</v>
      </c>
      <c r="R6172" s="346" t="str">
        <f aca="false">N6172&amp;" "&amp;M6172&amp;" "&amp;O6172</f>
        <v>61410 2 1150</v>
      </c>
    </row>
    <row r="6173" customFormat="false" ht="11.25" hidden="false" customHeight="true" outlineLevel="0" collapsed="false">
      <c r="K6173" s="0" t="n">
        <v>2015</v>
      </c>
      <c r="L6173" s="0" t="n">
        <v>123</v>
      </c>
      <c r="M6173" s="0" t="n">
        <v>3</v>
      </c>
      <c r="N6173" s="0" t="n">
        <v>61100</v>
      </c>
      <c r="O6173" s="0" t="n">
        <v>1120</v>
      </c>
      <c r="P6173" s="346" t="n">
        <v>714.13</v>
      </c>
      <c r="Q6173" s="346" t="str">
        <f aca="false">N6173&amp;" "&amp;O6173</f>
        <v>61100 1120</v>
      </c>
      <c r="R6173" s="346" t="str">
        <f aca="false">N6173&amp;" "&amp;M6173&amp;" "&amp;O6173</f>
        <v>61100 3 1120</v>
      </c>
    </row>
    <row r="6174" customFormat="false" ht="11.25" hidden="false" customHeight="true" outlineLevel="0" collapsed="false">
      <c r="K6174" s="0" t="n">
        <v>2015</v>
      </c>
      <c r="L6174" s="0" t="n">
        <v>123</v>
      </c>
      <c r="M6174" s="0" t="n">
        <v>3</v>
      </c>
      <c r="N6174" s="0" t="n">
        <v>61100</v>
      </c>
      <c r="O6174" s="0" t="n">
        <v>1151</v>
      </c>
      <c r="P6174" s="346" t="n">
        <v>80.36</v>
      </c>
      <c r="Q6174" s="346" t="str">
        <f aca="false">N6174&amp;" "&amp;O6174</f>
        <v>61100 1151</v>
      </c>
      <c r="R6174" s="346" t="str">
        <f aca="false">N6174&amp;" "&amp;M6174&amp;" "&amp;O6174</f>
        <v>61100 3 1151</v>
      </c>
    </row>
    <row r="6175" customFormat="false" ht="11.25" hidden="false" customHeight="true" outlineLevel="0" collapsed="false">
      <c r="K6175" s="0" t="n">
        <v>2015</v>
      </c>
      <c r="L6175" s="0" t="n">
        <v>123</v>
      </c>
      <c r="M6175" s="0" t="n">
        <v>3</v>
      </c>
      <c r="N6175" s="0" t="n">
        <v>61100</v>
      </c>
      <c r="O6175" s="0" t="n">
        <v>1520</v>
      </c>
      <c r="P6175" s="346" t="n">
        <v>93</v>
      </c>
      <c r="Q6175" s="346" t="str">
        <f aca="false">N6175&amp;" "&amp;O6175</f>
        <v>61100 1520</v>
      </c>
      <c r="R6175" s="346" t="str">
        <f aca="false">N6175&amp;" "&amp;M6175&amp;" "&amp;O6175</f>
        <v>61100 3 1520</v>
      </c>
    </row>
    <row r="6176" customFormat="false" ht="11.25" hidden="false" customHeight="true" outlineLevel="0" collapsed="false">
      <c r="K6176" s="0" t="n">
        <v>2015</v>
      </c>
      <c r="L6176" s="0" t="n">
        <v>123</v>
      </c>
      <c r="M6176" s="0" t="n">
        <v>3</v>
      </c>
      <c r="N6176" s="0" t="n">
        <v>61210</v>
      </c>
      <c r="O6176" s="0" t="n">
        <v>1120</v>
      </c>
      <c r="P6176" s="346" t="n">
        <v>32</v>
      </c>
      <c r="Q6176" s="346" t="str">
        <f aca="false">N6176&amp;" "&amp;O6176</f>
        <v>61210 1120</v>
      </c>
      <c r="R6176" s="346" t="str">
        <f aca="false">N6176&amp;" "&amp;M6176&amp;" "&amp;O6176</f>
        <v>61210 3 1120</v>
      </c>
    </row>
    <row r="6177" customFormat="false" ht="11.25" hidden="false" customHeight="true" outlineLevel="0" collapsed="false">
      <c r="K6177" s="0" t="n">
        <v>2015</v>
      </c>
      <c r="L6177" s="0" t="n">
        <v>123</v>
      </c>
      <c r="M6177" s="0" t="n">
        <v>3</v>
      </c>
      <c r="N6177" s="0" t="n">
        <v>61210</v>
      </c>
      <c r="O6177" s="0" t="n">
        <v>1140</v>
      </c>
      <c r="P6177" s="346" t="n">
        <v>0.05</v>
      </c>
      <c r="Q6177" s="346" t="str">
        <f aca="false">N6177&amp;" "&amp;O6177</f>
        <v>61210 1140</v>
      </c>
      <c r="R6177" s="346" t="str">
        <f aca="false">N6177&amp;" "&amp;M6177&amp;" "&amp;O6177</f>
        <v>61210 3 1140</v>
      </c>
    </row>
    <row r="6178" customFormat="false" ht="11.25" hidden="false" customHeight="true" outlineLevel="0" collapsed="false">
      <c r="K6178" s="0" t="n">
        <v>2015</v>
      </c>
      <c r="L6178" s="0" t="n">
        <v>123</v>
      </c>
      <c r="M6178" s="0" t="n">
        <v>3</v>
      </c>
      <c r="N6178" s="0" t="n">
        <v>61210</v>
      </c>
      <c r="O6178" s="0" t="n">
        <v>1150</v>
      </c>
      <c r="P6178" s="346" t="n">
        <v>1</v>
      </c>
      <c r="Q6178" s="346" t="str">
        <f aca="false">N6178&amp;" "&amp;O6178</f>
        <v>61210 1150</v>
      </c>
      <c r="R6178" s="346" t="str">
        <f aca="false">N6178&amp;" "&amp;M6178&amp;" "&amp;O6178</f>
        <v>61210 3 1150</v>
      </c>
    </row>
    <row r="6179" customFormat="false" ht="11.25" hidden="false" customHeight="true" outlineLevel="0" collapsed="false">
      <c r="K6179" s="0" t="n">
        <v>2015</v>
      </c>
      <c r="L6179" s="0" t="n">
        <v>123</v>
      </c>
      <c r="M6179" s="0" t="n">
        <v>3</v>
      </c>
      <c r="N6179" s="0" t="n">
        <v>61220</v>
      </c>
      <c r="O6179" s="0" t="n">
        <v>1130</v>
      </c>
      <c r="P6179" s="346" t="n">
        <v>13.59</v>
      </c>
      <c r="Q6179" s="346" t="str">
        <f aca="false">N6179&amp;" "&amp;O6179</f>
        <v>61220 1130</v>
      </c>
      <c r="R6179" s="346" t="str">
        <f aca="false">N6179&amp;" "&amp;M6179&amp;" "&amp;O6179</f>
        <v>61220 3 1130</v>
      </c>
    </row>
    <row r="6180" customFormat="false" ht="11.25" hidden="false" customHeight="true" outlineLevel="0" collapsed="false">
      <c r="K6180" s="0" t="n">
        <v>2015</v>
      </c>
      <c r="L6180" s="0" t="n">
        <v>123</v>
      </c>
      <c r="M6180" s="0" t="n">
        <v>3</v>
      </c>
      <c r="N6180" s="0" t="n">
        <v>61220</v>
      </c>
      <c r="O6180" s="0" t="n">
        <v>1150</v>
      </c>
      <c r="P6180" s="346" t="n">
        <v>0.5</v>
      </c>
      <c r="Q6180" s="346" t="str">
        <f aca="false">N6180&amp;" "&amp;O6180</f>
        <v>61220 1150</v>
      </c>
      <c r="R6180" s="346" t="str">
        <f aca="false">N6180&amp;" "&amp;M6180&amp;" "&amp;O6180</f>
        <v>61220 3 1150</v>
      </c>
    </row>
    <row r="6181" customFormat="false" ht="11.25" hidden="false" customHeight="true" outlineLevel="0" collapsed="false">
      <c r="K6181" s="0" t="n">
        <v>2015</v>
      </c>
      <c r="L6181" s="0" t="n">
        <v>123</v>
      </c>
      <c r="M6181" s="0" t="n">
        <v>3</v>
      </c>
      <c r="N6181" s="0" t="n">
        <v>61230</v>
      </c>
      <c r="O6181" s="0" t="n">
        <v>1120</v>
      </c>
      <c r="P6181" s="346" t="n">
        <v>6.75</v>
      </c>
      <c r="Q6181" s="346" t="str">
        <f aca="false">N6181&amp;" "&amp;O6181</f>
        <v>61230 1120</v>
      </c>
      <c r="R6181" s="346" t="str">
        <f aca="false">N6181&amp;" "&amp;M6181&amp;" "&amp;O6181</f>
        <v>61230 3 1120</v>
      </c>
    </row>
    <row r="6182" customFormat="false" ht="11.25" hidden="false" customHeight="true" outlineLevel="0" collapsed="false">
      <c r="K6182" s="0" t="n">
        <v>2015</v>
      </c>
      <c r="L6182" s="0" t="n">
        <v>123</v>
      </c>
      <c r="M6182" s="0" t="n">
        <v>9</v>
      </c>
      <c r="N6182" s="0" t="n">
        <v>62100</v>
      </c>
      <c r="O6182" s="0" t="n">
        <v>1111</v>
      </c>
      <c r="P6182" s="346" t="n">
        <v>9</v>
      </c>
      <c r="Q6182" s="346" t="str">
        <f aca="false">N6182&amp;" "&amp;O6182</f>
        <v>62100 1111</v>
      </c>
      <c r="R6182" s="346" t="str">
        <f aca="false">N6182&amp;" "&amp;M6182&amp;" "&amp;O6182</f>
        <v>62100 9 1111</v>
      </c>
    </row>
    <row r="6183" customFormat="false" ht="11.25" hidden="false" customHeight="true" outlineLevel="0" collapsed="false">
      <c r="K6183" s="0" t="n">
        <v>2015</v>
      </c>
      <c r="L6183" s="0" t="n">
        <v>123</v>
      </c>
      <c r="M6183" s="0" t="n">
        <v>9</v>
      </c>
      <c r="N6183" s="0" t="n">
        <v>62100</v>
      </c>
      <c r="O6183" s="0" t="n">
        <v>1112</v>
      </c>
      <c r="P6183" s="346" t="n">
        <v>1.1</v>
      </c>
      <c r="Q6183" s="346" t="str">
        <f aca="false">N6183&amp;" "&amp;O6183</f>
        <v>62100 1112</v>
      </c>
      <c r="R6183" s="346" t="str">
        <f aca="false">N6183&amp;" "&amp;M6183&amp;" "&amp;O6183</f>
        <v>62100 9 1112</v>
      </c>
    </row>
    <row r="6184" customFormat="false" ht="11.25" hidden="false" customHeight="true" outlineLevel="0" collapsed="false">
      <c r="K6184" s="0" t="n">
        <v>2015</v>
      </c>
      <c r="L6184" s="0" t="n">
        <v>123</v>
      </c>
      <c r="M6184" s="0" t="n">
        <v>9</v>
      </c>
      <c r="N6184" s="0" t="n">
        <v>62100</v>
      </c>
      <c r="O6184" s="0" t="n">
        <v>1113</v>
      </c>
      <c r="P6184" s="346" t="n">
        <v>3.5</v>
      </c>
      <c r="Q6184" s="346" t="str">
        <f aca="false">N6184&amp;" "&amp;O6184</f>
        <v>62100 1113</v>
      </c>
      <c r="R6184" s="346" t="str">
        <f aca="false">N6184&amp;" "&amp;M6184&amp;" "&amp;O6184</f>
        <v>62100 9 1113</v>
      </c>
    </row>
    <row r="6185" customFormat="false" ht="11.25" hidden="false" customHeight="true" outlineLevel="0" collapsed="false">
      <c r="K6185" s="0" t="n">
        <v>2015</v>
      </c>
      <c r="L6185" s="0" t="n">
        <v>123</v>
      </c>
      <c r="M6185" s="0" t="n">
        <v>9</v>
      </c>
      <c r="N6185" s="0" t="n">
        <v>62100</v>
      </c>
      <c r="O6185" s="0" t="n">
        <v>1130</v>
      </c>
      <c r="P6185" s="346" t="n">
        <v>25</v>
      </c>
      <c r="Q6185" s="346" t="str">
        <f aca="false">N6185&amp;" "&amp;O6185</f>
        <v>62100 1130</v>
      </c>
      <c r="R6185" s="346" t="str">
        <f aca="false">N6185&amp;" "&amp;M6185&amp;" "&amp;O6185</f>
        <v>62100 9 1130</v>
      </c>
    </row>
    <row r="6186" customFormat="false" ht="11.25" hidden="false" customHeight="true" outlineLevel="0" collapsed="false">
      <c r="K6186" s="0" t="n">
        <v>2015</v>
      </c>
      <c r="L6186" s="0" t="n">
        <v>123</v>
      </c>
      <c r="M6186" s="0" t="n">
        <v>9</v>
      </c>
      <c r="N6186" s="0" t="n">
        <v>62100</v>
      </c>
      <c r="O6186" s="0" t="n">
        <v>1140</v>
      </c>
      <c r="P6186" s="346" t="n">
        <v>18</v>
      </c>
      <c r="Q6186" s="346" t="str">
        <f aca="false">N6186&amp;" "&amp;O6186</f>
        <v>62100 1140</v>
      </c>
      <c r="R6186" s="346" t="str">
        <f aca="false">N6186&amp;" "&amp;M6186&amp;" "&amp;O6186</f>
        <v>62100 9 1140</v>
      </c>
    </row>
    <row r="6187" customFormat="false" ht="11.25" hidden="false" customHeight="true" outlineLevel="0" collapsed="false">
      <c r="K6187" s="0" t="n">
        <v>2015</v>
      </c>
      <c r="L6187" s="0" t="n">
        <v>123</v>
      </c>
      <c r="M6187" s="0" t="n">
        <v>3</v>
      </c>
      <c r="N6187" s="0" t="n">
        <v>61310</v>
      </c>
      <c r="O6187" s="0" t="n">
        <v>1110</v>
      </c>
      <c r="P6187" s="346" t="n">
        <v>4.95</v>
      </c>
      <c r="Q6187" s="346" t="str">
        <f aca="false">N6187&amp;" "&amp;O6187</f>
        <v>61310 1110</v>
      </c>
      <c r="R6187" s="346" t="str">
        <f aca="false">N6187&amp;" "&amp;M6187&amp;" "&amp;O6187</f>
        <v>61310 3 1110</v>
      </c>
    </row>
    <row r="6188" customFormat="false" ht="11.25" hidden="false" customHeight="true" outlineLevel="0" collapsed="false">
      <c r="K6188" s="0" t="n">
        <v>2015</v>
      </c>
      <c r="L6188" s="0" t="n">
        <v>123</v>
      </c>
      <c r="M6188" s="0" t="n">
        <v>3</v>
      </c>
      <c r="N6188" s="0" t="n">
        <v>61310</v>
      </c>
      <c r="O6188" s="0" t="n">
        <v>1120</v>
      </c>
      <c r="P6188" s="346" t="n">
        <v>24.33</v>
      </c>
      <c r="Q6188" s="346" t="str">
        <f aca="false">N6188&amp;" "&amp;O6188</f>
        <v>61310 1120</v>
      </c>
      <c r="R6188" s="346" t="str">
        <f aca="false">N6188&amp;" "&amp;M6188&amp;" "&amp;O6188</f>
        <v>61310 3 1120</v>
      </c>
    </row>
    <row r="6189" customFormat="false" ht="11.25" hidden="false" customHeight="true" outlineLevel="0" collapsed="false">
      <c r="K6189" s="0" t="n">
        <v>2015</v>
      </c>
      <c r="L6189" s="0" t="n">
        <v>123</v>
      </c>
      <c r="M6189" s="0" t="n">
        <v>3</v>
      </c>
      <c r="N6189" s="0" t="n">
        <v>61310</v>
      </c>
      <c r="O6189" s="0" t="n">
        <v>1140</v>
      </c>
      <c r="P6189" s="346" t="n">
        <v>3.25</v>
      </c>
      <c r="Q6189" s="346" t="str">
        <f aca="false">N6189&amp;" "&amp;O6189</f>
        <v>61310 1140</v>
      </c>
      <c r="R6189" s="346" t="str">
        <f aca="false">N6189&amp;" "&amp;M6189&amp;" "&amp;O6189</f>
        <v>61310 3 1140</v>
      </c>
    </row>
    <row r="6190" customFormat="false" ht="11.25" hidden="false" customHeight="true" outlineLevel="0" collapsed="false">
      <c r="K6190" s="0" t="n">
        <v>2015</v>
      </c>
      <c r="L6190" s="0" t="n">
        <v>123</v>
      </c>
      <c r="M6190" s="0" t="n">
        <v>3</v>
      </c>
      <c r="N6190" s="0" t="n">
        <v>61310</v>
      </c>
      <c r="O6190" s="0" t="n">
        <v>1150</v>
      </c>
      <c r="P6190" s="346" t="n">
        <v>13.5</v>
      </c>
      <c r="Q6190" s="346" t="str">
        <f aca="false">N6190&amp;" "&amp;O6190</f>
        <v>61310 1150</v>
      </c>
      <c r="R6190" s="346" t="str">
        <f aca="false">N6190&amp;" "&amp;M6190&amp;" "&amp;O6190</f>
        <v>61310 3 1150</v>
      </c>
    </row>
    <row r="6191" customFormat="false" ht="11.25" hidden="false" customHeight="true" outlineLevel="0" collapsed="false">
      <c r="K6191" s="0" t="n">
        <v>2015</v>
      </c>
      <c r="L6191" s="0" t="n">
        <v>123</v>
      </c>
      <c r="M6191" s="0" t="n">
        <v>3</v>
      </c>
      <c r="N6191" s="0" t="n">
        <v>61320</v>
      </c>
      <c r="O6191" s="0" t="n">
        <v>1122</v>
      </c>
      <c r="P6191" s="346" t="n">
        <v>12.48</v>
      </c>
      <c r="Q6191" s="346" t="str">
        <f aca="false">N6191&amp;" "&amp;O6191</f>
        <v>61320 1122</v>
      </c>
      <c r="R6191" s="346" t="str">
        <f aca="false">N6191&amp;" "&amp;M6191&amp;" "&amp;O6191</f>
        <v>61320 3 1122</v>
      </c>
    </row>
    <row r="6192" customFormat="false" ht="11.25" hidden="false" customHeight="true" outlineLevel="0" collapsed="false">
      <c r="K6192" s="0" t="n">
        <v>2015</v>
      </c>
      <c r="L6192" s="0" t="n">
        <v>123</v>
      </c>
      <c r="M6192" s="0" t="n">
        <v>3</v>
      </c>
      <c r="N6192" s="0" t="n">
        <v>61320</v>
      </c>
      <c r="O6192" s="0" t="n">
        <v>1150</v>
      </c>
      <c r="P6192" s="346" t="n">
        <v>0.5</v>
      </c>
      <c r="Q6192" s="346" t="str">
        <f aca="false">N6192&amp;" "&amp;O6192</f>
        <v>61320 1150</v>
      </c>
      <c r="R6192" s="346" t="str">
        <f aca="false">N6192&amp;" "&amp;M6192&amp;" "&amp;O6192</f>
        <v>61320 3 1150</v>
      </c>
    </row>
    <row r="6193" customFormat="false" ht="11.25" hidden="false" customHeight="true" outlineLevel="0" collapsed="false">
      <c r="K6193" s="0" t="n">
        <v>2015</v>
      </c>
      <c r="L6193" s="0" t="n">
        <v>123</v>
      </c>
      <c r="M6193" s="0" t="n">
        <v>3</v>
      </c>
      <c r="N6193" s="0" t="n">
        <v>61410</v>
      </c>
      <c r="O6193" s="0" t="n">
        <v>1126</v>
      </c>
      <c r="P6193" s="346" t="n">
        <v>14.47</v>
      </c>
      <c r="Q6193" s="346" t="str">
        <f aca="false">N6193&amp;" "&amp;O6193</f>
        <v>61410 1126</v>
      </c>
      <c r="R6193" s="346" t="str">
        <f aca="false">N6193&amp;" "&amp;M6193&amp;" "&amp;O6193</f>
        <v>61410 3 1126</v>
      </c>
    </row>
    <row r="6194" customFormat="false" ht="11.25" hidden="false" customHeight="true" outlineLevel="0" collapsed="false">
      <c r="K6194" s="0" t="n">
        <v>2015</v>
      </c>
      <c r="L6194" s="0" t="n">
        <v>123</v>
      </c>
      <c r="M6194" s="0" t="n">
        <v>3</v>
      </c>
      <c r="N6194" s="0" t="n">
        <v>61410</v>
      </c>
      <c r="O6194" s="0" t="n">
        <v>1127</v>
      </c>
      <c r="P6194" s="346" t="n">
        <v>21.11</v>
      </c>
      <c r="Q6194" s="346" t="str">
        <f aca="false">N6194&amp;" "&amp;O6194</f>
        <v>61410 1127</v>
      </c>
      <c r="R6194" s="346" t="str">
        <f aca="false">N6194&amp;" "&amp;M6194&amp;" "&amp;O6194</f>
        <v>61410 3 1127</v>
      </c>
    </row>
    <row r="6195" customFormat="false" ht="11.25" hidden="false" customHeight="true" outlineLevel="0" collapsed="false">
      <c r="K6195" s="0" t="n">
        <v>2015</v>
      </c>
      <c r="L6195" s="0" t="n">
        <v>123</v>
      </c>
      <c r="M6195" s="0" t="n">
        <v>3</v>
      </c>
      <c r="N6195" s="0" t="n">
        <v>61410</v>
      </c>
      <c r="O6195" s="0" t="n">
        <v>1140</v>
      </c>
      <c r="P6195" s="346" t="n">
        <v>6.86</v>
      </c>
      <c r="Q6195" s="346" t="str">
        <f aca="false">N6195&amp;" "&amp;O6195</f>
        <v>61410 1140</v>
      </c>
      <c r="R6195" s="346" t="str">
        <f aca="false">N6195&amp;" "&amp;M6195&amp;" "&amp;O6195</f>
        <v>61410 3 1140</v>
      </c>
    </row>
    <row r="6196" customFormat="false" ht="11.25" hidden="false" customHeight="true" outlineLevel="0" collapsed="false">
      <c r="K6196" s="0" t="n">
        <v>2015</v>
      </c>
      <c r="L6196" s="0" t="n">
        <v>123</v>
      </c>
      <c r="M6196" s="0" t="n">
        <v>3</v>
      </c>
      <c r="N6196" s="0" t="n">
        <v>61410</v>
      </c>
      <c r="O6196" s="0" t="n">
        <v>1150</v>
      </c>
      <c r="P6196" s="346" t="n">
        <v>27.12</v>
      </c>
      <c r="Q6196" s="346" t="str">
        <f aca="false">N6196&amp;" "&amp;O6196</f>
        <v>61410 1150</v>
      </c>
      <c r="R6196" s="346" t="str">
        <f aca="false">N6196&amp;" "&amp;M6196&amp;" "&amp;O6196</f>
        <v>61410 3 1150</v>
      </c>
    </row>
    <row r="6197" customFormat="false" ht="11.25" hidden="false" customHeight="true" outlineLevel="0" collapsed="false">
      <c r="K6197" s="0" t="n">
        <v>2015</v>
      </c>
      <c r="L6197" s="0" t="n">
        <v>123</v>
      </c>
      <c r="M6197" s="0" t="n">
        <v>9</v>
      </c>
      <c r="N6197" s="0" t="n">
        <v>61100</v>
      </c>
      <c r="O6197" s="0" t="n">
        <v>1110</v>
      </c>
      <c r="P6197" s="346" t="n">
        <v>0.75</v>
      </c>
      <c r="Q6197" s="346" t="str">
        <f aca="false">N6197&amp;" "&amp;O6197</f>
        <v>61100 1110</v>
      </c>
      <c r="R6197" s="346" t="str">
        <f aca="false">N6197&amp;" "&amp;M6197&amp;" "&amp;O6197</f>
        <v>61100 9 1110</v>
      </c>
    </row>
    <row r="6198" customFormat="false" ht="11.25" hidden="false" customHeight="true" outlineLevel="0" collapsed="false">
      <c r="K6198" s="0" t="n">
        <v>2015</v>
      </c>
      <c r="L6198" s="0" t="n">
        <v>123</v>
      </c>
      <c r="M6198" s="0" t="n">
        <v>9</v>
      </c>
      <c r="N6198" s="0" t="n">
        <v>61100</v>
      </c>
      <c r="O6198" s="0" t="n">
        <v>1120</v>
      </c>
      <c r="P6198" s="346" t="n">
        <v>185</v>
      </c>
      <c r="Q6198" s="346" t="str">
        <f aca="false">N6198&amp;" "&amp;O6198</f>
        <v>61100 1120</v>
      </c>
      <c r="R6198" s="346" t="str">
        <f aca="false">N6198&amp;" "&amp;M6198&amp;" "&amp;O6198</f>
        <v>61100 9 1120</v>
      </c>
    </row>
    <row r="6199" customFormat="false" ht="11.25" hidden="false" customHeight="true" outlineLevel="0" collapsed="false">
      <c r="K6199" s="0" t="n">
        <v>2015</v>
      </c>
      <c r="L6199" s="0" t="n">
        <v>123</v>
      </c>
      <c r="M6199" s="0" t="n">
        <v>9</v>
      </c>
      <c r="N6199" s="0" t="n">
        <v>61100</v>
      </c>
      <c r="O6199" s="0" t="n">
        <v>1140</v>
      </c>
      <c r="P6199" s="346" t="n">
        <v>5.25</v>
      </c>
      <c r="Q6199" s="346" t="str">
        <f aca="false">N6199&amp;" "&amp;O6199</f>
        <v>61100 1140</v>
      </c>
      <c r="R6199" s="346" t="str">
        <f aca="false">N6199&amp;" "&amp;M6199&amp;" "&amp;O6199</f>
        <v>61100 9 1140</v>
      </c>
    </row>
    <row r="6200" customFormat="false" ht="11.25" hidden="false" customHeight="true" outlineLevel="0" collapsed="false">
      <c r="K6200" s="0" t="n">
        <v>2015</v>
      </c>
      <c r="L6200" s="0" t="n">
        <v>123</v>
      </c>
      <c r="M6200" s="0" t="n">
        <v>9</v>
      </c>
      <c r="N6200" s="0" t="n">
        <v>61100</v>
      </c>
      <c r="O6200" s="0" t="n">
        <v>1150</v>
      </c>
      <c r="P6200" s="346" t="n">
        <v>2.25</v>
      </c>
      <c r="Q6200" s="346" t="str">
        <f aca="false">N6200&amp;" "&amp;O6200</f>
        <v>61100 1150</v>
      </c>
      <c r="R6200" s="346" t="str">
        <f aca="false">N6200&amp;" "&amp;M6200&amp;" "&amp;O6200</f>
        <v>61100 9 1150</v>
      </c>
    </row>
    <row r="6201" customFormat="false" ht="11.25" hidden="false" customHeight="true" outlineLevel="0" collapsed="false">
      <c r="K6201" s="0" t="n">
        <v>2015</v>
      </c>
      <c r="L6201" s="0" t="n">
        <v>123</v>
      </c>
      <c r="M6201" s="0" t="n">
        <v>9</v>
      </c>
      <c r="N6201" s="0" t="n">
        <v>61100</v>
      </c>
      <c r="O6201" s="0" t="n">
        <v>1151</v>
      </c>
      <c r="P6201" s="346" t="n">
        <v>120</v>
      </c>
      <c r="Q6201" s="346" t="str">
        <f aca="false">N6201&amp;" "&amp;O6201</f>
        <v>61100 1151</v>
      </c>
      <c r="R6201" s="346" t="str">
        <f aca="false">N6201&amp;" "&amp;M6201&amp;" "&amp;O6201</f>
        <v>61100 9 1151</v>
      </c>
    </row>
    <row r="6202" customFormat="false" ht="11.25" hidden="false" customHeight="true" outlineLevel="0" collapsed="false">
      <c r="K6202" s="0" t="n">
        <v>2015</v>
      </c>
      <c r="L6202" s="0" t="n">
        <v>123</v>
      </c>
      <c r="M6202" s="0" t="n">
        <v>9</v>
      </c>
      <c r="N6202" s="0" t="n">
        <v>61100</v>
      </c>
      <c r="O6202" s="0" t="n">
        <v>1520</v>
      </c>
      <c r="P6202" s="346" t="n">
        <v>7.5</v>
      </c>
      <c r="Q6202" s="346" t="str">
        <f aca="false">N6202&amp;" "&amp;O6202</f>
        <v>61100 1520</v>
      </c>
      <c r="R6202" s="346" t="str">
        <f aca="false">N6202&amp;" "&amp;M6202&amp;" "&amp;O6202</f>
        <v>61100 9 1520</v>
      </c>
    </row>
    <row r="6203" customFormat="false" ht="11.25" hidden="false" customHeight="true" outlineLevel="0" collapsed="false">
      <c r="K6203" s="0" t="n">
        <v>2015</v>
      </c>
      <c r="L6203" s="0" t="n">
        <v>123</v>
      </c>
      <c r="M6203" s="0" t="n">
        <v>9</v>
      </c>
      <c r="N6203" s="0" t="n">
        <v>61310</v>
      </c>
      <c r="O6203" s="0" t="n">
        <v>1110</v>
      </c>
      <c r="P6203" s="346" t="n">
        <v>4</v>
      </c>
      <c r="Q6203" s="346" t="str">
        <f aca="false">N6203&amp;" "&amp;O6203</f>
        <v>61310 1110</v>
      </c>
      <c r="R6203" s="346" t="str">
        <f aca="false">N6203&amp;" "&amp;M6203&amp;" "&amp;O6203</f>
        <v>61310 9 1110</v>
      </c>
    </row>
    <row r="6204" customFormat="false" ht="11.25" hidden="false" customHeight="true" outlineLevel="0" collapsed="false">
      <c r="K6204" s="0" t="n">
        <v>2015</v>
      </c>
      <c r="L6204" s="0" t="n">
        <v>123</v>
      </c>
      <c r="M6204" s="0" t="n">
        <v>9</v>
      </c>
      <c r="N6204" s="0" t="n">
        <v>61310</v>
      </c>
      <c r="O6204" s="0" t="n">
        <v>1120</v>
      </c>
      <c r="P6204" s="346" t="n">
        <v>22</v>
      </c>
      <c r="Q6204" s="346" t="str">
        <f aca="false">N6204&amp;" "&amp;O6204</f>
        <v>61310 1120</v>
      </c>
      <c r="R6204" s="346" t="str">
        <f aca="false">N6204&amp;" "&amp;M6204&amp;" "&amp;O6204</f>
        <v>61310 9 1120</v>
      </c>
    </row>
    <row r="6205" customFormat="false" ht="11.25" hidden="false" customHeight="true" outlineLevel="0" collapsed="false">
      <c r="K6205" s="0" t="n">
        <v>2015</v>
      </c>
      <c r="L6205" s="0" t="n">
        <v>123</v>
      </c>
      <c r="M6205" s="0" t="n">
        <v>9</v>
      </c>
      <c r="N6205" s="0" t="n">
        <v>61310</v>
      </c>
      <c r="O6205" s="0" t="n">
        <v>1140</v>
      </c>
      <c r="P6205" s="346" t="n">
        <v>1</v>
      </c>
      <c r="Q6205" s="346" t="str">
        <f aca="false">N6205&amp;" "&amp;O6205</f>
        <v>61310 1140</v>
      </c>
      <c r="R6205" s="346" t="str">
        <f aca="false">N6205&amp;" "&amp;M6205&amp;" "&amp;O6205</f>
        <v>61310 9 1140</v>
      </c>
    </row>
    <row r="6206" customFormat="false" ht="11.25" hidden="false" customHeight="true" outlineLevel="0" collapsed="false">
      <c r="K6206" s="0" t="n">
        <v>2015</v>
      </c>
      <c r="L6206" s="0" t="n">
        <v>123</v>
      </c>
      <c r="M6206" s="0" t="n">
        <v>9</v>
      </c>
      <c r="N6206" s="0" t="n">
        <v>61310</v>
      </c>
      <c r="O6206" s="0" t="n">
        <v>1150</v>
      </c>
      <c r="P6206" s="346" t="n">
        <v>25</v>
      </c>
      <c r="Q6206" s="346" t="str">
        <f aca="false">N6206&amp;" "&amp;O6206</f>
        <v>61310 1150</v>
      </c>
      <c r="R6206" s="346" t="str">
        <f aca="false">N6206&amp;" "&amp;M6206&amp;" "&amp;O6206</f>
        <v>61310 9 1150</v>
      </c>
    </row>
    <row r="6207" customFormat="false" ht="11.25" hidden="false" customHeight="true" outlineLevel="0" collapsed="false">
      <c r="K6207" s="0" t="n">
        <v>2015</v>
      </c>
      <c r="L6207" s="0" t="n">
        <v>123</v>
      </c>
      <c r="M6207" s="0" t="n">
        <v>9</v>
      </c>
      <c r="N6207" s="0" t="n">
        <v>62100</v>
      </c>
      <c r="O6207" s="0" t="n">
        <v>1110</v>
      </c>
      <c r="P6207" s="346" t="n">
        <v>4</v>
      </c>
      <c r="Q6207" s="346" t="str">
        <f aca="false">N6207&amp;" "&amp;O6207</f>
        <v>62100 1110</v>
      </c>
      <c r="R6207" s="346" t="str">
        <f aca="false">N6207&amp;" "&amp;M6207&amp;" "&amp;O6207</f>
        <v>62100 9 1110</v>
      </c>
    </row>
    <row r="6208" customFormat="false" ht="11.25" hidden="false" customHeight="true" outlineLevel="0" collapsed="false">
      <c r="K6208" s="0" t="n">
        <v>2015</v>
      </c>
      <c r="L6208" s="0" t="n">
        <v>123</v>
      </c>
      <c r="M6208" s="0" t="n">
        <v>9</v>
      </c>
      <c r="N6208" s="0" t="n">
        <v>62100</v>
      </c>
      <c r="O6208" s="0" t="n">
        <v>1150</v>
      </c>
      <c r="P6208" s="346" t="n">
        <v>18</v>
      </c>
      <c r="Q6208" s="346" t="str">
        <f aca="false">N6208&amp;" "&amp;O6208</f>
        <v>62100 1150</v>
      </c>
      <c r="R6208" s="346" t="str">
        <f aca="false">N6208&amp;" "&amp;M6208&amp;" "&amp;O6208</f>
        <v>62100 9 1150</v>
      </c>
    </row>
    <row r="6209" customFormat="false" ht="11.25" hidden="false" customHeight="true" outlineLevel="0" collapsed="false">
      <c r="K6209" s="0" t="n">
        <v>2015</v>
      </c>
      <c r="L6209" s="0" t="n">
        <v>123</v>
      </c>
      <c r="M6209" s="0" t="n">
        <v>9</v>
      </c>
      <c r="N6209" s="0" t="n">
        <v>62200</v>
      </c>
      <c r="O6209" s="0" t="n">
        <v>1110</v>
      </c>
      <c r="P6209" s="346" t="n">
        <v>1</v>
      </c>
      <c r="Q6209" s="346" t="str">
        <f aca="false">N6209&amp;" "&amp;O6209</f>
        <v>62200 1110</v>
      </c>
      <c r="R6209" s="346" t="str">
        <f aca="false">N6209&amp;" "&amp;M6209&amp;" "&amp;O6209</f>
        <v>62200 9 1110</v>
      </c>
    </row>
    <row r="6210" customFormat="false" ht="11.25" hidden="false" customHeight="true" outlineLevel="0" collapsed="false">
      <c r="K6210" s="0" t="n">
        <v>2015</v>
      </c>
      <c r="L6210" s="0" t="n">
        <v>123</v>
      </c>
      <c r="M6210" s="0" t="n">
        <v>9</v>
      </c>
      <c r="N6210" s="0" t="n">
        <v>62200</v>
      </c>
      <c r="O6210" s="0" t="n">
        <v>1130</v>
      </c>
      <c r="P6210" s="346" t="n">
        <v>20</v>
      </c>
      <c r="Q6210" s="346" t="str">
        <f aca="false">N6210&amp;" "&amp;O6210</f>
        <v>62200 1130</v>
      </c>
      <c r="R6210" s="346" t="str">
        <f aca="false">N6210&amp;" "&amp;M6210&amp;" "&amp;O6210</f>
        <v>62200 9 1130</v>
      </c>
    </row>
    <row r="6211" customFormat="false" ht="11.25" hidden="false" customHeight="true" outlineLevel="0" collapsed="false">
      <c r="K6211" s="0" t="n">
        <v>2015</v>
      </c>
      <c r="L6211" s="0" t="n">
        <v>123</v>
      </c>
      <c r="M6211" s="0" t="n">
        <v>9</v>
      </c>
      <c r="N6211" s="0" t="n">
        <v>62200</v>
      </c>
      <c r="O6211" s="0" t="n">
        <v>1131</v>
      </c>
      <c r="P6211" s="346" t="n">
        <v>37</v>
      </c>
      <c r="Q6211" s="346" t="str">
        <f aca="false">N6211&amp;" "&amp;O6211</f>
        <v>62200 1131</v>
      </c>
      <c r="R6211" s="346" t="str">
        <f aca="false">N6211&amp;" "&amp;M6211&amp;" "&amp;O6211</f>
        <v>62200 9 1131</v>
      </c>
    </row>
    <row r="6212" customFormat="false" ht="11.25" hidden="false" customHeight="true" outlineLevel="0" collapsed="false">
      <c r="K6212" s="0" t="n">
        <v>2015</v>
      </c>
      <c r="L6212" s="0" t="n">
        <v>123</v>
      </c>
      <c r="M6212" s="0" t="n">
        <v>9</v>
      </c>
      <c r="N6212" s="0" t="n">
        <v>62200</v>
      </c>
      <c r="O6212" s="0" t="n">
        <v>1132</v>
      </c>
      <c r="P6212" s="346" t="n">
        <v>21</v>
      </c>
      <c r="Q6212" s="346" t="str">
        <f aca="false">N6212&amp;" "&amp;O6212</f>
        <v>62200 1132</v>
      </c>
      <c r="R6212" s="346" t="str">
        <f aca="false">N6212&amp;" "&amp;M6212&amp;" "&amp;O6212</f>
        <v>62200 9 1132</v>
      </c>
    </row>
    <row r="6213" customFormat="false" ht="11.25" hidden="false" customHeight="true" outlineLevel="0" collapsed="false">
      <c r="K6213" s="0" t="n">
        <v>2015</v>
      </c>
      <c r="L6213" s="0" t="n">
        <v>123</v>
      </c>
      <c r="M6213" s="0" t="n">
        <v>9</v>
      </c>
      <c r="N6213" s="0" t="n">
        <v>62200</v>
      </c>
      <c r="O6213" s="0" t="n">
        <v>1134</v>
      </c>
      <c r="P6213" s="346" t="n">
        <v>11</v>
      </c>
      <c r="Q6213" s="346" t="str">
        <f aca="false">N6213&amp;" "&amp;O6213</f>
        <v>62200 1134</v>
      </c>
      <c r="R6213" s="346" t="str">
        <f aca="false">N6213&amp;" "&amp;M6213&amp;" "&amp;O6213</f>
        <v>62200 9 1134</v>
      </c>
    </row>
    <row r="6214" customFormat="false" ht="11.25" hidden="false" customHeight="true" outlineLevel="0" collapsed="false">
      <c r="K6214" s="0" t="n">
        <v>2015</v>
      </c>
      <c r="L6214" s="0" t="n">
        <v>123</v>
      </c>
      <c r="M6214" s="0" t="n">
        <v>9</v>
      </c>
      <c r="N6214" s="0" t="n">
        <v>62200</v>
      </c>
      <c r="O6214" s="0" t="n">
        <v>1140</v>
      </c>
      <c r="P6214" s="346" t="n">
        <v>30</v>
      </c>
      <c r="Q6214" s="346" t="str">
        <f aca="false">N6214&amp;" "&amp;O6214</f>
        <v>62200 1140</v>
      </c>
      <c r="R6214" s="346" t="str">
        <f aca="false">N6214&amp;" "&amp;M6214&amp;" "&amp;O6214</f>
        <v>62200 9 1140</v>
      </c>
    </row>
    <row r="6215" customFormat="false" ht="11.25" hidden="false" customHeight="true" outlineLevel="0" collapsed="false">
      <c r="K6215" s="0" t="n">
        <v>2015</v>
      </c>
      <c r="L6215" s="0" t="n">
        <v>123</v>
      </c>
      <c r="M6215" s="0" t="n">
        <v>9</v>
      </c>
      <c r="N6215" s="0" t="n">
        <v>62200</v>
      </c>
      <c r="O6215" s="0" t="n">
        <v>1150</v>
      </c>
      <c r="P6215" s="346" t="n">
        <v>16</v>
      </c>
      <c r="Q6215" s="346" t="str">
        <f aca="false">N6215&amp;" "&amp;O6215</f>
        <v>62200 1150</v>
      </c>
      <c r="R6215" s="346" t="str">
        <f aca="false">N6215&amp;" "&amp;M6215&amp;" "&amp;O6215</f>
        <v>62200 9 1150</v>
      </c>
    </row>
    <row r="6216" customFormat="false" ht="11.25" hidden="false" customHeight="true" outlineLevel="0" collapsed="false">
      <c r="K6216" s="0" t="n">
        <v>2015</v>
      </c>
      <c r="L6216" s="0" t="n">
        <v>123</v>
      </c>
      <c r="M6216" s="0" t="n">
        <v>9</v>
      </c>
      <c r="N6216" s="0" t="n">
        <v>63000</v>
      </c>
      <c r="O6216" s="0" t="n">
        <v>1110</v>
      </c>
      <c r="P6216" s="346" t="n">
        <v>1</v>
      </c>
      <c r="Q6216" s="346" t="str">
        <f aca="false">N6216&amp;" "&amp;O6216</f>
        <v>63000 1110</v>
      </c>
      <c r="R6216" s="346" t="str">
        <f aca="false">N6216&amp;" "&amp;M6216&amp;" "&amp;O6216</f>
        <v>63000 9 1110</v>
      </c>
    </row>
    <row r="6217" customFormat="false" ht="11.25" hidden="false" customHeight="true" outlineLevel="0" collapsed="false">
      <c r="K6217" s="0" t="n">
        <v>2015</v>
      </c>
      <c r="L6217" s="0" t="n">
        <v>123</v>
      </c>
      <c r="M6217" s="0" t="n">
        <v>9</v>
      </c>
      <c r="N6217" s="0" t="n">
        <v>63000</v>
      </c>
      <c r="O6217" s="0" t="n">
        <v>1130</v>
      </c>
      <c r="P6217" s="346" t="n">
        <v>7</v>
      </c>
      <c r="Q6217" s="346" t="str">
        <f aca="false">N6217&amp;" "&amp;O6217</f>
        <v>63000 1130</v>
      </c>
      <c r="R6217" s="346" t="str">
        <f aca="false">N6217&amp;" "&amp;M6217&amp;" "&amp;O6217</f>
        <v>63000 9 1130</v>
      </c>
    </row>
    <row r="6218" customFormat="false" ht="11.25" hidden="false" customHeight="true" outlineLevel="0" collapsed="false">
      <c r="K6218" s="0" t="n">
        <v>2015</v>
      </c>
      <c r="L6218" s="0" t="n">
        <v>123</v>
      </c>
      <c r="M6218" s="0" t="n">
        <v>9</v>
      </c>
      <c r="N6218" s="0" t="n">
        <v>63000</v>
      </c>
      <c r="O6218" s="0" t="n">
        <v>1140</v>
      </c>
      <c r="P6218" s="346" t="n">
        <v>9</v>
      </c>
      <c r="Q6218" s="346" t="str">
        <f aca="false">N6218&amp;" "&amp;O6218</f>
        <v>63000 1140</v>
      </c>
      <c r="R6218" s="346" t="str">
        <f aca="false">N6218&amp;" "&amp;M6218&amp;" "&amp;O6218</f>
        <v>63000 9 1140</v>
      </c>
    </row>
    <row r="6219" customFormat="false" ht="11.25" hidden="false" customHeight="true" outlineLevel="0" collapsed="false">
      <c r="K6219" s="0" t="n">
        <v>2015</v>
      </c>
      <c r="L6219" s="0" t="n">
        <v>123</v>
      </c>
      <c r="M6219" s="0" t="n">
        <v>9</v>
      </c>
      <c r="N6219" s="0" t="n">
        <v>63000</v>
      </c>
      <c r="O6219" s="0" t="n">
        <v>1150</v>
      </c>
      <c r="P6219" s="346" t="n">
        <v>2</v>
      </c>
      <c r="Q6219" s="346" t="str">
        <f aca="false">N6219&amp;" "&amp;O6219</f>
        <v>63000 1150</v>
      </c>
      <c r="R6219" s="346" t="str">
        <f aca="false">N6219&amp;" "&amp;M6219&amp;" "&amp;O6219</f>
        <v>63000 9 1150</v>
      </c>
    </row>
    <row r="6220" customFormat="false" ht="11.25" hidden="false" customHeight="true" outlineLevel="0" collapsed="false">
      <c r="K6220" s="0" t="n">
        <v>2015</v>
      </c>
      <c r="L6220" s="0" t="n">
        <v>123</v>
      </c>
      <c r="M6220" s="0" t="n">
        <v>9</v>
      </c>
      <c r="N6220" s="0" t="n">
        <v>63000</v>
      </c>
      <c r="O6220" s="0" t="n">
        <v>1160</v>
      </c>
      <c r="P6220" s="346" t="n">
        <v>2.35</v>
      </c>
      <c r="Q6220" s="346" t="str">
        <f aca="false">N6220&amp;" "&amp;O6220</f>
        <v>63000 1160</v>
      </c>
      <c r="R6220" s="346" t="str">
        <f aca="false">N6220&amp;" "&amp;M6220&amp;" "&amp;O6220</f>
        <v>63000 9 1160</v>
      </c>
    </row>
    <row r="6221" customFormat="false" ht="11.25" hidden="false" customHeight="true" outlineLevel="0" collapsed="false">
      <c r="K6221" s="0" t="n">
        <v>2015</v>
      </c>
      <c r="L6221" s="0" t="n">
        <v>123</v>
      </c>
      <c r="M6221" s="0" t="n">
        <v>9</v>
      </c>
      <c r="N6221" s="0" t="n">
        <v>63000</v>
      </c>
      <c r="O6221" s="0" t="n">
        <v>1170</v>
      </c>
      <c r="P6221" s="346" t="n">
        <v>150</v>
      </c>
      <c r="Q6221" s="346" t="str">
        <f aca="false">N6221&amp;" "&amp;O6221</f>
        <v>63000 1170</v>
      </c>
      <c r="R6221" s="346" t="str">
        <f aca="false">N6221&amp;" "&amp;M6221&amp;" "&amp;O6221</f>
        <v>63000 9 1170</v>
      </c>
    </row>
    <row r="6222" customFormat="false" ht="11.25" hidden="false" customHeight="true" outlineLevel="0" collapsed="false">
      <c r="K6222" s="0" t="n">
        <v>2015</v>
      </c>
      <c r="L6222" s="0" t="n">
        <v>123</v>
      </c>
      <c r="M6222" s="0" t="n">
        <v>9</v>
      </c>
      <c r="N6222" s="0" t="n">
        <v>63000</v>
      </c>
      <c r="O6222" s="0" t="n">
        <v>1190</v>
      </c>
      <c r="P6222" s="346" t="n">
        <v>52</v>
      </c>
      <c r="Q6222" s="346" t="str">
        <f aca="false">N6222&amp;" "&amp;O6222</f>
        <v>63000 1190</v>
      </c>
      <c r="R6222" s="346" t="str">
        <f aca="false">N6222&amp;" "&amp;M6222&amp;" "&amp;O6222</f>
        <v>63000 9 1190</v>
      </c>
    </row>
    <row r="6223" customFormat="false" ht="11.25" hidden="false" customHeight="true" outlineLevel="0" collapsed="false">
      <c r="K6223" s="0" t="n">
        <v>2015</v>
      </c>
      <c r="L6223" s="0" t="n">
        <v>123</v>
      </c>
      <c r="M6223" s="0" t="n">
        <v>9</v>
      </c>
      <c r="N6223" s="0" t="n">
        <v>64000</v>
      </c>
      <c r="O6223" s="0" t="n">
        <v>1110</v>
      </c>
      <c r="P6223" s="346" t="n">
        <v>1</v>
      </c>
      <c r="Q6223" s="346" t="str">
        <f aca="false">N6223&amp;" "&amp;O6223</f>
        <v>64000 1110</v>
      </c>
      <c r="R6223" s="346" t="str">
        <f aca="false">N6223&amp;" "&amp;M6223&amp;" "&amp;O6223</f>
        <v>64000 9 1110</v>
      </c>
    </row>
    <row r="6224" customFormat="false" ht="11.25" hidden="false" customHeight="true" outlineLevel="0" collapsed="false">
      <c r="K6224" s="0" t="n">
        <v>2015</v>
      </c>
      <c r="L6224" s="0" t="n">
        <v>123</v>
      </c>
      <c r="M6224" s="0" t="n">
        <v>9</v>
      </c>
      <c r="N6224" s="0" t="n">
        <v>64000</v>
      </c>
      <c r="O6224" s="0" t="n">
        <v>1130</v>
      </c>
      <c r="P6224" s="346" t="n">
        <v>6</v>
      </c>
      <c r="Q6224" s="346" t="str">
        <f aca="false">N6224&amp;" "&amp;O6224</f>
        <v>64000 1130</v>
      </c>
      <c r="R6224" s="346" t="str">
        <f aca="false">N6224&amp;" "&amp;M6224&amp;" "&amp;O6224</f>
        <v>64000 9 1130</v>
      </c>
    </row>
    <row r="6225" customFormat="false" ht="11.25" hidden="false" customHeight="true" outlineLevel="0" collapsed="false">
      <c r="K6225" s="0" t="n">
        <v>2015</v>
      </c>
      <c r="L6225" s="0" t="n">
        <v>123</v>
      </c>
      <c r="M6225" s="0" t="n">
        <v>9</v>
      </c>
      <c r="N6225" s="0" t="n">
        <v>64000</v>
      </c>
      <c r="O6225" s="0" t="n">
        <v>1140</v>
      </c>
      <c r="P6225" s="346" t="n">
        <v>2.25</v>
      </c>
      <c r="Q6225" s="346" t="str">
        <f aca="false">N6225&amp;" "&amp;O6225</f>
        <v>64000 1140</v>
      </c>
      <c r="R6225" s="346" t="str">
        <f aca="false">N6225&amp;" "&amp;M6225&amp;" "&amp;O6225</f>
        <v>64000 9 1140</v>
      </c>
    </row>
    <row r="6226" customFormat="false" ht="11.25" hidden="false" customHeight="true" outlineLevel="0" collapsed="false">
      <c r="K6226" s="0" t="n">
        <v>2015</v>
      </c>
      <c r="L6226" s="0" t="n">
        <v>123</v>
      </c>
      <c r="M6226" s="0" t="n">
        <v>9</v>
      </c>
      <c r="N6226" s="0" t="n">
        <v>64000</v>
      </c>
      <c r="O6226" s="0" t="n">
        <v>1142</v>
      </c>
      <c r="P6226" s="346" t="n">
        <v>65</v>
      </c>
      <c r="Q6226" s="346" t="str">
        <f aca="false">N6226&amp;" "&amp;O6226</f>
        <v>64000 1142</v>
      </c>
      <c r="R6226" s="346" t="str">
        <f aca="false">N6226&amp;" "&amp;M6226&amp;" "&amp;O6226</f>
        <v>64000 9 1142</v>
      </c>
    </row>
    <row r="6227" customFormat="false" ht="11.25" hidden="false" customHeight="true" outlineLevel="0" collapsed="false">
      <c r="K6227" s="0" t="n">
        <v>2015</v>
      </c>
      <c r="L6227" s="0" t="n">
        <v>123</v>
      </c>
      <c r="M6227" s="0" t="n">
        <v>9</v>
      </c>
      <c r="N6227" s="0" t="n">
        <v>64000</v>
      </c>
      <c r="O6227" s="0" t="n">
        <v>1150</v>
      </c>
      <c r="P6227" s="346" t="n">
        <v>6</v>
      </c>
      <c r="Q6227" s="346" t="str">
        <f aca="false">N6227&amp;" "&amp;O6227</f>
        <v>64000 1150</v>
      </c>
      <c r="R6227" s="346" t="str">
        <f aca="false">N6227&amp;" "&amp;M6227&amp;" "&amp;O6227</f>
        <v>64000 9 1150</v>
      </c>
    </row>
    <row r="6228" customFormat="false" ht="11.25" hidden="false" customHeight="true" outlineLevel="0" collapsed="false">
      <c r="K6228" s="0" t="n">
        <v>2015</v>
      </c>
      <c r="L6228" s="0" t="n">
        <v>123</v>
      </c>
      <c r="M6228" s="0" t="n">
        <v>9</v>
      </c>
      <c r="N6228" s="0" t="n">
        <v>64000</v>
      </c>
      <c r="O6228" s="0" t="n">
        <v>1160</v>
      </c>
      <c r="P6228" s="346" t="n">
        <v>26</v>
      </c>
      <c r="Q6228" s="346" t="str">
        <f aca="false">N6228&amp;" "&amp;O6228</f>
        <v>64000 1160</v>
      </c>
      <c r="R6228" s="346" t="str">
        <f aca="false">N6228&amp;" "&amp;M6228&amp;" "&amp;O6228</f>
        <v>64000 9 1160</v>
      </c>
    </row>
    <row r="6229" customFormat="false" ht="11.25" hidden="false" customHeight="true" outlineLevel="0" collapsed="false">
      <c r="K6229" s="0" t="n">
        <v>2015</v>
      </c>
      <c r="L6229" s="0" t="n">
        <v>123</v>
      </c>
      <c r="M6229" s="0" t="n">
        <v>9</v>
      </c>
      <c r="N6229" s="0" t="n">
        <v>64000</v>
      </c>
      <c r="O6229" s="0" t="n">
        <v>1180</v>
      </c>
      <c r="P6229" s="346" t="n">
        <v>178</v>
      </c>
      <c r="Q6229" s="346" t="str">
        <f aca="false">N6229&amp;" "&amp;O6229</f>
        <v>64000 1180</v>
      </c>
      <c r="R6229" s="346" t="str">
        <f aca="false">N6229&amp;" "&amp;M6229&amp;" "&amp;O6229</f>
        <v>64000 9 1180</v>
      </c>
    </row>
    <row r="6230" customFormat="false" ht="11.25" hidden="false" customHeight="true" outlineLevel="0" collapsed="false">
      <c r="K6230" s="0" t="n">
        <v>2015</v>
      </c>
      <c r="L6230" s="0" t="n">
        <v>123</v>
      </c>
      <c r="M6230" s="0" t="n">
        <v>9</v>
      </c>
      <c r="N6230" s="0" t="n">
        <v>65000</v>
      </c>
      <c r="O6230" s="0" t="n">
        <v>1130</v>
      </c>
      <c r="P6230" s="346" t="n">
        <v>7</v>
      </c>
      <c r="Q6230" s="346" t="str">
        <f aca="false">N6230&amp;" "&amp;O6230</f>
        <v>65000 1130</v>
      </c>
      <c r="R6230" s="346" t="str">
        <f aca="false">N6230&amp;" "&amp;M6230&amp;" "&amp;O6230</f>
        <v>65000 9 1130</v>
      </c>
    </row>
    <row r="6231" customFormat="false" ht="11.25" hidden="false" customHeight="true" outlineLevel="0" collapsed="false">
      <c r="K6231" s="0" t="n">
        <v>2015</v>
      </c>
      <c r="L6231" s="0" t="n">
        <v>123</v>
      </c>
      <c r="M6231" s="0" t="n">
        <v>9</v>
      </c>
      <c r="N6231" s="0" t="n">
        <v>65000</v>
      </c>
      <c r="O6231" s="0" t="n">
        <v>1140</v>
      </c>
      <c r="P6231" s="346" t="n">
        <v>3</v>
      </c>
      <c r="Q6231" s="346" t="str">
        <f aca="false">N6231&amp;" "&amp;O6231</f>
        <v>65000 1140</v>
      </c>
      <c r="R6231" s="346" t="str">
        <f aca="false">N6231&amp;" "&amp;M6231&amp;" "&amp;O6231</f>
        <v>65000 9 1140</v>
      </c>
    </row>
    <row r="6232" customFormat="false" ht="11.25" hidden="false" customHeight="true" outlineLevel="0" collapsed="false">
      <c r="K6232" s="0" t="n">
        <v>2015</v>
      </c>
      <c r="L6232" s="0" t="n">
        <v>123</v>
      </c>
      <c r="M6232" s="0" t="n">
        <v>9</v>
      </c>
      <c r="N6232" s="0" t="n">
        <v>65000</v>
      </c>
      <c r="O6232" s="0" t="n">
        <v>1150</v>
      </c>
      <c r="P6232" s="346" t="n">
        <v>3</v>
      </c>
      <c r="Q6232" s="346" t="str">
        <f aca="false">N6232&amp;" "&amp;O6232</f>
        <v>65000 1150</v>
      </c>
      <c r="R6232" s="346" t="str">
        <f aca="false">N6232&amp;" "&amp;M6232&amp;" "&amp;O6232</f>
        <v>65000 9 1150</v>
      </c>
    </row>
    <row r="6233" customFormat="false" ht="11.25" hidden="false" customHeight="true" outlineLevel="0" collapsed="false">
      <c r="K6233" s="0" t="n">
        <v>2015</v>
      </c>
      <c r="L6233" s="0" t="n">
        <v>123</v>
      </c>
      <c r="M6233" s="0" t="n">
        <v>9</v>
      </c>
      <c r="N6233" s="0" t="n">
        <v>65000</v>
      </c>
      <c r="O6233" s="0" t="n">
        <v>1190</v>
      </c>
      <c r="P6233" s="346" t="n">
        <v>138</v>
      </c>
      <c r="Q6233" s="346" t="str">
        <f aca="false">N6233&amp;" "&amp;O6233</f>
        <v>65000 1190</v>
      </c>
      <c r="R6233" s="346" t="str">
        <f aca="false">N6233&amp;" "&amp;M6233&amp;" "&amp;O6233</f>
        <v>65000 9 1190</v>
      </c>
    </row>
    <row r="6234" customFormat="false" ht="11.25" hidden="false" customHeight="true" outlineLevel="0" collapsed="false">
      <c r="K6234" s="0" t="n">
        <v>2015</v>
      </c>
      <c r="L6234" s="0" t="n">
        <v>123</v>
      </c>
      <c r="M6234" s="0" t="n">
        <v>9</v>
      </c>
      <c r="N6234" s="0" t="n">
        <v>66000</v>
      </c>
      <c r="O6234" s="0" t="n">
        <v>1130</v>
      </c>
      <c r="P6234" s="346" t="n">
        <v>3</v>
      </c>
      <c r="Q6234" s="346" t="str">
        <f aca="false">N6234&amp;" "&amp;O6234</f>
        <v>66000 1130</v>
      </c>
      <c r="R6234" s="346" t="str">
        <f aca="false">N6234&amp;" "&amp;M6234&amp;" "&amp;O6234</f>
        <v>66000 9 1130</v>
      </c>
    </row>
    <row r="6235" customFormat="false" ht="11.25" hidden="false" customHeight="true" outlineLevel="0" collapsed="false">
      <c r="K6235" s="0" t="n">
        <v>2015</v>
      </c>
      <c r="L6235" s="0" t="n">
        <v>123</v>
      </c>
      <c r="M6235" s="0" t="n">
        <v>9</v>
      </c>
      <c r="N6235" s="0" t="n">
        <v>68000</v>
      </c>
      <c r="O6235" s="0" t="n">
        <v>1110</v>
      </c>
      <c r="P6235" s="346" t="n">
        <v>1</v>
      </c>
      <c r="Q6235" s="346" t="str">
        <f aca="false">N6235&amp;" "&amp;O6235</f>
        <v>68000 1110</v>
      </c>
      <c r="R6235" s="346" t="str">
        <f aca="false">N6235&amp;" "&amp;M6235&amp;" "&amp;O6235</f>
        <v>68000 9 1110</v>
      </c>
    </row>
    <row r="6236" customFormat="false" ht="11.25" hidden="false" customHeight="true" outlineLevel="0" collapsed="false">
      <c r="K6236" s="0" t="n">
        <v>2015</v>
      </c>
      <c r="L6236" s="0" t="n">
        <v>123</v>
      </c>
      <c r="M6236" s="0" t="n">
        <v>9</v>
      </c>
      <c r="N6236" s="0" t="n">
        <v>68000</v>
      </c>
      <c r="O6236" s="0" t="n">
        <v>1133</v>
      </c>
      <c r="P6236" s="346" t="n">
        <v>15</v>
      </c>
      <c r="Q6236" s="346" t="str">
        <f aca="false">N6236&amp;" "&amp;O6236</f>
        <v>68000 1133</v>
      </c>
      <c r="R6236" s="346" t="str">
        <f aca="false">N6236&amp;" "&amp;M6236&amp;" "&amp;O6236</f>
        <v>68000 9 1133</v>
      </c>
    </row>
    <row r="6237" customFormat="false" ht="11.25" hidden="false" customHeight="true" outlineLevel="0" collapsed="false">
      <c r="K6237" s="0" t="n">
        <v>2015</v>
      </c>
      <c r="L6237" s="0" t="n">
        <v>123</v>
      </c>
      <c r="M6237" s="0" t="n">
        <v>9</v>
      </c>
      <c r="N6237" s="0" t="n">
        <v>68000</v>
      </c>
      <c r="O6237" s="0" t="n">
        <v>1141</v>
      </c>
      <c r="P6237" s="346" t="n">
        <v>24</v>
      </c>
      <c r="Q6237" s="346" t="str">
        <f aca="false">N6237&amp;" "&amp;O6237</f>
        <v>68000 1141</v>
      </c>
      <c r="R6237" s="346" t="str">
        <f aca="false">N6237&amp;" "&amp;M6237&amp;" "&amp;O6237</f>
        <v>68000 9 1141</v>
      </c>
    </row>
    <row r="6238" customFormat="false" ht="11.25" hidden="false" customHeight="true" outlineLevel="0" collapsed="false">
      <c r="K6238" s="0" t="n">
        <v>2015</v>
      </c>
      <c r="L6238" s="0" t="n">
        <v>123</v>
      </c>
      <c r="M6238" s="0" t="n">
        <v>9</v>
      </c>
      <c r="N6238" s="0" t="n">
        <v>68000</v>
      </c>
      <c r="O6238" s="0" t="n">
        <v>1150</v>
      </c>
      <c r="P6238" s="346" t="n">
        <v>5</v>
      </c>
      <c r="Q6238" s="346" t="str">
        <f aca="false">N6238&amp;" "&amp;O6238</f>
        <v>68000 1150</v>
      </c>
      <c r="R6238" s="346" t="str">
        <f aca="false">N6238&amp;" "&amp;M6238&amp;" "&amp;O6238</f>
        <v>68000 9 1150</v>
      </c>
    </row>
    <row r="6239" customFormat="false" ht="11.25" hidden="false" customHeight="true" outlineLevel="0" collapsed="false">
      <c r="K6239" s="0" t="n">
        <v>2015</v>
      </c>
      <c r="L6239" s="0" t="n">
        <v>123</v>
      </c>
      <c r="M6239" s="0" t="n">
        <v>2</v>
      </c>
      <c r="N6239" s="0" t="n">
        <v>61100</v>
      </c>
      <c r="O6239" s="0" t="n">
        <v>1120</v>
      </c>
      <c r="P6239" s="346" t="n">
        <v>1264.88</v>
      </c>
      <c r="Q6239" s="346" t="str">
        <f aca="false">N6239&amp;" "&amp;O6239</f>
        <v>61100 1120</v>
      </c>
      <c r="R6239" s="346" t="str">
        <f aca="false">N6239&amp;" "&amp;M6239&amp;" "&amp;O6239</f>
        <v>61100 2 1120</v>
      </c>
    </row>
    <row r="6240" customFormat="false" ht="11.25" hidden="false" customHeight="true" outlineLevel="0" collapsed="false">
      <c r="K6240" s="0" t="n">
        <v>2015</v>
      </c>
      <c r="L6240" s="0" t="n">
        <v>123</v>
      </c>
      <c r="M6240" s="0" t="n">
        <v>2</v>
      </c>
      <c r="N6240" s="0" t="n">
        <v>61100</v>
      </c>
      <c r="O6240" s="0" t="n">
        <v>1151</v>
      </c>
      <c r="P6240" s="346" t="n">
        <v>200.24</v>
      </c>
      <c r="Q6240" s="346" t="str">
        <f aca="false">N6240&amp;" "&amp;O6240</f>
        <v>61100 1151</v>
      </c>
      <c r="R6240" s="346" t="str">
        <f aca="false">N6240&amp;" "&amp;M6240&amp;" "&amp;O6240</f>
        <v>61100 2 1151</v>
      </c>
    </row>
    <row r="6241" customFormat="false" ht="11.25" hidden="false" customHeight="true" outlineLevel="0" collapsed="false">
      <c r="K6241" s="0" t="n">
        <v>2015</v>
      </c>
      <c r="L6241" s="0" t="n">
        <v>123</v>
      </c>
      <c r="M6241" s="0" t="n">
        <v>2</v>
      </c>
      <c r="N6241" s="0" t="n">
        <v>61100</v>
      </c>
      <c r="O6241" s="0" t="n">
        <v>1520</v>
      </c>
      <c r="P6241" s="346" t="n">
        <v>111</v>
      </c>
      <c r="Q6241" s="346" t="str">
        <f aca="false">N6241&amp;" "&amp;O6241</f>
        <v>61100 1520</v>
      </c>
      <c r="R6241" s="346" t="str">
        <f aca="false">N6241&amp;" "&amp;M6241&amp;" "&amp;O6241</f>
        <v>61100 2 1520</v>
      </c>
    </row>
    <row r="6242" customFormat="false" ht="11.25" hidden="false" customHeight="true" outlineLevel="0" collapsed="false">
      <c r="K6242" s="0" t="n">
        <v>2015</v>
      </c>
      <c r="L6242" s="0" t="n">
        <v>123</v>
      </c>
      <c r="M6242" s="0" t="n">
        <v>2</v>
      </c>
      <c r="N6242" s="0" t="n">
        <v>61210</v>
      </c>
      <c r="O6242" s="0" t="n">
        <v>1120</v>
      </c>
      <c r="P6242" s="346" t="n">
        <v>45.42</v>
      </c>
      <c r="Q6242" s="346" t="str">
        <f aca="false">N6242&amp;" "&amp;O6242</f>
        <v>61210 1120</v>
      </c>
      <c r="R6242" s="346" t="str">
        <f aca="false">N6242&amp;" "&amp;M6242&amp;" "&amp;O6242</f>
        <v>61210 2 1120</v>
      </c>
    </row>
    <row r="6243" customFormat="false" ht="11.25" hidden="false" customHeight="true" outlineLevel="0" collapsed="false">
      <c r="K6243" s="0" t="n">
        <v>2015</v>
      </c>
      <c r="L6243" s="0" t="n">
        <v>123</v>
      </c>
      <c r="M6243" s="0" t="n">
        <v>2</v>
      </c>
      <c r="N6243" s="0" t="n">
        <v>61210</v>
      </c>
      <c r="O6243" s="0" t="n">
        <v>1140</v>
      </c>
      <c r="P6243" s="346" t="n">
        <v>0.07</v>
      </c>
      <c r="Q6243" s="346" t="str">
        <f aca="false">N6243&amp;" "&amp;O6243</f>
        <v>61210 1140</v>
      </c>
      <c r="R6243" s="346" t="str">
        <f aca="false">N6243&amp;" "&amp;M6243&amp;" "&amp;O6243</f>
        <v>61210 2 1140</v>
      </c>
    </row>
    <row r="6244" customFormat="false" ht="11.25" hidden="false" customHeight="true" outlineLevel="0" collapsed="false">
      <c r="K6244" s="0" t="n">
        <v>2015</v>
      </c>
      <c r="L6244" s="0" t="n">
        <v>123</v>
      </c>
      <c r="M6244" s="0" t="n">
        <v>2</v>
      </c>
      <c r="N6244" s="0" t="n">
        <v>61210</v>
      </c>
      <c r="O6244" s="0" t="n">
        <v>1150</v>
      </c>
      <c r="P6244" s="346" t="n">
        <v>2.36</v>
      </c>
      <c r="Q6244" s="346" t="str">
        <f aca="false">N6244&amp;" "&amp;O6244</f>
        <v>61210 1150</v>
      </c>
      <c r="R6244" s="346" t="str">
        <f aca="false">N6244&amp;" "&amp;M6244&amp;" "&amp;O6244</f>
        <v>61210 2 1150</v>
      </c>
    </row>
    <row r="6245" customFormat="false" ht="11.25" hidden="false" customHeight="true" outlineLevel="0" collapsed="false">
      <c r="K6245" s="0" t="n">
        <v>2015</v>
      </c>
      <c r="L6245" s="0" t="n">
        <v>123</v>
      </c>
      <c r="M6245" s="0" t="n">
        <v>2</v>
      </c>
      <c r="N6245" s="0" t="n">
        <v>61220</v>
      </c>
      <c r="O6245" s="0" t="n">
        <v>1130</v>
      </c>
      <c r="P6245" s="346" t="n">
        <v>19.76</v>
      </c>
      <c r="Q6245" s="346" t="str">
        <f aca="false">N6245&amp;" "&amp;O6245</f>
        <v>61220 1130</v>
      </c>
      <c r="R6245" s="346" t="str">
        <f aca="false">N6245&amp;" "&amp;M6245&amp;" "&amp;O6245</f>
        <v>61220 2 1130</v>
      </c>
    </row>
    <row r="6246" customFormat="false" ht="11.25" hidden="false" customHeight="true" outlineLevel="0" collapsed="false">
      <c r="K6246" s="0" t="n">
        <v>2015</v>
      </c>
      <c r="L6246" s="0" t="n">
        <v>123</v>
      </c>
      <c r="M6246" s="0" t="n">
        <v>2</v>
      </c>
      <c r="N6246" s="0" t="n">
        <v>61220</v>
      </c>
      <c r="O6246" s="0" t="n">
        <v>1150</v>
      </c>
      <c r="P6246" s="346" t="n">
        <v>0.75</v>
      </c>
      <c r="Q6246" s="346" t="str">
        <f aca="false">N6246&amp;" "&amp;O6246</f>
        <v>61220 1150</v>
      </c>
      <c r="R6246" s="346" t="str">
        <f aca="false">N6246&amp;" "&amp;M6246&amp;" "&amp;O6246</f>
        <v>61220 2 1150</v>
      </c>
    </row>
    <row r="6247" customFormat="false" ht="11.25" hidden="false" customHeight="true" outlineLevel="0" collapsed="false">
      <c r="K6247" s="0" t="n">
        <v>2015</v>
      </c>
      <c r="L6247" s="0" t="n">
        <v>123</v>
      </c>
      <c r="M6247" s="0" t="n">
        <v>2</v>
      </c>
      <c r="N6247" s="0" t="n">
        <v>61230</v>
      </c>
      <c r="O6247" s="0" t="n">
        <v>1120</v>
      </c>
      <c r="P6247" s="346" t="n">
        <v>14.65</v>
      </c>
      <c r="Q6247" s="346" t="str">
        <f aca="false">N6247&amp;" "&amp;O6247</f>
        <v>61230 1120</v>
      </c>
      <c r="R6247" s="346" t="str">
        <f aca="false">N6247&amp;" "&amp;M6247&amp;" "&amp;O6247</f>
        <v>61230 2 1120</v>
      </c>
    </row>
    <row r="6248" customFormat="false" ht="11.25" hidden="false" customHeight="true" outlineLevel="0" collapsed="false">
      <c r="K6248" s="0" t="n">
        <v>2015</v>
      </c>
      <c r="L6248" s="0" t="n">
        <v>123</v>
      </c>
      <c r="M6248" s="0" t="n">
        <v>2</v>
      </c>
      <c r="N6248" s="0" t="n">
        <v>61310</v>
      </c>
      <c r="O6248" s="0" t="n">
        <v>1110</v>
      </c>
      <c r="P6248" s="346" t="n">
        <v>3.85</v>
      </c>
      <c r="Q6248" s="346" t="str">
        <f aca="false">N6248&amp;" "&amp;O6248</f>
        <v>61310 1110</v>
      </c>
      <c r="R6248" s="346" t="str">
        <f aca="false">N6248&amp;" "&amp;M6248&amp;" "&amp;O6248</f>
        <v>61310 2 1110</v>
      </c>
    </row>
    <row r="6249" customFormat="false" ht="11.25" hidden="false" customHeight="true" outlineLevel="0" collapsed="false">
      <c r="K6249" s="0" t="n">
        <v>2015</v>
      </c>
      <c r="L6249" s="0" t="n">
        <v>123</v>
      </c>
      <c r="M6249" s="0" t="n">
        <v>2</v>
      </c>
      <c r="N6249" s="0" t="n">
        <v>61310</v>
      </c>
      <c r="O6249" s="0" t="n">
        <v>1120</v>
      </c>
      <c r="P6249" s="346" t="n">
        <v>32</v>
      </c>
      <c r="Q6249" s="346" t="str">
        <f aca="false">N6249&amp;" "&amp;O6249</f>
        <v>61310 1120</v>
      </c>
      <c r="R6249" s="346" t="str">
        <f aca="false">N6249&amp;" "&amp;M6249&amp;" "&amp;O6249</f>
        <v>61310 2 1120</v>
      </c>
    </row>
    <row r="6250" customFormat="false" ht="11.25" hidden="false" customHeight="true" outlineLevel="0" collapsed="false">
      <c r="K6250" s="0" t="n">
        <v>2015</v>
      </c>
      <c r="L6250" s="0" t="n">
        <v>123</v>
      </c>
      <c r="M6250" s="0" t="n">
        <v>2</v>
      </c>
      <c r="N6250" s="0" t="n">
        <v>61310</v>
      </c>
      <c r="O6250" s="0" t="n">
        <v>1140</v>
      </c>
      <c r="P6250" s="346" t="n">
        <v>6.5</v>
      </c>
      <c r="Q6250" s="346" t="str">
        <f aca="false">N6250&amp;" "&amp;O6250</f>
        <v>61310 1140</v>
      </c>
      <c r="R6250" s="346" t="str">
        <f aca="false">N6250&amp;" "&amp;M6250&amp;" "&amp;O6250</f>
        <v>61310 2 1140</v>
      </c>
    </row>
    <row r="6251" customFormat="false" ht="11.25" hidden="false" customHeight="true" outlineLevel="0" collapsed="false">
      <c r="K6251" s="0" t="n">
        <v>2015</v>
      </c>
      <c r="L6251" s="0" t="n">
        <v>124</v>
      </c>
      <c r="M6251" s="0" t="n">
        <v>9</v>
      </c>
      <c r="N6251" s="0" t="n">
        <v>65000</v>
      </c>
      <c r="O6251" s="0" t="n">
        <v>1180</v>
      </c>
      <c r="P6251" s="346" t="n">
        <v>64</v>
      </c>
      <c r="Q6251" s="346" t="str">
        <f aca="false">N6251&amp;" "&amp;O6251</f>
        <v>65000 1180</v>
      </c>
      <c r="R6251" s="346" t="str">
        <f aca="false">N6251&amp;" "&amp;M6251&amp;" "&amp;O6251</f>
        <v>65000 9 1180</v>
      </c>
    </row>
    <row r="6252" customFormat="false" ht="11.25" hidden="false" customHeight="true" outlineLevel="0" collapsed="false">
      <c r="K6252" s="0" t="n">
        <v>2015</v>
      </c>
      <c r="L6252" s="0" t="n">
        <v>124</v>
      </c>
      <c r="M6252" s="0" t="n">
        <v>9</v>
      </c>
      <c r="N6252" s="0" t="n">
        <v>65000</v>
      </c>
      <c r="O6252" s="0" t="n">
        <v>1190</v>
      </c>
      <c r="P6252" s="346" t="n">
        <v>4.25</v>
      </c>
      <c r="Q6252" s="346" t="str">
        <f aca="false">N6252&amp;" "&amp;O6252</f>
        <v>65000 1190</v>
      </c>
      <c r="R6252" s="346" t="str">
        <f aca="false">N6252&amp;" "&amp;M6252&amp;" "&amp;O6252</f>
        <v>65000 9 1190</v>
      </c>
    </row>
    <row r="6253" customFormat="false" ht="11.25" hidden="false" customHeight="true" outlineLevel="0" collapsed="false">
      <c r="K6253" s="0" t="n">
        <v>2015</v>
      </c>
      <c r="L6253" s="0" t="n">
        <v>124</v>
      </c>
      <c r="M6253" s="0" t="n">
        <v>9</v>
      </c>
      <c r="N6253" s="0" t="n">
        <v>68000</v>
      </c>
      <c r="O6253" s="0" t="n">
        <v>1110</v>
      </c>
      <c r="P6253" s="346" t="n">
        <v>9</v>
      </c>
      <c r="Q6253" s="346" t="str">
        <f aca="false">N6253&amp;" "&amp;O6253</f>
        <v>68000 1110</v>
      </c>
      <c r="R6253" s="346" t="str">
        <f aca="false">N6253&amp;" "&amp;M6253&amp;" "&amp;O6253</f>
        <v>68000 9 1110</v>
      </c>
    </row>
    <row r="6254" customFormat="false" ht="11.25" hidden="false" customHeight="true" outlineLevel="0" collapsed="false">
      <c r="K6254" s="0" t="n">
        <v>2015</v>
      </c>
      <c r="L6254" s="0" t="n">
        <v>124</v>
      </c>
      <c r="M6254" s="0" t="n">
        <v>9</v>
      </c>
      <c r="N6254" s="0" t="n">
        <v>68000</v>
      </c>
      <c r="O6254" s="0" t="n">
        <v>1120</v>
      </c>
      <c r="P6254" s="346" t="n">
        <v>1.6</v>
      </c>
      <c r="Q6254" s="346" t="str">
        <f aca="false">N6254&amp;" "&amp;O6254</f>
        <v>68000 1120</v>
      </c>
      <c r="R6254" s="346" t="str">
        <f aca="false">N6254&amp;" "&amp;M6254&amp;" "&amp;O6254</f>
        <v>68000 9 1120</v>
      </c>
    </row>
    <row r="6255" customFormat="false" ht="11.25" hidden="false" customHeight="true" outlineLevel="0" collapsed="false">
      <c r="K6255" s="0" t="n">
        <v>2015</v>
      </c>
      <c r="L6255" s="0" t="n">
        <v>124</v>
      </c>
      <c r="M6255" s="0" t="n">
        <v>9</v>
      </c>
      <c r="N6255" s="0" t="n">
        <v>68000</v>
      </c>
      <c r="O6255" s="0" t="n">
        <v>1133</v>
      </c>
      <c r="P6255" s="346" t="n">
        <v>20</v>
      </c>
      <c r="Q6255" s="346" t="str">
        <f aca="false">N6255&amp;" "&amp;O6255</f>
        <v>68000 1133</v>
      </c>
      <c r="R6255" s="346" t="str">
        <f aca="false">N6255&amp;" "&amp;M6255&amp;" "&amp;O6255</f>
        <v>68000 9 1133</v>
      </c>
    </row>
    <row r="6256" customFormat="false" ht="11.25" hidden="false" customHeight="true" outlineLevel="0" collapsed="false">
      <c r="K6256" s="0" t="n">
        <v>2015</v>
      </c>
      <c r="L6256" s="0" t="n">
        <v>124</v>
      </c>
      <c r="M6256" s="0" t="n">
        <v>2</v>
      </c>
      <c r="N6256" s="0" t="n">
        <v>61100</v>
      </c>
      <c r="O6256" s="0" t="n">
        <v>1120</v>
      </c>
      <c r="P6256" s="346" t="n">
        <v>635</v>
      </c>
      <c r="Q6256" s="346" t="str">
        <f aca="false">N6256&amp;" "&amp;O6256</f>
        <v>61100 1120</v>
      </c>
      <c r="R6256" s="346" t="str">
        <f aca="false">N6256&amp;" "&amp;M6256&amp;" "&amp;O6256</f>
        <v>61100 2 1120</v>
      </c>
    </row>
    <row r="6257" customFormat="false" ht="11.25" hidden="false" customHeight="true" outlineLevel="0" collapsed="false">
      <c r="K6257" s="0" t="n">
        <v>2015</v>
      </c>
      <c r="L6257" s="0" t="n">
        <v>124</v>
      </c>
      <c r="M6257" s="0" t="n">
        <v>2</v>
      </c>
      <c r="N6257" s="0" t="n">
        <v>61100</v>
      </c>
      <c r="O6257" s="0" t="n">
        <v>1151</v>
      </c>
      <c r="P6257" s="346" t="n">
        <v>225</v>
      </c>
      <c r="Q6257" s="346" t="str">
        <f aca="false">N6257&amp;" "&amp;O6257</f>
        <v>61100 1151</v>
      </c>
      <c r="R6257" s="346" t="str">
        <f aca="false">N6257&amp;" "&amp;M6257&amp;" "&amp;O6257</f>
        <v>61100 2 1151</v>
      </c>
    </row>
    <row r="6258" customFormat="false" ht="11.25" hidden="false" customHeight="true" outlineLevel="0" collapsed="false">
      <c r="K6258" s="0" t="n">
        <v>2015</v>
      </c>
      <c r="L6258" s="0" t="n">
        <v>124</v>
      </c>
      <c r="M6258" s="0" t="n">
        <v>2</v>
      </c>
      <c r="N6258" s="0" t="n">
        <v>61100</v>
      </c>
      <c r="O6258" s="0" t="n">
        <v>1520</v>
      </c>
      <c r="P6258" s="346" t="n">
        <v>1</v>
      </c>
      <c r="Q6258" s="346" t="str">
        <f aca="false">N6258&amp;" "&amp;O6258</f>
        <v>61100 1520</v>
      </c>
      <c r="R6258" s="346" t="str">
        <f aca="false">N6258&amp;" "&amp;M6258&amp;" "&amp;O6258</f>
        <v>61100 2 1520</v>
      </c>
    </row>
    <row r="6259" customFormat="false" ht="11.25" hidden="false" customHeight="true" outlineLevel="0" collapsed="false">
      <c r="K6259" s="0" t="n">
        <v>2015</v>
      </c>
      <c r="L6259" s="0" t="n">
        <v>124</v>
      </c>
      <c r="M6259" s="0" t="n">
        <v>2</v>
      </c>
      <c r="N6259" s="0" t="n">
        <v>61210</v>
      </c>
      <c r="O6259" s="0" t="n">
        <v>1110</v>
      </c>
      <c r="P6259" s="346" t="n">
        <v>0.35</v>
      </c>
      <c r="Q6259" s="346" t="str">
        <f aca="false">N6259&amp;" "&amp;O6259</f>
        <v>61210 1110</v>
      </c>
      <c r="R6259" s="346" t="str">
        <f aca="false">N6259&amp;" "&amp;M6259&amp;" "&amp;O6259</f>
        <v>61210 2 1110</v>
      </c>
    </row>
    <row r="6260" customFormat="false" ht="11.25" hidden="false" customHeight="true" outlineLevel="0" collapsed="false">
      <c r="K6260" s="0" t="n">
        <v>2015</v>
      </c>
      <c r="L6260" s="0" t="n">
        <v>124</v>
      </c>
      <c r="M6260" s="0" t="n">
        <v>2</v>
      </c>
      <c r="N6260" s="0" t="n">
        <v>61210</v>
      </c>
      <c r="O6260" s="0" t="n">
        <v>1120</v>
      </c>
      <c r="P6260" s="346" t="n">
        <v>23</v>
      </c>
      <c r="Q6260" s="346" t="str">
        <f aca="false">N6260&amp;" "&amp;O6260</f>
        <v>61210 1120</v>
      </c>
      <c r="R6260" s="346" t="str">
        <f aca="false">N6260&amp;" "&amp;M6260&amp;" "&amp;O6260</f>
        <v>61210 2 1120</v>
      </c>
    </row>
    <row r="6261" customFormat="false" ht="11.25" hidden="false" customHeight="true" outlineLevel="0" collapsed="false">
      <c r="K6261" s="0" t="n">
        <v>2015</v>
      </c>
      <c r="L6261" s="0" t="n">
        <v>124</v>
      </c>
      <c r="M6261" s="0" t="n">
        <v>2</v>
      </c>
      <c r="N6261" s="0" t="n">
        <v>61210</v>
      </c>
      <c r="O6261" s="0" t="n">
        <v>1150</v>
      </c>
      <c r="P6261" s="346" t="n">
        <v>0.35</v>
      </c>
      <c r="Q6261" s="346" t="str">
        <f aca="false">N6261&amp;" "&amp;O6261</f>
        <v>61210 1150</v>
      </c>
      <c r="R6261" s="346" t="str">
        <f aca="false">N6261&amp;" "&amp;M6261&amp;" "&amp;O6261</f>
        <v>61210 2 1150</v>
      </c>
    </row>
    <row r="6262" customFormat="false" ht="11.25" hidden="false" customHeight="true" outlineLevel="0" collapsed="false">
      <c r="K6262" s="0" t="n">
        <v>2015</v>
      </c>
      <c r="L6262" s="0" t="n">
        <v>124</v>
      </c>
      <c r="M6262" s="0" t="n">
        <v>2</v>
      </c>
      <c r="N6262" s="0" t="n">
        <v>61220</v>
      </c>
      <c r="O6262" s="0" t="n">
        <v>1130</v>
      </c>
      <c r="P6262" s="346" t="n">
        <v>6</v>
      </c>
      <c r="Q6262" s="346" t="str">
        <f aca="false">N6262&amp;" "&amp;O6262</f>
        <v>61220 1130</v>
      </c>
      <c r="R6262" s="346" t="str">
        <f aca="false">N6262&amp;" "&amp;M6262&amp;" "&amp;O6262</f>
        <v>61220 2 1130</v>
      </c>
    </row>
    <row r="6263" customFormat="false" ht="11.25" hidden="false" customHeight="true" outlineLevel="0" collapsed="false">
      <c r="K6263" s="0" t="n">
        <v>2015</v>
      </c>
      <c r="L6263" s="0" t="n">
        <v>124</v>
      </c>
      <c r="M6263" s="0" t="n">
        <v>2</v>
      </c>
      <c r="N6263" s="0" t="n">
        <v>61230</v>
      </c>
      <c r="O6263" s="0" t="n">
        <v>1120</v>
      </c>
      <c r="P6263" s="346" t="n">
        <v>2.2</v>
      </c>
      <c r="Q6263" s="346" t="str">
        <f aca="false">N6263&amp;" "&amp;O6263</f>
        <v>61230 1120</v>
      </c>
      <c r="R6263" s="346" t="str">
        <f aca="false">N6263&amp;" "&amp;M6263&amp;" "&amp;O6263</f>
        <v>61230 2 1120</v>
      </c>
    </row>
    <row r="6264" customFormat="false" ht="11.25" hidden="false" customHeight="true" outlineLevel="0" collapsed="false">
      <c r="K6264" s="0" t="n">
        <v>2015</v>
      </c>
      <c r="L6264" s="0" t="n">
        <v>124</v>
      </c>
      <c r="M6264" s="0" t="n">
        <v>2</v>
      </c>
      <c r="N6264" s="0" t="n">
        <v>61310</v>
      </c>
      <c r="O6264" s="0" t="n">
        <v>1110</v>
      </c>
      <c r="P6264" s="346" t="n">
        <v>2.2</v>
      </c>
      <c r="Q6264" s="346" t="str">
        <f aca="false">N6264&amp;" "&amp;O6264</f>
        <v>61310 1110</v>
      </c>
      <c r="R6264" s="346" t="str">
        <f aca="false">N6264&amp;" "&amp;M6264&amp;" "&amp;O6264</f>
        <v>61310 2 1110</v>
      </c>
    </row>
    <row r="6265" customFormat="false" ht="11.25" hidden="false" customHeight="true" outlineLevel="0" collapsed="false">
      <c r="K6265" s="0" t="n">
        <v>2015</v>
      </c>
      <c r="L6265" s="0" t="n">
        <v>124</v>
      </c>
      <c r="M6265" s="0" t="n">
        <v>2</v>
      </c>
      <c r="N6265" s="0" t="n">
        <v>61310</v>
      </c>
      <c r="O6265" s="0" t="n">
        <v>1120</v>
      </c>
      <c r="P6265" s="346" t="n">
        <v>9.5</v>
      </c>
      <c r="Q6265" s="346" t="str">
        <f aca="false">N6265&amp;" "&amp;O6265</f>
        <v>61310 1120</v>
      </c>
      <c r="R6265" s="346" t="str">
        <f aca="false">N6265&amp;" "&amp;M6265&amp;" "&amp;O6265</f>
        <v>61310 2 1120</v>
      </c>
    </row>
    <row r="6266" customFormat="false" ht="11.25" hidden="false" customHeight="true" outlineLevel="0" collapsed="false">
      <c r="K6266" s="0" t="n">
        <v>2015</v>
      </c>
      <c r="L6266" s="0" t="n">
        <v>124</v>
      </c>
      <c r="M6266" s="0" t="n">
        <v>2</v>
      </c>
      <c r="N6266" s="0" t="n">
        <v>61310</v>
      </c>
      <c r="O6266" s="0" t="n">
        <v>1140</v>
      </c>
      <c r="P6266" s="346" t="n">
        <v>10.5</v>
      </c>
      <c r="Q6266" s="346" t="str">
        <f aca="false">N6266&amp;" "&amp;O6266</f>
        <v>61310 1140</v>
      </c>
      <c r="R6266" s="346" t="str">
        <f aca="false">N6266&amp;" "&amp;M6266&amp;" "&amp;O6266</f>
        <v>61310 2 1140</v>
      </c>
    </row>
    <row r="6267" customFormat="false" ht="11.25" hidden="false" customHeight="true" outlineLevel="0" collapsed="false">
      <c r="K6267" s="0" t="n">
        <v>2015</v>
      </c>
      <c r="L6267" s="0" t="n">
        <v>124</v>
      </c>
      <c r="M6267" s="0" t="n">
        <v>2</v>
      </c>
      <c r="N6267" s="0" t="n">
        <v>61310</v>
      </c>
      <c r="O6267" s="0" t="n">
        <v>1150</v>
      </c>
      <c r="P6267" s="346" t="n">
        <v>5</v>
      </c>
      <c r="Q6267" s="346" t="str">
        <f aca="false">N6267&amp;" "&amp;O6267</f>
        <v>61310 1150</v>
      </c>
      <c r="R6267" s="346" t="str">
        <f aca="false">N6267&amp;" "&amp;M6267&amp;" "&amp;O6267</f>
        <v>61310 2 1150</v>
      </c>
    </row>
    <row r="6268" customFormat="false" ht="11.25" hidden="false" customHeight="true" outlineLevel="0" collapsed="false">
      <c r="K6268" s="0" t="n">
        <v>2015</v>
      </c>
      <c r="L6268" s="0" t="n">
        <v>124</v>
      </c>
      <c r="M6268" s="0" t="n">
        <v>2</v>
      </c>
      <c r="N6268" s="0" t="n">
        <v>61320</v>
      </c>
      <c r="O6268" s="0" t="n">
        <v>1122</v>
      </c>
      <c r="P6268" s="346" t="n">
        <v>26.5</v>
      </c>
      <c r="Q6268" s="346" t="str">
        <f aca="false">N6268&amp;" "&amp;O6268</f>
        <v>61320 1122</v>
      </c>
      <c r="R6268" s="346" t="str">
        <f aca="false">N6268&amp;" "&amp;M6268&amp;" "&amp;O6268</f>
        <v>61320 2 1122</v>
      </c>
    </row>
    <row r="6269" customFormat="false" ht="11.25" hidden="false" customHeight="true" outlineLevel="0" collapsed="false">
      <c r="K6269" s="0" t="n">
        <v>2015</v>
      </c>
      <c r="L6269" s="0" t="n">
        <v>124</v>
      </c>
      <c r="M6269" s="0" t="n">
        <v>2</v>
      </c>
      <c r="N6269" s="0" t="n">
        <v>61320</v>
      </c>
      <c r="O6269" s="0" t="n">
        <v>1140</v>
      </c>
      <c r="P6269" s="346" t="n">
        <v>5.25</v>
      </c>
      <c r="Q6269" s="346" t="str">
        <f aca="false">N6269&amp;" "&amp;O6269</f>
        <v>61320 1140</v>
      </c>
      <c r="R6269" s="346" t="str">
        <f aca="false">N6269&amp;" "&amp;M6269&amp;" "&amp;O6269</f>
        <v>61320 2 1140</v>
      </c>
    </row>
    <row r="6270" customFormat="false" ht="11.25" hidden="false" customHeight="true" outlineLevel="0" collapsed="false">
      <c r="K6270" s="0" t="n">
        <v>2015</v>
      </c>
      <c r="L6270" s="0" t="n">
        <v>124</v>
      </c>
      <c r="M6270" s="0" t="n">
        <v>2</v>
      </c>
      <c r="N6270" s="0" t="n">
        <v>61410</v>
      </c>
      <c r="O6270" s="0" t="n">
        <v>1126</v>
      </c>
      <c r="P6270" s="346" t="n">
        <v>20</v>
      </c>
      <c r="Q6270" s="346" t="str">
        <f aca="false">N6270&amp;" "&amp;O6270</f>
        <v>61410 1126</v>
      </c>
      <c r="R6270" s="346" t="str">
        <f aca="false">N6270&amp;" "&amp;M6270&amp;" "&amp;O6270</f>
        <v>61410 2 1126</v>
      </c>
    </row>
    <row r="6271" customFormat="false" ht="11.25" hidden="false" customHeight="true" outlineLevel="0" collapsed="false">
      <c r="K6271" s="0" t="n">
        <v>2015</v>
      </c>
      <c r="L6271" s="0" t="n">
        <v>124</v>
      </c>
      <c r="M6271" s="0" t="n">
        <v>2</v>
      </c>
      <c r="N6271" s="0" t="n">
        <v>61410</v>
      </c>
      <c r="O6271" s="0" t="n">
        <v>1127</v>
      </c>
      <c r="P6271" s="346" t="n">
        <v>13</v>
      </c>
      <c r="Q6271" s="346" t="str">
        <f aca="false">N6271&amp;" "&amp;O6271</f>
        <v>61410 1127</v>
      </c>
      <c r="R6271" s="346" t="str">
        <f aca="false">N6271&amp;" "&amp;M6271&amp;" "&amp;O6271</f>
        <v>61410 2 1127</v>
      </c>
    </row>
    <row r="6272" customFormat="false" ht="11.25" hidden="false" customHeight="true" outlineLevel="0" collapsed="false">
      <c r="K6272" s="0" t="n">
        <v>2015</v>
      </c>
      <c r="L6272" s="0" t="n">
        <v>124</v>
      </c>
      <c r="M6272" s="0" t="n">
        <v>2</v>
      </c>
      <c r="N6272" s="0" t="n">
        <v>61410</v>
      </c>
      <c r="O6272" s="0" t="n">
        <v>1150</v>
      </c>
      <c r="P6272" s="346" t="n">
        <v>26</v>
      </c>
      <c r="Q6272" s="346" t="str">
        <f aca="false">N6272&amp;" "&amp;O6272</f>
        <v>61410 1150</v>
      </c>
      <c r="R6272" s="346" t="str">
        <f aca="false">N6272&amp;" "&amp;M6272&amp;" "&amp;O6272</f>
        <v>61410 2 1150</v>
      </c>
    </row>
    <row r="6273" customFormat="false" ht="11.25" hidden="false" customHeight="true" outlineLevel="0" collapsed="false">
      <c r="K6273" s="0" t="n">
        <v>2015</v>
      </c>
      <c r="L6273" s="0" t="n">
        <v>124</v>
      </c>
      <c r="M6273" s="0" t="n">
        <v>3</v>
      </c>
      <c r="N6273" s="0" t="n">
        <v>61100</v>
      </c>
      <c r="O6273" s="0" t="n">
        <v>1120</v>
      </c>
      <c r="P6273" s="346" t="n">
        <v>400</v>
      </c>
      <c r="Q6273" s="346" t="str">
        <f aca="false">N6273&amp;" "&amp;O6273</f>
        <v>61100 1120</v>
      </c>
      <c r="R6273" s="346" t="str">
        <f aca="false">N6273&amp;" "&amp;M6273&amp;" "&amp;O6273</f>
        <v>61100 3 1120</v>
      </c>
    </row>
    <row r="6274" customFormat="false" ht="11.25" hidden="false" customHeight="true" outlineLevel="0" collapsed="false">
      <c r="K6274" s="0" t="n">
        <v>2015</v>
      </c>
      <c r="L6274" s="0" t="n">
        <v>124</v>
      </c>
      <c r="M6274" s="0" t="n">
        <v>3</v>
      </c>
      <c r="N6274" s="0" t="n">
        <v>61100</v>
      </c>
      <c r="O6274" s="0" t="n">
        <v>1151</v>
      </c>
      <c r="P6274" s="346" t="n">
        <v>60</v>
      </c>
      <c r="Q6274" s="346" t="str">
        <f aca="false">N6274&amp;" "&amp;O6274</f>
        <v>61100 1151</v>
      </c>
      <c r="R6274" s="346" t="str">
        <f aca="false">N6274&amp;" "&amp;M6274&amp;" "&amp;O6274</f>
        <v>61100 3 1151</v>
      </c>
    </row>
    <row r="6275" customFormat="false" ht="11.25" hidden="false" customHeight="true" outlineLevel="0" collapsed="false">
      <c r="K6275" s="0" t="n">
        <v>2015</v>
      </c>
      <c r="L6275" s="0" t="n">
        <v>124</v>
      </c>
      <c r="M6275" s="0" t="n">
        <v>3</v>
      </c>
      <c r="N6275" s="0" t="n">
        <v>61100</v>
      </c>
      <c r="O6275" s="0" t="n">
        <v>1520</v>
      </c>
      <c r="P6275" s="346" t="n">
        <v>1</v>
      </c>
      <c r="Q6275" s="346" t="str">
        <f aca="false">N6275&amp;" "&amp;O6275</f>
        <v>61100 1520</v>
      </c>
      <c r="R6275" s="346" t="str">
        <f aca="false">N6275&amp;" "&amp;M6275&amp;" "&amp;O6275</f>
        <v>61100 3 1520</v>
      </c>
    </row>
    <row r="6276" customFormat="false" ht="11.25" hidden="false" customHeight="true" outlineLevel="0" collapsed="false">
      <c r="K6276" s="0" t="n">
        <v>2015</v>
      </c>
      <c r="L6276" s="0" t="n">
        <v>124</v>
      </c>
      <c r="M6276" s="0" t="n">
        <v>3</v>
      </c>
      <c r="N6276" s="0" t="n">
        <v>61210</v>
      </c>
      <c r="O6276" s="0" t="n">
        <v>1110</v>
      </c>
      <c r="P6276" s="346" t="n">
        <v>0.55</v>
      </c>
      <c r="Q6276" s="346" t="str">
        <f aca="false">N6276&amp;" "&amp;O6276</f>
        <v>61210 1110</v>
      </c>
      <c r="R6276" s="346" t="str">
        <f aca="false">N6276&amp;" "&amp;M6276&amp;" "&amp;O6276</f>
        <v>61210 3 1110</v>
      </c>
    </row>
    <row r="6277" customFormat="false" ht="11.25" hidden="false" customHeight="true" outlineLevel="0" collapsed="false">
      <c r="K6277" s="0" t="n">
        <v>2015</v>
      </c>
      <c r="L6277" s="0" t="n">
        <v>124</v>
      </c>
      <c r="M6277" s="0" t="n">
        <v>3</v>
      </c>
      <c r="N6277" s="0" t="n">
        <v>61210</v>
      </c>
      <c r="O6277" s="0" t="n">
        <v>1120</v>
      </c>
      <c r="P6277" s="346" t="n">
        <v>23.5</v>
      </c>
      <c r="Q6277" s="346" t="str">
        <f aca="false">N6277&amp;" "&amp;O6277</f>
        <v>61210 1120</v>
      </c>
      <c r="R6277" s="346" t="str">
        <f aca="false">N6277&amp;" "&amp;M6277&amp;" "&amp;O6277</f>
        <v>61210 3 1120</v>
      </c>
    </row>
    <row r="6278" customFormat="false" ht="11.25" hidden="false" customHeight="true" outlineLevel="0" collapsed="false">
      <c r="K6278" s="0" t="n">
        <v>2015</v>
      </c>
      <c r="L6278" s="0" t="n">
        <v>124</v>
      </c>
      <c r="M6278" s="0" t="n">
        <v>3</v>
      </c>
      <c r="N6278" s="0" t="n">
        <v>61210</v>
      </c>
      <c r="O6278" s="0" t="n">
        <v>1150</v>
      </c>
      <c r="P6278" s="346" t="n">
        <v>1.2</v>
      </c>
      <c r="Q6278" s="346" t="str">
        <f aca="false">N6278&amp;" "&amp;O6278</f>
        <v>61210 1150</v>
      </c>
      <c r="R6278" s="346" t="str">
        <f aca="false">N6278&amp;" "&amp;M6278&amp;" "&amp;O6278</f>
        <v>61210 3 1150</v>
      </c>
    </row>
    <row r="6279" customFormat="false" ht="11.25" hidden="false" customHeight="true" outlineLevel="0" collapsed="false">
      <c r="K6279" s="0" t="n">
        <v>2015</v>
      </c>
      <c r="L6279" s="0" t="n">
        <v>124</v>
      </c>
      <c r="M6279" s="0" t="n">
        <v>3</v>
      </c>
      <c r="N6279" s="0" t="n">
        <v>61220</v>
      </c>
      <c r="O6279" s="0" t="n">
        <v>1130</v>
      </c>
      <c r="P6279" s="346" t="n">
        <v>14</v>
      </c>
      <c r="Q6279" s="346" t="str">
        <f aca="false">N6279&amp;" "&amp;O6279</f>
        <v>61220 1130</v>
      </c>
      <c r="R6279" s="346" t="str">
        <f aca="false">N6279&amp;" "&amp;M6279&amp;" "&amp;O6279</f>
        <v>61220 3 1130</v>
      </c>
    </row>
    <row r="6280" customFormat="false" ht="11.25" hidden="false" customHeight="true" outlineLevel="0" collapsed="false">
      <c r="K6280" s="0" t="n">
        <v>2015</v>
      </c>
      <c r="L6280" s="0" t="n">
        <v>124</v>
      </c>
      <c r="M6280" s="0" t="n">
        <v>3</v>
      </c>
      <c r="N6280" s="0" t="n">
        <v>61230</v>
      </c>
      <c r="O6280" s="0" t="n">
        <v>1120</v>
      </c>
      <c r="P6280" s="346" t="n">
        <v>4.65</v>
      </c>
      <c r="Q6280" s="346" t="str">
        <f aca="false">N6280&amp;" "&amp;O6280</f>
        <v>61230 1120</v>
      </c>
      <c r="R6280" s="346" t="str">
        <f aca="false">N6280&amp;" "&amp;M6280&amp;" "&amp;O6280</f>
        <v>61230 3 1120</v>
      </c>
    </row>
    <row r="6281" customFormat="false" ht="11.25" hidden="false" customHeight="true" outlineLevel="0" collapsed="false">
      <c r="K6281" s="0" t="n">
        <v>2015</v>
      </c>
      <c r="L6281" s="0" t="n">
        <v>124</v>
      </c>
      <c r="M6281" s="0" t="n">
        <v>3</v>
      </c>
      <c r="N6281" s="0" t="n">
        <v>61310</v>
      </c>
      <c r="O6281" s="0" t="n">
        <v>1110</v>
      </c>
      <c r="P6281" s="346" t="n">
        <v>1.4</v>
      </c>
      <c r="Q6281" s="346" t="str">
        <f aca="false">N6281&amp;" "&amp;O6281</f>
        <v>61310 1110</v>
      </c>
      <c r="R6281" s="346" t="str">
        <f aca="false">N6281&amp;" "&amp;M6281&amp;" "&amp;O6281</f>
        <v>61310 3 1110</v>
      </c>
    </row>
    <row r="6282" customFormat="false" ht="11.25" hidden="false" customHeight="true" outlineLevel="0" collapsed="false">
      <c r="K6282" s="0" t="n">
        <v>2015</v>
      </c>
      <c r="L6282" s="0" t="n">
        <v>124</v>
      </c>
      <c r="M6282" s="0" t="n">
        <v>3</v>
      </c>
      <c r="N6282" s="0" t="n">
        <v>61310</v>
      </c>
      <c r="O6282" s="0" t="n">
        <v>1120</v>
      </c>
      <c r="P6282" s="346" t="n">
        <v>12</v>
      </c>
      <c r="Q6282" s="346" t="str">
        <f aca="false">N6282&amp;" "&amp;O6282</f>
        <v>61310 1120</v>
      </c>
      <c r="R6282" s="346" t="str">
        <f aca="false">N6282&amp;" "&amp;M6282&amp;" "&amp;O6282</f>
        <v>61310 3 1120</v>
      </c>
    </row>
    <row r="6283" customFormat="false" ht="11.25" hidden="false" customHeight="true" outlineLevel="0" collapsed="false">
      <c r="K6283" s="0" t="n">
        <v>2015</v>
      </c>
      <c r="L6283" s="0" t="n">
        <v>124</v>
      </c>
      <c r="M6283" s="0" t="n">
        <v>3</v>
      </c>
      <c r="N6283" s="0" t="n">
        <v>61310</v>
      </c>
      <c r="O6283" s="0" t="n">
        <v>1150</v>
      </c>
      <c r="P6283" s="346" t="n">
        <v>2.75</v>
      </c>
      <c r="Q6283" s="346" t="str">
        <f aca="false">N6283&amp;" "&amp;O6283</f>
        <v>61310 1150</v>
      </c>
      <c r="R6283" s="346" t="str">
        <f aca="false">N6283&amp;" "&amp;M6283&amp;" "&amp;O6283</f>
        <v>61310 3 1150</v>
      </c>
    </row>
    <row r="6284" customFormat="false" ht="11.25" hidden="false" customHeight="true" outlineLevel="0" collapsed="false">
      <c r="K6284" s="0" t="n">
        <v>2015</v>
      </c>
      <c r="L6284" s="0" t="n">
        <v>124</v>
      </c>
      <c r="M6284" s="0" t="n">
        <v>3</v>
      </c>
      <c r="N6284" s="0" t="n">
        <v>61320</v>
      </c>
      <c r="O6284" s="0" t="n">
        <v>1122</v>
      </c>
      <c r="P6284" s="346" t="n">
        <v>10</v>
      </c>
      <c r="Q6284" s="346" t="str">
        <f aca="false">N6284&amp;" "&amp;O6284</f>
        <v>61320 1122</v>
      </c>
      <c r="R6284" s="346" t="str">
        <f aca="false">N6284&amp;" "&amp;M6284&amp;" "&amp;O6284</f>
        <v>61320 3 1122</v>
      </c>
    </row>
    <row r="6285" customFormat="false" ht="11.25" hidden="false" customHeight="true" outlineLevel="0" collapsed="false">
      <c r="K6285" s="0" t="n">
        <v>2015</v>
      </c>
      <c r="L6285" s="0" t="n">
        <v>124</v>
      </c>
      <c r="M6285" s="0" t="n">
        <v>3</v>
      </c>
      <c r="N6285" s="0" t="n">
        <v>61320</v>
      </c>
      <c r="O6285" s="0" t="n">
        <v>1140</v>
      </c>
      <c r="P6285" s="346" t="n">
        <v>3.75</v>
      </c>
      <c r="Q6285" s="346" t="str">
        <f aca="false">N6285&amp;" "&amp;O6285</f>
        <v>61320 1140</v>
      </c>
      <c r="R6285" s="346" t="str">
        <f aca="false">N6285&amp;" "&amp;M6285&amp;" "&amp;O6285</f>
        <v>61320 3 1140</v>
      </c>
    </row>
    <row r="6286" customFormat="false" ht="11.25" hidden="false" customHeight="true" outlineLevel="0" collapsed="false">
      <c r="K6286" s="0" t="n">
        <v>2015</v>
      </c>
      <c r="L6286" s="0" t="n">
        <v>124</v>
      </c>
      <c r="M6286" s="0" t="n">
        <v>3</v>
      </c>
      <c r="N6286" s="0" t="n">
        <v>61410</v>
      </c>
      <c r="O6286" s="0" t="n">
        <v>1126</v>
      </c>
      <c r="P6286" s="346" t="n">
        <v>7</v>
      </c>
      <c r="Q6286" s="346" t="str">
        <f aca="false">N6286&amp;" "&amp;O6286</f>
        <v>61410 1126</v>
      </c>
      <c r="R6286" s="346" t="str">
        <f aca="false">N6286&amp;" "&amp;M6286&amp;" "&amp;O6286</f>
        <v>61410 3 1126</v>
      </c>
    </row>
    <row r="6287" customFormat="false" ht="11.25" hidden="false" customHeight="true" outlineLevel="0" collapsed="false">
      <c r="K6287" s="0" t="n">
        <v>2015</v>
      </c>
      <c r="L6287" s="0" t="n">
        <v>124</v>
      </c>
      <c r="M6287" s="0" t="n">
        <v>3</v>
      </c>
      <c r="N6287" s="0" t="n">
        <v>61410</v>
      </c>
      <c r="O6287" s="0" t="n">
        <v>1127</v>
      </c>
      <c r="P6287" s="346" t="n">
        <v>15</v>
      </c>
      <c r="Q6287" s="346" t="str">
        <f aca="false">N6287&amp;" "&amp;O6287</f>
        <v>61410 1127</v>
      </c>
      <c r="R6287" s="346" t="str">
        <f aca="false">N6287&amp;" "&amp;M6287&amp;" "&amp;O6287</f>
        <v>61410 3 1127</v>
      </c>
    </row>
    <row r="6288" customFormat="false" ht="11.25" hidden="false" customHeight="true" outlineLevel="0" collapsed="false">
      <c r="K6288" s="0" t="n">
        <v>2015</v>
      </c>
      <c r="L6288" s="0" t="n">
        <v>124</v>
      </c>
      <c r="M6288" s="0" t="n">
        <v>3</v>
      </c>
      <c r="N6288" s="0" t="n">
        <v>61410</v>
      </c>
      <c r="O6288" s="0" t="n">
        <v>1150</v>
      </c>
      <c r="P6288" s="346" t="n">
        <v>26.5</v>
      </c>
      <c r="Q6288" s="346" t="str">
        <f aca="false">N6288&amp;" "&amp;O6288</f>
        <v>61410 1150</v>
      </c>
      <c r="R6288" s="346" t="str">
        <f aca="false">N6288&amp;" "&amp;M6288&amp;" "&amp;O6288</f>
        <v>61410 3 1150</v>
      </c>
    </row>
    <row r="6289" customFormat="false" ht="11.25" hidden="false" customHeight="true" outlineLevel="0" collapsed="false">
      <c r="K6289" s="0" t="n">
        <v>2015</v>
      </c>
      <c r="L6289" s="0" t="n">
        <v>124</v>
      </c>
      <c r="M6289" s="0" t="n">
        <v>9</v>
      </c>
      <c r="N6289" s="0" t="n">
        <v>61100</v>
      </c>
      <c r="O6289" s="0" t="n">
        <v>1110</v>
      </c>
      <c r="P6289" s="346" t="n">
        <v>1.15</v>
      </c>
      <c r="Q6289" s="346" t="str">
        <f aca="false">N6289&amp;" "&amp;O6289</f>
        <v>61100 1110</v>
      </c>
      <c r="R6289" s="346" t="str">
        <f aca="false">N6289&amp;" "&amp;M6289&amp;" "&amp;O6289</f>
        <v>61100 9 1110</v>
      </c>
    </row>
    <row r="6290" customFormat="false" ht="11.25" hidden="false" customHeight="true" outlineLevel="0" collapsed="false">
      <c r="K6290" s="0" t="n">
        <v>2015</v>
      </c>
      <c r="L6290" s="0" t="n">
        <v>124</v>
      </c>
      <c r="M6290" s="0" t="n">
        <v>9</v>
      </c>
      <c r="N6290" s="0" t="n">
        <v>61100</v>
      </c>
      <c r="O6290" s="0" t="n">
        <v>1120</v>
      </c>
      <c r="P6290" s="346" t="n">
        <v>79</v>
      </c>
      <c r="Q6290" s="346" t="str">
        <f aca="false">N6290&amp;" "&amp;O6290</f>
        <v>61100 1120</v>
      </c>
      <c r="R6290" s="346" t="str">
        <f aca="false">N6290&amp;" "&amp;M6290&amp;" "&amp;O6290</f>
        <v>61100 9 1120</v>
      </c>
    </row>
    <row r="6291" customFormat="false" ht="11.25" hidden="false" customHeight="true" outlineLevel="0" collapsed="false">
      <c r="K6291" s="0" t="n">
        <v>2015</v>
      </c>
      <c r="L6291" s="0" t="n">
        <v>124</v>
      </c>
      <c r="M6291" s="0" t="n">
        <v>9</v>
      </c>
      <c r="N6291" s="0" t="n">
        <v>68000</v>
      </c>
      <c r="O6291" s="0" t="n">
        <v>1141</v>
      </c>
      <c r="P6291" s="346" t="n">
        <v>2.25</v>
      </c>
      <c r="Q6291" s="346" t="str">
        <f aca="false">N6291&amp;" "&amp;O6291</f>
        <v>68000 1141</v>
      </c>
      <c r="R6291" s="346" t="str">
        <f aca="false">N6291&amp;" "&amp;M6291&amp;" "&amp;O6291</f>
        <v>68000 9 1141</v>
      </c>
    </row>
    <row r="6292" customFormat="false" ht="11.25" hidden="false" customHeight="true" outlineLevel="0" collapsed="false">
      <c r="K6292" s="0" t="n">
        <v>2015</v>
      </c>
      <c r="L6292" s="0" t="n">
        <v>124</v>
      </c>
      <c r="M6292" s="0" t="n">
        <v>9</v>
      </c>
      <c r="N6292" s="0" t="n">
        <v>68000</v>
      </c>
      <c r="O6292" s="0" t="n">
        <v>1150</v>
      </c>
      <c r="P6292" s="346" t="n">
        <v>1</v>
      </c>
      <c r="Q6292" s="346" t="str">
        <f aca="false">N6292&amp;" "&amp;O6292</f>
        <v>68000 1150</v>
      </c>
      <c r="R6292" s="346" t="str">
        <f aca="false">N6292&amp;" "&amp;M6292&amp;" "&amp;O6292</f>
        <v>68000 9 1150</v>
      </c>
    </row>
    <row r="6293" customFormat="false" ht="11.25" hidden="false" customHeight="true" outlineLevel="0" collapsed="false">
      <c r="K6293" s="0" t="n">
        <v>2015</v>
      </c>
      <c r="L6293" s="0" t="n">
        <v>124</v>
      </c>
      <c r="M6293" s="0" t="n">
        <v>9</v>
      </c>
      <c r="N6293" s="0" t="n">
        <v>61100</v>
      </c>
      <c r="O6293" s="0" t="n">
        <v>1140</v>
      </c>
      <c r="P6293" s="346" t="n">
        <v>14</v>
      </c>
      <c r="Q6293" s="346" t="str">
        <f aca="false">N6293&amp;" "&amp;O6293</f>
        <v>61100 1140</v>
      </c>
      <c r="R6293" s="346" t="str">
        <f aca="false">N6293&amp;" "&amp;M6293&amp;" "&amp;O6293</f>
        <v>61100 9 1140</v>
      </c>
    </row>
    <row r="6294" customFormat="false" ht="11.25" hidden="false" customHeight="true" outlineLevel="0" collapsed="false">
      <c r="K6294" s="0" t="n">
        <v>2015</v>
      </c>
      <c r="L6294" s="0" t="n">
        <v>124</v>
      </c>
      <c r="M6294" s="0" t="n">
        <v>9</v>
      </c>
      <c r="N6294" s="0" t="n">
        <v>61100</v>
      </c>
      <c r="O6294" s="0" t="n">
        <v>1150</v>
      </c>
      <c r="P6294" s="346" t="n">
        <v>1.35</v>
      </c>
      <c r="Q6294" s="346" t="str">
        <f aca="false">N6294&amp;" "&amp;O6294</f>
        <v>61100 1150</v>
      </c>
      <c r="R6294" s="346" t="str">
        <f aca="false">N6294&amp;" "&amp;M6294&amp;" "&amp;O6294</f>
        <v>61100 9 1150</v>
      </c>
    </row>
    <row r="6295" customFormat="false" ht="11.25" hidden="false" customHeight="true" outlineLevel="0" collapsed="false">
      <c r="K6295" s="0" t="n">
        <v>2015</v>
      </c>
      <c r="L6295" s="0" t="n">
        <v>124</v>
      </c>
      <c r="M6295" s="0" t="n">
        <v>9</v>
      </c>
      <c r="N6295" s="0" t="n">
        <v>61100</v>
      </c>
      <c r="O6295" s="0" t="n">
        <v>1151</v>
      </c>
      <c r="P6295" s="346" t="n">
        <v>1.35</v>
      </c>
      <c r="Q6295" s="346" t="str">
        <f aca="false">N6295&amp;" "&amp;O6295</f>
        <v>61100 1151</v>
      </c>
      <c r="R6295" s="346" t="str">
        <f aca="false">N6295&amp;" "&amp;M6295&amp;" "&amp;O6295</f>
        <v>61100 9 1151</v>
      </c>
    </row>
    <row r="6296" customFormat="false" ht="11.25" hidden="false" customHeight="true" outlineLevel="0" collapsed="false">
      <c r="K6296" s="0" t="n">
        <v>2015</v>
      </c>
      <c r="L6296" s="0" t="n">
        <v>124</v>
      </c>
      <c r="M6296" s="0" t="n">
        <v>9</v>
      </c>
      <c r="N6296" s="0" t="n">
        <v>61310</v>
      </c>
      <c r="O6296" s="0" t="n">
        <v>1120</v>
      </c>
      <c r="P6296" s="346" t="n">
        <v>0.65</v>
      </c>
      <c r="Q6296" s="346" t="str">
        <f aca="false">N6296&amp;" "&amp;O6296</f>
        <v>61310 1120</v>
      </c>
      <c r="R6296" s="346" t="str">
        <f aca="false">N6296&amp;" "&amp;M6296&amp;" "&amp;O6296</f>
        <v>61310 9 1120</v>
      </c>
    </row>
    <row r="6297" customFormat="false" ht="11.25" hidden="false" customHeight="true" outlineLevel="0" collapsed="false">
      <c r="K6297" s="0" t="n">
        <v>2015</v>
      </c>
      <c r="L6297" s="0" t="n">
        <v>124</v>
      </c>
      <c r="M6297" s="0" t="n">
        <v>9</v>
      </c>
      <c r="N6297" s="0" t="n">
        <v>61310</v>
      </c>
      <c r="O6297" s="0" t="n">
        <v>1150</v>
      </c>
      <c r="P6297" s="346" t="n">
        <v>0.75</v>
      </c>
      <c r="Q6297" s="346" t="str">
        <f aca="false">N6297&amp;" "&amp;O6297</f>
        <v>61310 1150</v>
      </c>
      <c r="R6297" s="346" t="str">
        <f aca="false">N6297&amp;" "&amp;M6297&amp;" "&amp;O6297</f>
        <v>61310 9 1150</v>
      </c>
    </row>
    <row r="6298" customFormat="false" ht="11.25" hidden="false" customHeight="true" outlineLevel="0" collapsed="false">
      <c r="K6298" s="0" t="n">
        <v>2015</v>
      </c>
      <c r="L6298" s="0" t="n">
        <v>124</v>
      </c>
      <c r="M6298" s="0" t="n">
        <v>9</v>
      </c>
      <c r="N6298" s="0" t="n">
        <v>62100</v>
      </c>
      <c r="O6298" s="0" t="n">
        <v>1110</v>
      </c>
      <c r="P6298" s="346" t="n">
        <v>17</v>
      </c>
      <c r="Q6298" s="346" t="str">
        <f aca="false">N6298&amp;" "&amp;O6298</f>
        <v>62100 1110</v>
      </c>
      <c r="R6298" s="346" t="str">
        <f aca="false">N6298&amp;" "&amp;M6298&amp;" "&amp;O6298</f>
        <v>62100 9 1110</v>
      </c>
    </row>
    <row r="6299" customFormat="false" ht="11.25" hidden="false" customHeight="true" outlineLevel="0" collapsed="false">
      <c r="K6299" s="0" t="n">
        <v>2015</v>
      </c>
      <c r="L6299" s="0" t="n">
        <v>124</v>
      </c>
      <c r="M6299" s="0" t="n">
        <v>9</v>
      </c>
      <c r="N6299" s="0" t="n">
        <v>62100</v>
      </c>
      <c r="O6299" s="0" t="n">
        <v>1111</v>
      </c>
      <c r="P6299" s="346" t="n">
        <v>7</v>
      </c>
      <c r="Q6299" s="346" t="str">
        <f aca="false">N6299&amp;" "&amp;O6299</f>
        <v>62100 1111</v>
      </c>
      <c r="R6299" s="346" t="str">
        <f aca="false">N6299&amp;" "&amp;M6299&amp;" "&amp;O6299</f>
        <v>62100 9 1111</v>
      </c>
    </row>
    <row r="6300" customFormat="false" ht="11.25" hidden="false" customHeight="true" outlineLevel="0" collapsed="false">
      <c r="K6300" s="0" t="n">
        <v>2015</v>
      </c>
      <c r="L6300" s="0" t="n">
        <v>124</v>
      </c>
      <c r="M6300" s="0" t="n">
        <v>9</v>
      </c>
      <c r="N6300" s="0" t="n">
        <v>62100</v>
      </c>
      <c r="O6300" s="0" t="n">
        <v>1112</v>
      </c>
      <c r="P6300" s="346" t="n">
        <v>1</v>
      </c>
      <c r="Q6300" s="346" t="str">
        <f aca="false">N6300&amp;" "&amp;O6300</f>
        <v>62100 1112</v>
      </c>
      <c r="R6300" s="346" t="str">
        <f aca="false">N6300&amp;" "&amp;M6300&amp;" "&amp;O6300</f>
        <v>62100 9 1112</v>
      </c>
    </row>
    <row r="6301" customFormat="false" ht="11.25" hidden="false" customHeight="true" outlineLevel="0" collapsed="false">
      <c r="K6301" s="0" t="n">
        <v>2015</v>
      </c>
      <c r="L6301" s="0" t="n">
        <v>124</v>
      </c>
      <c r="M6301" s="0" t="n">
        <v>9</v>
      </c>
      <c r="N6301" s="0" t="n">
        <v>62100</v>
      </c>
      <c r="O6301" s="0" t="n">
        <v>1130</v>
      </c>
      <c r="P6301" s="346" t="n">
        <v>6.25</v>
      </c>
      <c r="Q6301" s="346" t="str">
        <f aca="false">N6301&amp;" "&amp;O6301</f>
        <v>62100 1130</v>
      </c>
      <c r="R6301" s="346" t="str">
        <f aca="false">N6301&amp;" "&amp;M6301&amp;" "&amp;O6301</f>
        <v>62100 9 1130</v>
      </c>
    </row>
    <row r="6302" customFormat="false" ht="11.25" hidden="false" customHeight="true" outlineLevel="0" collapsed="false">
      <c r="K6302" s="0" t="n">
        <v>2015</v>
      </c>
      <c r="L6302" s="0" t="n">
        <v>124</v>
      </c>
      <c r="M6302" s="0" t="n">
        <v>9</v>
      </c>
      <c r="N6302" s="0" t="n">
        <v>62100</v>
      </c>
      <c r="O6302" s="0" t="n">
        <v>1150</v>
      </c>
      <c r="P6302" s="346" t="n">
        <v>28.25</v>
      </c>
      <c r="Q6302" s="346" t="str">
        <f aca="false">N6302&amp;" "&amp;O6302</f>
        <v>62100 1150</v>
      </c>
      <c r="R6302" s="346" t="str">
        <f aca="false">N6302&amp;" "&amp;M6302&amp;" "&amp;O6302</f>
        <v>62100 9 1150</v>
      </c>
    </row>
    <row r="6303" customFormat="false" ht="11.25" hidden="false" customHeight="true" outlineLevel="0" collapsed="false">
      <c r="K6303" s="0" t="n">
        <v>2015</v>
      </c>
      <c r="L6303" s="0" t="n">
        <v>124</v>
      </c>
      <c r="M6303" s="0" t="n">
        <v>9</v>
      </c>
      <c r="N6303" s="0" t="n">
        <v>62200</v>
      </c>
      <c r="O6303" s="0" t="n">
        <v>1130</v>
      </c>
      <c r="P6303" s="346" t="n">
        <v>1.75</v>
      </c>
      <c r="Q6303" s="346" t="str">
        <f aca="false">N6303&amp;" "&amp;O6303</f>
        <v>62200 1130</v>
      </c>
      <c r="R6303" s="346" t="str">
        <f aca="false">N6303&amp;" "&amp;M6303&amp;" "&amp;O6303</f>
        <v>62200 9 1130</v>
      </c>
    </row>
    <row r="6304" customFormat="false" ht="11.25" hidden="false" customHeight="true" outlineLevel="0" collapsed="false">
      <c r="K6304" s="0" t="n">
        <v>2015</v>
      </c>
      <c r="L6304" s="0" t="n">
        <v>124</v>
      </c>
      <c r="M6304" s="0" t="n">
        <v>9</v>
      </c>
      <c r="N6304" s="0" t="n">
        <v>62200</v>
      </c>
      <c r="O6304" s="0" t="n">
        <v>1132</v>
      </c>
      <c r="P6304" s="346" t="n">
        <v>8</v>
      </c>
      <c r="Q6304" s="346" t="str">
        <f aca="false">N6304&amp;" "&amp;O6304</f>
        <v>62200 1132</v>
      </c>
      <c r="R6304" s="346" t="str">
        <f aca="false">N6304&amp;" "&amp;M6304&amp;" "&amp;O6304</f>
        <v>62200 9 1132</v>
      </c>
    </row>
    <row r="6305" customFormat="false" ht="11.25" hidden="false" customHeight="true" outlineLevel="0" collapsed="false">
      <c r="K6305" s="0" t="n">
        <v>2015</v>
      </c>
      <c r="L6305" s="0" t="n">
        <v>124</v>
      </c>
      <c r="M6305" s="0" t="n">
        <v>9</v>
      </c>
      <c r="N6305" s="0" t="n">
        <v>63000</v>
      </c>
      <c r="O6305" s="0" t="n">
        <v>1110</v>
      </c>
      <c r="P6305" s="346" t="n">
        <v>2</v>
      </c>
      <c r="Q6305" s="346" t="str">
        <f aca="false">N6305&amp;" "&amp;O6305</f>
        <v>63000 1110</v>
      </c>
      <c r="R6305" s="346" t="str">
        <f aca="false">N6305&amp;" "&amp;M6305&amp;" "&amp;O6305</f>
        <v>63000 9 1110</v>
      </c>
    </row>
    <row r="6306" customFormat="false" ht="11.25" hidden="false" customHeight="true" outlineLevel="0" collapsed="false">
      <c r="K6306" s="0" t="n">
        <v>2015</v>
      </c>
      <c r="L6306" s="0" t="n">
        <v>124</v>
      </c>
      <c r="M6306" s="0" t="n">
        <v>9</v>
      </c>
      <c r="N6306" s="0" t="n">
        <v>64000</v>
      </c>
      <c r="O6306" s="0" t="n">
        <v>1110</v>
      </c>
      <c r="P6306" s="346" t="n">
        <v>2</v>
      </c>
      <c r="Q6306" s="346" t="str">
        <f aca="false">N6306&amp;" "&amp;O6306</f>
        <v>64000 1110</v>
      </c>
      <c r="R6306" s="346" t="str">
        <f aca="false">N6306&amp;" "&amp;M6306&amp;" "&amp;O6306</f>
        <v>64000 9 1110</v>
      </c>
    </row>
    <row r="6307" customFormat="false" ht="11.25" hidden="false" customHeight="true" outlineLevel="0" collapsed="false">
      <c r="K6307" s="0" t="n">
        <v>2015</v>
      </c>
      <c r="L6307" s="0" t="n">
        <v>124</v>
      </c>
      <c r="M6307" s="0" t="n">
        <v>9</v>
      </c>
      <c r="N6307" s="0" t="n">
        <v>64000</v>
      </c>
      <c r="O6307" s="0" t="n">
        <v>1150</v>
      </c>
      <c r="P6307" s="346" t="n">
        <v>9</v>
      </c>
      <c r="Q6307" s="346" t="str">
        <f aca="false">N6307&amp;" "&amp;O6307</f>
        <v>64000 1150</v>
      </c>
      <c r="R6307" s="346" t="str">
        <f aca="false">N6307&amp;" "&amp;M6307&amp;" "&amp;O6307</f>
        <v>64000 9 1150</v>
      </c>
    </row>
    <row r="6308" customFormat="false" ht="11.25" hidden="false" customHeight="true" outlineLevel="0" collapsed="false">
      <c r="K6308" s="0" t="n">
        <v>2015</v>
      </c>
      <c r="L6308" s="0" t="n">
        <v>124</v>
      </c>
      <c r="M6308" s="0" t="n">
        <v>9</v>
      </c>
      <c r="N6308" s="0" t="n">
        <v>64000</v>
      </c>
      <c r="O6308" s="0" t="n">
        <v>1160</v>
      </c>
      <c r="P6308" s="346" t="n">
        <v>37</v>
      </c>
      <c r="Q6308" s="346" t="str">
        <f aca="false">N6308&amp;" "&amp;O6308</f>
        <v>64000 1160</v>
      </c>
      <c r="R6308" s="346" t="str">
        <f aca="false">N6308&amp;" "&amp;M6308&amp;" "&amp;O6308</f>
        <v>64000 9 1160</v>
      </c>
    </row>
    <row r="6309" customFormat="false" ht="11.25" hidden="false" customHeight="true" outlineLevel="0" collapsed="false">
      <c r="K6309" s="0" t="n">
        <v>2015</v>
      </c>
      <c r="L6309" s="0" t="n">
        <v>124</v>
      </c>
      <c r="M6309" s="0" t="n">
        <v>9</v>
      </c>
      <c r="N6309" s="0" t="n">
        <v>64000</v>
      </c>
      <c r="O6309" s="0" t="n">
        <v>1180</v>
      </c>
      <c r="P6309" s="346" t="n">
        <v>2</v>
      </c>
      <c r="Q6309" s="346" t="str">
        <f aca="false">N6309&amp;" "&amp;O6309</f>
        <v>64000 1180</v>
      </c>
      <c r="R6309" s="346" t="str">
        <f aca="false">N6309&amp;" "&amp;M6309&amp;" "&amp;O6309</f>
        <v>64000 9 1180</v>
      </c>
    </row>
    <row r="6310" customFormat="false" ht="11.25" hidden="false" customHeight="true" outlineLevel="0" collapsed="false">
      <c r="K6310" s="0" t="n">
        <v>2015</v>
      </c>
      <c r="L6310" s="0" t="n">
        <v>124</v>
      </c>
      <c r="M6310" s="0" t="n">
        <v>9</v>
      </c>
      <c r="N6310" s="0" t="n">
        <v>64000</v>
      </c>
      <c r="O6310" s="0" t="n">
        <v>1190</v>
      </c>
      <c r="P6310" s="346" t="n">
        <v>89</v>
      </c>
      <c r="Q6310" s="346" t="str">
        <f aca="false">N6310&amp;" "&amp;O6310</f>
        <v>64000 1190</v>
      </c>
      <c r="R6310" s="346" t="str">
        <f aca="false">N6310&amp;" "&amp;M6310&amp;" "&amp;O6310</f>
        <v>64000 9 1190</v>
      </c>
    </row>
    <row r="6311" customFormat="false" ht="11.25" hidden="false" customHeight="true" outlineLevel="0" collapsed="false">
      <c r="K6311" s="0" t="n">
        <v>2015</v>
      </c>
      <c r="L6311" s="0" t="n">
        <v>124</v>
      </c>
      <c r="M6311" s="0" t="n">
        <v>9</v>
      </c>
      <c r="N6311" s="0" t="n">
        <v>65000</v>
      </c>
      <c r="O6311" s="0" t="n">
        <v>1110</v>
      </c>
      <c r="P6311" s="346" t="n">
        <v>1.75</v>
      </c>
      <c r="Q6311" s="346" t="str">
        <f aca="false">N6311&amp;" "&amp;O6311</f>
        <v>65000 1110</v>
      </c>
      <c r="R6311" s="346" t="str">
        <f aca="false">N6311&amp;" "&amp;M6311&amp;" "&amp;O6311</f>
        <v>65000 9 1110</v>
      </c>
    </row>
    <row r="6312" customFormat="false" ht="11.25" hidden="false" customHeight="true" outlineLevel="0" collapsed="false">
      <c r="K6312" s="0" t="n">
        <v>2015</v>
      </c>
      <c r="L6312" s="0" t="n">
        <v>124</v>
      </c>
      <c r="M6312" s="0" t="n">
        <v>9</v>
      </c>
      <c r="N6312" s="0" t="n">
        <v>65000</v>
      </c>
      <c r="O6312" s="0" t="n">
        <v>1140</v>
      </c>
      <c r="P6312" s="346" t="n">
        <v>4.5</v>
      </c>
      <c r="Q6312" s="346" t="str">
        <f aca="false">N6312&amp;" "&amp;O6312</f>
        <v>65000 1140</v>
      </c>
      <c r="R6312" s="346" t="str">
        <f aca="false">N6312&amp;" "&amp;M6312&amp;" "&amp;O6312</f>
        <v>65000 9 1140</v>
      </c>
    </row>
    <row r="6313" customFormat="false" ht="11.25" hidden="false" customHeight="true" outlineLevel="0" collapsed="false">
      <c r="K6313" s="0" t="n">
        <v>2015</v>
      </c>
      <c r="L6313" s="0" t="n">
        <v>124</v>
      </c>
      <c r="M6313" s="0" t="n">
        <v>9</v>
      </c>
      <c r="N6313" s="0" t="n">
        <v>65000</v>
      </c>
      <c r="O6313" s="0" t="n">
        <v>1150</v>
      </c>
      <c r="P6313" s="346" t="n">
        <v>3</v>
      </c>
      <c r="Q6313" s="346" t="str">
        <f aca="false">N6313&amp;" "&amp;O6313</f>
        <v>65000 1150</v>
      </c>
      <c r="R6313" s="346" t="str">
        <f aca="false">N6313&amp;" "&amp;M6313&amp;" "&amp;O6313</f>
        <v>65000 9 1150</v>
      </c>
    </row>
    <row r="6314" customFormat="false" ht="11.25" hidden="false" customHeight="true" outlineLevel="0" collapsed="false">
      <c r="K6314" s="0" t="n">
        <v>2015</v>
      </c>
      <c r="L6314" s="0" t="n">
        <v>126</v>
      </c>
      <c r="M6314" s="0" t="n">
        <v>2</v>
      </c>
      <c r="N6314" s="0" t="n">
        <v>61100</v>
      </c>
      <c r="O6314" s="0" t="n">
        <v>1120</v>
      </c>
      <c r="P6314" s="346" t="n">
        <v>132.31</v>
      </c>
      <c r="Q6314" s="346" t="str">
        <f aca="false">N6314&amp;" "&amp;O6314</f>
        <v>61100 1120</v>
      </c>
      <c r="R6314" s="346" t="str">
        <f aca="false">N6314&amp;" "&amp;M6314&amp;" "&amp;O6314</f>
        <v>61100 2 1120</v>
      </c>
    </row>
    <row r="6315" customFormat="false" ht="11.25" hidden="false" customHeight="true" outlineLevel="0" collapsed="false">
      <c r="K6315" s="0" t="n">
        <v>2015</v>
      </c>
      <c r="L6315" s="0" t="n">
        <v>126</v>
      </c>
      <c r="M6315" s="0" t="n">
        <v>2</v>
      </c>
      <c r="N6315" s="0" t="n">
        <v>61100</v>
      </c>
      <c r="O6315" s="0" t="n">
        <v>1151</v>
      </c>
      <c r="P6315" s="346" t="n">
        <v>34.1</v>
      </c>
      <c r="Q6315" s="346" t="str">
        <f aca="false">N6315&amp;" "&amp;O6315</f>
        <v>61100 1151</v>
      </c>
      <c r="R6315" s="346" t="str">
        <f aca="false">N6315&amp;" "&amp;M6315&amp;" "&amp;O6315</f>
        <v>61100 2 1151</v>
      </c>
    </row>
    <row r="6316" customFormat="false" ht="11.25" hidden="false" customHeight="true" outlineLevel="0" collapsed="false">
      <c r="K6316" s="0" t="n">
        <v>2015</v>
      </c>
      <c r="L6316" s="0" t="n">
        <v>126</v>
      </c>
      <c r="M6316" s="0" t="n">
        <v>2</v>
      </c>
      <c r="N6316" s="0" t="n">
        <v>61100</v>
      </c>
      <c r="O6316" s="0" t="n">
        <v>1520</v>
      </c>
      <c r="P6316" s="346" t="n">
        <v>10.2</v>
      </c>
      <c r="Q6316" s="346" t="str">
        <f aca="false">N6316&amp;" "&amp;O6316</f>
        <v>61100 1520</v>
      </c>
      <c r="R6316" s="346" t="str">
        <f aca="false">N6316&amp;" "&amp;M6316&amp;" "&amp;O6316</f>
        <v>61100 2 1520</v>
      </c>
    </row>
    <row r="6317" customFormat="false" ht="11.25" hidden="false" customHeight="true" outlineLevel="0" collapsed="false">
      <c r="K6317" s="0" t="n">
        <v>2015</v>
      </c>
      <c r="L6317" s="0" t="n">
        <v>126</v>
      </c>
      <c r="M6317" s="0" t="n">
        <v>2</v>
      </c>
      <c r="N6317" s="0" t="n">
        <v>61210</v>
      </c>
      <c r="O6317" s="0" t="n">
        <v>1120</v>
      </c>
      <c r="P6317" s="346" t="n">
        <v>4.32</v>
      </c>
      <c r="Q6317" s="346" t="str">
        <f aca="false">N6317&amp;" "&amp;O6317</f>
        <v>61210 1120</v>
      </c>
      <c r="R6317" s="346" t="str">
        <f aca="false">N6317&amp;" "&amp;M6317&amp;" "&amp;O6317</f>
        <v>61210 2 1120</v>
      </c>
    </row>
    <row r="6318" customFormat="false" ht="11.25" hidden="false" customHeight="true" outlineLevel="0" collapsed="false">
      <c r="K6318" s="0" t="n">
        <v>2015</v>
      </c>
      <c r="L6318" s="0" t="n">
        <v>126</v>
      </c>
      <c r="M6318" s="0" t="n">
        <v>2</v>
      </c>
      <c r="N6318" s="0" t="n">
        <v>61210</v>
      </c>
      <c r="O6318" s="0" t="n">
        <v>1150</v>
      </c>
      <c r="P6318" s="346" t="n">
        <v>0.64</v>
      </c>
      <c r="Q6318" s="346" t="str">
        <f aca="false">N6318&amp;" "&amp;O6318</f>
        <v>61210 1150</v>
      </c>
      <c r="R6318" s="346" t="str">
        <f aca="false">N6318&amp;" "&amp;M6318&amp;" "&amp;O6318</f>
        <v>61210 2 1150</v>
      </c>
    </row>
    <row r="6319" customFormat="false" ht="11.25" hidden="false" customHeight="true" outlineLevel="0" collapsed="false">
      <c r="K6319" s="0" t="n">
        <v>2015</v>
      </c>
      <c r="L6319" s="0" t="n">
        <v>126</v>
      </c>
      <c r="M6319" s="0" t="n">
        <v>2</v>
      </c>
      <c r="N6319" s="0" t="n">
        <v>61310</v>
      </c>
      <c r="O6319" s="0" t="n">
        <v>1150</v>
      </c>
      <c r="P6319" s="346" t="n">
        <v>1.23</v>
      </c>
      <c r="Q6319" s="346" t="str">
        <f aca="false">N6319&amp;" "&amp;O6319</f>
        <v>61310 1150</v>
      </c>
      <c r="R6319" s="346" t="str">
        <f aca="false">N6319&amp;" "&amp;M6319&amp;" "&amp;O6319</f>
        <v>61310 2 1150</v>
      </c>
    </row>
    <row r="6320" customFormat="false" ht="11.25" hidden="false" customHeight="true" outlineLevel="0" collapsed="false">
      <c r="K6320" s="0" t="n">
        <v>2015</v>
      </c>
      <c r="L6320" s="0" t="n">
        <v>126</v>
      </c>
      <c r="M6320" s="0" t="n">
        <v>2</v>
      </c>
      <c r="N6320" s="0" t="n">
        <v>61320</v>
      </c>
      <c r="O6320" s="0" t="n">
        <v>1122</v>
      </c>
      <c r="P6320" s="346" t="n">
        <v>3.66</v>
      </c>
      <c r="Q6320" s="346" t="str">
        <f aca="false">N6320&amp;" "&amp;O6320</f>
        <v>61320 1122</v>
      </c>
      <c r="R6320" s="346" t="str">
        <f aca="false">N6320&amp;" "&amp;M6320&amp;" "&amp;O6320</f>
        <v>61320 2 1122</v>
      </c>
    </row>
    <row r="6321" customFormat="false" ht="11.25" hidden="false" customHeight="true" outlineLevel="0" collapsed="false">
      <c r="K6321" s="0" t="n">
        <v>2015</v>
      </c>
      <c r="L6321" s="0" t="n">
        <v>126</v>
      </c>
      <c r="M6321" s="0" t="n">
        <v>2</v>
      </c>
      <c r="N6321" s="0" t="n">
        <v>61320</v>
      </c>
      <c r="O6321" s="0" t="n">
        <v>1140</v>
      </c>
      <c r="P6321" s="346" t="n">
        <v>2.16</v>
      </c>
      <c r="Q6321" s="346" t="str">
        <f aca="false">N6321&amp;" "&amp;O6321</f>
        <v>61320 1140</v>
      </c>
      <c r="R6321" s="346" t="str">
        <f aca="false">N6321&amp;" "&amp;M6321&amp;" "&amp;O6321</f>
        <v>61320 2 1140</v>
      </c>
    </row>
    <row r="6322" customFormat="false" ht="11.25" hidden="false" customHeight="true" outlineLevel="0" collapsed="false">
      <c r="K6322" s="0" t="n">
        <v>2015</v>
      </c>
      <c r="L6322" s="0" t="n">
        <v>126</v>
      </c>
      <c r="M6322" s="0" t="n">
        <v>2</v>
      </c>
      <c r="N6322" s="0" t="n">
        <v>61410</v>
      </c>
      <c r="O6322" s="0" t="n">
        <v>1126</v>
      </c>
      <c r="P6322" s="346" t="n">
        <v>3.41</v>
      </c>
      <c r="Q6322" s="346" t="str">
        <f aca="false">N6322&amp;" "&amp;O6322</f>
        <v>61410 1126</v>
      </c>
      <c r="R6322" s="346" t="str">
        <f aca="false">N6322&amp;" "&amp;M6322&amp;" "&amp;O6322</f>
        <v>61410 2 1126</v>
      </c>
    </row>
    <row r="6323" customFormat="false" ht="11.25" hidden="false" customHeight="true" outlineLevel="0" collapsed="false">
      <c r="K6323" s="0" t="n">
        <v>2015</v>
      </c>
      <c r="L6323" s="0" t="n">
        <v>126</v>
      </c>
      <c r="M6323" s="0" t="n">
        <v>2</v>
      </c>
      <c r="N6323" s="0" t="n">
        <v>61410</v>
      </c>
      <c r="O6323" s="0" t="n">
        <v>1127</v>
      </c>
      <c r="P6323" s="346" t="n">
        <v>2.66</v>
      </c>
      <c r="Q6323" s="346" t="str">
        <f aca="false">N6323&amp;" "&amp;O6323</f>
        <v>61410 1127</v>
      </c>
      <c r="R6323" s="346" t="str">
        <f aca="false">N6323&amp;" "&amp;M6323&amp;" "&amp;O6323</f>
        <v>61410 2 1127</v>
      </c>
    </row>
    <row r="6324" customFormat="false" ht="11.25" hidden="false" customHeight="true" outlineLevel="0" collapsed="false">
      <c r="K6324" s="0" t="n">
        <v>2015</v>
      </c>
      <c r="L6324" s="0" t="n">
        <v>126</v>
      </c>
      <c r="M6324" s="0" t="n">
        <v>2</v>
      </c>
      <c r="N6324" s="0" t="n">
        <v>61410</v>
      </c>
      <c r="O6324" s="0" t="n">
        <v>1150</v>
      </c>
      <c r="P6324" s="346" t="n">
        <v>7.32</v>
      </c>
      <c r="Q6324" s="346" t="str">
        <f aca="false">N6324&amp;" "&amp;O6324</f>
        <v>61410 1150</v>
      </c>
      <c r="R6324" s="346" t="str">
        <f aca="false">N6324&amp;" "&amp;M6324&amp;" "&amp;O6324</f>
        <v>61410 2 1150</v>
      </c>
    </row>
    <row r="6325" customFormat="false" ht="11.25" hidden="false" customHeight="true" outlineLevel="0" collapsed="false">
      <c r="K6325" s="0" t="n">
        <v>2015</v>
      </c>
      <c r="L6325" s="0" t="n">
        <v>126</v>
      </c>
      <c r="M6325" s="0" t="n">
        <v>3</v>
      </c>
      <c r="N6325" s="0" t="n">
        <v>61100</v>
      </c>
      <c r="O6325" s="0" t="n">
        <v>1120</v>
      </c>
      <c r="P6325" s="346" t="n">
        <v>77.87</v>
      </c>
      <c r="Q6325" s="346" t="str">
        <f aca="false">N6325&amp;" "&amp;O6325</f>
        <v>61100 1120</v>
      </c>
      <c r="R6325" s="346" t="str">
        <f aca="false">N6325&amp;" "&amp;M6325&amp;" "&amp;O6325</f>
        <v>61100 3 1120</v>
      </c>
    </row>
    <row r="6326" customFormat="false" ht="11.25" hidden="false" customHeight="true" outlineLevel="0" collapsed="false">
      <c r="K6326" s="0" t="n">
        <v>2015</v>
      </c>
      <c r="L6326" s="0" t="n">
        <v>126</v>
      </c>
      <c r="M6326" s="0" t="n">
        <v>3</v>
      </c>
      <c r="N6326" s="0" t="n">
        <v>61100</v>
      </c>
      <c r="O6326" s="0" t="n">
        <v>1151</v>
      </c>
      <c r="P6326" s="346" t="n">
        <v>9.41</v>
      </c>
      <c r="Q6326" s="346" t="str">
        <f aca="false">N6326&amp;" "&amp;O6326</f>
        <v>61100 1151</v>
      </c>
      <c r="R6326" s="346" t="str">
        <f aca="false">N6326&amp;" "&amp;M6326&amp;" "&amp;O6326</f>
        <v>61100 3 1151</v>
      </c>
    </row>
    <row r="6327" customFormat="false" ht="11.25" hidden="false" customHeight="true" outlineLevel="0" collapsed="false">
      <c r="K6327" s="0" t="n">
        <v>2015</v>
      </c>
      <c r="L6327" s="0" t="n">
        <v>126</v>
      </c>
      <c r="M6327" s="0" t="n">
        <v>3</v>
      </c>
      <c r="N6327" s="0" t="n">
        <v>61100</v>
      </c>
      <c r="O6327" s="0" t="n">
        <v>1520</v>
      </c>
      <c r="P6327" s="346" t="n">
        <v>4.42</v>
      </c>
      <c r="Q6327" s="346" t="str">
        <f aca="false">N6327&amp;" "&amp;O6327</f>
        <v>61100 1520</v>
      </c>
      <c r="R6327" s="346" t="str">
        <f aca="false">N6327&amp;" "&amp;M6327&amp;" "&amp;O6327</f>
        <v>61100 3 1520</v>
      </c>
    </row>
    <row r="6328" customFormat="false" ht="11.25" hidden="false" customHeight="true" outlineLevel="0" collapsed="false">
      <c r="K6328" s="0" t="n">
        <v>2015</v>
      </c>
      <c r="L6328" s="0" t="n">
        <v>126</v>
      </c>
      <c r="M6328" s="0" t="n">
        <v>3</v>
      </c>
      <c r="N6328" s="0" t="n">
        <v>61210</v>
      </c>
      <c r="O6328" s="0" t="n">
        <v>1120</v>
      </c>
      <c r="P6328" s="346" t="n">
        <v>3.68</v>
      </c>
      <c r="Q6328" s="346" t="str">
        <f aca="false">N6328&amp;" "&amp;O6328</f>
        <v>61210 1120</v>
      </c>
      <c r="R6328" s="346" t="str">
        <f aca="false">N6328&amp;" "&amp;M6328&amp;" "&amp;O6328</f>
        <v>61210 3 1120</v>
      </c>
    </row>
    <row r="6329" customFormat="false" ht="11.25" hidden="false" customHeight="true" outlineLevel="0" collapsed="false">
      <c r="K6329" s="0" t="n">
        <v>2015</v>
      </c>
      <c r="L6329" s="0" t="n">
        <v>126</v>
      </c>
      <c r="M6329" s="0" t="n">
        <v>3</v>
      </c>
      <c r="N6329" s="0" t="n">
        <v>61210</v>
      </c>
      <c r="O6329" s="0" t="n">
        <v>1150</v>
      </c>
      <c r="P6329" s="346" t="n">
        <v>1.34</v>
      </c>
      <c r="Q6329" s="346" t="str">
        <f aca="false">N6329&amp;" "&amp;O6329</f>
        <v>61210 1150</v>
      </c>
      <c r="R6329" s="346" t="str">
        <f aca="false">N6329&amp;" "&amp;M6329&amp;" "&amp;O6329</f>
        <v>61210 3 1150</v>
      </c>
    </row>
    <row r="6330" customFormat="false" ht="11.25" hidden="false" customHeight="true" outlineLevel="0" collapsed="false">
      <c r="K6330" s="0" t="n">
        <v>2015</v>
      </c>
      <c r="L6330" s="0" t="n">
        <v>126</v>
      </c>
      <c r="M6330" s="0" t="n">
        <v>3</v>
      </c>
      <c r="N6330" s="0" t="n">
        <v>61210</v>
      </c>
      <c r="O6330" s="0" t="n">
        <v>1520</v>
      </c>
      <c r="P6330" s="346" t="n">
        <v>0.11</v>
      </c>
      <c r="Q6330" s="346" t="str">
        <f aca="false">N6330&amp;" "&amp;O6330</f>
        <v>61210 1520</v>
      </c>
      <c r="R6330" s="346" t="str">
        <f aca="false">N6330&amp;" "&amp;M6330&amp;" "&amp;O6330</f>
        <v>61210 3 1520</v>
      </c>
    </row>
    <row r="6331" customFormat="false" ht="11.25" hidden="false" customHeight="true" outlineLevel="0" collapsed="false">
      <c r="K6331" s="0" t="n">
        <v>2015</v>
      </c>
      <c r="L6331" s="0" t="n">
        <v>126</v>
      </c>
      <c r="M6331" s="0" t="n">
        <v>3</v>
      </c>
      <c r="N6331" s="0" t="n">
        <v>61230</v>
      </c>
      <c r="O6331" s="0" t="n">
        <v>1120</v>
      </c>
      <c r="P6331" s="346" t="n">
        <v>0.07</v>
      </c>
      <c r="Q6331" s="346" t="str">
        <f aca="false">N6331&amp;" "&amp;O6331</f>
        <v>61230 1120</v>
      </c>
      <c r="R6331" s="346" t="str">
        <f aca="false">N6331&amp;" "&amp;M6331&amp;" "&amp;O6331</f>
        <v>61230 3 1120</v>
      </c>
    </row>
    <row r="6332" customFormat="false" ht="11.25" hidden="false" customHeight="true" outlineLevel="0" collapsed="false">
      <c r="K6332" s="0" t="n">
        <v>2015</v>
      </c>
      <c r="L6332" s="0" t="n">
        <v>126</v>
      </c>
      <c r="M6332" s="0" t="n">
        <v>3</v>
      </c>
      <c r="N6332" s="0" t="n">
        <v>61310</v>
      </c>
      <c r="O6332" s="0" t="n">
        <v>1110</v>
      </c>
      <c r="P6332" s="346" t="n">
        <v>2.63</v>
      </c>
      <c r="Q6332" s="346" t="str">
        <f aca="false">N6332&amp;" "&amp;O6332</f>
        <v>61310 1110</v>
      </c>
      <c r="R6332" s="346" t="str">
        <f aca="false">N6332&amp;" "&amp;M6332&amp;" "&amp;O6332</f>
        <v>61310 3 1110</v>
      </c>
    </row>
    <row r="6333" customFormat="false" ht="11.25" hidden="false" customHeight="true" outlineLevel="0" collapsed="false">
      <c r="K6333" s="0" t="n">
        <v>2015</v>
      </c>
      <c r="L6333" s="0" t="n">
        <v>126</v>
      </c>
      <c r="M6333" s="0" t="n">
        <v>3</v>
      </c>
      <c r="N6333" s="0" t="n">
        <v>61310</v>
      </c>
      <c r="O6333" s="0" t="n">
        <v>1150</v>
      </c>
      <c r="P6333" s="346" t="n">
        <v>0.91</v>
      </c>
      <c r="Q6333" s="346" t="str">
        <f aca="false">N6333&amp;" "&amp;O6333</f>
        <v>61310 1150</v>
      </c>
      <c r="R6333" s="346" t="str">
        <f aca="false">N6333&amp;" "&amp;M6333&amp;" "&amp;O6333</f>
        <v>61310 3 1150</v>
      </c>
    </row>
    <row r="6334" customFormat="false" ht="11.25" hidden="false" customHeight="true" outlineLevel="0" collapsed="false">
      <c r="K6334" s="0" t="n">
        <v>2015</v>
      </c>
      <c r="L6334" s="0" t="n">
        <v>126</v>
      </c>
      <c r="M6334" s="0" t="n">
        <v>3</v>
      </c>
      <c r="N6334" s="0" t="n">
        <v>61320</v>
      </c>
      <c r="O6334" s="0" t="n">
        <v>1122</v>
      </c>
      <c r="P6334" s="346" t="n">
        <v>1.34</v>
      </c>
      <c r="Q6334" s="346" t="str">
        <f aca="false">N6334&amp;" "&amp;O6334</f>
        <v>61320 1122</v>
      </c>
      <c r="R6334" s="346" t="str">
        <f aca="false">N6334&amp;" "&amp;M6334&amp;" "&amp;O6334</f>
        <v>61320 3 1122</v>
      </c>
    </row>
    <row r="6335" customFormat="false" ht="11.25" hidden="false" customHeight="true" outlineLevel="0" collapsed="false">
      <c r="K6335" s="0" t="n">
        <v>2015</v>
      </c>
      <c r="L6335" s="0" t="n">
        <v>126</v>
      </c>
      <c r="M6335" s="0" t="n">
        <v>3</v>
      </c>
      <c r="N6335" s="0" t="n">
        <v>61320</v>
      </c>
      <c r="O6335" s="0" t="n">
        <v>1140</v>
      </c>
      <c r="P6335" s="346" t="n">
        <v>1.34</v>
      </c>
      <c r="Q6335" s="346" t="str">
        <f aca="false">N6335&amp;" "&amp;O6335</f>
        <v>61320 1140</v>
      </c>
      <c r="R6335" s="346" t="str">
        <f aca="false">N6335&amp;" "&amp;M6335&amp;" "&amp;O6335</f>
        <v>61320 3 1140</v>
      </c>
    </row>
    <row r="6336" customFormat="false" ht="11.25" hidden="false" customHeight="true" outlineLevel="0" collapsed="false">
      <c r="K6336" s="0" t="n">
        <v>2015</v>
      </c>
      <c r="L6336" s="0" t="n">
        <v>126</v>
      </c>
      <c r="M6336" s="0" t="n">
        <v>3</v>
      </c>
      <c r="N6336" s="0" t="n">
        <v>61410</v>
      </c>
      <c r="O6336" s="0" t="n">
        <v>1126</v>
      </c>
      <c r="P6336" s="346" t="n">
        <v>1.34</v>
      </c>
      <c r="Q6336" s="346" t="str">
        <f aca="false">N6336&amp;" "&amp;O6336</f>
        <v>61410 1126</v>
      </c>
      <c r="R6336" s="346" t="str">
        <f aca="false">N6336&amp;" "&amp;M6336&amp;" "&amp;O6336</f>
        <v>61410 3 1126</v>
      </c>
    </row>
    <row r="6337" customFormat="false" ht="11.25" hidden="false" customHeight="true" outlineLevel="0" collapsed="false">
      <c r="K6337" s="0" t="n">
        <v>2015</v>
      </c>
      <c r="L6337" s="0" t="n">
        <v>126</v>
      </c>
      <c r="M6337" s="0" t="n">
        <v>3</v>
      </c>
      <c r="N6337" s="0" t="n">
        <v>61410</v>
      </c>
      <c r="O6337" s="0" t="n">
        <v>1127</v>
      </c>
      <c r="P6337" s="346" t="n">
        <v>2.34</v>
      </c>
      <c r="Q6337" s="346" t="str">
        <f aca="false">N6337&amp;" "&amp;O6337</f>
        <v>61410 1127</v>
      </c>
      <c r="R6337" s="346" t="str">
        <f aca="false">N6337&amp;" "&amp;M6337&amp;" "&amp;O6337</f>
        <v>61410 3 1127</v>
      </c>
    </row>
    <row r="6338" customFormat="false" ht="11.25" hidden="false" customHeight="true" outlineLevel="0" collapsed="false">
      <c r="K6338" s="0" t="n">
        <v>2015</v>
      </c>
      <c r="L6338" s="0" t="n">
        <v>126</v>
      </c>
      <c r="M6338" s="0" t="n">
        <v>3</v>
      </c>
      <c r="N6338" s="0" t="n">
        <v>61410</v>
      </c>
      <c r="O6338" s="0" t="n">
        <v>1150</v>
      </c>
      <c r="P6338" s="346" t="n">
        <v>3.68</v>
      </c>
      <c r="Q6338" s="346" t="str">
        <f aca="false">N6338&amp;" "&amp;O6338</f>
        <v>61410 1150</v>
      </c>
      <c r="R6338" s="346" t="str">
        <f aca="false">N6338&amp;" "&amp;M6338&amp;" "&amp;O6338</f>
        <v>61410 3 1150</v>
      </c>
    </row>
    <row r="6339" customFormat="false" ht="11.25" hidden="false" customHeight="true" outlineLevel="0" collapsed="false">
      <c r="K6339" s="0" t="n">
        <v>2015</v>
      </c>
      <c r="L6339" s="0" t="n">
        <v>126</v>
      </c>
      <c r="M6339" s="0" t="n">
        <v>9</v>
      </c>
      <c r="N6339" s="0" t="n">
        <v>61100</v>
      </c>
      <c r="O6339" s="0" t="n">
        <v>1120</v>
      </c>
      <c r="P6339" s="346" t="n">
        <v>33.4</v>
      </c>
      <c r="Q6339" s="346" t="str">
        <f aca="false">N6339&amp;" "&amp;O6339</f>
        <v>61100 1120</v>
      </c>
      <c r="R6339" s="346" t="str">
        <f aca="false">N6339&amp;" "&amp;M6339&amp;" "&amp;O6339</f>
        <v>61100 9 1120</v>
      </c>
    </row>
    <row r="6340" customFormat="false" ht="11.25" hidden="false" customHeight="true" outlineLevel="0" collapsed="false">
      <c r="K6340" s="0" t="n">
        <v>2015</v>
      </c>
      <c r="L6340" s="0" t="n">
        <v>126</v>
      </c>
      <c r="M6340" s="0" t="n">
        <v>9</v>
      </c>
      <c r="N6340" s="0" t="n">
        <v>61100</v>
      </c>
      <c r="O6340" s="0" t="n">
        <v>1140</v>
      </c>
      <c r="P6340" s="346" t="n">
        <v>0.49</v>
      </c>
      <c r="Q6340" s="346" t="str">
        <f aca="false">N6340&amp;" "&amp;O6340</f>
        <v>61100 1140</v>
      </c>
      <c r="R6340" s="346" t="str">
        <f aca="false">N6340&amp;" "&amp;M6340&amp;" "&amp;O6340</f>
        <v>61100 9 1140</v>
      </c>
    </row>
    <row r="6341" customFormat="false" ht="11.25" hidden="false" customHeight="true" outlineLevel="0" collapsed="false">
      <c r="K6341" s="0" t="n">
        <v>2015</v>
      </c>
      <c r="L6341" s="0" t="n">
        <v>126</v>
      </c>
      <c r="M6341" s="0" t="n">
        <v>9</v>
      </c>
      <c r="N6341" s="0" t="n">
        <v>61100</v>
      </c>
      <c r="O6341" s="0" t="n">
        <v>1150</v>
      </c>
      <c r="P6341" s="346" t="n">
        <v>0.04</v>
      </c>
      <c r="Q6341" s="346" t="str">
        <f aca="false">N6341&amp;" "&amp;O6341</f>
        <v>61100 1150</v>
      </c>
      <c r="R6341" s="346" t="str">
        <f aca="false">N6341&amp;" "&amp;M6341&amp;" "&amp;O6341</f>
        <v>61100 9 1150</v>
      </c>
    </row>
    <row r="6342" customFormat="false" ht="11.25" hidden="false" customHeight="true" outlineLevel="0" collapsed="false">
      <c r="K6342" s="0" t="n">
        <v>2015</v>
      </c>
      <c r="L6342" s="0" t="n">
        <v>126</v>
      </c>
      <c r="M6342" s="0" t="n">
        <v>9</v>
      </c>
      <c r="N6342" s="0" t="n">
        <v>61100</v>
      </c>
      <c r="O6342" s="0" t="n">
        <v>1151</v>
      </c>
      <c r="P6342" s="346" t="n">
        <v>6</v>
      </c>
      <c r="Q6342" s="346" t="str">
        <f aca="false">N6342&amp;" "&amp;O6342</f>
        <v>61100 1151</v>
      </c>
      <c r="R6342" s="346" t="str">
        <f aca="false">N6342&amp;" "&amp;M6342&amp;" "&amp;O6342</f>
        <v>61100 9 1151</v>
      </c>
    </row>
    <row r="6343" customFormat="false" ht="11.25" hidden="false" customHeight="true" outlineLevel="0" collapsed="false">
      <c r="K6343" s="0" t="n">
        <v>2015</v>
      </c>
      <c r="L6343" s="0" t="n">
        <v>126</v>
      </c>
      <c r="M6343" s="0" t="n">
        <v>9</v>
      </c>
      <c r="N6343" s="0" t="n">
        <v>61100</v>
      </c>
      <c r="O6343" s="0" t="n">
        <v>1520</v>
      </c>
      <c r="P6343" s="346" t="n">
        <v>1.5</v>
      </c>
      <c r="Q6343" s="346" t="str">
        <f aca="false">N6343&amp;" "&amp;O6343</f>
        <v>61100 1520</v>
      </c>
      <c r="R6343" s="346" t="str">
        <f aca="false">N6343&amp;" "&amp;M6343&amp;" "&amp;O6343</f>
        <v>61100 9 1520</v>
      </c>
    </row>
    <row r="6344" customFormat="false" ht="11.25" hidden="false" customHeight="true" outlineLevel="0" collapsed="false">
      <c r="K6344" s="0" t="n">
        <v>2015</v>
      </c>
      <c r="L6344" s="0" t="n">
        <v>126</v>
      </c>
      <c r="M6344" s="0" t="n">
        <v>9</v>
      </c>
      <c r="N6344" s="0" t="n">
        <v>61310</v>
      </c>
      <c r="O6344" s="0" t="n">
        <v>1110</v>
      </c>
      <c r="P6344" s="346" t="n">
        <v>3</v>
      </c>
      <c r="Q6344" s="346" t="str">
        <f aca="false">N6344&amp;" "&amp;O6344</f>
        <v>61310 1110</v>
      </c>
      <c r="R6344" s="346" t="str">
        <f aca="false">N6344&amp;" "&amp;M6344&amp;" "&amp;O6344</f>
        <v>61310 9 1110</v>
      </c>
    </row>
    <row r="6345" customFormat="false" ht="11.25" hidden="false" customHeight="true" outlineLevel="0" collapsed="false">
      <c r="K6345" s="0" t="n">
        <v>2015</v>
      </c>
      <c r="L6345" s="0" t="n">
        <v>126</v>
      </c>
      <c r="M6345" s="0" t="n">
        <v>9</v>
      </c>
      <c r="N6345" s="0" t="n">
        <v>61310</v>
      </c>
      <c r="O6345" s="0" t="n">
        <v>1150</v>
      </c>
      <c r="P6345" s="346" t="n">
        <v>3</v>
      </c>
      <c r="Q6345" s="346" t="str">
        <f aca="false">N6345&amp;" "&amp;O6345</f>
        <v>61310 1150</v>
      </c>
      <c r="R6345" s="346" t="str">
        <f aca="false">N6345&amp;" "&amp;M6345&amp;" "&amp;O6345</f>
        <v>61310 9 1150</v>
      </c>
    </row>
    <row r="6346" customFormat="false" ht="11.25" hidden="false" customHeight="true" outlineLevel="0" collapsed="false">
      <c r="K6346" s="0" t="n">
        <v>2015</v>
      </c>
      <c r="L6346" s="0" t="n">
        <v>126</v>
      </c>
      <c r="M6346" s="0" t="n">
        <v>9</v>
      </c>
      <c r="N6346" s="0" t="n">
        <v>62100</v>
      </c>
      <c r="O6346" s="0" t="n">
        <v>1111</v>
      </c>
      <c r="P6346" s="346" t="n">
        <v>6</v>
      </c>
      <c r="Q6346" s="346" t="str">
        <f aca="false">N6346&amp;" "&amp;O6346</f>
        <v>62100 1111</v>
      </c>
      <c r="R6346" s="346" t="str">
        <f aca="false">N6346&amp;" "&amp;M6346&amp;" "&amp;O6346</f>
        <v>62100 9 1111</v>
      </c>
    </row>
    <row r="6347" customFormat="false" ht="11.25" hidden="false" customHeight="true" outlineLevel="0" collapsed="false">
      <c r="K6347" s="0" t="n">
        <v>2015</v>
      </c>
      <c r="L6347" s="0" t="n">
        <v>126</v>
      </c>
      <c r="M6347" s="0" t="n">
        <v>9</v>
      </c>
      <c r="N6347" s="0" t="n">
        <v>62100</v>
      </c>
      <c r="O6347" s="0" t="n">
        <v>1112</v>
      </c>
      <c r="P6347" s="346" t="n">
        <v>1</v>
      </c>
      <c r="Q6347" s="346" t="str">
        <f aca="false">N6347&amp;" "&amp;O6347</f>
        <v>62100 1112</v>
      </c>
      <c r="R6347" s="346" t="str">
        <f aca="false">N6347&amp;" "&amp;M6347&amp;" "&amp;O6347</f>
        <v>62100 9 1112</v>
      </c>
    </row>
    <row r="6348" customFormat="false" ht="11.25" hidden="false" customHeight="true" outlineLevel="0" collapsed="false">
      <c r="K6348" s="0" t="n">
        <v>2015</v>
      </c>
      <c r="L6348" s="0" t="n">
        <v>126</v>
      </c>
      <c r="M6348" s="0" t="n">
        <v>9</v>
      </c>
      <c r="N6348" s="0" t="n">
        <v>62100</v>
      </c>
      <c r="O6348" s="0" t="n">
        <v>1130</v>
      </c>
      <c r="P6348" s="346" t="n">
        <v>1.23</v>
      </c>
      <c r="Q6348" s="346" t="str">
        <f aca="false">N6348&amp;" "&amp;O6348</f>
        <v>62100 1130</v>
      </c>
      <c r="R6348" s="346" t="str">
        <f aca="false">N6348&amp;" "&amp;M6348&amp;" "&amp;O6348</f>
        <v>62100 9 1130</v>
      </c>
    </row>
    <row r="6349" customFormat="false" ht="11.25" hidden="false" customHeight="true" outlineLevel="0" collapsed="false">
      <c r="K6349" s="0" t="n">
        <v>2015</v>
      </c>
      <c r="L6349" s="0" t="n">
        <v>126</v>
      </c>
      <c r="M6349" s="0" t="n">
        <v>9</v>
      </c>
      <c r="N6349" s="0" t="n">
        <v>62100</v>
      </c>
      <c r="O6349" s="0" t="n">
        <v>1140</v>
      </c>
      <c r="P6349" s="346" t="n">
        <v>0.3</v>
      </c>
      <c r="Q6349" s="346" t="str">
        <f aca="false">N6349&amp;" "&amp;O6349</f>
        <v>62100 1140</v>
      </c>
      <c r="R6349" s="346" t="str">
        <f aca="false">N6349&amp;" "&amp;M6349&amp;" "&amp;O6349</f>
        <v>62100 9 1140</v>
      </c>
    </row>
    <row r="6350" customFormat="false" ht="11.25" hidden="false" customHeight="true" outlineLevel="0" collapsed="false">
      <c r="K6350" s="0" t="n">
        <v>2015</v>
      </c>
      <c r="L6350" s="0" t="n">
        <v>126</v>
      </c>
      <c r="M6350" s="0" t="n">
        <v>9</v>
      </c>
      <c r="N6350" s="0" t="n">
        <v>62100</v>
      </c>
      <c r="O6350" s="0" t="n">
        <v>1150</v>
      </c>
      <c r="P6350" s="346" t="n">
        <v>2.88</v>
      </c>
      <c r="Q6350" s="346" t="str">
        <f aca="false">N6350&amp;" "&amp;O6350</f>
        <v>62100 1150</v>
      </c>
      <c r="R6350" s="346" t="str">
        <f aca="false">N6350&amp;" "&amp;M6350&amp;" "&amp;O6350</f>
        <v>62100 9 1150</v>
      </c>
    </row>
    <row r="6351" customFormat="false" ht="11.25" hidden="false" customHeight="true" outlineLevel="0" collapsed="false">
      <c r="K6351" s="0" t="n">
        <v>2015</v>
      </c>
      <c r="L6351" s="0" t="n">
        <v>126</v>
      </c>
      <c r="M6351" s="0" t="n">
        <v>9</v>
      </c>
      <c r="N6351" s="0" t="n">
        <v>62200</v>
      </c>
      <c r="O6351" s="0" t="n">
        <v>1130</v>
      </c>
      <c r="P6351" s="346" t="n">
        <v>0.75</v>
      </c>
      <c r="Q6351" s="346" t="str">
        <f aca="false">N6351&amp;" "&amp;O6351</f>
        <v>62200 1130</v>
      </c>
      <c r="R6351" s="346" t="str">
        <f aca="false">N6351&amp;" "&amp;M6351&amp;" "&amp;O6351</f>
        <v>62200 9 1130</v>
      </c>
    </row>
    <row r="6352" customFormat="false" ht="11.25" hidden="false" customHeight="true" outlineLevel="0" collapsed="false">
      <c r="K6352" s="0" t="n">
        <v>2015</v>
      </c>
      <c r="L6352" s="0" t="n">
        <v>126</v>
      </c>
      <c r="M6352" s="0" t="n">
        <v>9</v>
      </c>
      <c r="N6352" s="0" t="n">
        <v>62200</v>
      </c>
      <c r="O6352" s="0" t="n">
        <v>1131</v>
      </c>
      <c r="P6352" s="346" t="n">
        <v>4</v>
      </c>
      <c r="Q6352" s="346" t="str">
        <f aca="false">N6352&amp;" "&amp;O6352</f>
        <v>62200 1131</v>
      </c>
      <c r="R6352" s="346" t="str">
        <f aca="false">N6352&amp;" "&amp;M6352&amp;" "&amp;O6352</f>
        <v>62200 9 1131</v>
      </c>
    </row>
    <row r="6353" customFormat="false" ht="11.25" hidden="false" customHeight="true" outlineLevel="0" collapsed="false">
      <c r="K6353" s="0" t="n">
        <v>2015</v>
      </c>
      <c r="L6353" s="0" t="n">
        <v>126</v>
      </c>
      <c r="M6353" s="0" t="n">
        <v>9</v>
      </c>
      <c r="N6353" s="0" t="n">
        <v>62200</v>
      </c>
      <c r="O6353" s="0" t="n">
        <v>1132</v>
      </c>
      <c r="P6353" s="346" t="n">
        <v>1.6</v>
      </c>
      <c r="Q6353" s="346" t="str">
        <f aca="false">N6353&amp;" "&amp;O6353</f>
        <v>62200 1132</v>
      </c>
      <c r="R6353" s="346" t="str">
        <f aca="false">N6353&amp;" "&amp;M6353&amp;" "&amp;O6353</f>
        <v>62200 9 1132</v>
      </c>
    </row>
    <row r="6354" customFormat="false" ht="11.25" hidden="false" customHeight="true" outlineLevel="0" collapsed="false">
      <c r="K6354" s="0" t="n">
        <v>2015</v>
      </c>
      <c r="L6354" s="0" t="n">
        <v>126</v>
      </c>
      <c r="M6354" s="0" t="n">
        <v>9</v>
      </c>
      <c r="N6354" s="0" t="n">
        <v>62200</v>
      </c>
      <c r="O6354" s="0" t="n">
        <v>1134</v>
      </c>
      <c r="P6354" s="346" t="n">
        <v>2</v>
      </c>
      <c r="Q6354" s="346" t="str">
        <f aca="false">N6354&amp;" "&amp;O6354</f>
        <v>62200 1134</v>
      </c>
      <c r="R6354" s="346" t="str">
        <f aca="false">N6354&amp;" "&amp;M6354&amp;" "&amp;O6354</f>
        <v>62200 9 1134</v>
      </c>
    </row>
    <row r="6355" customFormat="false" ht="11.25" hidden="false" customHeight="true" outlineLevel="0" collapsed="false">
      <c r="K6355" s="0" t="n">
        <v>2015</v>
      </c>
      <c r="L6355" s="0" t="n">
        <v>126</v>
      </c>
      <c r="M6355" s="0" t="n">
        <v>9</v>
      </c>
      <c r="N6355" s="0" t="n">
        <v>63000</v>
      </c>
      <c r="O6355" s="0" t="n">
        <v>1110</v>
      </c>
      <c r="P6355" s="346" t="n">
        <v>1</v>
      </c>
      <c r="Q6355" s="346" t="str">
        <f aca="false">N6355&amp;" "&amp;O6355</f>
        <v>63000 1110</v>
      </c>
      <c r="R6355" s="346" t="str">
        <f aca="false">N6355&amp;" "&amp;M6355&amp;" "&amp;O6355</f>
        <v>63000 9 1110</v>
      </c>
    </row>
    <row r="6356" customFormat="false" ht="11.25" hidden="false" customHeight="true" outlineLevel="0" collapsed="false">
      <c r="K6356" s="0" t="n">
        <v>2015</v>
      </c>
      <c r="L6356" s="0" t="n">
        <v>126</v>
      </c>
      <c r="M6356" s="0" t="n">
        <v>9</v>
      </c>
      <c r="N6356" s="0" t="n">
        <v>63000</v>
      </c>
      <c r="O6356" s="0" t="n">
        <v>1140</v>
      </c>
      <c r="P6356" s="346" t="n">
        <v>7.63</v>
      </c>
      <c r="Q6356" s="346" t="str">
        <f aca="false">N6356&amp;" "&amp;O6356</f>
        <v>63000 1140</v>
      </c>
      <c r="R6356" s="346" t="str">
        <f aca="false">N6356&amp;" "&amp;M6356&amp;" "&amp;O6356</f>
        <v>63000 9 1140</v>
      </c>
    </row>
    <row r="6357" customFormat="false" ht="11.25" hidden="false" customHeight="true" outlineLevel="0" collapsed="false">
      <c r="K6357" s="0" t="n">
        <v>2015</v>
      </c>
      <c r="L6357" s="0" t="n">
        <v>126</v>
      </c>
      <c r="M6357" s="0" t="n">
        <v>9</v>
      </c>
      <c r="N6357" s="0" t="n">
        <v>63000</v>
      </c>
      <c r="O6357" s="0" t="n">
        <v>1160</v>
      </c>
      <c r="P6357" s="346" t="n">
        <v>1</v>
      </c>
      <c r="Q6357" s="346" t="str">
        <f aca="false">N6357&amp;" "&amp;O6357</f>
        <v>63000 1160</v>
      </c>
      <c r="R6357" s="346" t="str">
        <f aca="false">N6357&amp;" "&amp;M6357&amp;" "&amp;O6357</f>
        <v>63000 9 1160</v>
      </c>
    </row>
    <row r="6358" customFormat="false" ht="11.25" hidden="false" customHeight="true" outlineLevel="0" collapsed="false">
      <c r="K6358" s="0" t="n">
        <v>2015</v>
      </c>
      <c r="L6358" s="0" t="n">
        <v>126</v>
      </c>
      <c r="M6358" s="0" t="n">
        <v>9</v>
      </c>
      <c r="N6358" s="0" t="n">
        <v>63000</v>
      </c>
      <c r="O6358" s="0" t="n">
        <v>1170</v>
      </c>
      <c r="P6358" s="346" t="n">
        <v>31.5</v>
      </c>
      <c r="Q6358" s="346" t="str">
        <f aca="false">N6358&amp;" "&amp;O6358</f>
        <v>63000 1170</v>
      </c>
      <c r="R6358" s="346" t="str">
        <f aca="false">N6358&amp;" "&amp;M6358&amp;" "&amp;O6358</f>
        <v>63000 9 1170</v>
      </c>
    </row>
    <row r="6359" customFormat="false" ht="11.25" hidden="false" customHeight="true" outlineLevel="0" collapsed="false">
      <c r="K6359" s="0" t="n">
        <v>2015</v>
      </c>
      <c r="L6359" s="0" t="n">
        <v>126</v>
      </c>
      <c r="M6359" s="0" t="n">
        <v>9</v>
      </c>
      <c r="N6359" s="0" t="n">
        <v>64000</v>
      </c>
      <c r="O6359" s="0" t="n">
        <v>1130</v>
      </c>
      <c r="P6359" s="346" t="n">
        <v>1</v>
      </c>
      <c r="Q6359" s="346" t="str">
        <f aca="false">N6359&amp;" "&amp;O6359</f>
        <v>64000 1130</v>
      </c>
      <c r="R6359" s="346" t="str">
        <f aca="false">N6359&amp;" "&amp;M6359&amp;" "&amp;O6359</f>
        <v>64000 9 1130</v>
      </c>
    </row>
    <row r="6360" customFormat="false" ht="11.25" hidden="false" customHeight="true" outlineLevel="0" collapsed="false">
      <c r="K6360" s="0" t="n">
        <v>2015</v>
      </c>
      <c r="L6360" s="0" t="n">
        <v>126</v>
      </c>
      <c r="M6360" s="0" t="n">
        <v>9</v>
      </c>
      <c r="N6360" s="0" t="n">
        <v>64000</v>
      </c>
      <c r="O6360" s="0" t="n">
        <v>1150</v>
      </c>
      <c r="P6360" s="346" t="n">
        <v>1</v>
      </c>
      <c r="Q6360" s="346" t="str">
        <f aca="false">N6360&amp;" "&amp;O6360</f>
        <v>64000 1150</v>
      </c>
      <c r="R6360" s="346" t="str">
        <f aca="false">N6360&amp;" "&amp;M6360&amp;" "&amp;O6360</f>
        <v>64000 9 1150</v>
      </c>
    </row>
    <row r="6361" customFormat="false" ht="11.25" hidden="false" customHeight="true" outlineLevel="0" collapsed="false">
      <c r="K6361" s="0" t="n">
        <v>2015</v>
      </c>
      <c r="L6361" s="0" t="n">
        <v>126</v>
      </c>
      <c r="M6361" s="0" t="n">
        <v>9</v>
      </c>
      <c r="N6361" s="0" t="n">
        <v>64000</v>
      </c>
      <c r="O6361" s="0" t="n">
        <v>1160</v>
      </c>
      <c r="P6361" s="346" t="n">
        <v>8</v>
      </c>
      <c r="Q6361" s="346" t="str">
        <f aca="false">N6361&amp;" "&amp;O6361</f>
        <v>64000 1160</v>
      </c>
      <c r="R6361" s="346" t="str">
        <f aca="false">N6361&amp;" "&amp;M6361&amp;" "&amp;O6361</f>
        <v>64000 9 1160</v>
      </c>
    </row>
    <row r="6362" customFormat="false" ht="11.25" hidden="false" customHeight="true" outlineLevel="0" collapsed="false">
      <c r="K6362" s="0" t="n">
        <v>2015</v>
      </c>
      <c r="L6362" s="0" t="n">
        <v>126</v>
      </c>
      <c r="M6362" s="0" t="n">
        <v>9</v>
      </c>
      <c r="N6362" s="0" t="n">
        <v>64000</v>
      </c>
      <c r="O6362" s="0" t="n">
        <v>1180</v>
      </c>
      <c r="P6362" s="346" t="n">
        <v>2.74</v>
      </c>
      <c r="Q6362" s="346" t="str">
        <f aca="false">N6362&amp;" "&amp;O6362</f>
        <v>64000 1180</v>
      </c>
      <c r="R6362" s="346" t="str">
        <f aca="false">N6362&amp;" "&amp;M6362&amp;" "&amp;O6362</f>
        <v>64000 9 1180</v>
      </c>
    </row>
    <row r="6363" customFormat="false" ht="11.25" hidden="false" customHeight="true" outlineLevel="0" collapsed="false">
      <c r="K6363" s="0" t="n">
        <v>2015</v>
      </c>
      <c r="L6363" s="0" t="n">
        <v>126</v>
      </c>
      <c r="M6363" s="0" t="n">
        <v>9</v>
      </c>
      <c r="N6363" s="0" t="n">
        <v>64000</v>
      </c>
      <c r="O6363" s="0" t="n">
        <v>1190</v>
      </c>
      <c r="P6363" s="346" t="n">
        <v>14.78</v>
      </c>
      <c r="Q6363" s="346" t="str">
        <f aca="false">N6363&amp;" "&amp;O6363</f>
        <v>64000 1190</v>
      </c>
      <c r="R6363" s="346" t="str">
        <f aca="false">N6363&amp;" "&amp;M6363&amp;" "&amp;O6363</f>
        <v>64000 9 1190</v>
      </c>
    </row>
    <row r="6364" customFormat="false" ht="11.25" hidden="false" customHeight="true" outlineLevel="0" collapsed="false">
      <c r="K6364" s="0" t="n">
        <v>2015</v>
      </c>
      <c r="L6364" s="0" t="n">
        <v>126</v>
      </c>
      <c r="M6364" s="0" t="n">
        <v>9</v>
      </c>
      <c r="N6364" s="0" t="n">
        <v>65000</v>
      </c>
      <c r="O6364" s="0" t="n">
        <v>1110</v>
      </c>
      <c r="P6364" s="346" t="n">
        <v>1</v>
      </c>
      <c r="Q6364" s="346" t="str">
        <f aca="false">N6364&amp;" "&amp;O6364</f>
        <v>65000 1110</v>
      </c>
      <c r="R6364" s="346" t="str">
        <f aca="false">N6364&amp;" "&amp;M6364&amp;" "&amp;O6364</f>
        <v>65000 9 1110</v>
      </c>
    </row>
    <row r="6365" customFormat="false" ht="11.25" hidden="false" customHeight="true" outlineLevel="0" collapsed="false">
      <c r="K6365" s="0" t="n">
        <v>2015</v>
      </c>
      <c r="L6365" s="0" t="n">
        <v>126</v>
      </c>
      <c r="M6365" s="0" t="n">
        <v>9</v>
      </c>
      <c r="N6365" s="0" t="n">
        <v>65000</v>
      </c>
      <c r="O6365" s="0" t="n">
        <v>1150</v>
      </c>
      <c r="P6365" s="346" t="n">
        <v>0.12</v>
      </c>
      <c r="Q6365" s="346" t="str">
        <f aca="false">N6365&amp;" "&amp;O6365</f>
        <v>65000 1150</v>
      </c>
      <c r="R6365" s="346" t="str">
        <f aca="false">N6365&amp;" "&amp;M6365&amp;" "&amp;O6365</f>
        <v>65000 9 1150</v>
      </c>
    </row>
    <row r="6366" customFormat="false" ht="11.25" hidden="false" customHeight="true" outlineLevel="0" collapsed="false">
      <c r="K6366" s="0" t="n">
        <v>2015</v>
      </c>
      <c r="L6366" s="0" t="n">
        <v>126</v>
      </c>
      <c r="M6366" s="0" t="n">
        <v>9</v>
      </c>
      <c r="N6366" s="0" t="n">
        <v>65000</v>
      </c>
      <c r="O6366" s="0" t="n">
        <v>1160</v>
      </c>
      <c r="P6366" s="346" t="n">
        <v>6</v>
      </c>
      <c r="Q6366" s="346" t="str">
        <f aca="false">N6366&amp;" "&amp;O6366</f>
        <v>65000 1160</v>
      </c>
      <c r="R6366" s="346" t="str">
        <f aca="false">N6366&amp;" "&amp;M6366&amp;" "&amp;O6366</f>
        <v>65000 9 1160</v>
      </c>
    </row>
    <row r="6367" customFormat="false" ht="11.25" hidden="false" customHeight="true" outlineLevel="0" collapsed="false">
      <c r="K6367" s="0" t="n">
        <v>2015</v>
      </c>
      <c r="L6367" s="0" t="n">
        <v>126</v>
      </c>
      <c r="M6367" s="0" t="n">
        <v>9</v>
      </c>
      <c r="N6367" s="0" t="n">
        <v>65000</v>
      </c>
      <c r="O6367" s="0" t="n">
        <v>1190</v>
      </c>
      <c r="P6367" s="346" t="n">
        <v>20</v>
      </c>
      <c r="Q6367" s="346" t="str">
        <f aca="false">N6367&amp;" "&amp;O6367</f>
        <v>65000 1190</v>
      </c>
      <c r="R6367" s="346" t="str">
        <f aca="false">N6367&amp;" "&amp;M6367&amp;" "&amp;O6367</f>
        <v>65000 9 1190</v>
      </c>
    </row>
    <row r="6368" customFormat="false" ht="11.25" hidden="false" customHeight="true" outlineLevel="0" collapsed="false">
      <c r="K6368" s="0" t="n">
        <v>2015</v>
      </c>
      <c r="L6368" s="0" t="n">
        <v>126</v>
      </c>
      <c r="M6368" s="0" t="n">
        <v>9</v>
      </c>
      <c r="N6368" s="0" t="n">
        <v>68000</v>
      </c>
      <c r="O6368" s="0" t="n">
        <v>1110</v>
      </c>
      <c r="P6368" s="346" t="n">
        <v>1</v>
      </c>
      <c r="Q6368" s="346" t="str">
        <f aca="false">N6368&amp;" "&amp;O6368</f>
        <v>68000 1110</v>
      </c>
      <c r="R6368" s="346" t="str">
        <f aca="false">N6368&amp;" "&amp;M6368&amp;" "&amp;O6368</f>
        <v>68000 9 1110</v>
      </c>
    </row>
    <row r="6369" customFormat="false" ht="11.25" hidden="false" customHeight="true" outlineLevel="0" collapsed="false">
      <c r="K6369" s="0" t="n">
        <v>2015</v>
      </c>
      <c r="L6369" s="0" t="n">
        <v>126</v>
      </c>
      <c r="M6369" s="0" t="n">
        <v>9</v>
      </c>
      <c r="N6369" s="0" t="n">
        <v>68000</v>
      </c>
      <c r="O6369" s="0" t="n">
        <v>1120</v>
      </c>
      <c r="P6369" s="346" t="n">
        <v>6.5</v>
      </c>
      <c r="Q6369" s="346" t="str">
        <f aca="false">N6369&amp;" "&amp;O6369</f>
        <v>68000 1120</v>
      </c>
      <c r="R6369" s="346" t="str">
        <f aca="false">N6369&amp;" "&amp;M6369&amp;" "&amp;O6369</f>
        <v>68000 9 1120</v>
      </c>
    </row>
    <row r="6370" customFormat="false" ht="11.25" hidden="false" customHeight="true" outlineLevel="0" collapsed="false">
      <c r="K6370" s="0" t="n">
        <v>2015</v>
      </c>
      <c r="L6370" s="0" t="n">
        <v>126</v>
      </c>
      <c r="M6370" s="0" t="n">
        <v>9</v>
      </c>
      <c r="N6370" s="0" t="n">
        <v>68000</v>
      </c>
      <c r="O6370" s="0" t="n">
        <v>1141</v>
      </c>
      <c r="P6370" s="346" t="n">
        <v>4.42</v>
      </c>
      <c r="Q6370" s="346" t="str">
        <f aca="false">N6370&amp;" "&amp;O6370</f>
        <v>68000 1141</v>
      </c>
      <c r="R6370" s="346" t="str">
        <f aca="false">N6370&amp;" "&amp;M6370&amp;" "&amp;O6370</f>
        <v>68000 9 1141</v>
      </c>
    </row>
    <row r="6371" customFormat="false" ht="11.25" hidden="false" customHeight="true" outlineLevel="0" collapsed="false">
      <c r="K6371" s="0" t="n">
        <v>2015</v>
      </c>
      <c r="L6371" s="0" t="n">
        <v>126</v>
      </c>
      <c r="M6371" s="0" t="n">
        <v>2</v>
      </c>
      <c r="N6371" s="0" t="n">
        <v>61210</v>
      </c>
      <c r="O6371" s="0" t="n">
        <v>1520</v>
      </c>
      <c r="P6371" s="346" t="n">
        <v>0.18</v>
      </c>
      <c r="Q6371" s="346" t="str">
        <f aca="false">N6371&amp;" "&amp;O6371</f>
        <v>61210 1520</v>
      </c>
      <c r="R6371" s="346" t="str">
        <f aca="false">N6371&amp;" "&amp;M6371&amp;" "&amp;O6371</f>
        <v>61210 2 1520</v>
      </c>
    </row>
    <row r="6372" customFormat="false" ht="11.25" hidden="false" customHeight="true" outlineLevel="0" collapsed="false">
      <c r="K6372" s="0" t="n">
        <v>2015</v>
      </c>
      <c r="L6372" s="0" t="n">
        <v>126</v>
      </c>
      <c r="M6372" s="0" t="n">
        <v>2</v>
      </c>
      <c r="N6372" s="0" t="n">
        <v>61230</v>
      </c>
      <c r="O6372" s="0" t="n">
        <v>1120</v>
      </c>
      <c r="P6372" s="346" t="n">
        <v>1.16</v>
      </c>
      <c r="Q6372" s="346" t="str">
        <f aca="false">N6372&amp;" "&amp;O6372</f>
        <v>61230 1120</v>
      </c>
      <c r="R6372" s="346" t="str">
        <f aca="false">N6372&amp;" "&amp;M6372&amp;" "&amp;O6372</f>
        <v>61230 2 1120</v>
      </c>
    </row>
    <row r="6373" customFormat="false" ht="11.25" hidden="false" customHeight="true" outlineLevel="0" collapsed="false">
      <c r="K6373" s="0" t="n">
        <v>2015</v>
      </c>
      <c r="L6373" s="0" t="n">
        <v>126</v>
      </c>
      <c r="M6373" s="0" t="n">
        <v>2</v>
      </c>
      <c r="N6373" s="0" t="n">
        <v>61310</v>
      </c>
      <c r="O6373" s="0" t="n">
        <v>1110</v>
      </c>
      <c r="P6373" s="346" t="n">
        <v>2.88</v>
      </c>
      <c r="Q6373" s="346" t="str">
        <f aca="false">N6373&amp;" "&amp;O6373</f>
        <v>61310 1110</v>
      </c>
      <c r="R6373" s="346" t="str">
        <f aca="false">N6373&amp;" "&amp;M6373&amp;" "&amp;O6373</f>
        <v>61310 2 1110</v>
      </c>
    </row>
    <row r="6374" customFormat="false" ht="11.25" hidden="false" customHeight="true" outlineLevel="0" collapsed="false">
      <c r="K6374" s="0" t="n">
        <v>2015</v>
      </c>
      <c r="L6374" s="0" t="n">
        <v>127</v>
      </c>
      <c r="M6374" s="0" t="n">
        <v>9</v>
      </c>
      <c r="N6374" s="0" t="n">
        <v>65000</v>
      </c>
      <c r="O6374" s="0" t="n">
        <v>1170</v>
      </c>
      <c r="P6374" s="346" t="n">
        <v>117</v>
      </c>
      <c r="Q6374" s="346" t="str">
        <f aca="false">N6374&amp;" "&amp;O6374</f>
        <v>65000 1170</v>
      </c>
      <c r="R6374" s="346" t="str">
        <f aca="false">N6374&amp;" "&amp;M6374&amp;" "&amp;O6374</f>
        <v>65000 9 1170</v>
      </c>
    </row>
    <row r="6375" customFormat="false" ht="11.25" hidden="false" customHeight="true" outlineLevel="0" collapsed="false">
      <c r="K6375" s="0" t="n">
        <v>2015</v>
      </c>
      <c r="L6375" s="0" t="n">
        <v>127</v>
      </c>
      <c r="M6375" s="0" t="n">
        <v>9</v>
      </c>
      <c r="N6375" s="0" t="n">
        <v>65000</v>
      </c>
      <c r="O6375" s="0" t="n">
        <v>1180</v>
      </c>
      <c r="P6375" s="346" t="n">
        <v>2</v>
      </c>
      <c r="Q6375" s="346" t="str">
        <f aca="false">N6375&amp;" "&amp;O6375</f>
        <v>65000 1180</v>
      </c>
      <c r="R6375" s="346" t="str">
        <f aca="false">N6375&amp;" "&amp;M6375&amp;" "&amp;O6375</f>
        <v>65000 9 1180</v>
      </c>
    </row>
    <row r="6376" customFormat="false" ht="11.25" hidden="false" customHeight="true" outlineLevel="0" collapsed="false">
      <c r="K6376" s="0" t="n">
        <v>2015</v>
      </c>
      <c r="L6376" s="0" t="n">
        <v>127</v>
      </c>
      <c r="M6376" s="0" t="n">
        <v>9</v>
      </c>
      <c r="N6376" s="0" t="n">
        <v>68000</v>
      </c>
      <c r="O6376" s="0" t="n">
        <v>1110</v>
      </c>
      <c r="P6376" s="346" t="n">
        <v>2</v>
      </c>
      <c r="Q6376" s="346" t="str">
        <f aca="false">N6376&amp;" "&amp;O6376</f>
        <v>68000 1110</v>
      </c>
      <c r="R6376" s="346" t="str">
        <f aca="false">N6376&amp;" "&amp;M6376&amp;" "&amp;O6376</f>
        <v>68000 9 1110</v>
      </c>
    </row>
    <row r="6377" customFormat="false" ht="11.25" hidden="false" customHeight="true" outlineLevel="0" collapsed="false">
      <c r="K6377" s="0" t="n">
        <v>2015</v>
      </c>
      <c r="L6377" s="0" t="n">
        <v>127</v>
      </c>
      <c r="M6377" s="0" t="n">
        <v>9</v>
      </c>
      <c r="N6377" s="0" t="n">
        <v>68000</v>
      </c>
      <c r="O6377" s="0" t="n">
        <v>1120</v>
      </c>
      <c r="P6377" s="346" t="n">
        <v>37</v>
      </c>
      <c r="Q6377" s="346" t="str">
        <f aca="false">N6377&amp;" "&amp;O6377</f>
        <v>68000 1120</v>
      </c>
      <c r="R6377" s="346" t="str">
        <f aca="false">N6377&amp;" "&amp;M6377&amp;" "&amp;O6377</f>
        <v>68000 9 1120</v>
      </c>
    </row>
    <row r="6378" customFormat="false" ht="11.25" hidden="false" customHeight="true" outlineLevel="0" collapsed="false">
      <c r="K6378" s="0" t="n">
        <v>2015</v>
      </c>
      <c r="L6378" s="0" t="n">
        <v>127</v>
      </c>
      <c r="M6378" s="0" t="n">
        <v>9</v>
      </c>
      <c r="N6378" s="0" t="n">
        <v>68000</v>
      </c>
      <c r="O6378" s="0" t="n">
        <v>1133</v>
      </c>
      <c r="P6378" s="346" t="n">
        <v>3.01</v>
      </c>
      <c r="Q6378" s="346" t="str">
        <f aca="false">N6378&amp;" "&amp;O6378</f>
        <v>68000 1133</v>
      </c>
      <c r="R6378" s="346" t="str">
        <f aca="false">N6378&amp;" "&amp;M6378&amp;" "&amp;O6378</f>
        <v>68000 9 1133</v>
      </c>
    </row>
    <row r="6379" customFormat="false" ht="11.25" hidden="false" customHeight="true" outlineLevel="0" collapsed="false">
      <c r="K6379" s="0" t="n">
        <v>2015</v>
      </c>
      <c r="L6379" s="0" t="n">
        <v>127</v>
      </c>
      <c r="M6379" s="0" t="n">
        <v>9</v>
      </c>
      <c r="N6379" s="0" t="n">
        <v>68000</v>
      </c>
      <c r="O6379" s="0" t="n">
        <v>1141</v>
      </c>
      <c r="P6379" s="346" t="n">
        <v>11.5</v>
      </c>
      <c r="Q6379" s="346" t="str">
        <f aca="false">N6379&amp;" "&amp;O6379</f>
        <v>68000 1141</v>
      </c>
      <c r="R6379" s="346" t="str">
        <f aca="false">N6379&amp;" "&amp;M6379&amp;" "&amp;O6379</f>
        <v>68000 9 1141</v>
      </c>
    </row>
    <row r="6380" customFormat="false" ht="11.25" hidden="false" customHeight="true" outlineLevel="0" collapsed="false">
      <c r="K6380" s="0" t="n">
        <v>2015</v>
      </c>
      <c r="L6380" s="0" t="n">
        <v>127</v>
      </c>
      <c r="M6380" s="0" t="n">
        <v>9</v>
      </c>
      <c r="N6380" s="0" t="n">
        <v>68000</v>
      </c>
      <c r="O6380" s="0" t="n">
        <v>1150</v>
      </c>
      <c r="P6380" s="346" t="n">
        <v>1.02</v>
      </c>
      <c r="Q6380" s="346" t="str">
        <f aca="false">N6380&amp;" "&amp;O6380</f>
        <v>68000 1150</v>
      </c>
      <c r="R6380" s="346" t="str">
        <f aca="false">N6380&amp;" "&amp;M6380&amp;" "&amp;O6380</f>
        <v>68000 9 1150</v>
      </c>
    </row>
    <row r="6381" customFormat="false" ht="11.25" hidden="false" customHeight="true" outlineLevel="0" collapsed="false">
      <c r="K6381" s="0" t="n">
        <v>2015</v>
      </c>
      <c r="L6381" s="0" t="n">
        <v>127</v>
      </c>
      <c r="M6381" s="0" t="n">
        <v>9</v>
      </c>
      <c r="N6381" s="0" t="n">
        <v>65000</v>
      </c>
      <c r="O6381" s="0" t="n">
        <v>1150</v>
      </c>
      <c r="P6381" s="346" t="n">
        <v>3.04</v>
      </c>
      <c r="Q6381" s="346" t="str">
        <f aca="false">N6381&amp;" "&amp;O6381</f>
        <v>65000 1150</v>
      </c>
      <c r="R6381" s="346" t="str">
        <f aca="false">N6381&amp;" "&amp;M6381&amp;" "&amp;O6381</f>
        <v>65000 9 1150</v>
      </c>
    </row>
    <row r="6382" customFormat="false" ht="11.25" hidden="false" customHeight="true" outlineLevel="0" collapsed="false">
      <c r="K6382" s="0" t="n">
        <v>2015</v>
      </c>
      <c r="L6382" s="0" t="n">
        <v>127</v>
      </c>
      <c r="M6382" s="0" t="n">
        <v>9</v>
      </c>
      <c r="N6382" s="0" t="n">
        <v>65000</v>
      </c>
      <c r="O6382" s="0" t="n">
        <v>1160</v>
      </c>
      <c r="P6382" s="346" t="n">
        <v>1</v>
      </c>
      <c r="Q6382" s="346" t="str">
        <f aca="false">N6382&amp;" "&amp;O6382</f>
        <v>65000 1160</v>
      </c>
      <c r="R6382" s="346" t="str">
        <f aca="false">N6382&amp;" "&amp;M6382&amp;" "&amp;O6382</f>
        <v>65000 9 1160</v>
      </c>
    </row>
    <row r="6383" customFormat="false" ht="11.25" hidden="false" customHeight="true" outlineLevel="0" collapsed="false">
      <c r="K6383" s="0" t="n">
        <v>2015</v>
      </c>
      <c r="L6383" s="0" t="n">
        <v>127</v>
      </c>
      <c r="M6383" s="0" t="n">
        <v>9</v>
      </c>
      <c r="N6383" s="0" t="n">
        <v>65000</v>
      </c>
      <c r="O6383" s="0" t="n">
        <v>1130</v>
      </c>
      <c r="P6383" s="346" t="n">
        <v>3.03</v>
      </c>
      <c r="Q6383" s="346" t="str">
        <f aca="false">N6383&amp;" "&amp;O6383</f>
        <v>65000 1130</v>
      </c>
      <c r="R6383" s="346" t="str">
        <f aca="false">N6383&amp;" "&amp;M6383&amp;" "&amp;O6383</f>
        <v>65000 9 1130</v>
      </c>
    </row>
    <row r="6384" customFormat="false" ht="11.25" hidden="false" customHeight="true" outlineLevel="0" collapsed="false">
      <c r="K6384" s="0" t="n">
        <v>2015</v>
      </c>
      <c r="L6384" s="0" t="n">
        <v>127</v>
      </c>
      <c r="M6384" s="0" t="n">
        <v>2</v>
      </c>
      <c r="N6384" s="0" t="n">
        <v>61100</v>
      </c>
      <c r="O6384" s="0" t="n">
        <v>1120</v>
      </c>
      <c r="P6384" s="346" t="n">
        <v>587.68</v>
      </c>
      <c r="Q6384" s="346" t="str">
        <f aca="false">N6384&amp;" "&amp;O6384</f>
        <v>61100 1120</v>
      </c>
      <c r="R6384" s="346" t="str">
        <f aca="false">N6384&amp;" "&amp;M6384&amp;" "&amp;O6384</f>
        <v>61100 2 1120</v>
      </c>
    </row>
    <row r="6385" customFormat="false" ht="11.25" hidden="false" customHeight="true" outlineLevel="0" collapsed="false">
      <c r="K6385" s="0" t="n">
        <v>2015</v>
      </c>
      <c r="L6385" s="0" t="n">
        <v>127</v>
      </c>
      <c r="M6385" s="0" t="n">
        <v>2</v>
      </c>
      <c r="N6385" s="0" t="n">
        <v>61100</v>
      </c>
      <c r="O6385" s="0" t="n">
        <v>1151</v>
      </c>
      <c r="P6385" s="346" t="n">
        <v>201.06</v>
      </c>
      <c r="Q6385" s="346" t="str">
        <f aca="false">N6385&amp;" "&amp;O6385</f>
        <v>61100 1151</v>
      </c>
      <c r="R6385" s="346" t="str">
        <f aca="false">N6385&amp;" "&amp;M6385&amp;" "&amp;O6385</f>
        <v>61100 2 1151</v>
      </c>
    </row>
    <row r="6386" customFormat="false" ht="11.25" hidden="false" customHeight="true" outlineLevel="0" collapsed="false">
      <c r="K6386" s="0" t="n">
        <v>2015</v>
      </c>
      <c r="L6386" s="0" t="n">
        <v>127</v>
      </c>
      <c r="M6386" s="0" t="n">
        <v>2</v>
      </c>
      <c r="N6386" s="0" t="n">
        <v>61100</v>
      </c>
      <c r="O6386" s="0" t="n">
        <v>1520</v>
      </c>
      <c r="P6386" s="346" t="n">
        <v>46.81</v>
      </c>
      <c r="Q6386" s="346" t="str">
        <f aca="false">N6386&amp;" "&amp;O6386</f>
        <v>61100 1520</v>
      </c>
      <c r="R6386" s="346" t="str">
        <f aca="false">N6386&amp;" "&amp;M6386&amp;" "&amp;O6386</f>
        <v>61100 2 1520</v>
      </c>
    </row>
    <row r="6387" customFormat="false" ht="11.25" hidden="false" customHeight="true" outlineLevel="0" collapsed="false">
      <c r="K6387" s="0" t="n">
        <v>2015</v>
      </c>
      <c r="L6387" s="0" t="n">
        <v>127</v>
      </c>
      <c r="M6387" s="0" t="n">
        <v>2</v>
      </c>
      <c r="N6387" s="0" t="n">
        <v>61210</v>
      </c>
      <c r="O6387" s="0" t="n">
        <v>1120</v>
      </c>
      <c r="P6387" s="346" t="n">
        <v>19</v>
      </c>
      <c r="Q6387" s="346" t="str">
        <f aca="false">N6387&amp;" "&amp;O6387</f>
        <v>61210 1120</v>
      </c>
      <c r="R6387" s="346" t="str">
        <f aca="false">N6387&amp;" "&amp;M6387&amp;" "&amp;O6387</f>
        <v>61210 2 1120</v>
      </c>
    </row>
    <row r="6388" customFormat="false" ht="11.25" hidden="false" customHeight="true" outlineLevel="0" collapsed="false">
      <c r="K6388" s="0" t="n">
        <v>2015</v>
      </c>
      <c r="L6388" s="0" t="n">
        <v>127</v>
      </c>
      <c r="M6388" s="0" t="n">
        <v>2</v>
      </c>
      <c r="N6388" s="0" t="n">
        <v>61210</v>
      </c>
      <c r="O6388" s="0" t="n">
        <v>1150</v>
      </c>
      <c r="P6388" s="346" t="n">
        <v>1.5</v>
      </c>
      <c r="Q6388" s="346" t="str">
        <f aca="false">N6388&amp;" "&amp;O6388</f>
        <v>61210 1150</v>
      </c>
      <c r="R6388" s="346" t="str">
        <f aca="false">N6388&amp;" "&amp;M6388&amp;" "&amp;O6388</f>
        <v>61210 2 1150</v>
      </c>
    </row>
    <row r="6389" customFormat="false" ht="11.25" hidden="false" customHeight="true" outlineLevel="0" collapsed="false">
      <c r="K6389" s="0" t="n">
        <v>2015</v>
      </c>
      <c r="L6389" s="0" t="n">
        <v>127</v>
      </c>
      <c r="M6389" s="0" t="n">
        <v>2</v>
      </c>
      <c r="N6389" s="0" t="n">
        <v>61220</v>
      </c>
      <c r="O6389" s="0" t="n">
        <v>1120</v>
      </c>
      <c r="P6389" s="346" t="n">
        <v>5</v>
      </c>
      <c r="Q6389" s="346" t="str">
        <f aca="false">N6389&amp;" "&amp;O6389</f>
        <v>61220 1120</v>
      </c>
      <c r="R6389" s="346" t="str">
        <f aca="false">N6389&amp;" "&amp;M6389&amp;" "&amp;O6389</f>
        <v>61220 2 1120</v>
      </c>
    </row>
    <row r="6390" customFormat="false" ht="11.25" hidden="false" customHeight="true" outlineLevel="0" collapsed="false">
      <c r="K6390" s="0" t="n">
        <v>2015</v>
      </c>
      <c r="L6390" s="0" t="n">
        <v>127</v>
      </c>
      <c r="M6390" s="0" t="n">
        <v>2</v>
      </c>
      <c r="N6390" s="0" t="n">
        <v>61230</v>
      </c>
      <c r="O6390" s="0" t="n">
        <v>1120</v>
      </c>
      <c r="P6390" s="346" t="n">
        <v>1.13</v>
      </c>
      <c r="Q6390" s="346" t="str">
        <f aca="false">N6390&amp;" "&amp;O6390</f>
        <v>61230 1120</v>
      </c>
      <c r="R6390" s="346" t="str">
        <f aca="false">N6390&amp;" "&amp;M6390&amp;" "&amp;O6390</f>
        <v>61230 2 1120</v>
      </c>
    </row>
    <row r="6391" customFormat="false" ht="11.25" hidden="false" customHeight="true" outlineLevel="0" collapsed="false">
      <c r="K6391" s="0" t="n">
        <v>2015</v>
      </c>
      <c r="L6391" s="0" t="n">
        <v>127</v>
      </c>
      <c r="M6391" s="0" t="n">
        <v>2</v>
      </c>
      <c r="N6391" s="0" t="n">
        <v>61310</v>
      </c>
      <c r="O6391" s="0" t="n">
        <v>1110</v>
      </c>
      <c r="P6391" s="346" t="n">
        <v>0.5</v>
      </c>
      <c r="Q6391" s="346" t="str">
        <f aca="false">N6391&amp;" "&amp;O6391</f>
        <v>61310 1110</v>
      </c>
      <c r="R6391" s="346" t="str">
        <f aca="false">N6391&amp;" "&amp;M6391&amp;" "&amp;O6391</f>
        <v>61310 2 1110</v>
      </c>
    </row>
    <row r="6392" customFormat="false" ht="11.25" hidden="false" customHeight="true" outlineLevel="0" collapsed="false">
      <c r="K6392" s="0" t="n">
        <v>2015</v>
      </c>
      <c r="L6392" s="0" t="n">
        <v>127</v>
      </c>
      <c r="M6392" s="0" t="n">
        <v>2</v>
      </c>
      <c r="N6392" s="0" t="n">
        <v>61310</v>
      </c>
      <c r="O6392" s="0" t="n">
        <v>1120</v>
      </c>
      <c r="P6392" s="346" t="n">
        <v>1.1</v>
      </c>
      <c r="Q6392" s="346" t="str">
        <f aca="false">N6392&amp;" "&amp;O6392</f>
        <v>61310 1120</v>
      </c>
      <c r="R6392" s="346" t="str">
        <f aca="false">N6392&amp;" "&amp;M6392&amp;" "&amp;O6392</f>
        <v>61310 2 1120</v>
      </c>
    </row>
    <row r="6393" customFormat="false" ht="11.25" hidden="false" customHeight="true" outlineLevel="0" collapsed="false">
      <c r="K6393" s="0" t="n">
        <v>2015</v>
      </c>
      <c r="L6393" s="0" t="n">
        <v>127</v>
      </c>
      <c r="M6393" s="0" t="n">
        <v>2</v>
      </c>
      <c r="N6393" s="0" t="n">
        <v>61310</v>
      </c>
      <c r="O6393" s="0" t="n">
        <v>1140</v>
      </c>
      <c r="P6393" s="346" t="n">
        <v>3.1</v>
      </c>
      <c r="Q6393" s="346" t="str">
        <f aca="false">N6393&amp;" "&amp;O6393</f>
        <v>61310 1140</v>
      </c>
      <c r="R6393" s="346" t="str">
        <f aca="false">N6393&amp;" "&amp;M6393&amp;" "&amp;O6393</f>
        <v>61310 2 1140</v>
      </c>
    </row>
    <row r="6394" customFormat="false" ht="11.25" hidden="false" customHeight="true" outlineLevel="0" collapsed="false">
      <c r="K6394" s="0" t="n">
        <v>2015</v>
      </c>
      <c r="L6394" s="0" t="n">
        <v>127</v>
      </c>
      <c r="M6394" s="0" t="n">
        <v>2</v>
      </c>
      <c r="N6394" s="0" t="n">
        <v>61320</v>
      </c>
      <c r="O6394" s="0" t="n">
        <v>1122</v>
      </c>
      <c r="P6394" s="346" t="n">
        <v>17.5</v>
      </c>
      <c r="Q6394" s="346" t="str">
        <f aca="false">N6394&amp;" "&amp;O6394</f>
        <v>61320 1122</v>
      </c>
      <c r="R6394" s="346" t="str">
        <f aca="false">N6394&amp;" "&amp;M6394&amp;" "&amp;O6394</f>
        <v>61320 2 1122</v>
      </c>
    </row>
    <row r="6395" customFormat="false" ht="11.25" hidden="false" customHeight="true" outlineLevel="0" collapsed="false">
      <c r="K6395" s="0" t="n">
        <v>2015</v>
      </c>
      <c r="L6395" s="0" t="n">
        <v>127</v>
      </c>
      <c r="M6395" s="0" t="n">
        <v>2</v>
      </c>
      <c r="N6395" s="0" t="n">
        <v>61410</v>
      </c>
      <c r="O6395" s="0" t="n">
        <v>1126</v>
      </c>
      <c r="P6395" s="346" t="n">
        <v>14.34</v>
      </c>
      <c r="Q6395" s="346" t="str">
        <f aca="false">N6395&amp;" "&amp;O6395</f>
        <v>61410 1126</v>
      </c>
      <c r="R6395" s="346" t="str">
        <f aca="false">N6395&amp;" "&amp;M6395&amp;" "&amp;O6395</f>
        <v>61410 2 1126</v>
      </c>
    </row>
    <row r="6396" customFormat="false" ht="11.25" hidden="false" customHeight="true" outlineLevel="0" collapsed="false">
      <c r="K6396" s="0" t="n">
        <v>2015</v>
      </c>
      <c r="L6396" s="0" t="n">
        <v>127</v>
      </c>
      <c r="M6396" s="0" t="n">
        <v>2</v>
      </c>
      <c r="N6396" s="0" t="n">
        <v>61410</v>
      </c>
      <c r="O6396" s="0" t="n">
        <v>1127</v>
      </c>
      <c r="P6396" s="346" t="n">
        <v>15.75</v>
      </c>
      <c r="Q6396" s="346" t="str">
        <f aca="false">N6396&amp;" "&amp;O6396</f>
        <v>61410 1127</v>
      </c>
      <c r="R6396" s="346" t="str">
        <f aca="false">N6396&amp;" "&amp;M6396&amp;" "&amp;O6396</f>
        <v>61410 2 1127</v>
      </c>
    </row>
    <row r="6397" customFormat="false" ht="11.25" hidden="false" customHeight="true" outlineLevel="0" collapsed="false">
      <c r="K6397" s="0" t="n">
        <v>2015</v>
      </c>
      <c r="L6397" s="0" t="n">
        <v>127</v>
      </c>
      <c r="M6397" s="0" t="n">
        <v>2</v>
      </c>
      <c r="N6397" s="0" t="n">
        <v>61410</v>
      </c>
      <c r="O6397" s="0" t="n">
        <v>1150</v>
      </c>
      <c r="P6397" s="346" t="n">
        <v>30.5</v>
      </c>
      <c r="Q6397" s="346" t="str">
        <f aca="false">N6397&amp;" "&amp;O6397</f>
        <v>61410 1150</v>
      </c>
      <c r="R6397" s="346" t="str">
        <f aca="false">N6397&amp;" "&amp;M6397&amp;" "&amp;O6397</f>
        <v>61410 2 1150</v>
      </c>
    </row>
    <row r="6398" customFormat="false" ht="11.25" hidden="false" customHeight="true" outlineLevel="0" collapsed="false">
      <c r="K6398" s="0" t="n">
        <v>2015</v>
      </c>
      <c r="L6398" s="0" t="n">
        <v>127</v>
      </c>
      <c r="M6398" s="0" t="n">
        <v>3</v>
      </c>
      <c r="N6398" s="0" t="n">
        <v>61100</v>
      </c>
      <c r="O6398" s="0" t="n">
        <v>1120</v>
      </c>
      <c r="P6398" s="346" t="n">
        <v>357.82</v>
      </c>
      <c r="Q6398" s="346" t="str">
        <f aca="false">N6398&amp;" "&amp;O6398</f>
        <v>61100 1120</v>
      </c>
      <c r="R6398" s="346" t="str">
        <f aca="false">N6398&amp;" "&amp;M6398&amp;" "&amp;O6398</f>
        <v>61100 3 1120</v>
      </c>
    </row>
    <row r="6399" customFormat="false" ht="11.25" hidden="false" customHeight="true" outlineLevel="0" collapsed="false">
      <c r="K6399" s="0" t="n">
        <v>2015</v>
      </c>
      <c r="L6399" s="0" t="n">
        <v>127</v>
      </c>
      <c r="M6399" s="0" t="n">
        <v>3</v>
      </c>
      <c r="N6399" s="0" t="n">
        <v>61100</v>
      </c>
      <c r="O6399" s="0" t="n">
        <v>1151</v>
      </c>
      <c r="P6399" s="346" t="n">
        <v>49</v>
      </c>
      <c r="Q6399" s="346" t="str">
        <f aca="false">N6399&amp;" "&amp;O6399</f>
        <v>61100 1151</v>
      </c>
      <c r="R6399" s="346" t="str">
        <f aca="false">N6399&amp;" "&amp;M6399&amp;" "&amp;O6399</f>
        <v>61100 3 1151</v>
      </c>
    </row>
    <row r="6400" customFormat="false" ht="11.25" hidden="false" customHeight="true" outlineLevel="0" collapsed="false">
      <c r="K6400" s="0" t="n">
        <v>2015</v>
      </c>
      <c r="L6400" s="0" t="n">
        <v>127</v>
      </c>
      <c r="M6400" s="0" t="n">
        <v>3</v>
      </c>
      <c r="N6400" s="0" t="n">
        <v>61100</v>
      </c>
      <c r="O6400" s="0" t="n">
        <v>1520</v>
      </c>
      <c r="P6400" s="346" t="n">
        <v>25.98</v>
      </c>
      <c r="Q6400" s="346" t="str">
        <f aca="false">N6400&amp;" "&amp;O6400</f>
        <v>61100 1520</v>
      </c>
      <c r="R6400" s="346" t="str">
        <f aca="false">N6400&amp;" "&amp;M6400&amp;" "&amp;O6400</f>
        <v>61100 3 1520</v>
      </c>
    </row>
    <row r="6401" customFormat="false" ht="11.25" hidden="false" customHeight="true" outlineLevel="0" collapsed="false">
      <c r="K6401" s="0" t="n">
        <v>2015</v>
      </c>
      <c r="L6401" s="0" t="n">
        <v>127</v>
      </c>
      <c r="M6401" s="0" t="n">
        <v>3</v>
      </c>
      <c r="N6401" s="0" t="n">
        <v>61210</v>
      </c>
      <c r="O6401" s="0" t="n">
        <v>1120</v>
      </c>
      <c r="P6401" s="346" t="n">
        <v>18</v>
      </c>
      <c r="Q6401" s="346" t="str">
        <f aca="false">N6401&amp;" "&amp;O6401</f>
        <v>61210 1120</v>
      </c>
      <c r="R6401" s="346" t="str">
        <f aca="false">N6401&amp;" "&amp;M6401&amp;" "&amp;O6401</f>
        <v>61210 3 1120</v>
      </c>
    </row>
    <row r="6402" customFormat="false" ht="11.25" hidden="false" customHeight="true" outlineLevel="0" collapsed="false">
      <c r="K6402" s="0" t="n">
        <v>2015</v>
      </c>
      <c r="L6402" s="0" t="n">
        <v>127</v>
      </c>
      <c r="M6402" s="0" t="n">
        <v>3</v>
      </c>
      <c r="N6402" s="0" t="n">
        <v>61210</v>
      </c>
      <c r="O6402" s="0" t="n">
        <v>1150</v>
      </c>
      <c r="P6402" s="346" t="n">
        <v>3.75</v>
      </c>
      <c r="Q6402" s="346" t="str">
        <f aca="false">N6402&amp;" "&amp;O6402</f>
        <v>61210 1150</v>
      </c>
      <c r="R6402" s="346" t="str">
        <f aca="false">N6402&amp;" "&amp;M6402&amp;" "&amp;O6402</f>
        <v>61210 3 1150</v>
      </c>
    </row>
    <row r="6403" customFormat="false" ht="11.25" hidden="false" customHeight="true" outlineLevel="0" collapsed="false">
      <c r="K6403" s="0" t="n">
        <v>2015</v>
      </c>
      <c r="L6403" s="0" t="n">
        <v>127</v>
      </c>
      <c r="M6403" s="0" t="n">
        <v>3</v>
      </c>
      <c r="N6403" s="0" t="n">
        <v>61220</v>
      </c>
      <c r="O6403" s="0" t="n">
        <v>1120</v>
      </c>
      <c r="P6403" s="346" t="n">
        <v>2</v>
      </c>
      <c r="Q6403" s="346" t="str">
        <f aca="false">N6403&amp;" "&amp;O6403</f>
        <v>61220 1120</v>
      </c>
      <c r="R6403" s="346" t="str">
        <f aca="false">N6403&amp;" "&amp;M6403&amp;" "&amp;O6403</f>
        <v>61220 3 1120</v>
      </c>
    </row>
    <row r="6404" customFormat="false" ht="11.25" hidden="false" customHeight="true" outlineLevel="0" collapsed="false">
      <c r="K6404" s="0" t="n">
        <v>2015</v>
      </c>
      <c r="L6404" s="0" t="n">
        <v>127</v>
      </c>
      <c r="M6404" s="0" t="n">
        <v>3</v>
      </c>
      <c r="N6404" s="0" t="n">
        <v>61230</v>
      </c>
      <c r="O6404" s="0" t="n">
        <v>1120</v>
      </c>
      <c r="P6404" s="346" t="n">
        <v>1.58</v>
      </c>
      <c r="Q6404" s="346" t="str">
        <f aca="false">N6404&amp;" "&amp;O6404</f>
        <v>61230 1120</v>
      </c>
      <c r="R6404" s="346" t="str">
        <f aca="false">N6404&amp;" "&amp;M6404&amp;" "&amp;O6404</f>
        <v>61230 3 1120</v>
      </c>
    </row>
    <row r="6405" customFormat="false" ht="11.25" hidden="false" customHeight="true" outlineLevel="0" collapsed="false">
      <c r="K6405" s="0" t="n">
        <v>2015</v>
      </c>
      <c r="L6405" s="0" t="n">
        <v>127</v>
      </c>
      <c r="M6405" s="0" t="n">
        <v>3</v>
      </c>
      <c r="N6405" s="0" t="n">
        <v>61310</v>
      </c>
      <c r="O6405" s="0" t="n">
        <v>1110</v>
      </c>
      <c r="P6405" s="346" t="n">
        <v>0.5</v>
      </c>
      <c r="Q6405" s="346" t="str">
        <f aca="false">N6405&amp;" "&amp;O6405</f>
        <v>61310 1110</v>
      </c>
      <c r="R6405" s="346" t="str">
        <f aca="false">N6405&amp;" "&amp;M6405&amp;" "&amp;O6405</f>
        <v>61310 3 1110</v>
      </c>
    </row>
    <row r="6406" customFormat="false" ht="11.25" hidden="false" customHeight="true" outlineLevel="0" collapsed="false">
      <c r="K6406" s="0" t="n">
        <v>2015</v>
      </c>
      <c r="L6406" s="0" t="n">
        <v>127</v>
      </c>
      <c r="M6406" s="0" t="n">
        <v>3</v>
      </c>
      <c r="N6406" s="0" t="n">
        <v>61310</v>
      </c>
      <c r="O6406" s="0" t="n">
        <v>1120</v>
      </c>
      <c r="P6406" s="346" t="n">
        <v>1.8</v>
      </c>
      <c r="Q6406" s="346" t="str">
        <f aca="false">N6406&amp;" "&amp;O6406</f>
        <v>61310 1120</v>
      </c>
      <c r="R6406" s="346" t="str">
        <f aca="false">N6406&amp;" "&amp;M6406&amp;" "&amp;O6406</f>
        <v>61310 3 1120</v>
      </c>
    </row>
    <row r="6407" customFormat="false" ht="11.25" hidden="false" customHeight="true" outlineLevel="0" collapsed="false">
      <c r="K6407" s="0" t="n">
        <v>2015</v>
      </c>
      <c r="L6407" s="0" t="n">
        <v>127</v>
      </c>
      <c r="M6407" s="0" t="n">
        <v>3</v>
      </c>
      <c r="N6407" s="0" t="n">
        <v>61310</v>
      </c>
      <c r="O6407" s="0" t="n">
        <v>1140</v>
      </c>
      <c r="P6407" s="346" t="n">
        <v>1.65</v>
      </c>
      <c r="Q6407" s="346" t="str">
        <f aca="false">N6407&amp;" "&amp;O6407</f>
        <v>61310 1140</v>
      </c>
      <c r="R6407" s="346" t="str">
        <f aca="false">N6407&amp;" "&amp;M6407&amp;" "&amp;O6407</f>
        <v>61310 3 1140</v>
      </c>
    </row>
    <row r="6408" customFormat="false" ht="11.25" hidden="false" customHeight="true" outlineLevel="0" collapsed="false">
      <c r="K6408" s="0" t="n">
        <v>2015</v>
      </c>
      <c r="L6408" s="0" t="n">
        <v>127</v>
      </c>
      <c r="M6408" s="0" t="n">
        <v>3</v>
      </c>
      <c r="N6408" s="0" t="n">
        <v>61320</v>
      </c>
      <c r="O6408" s="0" t="n">
        <v>1122</v>
      </c>
      <c r="P6408" s="346" t="n">
        <v>8</v>
      </c>
      <c r="Q6408" s="346" t="str">
        <f aca="false">N6408&amp;" "&amp;O6408</f>
        <v>61320 1122</v>
      </c>
      <c r="R6408" s="346" t="str">
        <f aca="false">N6408&amp;" "&amp;M6408&amp;" "&amp;O6408</f>
        <v>61320 3 1122</v>
      </c>
    </row>
    <row r="6409" customFormat="false" ht="11.25" hidden="false" customHeight="true" outlineLevel="0" collapsed="false">
      <c r="K6409" s="0" t="n">
        <v>2015</v>
      </c>
      <c r="L6409" s="0" t="n">
        <v>127</v>
      </c>
      <c r="M6409" s="0" t="n">
        <v>3</v>
      </c>
      <c r="N6409" s="0" t="n">
        <v>61320</v>
      </c>
      <c r="O6409" s="0" t="n">
        <v>1150</v>
      </c>
      <c r="P6409" s="346" t="n">
        <v>1.8</v>
      </c>
      <c r="Q6409" s="346" t="str">
        <f aca="false">N6409&amp;" "&amp;O6409</f>
        <v>61320 1150</v>
      </c>
      <c r="R6409" s="346" t="str">
        <f aca="false">N6409&amp;" "&amp;M6409&amp;" "&amp;O6409</f>
        <v>61320 3 1150</v>
      </c>
    </row>
    <row r="6410" customFormat="false" ht="11.25" hidden="false" customHeight="true" outlineLevel="0" collapsed="false">
      <c r="K6410" s="0" t="n">
        <v>2015</v>
      </c>
      <c r="L6410" s="0" t="n">
        <v>127</v>
      </c>
      <c r="M6410" s="0" t="n">
        <v>3</v>
      </c>
      <c r="N6410" s="0" t="n">
        <v>61410</v>
      </c>
      <c r="O6410" s="0" t="n">
        <v>1126</v>
      </c>
      <c r="P6410" s="346" t="n">
        <v>4.83</v>
      </c>
      <c r="Q6410" s="346" t="str">
        <f aca="false">N6410&amp;" "&amp;O6410</f>
        <v>61410 1126</v>
      </c>
      <c r="R6410" s="346" t="str">
        <f aca="false">N6410&amp;" "&amp;M6410&amp;" "&amp;O6410</f>
        <v>61410 3 1126</v>
      </c>
    </row>
    <row r="6411" customFormat="false" ht="11.25" hidden="false" customHeight="true" outlineLevel="0" collapsed="false">
      <c r="K6411" s="0" t="n">
        <v>2015</v>
      </c>
      <c r="L6411" s="0" t="n">
        <v>127</v>
      </c>
      <c r="M6411" s="0" t="n">
        <v>3</v>
      </c>
      <c r="N6411" s="0" t="n">
        <v>61410</v>
      </c>
      <c r="O6411" s="0" t="n">
        <v>1127</v>
      </c>
      <c r="P6411" s="346" t="n">
        <v>11.67</v>
      </c>
      <c r="Q6411" s="346" t="str">
        <f aca="false">N6411&amp;" "&amp;O6411</f>
        <v>61410 1127</v>
      </c>
      <c r="R6411" s="346" t="str">
        <f aca="false">N6411&amp;" "&amp;M6411&amp;" "&amp;O6411</f>
        <v>61410 3 1127</v>
      </c>
    </row>
    <row r="6412" customFormat="false" ht="11.25" hidden="false" customHeight="true" outlineLevel="0" collapsed="false">
      <c r="K6412" s="0" t="n">
        <v>2015</v>
      </c>
      <c r="L6412" s="0" t="n">
        <v>127</v>
      </c>
      <c r="M6412" s="0" t="n">
        <v>3</v>
      </c>
      <c r="N6412" s="0" t="n">
        <v>61410</v>
      </c>
      <c r="O6412" s="0" t="n">
        <v>1150</v>
      </c>
      <c r="P6412" s="346" t="n">
        <v>19</v>
      </c>
      <c r="Q6412" s="346" t="str">
        <f aca="false">N6412&amp;" "&amp;O6412</f>
        <v>61410 1150</v>
      </c>
      <c r="R6412" s="346" t="str">
        <f aca="false">N6412&amp;" "&amp;M6412&amp;" "&amp;O6412</f>
        <v>61410 3 1150</v>
      </c>
    </row>
    <row r="6413" customFormat="false" ht="11.25" hidden="false" customHeight="true" outlineLevel="0" collapsed="false">
      <c r="K6413" s="0" t="n">
        <v>2015</v>
      </c>
      <c r="L6413" s="0" t="n">
        <v>127</v>
      </c>
      <c r="M6413" s="0" t="n">
        <v>9</v>
      </c>
      <c r="N6413" s="0" t="n">
        <v>61100</v>
      </c>
      <c r="O6413" s="0" t="n">
        <v>1120</v>
      </c>
      <c r="P6413" s="346" t="n">
        <v>40</v>
      </c>
      <c r="Q6413" s="346" t="str">
        <f aca="false">N6413&amp;" "&amp;O6413</f>
        <v>61100 1120</v>
      </c>
      <c r="R6413" s="346" t="str">
        <f aca="false">N6413&amp;" "&amp;M6413&amp;" "&amp;O6413</f>
        <v>61100 9 1120</v>
      </c>
    </row>
    <row r="6414" customFormat="false" ht="11.25" hidden="false" customHeight="true" outlineLevel="0" collapsed="false">
      <c r="K6414" s="0" t="n">
        <v>2015</v>
      </c>
      <c r="L6414" s="0" t="n">
        <v>127</v>
      </c>
      <c r="M6414" s="0" t="n">
        <v>9</v>
      </c>
      <c r="N6414" s="0" t="n">
        <v>61100</v>
      </c>
      <c r="O6414" s="0" t="n">
        <v>1140</v>
      </c>
      <c r="P6414" s="346" t="n">
        <v>2</v>
      </c>
      <c r="Q6414" s="346" t="str">
        <f aca="false">N6414&amp;" "&amp;O6414</f>
        <v>61100 1140</v>
      </c>
      <c r="R6414" s="346" t="str">
        <f aca="false">N6414&amp;" "&amp;M6414&amp;" "&amp;O6414</f>
        <v>61100 9 1140</v>
      </c>
    </row>
    <row r="6415" customFormat="false" ht="11.25" hidden="false" customHeight="true" outlineLevel="0" collapsed="false">
      <c r="K6415" s="0" t="n">
        <v>2015</v>
      </c>
      <c r="L6415" s="0" t="n">
        <v>127</v>
      </c>
      <c r="M6415" s="0" t="n">
        <v>9</v>
      </c>
      <c r="N6415" s="0" t="n">
        <v>61100</v>
      </c>
      <c r="O6415" s="0" t="n">
        <v>1150</v>
      </c>
      <c r="P6415" s="346" t="n">
        <v>1.2</v>
      </c>
      <c r="Q6415" s="346" t="str">
        <f aca="false">N6415&amp;" "&amp;O6415</f>
        <v>61100 1150</v>
      </c>
      <c r="R6415" s="346" t="str">
        <f aca="false">N6415&amp;" "&amp;M6415&amp;" "&amp;O6415</f>
        <v>61100 9 1150</v>
      </c>
    </row>
    <row r="6416" customFormat="false" ht="11.25" hidden="false" customHeight="true" outlineLevel="0" collapsed="false">
      <c r="K6416" s="0" t="n">
        <v>2015</v>
      </c>
      <c r="L6416" s="0" t="n">
        <v>127</v>
      </c>
      <c r="M6416" s="0" t="n">
        <v>9</v>
      </c>
      <c r="N6416" s="0" t="n">
        <v>61100</v>
      </c>
      <c r="O6416" s="0" t="n">
        <v>1151</v>
      </c>
      <c r="P6416" s="346" t="n">
        <v>26</v>
      </c>
      <c r="Q6416" s="346" t="str">
        <f aca="false">N6416&amp;" "&amp;O6416</f>
        <v>61100 1151</v>
      </c>
      <c r="R6416" s="346" t="str">
        <f aca="false">N6416&amp;" "&amp;M6416&amp;" "&amp;O6416</f>
        <v>61100 9 1151</v>
      </c>
    </row>
    <row r="6417" customFormat="false" ht="11.25" hidden="false" customHeight="true" outlineLevel="0" collapsed="false">
      <c r="K6417" s="0" t="n">
        <v>2015</v>
      </c>
      <c r="L6417" s="0" t="n">
        <v>127</v>
      </c>
      <c r="M6417" s="0" t="n">
        <v>9</v>
      </c>
      <c r="N6417" s="0" t="n">
        <v>62100</v>
      </c>
      <c r="O6417" s="0" t="n">
        <v>1111</v>
      </c>
      <c r="P6417" s="346" t="n">
        <v>7</v>
      </c>
      <c r="Q6417" s="346" t="str">
        <f aca="false">N6417&amp;" "&amp;O6417</f>
        <v>62100 1111</v>
      </c>
      <c r="R6417" s="346" t="str">
        <f aca="false">N6417&amp;" "&amp;M6417&amp;" "&amp;O6417</f>
        <v>62100 9 1111</v>
      </c>
    </row>
    <row r="6418" customFormat="false" ht="11.25" hidden="false" customHeight="true" outlineLevel="0" collapsed="false">
      <c r="K6418" s="0" t="n">
        <v>2015</v>
      </c>
      <c r="L6418" s="0" t="n">
        <v>127</v>
      </c>
      <c r="M6418" s="0" t="n">
        <v>9</v>
      </c>
      <c r="N6418" s="0" t="n">
        <v>62100</v>
      </c>
      <c r="O6418" s="0" t="n">
        <v>1112</v>
      </c>
      <c r="P6418" s="346" t="n">
        <v>1</v>
      </c>
      <c r="Q6418" s="346" t="str">
        <f aca="false">N6418&amp;" "&amp;O6418</f>
        <v>62100 1112</v>
      </c>
      <c r="R6418" s="346" t="str">
        <f aca="false">N6418&amp;" "&amp;M6418&amp;" "&amp;O6418</f>
        <v>62100 9 1112</v>
      </c>
    </row>
    <row r="6419" customFormat="false" ht="11.25" hidden="false" customHeight="true" outlineLevel="0" collapsed="false">
      <c r="K6419" s="0" t="n">
        <v>2015</v>
      </c>
      <c r="L6419" s="0" t="n">
        <v>127</v>
      </c>
      <c r="M6419" s="0" t="n">
        <v>9</v>
      </c>
      <c r="N6419" s="0" t="n">
        <v>62100</v>
      </c>
      <c r="O6419" s="0" t="n">
        <v>1113</v>
      </c>
      <c r="P6419" s="346" t="n">
        <v>0.8</v>
      </c>
      <c r="Q6419" s="346" t="str">
        <f aca="false">N6419&amp;" "&amp;O6419</f>
        <v>62100 1113</v>
      </c>
      <c r="R6419" s="346" t="str">
        <f aca="false">N6419&amp;" "&amp;M6419&amp;" "&amp;O6419</f>
        <v>62100 9 1113</v>
      </c>
    </row>
    <row r="6420" customFormat="false" ht="11.25" hidden="false" customHeight="true" outlineLevel="0" collapsed="false">
      <c r="K6420" s="0" t="n">
        <v>2015</v>
      </c>
      <c r="L6420" s="0" t="n">
        <v>127</v>
      </c>
      <c r="M6420" s="0" t="n">
        <v>9</v>
      </c>
      <c r="N6420" s="0" t="n">
        <v>62100</v>
      </c>
      <c r="O6420" s="0" t="n">
        <v>1130</v>
      </c>
      <c r="P6420" s="346" t="n">
        <v>8</v>
      </c>
      <c r="Q6420" s="346" t="str">
        <f aca="false">N6420&amp;" "&amp;O6420</f>
        <v>62100 1130</v>
      </c>
      <c r="R6420" s="346" t="str">
        <f aca="false">N6420&amp;" "&amp;M6420&amp;" "&amp;O6420</f>
        <v>62100 9 1130</v>
      </c>
    </row>
    <row r="6421" customFormat="false" ht="11.25" hidden="false" customHeight="true" outlineLevel="0" collapsed="false">
      <c r="K6421" s="0" t="n">
        <v>2015</v>
      </c>
      <c r="L6421" s="0" t="n">
        <v>127</v>
      </c>
      <c r="M6421" s="0" t="n">
        <v>9</v>
      </c>
      <c r="N6421" s="0" t="n">
        <v>62100</v>
      </c>
      <c r="O6421" s="0" t="n">
        <v>1140</v>
      </c>
      <c r="P6421" s="346" t="n">
        <v>8</v>
      </c>
      <c r="Q6421" s="346" t="str">
        <f aca="false">N6421&amp;" "&amp;O6421</f>
        <v>62100 1140</v>
      </c>
      <c r="R6421" s="346" t="str">
        <f aca="false">N6421&amp;" "&amp;M6421&amp;" "&amp;O6421</f>
        <v>62100 9 1140</v>
      </c>
    </row>
    <row r="6422" customFormat="false" ht="11.25" hidden="false" customHeight="true" outlineLevel="0" collapsed="false">
      <c r="K6422" s="0" t="n">
        <v>2015</v>
      </c>
      <c r="L6422" s="0" t="n">
        <v>127</v>
      </c>
      <c r="M6422" s="0" t="n">
        <v>9</v>
      </c>
      <c r="N6422" s="0" t="n">
        <v>62100</v>
      </c>
      <c r="O6422" s="0" t="n">
        <v>1150</v>
      </c>
      <c r="P6422" s="346" t="n">
        <v>14.5</v>
      </c>
      <c r="Q6422" s="346" t="str">
        <f aca="false">N6422&amp;" "&amp;O6422</f>
        <v>62100 1150</v>
      </c>
      <c r="R6422" s="346" t="str">
        <f aca="false">N6422&amp;" "&amp;M6422&amp;" "&amp;O6422</f>
        <v>62100 9 1150</v>
      </c>
    </row>
    <row r="6423" customFormat="false" ht="11.25" hidden="false" customHeight="true" outlineLevel="0" collapsed="false">
      <c r="K6423" s="0" t="n">
        <v>2015</v>
      </c>
      <c r="L6423" s="0" t="n">
        <v>127</v>
      </c>
      <c r="M6423" s="0" t="n">
        <v>9</v>
      </c>
      <c r="N6423" s="0" t="n">
        <v>62200</v>
      </c>
      <c r="O6423" s="0" t="n">
        <v>1130</v>
      </c>
      <c r="P6423" s="346" t="n">
        <v>0.8</v>
      </c>
      <c r="Q6423" s="346" t="str">
        <f aca="false">N6423&amp;" "&amp;O6423</f>
        <v>62200 1130</v>
      </c>
      <c r="R6423" s="346" t="str">
        <f aca="false">N6423&amp;" "&amp;M6423&amp;" "&amp;O6423</f>
        <v>62200 9 1130</v>
      </c>
    </row>
    <row r="6424" customFormat="false" ht="11.25" hidden="false" customHeight="true" outlineLevel="0" collapsed="false">
      <c r="K6424" s="0" t="n">
        <v>2015</v>
      </c>
      <c r="L6424" s="0" t="n">
        <v>127</v>
      </c>
      <c r="M6424" s="0" t="n">
        <v>9</v>
      </c>
      <c r="N6424" s="0" t="n">
        <v>62200</v>
      </c>
      <c r="O6424" s="0" t="n">
        <v>1131</v>
      </c>
      <c r="P6424" s="346" t="n">
        <v>20</v>
      </c>
      <c r="Q6424" s="346" t="str">
        <f aca="false">N6424&amp;" "&amp;O6424</f>
        <v>62200 1131</v>
      </c>
      <c r="R6424" s="346" t="str">
        <f aca="false">N6424&amp;" "&amp;M6424&amp;" "&amp;O6424</f>
        <v>62200 9 1131</v>
      </c>
    </row>
    <row r="6425" customFormat="false" ht="11.25" hidden="false" customHeight="true" outlineLevel="0" collapsed="false">
      <c r="K6425" s="0" t="n">
        <v>2015</v>
      </c>
      <c r="L6425" s="0" t="n">
        <v>127</v>
      </c>
      <c r="M6425" s="0" t="n">
        <v>9</v>
      </c>
      <c r="N6425" s="0" t="n">
        <v>62200</v>
      </c>
      <c r="O6425" s="0" t="n">
        <v>1132</v>
      </c>
      <c r="P6425" s="346" t="n">
        <v>4</v>
      </c>
      <c r="Q6425" s="346" t="str">
        <f aca="false">N6425&amp;" "&amp;O6425</f>
        <v>62200 1132</v>
      </c>
      <c r="R6425" s="346" t="str">
        <f aca="false">N6425&amp;" "&amp;M6425&amp;" "&amp;O6425</f>
        <v>62200 9 1132</v>
      </c>
    </row>
    <row r="6426" customFormat="false" ht="11.25" hidden="false" customHeight="true" outlineLevel="0" collapsed="false">
      <c r="K6426" s="0" t="n">
        <v>2015</v>
      </c>
      <c r="L6426" s="0" t="n">
        <v>127</v>
      </c>
      <c r="M6426" s="0" t="n">
        <v>9</v>
      </c>
      <c r="N6426" s="0" t="n">
        <v>62200</v>
      </c>
      <c r="O6426" s="0" t="n">
        <v>1134</v>
      </c>
      <c r="P6426" s="346" t="n">
        <v>8</v>
      </c>
      <c r="Q6426" s="346" t="str">
        <f aca="false">N6426&amp;" "&amp;O6426</f>
        <v>62200 1134</v>
      </c>
      <c r="R6426" s="346" t="str">
        <f aca="false">N6426&amp;" "&amp;M6426&amp;" "&amp;O6426</f>
        <v>62200 9 1134</v>
      </c>
    </row>
    <row r="6427" customFormat="false" ht="11.25" hidden="false" customHeight="true" outlineLevel="0" collapsed="false">
      <c r="K6427" s="0" t="n">
        <v>2015</v>
      </c>
      <c r="L6427" s="0" t="n">
        <v>127</v>
      </c>
      <c r="M6427" s="0" t="n">
        <v>9</v>
      </c>
      <c r="N6427" s="0" t="n">
        <v>63000</v>
      </c>
      <c r="O6427" s="0" t="n">
        <v>1130</v>
      </c>
      <c r="P6427" s="346" t="n">
        <v>3.01</v>
      </c>
      <c r="Q6427" s="346" t="str">
        <f aca="false">N6427&amp;" "&amp;O6427</f>
        <v>63000 1130</v>
      </c>
      <c r="R6427" s="346" t="str">
        <f aca="false">N6427&amp;" "&amp;M6427&amp;" "&amp;O6427</f>
        <v>63000 9 1130</v>
      </c>
    </row>
    <row r="6428" customFormat="false" ht="11.25" hidden="false" customHeight="true" outlineLevel="0" collapsed="false">
      <c r="K6428" s="0" t="n">
        <v>2015</v>
      </c>
      <c r="L6428" s="0" t="n">
        <v>127</v>
      </c>
      <c r="M6428" s="0" t="n">
        <v>9</v>
      </c>
      <c r="N6428" s="0" t="n">
        <v>63000</v>
      </c>
      <c r="O6428" s="0" t="n">
        <v>1150</v>
      </c>
      <c r="P6428" s="346" t="n">
        <v>8</v>
      </c>
      <c r="Q6428" s="346" t="str">
        <f aca="false">N6428&amp;" "&amp;O6428</f>
        <v>63000 1150</v>
      </c>
      <c r="R6428" s="346" t="str">
        <f aca="false">N6428&amp;" "&amp;M6428&amp;" "&amp;O6428</f>
        <v>63000 9 1150</v>
      </c>
    </row>
    <row r="6429" customFormat="false" ht="11.25" hidden="false" customHeight="true" outlineLevel="0" collapsed="false">
      <c r="K6429" s="0" t="n">
        <v>2015</v>
      </c>
      <c r="L6429" s="0" t="n">
        <v>127</v>
      </c>
      <c r="M6429" s="0" t="n">
        <v>9</v>
      </c>
      <c r="N6429" s="0" t="n">
        <v>63000</v>
      </c>
      <c r="O6429" s="0" t="n">
        <v>1160</v>
      </c>
      <c r="P6429" s="346" t="n">
        <v>9.25</v>
      </c>
      <c r="Q6429" s="346" t="str">
        <f aca="false">N6429&amp;" "&amp;O6429</f>
        <v>63000 1160</v>
      </c>
      <c r="R6429" s="346" t="str">
        <f aca="false">N6429&amp;" "&amp;M6429&amp;" "&amp;O6429</f>
        <v>63000 9 1160</v>
      </c>
    </row>
    <row r="6430" customFormat="false" ht="11.25" hidden="false" customHeight="true" outlineLevel="0" collapsed="false">
      <c r="K6430" s="0" t="n">
        <v>2015</v>
      </c>
      <c r="L6430" s="0" t="n">
        <v>127</v>
      </c>
      <c r="M6430" s="0" t="n">
        <v>9</v>
      </c>
      <c r="N6430" s="0" t="n">
        <v>63000</v>
      </c>
      <c r="O6430" s="0" t="n">
        <v>1170</v>
      </c>
      <c r="P6430" s="346" t="n">
        <v>205</v>
      </c>
      <c r="Q6430" s="346" t="str">
        <f aca="false">N6430&amp;" "&amp;O6430</f>
        <v>63000 1170</v>
      </c>
      <c r="R6430" s="346" t="str">
        <f aca="false">N6430&amp;" "&amp;M6430&amp;" "&amp;O6430</f>
        <v>63000 9 1170</v>
      </c>
    </row>
    <row r="6431" customFormat="false" ht="11.25" hidden="false" customHeight="true" outlineLevel="0" collapsed="false">
      <c r="K6431" s="0" t="n">
        <v>2015</v>
      </c>
      <c r="L6431" s="0" t="n">
        <v>127</v>
      </c>
      <c r="M6431" s="0" t="n">
        <v>9</v>
      </c>
      <c r="N6431" s="0" t="n">
        <v>64000</v>
      </c>
      <c r="O6431" s="0" t="n">
        <v>1130</v>
      </c>
      <c r="P6431" s="346" t="n">
        <v>1</v>
      </c>
      <c r="Q6431" s="346" t="str">
        <f aca="false">N6431&amp;" "&amp;O6431</f>
        <v>64000 1130</v>
      </c>
      <c r="R6431" s="346" t="str">
        <f aca="false">N6431&amp;" "&amp;M6431&amp;" "&amp;O6431</f>
        <v>64000 9 1130</v>
      </c>
    </row>
    <row r="6432" customFormat="false" ht="11.25" hidden="false" customHeight="true" outlineLevel="0" collapsed="false">
      <c r="K6432" s="0" t="n">
        <v>2015</v>
      </c>
      <c r="L6432" s="0" t="n">
        <v>127</v>
      </c>
      <c r="M6432" s="0" t="n">
        <v>9</v>
      </c>
      <c r="N6432" s="0" t="n">
        <v>64000</v>
      </c>
      <c r="O6432" s="0" t="n">
        <v>1142</v>
      </c>
      <c r="P6432" s="346" t="n">
        <v>1.59</v>
      </c>
      <c r="Q6432" s="346" t="str">
        <f aca="false">N6432&amp;" "&amp;O6432</f>
        <v>64000 1142</v>
      </c>
      <c r="R6432" s="346" t="str">
        <f aca="false">N6432&amp;" "&amp;M6432&amp;" "&amp;O6432</f>
        <v>64000 9 1142</v>
      </c>
    </row>
    <row r="6433" customFormat="false" ht="11.25" hidden="false" customHeight="true" outlineLevel="0" collapsed="false">
      <c r="K6433" s="0" t="n">
        <v>2015</v>
      </c>
      <c r="L6433" s="0" t="n">
        <v>127</v>
      </c>
      <c r="M6433" s="0" t="n">
        <v>9</v>
      </c>
      <c r="N6433" s="0" t="n">
        <v>64000</v>
      </c>
      <c r="O6433" s="0" t="n">
        <v>1150</v>
      </c>
      <c r="P6433" s="346" t="n">
        <v>5</v>
      </c>
      <c r="Q6433" s="346" t="str">
        <f aca="false">N6433&amp;" "&amp;O6433</f>
        <v>64000 1150</v>
      </c>
      <c r="R6433" s="346" t="str">
        <f aca="false">N6433&amp;" "&amp;M6433&amp;" "&amp;O6433</f>
        <v>64000 9 1150</v>
      </c>
    </row>
    <row r="6434" customFormat="false" ht="11.25" hidden="false" customHeight="true" outlineLevel="0" collapsed="false">
      <c r="K6434" s="0" t="n">
        <v>2015</v>
      </c>
      <c r="L6434" s="0" t="n">
        <v>127</v>
      </c>
      <c r="M6434" s="0" t="n">
        <v>9</v>
      </c>
      <c r="N6434" s="0" t="n">
        <v>64000</v>
      </c>
      <c r="O6434" s="0" t="n">
        <v>1160</v>
      </c>
      <c r="P6434" s="346" t="n">
        <v>17</v>
      </c>
      <c r="Q6434" s="346" t="str">
        <f aca="false">N6434&amp;" "&amp;O6434</f>
        <v>64000 1160</v>
      </c>
      <c r="R6434" s="346" t="str">
        <f aca="false">N6434&amp;" "&amp;M6434&amp;" "&amp;O6434</f>
        <v>64000 9 1160</v>
      </c>
    </row>
    <row r="6435" customFormat="false" ht="11.25" hidden="false" customHeight="true" outlineLevel="0" collapsed="false">
      <c r="K6435" s="0" t="n">
        <v>2015</v>
      </c>
      <c r="L6435" s="0" t="n">
        <v>127</v>
      </c>
      <c r="M6435" s="0" t="n">
        <v>9</v>
      </c>
      <c r="N6435" s="0" t="n">
        <v>64000</v>
      </c>
      <c r="O6435" s="0" t="n">
        <v>1180</v>
      </c>
      <c r="P6435" s="346" t="n">
        <v>104</v>
      </c>
      <c r="Q6435" s="346" t="str">
        <f aca="false">N6435&amp;" "&amp;O6435</f>
        <v>64000 1180</v>
      </c>
      <c r="R6435" s="346" t="str">
        <f aca="false">N6435&amp;" "&amp;M6435&amp;" "&amp;O6435</f>
        <v>64000 9 1180</v>
      </c>
    </row>
    <row r="6436" customFormat="false" ht="11.25" hidden="false" customHeight="true" outlineLevel="0" collapsed="false">
      <c r="K6436" s="0" t="n">
        <v>2015</v>
      </c>
      <c r="L6436" s="0" t="n">
        <v>128</v>
      </c>
      <c r="M6436" s="0" t="n">
        <v>3</v>
      </c>
      <c r="N6436" s="0" t="n">
        <v>61320</v>
      </c>
      <c r="O6436" s="0" t="n">
        <v>1150</v>
      </c>
      <c r="P6436" s="346" t="n">
        <v>28.64</v>
      </c>
      <c r="Q6436" s="346" t="str">
        <f aca="false">N6436&amp;" "&amp;O6436</f>
        <v>61320 1150</v>
      </c>
      <c r="R6436" s="346" t="str">
        <f aca="false">N6436&amp;" "&amp;M6436&amp;" "&amp;O6436</f>
        <v>61320 3 1150</v>
      </c>
    </row>
    <row r="6437" customFormat="false" ht="11.25" hidden="false" customHeight="true" outlineLevel="0" collapsed="false">
      <c r="K6437" s="0" t="n">
        <v>2015</v>
      </c>
      <c r="L6437" s="0" t="n">
        <v>128</v>
      </c>
      <c r="M6437" s="0" t="n">
        <v>3</v>
      </c>
      <c r="N6437" s="0" t="n">
        <v>61410</v>
      </c>
      <c r="O6437" s="0" t="n">
        <v>1126</v>
      </c>
      <c r="P6437" s="346" t="n">
        <v>30</v>
      </c>
      <c r="Q6437" s="346" t="str">
        <f aca="false">N6437&amp;" "&amp;O6437</f>
        <v>61410 1126</v>
      </c>
      <c r="R6437" s="346" t="str">
        <f aca="false">N6437&amp;" "&amp;M6437&amp;" "&amp;O6437</f>
        <v>61410 3 1126</v>
      </c>
    </row>
    <row r="6438" customFormat="false" ht="11.25" hidden="false" customHeight="true" outlineLevel="0" collapsed="false">
      <c r="K6438" s="0" t="n">
        <v>2015</v>
      </c>
      <c r="L6438" s="0" t="n">
        <v>128</v>
      </c>
      <c r="M6438" s="0" t="n">
        <v>3</v>
      </c>
      <c r="N6438" s="0" t="n">
        <v>61410</v>
      </c>
      <c r="O6438" s="0" t="n">
        <v>1127</v>
      </c>
      <c r="P6438" s="346" t="n">
        <v>83</v>
      </c>
      <c r="Q6438" s="346" t="str">
        <f aca="false">N6438&amp;" "&amp;O6438</f>
        <v>61410 1127</v>
      </c>
      <c r="R6438" s="346" t="str">
        <f aca="false">N6438&amp;" "&amp;M6438&amp;" "&amp;O6438</f>
        <v>61410 3 1127</v>
      </c>
    </row>
    <row r="6439" customFormat="false" ht="11.25" hidden="false" customHeight="true" outlineLevel="0" collapsed="false">
      <c r="K6439" s="0" t="n">
        <v>2015</v>
      </c>
      <c r="L6439" s="0" t="n">
        <v>128</v>
      </c>
      <c r="M6439" s="0" t="n">
        <v>3</v>
      </c>
      <c r="N6439" s="0" t="n">
        <v>61410</v>
      </c>
      <c r="O6439" s="0" t="n">
        <v>1150</v>
      </c>
      <c r="P6439" s="346" t="n">
        <v>153.94</v>
      </c>
      <c r="Q6439" s="346" t="str">
        <f aca="false">N6439&amp;" "&amp;O6439</f>
        <v>61410 1150</v>
      </c>
      <c r="R6439" s="346" t="str">
        <f aca="false">N6439&amp;" "&amp;M6439&amp;" "&amp;O6439</f>
        <v>61410 3 1150</v>
      </c>
    </row>
    <row r="6440" customFormat="false" ht="11.25" hidden="false" customHeight="true" outlineLevel="0" collapsed="false">
      <c r="K6440" s="0" t="n">
        <v>2015</v>
      </c>
      <c r="L6440" s="0" t="n">
        <v>128</v>
      </c>
      <c r="M6440" s="0" t="n">
        <v>9</v>
      </c>
      <c r="N6440" s="0" t="n">
        <v>66000</v>
      </c>
      <c r="O6440" s="0" t="n">
        <v>1150</v>
      </c>
      <c r="P6440" s="346" t="n">
        <v>3</v>
      </c>
      <c r="Q6440" s="346" t="str">
        <f aca="false">N6440&amp;" "&amp;O6440</f>
        <v>66000 1150</v>
      </c>
      <c r="R6440" s="346" t="str">
        <f aca="false">N6440&amp;" "&amp;M6440&amp;" "&amp;O6440</f>
        <v>66000 9 1150</v>
      </c>
    </row>
    <row r="6441" customFormat="false" ht="11.25" hidden="false" customHeight="true" outlineLevel="0" collapsed="false">
      <c r="K6441" s="0" t="n">
        <v>2015</v>
      </c>
      <c r="L6441" s="0" t="n">
        <v>128</v>
      </c>
      <c r="M6441" s="0" t="n">
        <v>9</v>
      </c>
      <c r="N6441" s="0" t="n">
        <v>68000</v>
      </c>
      <c r="O6441" s="0" t="n">
        <v>1110</v>
      </c>
      <c r="P6441" s="346" t="n">
        <v>3</v>
      </c>
      <c r="Q6441" s="346" t="str">
        <f aca="false">N6441&amp;" "&amp;O6441</f>
        <v>68000 1110</v>
      </c>
      <c r="R6441" s="346" t="str">
        <f aca="false">N6441&amp;" "&amp;M6441&amp;" "&amp;O6441</f>
        <v>68000 9 1110</v>
      </c>
    </row>
    <row r="6442" customFormat="false" ht="11.25" hidden="false" customHeight="true" outlineLevel="0" collapsed="false">
      <c r="K6442" s="0" t="n">
        <v>2015</v>
      </c>
      <c r="L6442" s="0" t="n">
        <v>128</v>
      </c>
      <c r="M6442" s="0" t="n">
        <v>9</v>
      </c>
      <c r="N6442" s="0" t="n">
        <v>68000</v>
      </c>
      <c r="O6442" s="0" t="n">
        <v>1120</v>
      </c>
      <c r="P6442" s="346" t="n">
        <v>143.6</v>
      </c>
      <c r="Q6442" s="346" t="str">
        <f aca="false">N6442&amp;" "&amp;O6442</f>
        <v>68000 1120</v>
      </c>
      <c r="R6442" s="346" t="str">
        <f aca="false">N6442&amp;" "&amp;M6442&amp;" "&amp;O6442</f>
        <v>68000 9 1120</v>
      </c>
    </row>
    <row r="6443" customFormat="false" ht="11.25" hidden="false" customHeight="true" outlineLevel="0" collapsed="false">
      <c r="K6443" s="0" t="n">
        <v>2015</v>
      </c>
      <c r="L6443" s="0" t="n">
        <v>128</v>
      </c>
      <c r="M6443" s="0" t="n">
        <v>9</v>
      </c>
      <c r="N6443" s="0" t="n">
        <v>68000</v>
      </c>
      <c r="O6443" s="0" t="n">
        <v>1133</v>
      </c>
      <c r="P6443" s="346" t="n">
        <v>23</v>
      </c>
      <c r="Q6443" s="346" t="str">
        <f aca="false">N6443&amp;" "&amp;O6443</f>
        <v>68000 1133</v>
      </c>
      <c r="R6443" s="346" t="str">
        <f aca="false">N6443&amp;" "&amp;M6443&amp;" "&amp;O6443</f>
        <v>68000 9 1133</v>
      </c>
    </row>
    <row r="6444" customFormat="false" ht="11.25" hidden="false" customHeight="true" outlineLevel="0" collapsed="false">
      <c r="K6444" s="0" t="n">
        <v>2015</v>
      </c>
      <c r="L6444" s="0" t="n">
        <v>128</v>
      </c>
      <c r="M6444" s="0" t="n">
        <v>9</v>
      </c>
      <c r="N6444" s="0" t="n">
        <v>61100</v>
      </c>
      <c r="O6444" s="0" t="n">
        <v>1120</v>
      </c>
      <c r="P6444" s="346" t="n">
        <v>68.27</v>
      </c>
      <c r="Q6444" s="346" t="str">
        <f aca="false">N6444&amp;" "&amp;O6444</f>
        <v>61100 1120</v>
      </c>
      <c r="R6444" s="346" t="str">
        <f aca="false">N6444&amp;" "&amp;M6444&amp;" "&amp;O6444</f>
        <v>61100 9 1120</v>
      </c>
    </row>
    <row r="6445" customFormat="false" ht="11.25" hidden="false" customHeight="true" outlineLevel="0" collapsed="false">
      <c r="K6445" s="0" t="n">
        <v>2015</v>
      </c>
      <c r="L6445" s="0" t="n">
        <v>128</v>
      </c>
      <c r="M6445" s="0" t="n">
        <v>9</v>
      </c>
      <c r="N6445" s="0" t="n">
        <v>61100</v>
      </c>
      <c r="O6445" s="0" t="n">
        <v>1151</v>
      </c>
      <c r="P6445" s="346" t="n">
        <v>11.54</v>
      </c>
      <c r="Q6445" s="346" t="str">
        <f aca="false">N6445&amp;" "&amp;O6445</f>
        <v>61100 1151</v>
      </c>
      <c r="R6445" s="346" t="str">
        <f aca="false">N6445&amp;" "&amp;M6445&amp;" "&amp;O6445</f>
        <v>61100 9 1151</v>
      </c>
    </row>
    <row r="6446" customFormat="false" ht="11.25" hidden="false" customHeight="true" outlineLevel="0" collapsed="false">
      <c r="K6446" s="0" t="n">
        <v>2015</v>
      </c>
      <c r="L6446" s="0" t="n">
        <v>128</v>
      </c>
      <c r="M6446" s="0" t="n">
        <v>9</v>
      </c>
      <c r="N6446" s="0" t="n">
        <v>61100</v>
      </c>
      <c r="O6446" s="0" t="n">
        <v>1520</v>
      </c>
      <c r="P6446" s="346" t="n">
        <v>0.09</v>
      </c>
      <c r="Q6446" s="346" t="str">
        <f aca="false">N6446&amp;" "&amp;O6446</f>
        <v>61100 1520</v>
      </c>
      <c r="R6446" s="346" t="str">
        <f aca="false">N6446&amp;" "&amp;M6446&amp;" "&amp;O6446</f>
        <v>61100 9 1520</v>
      </c>
    </row>
    <row r="6447" customFormat="false" ht="11.25" hidden="false" customHeight="true" outlineLevel="0" collapsed="false">
      <c r="K6447" s="0" t="n">
        <v>2015</v>
      </c>
      <c r="L6447" s="0" t="n">
        <v>128</v>
      </c>
      <c r="M6447" s="0" t="n">
        <v>9</v>
      </c>
      <c r="N6447" s="0" t="n">
        <v>61310</v>
      </c>
      <c r="O6447" s="0" t="n">
        <v>1110</v>
      </c>
      <c r="P6447" s="346" t="n">
        <v>2</v>
      </c>
      <c r="Q6447" s="346" t="str">
        <f aca="false">N6447&amp;" "&amp;O6447</f>
        <v>61310 1110</v>
      </c>
      <c r="R6447" s="346" t="str">
        <f aca="false">N6447&amp;" "&amp;M6447&amp;" "&amp;O6447</f>
        <v>61310 9 1110</v>
      </c>
    </row>
    <row r="6448" customFormat="false" ht="11.25" hidden="false" customHeight="true" outlineLevel="0" collapsed="false">
      <c r="K6448" s="0" t="n">
        <v>2015</v>
      </c>
      <c r="L6448" s="0" t="n">
        <v>128</v>
      </c>
      <c r="M6448" s="0" t="n">
        <v>9</v>
      </c>
      <c r="N6448" s="0" t="n">
        <v>61310</v>
      </c>
      <c r="O6448" s="0" t="n">
        <v>1120</v>
      </c>
      <c r="P6448" s="346" t="n">
        <v>2</v>
      </c>
      <c r="Q6448" s="346" t="str">
        <f aca="false">N6448&amp;" "&amp;O6448</f>
        <v>61310 1120</v>
      </c>
      <c r="R6448" s="346" t="str">
        <f aca="false">N6448&amp;" "&amp;M6448&amp;" "&amp;O6448</f>
        <v>61310 9 1120</v>
      </c>
    </row>
    <row r="6449" customFormat="false" ht="11.25" hidden="false" customHeight="true" outlineLevel="0" collapsed="false">
      <c r="K6449" s="0" t="n">
        <v>2015</v>
      </c>
      <c r="L6449" s="0" t="n">
        <v>128</v>
      </c>
      <c r="M6449" s="0" t="n">
        <v>9</v>
      </c>
      <c r="N6449" s="0" t="n">
        <v>61310</v>
      </c>
      <c r="O6449" s="0" t="n">
        <v>1150</v>
      </c>
      <c r="P6449" s="346" t="n">
        <v>9</v>
      </c>
      <c r="Q6449" s="346" t="str">
        <f aca="false">N6449&amp;" "&amp;O6449</f>
        <v>61310 1150</v>
      </c>
      <c r="R6449" s="346" t="str">
        <f aca="false">N6449&amp;" "&amp;M6449&amp;" "&amp;O6449</f>
        <v>61310 9 1150</v>
      </c>
    </row>
    <row r="6450" customFormat="false" ht="11.25" hidden="false" customHeight="true" outlineLevel="0" collapsed="false">
      <c r="K6450" s="0" t="n">
        <v>2015</v>
      </c>
      <c r="L6450" s="0" t="n">
        <v>128</v>
      </c>
      <c r="M6450" s="0" t="n">
        <v>2</v>
      </c>
      <c r="N6450" s="0" t="n">
        <v>61310</v>
      </c>
      <c r="O6450" s="0" t="n">
        <v>1150</v>
      </c>
      <c r="P6450" s="346" t="n">
        <v>19</v>
      </c>
      <c r="Q6450" s="346" t="str">
        <f aca="false">N6450&amp;" "&amp;O6450</f>
        <v>61310 1150</v>
      </c>
      <c r="R6450" s="346" t="str">
        <f aca="false">N6450&amp;" "&amp;M6450&amp;" "&amp;O6450</f>
        <v>61310 2 1150</v>
      </c>
    </row>
    <row r="6451" customFormat="false" ht="11.25" hidden="false" customHeight="true" outlineLevel="0" collapsed="false">
      <c r="K6451" s="0" t="n">
        <v>2015</v>
      </c>
      <c r="L6451" s="0" t="n">
        <v>128</v>
      </c>
      <c r="M6451" s="0" t="n">
        <v>2</v>
      </c>
      <c r="N6451" s="0" t="n">
        <v>61320</v>
      </c>
      <c r="O6451" s="0" t="n">
        <v>1120</v>
      </c>
      <c r="P6451" s="346" t="n">
        <v>1</v>
      </c>
      <c r="Q6451" s="346" t="str">
        <f aca="false">N6451&amp;" "&amp;O6451</f>
        <v>61320 1120</v>
      </c>
      <c r="R6451" s="346" t="str">
        <f aca="false">N6451&amp;" "&amp;M6451&amp;" "&amp;O6451</f>
        <v>61320 2 1120</v>
      </c>
    </row>
    <row r="6452" customFormat="false" ht="11.25" hidden="false" customHeight="true" outlineLevel="0" collapsed="false">
      <c r="K6452" s="0" t="n">
        <v>2015</v>
      </c>
      <c r="L6452" s="0" t="n">
        <v>128</v>
      </c>
      <c r="M6452" s="0" t="n">
        <v>2</v>
      </c>
      <c r="N6452" s="0" t="n">
        <v>61320</v>
      </c>
      <c r="O6452" s="0" t="n">
        <v>1122</v>
      </c>
      <c r="P6452" s="346" t="n">
        <v>56</v>
      </c>
      <c r="Q6452" s="346" t="str">
        <f aca="false">N6452&amp;" "&amp;O6452</f>
        <v>61320 1122</v>
      </c>
      <c r="R6452" s="346" t="str">
        <f aca="false">N6452&amp;" "&amp;M6452&amp;" "&amp;O6452</f>
        <v>61320 2 1122</v>
      </c>
    </row>
    <row r="6453" customFormat="false" ht="11.25" hidden="false" customHeight="true" outlineLevel="0" collapsed="false">
      <c r="K6453" s="0" t="n">
        <v>2015</v>
      </c>
      <c r="L6453" s="0" t="n">
        <v>128</v>
      </c>
      <c r="M6453" s="0" t="n">
        <v>2</v>
      </c>
      <c r="N6453" s="0" t="n">
        <v>61320</v>
      </c>
      <c r="O6453" s="0" t="n">
        <v>1150</v>
      </c>
      <c r="P6453" s="346" t="n">
        <v>60.86</v>
      </c>
      <c r="Q6453" s="346" t="str">
        <f aca="false">N6453&amp;" "&amp;O6453</f>
        <v>61320 1150</v>
      </c>
      <c r="R6453" s="346" t="str">
        <f aca="false">N6453&amp;" "&amp;M6453&amp;" "&amp;O6453</f>
        <v>61320 2 1150</v>
      </c>
    </row>
    <row r="6454" customFormat="false" ht="11.25" hidden="false" customHeight="true" outlineLevel="0" collapsed="false">
      <c r="K6454" s="0" t="n">
        <v>2015</v>
      </c>
      <c r="L6454" s="0" t="n">
        <v>128</v>
      </c>
      <c r="M6454" s="0" t="n">
        <v>2</v>
      </c>
      <c r="N6454" s="0" t="n">
        <v>61410</v>
      </c>
      <c r="O6454" s="0" t="n">
        <v>1126</v>
      </c>
      <c r="P6454" s="346" t="n">
        <v>54</v>
      </c>
      <c r="Q6454" s="346" t="str">
        <f aca="false">N6454&amp;" "&amp;O6454</f>
        <v>61410 1126</v>
      </c>
      <c r="R6454" s="346" t="str">
        <f aca="false">N6454&amp;" "&amp;M6454&amp;" "&amp;O6454</f>
        <v>61410 2 1126</v>
      </c>
    </row>
    <row r="6455" customFormat="false" ht="11.25" hidden="false" customHeight="true" outlineLevel="0" collapsed="false">
      <c r="K6455" s="0" t="n">
        <v>2015</v>
      </c>
      <c r="L6455" s="0" t="n">
        <v>128</v>
      </c>
      <c r="M6455" s="0" t="n">
        <v>2</v>
      </c>
      <c r="N6455" s="0" t="n">
        <v>61410</v>
      </c>
      <c r="O6455" s="0" t="n">
        <v>1127</v>
      </c>
      <c r="P6455" s="346" t="n">
        <v>55</v>
      </c>
      <c r="Q6455" s="346" t="str">
        <f aca="false">N6455&amp;" "&amp;O6455</f>
        <v>61410 1127</v>
      </c>
      <c r="R6455" s="346" t="str">
        <f aca="false">N6455&amp;" "&amp;M6455&amp;" "&amp;O6455</f>
        <v>61410 2 1127</v>
      </c>
    </row>
    <row r="6456" customFormat="false" ht="11.25" hidden="false" customHeight="true" outlineLevel="0" collapsed="false">
      <c r="K6456" s="0" t="n">
        <v>2015</v>
      </c>
      <c r="L6456" s="0" t="n">
        <v>128</v>
      </c>
      <c r="M6456" s="0" t="n">
        <v>2</v>
      </c>
      <c r="N6456" s="0" t="n">
        <v>61410</v>
      </c>
      <c r="O6456" s="0" t="n">
        <v>1150</v>
      </c>
      <c r="P6456" s="346" t="n">
        <v>181.53</v>
      </c>
      <c r="Q6456" s="346" t="str">
        <f aca="false">N6456&amp;" "&amp;O6456</f>
        <v>61410 1150</v>
      </c>
      <c r="R6456" s="346" t="str">
        <f aca="false">N6456&amp;" "&amp;M6456&amp;" "&amp;O6456</f>
        <v>61410 2 1150</v>
      </c>
    </row>
    <row r="6457" customFormat="false" ht="11.25" hidden="false" customHeight="true" outlineLevel="0" collapsed="false">
      <c r="K6457" s="0" t="n">
        <v>2015</v>
      </c>
      <c r="L6457" s="0" t="n">
        <v>128</v>
      </c>
      <c r="M6457" s="0" t="n">
        <v>9</v>
      </c>
      <c r="N6457" s="0" t="n">
        <v>63000</v>
      </c>
      <c r="O6457" s="0" t="n">
        <v>1130</v>
      </c>
      <c r="P6457" s="346" t="n">
        <v>18</v>
      </c>
      <c r="Q6457" s="346" t="str">
        <f aca="false">N6457&amp;" "&amp;O6457</f>
        <v>63000 1130</v>
      </c>
      <c r="R6457" s="346" t="str">
        <f aca="false">N6457&amp;" "&amp;M6457&amp;" "&amp;O6457</f>
        <v>63000 9 1130</v>
      </c>
    </row>
    <row r="6458" customFormat="false" ht="11.25" hidden="false" customHeight="true" outlineLevel="0" collapsed="false">
      <c r="K6458" s="0" t="n">
        <v>2015</v>
      </c>
      <c r="L6458" s="0" t="n">
        <v>128</v>
      </c>
      <c r="M6458" s="0" t="n">
        <v>9</v>
      </c>
      <c r="N6458" s="0" t="n">
        <v>63000</v>
      </c>
      <c r="O6458" s="0" t="n">
        <v>1150</v>
      </c>
      <c r="P6458" s="346" t="n">
        <v>14.41</v>
      </c>
      <c r="Q6458" s="346" t="str">
        <f aca="false">N6458&amp;" "&amp;O6458</f>
        <v>63000 1150</v>
      </c>
      <c r="R6458" s="346" t="str">
        <f aca="false">N6458&amp;" "&amp;M6458&amp;" "&amp;O6458</f>
        <v>63000 9 1150</v>
      </c>
    </row>
    <row r="6459" customFormat="false" ht="11.25" hidden="false" customHeight="true" outlineLevel="0" collapsed="false">
      <c r="K6459" s="0" t="n">
        <v>2015</v>
      </c>
      <c r="L6459" s="0" t="n">
        <v>128</v>
      </c>
      <c r="M6459" s="0" t="n">
        <v>9</v>
      </c>
      <c r="N6459" s="0" t="n">
        <v>63000</v>
      </c>
      <c r="O6459" s="0" t="n">
        <v>1160</v>
      </c>
      <c r="P6459" s="346" t="n">
        <v>50</v>
      </c>
      <c r="Q6459" s="346" t="str">
        <f aca="false">N6459&amp;" "&amp;O6459</f>
        <v>63000 1160</v>
      </c>
      <c r="R6459" s="346" t="str">
        <f aca="false">N6459&amp;" "&amp;M6459&amp;" "&amp;O6459</f>
        <v>63000 9 1160</v>
      </c>
    </row>
    <row r="6460" customFormat="false" ht="11.25" hidden="false" customHeight="true" outlineLevel="0" collapsed="false">
      <c r="K6460" s="0" t="n">
        <v>2015</v>
      </c>
      <c r="L6460" s="0" t="n">
        <v>128</v>
      </c>
      <c r="M6460" s="0" t="n">
        <v>9</v>
      </c>
      <c r="N6460" s="0" t="n">
        <v>63000</v>
      </c>
      <c r="O6460" s="0" t="n">
        <v>1170</v>
      </c>
      <c r="P6460" s="346" t="n">
        <v>541.01</v>
      </c>
      <c r="Q6460" s="346" t="str">
        <f aca="false">N6460&amp;" "&amp;O6460</f>
        <v>63000 1170</v>
      </c>
      <c r="R6460" s="346" t="str">
        <f aca="false">N6460&amp;" "&amp;M6460&amp;" "&amp;O6460</f>
        <v>63000 9 1170</v>
      </c>
    </row>
    <row r="6461" customFormat="false" ht="11.25" hidden="false" customHeight="true" outlineLevel="0" collapsed="false">
      <c r="K6461" s="0" t="n">
        <v>2015</v>
      </c>
      <c r="L6461" s="0" t="n">
        <v>128</v>
      </c>
      <c r="M6461" s="0" t="n">
        <v>9</v>
      </c>
      <c r="N6461" s="0" t="n">
        <v>64000</v>
      </c>
      <c r="O6461" s="0" t="n">
        <v>1110</v>
      </c>
      <c r="P6461" s="346" t="n">
        <v>4</v>
      </c>
      <c r="Q6461" s="346" t="str">
        <f aca="false">N6461&amp;" "&amp;O6461</f>
        <v>64000 1110</v>
      </c>
      <c r="R6461" s="346" t="str">
        <f aca="false">N6461&amp;" "&amp;M6461&amp;" "&amp;O6461</f>
        <v>64000 9 1110</v>
      </c>
    </row>
    <row r="6462" customFormat="false" ht="11.25" hidden="false" customHeight="true" outlineLevel="0" collapsed="false">
      <c r="K6462" s="0" t="n">
        <v>2015</v>
      </c>
      <c r="L6462" s="0" t="n">
        <v>128</v>
      </c>
      <c r="M6462" s="0" t="n">
        <v>9</v>
      </c>
      <c r="N6462" s="0" t="n">
        <v>64000</v>
      </c>
      <c r="O6462" s="0" t="n">
        <v>1130</v>
      </c>
      <c r="P6462" s="346" t="n">
        <v>16</v>
      </c>
      <c r="Q6462" s="346" t="str">
        <f aca="false">N6462&amp;" "&amp;O6462</f>
        <v>64000 1130</v>
      </c>
      <c r="R6462" s="346" t="str">
        <f aca="false">N6462&amp;" "&amp;M6462&amp;" "&amp;O6462</f>
        <v>64000 9 1130</v>
      </c>
    </row>
    <row r="6463" customFormat="false" ht="11.25" hidden="false" customHeight="true" outlineLevel="0" collapsed="false">
      <c r="K6463" s="0" t="n">
        <v>2015</v>
      </c>
      <c r="L6463" s="0" t="n">
        <v>128</v>
      </c>
      <c r="M6463" s="0" t="n">
        <v>9</v>
      </c>
      <c r="N6463" s="0" t="n">
        <v>64000</v>
      </c>
      <c r="O6463" s="0" t="n">
        <v>1142</v>
      </c>
      <c r="P6463" s="346" t="n">
        <v>209.43</v>
      </c>
      <c r="Q6463" s="346" t="str">
        <f aca="false">N6463&amp;" "&amp;O6463</f>
        <v>64000 1142</v>
      </c>
      <c r="R6463" s="346" t="str">
        <f aca="false">N6463&amp;" "&amp;M6463&amp;" "&amp;O6463</f>
        <v>64000 9 1142</v>
      </c>
    </row>
    <row r="6464" customFormat="false" ht="11.25" hidden="false" customHeight="true" outlineLevel="0" collapsed="false">
      <c r="K6464" s="0" t="n">
        <v>2015</v>
      </c>
      <c r="L6464" s="0" t="n">
        <v>128</v>
      </c>
      <c r="M6464" s="0" t="n">
        <v>9</v>
      </c>
      <c r="N6464" s="0" t="n">
        <v>64000</v>
      </c>
      <c r="O6464" s="0" t="n">
        <v>1150</v>
      </c>
      <c r="P6464" s="346" t="n">
        <v>20.07</v>
      </c>
      <c r="Q6464" s="346" t="str">
        <f aca="false">N6464&amp;" "&amp;O6464</f>
        <v>64000 1150</v>
      </c>
      <c r="R6464" s="346" t="str">
        <f aca="false">N6464&amp;" "&amp;M6464&amp;" "&amp;O6464</f>
        <v>64000 9 1150</v>
      </c>
    </row>
    <row r="6465" customFormat="false" ht="11.25" hidden="false" customHeight="true" outlineLevel="0" collapsed="false">
      <c r="K6465" s="0" t="n">
        <v>2015</v>
      </c>
      <c r="L6465" s="0" t="n">
        <v>128</v>
      </c>
      <c r="M6465" s="0" t="n">
        <v>9</v>
      </c>
      <c r="N6465" s="0" t="n">
        <v>64000</v>
      </c>
      <c r="O6465" s="0" t="n">
        <v>1160</v>
      </c>
      <c r="P6465" s="346" t="n">
        <v>190.02</v>
      </c>
      <c r="Q6465" s="346" t="str">
        <f aca="false">N6465&amp;" "&amp;O6465</f>
        <v>64000 1160</v>
      </c>
      <c r="R6465" s="346" t="str">
        <f aca="false">N6465&amp;" "&amp;M6465&amp;" "&amp;O6465</f>
        <v>64000 9 1160</v>
      </c>
    </row>
    <row r="6466" customFormat="false" ht="11.25" hidden="false" customHeight="true" outlineLevel="0" collapsed="false">
      <c r="K6466" s="0" t="n">
        <v>2015</v>
      </c>
      <c r="L6466" s="0" t="n">
        <v>128</v>
      </c>
      <c r="M6466" s="0" t="n">
        <v>9</v>
      </c>
      <c r="N6466" s="0" t="n">
        <v>64000</v>
      </c>
      <c r="O6466" s="0" t="n">
        <v>1190</v>
      </c>
      <c r="P6466" s="346" t="n">
        <v>763.22</v>
      </c>
      <c r="Q6466" s="346" t="str">
        <f aca="false">N6466&amp;" "&amp;O6466</f>
        <v>64000 1190</v>
      </c>
      <c r="R6466" s="346" t="str">
        <f aca="false">N6466&amp;" "&amp;M6466&amp;" "&amp;O6466</f>
        <v>64000 9 1190</v>
      </c>
    </row>
    <row r="6467" customFormat="false" ht="11.25" hidden="false" customHeight="true" outlineLevel="0" collapsed="false">
      <c r="K6467" s="0" t="n">
        <v>2015</v>
      </c>
      <c r="L6467" s="0" t="n">
        <v>128</v>
      </c>
      <c r="M6467" s="0" t="n">
        <v>9</v>
      </c>
      <c r="N6467" s="0" t="n">
        <v>65000</v>
      </c>
      <c r="O6467" s="0" t="n">
        <v>1110</v>
      </c>
      <c r="P6467" s="346" t="n">
        <v>1</v>
      </c>
      <c r="Q6467" s="346" t="str">
        <f aca="false">N6467&amp;" "&amp;O6467</f>
        <v>65000 1110</v>
      </c>
      <c r="R6467" s="346" t="str">
        <f aca="false">N6467&amp;" "&amp;M6467&amp;" "&amp;O6467</f>
        <v>65000 9 1110</v>
      </c>
    </row>
    <row r="6468" customFormat="false" ht="11.25" hidden="false" customHeight="true" outlineLevel="0" collapsed="false">
      <c r="K6468" s="0" t="n">
        <v>2015</v>
      </c>
      <c r="L6468" s="0" t="n">
        <v>128</v>
      </c>
      <c r="M6468" s="0" t="n">
        <v>9</v>
      </c>
      <c r="N6468" s="0" t="n">
        <v>65000</v>
      </c>
      <c r="O6468" s="0" t="n">
        <v>1130</v>
      </c>
      <c r="P6468" s="346" t="n">
        <v>9</v>
      </c>
      <c r="Q6468" s="346" t="str">
        <f aca="false">N6468&amp;" "&amp;O6468</f>
        <v>65000 1130</v>
      </c>
      <c r="R6468" s="346" t="str">
        <f aca="false">N6468&amp;" "&amp;M6468&amp;" "&amp;O6468</f>
        <v>65000 9 1130</v>
      </c>
    </row>
    <row r="6469" customFormat="false" ht="11.25" hidden="false" customHeight="true" outlineLevel="0" collapsed="false">
      <c r="K6469" s="0" t="n">
        <v>2015</v>
      </c>
      <c r="L6469" s="0" t="n">
        <v>128</v>
      </c>
      <c r="M6469" s="0" t="n">
        <v>9</v>
      </c>
      <c r="N6469" s="0" t="n">
        <v>65000</v>
      </c>
      <c r="O6469" s="0" t="n">
        <v>1150</v>
      </c>
      <c r="P6469" s="346" t="n">
        <v>6</v>
      </c>
      <c r="Q6469" s="346" t="str">
        <f aca="false">N6469&amp;" "&amp;O6469</f>
        <v>65000 1150</v>
      </c>
      <c r="R6469" s="346" t="str">
        <f aca="false">N6469&amp;" "&amp;M6469&amp;" "&amp;O6469</f>
        <v>65000 9 1150</v>
      </c>
    </row>
    <row r="6470" customFormat="false" ht="11.25" hidden="false" customHeight="true" outlineLevel="0" collapsed="false">
      <c r="K6470" s="0" t="n">
        <v>2015</v>
      </c>
      <c r="L6470" s="0" t="n">
        <v>128</v>
      </c>
      <c r="M6470" s="0" t="n">
        <v>9</v>
      </c>
      <c r="N6470" s="0" t="n">
        <v>65000</v>
      </c>
      <c r="O6470" s="0" t="n">
        <v>1190</v>
      </c>
      <c r="P6470" s="346" t="n">
        <v>288.56</v>
      </c>
      <c r="Q6470" s="346" t="str">
        <f aca="false">N6470&amp;" "&amp;O6470</f>
        <v>65000 1190</v>
      </c>
      <c r="R6470" s="346" t="str">
        <f aca="false">N6470&amp;" "&amp;M6470&amp;" "&amp;O6470</f>
        <v>65000 9 1190</v>
      </c>
    </row>
    <row r="6471" customFormat="false" ht="11.25" hidden="false" customHeight="true" outlineLevel="0" collapsed="false">
      <c r="K6471" s="0" t="n">
        <v>2015</v>
      </c>
      <c r="L6471" s="0" t="n">
        <v>128</v>
      </c>
      <c r="M6471" s="0" t="n">
        <v>9</v>
      </c>
      <c r="N6471" s="0" t="n">
        <v>66000</v>
      </c>
      <c r="O6471" s="0" t="n">
        <v>1130</v>
      </c>
      <c r="P6471" s="346" t="n">
        <v>14</v>
      </c>
      <c r="Q6471" s="346" t="str">
        <f aca="false">N6471&amp;" "&amp;O6471</f>
        <v>66000 1130</v>
      </c>
      <c r="R6471" s="346" t="str">
        <f aca="false">N6471&amp;" "&amp;M6471&amp;" "&amp;O6471</f>
        <v>66000 9 1130</v>
      </c>
    </row>
    <row r="6472" customFormat="false" ht="11.25" hidden="false" customHeight="true" outlineLevel="0" collapsed="false">
      <c r="K6472" s="0" t="n">
        <v>2015</v>
      </c>
      <c r="L6472" s="0" t="n">
        <v>128</v>
      </c>
      <c r="M6472" s="0" t="n">
        <v>9</v>
      </c>
      <c r="N6472" s="0" t="n">
        <v>68000</v>
      </c>
      <c r="O6472" s="0" t="n">
        <v>1141</v>
      </c>
      <c r="P6472" s="346" t="n">
        <v>52.08</v>
      </c>
      <c r="Q6472" s="346" t="str">
        <f aca="false">N6472&amp;" "&amp;O6472</f>
        <v>68000 1141</v>
      </c>
      <c r="R6472" s="346" t="str">
        <f aca="false">N6472&amp;" "&amp;M6472&amp;" "&amp;O6472</f>
        <v>68000 9 1141</v>
      </c>
    </row>
    <row r="6473" customFormat="false" ht="11.25" hidden="false" customHeight="true" outlineLevel="0" collapsed="false">
      <c r="K6473" s="0" t="n">
        <v>2015</v>
      </c>
      <c r="L6473" s="0" t="n">
        <v>128</v>
      </c>
      <c r="M6473" s="0" t="n">
        <v>9</v>
      </c>
      <c r="N6473" s="0" t="n">
        <v>68000</v>
      </c>
      <c r="O6473" s="0" t="n">
        <v>1150</v>
      </c>
      <c r="P6473" s="346" t="n">
        <v>6</v>
      </c>
      <c r="Q6473" s="346" t="str">
        <f aca="false">N6473&amp;" "&amp;O6473</f>
        <v>68000 1150</v>
      </c>
      <c r="R6473" s="346" t="str">
        <f aca="false">N6473&amp;" "&amp;M6473&amp;" "&amp;O6473</f>
        <v>68000 9 1150</v>
      </c>
    </row>
    <row r="6474" customFormat="false" ht="11.25" hidden="false" customHeight="true" outlineLevel="0" collapsed="false">
      <c r="K6474" s="0" t="n">
        <v>2015</v>
      </c>
      <c r="L6474" s="0" t="n">
        <v>128</v>
      </c>
      <c r="M6474" s="0" t="n">
        <v>2</v>
      </c>
      <c r="N6474" s="0" t="n">
        <v>61100</v>
      </c>
      <c r="O6474" s="0" t="n">
        <v>1120</v>
      </c>
      <c r="P6474" s="346" t="n">
        <v>2894.63</v>
      </c>
      <c r="Q6474" s="346" t="str">
        <f aca="false">N6474&amp;" "&amp;O6474</f>
        <v>61100 1120</v>
      </c>
      <c r="R6474" s="346" t="str">
        <f aca="false">N6474&amp;" "&amp;M6474&amp;" "&amp;O6474</f>
        <v>61100 2 1120</v>
      </c>
    </row>
    <row r="6475" customFormat="false" ht="11.25" hidden="false" customHeight="true" outlineLevel="0" collapsed="false">
      <c r="K6475" s="0" t="n">
        <v>2015</v>
      </c>
      <c r="L6475" s="0" t="n">
        <v>128</v>
      </c>
      <c r="M6475" s="0" t="n">
        <v>2</v>
      </c>
      <c r="N6475" s="0" t="n">
        <v>61100</v>
      </c>
      <c r="O6475" s="0" t="n">
        <v>1151</v>
      </c>
      <c r="P6475" s="346" t="n">
        <v>894.34</v>
      </c>
      <c r="Q6475" s="346" t="str">
        <f aca="false">N6475&amp;" "&amp;O6475</f>
        <v>61100 1151</v>
      </c>
      <c r="R6475" s="346" t="str">
        <f aca="false">N6475&amp;" "&amp;M6475&amp;" "&amp;O6475</f>
        <v>61100 2 1151</v>
      </c>
    </row>
    <row r="6476" customFormat="false" ht="11.25" hidden="false" customHeight="true" outlineLevel="0" collapsed="false">
      <c r="K6476" s="0" t="n">
        <v>2015</v>
      </c>
      <c r="L6476" s="0" t="n">
        <v>128</v>
      </c>
      <c r="M6476" s="0" t="n">
        <v>2</v>
      </c>
      <c r="N6476" s="0" t="n">
        <v>61100</v>
      </c>
      <c r="O6476" s="0" t="n">
        <v>1520</v>
      </c>
      <c r="P6476" s="346" t="n">
        <v>174.62</v>
      </c>
      <c r="Q6476" s="346" t="str">
        <f aca="false">N6476&amp;" "&amp;O6476</f>
        <v>61100 1520</v>
      </c>
      <c r="R6476" s="346" t="str">
        <f aca="false">N6476&amp;" "&amp;M6476&amp;" "&amp;O6476</f>
        <v>61100 2 1520</v>
      </c>
    </row>
    <row r="6477" customFormat="false" ht="11.25" hidden="false" customHeight="true" outlineLevel="0" collapsed="false">
      <c r="K6477" s="0" t="n">
        <v>2015</v>
      </c>
      <c r="L6477" s="0" t="n">
        <v>128</v>
      </c>
      <c r="M6477" s="0" t="n">
        <v>2</v>
      </c>
      <c r="N6477" s="0" t="n">
        <v>61210</v>
      </c>
      <c r="O6477" s="0" t="n">
        <v>1110</v>
      </c>
      <c r="P6477" s="346" t="n">
        <v>2</v>
      </c>
      <c r="Q6477" s="346" t="str">
        <f aca="false">N6477&amp;" "&amp;O6477</f>
        <v>61210 1110</v>
      </c>
      <c r="R6477" s="346" t="str">
        <f aca="false">N6477&amp;" "&amp;M6477&amp;" "&amp;O6477</f>
        <v>61210 2 1110</v>
      </c>
    </row>
    <row r="6478" customFormat="false" ht="11.25" hidden="false" customHeight="true" outlineLevel="0" collapsed="false">
      <c r="K6478" s="0" t="n">
        <v>2015</v>
      </c>
      <c r="L6478" s="0" t="n">
        <v>128</v>
      </c>
      <c r="M6478" s="0" t="n">
        <v>2</v>
      </c>
      <c r="N6478" s="0" t="n">
        <v>61210</v>
      </c>
      <c r="O6478" s="0" t="n">
        <v>1120</v>
      </c>
      <c r="P6478" s="346" t="n">
        <v>62.2</v>
      </c>
      <c r="Q6478" s="346" t="str">
        <f aca="false">N6478&amp;" "&amp;O6478</f>
        <v>61210 1120</v>
      </c>
      <c r="R6478" s="346" t="str">
        <f aca="false">N6478&amp;" "&amp;M6478&amp;" "&amp;O6478</f>
        <v>61210 2 1120</v>
      </c>
    </row>
    <row r="6479" customFormat="false" ht="11.25" hidden="false" customHeight="true" outlineLevel="0" collapsed="false">
      <c r="K6479" s="0" t="n">
        <v>2015</v>
      </c>
      <c r="L6479" s="0" t="n">
        <v>128</v>
      </c>
      <c r="M6479" s="0" t="n">
        <v>2</v>
      </c>
      <c r="N6479" s="0" t="n">
        <v>61210</v>
      </c>
      <c r="O6479" s="0" t="n">
        <v>1520</v>
      </c>
      <c r="P6479" s="346" t="n">
        <v>1.03</v>
      </c>
      <c r="Q6479" s="346" t="str">
        <f aca="false">N6479&amp;" "&amp;O6479</f>
        <v>61210 1520</v>
      </c>
      <c r="R6479" s="346" t="str">
        <f aca="false">N6479&amp;" "&amp;M6479&amp;" "&amp;O6479</f>
        <v>61210 2 1520</v>
      </c>
    </row>
    <row r="6480" customFormat="false" ht="11.25" hidden="false" customHeight="true" outlineLevel="0" collapsed="false">
      <c r="K6480" s="0" t="n">
        <v>2015</v>
      </c>
      <c r="L6480" s="0" t="n">
        <v>128</v>
      </c>
      <c r="M6480" s="0" t="n">
        <v>2</v>
      </c>
      <c r="N6480" s="0" t="n">
        <v>61220</v>
      </c>
      <c r="O6480" s="0" t="n">
        <v>1130</v>
      </c>
      <c r="P6480" s="346" t="n">
        <v>18.33</v>
      </c>
      <c r="Q6480" s="346" t="str">
        <f aca="false">N6480&amp;" "&amp;O6480</f>
        <v>61220 1130</v>
      </c>
      <c r="R6480" s="346" t="str">
        <f aca="false">N6480&amp;" "&amp;M6480&amp;" "&amp;O6480</f>
        <v>61220 2 1130</v>
      </c>
    </row>
    <row r="6481" customFormat="false" ht="11.25" hidden="false" customHeight="true" outlineLevel="0" collapsed="false">
      <c r="K6481" s="0" t="n">
        <v>2015</v>
      </c>
      <c r="L6481" s="0" t="n">
        <v>128</v>
      </c>
      <c r="M6481" s="0" t="n">
        <v>2</v>
      </c>
      <c r="N6481" s="0" t="n">
        <v>61220</v>
      </c>
      <c r="O6481" s="0" t="n">
        <v>1150</v>
      </c>
      <c r="P6481" s="346" t="n">
        <v>0.98</v>
      </c>
      <c r="Q6481" s="346" t="str">
        <f aca="false">N6481&amp;" "&amp;O6481</f>
        <v>61220 1150</v>
      </c>
      <c r="R6481" s="346" t="str">
        <f aca="false">N6481&amp;" "&amp;M6481&amp;" "&amp;O6481</f>
        <v>61220 2 1150</v>
      </c>
    </row>
    <row r="6482" customFormat="false" ht="11.25" hidden="false" customHeight="true" outlineLevel="0" collapsed="false">
      <c r="K6482" s="0" t="n">
        <v>2015</v>
      </c>
      <c r="L6482" s="0" t="n">
        <v>128</v>
      </c>
      <c r="M6482" s="0" t="n">
        <v>2</v>
      </c>
      <c r="N6482" s="0" t="n">
        <v>61230</v>
      </c>
      <c r="O6482" s="0" t="n">
        <v>1120</v>
      </c>
      <c r="P6482" s="346" t="n">
        <v>1.38</v>
      </c>
      <c r="Q6482" s="346" t="str">
        <f aca="false">N6482&amp;" "&amp;O6482</f>
        <v>61230 1120</v>
      </c>
      <c r="R6482" s="346" t="str">
        <f aca="false">N6482&amp;" "&amp;M6482&amp;" "&amp;O6482</f>
        <v>61230 2 1120</v>
      </c>
    </row>
    <row r="6483" customFormat="false" ht="11.25" hidden="false" customHeight="true" outlineLevel="0" collapsed="false">
      <c r="K6483" s="0" t="n">
        <v>2015</v>
      </c>
      <c r="L6483" s="0" t="n">
        <v>128</v>
      </c>
      <c r="M6483" s="0" t="n">
        <v>2</v>
      </c>
      <c r="N6483" s="0" t="n">
        <v>61230</v>
      </c>
      <c r="O6483" s="0" t="n">
        <v>1150</v>
      </c>
      <c r="P6483" s="346" t="n">
        <v>0.21</v>
      </c>
      <c r="Q6483" s="346" t="str">
        <f aca="false">N6483&amp;" "&amp;O6483</f>
        <v>61230 1150</v>
      </c>
      <c r="R6483" s="346" t="str">
        <f aca="false">N6483&amp;" "&amp;M6483&amp;" "&amp;O6483</f>
        <v>61230 2 1150</v>
      </c>
    </row>
    <row r="6484" customFormat="false" ht="11.25" hidden="false" customHeight="true" outlineLevel="0" collapsed="false">
      <c r="K6484" s="0" t="n">
        <v>2015</v>
      </c>
      <c r="L6484" s="0" t="n">
        <v>128</v>
      </c>
      <c r="M6484" s="0" t="n">
        <v>2</v>
      </c>
      <c r="N6484" s="0" t="n">
        <v>61310</v>
      </c>
      <c r="O6484" s="0" t="n">
        <v>1110</v>
      </c>
      <c r="P6484" s="346" t="n">
        <v>5.5</v>
      </c>
      <c r="Q6484" s="346" t="str">
        <f aca="false">N6484&amp;" "&amp;O6484</f>
        <v>61310 1110</v>
      </c>
      <c r="R6484" s="346" t="str">
        <f aca="false">N6484&amp;" "&amp;M6484&amp;" "&amp;O6484</f>
        <v>61310 2 1110</v>
      </c>
    </row>
    <row r="6485" customFormat="false" ht="11.25" hidden="false" customHeight="true" outlineLevel="0" collapsed="false">
      <c r="K6485" s="0" t="n">
        <v>2015</v>
      </c>
      <c r="L6485" s="0" t="n">
        <v>128</v>
      </c>
      <c r="M6485" s="0" t="n">
        <v>2</v>
      </c>
      <c r="N6485" s="0" t="n">
        <v>61310</v>
      </c>
      <c r="O6485" s="0" t="n">
        <v>1120</v>
      </c>
      <c r="P6485" s="346" t="n">
        <v>49.14</v>
      </c>
      <c r="Q6485" s="346" t="str">
        <f aca="false">N6485&amp;" "&amp;O6485</f>
        <v>61310 1120</v>
      </c>
      <c r="R6485" s="346" t="str">
        <f aca="false">N6485&amp;" "&amp;M6485&amp;" "&amp;O6485</f>
        <v>61310 2 1120</v>
      </c>
    </row>
    <row r="6486" customFormat="false" ht="11.25" hidden="false" customHeight="true" outlineLevel="0" collapsed="false">
      <c r="K6486" s="0" t="n">
        <v>2015</v>
      </c>
      <c r="L6486" s="0" t="n">
        <v>128</v>
      </c>
      <c r="M6486" s="0" t="n">
        <v>3</v>
      </c>
      <c r="N6486" s="0" t="n">
        <v>61100</v>
      </c>
      <c r="O6486" s="0" t="n">
        <v>1120</v>
      </c>
      <c r="P6486" s="346" t="n">
        <v>1997.02</v>
      </c>
      <c r="Q6486" s="346" t="str">
        <f aca="false">N6486&amp;" "&amp;O6486</f>
        <v>61100 1120</v>
      </c>
      <c r="R6486" s="346" t="str">
        <f aca="false">N6486&amp;" "&amp;M6486&amp;" "&amp;O6486</f>
        <v>61100 3 1120</v>
      </c>
    </row>
    <row r="6487" customFormat="false" ht="11.25" hidden="false" customHeight="true" outlineLevel="0" collapsed="false">
      <c r="K6487" s="0" t="n">
        <v>2015</v>
      </c>
      <c r="L6487" s="0" t="n">
        <v>128</v>
      </c>
      <c r="M6487" s="0" t="n">
        <v>9</v>
      </c>
      <c r="N6487" s="0" t="n">
        <v>62100</v>
      </c>
      <c r="O6487" s="0" t="n">
        <v>1110</v>
      </c>
      <c r="P6487" s="346" t="n">
        <v>10.5</v>
      </c>
      <c r="Q6487" s="346" t="str">
        <f aca="false">N6487&amp;" "&amp;O6487</f>
        <v>62100 1110</v>
      </c>
      <c r="R6487" s="346" t="str">
        <f aca="false">N6487&amp;" "&amp;M6487&amp;" "&amp;O6487</f>
        <v>62100 9 1110</v>
      </c>
    </row>
    <row r="6488" customFormat="false" ht="11.25" hidden="false" customHeight="true" outlineLevel="0" collapsed="false">
      <c r="K6488" s="0" t="n">
        <v>2015</v>
      </c>
      <c r="L6488" s="0" t="n">
        <v>128</v>
      </c>
      <c r="M6488" s="0" t="n">
        <v>9</v>
      </c>
      <c r="N6488" s="0" t="n">
        <v>62100</v>
      </c>
      <c r="O6488" s="0" t="n">
        <v>1111</v>
      </c>
      <c r="P6488" s="346" t="n">
        <v>11</v>
      </c>
      <c r="Q6488" s="346" t="str">
        <f aca="false">N6488&amp;" "&amp;O6488</f>
        <v>62100 1111</v>
      </c>
      <c r="R6488" s="346" t="str">
        <f aca="false">N6488&amp;" "&amp;M6488&amp;" "&amp;O6488</f>
        <v>62100 9 1111</v>
      </c>
    </row>
    <row r="6489" customFormat="false" ht="11.25" hidden="false" customHeight="true" outlineLevel="0" collapsed="false">
      <c r="K6489" s="0" t="n">
        <v>2015</v>
      </c>
      <c r="L6489" s="0" t="n">
        <v>128</v>
      </c>
      <c r="M6489" s="0" t="n">
        <v>9</v>
      </c>
      <c r="N6489" s="0" t="n">
        <v>62100</v>
      </c>
      <c r="O6489" s="0" t="n">
        <v>1112</v>
      </c>
      <c r="P6489" s="346" t="n">
        <v>1</v>
      </c>
      <c r="Q6489" s="346" t="str">
        <f aca="false">N6489&amp;" "&amp;O6489</f>
        <v>62100 1112</v>
      </c>
      <c r="R6489" s="346" t="str">
        <f aca="false">N6489&amp;" "&amp;M6489&amp;" "&amp;O6489</f>
        <v>62100 9 1112</v>
      </c>
    </row>
    <row r="6490" customFormat="false" ht="11.25" hidden="false" customHeight="true" outlineLevel="0" collapsed="false">
      <c r="K6490" s="0" t="n">
        <v>2015</v>
      </c>
      <c r="L6490" s="0" t="n">
        <v>128</v>
      </c>
      <c r="M6490" s="0" t="n">
        <v>9</v>
      </c>
      <c r="N6490" s="0" t="n">
        <v>62100</v>
      </c>
      <c r="O6490" s="0" t="n">
        <v>1113</v>
      </c>
      <c r="P6490" s="346" t="n">
        <v>13</v>
      </c>
      <c r="Q6490" s="346" t="str">
        <f aca="false">N6490&amp;" "&amp;O6490</f>
        <v>62100 1113</v>
      </c>
      <c r="R6490" s="346" t="str">
        <f aca="false">N6490&amp;" "&amp;M6490&amp;" "&amp;O6490</f>
        <v>62100 9 1113</v>
      </c>
    </row>
    <row r="6491" customFormat="false" ht="11.25" hidden="false" customHeight="true" outlineLevel="0" collapsed="false">
      <c r="K6491" s="0" t="n">
        <v>2015</v>
      </c>
      <c r="L6491" s="0" t="n">
        <v>128</v>
      </c>
      <c r="M6491" s="0" t="n">
        <v>9</v>
      </c>
      <c r="N6491" s="0" t="n">
        <v>62100</v>
      </c>
      <c r="O6491" s="0" t="n">
        <v>1130</v>
      </c>
      <c r="P6491" s="346" t="n">
        <v>63.5</v>
      </c>
      <c r="Q6491" s="346" t="str">
        <f aca="false">N6491&amp;" "&amp;O6491</f>
        <v>62100 1130</v>
      </c>
      <c r="R6491" s="346" t="str">
        <f aca="false">N6491&amp;" "&amp;M6491&amp;" "&amp;O6491</f>
        <v>62100 9 1130</v>
      </c>
    </row>
    <row r="6492" customFormat="false" ht="11.25" hidden="false" customHeight="true" outlineLevel="0" collapsed="false">
      <c r="K6492" s="0" t="n">
        <v>2015</v>
      </c>
      <c r="L6492" s="0" t="n">
        <v>128</v>
      </c>
      <c r="M6492" s="0" t="n">
        <v>9</v>
      </c>
      <c r="N6492" s="0" t="n">
        <v>62100</v>
      </c>
      <c r="O6492" s="0" t="n">
        <v>1150</v>
      </c>
      <c r="P6492" s="346" t="n">
        <v>89.6</v>
      </c>
      <c r="Q6492" s="346" t="str">
        <f aca="false">N6492&amp;" "&amp;O6492</f>
        <v>62100 1150</v>
      </c>
      <c r="R6492" s="346" t="str">
        <f aca="false">N6492&amp;" "&amp;M6492&amp;" "&amp;O6492</f>
        <v>62100 9 1150</v>
      </c>
    </row>
    <row r="6493" customFormat="false" ht="11.25" hidden="false" customHeight="true" outlineLevel="0" collapsed="false">
      <c r="K6493" s="0" t="n">
        <v>2015</v>
      </c>
      <c r="L6493" s="0" t="n">
        <v>128</v>
      </c>
      <c r="M6493" s="0" t="n">
        <v>9</v>
      </c>
      <c r="N6493" s="0" t="n">
        <v>62200</v>
      </c>
      <c r="O6493" s="0" t="n">
        <v>1130</v>
      </c>
      <c r="P6493" s="346" t="n">
        <v>3.2</v>
      </c>
      <c r="Q6493" s="346" t="str">
        <f aca="false">N6493&amp;" "&amp;O6493</f>
        <v>62200 1130</v>
      </c>
      <c r="R6493" s="346" t="str">
        <f aca="false">N6493&amp;" "&amp;M6493&amp;" "&amp;O6493</f>
        <v>62200 9 1130</v>
      </c>
    </row>
    <row r="6494" customFormat="false" ht="11.25" hidden="false" customHeight="true" outlineLevel="0" collapsed="false">
      <c r="K6494" s="0" t="n">
        <v>2015</v>
      </c>
      <c r="L6494" s="0" t="n">
        <v>128</v>
      </c>
      <c r="M6494" s="0" t="n">
        <v>9</v>
      </c>
      <c r="N6494" s="0" t="n">
        <v>62200</v>
      </c>
      <c r="O6494" s="0" t="n">
        <v>1131</v>
      </c>
      <c r="P6494" s="346" t="n">
        <v>98.17</v>
      </c>
      <c r="Q6494" s="346" t="str">
        <f aca="false">N6494&amp;" "&amp;O6494</f>
        <v>62200 1131</v>
      </c>
      <c r="R6494" s="346" t="str">
        <f aca="false">N6494&amp;" "&amp;M6494&amp;" "&amp;O6494</f>
        <v>62200 9 1131</v>
      </c>
    </row>
    <row r="6495" customFormat="false" ht="11.25" hidden="false" customHeight="true" outlineLevel="0" collapsed="false">
      <c r="K6495" s="0" t="n">
        <v>2015</v>
      </c>
      <c r="L6495" s="0" t="n">
        <v>128</v>
      </c>
      <c r="M6495" s="0" t="n">
        <v>9</v>
      </c>
      <c r="N6495" s="0" t="n">
        <v>62200</v>
      </c>
      <c r="O6495" s="0" t="n">
        <v>1132</v>
      </c>
      <c r="P6495" s="346" t="n">
        <v>43.4</v>
      </c>
      <c r="Q6495" s="346" t="str">
        <f aca="false">N6495&amp;" "&amp;O6495</f>
        <v>62200 1132</v>
      </c>
      <c r="R6495" s="346" t="str">
        <f aca="false">N6495&amp;" "&amp;M6495&amp;" "&amp;O6495</f>
        <v>62200 9 1132</v>
      </c>
    </row>
    <row r="6496" customFormat="false" ht="11.25" hidden="false" customHeight="true" outlineLevel="0" collapsed="false">
      <c r="K6496" s="0" t="n">
        <v>2015</v>
      </c>
      <c r="L6496" s="0" t="n">
        <v>128</v>
      </c>
      <c r="M6496" s="0" t="n">
        <v>9</v>
      </c>
      <c r="N6496" s="0" t="n">
        <v>62200</v>
      </c>
      <c r="O6496" s="0" t="n">
        <v>1140</v>
      </c>
      <c r="P6496" s="346" t="n">
        <v>39</v>
      </c>
      <c r="Q6496" s="346" t="str">
        <f aca="false">N6496&amp;" "&amp;O6496</f>
        <v>62200 1140</v>
      </c>
      <c r="R6496" s="346" t="str">
        <f aca="false">N6496&amp;" "&amp;M6496&amp;" "&amp;O6496</f>
        <v>62200 9 1140</v>
      </c>
    </row>
    <row r="6497" customFormat="false" ht="11.25" hidden="false" customHeight="true" outlineLevel="0" collapsed="false">
      <c r="K6497" s="0" t="n">
        <v>2015</v>
      </c>
      <c r="L6497" s="0" t="n">
        <v>128</v>
      </c>
      <c r="M6497" s="0" t="n">
        <v>9</v>
      </c>
      <c r="N6497" s="0" t="n">
        <v>62200</v>
      </c>
      <c r="O6497" s="0" t="n">
        <v>1150</v>
      </c>
      <c r="P6497" s="346" t="n">
        <v>5</v>
      </c>
      <c r="Q6497" s="346" t="str">
        <f aca="false">N6497&amp;" "&amp;O6497</f>
        <v>62200 1150</v>
      </c>
      <c r="R6497" s="346" t="str">
        <f aca="false">N6497&amp;" "&amp;M6497&amp;" "&amp;O6497</f>
        <v>62200 9 1150</v>
      </c>
    </row>
    <row r="6498" customFormat="false" ht="11.25" hidden="false" customHeight="true" outlineLevel="0" collapsed="false">
      <c r="K6498" s="0" t="n">
        <v>2015</v>
      </c>
      <c r="L6498" s="0" t="n">
        <v>128</v>
      </c>
      <c r="M6498" s="0" t="n">
        <v>9</v>
      </c>
      <c r="N6498" s="0" t="n">
        <v>63000</v>
      </c>
      <c r="O6498" s="0" t="n">
        <v>1110</v>
      </c>
      <c r="P6498" s="346" t="n">
        <v>1</v>
      </c>
      <c r="Q6498" s="346" t="str">
        <f aca="false">N6498&amp;" "&amp;O6498</f>
        <v>63000 1110</v>
      </c>
      <c r="R6498" s="346" t="str">
        <f aca="false">N6498&amp;" "&amp;M6498&amp;" "&amp;O6498</f>
        <v>63000 9 1110</v>
      </c>
    </row>
    <row r="6499" customFormat="false" ht="11.25" hidden="false" customHeight="true" outlineLevel="0" collapsed="false">
      <c r="K6499" s="0" t="n">
        <v>2015</v>
      </c>
      <c r="L6499" s="0" t="n">
        <v>128</v>
      </c>
      <c r="M6499" s="0" t="n">
        <v>3</v>
      </c>
      <c r="N6499" s="0" t="n">
        <v>61100</v>
      </c>
      <c r="O6499" s="0" t="n">
        <v>1151</v>
      </c>
      <c r="P6499" s="346" t="n">
        <v>392.38</v>
      </c>
      <c r="Q6499" s="346" t="str">
        <f aca="false">N6499&amp;" "&amp;O6499</f>
        <v>61100 1151</v>
      </c>
      <c r="R6499" s="346" t="str">
        <f aca="false">N6499&amp;" "&amp;M6499&amp;" "&amp;O6499</f>
        <v>61100 3 1151</v>
      </c>
    </row>
    <row r="6500" customFormat="false" ht="11.25" hidden="false" customHeight="true" outlineLevel="0" collapsed="false">
      <c r="K6500" s="0" t="n">
        <v>2015</v>
      </c>
      <c r="L6500" s="0" t="n">
        <v>128</v>
      </c>
      <c r="M6500" s="0" t="n">
        <v>3</v>
      </c>
      <c r="N6500" s="0" t="n">
        <v>61100</v>
      </c>
      <c r="O6500" s="0" t="n">
        <v>1520</v>
      </c>
      <c r="P6500" s="346" t="n">
        <v>194.71</v>
      </c>
      <c r="Q6500" s="346" t="str">
        <f aca="false">N6500&amp;" "&amp;O6500</f>
        <v>61100 1520</v>
      </c>
      <c r="R6500" s="346" t="str">
        <f aca="false">N6500&amp;" "&amp;M6500&amp;" "&amp;O6500</f>
        <v>61100 3 1520</v>
      </c>
    </row>
    <row r="6501" customFormat="false" ht="11.25" hidden="false" customHeight="true" outlineLevel="0" collapsed="false">
      <c r="K6501" s="0" t="n">
        <v>2015</v>
      </c>
      <c r="L6501" s="0" t="n">
        <v>128</v>
      </c>
      <c r="M6501" s="0" t="n">
        <v>3</v>
      </c>
      <c r="N6501" s="0" t="n">
        <v>61210</v>
      </c>
      <c r="O6501" s="0" t="n">
        <v>1110</v>
      </c>
      <c r="P6501" s="346" t="n">
        <v>2</v>
      </c>
      <c r="Q6501" s="346" t="str">
        <f aca="false">N6501&amp;" "&amp;O6501</f>
        <v>61210 1110</v>
      </c>
      <c r="R6501" s="346" t="str">
        <f aca="false">N6501&amp;" "&amp;M6501&amp;" "&amp;O6501</f>
        <v>61210 3 1110</v>
      </c>
    </row>
    <row r="6502" customFormat="false" ht="11.25" hidden="false" customHeight="true" outlineLevel="0" collapsed="false">
      <c r="K6502" s="0" t="n">
        <v>2015</v>
      </c>
      <c r="L6502" s="0" t="n">
        <v>128</v>
      </c>
      <c r="M6502" s="0" t="n">
        <v>3</v>
      </c>
      <c r="N6502" s="0" t="n">
        <v>61210</v>
      </c>
      <c r="O6502" s="0" t="n">
        <v>1120</v>
      </c>
      <c r="P6502" s="346" t="n">
        <v>115.6</v>
      </c>
      <c r="Q6502" s="346" t="str">
        <f aca="false">N6502&amp;" "&amp;O6502</f>
        <v>61210 1120</v>
      </c>
      <c r="R6502" s="346" t="str">
        <f aca="false">N6502&amp;" "&amp;M6502&amp;" "&amp;O6502</f>
        <v>61210 3 1120</v>
      </c>
    </row>
    <row r="6503" customFormat="false" ht="11.25" hidden="false" customHeight="true" outlineLevel="0" collapsed="false">
      <c r="K6503" s="0" t="n">
        <v>2015</v>
      </c>
      <c r="L6503" s="0" t="n">
        <v>128</v>
      </c>
      <c r="M6503" s="0" t="n">
        <v>3</v>
      </c>
      <c r="N6503" s="0" t="n">
        <v>61210</v>
      </c>
      <c r="O6503" s="0" t="n">
        <v>1150</v>
      </c>
      <c r="P6503" s="346" t="n">
        <v>28.7</v>
      </c>
      <c r="Q6503" s="346" t="str">
        <f aca="false">N6503&amp;" "&amp;O6503</f>
        <v>61210 1150</v>
      </c>
      <c r="R6503" s="346" t="str">
        <f aca="false">N6503&amp;" "&amp;M6503&amp;" "&amp;O6503</f>
        <v>61210 3 1150</v>
      </c>
    </row>
    <row r="6504" customFormat="false" ht="11.25" hidden="false" customHeight="true" outlineLevel="0" collapsed="false">
      <c r="K6504" s="0" t="n">
        <v>2015</v>
      </c>
      <c r="L6504" s="0" t="n">
        <v>128</v>
      </c>
      <c r="M6504" s="0" t="n">
        <v>3</v>
      </c>
      <c r="N6504" s="0" t="n">
        <v>61210</v>
      </c>
      <c r="O6504" s="0" t="n">
        <v>1520</v>
      </c>
      <c r="P6504" s="346" t="n">
        <v>3.72</v>
      </c>
      <c r="Q6504" s="346" t="str">
        <f aca="false">N6504&amp;" "&amp;O6504</f>
        <v>61210 1520</v>
      </c>
      <c r="R6504" s="346" t="str">
        <f aca="false">N6504&amp;" "&amp;M6504&amp;" "&amp;O6504</f>
        <v>61210 3 1520</v>
      </c>
    </row>
    <row r="6505" customFormat="false" ht="11.25" hidden="false" customHeight="true" outlineLevel="0" collapsed="false">
      <c r="K6505" s="0" t="n">
        <v>2015</v>
      </c>
      <c r="L6505" s="0" t="n">
        <v>128</v>
      </c>
      <c r="M6505" s="0" t="n">
        <v>3</v>
      </c>
      <c r="N6505" s="0" t="n">
        <v>61220</v>
      </c>
      <c r="O6505" s="0" t="n">
        <v>1130</v>
      </c>
      <c r="P6505" s="346" t="n">
        <v>19.08</v>
      </c>
      <c r="Q6505" s="346" t="str">
        <f aca="false">N6505&amp;" "&amp;O6505</f>
        <v>61220 1130</v>
      </c>
      <c r="R6505" s="346" t="str">
        <f aca="false">N6505&amp;" "&amp;M6505&amp;" "&amp;O6505</f>
        <v>61220 3 1130</v>
      </c>
    </row>
    <row r="6506" customFormat="false" ht="11.25" hidden="false" customHeight="true" outlineLevel="0" collapsed="false">
      <c r="K6506" s="0" t="n">
        <v>2015</v>
      </c>
      <c r="L6506" s="0" t="n">
        <v>128</v>
      </c>
      <c r="M6506" s="0" t="n">
        <v>3</v>
      </c>
      <c r="N6506" s="0" t="n">
        <v>61220</v>
      </c>
      <c r="O6506" s="0" t="n">
        <v>1150</v>
      </c>
      <c r="P6506" s="346" t="n">
        <v>1.02</v>
      </c>
      <c r="Q6506" s="346" t="str">
        <f aca="false">N6506&amp;" "&amp;O6506</f>
        <v>61220 1150</v>
      </c>
      <c r="R6506" s="346" t="str">
        <f aca="false">N6506&amp;" "&amp;M6506&amp;" "&amp;O6506</f>
        <v>61220 3 1150</v>
      </c>
    </row>
    <row r="6507" customFormat="false" ht="11.25" hidden="false" customHeight="true" outlineLevel="0" collapsed="false">
      <c r="K6507" s="0" t="n">
        <v>2015</v>
      </c>
      <c r="L6507" s="0" t="n">
        <v>128</v>
      </c>
      <c r="M6507" s="0" t="n">
        <v>3</v>
      </c>
      <c r="N6507" s="0" t="n">
        <v>61230</v>
      </c>
      <c r="O6507" s="0" t="n">
        <v>1120</v>
      </c>
      <c r="P6507" s="346" t="n">
        <v>5.2</v>
      </c>
      <c r="Q6507" s="346" t="str">
        <f aca="false">N6507&amp;" "&amp;O6507</f>
        <v>61230 1120</v>
      </c>
      <c r="R6507" s="346" t="str">
        <f aca="false">N6507&amp;" "&amp;M6507&amp;" "&amp;O6507</f>
        <v>61230 3 1120</v>
      </c>
    </row>
    <row r="6508" customFormat="false" ht="11.25" hidden="false" customHeight="true" outlineLevel="0" collapsed="false">
      <c r="K6508" s="0" t="n">
        <v>2015</v>
      </c>
      <c r="L6508" s="0" t="n">
        <v>128</v>
      </c>
      <c r="M6508" s="0" t="n">
        <v>3</v>
      </c>
      <c r="N6508" s="0" t="n">
        <v>61230</v>
      </c>
      <c r="O6508" s="0" t="n">
        <v>1150</v>
      </c>
      <c r="P6508" s="346" t="n">
        <v>0.79</v>
      </c>
      <c r="Q6508" s="346" t="str">
        <f aca="false">N6508&amp;" "&amp;O6508</f>
        <v>61230 1150</v>
      </c>
      <c r="R6508" s="346" t="str">
        <f aca="false">N6508&amp;" "&amp;M6508&amp;" "&amp;O6508</f>
        <v>61230 3 1150</v>
      </c>
    </row>
    <row r="6509" customFormat="false" ht="11.25" hidden="false" customHeight="true" outlineLevel="0" collapsed="false">
      <c r="K6509" s="0" t="n">
        <v>2015</v>
      </c>
      <c r="L6509" s="0" t="n">
        <v>128</v>
      </c>
      <c r="M6509" s="0" t="n">
        <v>3</v>
      </c>
      <c r="N6509" s="0" t="n">
        <v>61310</v>
      </c>
      <c r="O6509" s="0" t="n">
        <v>1110</v>
      </c>
      <c r="P6509" s="346" t="n">
        <v>9.5</v>
      </c>
      <c r="Q6509" s="346" t="str">
        <f aca="false">N6509&amp;" "&amp;O6509</f>
        <v>61310 1110</v>
      </c>
      <c r="R6509" s="346" t="str">
        <f aca="false">N6509&amp;" "&amp;M6509&amp;" "&amp;O6509</f>
        <v>61310 3 1110</v>
      </c>
    </row>
    <row r="6510" customFormat="false" ht="11.25" hidden="false" customHeight="true" outlineLevel="0" collapsed="false">
      <c r="K6510" s="0" t="n">
        <v>2015</v>
      </c>
      <c r="L6510" s="0" t="n">
        <v>128</v>
      </c>
      <c r="M6510" s="0" t="n">
        <v>3</v>
      </c>
      <c r="N6510" s="0" t="n">
        <v>61310</v>
      </c>
      <c r="O6510" s="0" t="n">
        <v>1120</v>
      </c>
      <c r="P6510" s="346" t="n">
        <v>79.5</v>
      </c>
      <c r="Q6510" s="346" t="str">
        <f aca="false">N6510&amp;" "&amp;O6510</f>
        <v>61310 1120</v>
      </c>
      <c r="R6510" s="346" t="str">
        <f aca="false">N6510&amp;" "&amp;M6510&amp;" "&amp;O6510</f>
        <v>61310 3 1120</v>
      </c>
    </row>
    <row r="6511" customFormat="false" ht="11.25" hidden="false" customHeight="true" outlineLevel="0" collapsed="false">
      <c r="K6511" s="0" t="n">
        <v>2015</v>
      </c>
      <c r="L6511" s="0" t="n">
        <v>128</v>
      </c>
      <c r="M6511" s="0" t="n">
        <v>3</v>
      </c>
      <c r="N6511" s="0" t="n">
        <v>61310</v>
      </c>
      <c r="O6511" s="0" t="n">
        <v>1150</v>
      </c>
      <c r="P6511" s="346" t="n">
        <v>26.35</v>
      </c>
      <c r="Q6511" s="346" t="str">
        <f aca="false">N6511&amp;" "&amp;O6511</f>
        <v>61310 1150</v>
      </c>
      <c r="R6511" s="346" t="str">
        <f aca="false">N6511&amp;" "&amp;M6511&amp;" "&amp;O6511</f>
        <v>61310 3 1150</v>
      </c>
    </row>
    <row r="6512" customFormat="false" ht="11.25" hidden="false" customHeight="true" outlineLevel="0" collapsed="false">
      <c r="K6512" s="0" t="n">
        <v>2015</v>
      </c>
      <c r="L6512" s="0" t="n">
        <v>128</v>
      </c>
      <c r="M6512" s="0" t="n">
        <v>3</v>
      </c>
      <c r="N6512" s="0" t="n">
        <v>61320</v>
      </c>
      <c r="O6512" s="0" t="n">
        <v>1120</v>
      </c>
      <c r="P6512" s="346" t="n">
        <v>1</v>
      </c>
      <c r="Q6512" s="346" t="str">
        <f aca="false">N6512&amp;" "&amp;O6512</f>
        <v>61320 1120</v>
      </c>
      <c r="R6512" s="346" t="str">
        <f aca="false">N6512&amp;" "&amp;M6512&amp;" "&amp;O6512</f>
        <v>61320 3 1120</v>
      </c>
    </row>
    <row r="6513" customFormat="false" ht="11.25" hidden="false" customHeight="true" outlineLevel="0" collapsed="false">
      <c r="K6513" s="0" t="n">
        <v>2015</v>
      </c>
      <c r="L6513" s="0" t="n">
        <v>128</v>
      </c>
      <c r="M6513" s="0" t="n">
        <v>3</v>
      </c>
      <c r="N6513" s="0" t="n">
        <v>61320</v>
      </c>
      <c r="O6513" s="0" t="n">
        <v>1122</v>
      </c>
      <c r="P6513" s="346" t="n">
        <v>47</v>
      </c>
      <c r="Q6513" s="346" t="str">
        <f aca="false">N6513&amp;" "&amp;O6513</f>
        <v>61320 1122</v>
      </c>
      <c r="R6513" s="346" t="str">
        <f aca="false">N6513&amp;" "&amp;M6513&amp;" "&amp;O6513</f>
        <v>61320 3 1122</v>
      </c>
    </row>
    <row r="6514" customFormat="false" ht="11.25" hidden="false" customHeight="true" outlineLevel="0" collapsed="false">
      <c r="K6514" s="0" t="n">
        <v>2015</v>
      </c>
      <c r="L6514" s="0" t="n">
        <v>130</v>
      </c>
      <c r="M6514" s="0" t="n">
        <v>2</v>
      </c>
      <c r="N6514" s="0" t="n">
        <v>61100</v>
      </c>
      <c r="O6514" s="0" t="n">
        <v>1120</v>
      </c>
      <c r="P6514" s="346" t="n">
        <v>162.88</v>
      </c>
      <c r="Q6514" s="346" t="str">
        <f aca="false">N6514&amp;" "&amp;O6514</f>
        <v>61100 1120</v>
      </c>
      <c r="R6514" s="346" t="str">
        <f aca="false">N6514&amp;" "&amp;M6514&amp;" "&amp;O6514</f>
        <v>61100 2 1120</v>
      </c>
    </row>
    <row r="6515" customFormat="false" ht="11.25" hidden="false" customHeight="true" outlineLevel="0" collapsed="false">
      <c r="K6515" s="0" t="n">
        <v>2015</v>
      </c>
      <c r="L6515" s="0" t="n">
        <v>130</v>
      </c>
      <c r="M6515" s="0" t="n">
        <v>2</v>
      </c>
      <c r="N6515" s="0" t="n">
        <v>61100</v>
      </c>
      <c r="O6515" s="0" t="n">
        <v>1151</v>
      </c>
      <c r="P6515" s="346" t="n">
        <v>52.5</v>
      </c>
      <c r="Q6515" s="346" t="str">
        <f aca="false">N6515&amp;" "&amp;O6515</f>
        <v>61100 1151</v>
      </c>
      <c r="R6515" s="346" t="str">
        <f aca="false">N6515&amp;" "&amp;M6515&amp;" "&amp;O6515</f>
        <v>61100 2 1151</v>
      </c>
    </row>
    <row r="6516" customFormat="false" ht="11.25" hidden="false" customHeight="true" outlineLevel="0" collapsed="false">
      <c r="K6516" s="0" t="n">
        <v>2015</v>
      </c>
      <c r="L6516" s="0" t="n">
        <v>130</v>
      </c>
      <c r="M6516" s="0" t="n">
        <v>2</v>
      </c>
      <c r="N6516" s="0" t="n">
        <v>61100</v>
      </c>
      <c r="O6516" s="0" t="n">
        <v>1520</v>
      </c>
      <c r="P6516" s="346" t="n">
        <v>16.4</v>
      </c>
      <c r="Q6516" s="346" t="str">
        <f aca="false">N6516&amp;" "&amp;O6516</f>
        <v>61100 1520</v>
      </c>
      <c r="R6516" s="346" t="str">
        <f aca="false">N6516&amp;" "&amp;M6516&amp;" "&amp;O6516</f>
        <v>61100 2 1520</v>
      </c>
    </row>
    <row r="6517" customFormat="false" ht="11.25" hidden="false" customHeight="true" outlineLevel="0" collapsed="false">
      <c r="K6517" s="0" t="n">
        <v>2015</v>
      </c>
      <c r="L6517" s="0" t="n">
        <v>130</v>
      </c>
      <c r="M6517" s="0" t="n">
        <v>2</v>
      </c>
      <c r="N6517" s="0" t="n">
        <v>61210</v>
      </c>
      <c r="O6517" s="0" t="n">
        <v>1120</v>
      </c>
      <c r="P6517" s="346" t="n">
        <v>5</v>
      </c>
      <c r="Q6517" s="346" t="str">
        <f aca="false">N6517&amp;" "&amp;O6517</f>
        <v>61210 1120</v>
      </c>
      <c r="R6517" s="346" t="str">
        <f aca="false">N6517&amp;" "&amp;M6517&amp;" "&amp;O6517</f>
        <v>61210 2 1120</v>
      </c>
    </row>
    <row r="6518" customFormat="false" ht="11.25" hidden="false" customHeight="true" outlineLevel="0" collapsed="false">
      <c r="K6518" s="0" t="n">
        <v>2015</v>
      </c>
      <c r="L6518" s="0" t="n">
        <v>130</v>
      </c>
      <c r="M6518" s="0" t="n">
        <v>2</v>
      </c>
      <c r="N6518" s="0" t="n">
        <v>61210</v>
      </c>
      <c r="O6518" s="0" t="n">
        <v>1150</v>
      </c>
      <c r="P6518" s="346" t="n">
        <v>1</v>
      </c>
      <c r="Q6518" s="346" t="str">
        <f aca="false">N6518&amp;" "&amp;O6518</f>
        <v>61210 1150</v>
      </c>
      <c r="R6518" s="346" t="str">
        <f aca="false">N6518&amp;" "&amp;M6518&amp;" "&amp;O6518</f>
        <v>61210 2 1150</v>
      </c>
    </row>
    <row r="6519" customFormat="false" ht="11.25" hidden="false" customHeight="true" outlineLevel="0" collapsed="false">
      <c r="K6519" s="0" t="n">
        <v>2015</v>
      </c>
      <c r="L6519" s="0" t="n">
        <v>130</v>
      </c>
      <c r="M6519" s="0" t="n">
        <v>2</v>
      </c>
      <c r="N6519" s="0" t="n">
        <v>61220</v>
      </c>
      <c r="O6519" s="0" t="n">
        <v>1120</v>
      </c>
      <c r="P6519" s="346" t="n">
        <v>1.75</v>
      </c>
      <c r="Q6519" s="346" t="str">
        <f aca="false">N6519&amp;" "&amp;O6519</f>
        <v>61220 1120</v>
      </c>
      <c r="R6519" s="346" t="str">
        <f aca="false">N6519&amp;" "&amp;M6519&amp;" "&amp;O6519</f>
        <v>61220 2 1120</v>
      </c>
    </row>
    <row r="6520" customFormat="false" ht="11.25" hidden="false" customHeight="true" outlineLevel="0" collapsed="false">
      <c r="K6520" s="0" t="n">
        <v>2015</v>
      </c>
      <c r="L6520" s="0" t="n">
        <v>130</v>
      </c>
      <c r="M6520" s="0" t="n">
        <v>2</v>
      </c>
      <c r="N6520" s="0" t="n">
        <v>61230</v>
      </c>
      <c r="O6520" s="0" t="n">
        <v>1120</v>
      </c>
      <c r="P6520" s="346" t="n">
        <v>0.25</v>
      </c>
      <c r="Q6520" s="346" t="str">
        <f aca="false">N6520&amp;" "&amp;O6520</f>
        <v>61230 1120</v>
      </c>
      <c r="R6520" s="346" t="str">
        <f aca="false">N6520&amp;" "&amp;M6520&amp;" "&amp;O6520</f>
        <v>61230 2 1120</v>
      </c>
    </row>
    <row r="6521" customFormat="false" ht="11.25" hidden="false" customHeight="true" outlineLevel="0" collapsed="false">
      <c r="K6521" s="0" t="n">
        <v>2015</v>
      </c>
      <c r="L6521" s="0" t="n">
        <v>130</v>
      </c>
      <c r="M6521" s="0" t="n">
        <v>2</v>
      </c>
      <c r="N6521" s="0" t="n">
        <v>61310</v>
      </c>
      <c r="O6521" s="0" t="n">
        <v>1110</v>
      </c>
      <c r="P6521" s="346" t="n">
        <v>2.75</v>
      </c>
      <c r="Q6521" s="346" t="str">
        <f aca="false">N6521&amp;" "&amp;O6521</f>
        <v>61310 1110</v>
      </c>
      <c r="R6521" s="346" t="str">
        <f aca="false">N6521&amp;" "&amp;M6521&amp;" "&amp;O6521</f>
        <v>61310 2 1110</v>
      </c>
    </row>
    <row r="6522" customFormat="false" ht="11.25" hidden="false" customHeight="true" outlineLevel="0" collapsed="false">
      <c r="K6522" s="0" t="n">
        <v>2015</v>
      </c>
      <c r="L6522" s="0" t="n">
        <v>130</v>
      </c>
      <c r="M6522" s="0" t="n">
        <v>2</v>
      </c>
      <c r="N6522" s="0" t="n">
        <v>61310</v>
      </c>
      <c r="O6522" s="0" t="n">
        <v>1120</v>
      </c>
      <c r="P6522" s="346" t="n">
        <v>0.8</v>
      </c>
      <c r="Q6522" s="346" t="str">
        <f aca="false">N6522&amp;" "&amp;O6522</f>
        <v>61310 1120</v>
      </c>
      <c r="R6522" s="346" t="str">
        <f aca="false">N6522&amp;" "&amp;M6522&amp;" "&amp;O6522</f>
        <v>61310 2 1120</v>
      </c>
    </row>
    <row r="6523" customFormat="false" ht="11.25" hidden="false" customHeight="true" outlineLevel="0" collapsed="false">
      <c r="K6523" s="0" t="n">
        <v>2015</v>
      </c>
      <c r="L6523" s="0" t="n">
        <v>130</v>
      </c>
      <c r="M6523" s="0" t="n">
        <v>2</v>
      </c>
      <c r="N6523" s="0" t="n">
        <v>61310</v>
      </c>
      <c r="O6523" s="0" t="n">
        <v>1150</v>
      </c>
      <c r="P6523" s="346" t="n">
        <v>4.75</v>
      </c>
      <c r="Q6523" s="346" t="str">
        <f aca="false">N6523&amp;" "&amp;O6523</f>
        <v>61310 1150</v>
      </c>
      <c r="R6523" s="346" t="str">
        <f aca="false">N6523&amp;" "&amp;M6523&amp;" "&amp;O6523</f>
        <v>61310 2 1150</v>
      </c>
    </row>
    <row r="6524" customFormat="false" ht="11.25" hidden="false" customHeight="true" outlineLevel="0" collapsed="false">
      <c r="K6524" s="0" t="n">
        <v>2015</v>
      </c>
      <c r="L6524" s="0" t="n">
        <v>130</v>
      </c>
      <c r="M6524" s="0" t="n">
        <v>2</v>
      </c>
      <c r="N6524" s="0" t="n">
        <v>61320</v>
      </c>
      <c r="O6524" s="0" t="n">
        <v>1122</v>
      </c>
      <c r="P6524" s="346" t="n">
        <v>4.6</v>
      </c>
      <c r="Q6524" s="346" t="str">
        <f aca="false">N6524&amp;" "&amp;O6524</f>
        <v>61320 1122</v>
      </c>
      <c r="R6524" s="346" t="str">
        <f aca="false">N6524&amp;" "&amp;M6524&amp;" "&amp;O6524</f>
        <v>61320 2 1122</v>
      </c>
    </row>
    <row r="6525" customFormat="false" ht="11.25" hidden="false" customHeight="true" outlineLevel="0" collapsed="false">
      <c r="K6525" s="0" t="n">
        <v>2015</v>
      </c>
      <c r="L6525" s="0" t="n">
        <v>130</v>
      </c>
      <c r="M6525" s="0" t="n">
        <v>2</v>
      </c>
      <c r="N6525" s="0" t="n">
        <v>61320</v>
      </c>
      <c r="O6525" s="0" t="n">
        <v>1150</v>
      </c>
      <c r="P6525" s="346" t="n">
        <v>0.7</v>
      </c>
      <c r="Q6525" s="346" t="str">
        <f aca="false">N6525&amp;" "&amp;O6525</f>
        <v>61320 1150</v>
      </c>
      <c r="R6525" s="346" t="str">
        <f aca="false">N6525&amp;" "&amp;M6525&amp;" "&amp;O6525</f>
        <v>61320 2 1150</v>
      </c>
    </row>
    <row r="6526" customFormat="false" ht="11.25" hidden="false" customHeight="true" outlineLevel="0" collapsed="false">
      <c r="K6526" s="0" t="n">
        <v>2015</v>
      </c>
      <c r="L6526" s="0" t="n">
        <v>130</v>
      </c>
      <c r="M6526" s="0" t="n">
        <v>2</v>
      </c>
      <c r="N6526" s="0" t="n">
        <v>61410</v>
      </c>
      <c r="O6526" s="0" t="n">
        <v>1126</v>
      </c>
      <c r="P6526" s="346" t="n">
        <v>5.63</v>
      </c>
      <c r="Q6526" s="346" t="str">
        <f aca="false">N6526&amp;" "&amp;O6526</f>
        <v>61410 1126</v>
      </c>
      <c r="R6526" s="346" t="str">
        <f aca="false">N6526&amp;" "&amp;M6526&amp;" "&amp;O6526</f>
        <v>61410 2 1126</v>
      </c>
    </row>
    <row r="6527" customFormat="false" ht="11.25" hidden="false" customHeight="true" outlineLevel="0" collapsed="false">
      <c r="K6527" s="0" t="n">
        <v>2015</v>
      </c>
      <c r="L6527" s="0" t="n">
        <v>130</v>
      </c>
      <c r="M6527" s="0" t="n">
        <v>2</v>
      </c>
      <c r="N6527" s="0" t="n">
        <v>61410</v>
      </c>
      <c r="O6527" s="0" t="n">
        <v>1127</v>
      </c>
      <c r="P6527" s="346" t="n">
        <v>3</v>
      </c>
      <c r="Q6527" s="346" t="str">
        <f aca="false">N6527&amp;" "&amp;O6527</f>
        <v>61410 1127</v>
      </c>
      <c r="R6527" s="346" t="str">
        <f aca="false">N6527&amp;" "&amp;M6527&amp;" "&amp;O6527</f>
        <v>61410 2 1127</v>
      </c>
    </row>
    <row r="6528" customFormat="false" ht="11.25" hidden="false" customHeight="true" outlineLevel="0" collapsed="false">
      <c r="K6528" s="0" t="n">
        <v>2015</v>
      </c>
      <c r="L6528" s="0" t="n">
        <v>130</v>
      </c>
      <c r="M6528" s="0" t="n">
        <v>2</v>
      </c>
      <c r="N6528" s="0" t="n">
        <v>61410</v>
      </c>
      <c r="O6528" s="0" t="n">
        <v>1140</v>
      </c>
      <c r="P6528" s="346" t="n">
        <v>2.5</v>
      </c>
      <c r="Q6528" s="346" t="str">
        <f aca="false">N6528&amp;" "&amp;O6528</f>
        <v>61410 1140</v>
      </c>
      <c r="R6528" s="346" t="str">
        <f aca="false">N6528&amp;" "&amp;M6528&amp;" "&amp;O6528</f>
        <v>61410 2 1140</v>
      </c>
    </row>
    <row r="6529" customFormat="false" ht="11.25" hidden="false" customHeight="true" outlineLevel="0" collapsed="false">
      <c r="K6529" s="0" t="n">
        <v>2015</v>
      </c>
      <c r="L6529" s="0" t="n">
        <v>130</v>
      </c>
      <c r="M6529" s="0" t="n">
        <v>2</v>
      </c>
      <c r="N6529" s="0" t="n">
        <v>61410</v>
      </c>
      <c r="O6529" s="0" t="n">
        <v>1150</v>
      </c>
      <c r="P6529" s="346" t="n">
        <v>8</v>
      </c>
      <c r="Q6529" s="346" t="str">
        <f aca="false">N6529&amp;" "&amp;O6529</f>
        <v>61410 1150</v>
      </c>
      <c r="R6529" s="346" t="str">
        <f aca="false">N6529&amp;" "&amp;M6529&amp;" "&amp;O6529</f>
        <v>61410 2 1150</v>
      </c>
    </row>
    <row r="6530" customFormat="false" ht="11.25" hidden="false" customHeight="true" outlineLevel="0" collapsed="false">
      <c r="K6530" s="0" t="n">
        <v>2015</v>
      </c>
      <c r="L6530" s="0" t="n">
        <v>130</v>
      </c>
      <c r="M6530" s="0" t="n">
        <v>3</v>
      </c>
      <c r="N6530" s="0" t="n">
        <v>61100</v>
      </c>
      <c r="O6530" s="0" t="n">
        <v>1120</v>
      </c>
      <c r="P6530" s="346" t="n">
        <v>83.6</v>
      </c>
      <c r="Q6530" s="346" t="str">
        <f aca="false">N6530&amp;" "&amp;O6530</f>
        <v>61100 1120</v>
      </c>
      <c r="R6530" s="346" t="str">
        <f aca="false">N6530&amp;" "&amp;M6530&amp;" "&amp;O6530</f>
        <v>61100 3 1120</v>
      </c>
    </row>
    <row r="6531" customFormat="false" ht="11.25" hidden="false" customHeight="true" outlineLevel="0" collapsed="false">
      <c r="K6531" s="0" t="n">
        <v>2015</v>
      </c>
      <c r="L6531" s="0" t="n">
        <v>130</v>
      </c>
      <c r="M6531" s="0" t="n">
        <v>3</v>
      </c>
      <c r="N6531" s="0" t="n">
        <v>61100</v>
      </c>
      <c r="O6531" s="0" t="n">
        <v>1151</v>
      </c>
      <c r="P6531" s="346" t="n">
        <v>11.75</v>
      </c>
      <c r="Q6531" s="346" t="str">
        <f aca="false">N6531&amp;" "&amp;O6531</f>
        <v>61100 1151</v>
      </c>
      <c r="R6531" s="346" t="str">
        <f aca="false">N6531&amp;" "&amp;M6531&amp;" "&amp;O6531</f>
        <v>61100 3 1151</v>
      </c>
    </row>
    <row r="6532" customFormat="false" ht="11.25" hidden="false" customHeight="true" outlineLevel="0" collapsed="false">
      <c r="K6532" s="0" t="n">
        <v>2015</v>
      </c>
      <c r="L6532" s="0" t="n">
        <v>130</v>
      </c>
      <c r="M6532" s="0" t="n">
        <v>3</v>
      </c>
      <c r="N6532" s="0" t="n">
        <v>61100</v>
      </c>
      <c r="O6532" s="0" t="n">
        <v>1520</v>
      </c>
      <c r="P6532" s="346" t="n">
        <v>4.75</v>
      </c>
      <c r="Q6532" s="346" t="str">
        <f aca="false">N6532&amp;" "&amp;O6532</f>
        <v>61100 1520</v>
      </c>
      <c r="R6532" s="346" t="str">
        <f aca="false">N6532&amp;" "&amp;M6532&amp;" "&amp;O6532</f>
        <v>61100 3 1520</v>
      </c>
    </row>
    <row r="6533" customFormat="false" ht="11.25" hidden="false" customHeight="true" outlineLevel="0" collapsed="false">
      <c r="K6533" s="0" t="n">
        <v>2015</v>
      </c>
      <c r="L6533" s="0" t="n">
        <v>130</v>
      </c>
      <c r="M6533" s="0" t="n">
        <v>3</v>
      </c>
      <c r="N6533" s="0" t="n">
        <v>61210</v>
      </c>
      <c r="O6533" s="0" t="n">
        <v>1120</v>
      </c>
      <c r="P6533" s="346" t="n">
        <v>4.7</v>
      </c>
      <c r="Q6533" s="346" t="str">
        <f aca="false">N6533&amp;" "&amp;O6533</f>
        <v>61210 1120</v>
      </c>
      <c r="R6533" s="346" t="str">
        <f aca="false">N6533&amp;" "&amp;M6533&amp;" "&amp;O6533</f>
        <v>61210 3 1120</v>
      </c>
    </row>
    <row r="6534" customFormat="false" ht="11.25" hidden="false" customHeight="true" outlineLevel="0" collapsed="false">
      <c r="K6534" s="0" t="n">
        <v>2015</v>
      </c>
      <c r="L6534" s="0" t="n">
        <v>130</v>
      </c>
      <c r="M6534" s="0" t="n">
        <v>3</v>
      </c>
      <c r="N6534" s="0" t="n">
        <v>61210</v>
      </c>
      <c r="O6534" s="0" t="n">
        <v>1150</v>
      </c>
      <c r="P6534" s="346" t="n">
        <v>2.5</v>
      </c>
      <c r="Q6534" s="346" t="str">
        <f aca="false">N6534&amp;" "&amp;O6534</f>
        <v>61210 1150</v>
      </c>
      <c r="R6534" s="346" t="str">
        <f aca="false">N6534&amp;" "&amp;M6534&amp;" "&amp;O6534</f>
        <v>61210 3 1150</v>
      </c>
    </row>
    <row r="6535" customFormat="false" ht="11.25" hidden="false" customHeight="true" outlineLevel="0" collapsed="false">
      <c r="K6535" s="0" t="n">
        <v>2015</v>
      </c>
      <c r="L6535" s="0" t="n">
        <v>130</v>
      </c>
      <c r="M6535" s="0" t="n">
        <v>3</v>
      </c>
      <c r="N6535" s="0" t="n">
        <v>61230</v>
      </c>
      <c r="O6535" s="0" t="n">
        <v>1120</v>
      </c>
      <c r="P6535" s="346" t="n">
        <v>0.3</v>
      </c>
      <c r="Q6535" s="346" t="str">
        <f aca="false">N6535&amp;" "&amp;O6535</f>
        <v>61230 1120</v>
      </c>
      <c r="R6535" s="346" t="str">
        <f aca="false">N6535&amp;" "&amp;M6535&amp;" "&amp;O6535</f>
        <v>61230 3 1120</v>
      </c>
    </row>
    <row r="6536" customFormat="false" ht="11.25" hidden="false" customHeight="true" outlineLevel="0" collapsed="false">
      <c r="K6536" s="0" t="n">
        <v>2015</v>
      </c>
      <c r="L6536" s="0" t="n">
        <v>130</v>
      </c>
      <c r="M6536" s="0" t="n">
        <v>3</v>
      </c>
      <c r="N6536" s="0" t="n">
        <v>61310</v>
      </c>
      <c r="O6536" s="0" t="n">
        <v>1110</v>
      </c>
      <c r="P6536" s="346" t="n">
        <v>1.25</v>
      </c>
      <c r="Q6536" s="346" t="str">
        <f aca="false">N6536&amp;" "&amp;O6536</f>
        <v>61310 1110</v>
      </c>
      <c r="R6536" s="346" t="str">
        <f aca="false">N6536&amp;" "&amp;M6536&amp;" "&amp;O6536</f>
        <v>61310 3 1110</v>
      </c>
    </row>
    <row r="6537" customFormat="false" ht="11.25" hidden="false" customHeight="true" outlineLevel="0" collapsed="false">
      <c r="K6537" s="0" t="n">
        <v>2015</v>
      </c>
      <c r="L6537" s="0" t="n">
        <v>130</v>
      </c>
      <c r="M6537" s="0" t="n">
        <v>3</v>
      </c>
      <c r="N6537" s="0" t="n">
        <v>61310</v>
      </c>
      <c r="O6537" s="0" t="n">
        <v>1120</v>
      </c>
      <c r="P6537" s="346" t="n">
        <v>0.4</v>
      </c>
      <c r="Q6537" s="346" t="str">
        <f aca="false">N6537&amp;" "&amp;O6537</f>
        <v>61310 1120</v>
      </c>
      <c r="R6537" s="346" t="str">
        <f aca="false">N6537&amp;" "&amp;M6537&amp;" "&amp;O6537</f>
        <v>61310 3 1120</v>
      </c>
    </row>
    <row r="6538" customFormat="false" ht="11.25" hidden="false" customHeight="true" outlineLevel="0" collapsed="false">
      <c r="K6538" s="0" t="n">
        <v>2015</v>
      </c>
      <c r="L6538" s="0" t="n">
        <v>130</v>
      </c>
      <c r="M6538" s="0" t="n">
        <v>3</v>
      </c>
      <c r="N6538" s="0" t="n">
        <v>61310</v>
      </c>
      <c r="O6538" s="0" t="n">
        <v>1150</v>
      </c>
      <c r="P6538" s="346" t="n">
        <v>1.1</v>
      </c>
      <c r="Q6538" s="346" t="str">
        <f aca="false">N6538&amp;" "&amp;O6538</f>
        <v>61310 1150</v>
      </c>
      <c r="R6538" s="346" t="str">
        <f aca="false">N6538&amp;" "&amp;M6538&amp;" "&amp;O6538</f>
        <v>61310 3 1150</v>
      </c>
    </row>
    <row r="6539" customFormat="false" ht="11.25" hidden="false" customHeight="true" outlineLevel="0" collapsed="false">
      <c r="K6539" s="0" t="n">
        <v>2015</v>
      </c>
      <c r="L6539" s="0" t="n">
        <v>130</v>
      </c>
      <c r="M6539" s="0" t="n">
        <v>3</v>
      </c>
      <c r="N6539" s="0" t="n">
        <v>61320</v>
      </c>
      <c r="O6539" s="0" t="n">
        <v>1122</v>
      </c>
      <c r="P6539" s="346" t="n">
        <v>1.4</v>
      </c>
      <c r="Q6539" s="346" t="str">
        <f aca="false">N6539&amp;" "&amp;O6539</f>
        <v>61320 1122</v>
      </c>
      <c r="R6539" s="346" t="str">
        <f aca="false">N6539&amp;" "&amp;M6539&amp;" "&amp;O6539</f>
        <v>61320 3 1122</v>
      </c>
    </row>
    <row r="6540" customFormat="false" ht="11.25" hidden="false" customHeight="true" outlineLevel="0" collapsed="false">
      <c r="K6540" s="0" t="n">
        <v>2015</v>
      </c>
      <c r="L6540" s="0" t="n">
        <v>130</v>
      </c>
      <c r="M6540" s="0" t="n">
        <v>3</v>
      </c>
      <c r="N6540" s="0" t="n">
        <v>61320</v>
      </c>
      <c r="O6540" s="0" t="n">
        <v>1150</v>
      </c>
      <c r="P6540" s="346" t="n">
        <v>0.65</v>
      </c>
      <c r="Q6540" s="346" t="str">
        <f aca="false">N6540&amp;" "&amp;O6540</f>
        <v>61320 1150</v>
      </c>
      <c r="R6540" s="346" t="str">
        <f aca="false">N6540&amp;" "&amp;M6540&amp;" "&amp;O6540</f>
        <v>61320 3 1150</v>
      </c>
    </row>
    <row r="6541" customFormat="false" ht="11.25" hidden="false" customHeight="true" outlineLevel="0" collapsed="false">
      <c r="K6541" s="0" t="n">
        <v>2015</v>
      </c>
      <c r="L6541" s="0" t="n">
        <v>130</v>
      </c>
      <c r="M6541" s="0" t="n">
        <v>3</v>
      </c>
      <c r="N6541" s="0" t="n">
        <v>61410</v>
      </c>
      <c r="O6541" s="0" t="n">
        <v>1126</v>
      </c>
      <c r="P6541" s="346" t="n">
        <v>1.45</v>
      </c>
      <c r="Q6541" s="346" t="str">
        <f aca="false">N6541&amp;" "&amp;O6541</f>
        <v>61410 1126</v>
      </c>
      <c r="R6541" s="346" t="str">
        <f aca="false">N6541&amp;" "&amp;M6541&amp;" "&amp;O6541</f>
        <v>61410 3 1126</v>
      </c>
    </row>
    <row r="6542" customFormat="false" ht="11.25" hidden="false" customHeight="true" outlineLevel="0" collapsed="false">
      <c r="K6542" s="0" t="n">
        <v>2015</v>
      </c>
      <c r="L6542" s="0" t="n">
        <v>130</v>
      </c>
      <c r="M6542" s="0" t="n">
        <v>3</v>
      </c>
      <c r="N6542" s="0" t="n">
        <v>61410</v>
      </c>
      <c r="O6542" s="0" t="n">
        <v>1127</v>
      </c>
      <c r="P6542" s="346" t="n">
        <v>4</v>
      </c>
      <c r="Q6542" s="346" t="str">
        <f aca="false">N6542&amp;" "&amp;O6542</f>
        <v>61410 1127</v>
      </c>
      <c r="R6542" s="346" t="str">
        <f aca="false">N6542&amp;" "&amp;M6542&amp;" "&amp;O6542</f>
        <v>61410 3 1127</v>
      </c>
    </row>
    <row r="6543" customFormat="false" ht="11.25" hidden="false" customHeight="true" outlineLevel="0" collapsed="false">
      <c r="K6543" s="0" t="n">
        <v>2015</v>
      </c>
      <c r="L6543" s="0" t="n">
        <v>130</v>
      </c>
      <c r="M6543" s="0" t="n">
        <v>3</v>
      </c>
      <c r="N6543" s="0" t="n">
        <v>61410</v>
      </c>
      <c r="O6543" s="0" t="n">
        <v>1140</v>
      </c>
      <c r="P6543" s="346" t="n">
        <v>1.2</v>
      </c>
      <c r="Q6543" s="346" t="str">
        <f aca="false">N6543&amp;" "&amp;O6543</f>
        <v>61410 1140</v>
      </c>
      <c r="R6543" s="346" t="str">
        <f aca="false">N6543&amp;" "&amp;M6543&amp;" "&amp;O6543</f>
        <v>61410 3 1140</v>
      </c>
    </row>
    <row r="6544" customFormat="false" ht="11.25" hidden="false" customHeight="true" outlineLevel="0" collapsed="false">
      <c r="K6544" s="0" t="n">
        <v>2015</v>
      </c>
      <c r="L6544" s="0" t="n">
        <v>130</v>
      </c>
      <c r="M6544" s="0" t="n">
        <v>3</v>
      </c>
      <c r="N6544" s="0" t="n">
        <v>61410</v>
      </c>
      <c r="O6544" s="0" t="n">
        <v>1150</v>
      </c>
      <c r="P6544" s="346" t="n">
        <v>3.7</v>
      </c>
      <c r="Q6544" s="346" t="str">
        <f aca="false">N6544&amp;" "&amp;O6544</f>
        <v>61410 1150</v>
      </c>
      <c r="R6544" s="346" t="str">
        <f aca="false">N6544&amp;" "&amp;M6544&amp;" "&amp;O6544</f>
        <v>61410 3 1150</v>
      </c>
    </row>
    <row r="6545" customFormat="false" ht="11.25" hidden="false" customHeight="true" outlineLevel="0" collapsed="false">
      <c r="K6545" s="0" t="n">
        <v>2015</v>
      </c>
      <c r="L6545" s="0" t="n">
        <v>130</v>
      </c>
      <c r="M6545" s="0" t="n">
        <v>9</v>
      </c>
      <c r="N6545" s="0" t="n">
        <v>61100</v>
      </c>
      <c r="O6545" s="0" t="n">
        <v>1120</v>
      </c>
      <c r="P6545" s="346" t="n">
        <v>13.5</v>
      </c>
      <c r="Q6545" s="346" t="str">
        <f aca="false">N6545&amp;" "&amp;O6545</f>
        <v>61100 1120</v>
      </c>
      <c r="R6545" s="346" t="str">
        <f aca="false">N6545&amp;" "&amp;M6545&amp;" "&amp;O6545</f>
        <v>61100 9 1120</v>
      </c>
    </row>
    <row r="6546" customFormat="false" ht="11.25" hidden="false" customHeight="true" outlineLevel="0" collapsed="false">
      <c r="K6546" s="0" t="n">
        <v>2015</v>
      </c>
      <c r="L6546" s="0" t="n">
        <v>130</v>
      </c>
      <c r="M6546" s="0" t="n">
        <v>9</v>
      </c>
      <c r="N6546" s="0" t="n">
        <v>61100</v>
      </c>
      <c r="O6546" s="0" t="n">
        <v>1140</v>
      </c>
      <c r="P6546" s="346" t="n">
        <v>1.3</v>
      </c>
      <c r="Q6546" s="346" t="str">
        <f aca="false">N6546&amp;" "&amp;O6546</f>
        <v>61100 1140</v>
      </c>
      <c r="R6546" s="346" t="str">
        <f aca="false">N6546&amp;" "&amp;M6546&amp;" "&amp;O6546</f>
        <v>61100 9 1140</v>
      </c>
    </row>
    <row r="6547" customFormat="false" ht="11.25" hidden="false" customHeight="true" outlineLevel="0" collapsed="false">
      <c r="K6547" s="0" t="n">
        <v>2015</v>
      </c>
      <c r="L6547" s="0" t="n">
        <v>130</v>
      </c>
      <c r="M6547" s="0" t="n">
        <v>9</v>
      </c>
      <c r="N6547" s="0" t="n">
        <v>61100</v>
      </c>
      <c r="O6547" s="0" t="n">
        <v>1150</v>
      </c>
      <c r="P6547" s="346" t="n">
        <v>1</v>
      </c>
      <c r="Q6547" s="346" t="str">
        <f aca="false">N6547&amp;" "&amp;O6547</f>
        <v>61100 1150</v>
      </c>
      <c r="R6547" s="346" t="str">
        <f aca="false">N6547&amp;" "&amp;M6547&amp;" "&amp;O6547</f>
        <v>61100 9 1150</v>
      </c>
    </row>
    <row r="6548" customFormat="false" ht="11.25" hidden="false" customHeight="true" outlineLevel="0" collapsed="false">
      <c r="K6548" s="0" t="n">
        <v>2015</v>
      </c>
      <c r="L6548" s="0" t="n">
        <v>130</v>
      </c>
      <c r="M6548" s="0" t="n">
        <v>9</v>
      </c>
      <c r="N6548" s="0" t="n">
        <v>61100</v>
      </c>
      <c r="O6548" s="0" t="n">
        <v>1151</v>
      </c>
      <c r="P6548" s="346" t="n">
        <v>9</v>
      </c>
      <c r="Q6548" s="346" t="str">
        <f aca="false">N6548&amp;" "&amp;O6548</f>
        <v>61100 1151</v>
      </c>
      <c r="R6548" s="346" t="str">
        <f aca="false">N6548&amp;" "&amp;M6548&amp;" "&amp;O6548</f>
        <v>61100 9 1151</v>
      </c>
    </row>
    <row r="6549" customFormat="false" ht="11.25" hidden="false" customHeight="true" outlineLevel="0" collapsed="false">
      <c r="K6549" s="0" t="n">
        <v>2015</v>
      </c>
      <c r="L6549" s="0" t="n">
        <v>130</v>
      </c>
      <c r="M6549" s="0" t="n">
        <v>9</v>
      </c>
      <c r="N6549" s="0" t="n">
        <v>61100</v>
      </c>
      <c r="O6549" s="0" t="n">
        <v>1520</v>
      </c>
      <c r="P6549" s="346" t="n">
        <v>3.4</v>
      </c>
      <c r="Q6549" s="346" t="str">
        <f aca="false">N6549&amp;" "&amp;O6549</f>
        <v>61100 1520</v>
      </c>
      <c r="R6549" s="346" t="str">
        <f aca="false">N6549&amp;" "&amp;M6549&amp;" "&amp;O6549</f>
        <v>61100 9 1520</v>
      </c>
    </row>
    <row r="6550" customFormat="false" ht="11.25" hidden="false" customHeight="true" outlineLevel="0" collapsed="false">
      <c r="K6550" s="0" t="n">
        <v>2015</v>
      </c>
      <c r="L6550" s="0" t="n">
        <v>130</v>
      </c>
      <c r="M6550" s="0" t="n">
        <v>9</v>
      </c>
      <c r="N6550" s="0" t="n">
        <v>61310</v>
      </c>
      <c r="O6550" s="0" t="n">
        <v>1110</v>
      </c>
      <c r="P6550" s="346" t="n">
        <v>1.05</v>
      </c>
      <c r="Q6550" s="346" t="str">
        <f aca="false">N6550&amp;" "&amp;O6550</f>
        <v>61310 1110</v>
      </c>
      <c r="R6550" s="346" t="str">
        <f aca="false">N6550&amp;" "&amp;M6550&amp;" "&amp;O6550</f>
        <v>61310 9 1110</v>
      </c>
    </row>
    <row r="6551" customFormat="false" ht="11.25" hidden="false" customHeight="true" outlineLevel="0" collapsed="false">
      <c r="K6551" s="0" t="n">
        <v>2015</v>
      </c>
      <c r="L6551" s="0" t="n">
        <v>130</v>
      </c>
      <c r="M6551" s="0" t="n">
        <v>9</v>
      </c>
      <c r="N6551" s="0" t="n">
        <v>61310</v>
      </c>
      <c r="O6551" s="0" t="n">
        <v>1150</v>
      </c>
      <c r="P6551" s="346" t="n">
        <v>1.3</v>
      </c>
      <c r="Q6551" s="346" t="str">
        <f aca="false">N6551&amp;" "&amp;O6551</f>
        <v>61310 1150</v>
      </c>
      <c r="R6551" s="346" t="str">
        <f aca="false">N6551&amp;" "&amp;M6551&amp;" "&amp;O6551</f>
        <v>61310 9 1150</v>
      </c>
    </row>
    <row r="6552" customFormat="false" ht="11.25" hidden="false" customHeight="true" outlineLevel="0" collapsed="false">
      <c r="K6552" s="0" t="n">
        <v>2015</v>
      </c>
      <c r="L6552" s="0" t="n">
        <v>130</v>
      </c>
      <c r="M6552" s="0" t="n">
        <v>9</v>
      </c>
      <c r="N6552" s="0" t="n">
        <v>62100</v>
      </c>
      <c r="O6552" s="0" t="n">
        <v>1110</v>
      </c>
      <c r="P6552" s="346" t="n">
        <v>2</v>
      </c>
      <c r="Q6552" s="346" t="str">
        <f aca="false">N6552&amp;" "&amp;O6552</f>
        <v>62100 1110</v>
      </c>
      <c r="R6552" s="346" t="str">
        <f aca="false">N6552&amp;" "&amp;M6552&amp;" "&amp;O6552</f>
        <v>62100 9 1110</v>
      </c>
    </row>
    <row r="6553" customFormat="false" ht="11.25" hidden="false" customHeight="true" outlineLevel="0" collapsed="false">
      <c r="K6553" s="0" t="n">
        <v>2015</v>
      </c>
      <c r="L6553" s="0" t="n">
        <v>130</v>
      </c>
      <c r="M6553" s="0" t="n">
        <v>9</v>
      </c>
      <c r="N6553" s="0" t="n">
        <v>62100</v>
      </c>
      <c r="O6553" s="0" t="n">
        <v>1111</v>
      </c>
      <c r="P6553" s="346" t="n">
        <v>5</v>
      </c>
      <c r="Q6553" s="346" t="str">
        <f aca="false">N6553&amp;" "&amp;O6553</f>
        <v>62100 1111</v>
      </c>
      <c r="R6553" s="346" t="str">
        <f aca="false">N6553&amp;" "&amp;M6553&amp;" "&amp;O6553</f>
        <v>62100 9 1111</v>
      </c>
    </row>
    <row r="6554" customFormat="false" ht="11.25" hidden="false" customHeight="true" outlineLevel="0" collapsed="false">
      <c r="K6554" s="0" t="n">
        <v>2015</v>
      </c>
      <c r="L6554" s="0" t="n">
        <v>130</v>
      </c>
      <c r="M6554" s="0" t="n">
        <v>9</v>
      </c>
      <c r="N6554" s="0" t="n">
        <v>62100</v>
      </c>
      <c r="O6554" s="0" t="n">
        <v>1112</v>
      </c>
      <c r="P6554" s="346" t="n">
        <v>1</v>
      </c>
      <c r="Q6554" s="346" t="str">
        <f aca="false">N6554&amp;" "&amp;O6554</f>
        <v>62100 1112</v>
      </c>
      <c r="R6554" s="346" t="str">
        <f aca="false">N6554&amp;" "&amp;M6554&amp;" "&amp;O6554</f>
        <v>62100 9 1112</v>
      </c>
    </row>
    <row r="6555" customFormat="false" ht="11.25" hidden="false" customHeight="true" outlineLevel="0" collapsed="false">
      <c r="K6555" s="0" t="n">
        <v>2015</v>
      </c>
      <c r="L6555" s="0" t="n">
        <v>130</v>
      </c>
      <c r="M6555" s="0" t="n">
        <v>9</v>
      </c>
      <c r="N6555" s="0" t="n">
        <v>62100</v>
      </c>
      <c r="O6555" s="0" t="n">
        <v>1113</v>
      </c>
      <c r="P6555" s="346" t="n">
        <v>1</v>
      </c>
      <c r="Q6555" s="346" t="str">
        <f aca="false">N6555&amp;" "&amp;O6555</f>
        <v>62100 1113</v>
      </c>
      <c r="R6555" s="346" t="str">
        <f aca="false">N6555&amp;" "&amp;M6555&amp;" "&amp;O6555</f>
        <v>62100 9 1113</v>
      </c>
    </row>
    <row r="6556" customFormat="false" ht="11.25" hidden="false" customHeight="true" outlineLevel="0" collapsed="false">
      <c r="K6556" s="0" t="n">
        <v>2015</v>
      </c>
      <c r="L6556" s="0" t="n">
        <v>130</v>
      </c>
      <c r="M6556" s="0" t="n">
        <v>9</v>
      </c>
      <c r="N6556" s="0" t="n">
        <v>62100</v>
      </c>
      <c r="O6556" s="0" t="n">
        <v>1130</v>
      </c>
      <c r="P6556" s="346" t="n">
        <v>1</v>
      </c>
      <c r="Q6556" s="346" t="str">
        <f aca="false">N6556&amp;" "&amp;O6556</f>
        <v>62100 1130</v>
      </c>
      <c r="R6556" s="346" t="str">
        <f aca="false">N6556&amp;" "&amp;M6556&amp;" "&amp;O6556</f>
        <v>62100 9 1130</v>
      </c>
    </row>
    <row r="6557" customFormat="false" ht="11.25" hidden="false" customHeight="true" outlineLevel="0" collapsed="false">
      <c r="K6557" s="0" t="n">
        <v>2015</v>
      </c>
      <c r="L6557" s="0" t="n">
        <v>130</v>
      </c>
      <c r="M6557" s="0" t="n">
        <v>9</v>
      </c>
      <c r="N6557" s="0" t="n">
        <v>62100</v>
      </c>
      <c r="O6557" s="0" t="n">
        <v>1150</v>
      </c>
      <c r="P6557" s="346" t="n">
        <v>6</v>
      </c>
      <c r="Q6557" s="346" t="str">
        <f aca="false">N6557&amp;" "&amp;O6557</f>
        <v>62100 1150</v>
      </c>
      <c r="R6557" s="346" t="str">
        <f aca="false">N6557&amp;" "&amp;M6557&amp;" "&amp;O6557</f>
        <v>62100 9 1150</v>
      </c>
    </row>
    <row r="6558" customFormat="false" ht="11.25" hidden="false" customHeight="true" outlineLevel="0" collapsed="false">
      <c r="K6558" s="0" t="n">
        <v>2015</v>
      </c>
      <c r="L6558" s="0" t="n">
        <v>130</v>
      </c>
      <c r="M6558" s="0" t="n">
        <v>9</v>
      </c>
      <c r="N6558" s="0" t="n">
        <v>62200</v>
      </c>
      <c r="O6558" s="0" t="n">
        <v>1131</v>
      </c>
      <c r="P6558" s="346" t="n">
        <v>6.1</v>
      </c>
      <c r="Q6558" s="346" t="str">
        <f aca="false">N6558&amp;" "&amp;O6558</f>
        <v>62200 1131</v>
      </c>
      <c r="R6558" s="346" t="str">
        <f aca="false">N6558&amp;" "&amp;M6558&amp;" "&amp;O6558</f>
        <v>62200 9 1131</v>
      </c>
    </row>
    <row r="6559" customFormat="false" ht="11.25" hidden="false" customHeight="true" outlineLevel="0" collapsed="false">
      <c r="K6559" s="0" t="n">
        <v>2015</v>
      </c>
      <c r="L6559" s="0" t="n">
        <v>130</v>
      </c>
      <c r="M6559" s="0" t="n">
        <v>9</v>
      </c>
      <c r="N6559" s="0" t="n">
        <v>62200</v>
      </c>
      <c r="O6559" s="0" t="n">
        <v>1132</v>
      </c>
      <c r="P6559" s="346" t="n">
        <v>2.2</v>
      </c>
      <c r="Q6559" s="346" t="str">
        <f aca="false">N6559&amp;" "&amp;O6559</f>
        <v>62200 1132</v>
      </c>
      <c r="R6559" s="346" t="str">
        <f aca="false">N6559&amp;" "&amp;M6559&amp;" "&amp;O6559</f>
        <v>62200 9 1132</v>
      </c>
    </row>
    <row r="6560" customFormat="false" ht="11.25" hidden="false" customHeight="true" outlineLevel="0" collapsed="false">
      <c r="K6560" s="0" t="n">
        <v>2015</v>
      </c>
      <c r="L6560" s="0" t="n">
        <v>130</v>
      </c>
      <c r="M6560" s="0" t="n">
        <v>9</v>
      </c>
      <c r="N6560" s="0" t="n">
        <v>63000</v>
      </c>
      <c r="O6560" s="0" t="n">
        <v>1140</v>
      </c>
      <c r="P6560" s="346" t="n">
        <v>7</v>
      </c>
      <c r="Q6560" s="346" t="str">
        <f aca="false">N6560&amp;" "&amp;O6560</f>
        <v>63000 1140</v>
      </c>
      <c r="R6560" s="346" t="str">
        <f aca="false">N6560&amp;" "&amp;M6560&amp;" "&amp;O6560</f>
        <v>63000 9 1140</v>
      </c>
    </row>
    <row r="6561" customFormat="false" ht="11.25" hidden="false" customHeight="true" outlineLevel="0" collapsed="false">
      <c r="K6561" s="0" t="n">
        <v>2015</v>
      </c>
      <c r="L6561" s="0" t="n">
        <v>130</v>
      </c>
      <c r="M6561" s="0" t="n">
        <v>9</v>
      </c>
      <c r="N6561" s="0" t="n">
        <v>63000</v>
      </c>
      <c r="O6561" s="0" t="n">
        <v>1150</v>
      </c>
      <c r="P6561" s="346" t="n">
        <v>0.5</v>
      </c>
      <c r="Q6561" s="346" t="str">
        <f aca="false">N6561&amp;" "&amp;O6561</f>
        <v>63000 1150</v>
      </c>
      <c r="R6561" s="346" t="str">
        <f aca="false">N6561&amp;" "&amp;M6561&amp;" "&amp;O6561</f>
        <v>63000 9 1150</v>
      </c>
    </row>
    <row r="6562" customFormat="false" ht="11.25" hidden="false" customHeight="true" outlineLevel="0" collapsed="false">
      <c r="K6562" s="0" t="n">
        <v>2015</v>
      </c>
      <c r="L6562" s="0" t="n">
        <v>130</v>
      </c>
      <c r="M6562" s="0" t="n">
        <v>9</v>
      </c>
      <c r="N6562" s="0" t="n">
        <v>63000</v>
      </c>
      <c r="O6562" s="0" t="n">
        <v>1170</v>
      </c>
      <c r="P6562" s="346" t="n">
        <v>26</v>
      </c>
      <c r="Q6562" s="346" t="str">
        <f aca="false">N6562&amp;" "&amp;O6562</f>
        <v>63000 1170</v>
      </c>
      <c r="R6562" s="346" t="str">
        <f aca="false">N6562&amp;" "&amp;M6562&amp;" "&amp;O6562</f>
        <v>63000 9 1170</v>
      </c>
    </row>
    <row r="6563" customFormat="false" ht="11.25" hidden="false" customHeight="true" outlineLevel="0" collapsed="false">
      <c r="K6563" s="0" t="n">
        <v>2015</v>
      </c>
      <c r="L6563" s="0" t="n">
        <v>130</v>
      </c>
      <c r="M6563" s="0" t="n">
        <v>9</v>
      </c>
      <c r="N6563" s="0" t="n">
        <v>64000</v>
      </c>
      <c r="O6563" s="0" t="n">
        <v>1150</v>
      </c>
      <c r="P6563" s="346" t="n">
        <v>0.5</v>
      </c>
      <c r="Q6563" s="346" t="str">
        <f aca="false">N6563&amp;" "&amp;O6563</f>
        <v>64000 1150</v>
      </c>
      <c r="R6563" s="346" t="str">
        <f aca="false">N6563&amp;" "&amp;M6563&amp;" "&amp;O6563</f>
        <v>64000 9 1150</v>
      </c>
    </row>
    <row r="6564" customFormat="false" ht="11.25" hidden="false" customHeight="true" outlineLevel="0" collapsed="false">
      <c r="K6564" s="0" t="n">
        <v>2015</v>
      </c>
      <c r="L6564" s="0" t="n">
        <v>130</v>
      </c>
      <c r="M6564" s="0" t="n">
        <v>9</v>
      </c>
      <c r="N6564" s="0" t="n">
        <v>64000</v>
      </c>
      <c r="O6564" s="0" t="n">
        <v>1160</v>
      </c>
      <c r="P6564" s="346" t="n">
        <v>6.5</v>
      </c>
      <c r="Q6564" s="346" t="str">
        <f aca="false">N6564&amp;" "&amp;O6564</f>
        <v>64000 1160</v>
      </c>
      <c r="R6564" s="346" t="str">
        <f aca="false">N6564&amp;" "&amp;M6564&amp;" "&amp;O6564</f>
        <v>64000 9 1160</v>
      </c>
    </row>
    <row r="6565" customFormat="false" ht="11.25" hidden="false" customHeight="true" outlineLevel="0" collapsed="false">
      <c r="K6565" s="0" t="n">
        <v>2015</v>
      </c>
      <c r="L6565" s="0" t="n">
        <v>130</v>
      </c>
      <c r="M6565" s="0" t="n">
        <v>9</v>
      </c>
      <c r="N6565" s="0" t="n">
        <v>64000</v>
      </c>
      <c r="O6565" s="0" t="n">
        <v>1180</v>
      </c>
      <c r="P6565" s="346" t="n">
        <v>19.25</v>
      </c>
      <c r="Q6565" s="346" t="str">
        <f aca="false">N6565&amp;" "&amp;O6565</f>
        <v>64000 1180</v>
      </c>
      <c r="R6565" s="346" t="str">
        <f aca="false">N6565&amp;" "&amp;M6565&amp;" "&amp;O6565</f>
        <v>64000 9 1180</v>
      </c>
    </row>
    <row r="6566" customFormat="false" ht="11.25" hidden="false" customHeight="true" outlineLevel="0" collapsed="false">
      <c r="K6566" s="0" t="n">
        <v>2015</v>
      </c>
      <c r="L6566" s="0" t="n">
        <v>130</v>
      </c>
      <c r="M6566" s="0" t="n">
        <v>9</v>
      </c>
      <c r="N6566" s="0" t="n">
        <v>65000</v>
      </c>
      <c r="O6566" s="0" t="n">
        <v>1130</v>
      </c>
      <c r="P6566" s="346" t="n">
        <v>1.1</v>
      </c>
      <c r="Q6566" s="346" t="str">
        <f aca="false">N6566&amp;" "&amp;O6566</f>
        <v>65000 1130</v>
      </c>
      <c r="R6566" s="346" t="str">
        <f aca="false">N6566&amp;" "&amp;M6566&amp;" "&amp;O6566</f>
        <v>65000 9 1130</v>
      </c>
    </row>
    <row r="6567" customFormat="false" ht="11.25" hidden="false" customHeight="true" outlineLevel="0" collapsed="false">
      <c r="K6567" s="0" t="n">
        <v>2015</v>
      </c>
      <c r="L6567" s="0" t="n">
        <v>130</v>
      </c>
      <c r="M6567" s="0" t="n">
        <v>9</v>
      </c>
      <c r="N6567" s="0" t="n">
        <v>65000</v>
      </c>
      <c r="O6567" s="0" t="n">
        <v>1150</v>
      </c>
      <c r="P6567" s="346" t="n">
        <v>1.25</v>
      </c>
      <c r="Q6567" s="346" t="str">
        <f aca="false">N6567&amp;" "&amp;O6567</f>
        <v>65000 1150</v>
      </c>
      <c r="R6567" s="346" t="str">
        <f aca="false">N6567&amp;" "&amp;M6567&amp;" "&amp;O6567</f>
        <v>65000 9 1150</v>
      </c>
    </row>
    <row r="6568" customFormat="false" ht="11.25" hidden="false" customHeight="true" outlineLevel="0" collapsed="false">
      <c r="K6568" s="0" t="n">
        <v>2015</v>
      </c>
      <c r="L6568" s="0" t="n">
        <v>130</v>
      </c>
      <c r="M6568" s="0" t="n">
        <v>9</v>
      </c>
      <c r="N6568" s="0" t="n">
        <v>65000</v>
      </c>
      <c r="O6568" s="0" t="n">
        <v>1190</v>
      </c>
      <c r="P6568" s="346" t="n">
        <v>34</v>
      </c>
      <c r="Q6568" s="346" t="str">
        <f aca="false">N6568&amp;" "&amp;O6568</f>
        <v>65000 1190</v>
      </c>
      <c r="R6568" s="346" t="str">
        <f aca="false">N6568&amp;" "&amp;M6568&amp;" "&amp;O6568</f>
        <v>65000 9 1190</v>
      </c>
    </row>
    <row r="6569" customFormat="false" ht="11.25" hidden="false" customHeight="true" outlineLevel="0" collapsed="false">
      <c r="K6569" s="0" t="n">
        <v>2015</v>
      </c>
      <c r="L6569" s="0" t="n">
        <v>130</v>
      </c>
      <c r="M6569" s="0" t="n">
        <v>9</v>
      </c>
      <c r="N6569" s="0" t="n">
        <v>68000</v>
      </c>
      <c r="O6569" s="0" t="n">
        <v>1110</v>
      </c>
      <c r="P6569" s="346" t="n">
        <v>1</v>
      </c>
      <c r="Q6569" s="346" t="str">
        <f aca="false">N6569&amp;" "&amp;O6569</f>
        <v>68000 1110</v>
      </c>
      <c r="R6569" s="346" t="str">
        <f aca="false">N6569&amp;" "&amp;M6569&amp;" "&amp;O6569</f>
        <v>68000 9 1110</v>
      </c>
    </row>
    <row r="6570" customFormat="false" ht="11.25" hidden="false" customHeight="true" outlineLevel="0" collapsed="false">
      <c r="K6570" s="0" t="n">
        <v>2015</v>
      </c>
      <c r="L6570" s="0" t="n">
        <v>130</v>
      </c>
      <c r="M6570" s="0" t="n">
        <v>9</v>
      </c>
      <c r="N6570" s="0" t="n">
        <v>68000</v>
      </c>
      <c r="O6570" s="0" t="n">
        <v>1120</v>
      </c>
      <c r="P6570" s="346" t="n">
        <v>3.05</v>
      </c>
      <c r="Q6570" s="346" t="str">
        <f aca="false">N6570&amp;" "&amp;O6570</f>
        <v>68000 1120</v>
      </c>
      <c r="R6570" s="346" t="str">
        <f aca="false">N6570&amp;" "&amp;M6570&amp;" "&amp;O6570</f>
        <v>68000 9 1120</v>
      </c>
    </row>
    <row r="6571" customFormat="false" ht="11.25" hidden="false" customHeight="true" outlineLevel="0" collapsed="false">
      <c r="K6571" s="0" t="n">
        <v>2015</v>
      </c>
      <c r="L6571" s="0" t="n">
        <v>130</v>
      </c>
      <c r="M6571" s="0" t="n">
        <v>9</v>
      </c>
      <c r="N6571" s="0" t="n">
        <v>68000</v>
      </c>
      <c r="O6571" s="0" t="n">
        <v>1141</v>
      </c>
      <c r="P6571" s="346" t="n">
        <v>4.1</v>
      </c>
      <c r="Q6571" s="346" t="str">
        <f aca="false">N6571&amp;" "&amp;O6571</f>
        <v>68000 1141</v>
      </c>
      <c r="R6571" s="346" t="str">
        <f aca="false">N6571&amp;" "&amp;M6571&amp;" "&amp;O6571</f>
        <v>68000 9 1141</v>
      </c>
    </row>
    <row r="6572" customFormat="false" ht="11.25" hidden="false" customHeight="true" outlineLevel="0" collapsed="false">
      <c r="K6572" s="0" t="n">
        <v>2015</v>
      </c>
      <c r="L6572" s="0" t="n">
        <v>131</v>
      </c>
      <c r="M6572" s="0" t="n">
        <v>9</v>
      </c>
      <c r="N6572" s="0" t="n">
        <v>63000</v>
      </c>
      <c r="O6572" s="0" t="n">
        <v>1150</v>
      </c>
      <c r="P6572" s="346" t="n">
        <v>5</v>
      </c>
      <c r="Q6572" s="346" t="str">
        <f aca="false">N6572&amp;" "&amp;O6572</f>
        <v>63000 1150</v>
      </c>
      <c r="R6572" s="346" t="str">
        <f aca="false">N6572&amp;" "&amp;M6572&amp;" "&amp;O6572</f>
        <v>63000 9 1150</v>
      </c>
    </row>
    <row r="6573" customFormat="false" ht="11.25" hidden="false" customHeight="true" outlineLevel="0" collapsed="false">
      <c r="K6573" s="0" t="n">
        <v>2015</v>
      </c>
      <c r="L6573" s="0" t="n">
        <v>131</v>
      </c>
      <c r="M6573" s="0" t="n">
        <v>9</v>
      </c>
      <c r="N6573" s="0" t="n">
        <v>63000</v>
      </c>
      <c r="O6573" s="0" t="n">
        <v>1160</v>
      </c>
      <c r="P6573" s="346" t="n">
        <v>7</v>
      </c>
      <c r="Q6573" s="346" t="str">
        <f aca="false">N6573&amp;" "&amp;O6573</f>
        <v>63000 1160</v>
      </c>
      <c r="R6573" s="346" t="str">
        <f aca="false">N6573&amp;" "&amp;M6573&amp;" "&amp;O6573</f>
        <v>63000 9 1160</v>
      </c>
    </row>
    <row r="6574" customFormat="false" ht="11.25" hidden="false" customHeight="true" outlineLevel="0" collapsed="false">
      <c r="K6574" s="0" t="n">
        <v>2015</v>
      </c>
      <c r="L6574" s="0" t="n">
        <v>131</v>
      </c>
      <c r="M6574" s="0" t="n">
        <v>9</v>
      </c>
      <c r="N6574" s="0" t="n">
        <v>63000</v>
      </c>
      <c r="O6574" s="0" t="n">
        <v>1170</v>
      </c>
      <c r="P6574" s="346" t="n">
        <v>135.07</v>
      </c>
      <c r="Q6574" s="346" t="str">
        <f aca="false">N6574&amp;" "&amp;O6574</f>
        <v>63000 1170</v>
      </c>
      <c r="R6574" s="346" t="str">
        <f aca="false">N6574&amp;" "&amp;M6574&amp;" "&amp;O6574</f>
        <v>63000 9 1170</v>
      </c>
    </row>
    <row r="6575" customFormat="false" ht="11.25" hidden="false" customHeight="true" outlineLevel="0" collapsed="false">
      <c r="K6575" s="0" t="n">
        <v>2015</v>
      </c>
      <c r="L6575" s="0" t="n">
        <v>131</v>
      </c>
      <c r="M6575" s="0" t="n">
        <v>9</v>
      </c>
      <c r="N6575" s="0" t="n">
        <v>64000</v>
      </c>
      <c r="O6575" s="0" t="n">
        <v>1110</v>
      </c>
      <c r="P6575" s="346" t="n">
        <v>1</v>
      </c>
      <c r="Q6575" s="346" t="str">
        <f aca="false">N6575&amp;" "&amp;O6575</f>
        <v>64000 1110</v>
      </c>
      <c r="R6575" s="346" t="str">
        <f aca="false">N6575&amp;" "&amp;M6575&amp;" "&amp;O6575</f>
        <v>64000 9 1110</v>
      </c>
    </row>
    <row r="6576" customFormat="false" ht="11.25" hidden="false" customHeight="true" outlineLevel="0" collapsed="false">
      <c r="K6576" s="0" t="n">
        <v>2015</v>
      </c>
      <c r="L6576" s="0" t="n">
        <v>131</v>
      </c>
      <c r="M6576" s="0" t="n">
        <v>9</v>
      </c>
      <c r="N6576" s="0" t="n">
        <v>64000</v>
      </c>
      <c r="O6576" s="0" t="n">
        <v>1130</v>
      </c>
      <c r="P6576" s="346" t="n">
        <v>0.5</v>
      </c>
      <c r="Q6576" s="346" t="str">
        <f aca="false">N6576&amp;" "&amp;O6576</f>
        <v>64000 1130</v>
      </c>
      <c r="R6576" s="346" t="str">
        <f aca="false">N6576&amp;" "&amp;M6576&amp;" "&amp;O6576</f>
        <v>64000 9 1130</v>
      </c>
    </row>
    <row r="6577" customFormat="false" ht="11.25" hidden="false" customHeight="true" outlineLevel="0" collapsed="false">
      <c r="K6577" s="0" t="n">
        <v>2015</v>
      </c>
      <c r="L6577" s="0" t="n">
        <v>131</v>
      </c>
      <c r="M6577" s="0" t="n">
        <v>9</v>
      </c>
      <c r="N6577" s="0" t="n">
        <v>64000</v>
      </c>
      <c r="O6577" s="0" t="n">
        <v>1140</v>
      </c>
      <c r="P6577" s="346" t="n">
        <v>4</v>
      </c>
      <c r="Q6577" s="346" t="str">
        <f aca="false">N6577&amp;" "&amp;O6577</f>
        <v>64000 1140</v>
      </c>
      <c r="R6577" s="346" t="str">
        <f aca="false">N6577&amp;" "&amp;M6577&amp;" "&amp;O6577</f>
        <v>64000 9 1140</v>
      </c>
    </row>
    <row r="6578" customFormat="false" ht="11.25" hidden="false" customHeight="true" outlineLevel="0" collapsed="false">
      <c r="K6578" s="0" t="n">
        <v>2015</v>
      </c>
      <c r="L6578" s="0" t="n">
        <v>131</v>
      </c>
      <c r="M6578" s="0" t="n">
        <v>9</v>
      </c>
      <c r="N6578" s="0" t="n">
        <v>64000</v>
      </c>
      <c r="O6578" s="0" t="n">
        <v>1142</v>
      </c>
      <c r="P6578" s="346" t="n">
        <v>9</v>
      </c>
      <c r="Q6578" s="346" t="str">
        <f aca="false">N6578&amp;" "&amp;O6578</f>
        <v>64000 1142</v>
      </c>
      <c r="R6578" s="346" t="str">
        <f aca="false">N6578&amp;" "&amp;M6578&amp;" "&amp;O6578</f>
        <v>64000 9 1142</v>
      </c>
    </row>
    <row r="6579" customFormat="false" ht="11.25" hidden="false" customHeight="true" outlineLevel="0" collapsed="false">
      <c r="K6579" s="0" t="n">
        <v>2015</v>
      </c>
      <c r="L6579" s="0" t="n">
        <v>131</v>
      </c>
      <c r="M6579" s="0" t="n">
        <v>9</v>
      </c>
      <c r="N6579" s="0" t="n">
        <v>64000</v>
      </c>
      <c r="O6579" s="0" t="n">
        <v>1150</v>
      </c>
      <c r="P6579" s="346" t="n">
        <v>3</v>
      </c>
      <c r="Q6579" s="346" t="str">
        <f aca="false">N6579&amp;" "&amp;O6579</f>
        <v>64000 1150</v>
      </c>
      <c r="R6579" s="346" t="str">
        <f aca="false">N6579&amp;" "&amp;M6579&amp;" "&amp;O6579</f>
        <v>64000 9 1150</v>
      </c>
    </row>
    <row r="6580" customFormat="false" ht="11.25" hidden="false" customHeight="true" outlineLevel="0" collapsed="false">
      <c r="K6580" s="0" t="n">
        <v>2015</v>
      </c>
      <c r="L6580" s="0" t="n">
        <v>131</v>
      </c>
      <c r="M6580" s="0" t="n">
        <v>9</v>
      </c>
      <c r="N6580" s="0" t="n">
        <v>64000</v>
      </c>
      <c r="O6580" s="0" t="n">
        <v>1160</v>
      </c>
      <c r="P6580" s="346" t="n">
        <v>19</v>
      </c>
      <c r="Q6580" s="346" t="str">
        <f aca="false">N6580&amp;" "&amp;O6580</f>
        <v>64000 1160</v>
      </c>
      <c r="R6580" s="346" t="str">
        <f aca="false">N6580&amp;" "&amp;M6580&amp;" "&amp;O6580</f>
        <v>64000 9 1160</v>
      </c>
    </row>
    <row r="6581" customFormat="false" ht="11.25" hidden="false" customHeight="true" outlineLevel="0" collapsed="false">
      <c r="K6581" s="0" t="n">
        <v>2015</v>
      </c>
      <c r="L6581" s="0" t="n">
        <v>131</v>
      </c>
      <c r="M6581" s="0" t="n">
        <v>9</v>
      </c>
      <c r="N6581" s="0" t="n">
        <v>64000</v>
      </c>
      <c r="O6581" s="0" t="n">
        <v>1180</v>
      </c>
      <c r="P6581" s="346" t="n">
        <v>0.75</v>
      </c>
      <c r="Q6581" s="346" t="str">
        <f aca="false">N6581&amp;" "&amp;O6581</f>
        <v>64000 1180</v>
      </c>
      <c r="R6581" s="346" t="str">
        <f aca="false">N6581&amp;" "&amp;M6581&amp;" "&amp;O6581</f>
        <v>64000 9 1180</v>
      </c>
    </row>
    <row r="6582" customFormat="false" ht="11.25" hidden="false" customHeight="true" outlineLevel="0" collapsed="false">
      <c r="K6582" s="0" t="n">
        <v>2015</v>
      </c>
      <c r="L6582" s="0" t="n">
        <v>131</v>
      </c>
      <c r="M6582" s="0" t="n">
        <v>9</v>
      </c>
      <c r="N6582" s="0" t="n">
        <v>64000</v>
      </c>
      <c r="O6582" s="0" t="n">
        <v>1190</v>
      </c>
      <c r="P6582" s="346" t="n">
        <v>87.31</v>
      </c>
      <c r="Q6582" s="346" t="str">
        <f aca="false">N6582&amp;" "&amp;O6582</f>
        <v>64000 1190</v>
      </c>
      <c r="R6582" s="346" t="str">
        <f aca="false">N6582&amp;" "&amp;M6582&amp;" "&amp;O6582</f>
        <v>64000 9 1190</v>
      </c>
    </row>
    <row r="6583" customFormat="false" ht="11.25" hidden="false" customHeight="true" outlineLevel="0" collapsed="false">
      <c r="K6583" s="0" t="n">
        <v>2015</v>
      </c>
      <c r="L6583" s="0" t="n">
        <v>131</v>
      </c>
      <c r="M6583" s="0" t="n">
        <v>9</v>
      </c>
      <c r="N6583" s="0" t="n">
        <v>65000</v>
      </c>
      <c r="O6583" s="0" t="n">
        <v>1130</v>
      </c>
      <c r="P6583" s="346" t="n">
        <v>1.86</v>
      </c>
      <c r="Q6583" s="346" t="str">
        <f aca="false">N6583&amp;" "&amp;O6583</f>
        <v>65000 1130</v>
      </c>
      <c r="R6583" s="346" t="str">
        <f aca="false">N6583&amp;" "&amp;M6583&amp;" "&amp;O6583</f>
        <v>65000 9 1130</v>
      </c>
    </row>
    <row r="6584" customFormat="false" ht="11.25" hidden="false" customHeight="true" outlineLevel="0" collapsed="false">
      <c r="K6584" s="0" t="n">
        <v>2015</v>
      </c>
      <c r="L6584" s="0" t="n">
        <v>131</v>
      </c>
      <c r="M6584" s="0" t="n">
        <v>9</v>
      </c>
      <c r="N6584" s="0" t="n">
        <v>65000</v>
      </c>
      <c r="O6584" s="0" t="n">
        <v>1140</v>
      </c>
      <c r="P6584" s="346" t="n">
        <v>0.86</v>
      </c>
      <c r="Q6584" s="346" t="str">
        <f aca="false">N6584&amp;" "&amp;O6584</f>
        <v>65000 1140</v>
      </c>
      <c r="R6584" s="346" t="str">
        <f aca="false">N6584&amp;" "&amp;M6584&amp;" "&amp;O6584</f>
        <v>65000 9 1140</v>
      </c>
    </row>
    <row r="6585" customFormat="false" ht="11.25" hidden="false" customHeight="true" outlineLevel="0" collapsed="false">
      <c r="K6585" s="0" t="n">
        <v>2015</v>
      </c>
      <c r="L6585" s="0" t="n">
        <v>131</v>
      </c>
      <c r="M6585" s="0" t="n">
        <v>9</v>
      </c>
      <c r="N6585" s="0" t="n">
        <v>65000</v>
      </c>
      <c r="O6585" s="0" t="n">
        <v>1150</v>
      </c>
      <c r="P6585" s="346" t="n">
        <v>1</v>
      </c>
      <c r="Q6585" s="346" t="str">
        <f aca="false">N6585&amp;" "&amp;O6585</f>
        <v>65000 1150</v>
      </c>
      <c r="R6585" s="346" t="str">
        <f aca="false">N6585&amp;" "&amp;M6585&amp;" "&amp;O6585</f>
        <v>65000 9 1150</v>
      </c>
    </row>
    <row r="6586" customFormat="false" ht="11.25" hidden="false" customHeight="true" outlineLevel="0" collapsed="false">
      <c r="K6586" s="0" t="n">
        <v>2015</v>
      </c>
      <c r="L6586" s="0" t="n">
        <v>131</v>
      </c>
      <c r="M6586" s="0" t="n">
        <v>9</v>
      </c>
      <c r="N6586" s="0" t="n">
        <v>65000</v>
      </c>
      <c r="O6586" s="0" t="n">
        <v>1190</v>
      </c>
      <c r="P6586" s="346" t="n">
        <v>55.56</v>
      </c>
      <c r="Q6586" s="346" t="str">
        <f aca="false">N6586&amp;" "&amp;O6586</f>
        <v>65000 1190</v>
      </c>
      <c r="R6586" s="346" t="str">
        <f aca="false">N6586&amp;" "&amp;M6586&amp;" "&amp;O6586</f>
        <v>65000 9 1190</v>
      </c>
    </row>
    <row r="6587" customFormat="false" ht="11.25" hidden="false" customHeight="true" outlineLevel="0" collapsed="false">
      <c r="K6587" s="0" t="n">
        <v>2015</v>
      </c>
      <c r="L6587" s="0" t="n">
        <v>131</v>
      </c>
      <c r="M6587" s="0" t="n">
        <v>9</v>
      </c>
      <c r="N6587" s="0" t="n">
        <v>68000</v>
      </c>
      <c r="O6587" s="0" t="n">
        <v>1110</v>
      </c>
      <c r="P6587" s="346" t="n">
        <v>1</v>
      </c>
      <c r="Q6587" s="346" t="str">
        <f aca="false">N6587&amp;" "&amp;O6587</f>
        <v>68000 1110</v>
      </c>
      <c r="R6587" s="346" t="str">
        <f aca="false">N6587&amp;" "&amp;M6587&amp;" "&amp;O6587</f>
        <v>68000 9 1110</v>
      </c>
    </row>
    <row r="6588" customFormat="false" ht="11.25" hidden="false" customHeight="true" outlineLevel="0" collapsed="false">
      <c r="K6588" s="0" t="n">
        <v>2015</v>
      </c>
      <c r="L6588" s="0" t="n">
        <v>131</v>
      </c>
      <c r="M6588" s="0" t="n">
        <v>9</v>
      </c>
      <c r="N6588" s="0" t="n">
        <v>68000</v>
      </c>
      <c r="O6588" s="0" t="n">
        <v>1120</v>
      </c>
      <c r="P6588" s="346" t="n">
        <v>22</v>
      </c>
      <c r="Q6588" s="346" t="str">
        <f aca="false">N6588&amp;" "&amp;O6588</f>
        <v>68000 1120</v>
      </c>
      <c r="R6588" s="346" t="str">
        <f aca="false">N6588&amp;" "&amp;M6588&amp;" "&amp;O6588</f>
        <v>68000 9 1120</v>
      </c>
    </row>
    <row r="6589" customFormat="false" ht="11.25" hidden="false" customHeight="true" outlineLevel="0" collapsed="false">
      <c r="K6589" s="0" t="n">
        <v>2015</v>
      </c>
      <c r="L6589" s="0" t="n">
        <v>131</v>
      </c>
      <c r="M6589" s="0" t="n">
        <v>9</v>
      </c>
      <c r="N6589" s="0" t="n">
        <v>68000</v>
      </c>
      <c r="O6589" s="0" t="n">
        <v>1141</v>
      </c>
      <c r="P6589" s="346" t="n">
        <v>23</v>
      </c>
      <c r="Q6589" s="346" t="str">
        <f aca="false">N6589&amp;" "&amp;O6589</f>
        <v>68000 1141</v>
      </c>
      <c r="R6589" s="346" t="str">
        <f aca="false">N6589&amp;" "&amp;M6589&amp;" "&amp;O6589</f>
        <v>68000 9 1141</v>
      </c>
    </row>
    <row r="6590" customFormat="false" ht="11.25" hidden="false" customHeight="true" outlineLevel="0" collapsed="false">
      <c r="K6590" s="0" t="n">
        <v>2015</v>
      </c>
      <c r="L6590" s="0" t="n">
        <v>131</v>
      </c>
      <c r="M6590" s="0" t="n">
        <v>9</v>
      </c>
      <c r="N6590" s="0" t="n">
        <v>68000</v>
      </c>
      <c r="O6590" s="0" t="n">
        <v>1150</v>
      </c>
      <c r="P6590" s="346" t="n">
        <v>1.5</v>
      </c>
      <c r="Q6590" s="346" t="str">
        <f aca="false">N6590&amp;" "&amp;O6590</f>
        <v>68000 1150</v>
      </c>
      <c r="R6590" s="346" t="str">
        <f aca="false">N6590&amp;" "&amp;M6590&amp;" "&amp;O6590</f>
        <v>68000 9 1150</v>
      </c>
    </row>
    <row r="6591" customFormat="false" ht="11.25" hidden="false" customHeight="true" outlineLevel="0" collapsed="false">
      <c r="K6591" s="0" t="n">
        <v>2015</v>
      </c>
      <c r="L6591" s="0" t="n">
        <v>131</v>
      </c>
      <c r="M6591" s="0" t="n">
        <v>2</v>
      </c>
      <c r="N6591" s="0" t="n">
        <v>61100</v>
      </c>
      <c r="O6591" s="0" t="n">
        <v>1120</v>
      </c>
      <c r="P6591" s="346" t="n">
        <v>502.94</v>
      </c>
      <c r="Q6591" s="346" t="str">
        <f aca="false">N6591&amp;" "&amp;O6591</f>
        <v>61100 1120</v>
      </c>
      <c r="R6591" s="346" t="str">
        <f aca="false">N6591&amp;" "&amp;M6591&amp;" "&amp;O6591</f>
        <v>61100 2 1120</v>
      </c>
    </row>
    <row r="6592" customFormat="false" ht="11.25" hidden="false" customHeight="true" outlineLevel="0" collapsed="false">
      <c r="K6592" s="0" t="n">
        <v>2015</v>
      </c>
      <c r="L6592" s="0" t="n">
        <v>131</v>
      </c>
      <c r="M6592" s="0" t="n">
        <v>2</v>
      </c>
      <c r="N6592" s="0" t="n">
        <v>61100</v>
      </c>
      <c r="O6592" s="0" t="n">
        <v>1151</v>
      </c>
      <c r="P6592" s="346" t="n">
        <v>157.72</v>
      </c>
      <c r="Q6592" s="346" t="str">
        <f aca="false">N6592&amp;" "&amp;O6592</f>
        <v>61100 1151</v>
      </c>
      <c r="R6592" s="346" t="str">
        <f aca="false">N6592&amp;" "&amp;M6592&amp;" "&amp;O6592</f>
        <v>61100 2 1151</v>
      </c>
    </row>
    <row r="6593" customFormat="false" ht="11.25" hidden="false" customHeight="true" outlineLevel="0" collapsed="false">
      <c r="K6593" s="0" t="n">
        <v>2015</v>
      </c>
      <c r="L6593" s="0" t="n">
        <v>131</v>
      </c>
      <c r="M6593" s="0" t="n">
        <v>2</v>
      </c>
      <c r="N6593" s="0" t="n">
        <v>61100</v>
      </c>
      <c r="O6593" s="0" t="n">
        <v>1520</v>
      </c>
      <c r="P6593" s="346" t="n">
        <v>38.5</v>
      </c>
      <c r="Q6593" s="346" t="str">
        <f aca="false">N6593&amp;" "&amp;O6593</f>
        <v>61100 1520</v>
      </c>
      <c r="R6593" s="346" t="str">
        <f aca="false">N6593&amp;" "&amp;M6593&amp;" "&amp;O6593</f>
        <v>61100 2 1520</v>
      </c>
    </row>
    <row r="6594" customFormat="false" ht="11.25" hidden="false" customHeight="true" outlineLevel="0" collapsed="false">
      <c r="K6594" s="0" t="n">
        <v>2015</v>
      </c>
      <c r="L6594" s="0" t="n">
        <v>131</v>
      </c>
      <c r="M6594" s="0" t="n">
        <v>2</v>
      </c>
      <c r="N6594" s="0" t="n">
        <v>61210</v>
      </c>
      <c r="O6594" s="0" t="n">
        <v>1120</v>
      </c>
      <c r="P6594" s="346" t="n">
        <v>12.96</v>
      </c>
      <c r="Q6594" s="346" t="str">
        <f aca="false">N6594&amp;" "&amp;O6594</f>
        <v>61210 1120</v>
      </c>
      <c r="R6594" s="346" t="str">
        <f aca="false">N6594&amp;" "&amp;M6594&amp;" "&amp;O6594</f>
        <v>61210 2 1120</v>
      </c>
    </row>
    <row r="6595" customFormat="false" ht="11.25" hidden="false" customHeight="true" outlineLevel="0" collapsed="false">
      <c r="K6595" s="0" t="n">
        <v>2015</v>
      </c>
      <c r="L6595" s="0" t="n">
        <v>131</v>
      </c>
      <c r="M6595" s="0" t="n">
        <v>2</v>
      </c>
      <c r="N6595" s="0" t="n">
        <v>61210</v>
      </c>
      <c r="O6595" s="0" t="n">
        <v>1150</v>
      </c>
      <c r="P6595" s="346" t="n">
        <v>1.78</v>
      </c>
      <c r="Q6595" s="346" t="str">
        <f aca="false">N6595&amp;" "&amp;O6595</f>
        <v>61210 1150</v>
      </c>
      <c r="R6595" s="346" t="str">
        <f aca="false">N6595&amp;" "&amp;M6595&amp;" "&amp;O6595</f>
        <v>61210 2 1150</v>
      </c>
    </row>
    <row r="6596" customFormat="false" ht="11.25" hidden="false" customHeight="true" outlineLevel="0" collapsed="false">
      <c r="K6596" s="0" t="n">
        <v>2015</v>
      </c>
      <c r="L6596" s="0" t="n">
        <v>131</v>
      </c>
      <c r="M6596" s="0" t="n">
        <v>2</v>
      </c>
      <c r="N6596" s="0" t="n">
        <v>61220</v>
      </c>
      <c r="O6596" s="0" t="n">
        <v>1130</v>
      </c>
      <c r="P6596" s="346" t="n">
        <v>4.16</v>
      </c>
      <c r="Q6596" s="346" t="str">
        <f aca="false">N6596&amp;" "&amp;O6596</f>
        <v>61220 1130</v>
      </c>
      <c r="R6596" s="346" t="str">
        <f aca="false">N6596&amp;" "&amp;M6596&amp;" "&amp;O6596</f>
        <v>61220 2 1130</v>
      </c>
    </row>
    <row r="6597" customFormat="false" ht="11.25" hidden="false" customHeight="true" outlineLevel="0" collapsed="false">
      <c r="K6597" s="0" t="n">
        <v>2015</v>
      </c>
      <c r="L6597" s="0" t="n">
        <v>131</v>
      </c>
      <c r="M6597" s="0" t="n">
        <v>2</v>
      </c>
      <c r="N6597" s="0" t="n">
        <v>61230</v>
      </c>
      <c r="O6597" s="0" t="n">
        <v>1120</v>
      </c>
      <c r="P6597" s="346" t="n">
        <v>4</v>
      </c>
      <c r="Q6597" s="346" t="str">
        <f aca="false">N6597&amp;" "&amp;O6597</f>
        <v>61230 1120</v>
      </c>
      <c r="R6597" s="346" t="str">
        <f aca="false">N6597&amp;" "&amp;M6597&amp;" "&amp;O6597</f>
        <v>61230 2 1120</v>
      </c>
    </row>
    <row r="6598" customFormat="false" ht="11.25" hidden="false" customHeight="true" outlineLevel="0" collapsed="false">
      <c r="K6598" s="0" t="n">
        <v>2015</v>
      </c>
      <c r="L6598" s="0" t="n">
        <v>131</v>
      </c>
      <c r="M6598" s="0" t="n">
        <v>2</v>
      </c>
      <c r="N6598" s="0" t="n">
        <v>61310</v>
      </c>
      <c r="O6598" s="0" t="n">
        <v>1110</v>
      </c>
      <c r="P6598" s="346" t="n">
        <v>3.48</v>
      </c>
      <c r="Q6598" s="346" t="str">
        <f aca="false">N6598&amp;" "&amp;O6598</f>
        <v>61310 1110</v>
      </c>
      <c r="R6598" s="346" t="str">
        <f aca="false">N6598&amp;" "&amp;M6598&amp;" "&amp;O6598</f>
        <v>61310 2 1110</v>
      </c>
    </row>
    <row r="6599" customFormat="false" ht="11.25" hidden="false" customHeight="true" outlineLevel="0" collapsed="false">
      <c r="K6599" s="0" t="n">
        <v>2015</v>
      </c>
      <c r="L6599" s="0" t="n">
        <v>131</v>
      </c>
      <c r="M6599" s="0" t="n">
        <v>2</v>
      </c>
      <c r="N6599" s="0" t="n">
        <v>61310</v>
      </c>
      <c r="O6599" s="0" t="n">
        <v>1120</v>
      </c>
      <c r="P6599" s="346" t="n">
        <v>8.47</v>
      </c>
      <c r="Q6599" s="346" t="str">
        <f aca="false">N6599&amp;" "&amp;O6599</f>
        <v>61310 1120</v>
      </c>
      <c r="R6599" s="346" t="str">
        <f aca="false">N6599&amp;" "&amp;M6599&amp;" "&amp;O6599</f>
        <v>61310 2 1120</v>
      </c>
    </row>
    <row r="6600" customFormat="false" ht="11.25" hidden="false" customHeight="true" outlineLevel="0" collapsed="false">
      <c r="K6600" s="0" t="n">
        <v>2015</v>
      </c>
      <c r="L6600" s="0" t="n">
        <v>131</v>
      </c>
      <c r="M6600" s="0" t="n">
        <v>2</v>
      </c>
      <c r="N6600" s="0" t="n">
        <v>61310</v>
      </c>
      <c r="O6600" s="0" t="n">
        <v>1140</v>
      </c>
      <c r="P6600" s="346" t="n">
        <v>2.19</v>
      </c>
      <c r="Q6600" s="346" t="str">
        <f aca="false">N6600&amp;" "&amp;O6600</f>
        <v>61310 1140</v>
      </c>
      <c r="R6600" s="346" t="str">
        <f aca="false">N6600&amp;" "&amp;M6600&amp;" "&amp;O6600</f>
        <v>61310 2 1140</v>
      </c>
    </row>
    <row r="6601" customFormat="false" ht="11.25" hidden="false" customHeight="true" outlineLevel="0" collapsed="false">
      <c r="K6601" s="0" t="n">
        <v>2015</v>
      </c>
      <c r="L6601" s="0" t="n">
        <v>131</v>
      </c>
      <c r="M6601" s="0" t="n">
        <v>2</v>
      </c>
      <c r="N6601" s="0" t="n">
        <v>61310</v>
      </c>
      <c r="O6601" s="0" t="n">
        <v>1150</v>
      </c>
      <c r="P6601" s="346" t="n">
        <v>5.06</v>
      </c>
      <c r="Q6601" s="346" t="str">
        <f aca="false">N6601&amp;" "&amp;O6601</f>
        <v>61310 1150</v>
      </c>
      <c r="R6601" s="346" t="str">
        <f aca="false">N6601&amp;" "&amp;M6601&amp;" "&amp;O6601</f>
        <v>61310 2 1150</v>
      </c>
    </row>
    <row r="6602" customFormat="false" ht="11.25" hidden="false" customHeight="true" outlineLevel="0" collapsed="false">
      <c r="K6602" s="0" t="n">
        <v>2015</v>
      </c>
      <c r="L6602" s="0" t="n">
        <v>131</v>
      </c>
      <c r="M6602" s="0" t="n">
        <v>2</v>
      </c>
      <c r="N6602" s="0" t="n">
        <v>61320</v>
      </c>
      <c r="O6602" s="0" t="n">
        <v>1122</v>
      </c>
      <c r="P6602" s="346" t="n">
        <v>10.78</v>
      </c>
      <c r="Q6602" s="346" t="str">
        <f aca="false">N6602&amp;" "&amp;O6602</f>
        <v>61320 1122</v>
      </c>
      <c r="R6602" s="346" t="str">
        <f aca="false">N6602&amp;" "&amp;M6602&amp;" "&amp;O6602</f>
        <v>61320 2 1122</v>
      </c>
    </row>
    <row r="6603" customFormat="false" ht="11.25" hidden="false" customHeight="true" outlineLevel="0" collapsed="false">
      <c r="K6603" s="0" t="n">
        <v>2015</v>
      </c>
      <c r="L6603" s="0" t="n">
        <v>131</v>
      </c>
      <c r="M6603" s="0" t="n">
        <v>2</v>
      </c>
      <c r="N6603" s="0" t="n">
        <v>61320</v>
      </c>
      <c r="O6603" s="0" t="n">
        <v>1150</v>
      </c>
      <c r="P6603" s="346" t="n">
        <v>10.78</v>
      </c>
      <c r="Q6603" s="346" t="str">
        <f aca="false">N6603&amp;" "&amp;O6603</f>
        <v>61320 1150</v>
      </c>
      <c r="R6603" s="346" t="str">
        <f aca="false">N6603&amp;" "&amp;M6603&amp;" "&amp;O6603</f>
        <v>61320 2 1150</v>
      </c>
    </row>
    <row r="6604" customFormat="false" ht="11.25" hidden="false" customHeight="true" outlineLevel="0" collapsed="false">
      <c r="K6604" s="0" t="n">
        <v>2015</v>
      </c>
      <c r="L6604" s="0" t="n">
        <v>131</v>
      </c>
      <c r="M6604" s="0" t="n">
        <v>2</v>
      </c>
      <c r="N6604" s="0" t="n">
        <v>61410</v>
      </c>
      <c r="O6604" s="0" t="n">
        <v>1126</v>
      </c>
      <c r="P6604" s="346" t="n">
        <v>10.78</v>
      </c>
      <c r="Q6604" s="346" t="str">
        <f aca="false">N6604&amp;" "&amp;O6604</f>
        <v>61410 1126</v>
      </c>
      <c r="R6604" s="346" t="str">
        <f aca="false">N6604&amp;" "&amp;M6604&amp;" "&amp;O6604</f>
        <v>61410 2 1126</v>
      </c>
    </row>
    <row r="6605" customFormat="false" ht="11.25" hidden="false" customHeight="true" outlineLevel="0" collapsed="false">
      <c r="K6605" s="0" t="n">
        <v>2015</v>
      </c>
      <c r="L6605" s="0" t="n">
        <v>131</v>
      </c>
      <c r="M6605" s="0" t="n">
        <v>2</v>
      </c>
      <c r="N6605" s="0" t="n">
        <v>61410</v>
      </c>
      <c r="O6605" s="0" t="n">
        <v>1127</v>
      </c>
      <c r="P6605" s="346" t="n">
        <v>11.38</v>
      </c>
      <c r="Q6605" s="346" t="str">
        <f aca="false">N6605&amp;" "&amp;O6605</f>
        <v>61410 1127</v>
      </c>
      <c r="R6605" s="346" t="str">
        <f aca="false">N6605&amp;" "&amp;M6605&amp;" "&amp;O6605</f>
        <v>61410 2 1127</v>
      </c>
    </row>
    <row r="6606" customFormat="false" ht="11.25" hidden="false" customHeight="true" outlineLevel="0" collapsed="false">
      <c r="K6606" s="0" t="n">
        <v>2015</v>
      </c>
      <c r="L6606" s="0" t="n">
        <v>131</v>
      </c>
      <c r="M6606" s="0" t="n">
        <v>2</v>
      </c>
      <c r="N6606" s="0" t="n">
        <v>61410</v>
      </c>
      <c r="O6606" s="0" t="n">
        <v>1150</v>
      </c>
      <c r="P6606" s="346" t="n">
        <v>27.85</v>
      </c>
      <c r="Q6606" s="346" t="str">
        <f aca="false">N6606&amp;" "&amp;O6606</f>
        <v>61410 1150</v>
      </c>
      <c r="R6606" s="346" t="str">
        <f aca="false">N6606&amp;" "&amp;M6606&amp;" "&amp;O6606</f>
        <v>61410 2 1150</v>
      </c>
    </row>
    <row r="6607" customFormat="false" ht="11.25" hidden="false" customHeight="true" outlineLevel="0" collapsed="false">
      <c r="K6607" s="0" t="n">
        <v>2015</v>
      </c>
      <c r="L6607" s="0" t="n">
        <v>131</v>
      </c>
      <c r="M6607" s="0" t="n">
        <v>3</v>
      </c>
      <c r="N6607" s="0" t="n">
        <v>61100</v>
      </c>
      <c r="O6607" s="0" t="n">
        <v>1120</v>
      </c>
      <c r="P6607" s="346" t="n">
        <v>306.13</v>
      </c>
      <c r="Q6607" s="346" t="str">
        <f aca="false">N6607&amp;" "&amp;O6607</f>
        <v>61100 1120</v>
      </c>
      <c r="R6607" s="346" t="str">
        <f aca="false">N6607&amp;" "&amp;M6607&amp;" "&amp;O6607</f>
        <v>61100 3 1120</v>
      </c>
    </row>
    <row r="6608" customFormat="false" ht="11.25" hidden="false" customHeight="true" outlineLevel="0" collapsed="false">
      <c r="K6608" s="0" t="n">
        <v>2015</v>
      </c>
      <c r="L6608" s="0" t="n">
        <v>131</v>
      </c>
      <c r="M6608" s="0" t="n">
        <v>3</v>
      </c>
      <c r="N6608" s="0" t="n">
        <v>61100</v>
      </c>
      <c r="O6608" s="0" t="n">
        <v>1151</v>
      </c>
      <c r="P6608" s="346" t="n">
        <v>47.78</v>
      </c>
      <c r="Q6608" s="346" t="str">
        <f aca="false">N6608&amp;" "&amp;O6608</f>
        <v>61100 1151</v>
      </c>
      <c r="R6608" s="346" t="str">
        <f aca="false">N6608&amp;" "&amp;M6608&amp;" "&amp;O6608</f>
        <v>61100 3 1151</v>
      </c>
    </row>
    <row r="6609" customFormat="false" ht="11.25" hidden="false" customHeight="true" outlineLevel="0" collapsed="false">
      <c r="K6609" s="0" t="n">
        <v>2015</v>
      </c>
      <c r="L6609" s="0" t="n">
        <v>131</v>
      </c>
      <c r="M6609" s="0" t="n">
        <v>3</v>
      </c>
      <c r="N6609" s="0" t="n">
        <v>61100</v>
      </c>
      <c r="O6609" s="0" t="n">
        <v>1520</v>
      </c>
      <c r="P6609" s="346" t="n">
        <v>26.5</v>
      </c>
      <c r="Q6609" s="346" t="str">
        <f aca="false">N6609&amp;" "&amp;O6609</f>
        <v>61100 1520</v>
      </c>
      <c r="R6609" s="346" t="str">
        <f aca="false">N6609&amp;" "&amp;M6609&amp;" "&amp;O6609</f>
        <v>61100 3 1520</v>
      </c>
    </row>
    <row r="6610" customFormat="false" ht="11.25" hidden="false" customHeight="true" outlineLevel="0" collapsed="false">
      <c r="K6610" s="0" t="n">
        <v>2015</v>
      </c>
      <c r="L6610" s="0" t="n">
        <v>131</v>
      </c>
      <c r="M6610" s="0" t="n">
        <v>3</v>
      </c>
      <c r="N6610" s="0" t="n">
        <v>61210</v>
      </c>
      <c r="O6610" s="0" t="n">
        <v>1120</v>
      </c>
      <c r="P6610" s="346" t="n">
        <v>15.04</v>
      </c>
      <c r="Q6610" s="346" t="str">
        <f aca="false">N6610&amp;" "&amp;O6610</f>
        <v>61210 1120</v>
      </c>
      <c r="R6610" s="346" t="str">
        <f aca="false">N6610&amp;" "&amp;M6610&amp;" "&amp;O6610</f>
        <v>61210 3 1120</v>
      </c>
    </row>
    <row r="6611" customFormat="false" ht="11.25" hidden="false" customHeight="true" outlineLevel="0" collapsed="false">
      <c r="K6611" s="0" t="n">
        <v>2015</v>
      </c>
      <c r="L6611" s="0" t="n">
        <v>131</v>
      </c>
      <c r="M6611" s="0" t="n">
        <v>3</v>
      </c>
      <c r="N6611" s="0" t="n">
        <v>61210</v>
      </c>
      <c r="O6611" s="0" t="n">
        <v>1150</v>
      </c>
      <c r="P6611" s="346" t="n">
        <v>7.22</v>
      </c>
      <c r="Q6611" s="346" t="str">
        <f aca="false">N6611&amp;" "&amp;O6611</f>
        <v>61210 1150</v>
      </c>
      <c r="R6611" s="346" t="str">
        <f aca="false">N6611&amp;" "&amp;M6611&amp;" "&amp;O6611</f>
        <v>61210 3 1150</v>
      </c>
    </row>
    <row r="6612" customFormat="false" ht="11.25" hidden="false" customHeight="true" outlineLevel="0" collapsed="false">
      <c r="K6612" s="0" t="n">
        <v>2015</v>
      </c>
      <c r="L6612" s="0" t="n">
        <v>131</v>
      </c>
      <c r="M6612" s="0" t="n">
        <v>3</v>
      </c>
      <c r="N6612" s="0" t="n">
        <v>61220</v>
      </c>
      <c r="O6612" s="0" t="n">
        <v>1130</v>
      </c>
      <c r="P6612" s="346" t="n">
        <v>2.84</v>
      </c>
      <c r="Q6612" s="346" t="str">
        <f aca="false">N6612&amp;" "&amp;O6612</f>
        <v>61220 1130</v>
      </c>
      <c r="R6612" s="346" t="str">
        <f aca="false">N6612&amp;" "&amp;M6612&amp;" "&amp;O6612</f>
        <v>61220 3 1130</v>
      </c>
    </row>
    <row r="6613" customFormat="false" ht="11.25" hidden="false" customHeight="true" outlineLevel="0" collapsed="false">
      <c r="K6613" s="0" t="n">
        <v>2015</v>
      </c>
      <c r="L6613" s="0" t="n">
        <v>131</v>
      </c>
      <c r="M6613" s="0" t="n">
        <v>3</v>
      </c>
      <c r="N6613" s="0" t="n">
        <v>61230</v>
      </c>
      <c r="O6613" s="0" t="n">
        <v>1120</v>
      </c>
      <c r="P6613" s="346" t="n">
        <v>3.5</v>
      </c>
      <c r="Q6613" s="346" t="str">
        <f aca="false">N6613&amp;" "&amp;O6613</f>
        <v>61230 1120</v>
      </c>
      <c r="R6613" s="346" t="str">
        <f aca="false">N6613&amp;" "&amp;M6613&amp;" "&amp;O6613</f>
        <v>61230 3 1120</v>
      </c>
    </row>
    <row r="6614" customFormat="false" ht="11.25" hidden="false" customHeight="true" outlineLevel="0" collapsed="false">
      <c r="K6614" s="0" t="n">
        <v>2015</v>
      </c>
      <c r="L6614" s="0" t="n">
        <v>131</v>
      </c>
      <c r="M6614" s="0" t="n">
        <v>3</v>
      </c>
      <c r="N6614" s="0" t="n">
        <v>61310</v>
      </c>
      <c r="O6614" s="0" t="n">
        <v>1110</v>
      </c>
      <c r="P6614" s="346" t="n">
        <v>2.52</v>
      </c>
      <c r="Q6614" s="346" t="str">
        <f aca="false">N6614&amp;" "&amp;O6614</f>
        <v>61310 1110</v>
      </c>
      <c r="R6614" s="346" t="str">
        <f aca="false">N6614&amp;" "&amp;M6614&amp;" "&amp;O6614</f>
        <v>61310 3 1110</v>
      </c>
    </row>
    <row r="6615" customFormat="false" ht="11.25" hidden="false" customHeight="true" outlineLevel="0" collapsed="false">
      <c r="K6615" s="0" t="n">
        <v>2015</v>
      </c>
      <c r="L6615" s="0" t="n">
        <v>131</v>
      </c>
      <c r="M6615" s="0" t="n">
        <v>3</v>
      </c>
      <c r="N6615" s="0" t="n">
        <v>61310</v>
      </c>
      <c r="O6615" s="0" t="n">
        <v>1120</v>
      </c>
      <c r="P6615" s="346" t="n">
        <v>5.68</v>
      </c>
      <c r="Q6615" s="346" t="str">
        <f aca="false">N6615&amp;" "&amp;O6615</f>
        <v>61310 1120</v>
      </c>
      <c r="R6615" s="346" t="str">
        <f aca="false">N6615&amp;" "&amp;M6615&amp;" "&amp;O6615</f>
        <v>61310 3 1120</v>
      </c>
    </row>
    <row r="6616" customFormat="false" ht="11.25" hidden="false" customHeight="true" outlineLevel="0" collapsed="false">
      <c r="K6616" s="0" t="n">
        <v>2015</v>
      </c>
      <c r="L6616" s="0" t="n">
        <v>131</v>
      </c>
      <c r="M6616" s="0" t="n">
        <v>3</v>
      </c>
      <c r="N6616" s="0" t="n">
        <v>61310</v>
      </c>
      <c r="O6616" s="0" t="n">
        <v>1140</v>
      </c>
      <c r="P6616" s="346" t="n">
        <v>1.81</v>
      </c>
      <c r="Q6616" s="346" t="str">
        <f aca="false">N6616&amp;" "&amp;O6616</f>
        <v>61310 1140</v>
      </c>
      <c r="R6616" s="346" t="str">
        <f aca="false">N6616&amp;" "&amp;M6616&amp;" "&amp;O6616</f>
        <v>61310 3 1140</v>
      </c>
    </row>
    <row r="6617" customFormat="false" ht="11.25" hidden="false" customHeight="true" outlineLevel="0" collapsed="false">
      <c r="K6617" s="0" t="n">
        <v>2015</v>
      </c>
      <c r="L6617" s="0" t="n">
        <v>131</v>
      </c>
      <c r="M6617" s="0" t="n">
        <v>3</v>
      </c>
      <c r="N6617" s="0" t="n">
        <v>61310</v>
      </c>
      <c r="O6617" s="0" t="n">
        <v>1150</v>
      </c>
      <c r="P6617" s="346" t="n">
        <v>3.44</v>
      </c>
      <c r="Q6617" s="346" t="str">
        <f aca="false">N6617&amp;" "&amp;O6617</f>
        <v>61310 1150</v>
      </c>
      <c r="R6617" s="346" t="str">
        <f aca="false">N6617&amp;" "&amp;M6617&amp;" "&amp;O6617</f>
        <v>61310 3 1150</v>
      </c>
    </row>
    <row r="6618" customFormat="false" ht="11.25" hidden="false" customHeight="true" outlineLevel="0" collapsed="false">
      <c r="K6618" s="0" t="n">
        <v>2015</v>
      </c>
      <c r="L6618" s="0" t="n">
        <v>131</v>
      </c>
      <c r="M6618" s="0" t="n">
        <v>3</v>
      </c>
      <c r="N6618" s="0" t="n">
        <v>61320</v>
      </c>
      <c r="O6618" s="0" t="n">
        <v>1122</v>
      </c>
      <c r="P6618" s="346" t="n">
        <v>7.22</v>
      </c>
      <c r="Q6618" s="346" t="str">
        <f aca="false">N6618&amp;" "&amp;O6618</f>
        <v>61320 1122</v>
      </c>
      <c r="R6618" s="346" t="str">
        <f aca="false">N6618&amp;" "&amp;M6618&amp;" "&amp;O6618</f>
        <v>61320 3 1122</v>
      </c>
    </row>
    <row r="6619" customFormat="false" ht="11.25" hidden="false" customHeight="true" outlineLevel="0" collapsed="false">
      <c r="K6619" s="0" t="n">
        <v>2015</v>
      </c>
      <c r="L6619" s="0" t="n">
        <v>131</v>
      </c>
      <c r="M6619" s="0" t="n">
        <v>3</v>
      </c>
      <c r="N6619" s="0" t="n">
        <v>61320</v>
      </c>
      <c r="O6619" s="0" t="n">
        <v>1150</v>
      </c>
      <c r="P6619" s="346" t="n">
        <v>4.22</v>
      </c>
      <c r="Q6619" s="346" t="str">
        <f aca="false">N6619&amp;" "&amp;O6619</f>
        <v>61320 1150</v>
      </c>
      <c r="R6619" s="346" t="str">
        <f aca="false">N6619&amp;" "&amp;M6619&amp;" "&amp;O6619</f>
        <v>61320 3 1150</v>
      </c>
    </row>
    <row r="6620" customFormat="false" ht="11.25" hidden="false" customHeight="true" outlineLevel="0" collapsed="false">
      <c r="K6620" s="0" t="n">
        <v>2015</v>
      </c>
      <c r="L6620" s="0" t="n">
        <v>131</v>
      </c>
      <c r="M6620" s="0" t="n">
        <v>3</v>
      </c>
      <c r="N6620" s="0" t="n">
        <v>61410</v>
      </c>
      <c r="O6620" s="0" t="n">
        <v>1126</v>
      </c>
      <c r="P6620" s="346" t="n">
        <v>4.22</v>
      </c>
      <c r="Q6620" s="346" t="str">
        <f aca="false">N6620&amp;" "&amp;O6620</f>
        <v>61410 1126</v>
      </c>
      <c r="R6620" s="346" t="str">
        <f aca="false">N6620&amp;" "&amp;M6620&amp;" "&amp;O6620</f>
        <v>61410 3 1126</v>
      </c>
    </row>
    <row r="6621" customFormat="false" ht="11.25" hidden="false" customHeight="true" outlineLevel="0" collapsed="false">
      <c r="K6621" s="0" t="n">
        <v>2015</v>
      </c>
      <c r="L6621" s="0" t="n">
        <v>131</v>
      </c>
      <c r="M6621" s="0" t="n">
        <v>3</v>
      </c>
      <c r="N6621" s="0" t="n">
        <v>61410</v>
      </c>
      <c r="O6621" s="0" t="n">
        <v>1127</v>
      </c>
      <c r="P6621" s="346" t="n">
        <v>7.62</v>
      </c>
      <c r="Q6621" s="346" t="str">
        <f aca="false">N6621&amp;" "&amp;O6621</f>
        <v>61410 1127</v>
      </c>
      <c r="R6621" s="346" t="str">
        <f aca="false">N6621&amp;" "&amp;M6621&amp;" "&amp;O6621</f>
        <v>61410 3 1127</v>
      </c>
    </row>
    <row r="6622" customFormat="false" ht="11.25" hidden="false" customHeight="true" outlineLevel="0" collapsed="false">
      <c r="K6622" s="0" t="n">
        <v>2015</v>
      </c>
      <c r="L6622" s="0" t="n">
        <v>131</v>
      </c>
      <c r="M6622" s="0" t="n">
        <v>3</v>
      </c>
      <c r="N6622" s="0" t="n">
        <v>61410</v>
      </c>
      <c r="O6622" s="0" t="n">
        <v>1150</v>
      </c>
      <c r="P6622" s="346" t="n">
        <v>18.65</v>
      </c>
      <c r="Q6622" s="346" t="str">
        <f aca="false">N6622&amp;" "&amp;O6622</f>
        <v>61410 1150</v>
      </c>
      <c r="R6622" s="346" t="str">
        <f aca="false">N6622&amp;" "&amp;M6622&amp;" "&amp;O6622</f>
        <v>61410 3 1150</v>
      </c>
    </row>
    <row r="6623" customFormat="false" ht="11.25" hidden="false" customHeight="true" outlineLevel="0" collapsed="false">
      <c r="K6623" s="0" t="n">
        <v>2015</v>
      </c>
      <c r="L6623" s="0" t="n">
        <v>131</v>
      </c>
      <c r="M6623" s="0" t="n">
        <v>9</v>
      </c>
      <c r="N6623" s="0" t="n">
        <v>61100</v>
      </c>
      <c r="O6623" s="0" t="n">
        <v>1110</v>
      </c>
      <c r="P6623" s="346" t="n">
        <v>2</v>
      </c>
      <c r="Q6623" s="346" t="str">
        <f aca="false">N6623&amp;" "&amp;O6623</f>
        <v>61100 1110</v>
      </c>
      <c r="R6623" s="346" t="str">
        <f aca="false">N6623&amp;" "&amp;M6623&amp;" "&amp;O6623</f>
        <v>61100 9 1110</v>
      </c>
    </row>
    <row r="6624" customFormat="false" ht="11.25" hidden="false" customHeight="true" outlineLevel="0" collapsed="false">
      <c r="K6624" s="0" t="n">
        <v>2015</v>
      </c>
      <c r="L6624" s="0" t="n">
        <v>131</v>
      </c>
      <c r="M6624" s="0" t="n">
        <v>9</v>
      </c>
      <c r="N6624" s="0" t="n">
        <v>61100</v>
      </c>
      <c r="O6624" s="0" t="n">
        <v>1120</v>
      </c>
      <c r="P6624" s="346" t="n">
        <v>44.95</v>
      </c>
      <c r="Q6624" s="346" t="str">
        <f aca="false">N6624&amp;" "&amp;O6624</f>
        <v>61100 1120</v>
      </c>
      <c r="R6624" s="346" t="str">
        <f aca="false">N6624&amp;" "&amp;M6624&amp;" "&amp;O6624</f>
        <v>61100 9 1120</v>
      </c>
    </row>
    <row r="6625" customFormat="false" ht="11.25" hidden="false" customHeight="true" outlineLevel="0" collapsed="false">
      <c r="K6625" s="0" t="n">
        <v>2015</v>
      </c>
      <c r="L6625" s="0" t="n">
        <v>131</v>
      </c>
      <c r="M6625" s="0" t="n">
        <v>9</v>
      </c>
      <c r="N6625" s="0" t="n">
        <v>61100</v>
      </c>
      <c r="O6625" s="0" t="n">
        <v>1140</v>
      </c>
      <c r="P6625" s="346" t="n">
        <v>4.71</v>
      </c>
      <c r="Q6625" s="346" t="str">
        <f aca="false">N6625&amp;" "&amp;O6625</f>
        <v>61100 1140</v>
      </c>
      <c r="R6625" s="346" t="str">
        <f aca="false">N6625&amp;" "&amp;M6625&amp;" "&amp;O6625</f>
        <v>61100 9 1140</v>
      </c>
    </row>
    <row r="6626" customFormat="false" ht="11.25" hidden="false" customHeight="true" outlineLevel="0" collapsed="false">
      <c r="K6626" s="0" t="n">
        <v>2015</v>
      </c>
      <c r="L6626" s="0" t="n">
        <v>131</v>
      </c>
      <c r="M6626" s="0" t="n">
        <v>9</v>
      </c>
      <c r="N6626" s="0" t="n">
        <v>61100</v>
      </c>
      <c r="O6626" s="0" t="n">
        <v>1150</v>
      </c>
      <c r="P6626" s="346" t="n">
        <v>2</v>
      </c>
      <c r="Q6626" s="346" t="str">
        <f aca="false">N6626&amp;" "&amp;O6626</f>
        <v>61100 1150</v>
      </c>
      <c r="R6626" s="346" t="str">
        <f aca="false">N6626&amp;" "&amp;M6626&amp;" "&amp;O6626</f>
        <v>61100 9 1150</v>
      </c>
    </row>
    <row r="6627" customFormat="false" ht="11.25" hidden="false" customHeight="true" outlineLevel="0" collapsed="false">
      <c r="K6627" s="0" t="n">
        <v>2015</v>
      </c>
      <c r="L6627" s="0" t="n">
        <v>131</v>
      </c>
      <c r="M6627" s="0" t="n">
        <v>9</v>
      </c>
      <c r="N6627" s="0" t="n">
        <v>61100</v>
      </c>
      <c r="O6627" s="0" t="n">
        <v>1151</v>
      </c>
      <c r="P6627" s="346" t="n">
        <v>17.08</v>
      </c>
      <c r="Q6627" s="346" t="str">
        <f aca="false">N6627&amp;" "&amp;O6627</f>
        <v>61100 1151</v>
      </c>
      <c r="R6627" s="346" t="str">
        <f aca="false">N6627&amp;" "&amp;M6627&amp;" "&amp;O6627</f>
        <v>61100 9 1151</v>
      </c>
    </row>
    <row r="6628" customFormat="false" ht="11.25" hidden="false" customHeight="true" outlineLevel="0" collapsed="false">
      <c r="K6628" s="0" t="n">
        <v>2015</v>
      </c>
      <c r="L6628" s="0" t="n">
        <v>131</v>
      </c>
      <c r="M6628" s="0" t="n">
        <v>9</v>
      </c>
      <c r="N6628" s="0" t="n">
        <v>61100</v>
      </c>
      <c r="O6628" s="0" t="n">
        <v>1520</v>
      </c>
      <c r="P6628" s="346" t="n">
        <v>2</v>
      </c>
      <c r="Q6628" s="346" t="str">
        <f aca="false">N6628&amp;" "&amp;O6628</f>
        <v>61100 1520</v>
      </c>
      <c r="R6628" s="346" t="str">
        <f aca="false">N6628&amp;" "&amp;M6628&amp;" "&amp;O6628</f>
        <v>61100 9 1520</v>
      </c>
    </row>
    <row r="6629" customFormat="false" ht="11.25" hidden="false" customHeight="true" outlineLevel="0" collapsed="false">
      <c r="K6629" s="0" t="n">
        <v>2015</v>
      </c>
      <c r="L6629" s="0" t="n">
        <v>131</v>
      </c>
      <c r="M6629" s="0" t="n">
        <v>9</v>
      </c>
      <c r="N6629" s="0" t="n">
        <v>62100</v>
      </c>
      <c r="O6629" s="0" t="n">
        <v>1110</v>
      </c>
      <c r="P6629" s="346" t="n">
        <v>5</v>
      </c>
      <c r="Q6629" s="346" t="str">
        <f aca="false">N6629&amp;" "&amp;O6629</f>
        <v>62100 1110</v>
      </c>
      <c r="R6629" s="346" t="str">
        <f aca="false">N6629&amp;" "&amp;M6629&amp;" "&amp;O6629</f>
        <v>62100 9 1110</v>
      </c>
    </row>
    <row r="6630" customFormat="false" ht="11.25" hidden="false" customHeight="true" outlineLevel="0" collapsed="false">
      <c r="K6630" s="0" t="n">
        <v>2015</v>
      </c>
      <c r="L6630" s="0" t="n">
        <v>131</v>
      </c>
      <c r="M6630" s="0" t="n">
        <v>9</v>
      </c>
      <c r="N6630" s="0" t="n">
        <v>62100</v>
      </c>
      <c r="O6630" s="0" t="n">
        <v>1111</v>
      </c>
      <c r="P6630" s="346" t="n">
        <v>7</v>
      </c>
      <c r="Q6630" s="346" t="str">
        <f aca="false">N6630&amp;" "&amp;O6630</f>
        <v>62100 1111</v>
      </c>
      <c r="R6630" s="346" t="str">
        <f aca="false">N6630&amp;" "&amp;M6630&amp;" "&amp;O6630</f>
        <v>62100 9 1111</v>
      </c>
    </row>
    <row r="6631" customFormat="false" ht="11.25" hidden="false" customHeight="true" outlineLevel="0" collapsed="false">
      <c r="K6631" s="0" t="n">
        <v>2015</v>
      </c>
      <c r="L6631" s="0" t="n">
        <v>131</v>
      </c>
      <c r="M6631" s="0" t="n">
        <v>9</v>
      </c>
      <c r="N6631" s="0" t="n">
        <v>62100</v>
      </c>
      <c r="O6631" s="0" t="n">
        <v>1112</v>
      </c>
      <c r="P6631" s="346" t="n">
        <v>1</v>
      </c>
      <c r="Q6631" s="346" t="str">
        <f aca="false">N6631&amp;" "&amp;O6631</f>
        <v>62100 1112</v>
      </c>
      <c r="R6631" s="346" t="str">
        <f aca="false">N6631&amp;" "&amp;M6631&amp;" "&amp;O6631</f>
        <v>62100 9 1112</v>
      </c>
    </row>
    <row r="6632" customFormat="false" ht="11.25" hidden="false" customHeight="true" outlineLevel="0" collapsed="false">
      <c r="K6632" s="0" t="n">
        <v>2015</v>
      </c>
      <c r="L6632" s="0" t="n">
        <v>131</v>
      </c>
      <c r="M6632" s="0" t="n">
        <v>9</v>
      </c>
      <c r="N6632" s="0" t="n">
        <v>62100</v>
      </c>
      <c r="O6632" s="0" t="n">
        <v>1130</v>
      </c>
      <c r="P6632" s="346" t="n">
        <v>3</v>
      </c>
      <c r="Q6632" s="346" t="str">
        <f aca="false">N6632&amp;" "&amp;O6632</f>
        <v>62100 1130</v>
      </c>
      <c r="R6632" s="346" t="str">
        <f aca="false">N6632&amp;" "&amp;M6632&amp;" "&amp;O6632</f>
        <v>62100 9 1130</v>
      </c>
    </row>
    <row r="6633" customFormat="false" ht="11.25" hidden="false" customHeight="true" outlineLevel="0" collapsed="false">
      <c r="K6633" s="0" t="n">
        <v>2015</v>
      </c>
      <c r="L6633" s="0" t="n">
        <v>131</v>
      </c>
      <c r="M6633" s="0" t="n">
        <v>9</v>
      </c>
      <c r="N6633" s="0" t="n">
        <v>62100</v>
      </c>
      <c r="O6633" s="0" t="n">
        <v>1140</v>
      </c>
      <c r="P6633" s="346" t="n">
        <v>4</v>
      </c>
      <c r="Q6633" s="346" t="str">
        <f aca="false">N6633&amp;" "&amp;O6633</f>
        <v>62100 1140</v>
      </c>
      <c r="R6633" s="346" t="str">
        <f aca="false">N6633&amp;" "&amp;M6633&amp;" "&amp;O6633</f>
        <v>62100 9 1140</v>
      </c>
    </row>
    <row r="6634" customFormat="false" ht="11.25" hidden="false" customHeight="true" outlineLevel="0" collapsed="false">
      <c r="K6634" s="0" t="n">
        <v>2015</v>
      </c>
      <c r="L6634" s="0" t="n">
        <v>131</v>
      </c>
      <c r="M6634" s="0" t="n">
        <v>9</v>
      </c>
      <c r="N6634" s="0" t="n">
        <v>62100</v>
      </c>
      <c r="O6634" s="0" t="n">
        <v>1150</v>
      </c>
      <c r="P6634" s="346" t="n">
        <v>11</v>
      </c>
      <c r="Q6634" s="346" t="str">
        <f aca="false">N6634&amp;" "&amp;O6634</f>
        <v>62100 1150</v>
      </c>
      <c r="R6634" s="346" t="str">
        <f aca="false">N6634&amp;" "&amp;M6634&amp;" "&amp;O6634</f>
        <v>62100 9 1150</v>
      </c>
    </row>
    <row r="6635" customFormat="false" ht="11.25" hidden="false" customHeight="true" outlineLevel="0" collapsed="false">
      <c r="K6635" s="0" t="n">
        <v>2015</v>
      </c>
      <c r="L6635" s="0" t="n">
        <v>131</v>
      </c>
      <c r="M6635" s="0" t="n">
        <v>9</v>
      </c>
      <c r="N6635" s="0" t="n">
        <v>62200</v>
      </c>
      <c r="O6635" s="0" t="n">
        <v>1130</v>
      </c>
      <c r="P6635" s="346" t="n">
        <v>34.48</v>
      </c>
      <c r="Q6635" s="346" t="str">
        <f aca="false">N6635&amp;" "&amp;O6635</f>
        <v>62200 1130</v>
      </c>
      <c r="R6635" s="346" t="str">
        <f aca="false">N6635&amp;" "&amp;M6635&amp;" "&amp;O6635</f>
        <v>62200 9 1130</v>
      </c>
    </row>
    <row r="6636" customFormat="false" ht="11.25" hidden="false" customHeight="true" outlineLevel="0" collapsed="false">
      <c r="K6636" s="0" t="n">
        <v>2015</v>
      </c>
      <c r="L6636" s="0" t="n">
        <v>131</v>
      </c>
      <c r="M6636" s="0" t="n">
        <v>9</v>
      </c>
      <c r="N6636" s="0" t="n">
        <v>62200</v>
      </c>
      <c r="O6636" s="0" t="n">
        <v>1131</v>
      </c>
      <c r="P6636" s="346" t="n">
        <v>18</v>
      </c>
      <c r="Q6636" s="346" t="str">
        <f aca="false">N6636&amp;" "&amp;O6636</f>
        <v>62200 1131</v>
      </c>
      <c r="R6636" s="346" t="str">
        <f aca="false">N6636&amp;" "&amp;M6636&amp;" "&amp;O6636</f>
        <v>62200 9 1131</v>
      </c>
    </row>
    <row r="6637" customFormat="false" ht="11.25" hidden="false" customHeight="true" outlineLevel="0" collapsed="false">
      <c r="K6637" s="0" t="n">
        <v>2015</v>
      </c>
      <c r="L6637" s="0" t="n">
        <v>131</v>
      </c>
      <c r="M6637" s="0" t="n">
        <v>9</v>
      </c>
      <c r="N6637" s="0" t="n">
        <v>62200</v>
      </c>
      <c r="O6637" s="0" t="n">
        <v>1132</v>
      </c>
      <c r="P6637" s="346" t="n">
        <v>7</v>
      </c>
      <c r="Q6637" s="346" t="str">
        <f aca="false">N6637&amp;" "&amp;O6637</f>
        <v>62200 1132</v>
      </c>
      <c r="R6637" s="346" t="str">
        <f aca="false">N6637&amp;" "&amp;M6637&amp;" "&amp;O6637</f>
        <v>62200 9 1132</v>
      </c>
    </row>
    <row r="6638" customFormat="false" ht="11.25" hidden="false" customHeight="true" outlineLevel="0" collapsed="false">
      <c r="K6638" s="0" t="n">
        <v>2015</v>
      </c>
      <c r="L6638" s="0" t="n">
        <v>131</v>
      </c>
      <c r="M6638" s="0" t="n">
        <v>9</v>
      </c>
      <c r="N6638" s="0" t="n">
        <v>62200</v>
      </c>
      <c r="O6638" s="0" t="n">
        <v>1140</v>
      </c>
      <c r="P6638" s="346" t="n">
        <v>4</v>
      </c>
      <c r="Q6638" s="346" t="str">
        <f aca="false">N6638&amp;" "&amp;O6638</f>
        <v>62200 1140</v>
      </c>
      <c r="R6638" s="346" t="str">
        <f aca="false">N6638&amp;" "&amp;M6638&amp;" "&amp;O6638</f>
        <v>62200 9 1140</v>
      </c>
    </row>
    <row r="6639" customFormat="false" ht="11.25" hidden="false" customHeight="true" outlineLevel="0" collapsed="false">
      <c r="K6639" s="0" t="n">
        <v>2015</v>
      </c>
      <c r="L6639" s="0" t="n">
        <v>131</v>
      </c>
      <c r="M6639" s="0" t="n">
        <v>9</v>
      </c>
      <c r="N6639" s="0" t="n">
        <v>63000</v>
      </c>
      <c r="O6639" s="0" t="n">
        <v>1110</v>
      </c>
      <c r="P6639" s="346" t="n">
        <v>1</v>
      </c>
      <c r="Q6639" s="346" t="str">
        <f aca="false">N6639&amp;" "&amp;O6639</f>
        <v>63000 1110</v>
      </c>
      <c r="R6639" s="346" t="str">
        <f aca="false">N6639&amp;" "&amp;M6639&amp;" "&amp;O6639</f>
        <v>63000 9 1110</v>
      </c>
    </row>
    <row r="6640" customFormat="false" ht="11.25" hidden="false" customHeight="true" outlineLevel="0" collapsed="false">
      <c r="K6640" s="0" t="n">
        <v>2015</v>
      </c>
      <c r="L6640" s="0" t="n">
        <v>131</v>
      </c>
      <c r="M6640" s="0" t="n">
        <v>9</v>
      </c>
      <c r="N6640" s="0" t="n">
        <v>63000</v>
      </c>
      <c r="O6640" s="0" t="n">
        <v>1140</v>
      </c>
      <c r="P6640" s="346" t="n">
        <v>5</v>
      </c>
      <c r="Q6640" s="346" t="str">
        <f aca="false">N6640&amp;" "&amp;O6640</f>
        <v>63000 1140</v>
      </c>
      <c r="R6640" s="346" t="str">
        <f aca="false">N6640&amp;" "&amp;M6640&amp;" "&amp;O6640</f>
        <v>63000 9 1140</v>
      </c>
    </row>
    <row r="6641" customFormat="false" ht="11.25" hidden="false" customHeight="true" outlineLevel="0" collapsed="false">
      <c r="K6641" s="0" t="n">
        <v>2015</v>
      </c>
      <c r="L6641" s="0" t="n">
        <v>132</v>
      </c>
      <c r="M6641" s="0" t="n">
        <v>2</v>
      </c>
      <c r="N6641" s="0" t="n">
        <v>61100</v>
      </c>
      <c r="O6641" s="0" t="n">
        <v>1120</v>
      </c>
      <c r="P6641" s="346" t="n">
        <v>239.13</v>
      </c>
      <c r="Q6641" s="346" t="str">
        <f aca="false">N6641&amp;" "&amp;O6641</f>
        <v>61100 1120</v>
      </c>
      <c r="R6641" s="346" t="str">
        <f aca="false">N6641&amp;" "&amp;M6641&amp;" "&amp;O6641</f>
        <v>61100 2 1120</v>
      </c>
    </row>
    <row r="6642" customFormat="false" ht="11.25" hidden="false" customHeight="true" outlineLevel="0" collapsed="false">
      <c r="K6642" s="0" t="n">
        <v>2015</v>
      </c>
      <c r="L6642" s="0" t="n">
        <v>132</v>
      </c>
      <c r="M6642" s="0" t="n">
        <v>2</v>
      </c>
      <c r="N6642" s="0" t="n">
        <v>61100</v>
      </c>
      <c r="O6642" s="0" t="n">
        <v>1151</v>
      </c>
      <c r="P6642" s="346" t="n">
        <v>69.8</v>
      </c>
      <c r="Q6642" s="346" t="str">
        <f aca="false">N6642&amp;" "&amp;O6642</f>
        <v>61100 1151</v>
      </c>
      <c r="R6642" s="346" t="str">
        <f aca="false">N6642&amp;" "&amp;M6642&amp;" "&amp;O6642</f>
        <v>61100 2 1151</v>
      </c>
    </row>
    <row r="6643" customFormat="false" ht="11.25" hidden="false" customHeight="true" outlineLevel="0" collapsed="false">
      <c r="K6643" s="0" t="n">
        <v>2015</v>
      </c>
      <c r="L6643" s="0" t="n">
        <v>132</v>
      </c>
      <c r="M6643" s="0" t="n">
        <v>2</v>
      </c>
      <c r="N6643" s="0" t="n">
        <v>61100</v>
      </c>
      <c r="O6643" s="0" t="n">
        <v>1520</v>
      </c>
      <c r="P6643" s="346" t="n">
        <v>26.01</v>
      </c>
      <c r="Q6643" s="346" t="str">
        <f aca="false">N6643&amp;" "&amp;O6643</f>
        <v>61100 1520</v>
      </c>
      <c r="R6643" s="346" t="str">
        <f aca="false">N6643&amp;" "&amp;M6643&amp;" "&amp;O6643</f>
        <v>61100 2 1520</v>
      </c>
    </row>
    <row r="6644" customFormat="false" ht="11.25" hidden="false" customHeight="true" outlineLevel="0" collapsed="false">
      <c r="K6644" s="0" t="n">
        <v>2015</v>
      </c>
      <c r="L6644" s="0" t="n">
        <v>132</v>
      </c>
      <c r="M6644" s="0" t="n">
        <v>2</v>
      </c>
      <c r="N6644" s="0" t="n">
        <v>61210</v>
      </c>
      <c r="O6644" s="0" t="n">
        <v>1120</v>
      </c>
      <c r="P6644" s="346" t="n">
        <v>7</v>
      </c>
      <c r="Q6644" s="346" t="str">
        <f aca="false">N6644&amp;" "&amp;O6644</f>
        <v>61210 1120</v>
      </c>
      <c r="R6644" s="346" t="str">
        <f aca="false">N6644&amp;" "&amp;M6644&amp;" "&amp;O6644</f>
        <v>61210 2 1120</v>
      </c>
    </row>
    <row r="6645" customFormat="false" ht="11.25" hidden="false" customHeight="true" outlineLevel="0" collapsed="false">
      <c r="K6645" s="0" t="n">
        <v>2015</v>
      </c>
      <c r="L6645" s="0" t="n">
        <v>132</v>
      </c>
      <c r="M6645" s="0" t="n">
        <v>2</v>
      </c>
      <c r="N6645" s="0" t="n">
        <v>61210</v>
      </c>
      <c r="O6645" s="0" t="n">
        <v>1150</v>
      </c>
      <c r="P6645" s="346" t="n">
        <v>0.75</v>
      </c>
      <c r="Q6645" s="346" t="str">
        <f aca="false">N6645&amp;" "&amp;O6645</f>
        <v>61210 1150</v>
      </c>
      <c r="R6645" s="346" t="str">
        <f aca="false">N6645&amp;" "&amp;M6645&amp;" "&amp;O6645</f>
        <v>61210 2 1150</v>
      </c>
    </row>
    <row r="6646" customFormat="false" ht="11.25" hidden="false" customHeight="true" outlineLevel="0" collapsed="false">
      <c r="K6646" s="0" t="n">
        <v>2015</v>
      </c>
      <c r="L6646" s="0" t="n">
        <v>132</v>
      </c>
      <c r="M6646" s="0" t="n">
        <v>2</v>
      </c>
      <c r="N6646" s="0" t="n">
        <v>61220</v>
      </c>
      <c r="O6646" s="0" t="n">
        <v>1130</v>
      </c>
      <c r="P6646" s="346" t="n">
        <v>2.99</v>
      </c>
      <c r="Q6646" s="346" t="str">
        <f aca="false">N6646&amp;" "&amp;O6646</f>
        <v>61220 1130</v>
      </c>
      <c r="R6646" s="346" t="str">
        <f aca="false">N6646&amp;" "&amp;M6646&amp;" "&amp;O6646</f>
        <v>61220 2 1130</v>
      </c>
    </row>
    <row r="6647" customFormat="false" ht="11.25" hidden="false" customHeight="true" outlineLevel="0" collapsed="false">
      <c r="K6647" s="0" t="n">
        <v>2015</v>
      </c>
      <c r="L6647" s="0" t="n">
        <v>132</v>
      </c>
      <c r="M6647" s="0" t="n">
        <v>2</v>
      </c>
      <c r="N6647" s="0" t="n">
        <v>61230</v>
      </c>
      <c r="O6647" s="0" t="n">
        <v>1120</v>
      </c>
      <c r="P6647" s="346" t="n">
        <v>0.43</v>
      </c>
      <c r="Q6647" s="346" t="str">
        <f aca="false">N6647&amp;" "&amp;O6647</f>
        <v>61230 1120</v>
      </c>
      <c r="R6647" s="346" t="str">
        <f aca="false">N6647&amp;" "&amp;M6647&amp;" "&amp;O6647</f>
        <v>61230 2 1120</v>
      </c>
    </row>
    <row r="6648" customFormat="false" ht="11.25" hidden="false" customHeight="true" outlineLevel="0" collapsed="false">
      <c r="K6648" s="0" t="n">
        <v>2015</v>
      </c>
      <c r="L6648" s="0" t="n">
        <v>132</v>
      </c>
      <c r="M6648" s="0" t="n">
        <v>2</v>
      </c>
      <c r="N6648" s="0" t="n">
        <v>61310</v>
      </c>
      <c r="O6648" s="0" t="n">
        <v>1110</v>
      </c>
      <c r="P6648" s="346" t="n">
        <v>2.33</v>
      </c>
      <c r="Q6648" s="346" t="str">
        <f aca="false">N6648&amp;" "&amp;O6648</f>
        <v>61310 1110</v>
      </c>
      <c r="R6648" s="346" t="str">
        <f aca="false">N6648&amp;" "&amp;M6648&amp;" "&amp;O6648</f>
        <v>61310 2 1110</v>
      </c>
    </row>
    <row r="6649" customFormat="false" ht="11.25" hidden="false" customHeight="true" outlineLevel="0" collapsed="false">
      <c r="K6649" s="0" t="n">
        <v>2015</v>
      </c>
      <c r="L6649" s="0" t="n">
        <v>132</v>
      </c>
      <c r="M6649" s="0" t="n">
        <v>2</v>
      </c>
      <c r="N6649" s="0" t="n">
        <v>61310</v>
      </c>
      <c r="O6649" s="0" t="n">
        <v>1120</v>
      </c>
      <c r="P6649" s="346" t="n">
        <v>0.5</v>
      </c>
      <c r="Q6649" s="346" t="str">
        <f aca="false">N6649&amp;" "&amp;O6649</f>
        <v>61310 1120</v>
      </c>
      <c r="R6649" s="346" t="str">
        <f aca="false">N6649&amp;" "&amp;M6649&amp;" "&amp;O6649</f>
        <v>61310 2 1120</v>
      </c>
    </row>
    <row r="6650" customFormat="false" ht="11.25" hidden="false" customHeight="true" outlineLevel="0" collapsed="false">
      <c r="K6650" s="0" t="n">
        <v>2015</v>
      </c>
      <c r="L6650" s="0" t="n">
        <v>132</v>
      </c>
      <c r="M6650" s="0" t="n">
        <v>2</v>
      </c>
      <c r="N6650" s="0" t="n">
        <v>61310</v>
      </c>
      <c r="O6650" s="0" t="n">
        <v>1140</v>
      </c>
      <c r="P6650" s="346" t="n">
        <v>2.45</v>
      </c>
      <c r="Q6650" s="346" t="str">
        <f aca="false">N6650&amp;" "&amp;O6650</f>
        <v>61310 1140</v>
      </c>
      <c r="R6650" s="346" t="str">
        <f aca="false">N6650&amp;" "&amp;M6650&amp;" "&amp;O6650</f>
        <v>61310 2 1140</v>
      </c>
    </row>
    <row r="6651" customFormat="false" ht="11.25" hidden="false" customHeight="true" outlineLevel="0" collapsed="false">
      <c r="K6651" s="0" t="n">
        <v>2015</v>
      </c>
      <c r="L6651" s="0" t="n">
        <v>132</v>
      </c>
      <c r="M6651" s="0" t="n">
        <v>2</v>
      </c>
      <c r="N6651" s="0" t="n">
        <v>61310</v>
      </c>
      <c r="O6651" s="0" t="n">
        <v>1150</v>
      </c>
      <c r="P6651" s="346" t="n">
        <v>2.15</v>
      </c>
      <c r="Q6651" s="346" t="str">
        <f aca="false">N6651&amp;" "&amp;O6651</f>
        <v>61310 1150</v>
      </c>
      <c r="R6651" s="346" t="str">
        <f aca="false">N6651&amp;" "&amp;M6651&amp;" "&amp;O6651</f>
        <v>61310 2 1150</v>
      </c>
    </row>
    <row r="6652" customFormat="false" ht="11.25" hidden="false" customHeight="true" outlineLevel="0" collapsed="false">
      <c r="K6652" s="0" t="n">
        <v>2015</v>
      </c>
      <c r="L6652" s="0" t="n">
        <v>132</v>
      </c>
      <c r="M6652" s="0" t="n">
        <v>2</v>
      </c>
      <c r="N6652" s="0" t="n">
        <v>61320</v>
      </c>
      <c r="O6652" s="0" t="n">
        <v>1122</v>
      </c>
      <c r="P6652" s="346" t="n">
        <v>4.75</v>
      </c>
      <c r="Q6652" s="346" t="str">
        <f aca="false">N6652&amp;" "&amp;O6652</f>
        <v>61320 1122</v>
      </c>
      <c r="R6652" s="346" t="str">
        <f aca="false">N6652&amp;" "&amp;M6652&amp;" "&amp;O6652</f>
        <v>61320 2 1122</v>
      </c>
    </row>
    <row r="6653" customFormat="false" ht="11.25" hidden="false" customHeight="true" outlineLevel="0" collapsed="false">
      <c r="K6653" s="0" t="n">
        <v>2015</v>
      </c>
      <c r="L6653" s="0" t="n">
        <v>132</v>
      </c>
      <c r="M6653" s="0" t="n">
        <v>2</v>
      </c>
      <c r="N6653" s="0" t="n">
        <v>61320</v>
      </c>
      <c r="O6653" s="0" t="n">
        <v>1140</v>
      </c>
      <c r="P6653" s="346" t="n">
        <v>2.31</v>
      </c>
      <c r="Q6653" s="346" t="str">
        <f aca="false">N6653&amp;" "&amp;O6653</f>
        <v>61320 1140</v>
      </c>
      <c r="R6653" s="346" t="str">
        <f aca="false">N6653&amp;" "&amp;M6653&amp;" "&amp;O6653</f>
        <v>61320 2 1140</v>
      </c>
    </row>
    <row r="6654" customFormat="false" ht="11.25" hidden="false" customHeight="true" outlineLevel="0" collapsed="false">
      <c r="K6654" s="0" t="n">
        <v>2015</v>
      </c>
      <c r="L6654" s="0" t="n">
        <v>132</v>
      </c>
      <c r="M6654" s="0" t="n">
        <v>2</v>
      </c>
      <c r="N6654" s="0" t="n">
        <v>61410</v>
      </c>
      <c r="O6654" s="0" t="n">
        <v>1126</v>
      </c>
      <c r="P6654" s="346" t="n">
        <v>4.75</v>
      </c>
      <c r="Q6654" s="346" t="str">
        <f aca="false">N6654&amp;" "&amp;O6654</f>
        <v>61410 1126</v>
      </c>
      <c r="R6654" s="346" t="str">
        <f aca="false">N6654&amp;" "&amp;M6654&amp;" "&amp;O6654</f>
        <v>61410 2 1126</v>
      </c>
    </row>
    <row r="6655" customFormat="false" ht="11.25" hidden="false" customHeight="true" outlineLevel="0" collapsed="false">
      <c r="K6655" s="0" t="n">
        <v>2015</v>
      </c>
      <c r="L6655" s="0" t="n">
        <v>132</v>
      </c>
      <c r="M6655" s="0" t="n">
        <v>2</v>
      </c>
      <c r="N6655" s="0" t="n">
        <v>61410</v>
      </c>
      <c r="O6655" s="0" t="n">
        <v>1127</v>
      </c>
      <c r="P6655" s="346" t="n">
        <v>1.42</v>
      </c>
      <c r="Q6655" s="346" t="str">
        <f aca="false">N6655&amp;" "&amp;O6655</f>
        <v>61410 1127</v>
      </c>
      <c r="R6655" s="346" t="str">
        <f aca="false">N6655&amp;" "&amp;M6655&amp;" "&amp;O6655</f>
        <v>61410 2 1127</v>
      </c>
    </row>
    <row r="6656" customFormat="false" ht="11.25" hidden="false" customHeight="true" outlineLevel="0" collapsed="false">
      <c r="K6656" s="0" t="n">
        <v>2015</v>
      </c>
      <c r="L6656" s="0" t="n">
        <v>132</v>
      </c>
      <c r="M6656" s="0" t="n">
        <v>2</v>
      </c>
      <c r="N6656" s="0" t="n">
        <v>61410</v>
      </c>
      <c r="O6656" s="0" t="n">
        <v>1150</v>
      </c>
      <c r="P6656" s="346" t="n">
        <v>11.53</v>
      </c>
      <c r="Q6656" s="346" t="str">
        <f aca="false">N6656&amp;" "&amp;O6656</f>
        <v>61410 1150</v>
      </c>
      <c r="R6656" s="346" t="str">
        <f aca="false">N6656&amp;" "&amp;M6656&amp;" "&amp;O6656</f>
        <v>61410 2 1150</v>
      </c>
    </row>
    <row r="6657" customFormat="false" ht="11.25" hidden="false" customHeight="true" outlineLevel="0" collapsed="false">
      <c r="K6657" s="0" t="n">
        <v>2015</v>
      </c>
      <c r="L6657" s="0" t="n">
        <v>132</v>
      </c>
      <c r="M6657" s="0" t="n">
        <v>3</v>
      </c>
      <c r="N6657" s="0" t="n">
        <v>61100</v>
      </c>
      <c r="O6657" s="0" t="n">
        <v>1120</v>
      </c>
      <c r="P6657" s="346" t="n">
        <v>131.69</v>
      </c>
      <c r="Q6657" s="346" t="str">
        <f aca="false">N6657&amp;" "&amp;O6657</f>
        <v>61100 1120</v>
      </c>
      <c r="R6657" s="346" t="str">
        <f aca="false">N6657&amp;" "&amp;M6657&amp;" "&amp;O6657</f>
        <v>61100 3 1120</v>
      </c>
    </row>
    <row r="6658" customFormat="false" ht="11.25" hidden="false" customHeight="true" outlineLevel="0" collapsed="false">
      <c r="K6658" s="0" t="n">
        <v>2015</v>
      </c>
      <c r="L6658" s="0" t="n">
        <v>132</v>
      </c>
      <c r="M6658" s="0" t="n">
        <v>3</v>
      </c>
      <c r="N6658" s="0" t="n">
        <v>61100</v>
      </c>
      <c r="O6658" s="0" t="n">
        <v>1151</v>
      </c>
      <c r="P6658" s="346" t="n">
        <v>11.45</v>
      </c>
      <c r="Q6658" s="346" t="str">
        <f aca="false">N6658&amp;" "&amp;O6658</f>
        <v>61100 1151</v>
      </c>
      <c r="R6658" s="346" t="str">
        <f aca="false">N6658&amp;" "&amp;M6658&amp;" "&amp;O6658</f>
        <v>61100 3 1151</v>
      </c>
    </row>
    <row r="6659" customFormat="false" ht="11.25" hidden="false" customHeight="true" outlineLevel="0" collapsed="false">
      <c r="K6659" s="0" t="n">
        <v>2015</v>
      </c>
      <c r="L6659" s="0" t="n">
        <v>132</v>
      </c>
      <c r="M6659" s="0" t="n">
        <v>3</v>
      </c>
      <c r="N6659" s="0" t="n">
        <v>61100</v>
      </c>
      <c r="O6659" s="0" t="n">
        <v>1520</v>
      </c>
      <c r="P6659" s="346" t="n">
        <v>6.94</v>
      </c>
      <c r="Q6659" s="346" t="str">
        <f aca="false">N6659&amp;" "&amp;O6659</f>
        <v>61100 1520</v>
      </c>
      <c r="R6659" s="346" t="str">
        <f aca="false">N6659&amp;" "&amp;M6659&amp;" "&amp;O6659</f>
        <v>61100 3 1520</v>
      </c>
    </row>
    <row r="6660" customFormat="false" ht="11.25" hidden="false" customHeight="true" outlineLevel="0" collapsed="false">
      <c r="K6660" s="0" t="n">
        <v>2015</v>
      </c>
      <c r="L6660" s="0" t="n">
        <v>132</v>
      </c>
      <c r="M6660" s="0" t="n">
        <v>3</v>
      </c>
      <c r="N6660" s="0" t="n">
        <v>61210</v>
      </c>
      <c r="O6660" s="0" t="n">
        <v>1120</v>
      </c>
      <c r="P6660" s="346" t="n">
        <v>6.23</v>
      </c>
      <c r="Q6660" s="346" t="str">
        <f aca="false">N6660&amp;" "&amp;O6660</f>
        <v>61210 1120</v>
      </c>
      <c r="R6660" s="346" t="str">
        <f aca="false">N6660&amp;" "&amp;M6660&amp;" "&amp;O6660</f>
        <v>61210 3 1120</v>
      </c>
    </row>
    <row r="6661" customFormat="false" ht="11.25" hidden="false" customHeight="true" outlineLevel="0" collapsed="false">
      <c r="K6661" s="0" t="n">
        <v>2015</v>
      </c>
      <c r="L6661" s="0" t="n">
        <v>132</v>
      </c>
      <c r="M6661" s="0" t="n">
        <v>3</v>
      </c>
      <c r="N6661" s="0" t="n">
        <v>61210</v>
      </c>
      <c r="O6661" s="0" t="n">
        <v>1150</v>
      </c>
      <c r="P6661" s="346" t="n">
        <v>2.25</v>
      </c>
      <c r="Q6661" s="346" t="str">
        <f aca="false">N6661&amp;" "&amp;O6661</f>
        <v>61210 1150</v>
      </c>
      <c r="R6661" s="346" t="str">
        <f aca="false">N6661&amp;" "&amp;M6661&amp;" "&amp;O6661</f>
        <v>61210 3 1150</v>
      </c>
    </row>
    <row r="6662" customFormat="false" ht="11.25" hidden="false" customHeight="true" outlineLevel="0" collapsed="false">
      <c r="K6662" s="0" t="n">
        <v>2015</v>
      </c>
      <c r="L6662" s="0" t="n">
        <v>132</v>
      </c>
      <c r="M6662" s="0" t="n">
        <v>3</v>
      </c>
      <c r="N6662" s="0" t="n">
        <v>61220</v>
      </c>
      <c r="O6662" s="0" t="n">
        <v>1120</v>
      </c>
      <c r="P6662" s="346" t="n">
        <v>1</v>
      </c>
      <c r="Q6662" s="346" t="str">
        <f aca="false">N6662&amp;" "&amp;O6662</f>
        <v>61220 1120</v>
      </c>
      <c r="R6662" s="346" t="str">
        <f aca="false">N6662&amp;" "&amp;M6662&amp;" "&amp;O6662</f>
        <v>61220 3 1120</v>
      </c>
    </row>
    <row r="6663" customFormat="false" ht="11.25" hidden="false" customHeight="true" outlineLevel="0" collapsed="false">
      <c r="K6663" s="0" t="n">
        <v>2015</v>
      </c>
      <c r="L6663" s="0" t="n">
        <v>132</v>
      </c>
      <c r="M6663" s="0" t="n">
        <v>3</v>
      </c>
      <c r="N6663" s="0" t="n">
        <v>61220</v>
      </c>
      <c r="O6663" s="0" t="n">
        <v>1130</v>
      </c>
      <c r="P6663" s="346" t="n">
        <v>2.1</v>
      </c>
      <c r="Q6663" s="346" t="str">
        <f aca="false">N6663&amp;" "&amp;O6663</f>
        <v>61220 1130</v>
      </c>
      <c r="R6663" s="346" t="str">
        <f aca="false">N6663&amp;" "&amp;M6663&amp;" "&amp;O6663</f>
        <v>61220 3 1130</v>
      </c>
    </row>
    <row r="6664" customFormat="false" ht="11.25" hidden="false" customHeight="true" outlineLevel="0" collapsed="false">
      <c r="K6664" s="0" t="n">
        <v>2015</v>
      </c>
      <c r="L6664" s="0" t="n">
        <v>132</v>
      </c>
      <c r="M6664" s="0" t="n">
        <v>3</v>
      </c>
      <c r="N6664" s="0" t="n">
        <v>61230</v>
      </c>
      <c r="O6664" s="0" t="n">
        <v>1120</v>
      </c>
      <c r="P6664" s="346" t="n">
        <v>0.71</v>
      </c>
      <c r="Q6664" s="346" t="str">
        <f aca="false">N6664&amp;" "&amp;O6664</f>
        <v>61230 1120</v>
      </c>
      <c r="R6664" s="346" t="str">
        <f aca="false">N6664&amp;" "&amp;M6664&amp;" "&amp;O6664</f>
        <v>61230 3 1120</v>
      </c>
    </row>
    <row r="6665" customFormat="false" ht="11.25" hidden="false" customHeight="true" outlineLevel="0" collapsed="false">
      <c r="K6665" s="0" t="n">
        <v>2015</v>
      </c>
      <c r="L6665" s="0" t="n">
        <v>132</v>
      </c>
      <c r="M6665" s="0" t="n">
        <v>3</v>
      </c>
      <c r="N6665" s="0" t="n">
        <v>61310</v>
      </c>
      <c r="O6665" s="0" t="n">
        <v>1110</v>
      </c>
      <c r="P6665" s="346" t="n">
        <v>3</v>
      </c>
      <c r="Q6665" s="346" t="str">
        <f aca="false">N6665&amp;" "&amp;O6665</f>
        <v>61310 1110</v>
      </c>
      <c r="R6665" s="346" t="str">
        <f aca="false">N6665&amp;" "&amp;M6665&amp;" "&amp;O6665</f>
        <v>61310 3 1110</v>
      </c>
    </row>
    <row r="6666" customFormat="false" ht="11.25" hidden="false" customHeight="true" outlineLevel="0" collapsed="false">
      <c r="K6666" s="0" t="n">
        <v>2015</v>
      </c>
      <c r="L6666" s="0" t="n">
        <v>132</v>
      </c>
      <c r="M6666" s="0" t="n">
        <v>3</v>
      </c>
      <c r="N6666" s="0" t="n">
        <v>61310</v>
      </c>
      <c r="O6666" s="0" t="n">
        <v>1120</v>
      </c>
      <c r="P6666" s="346" t="n">
        <v>0.5</v>
      </c>
      <c r="Q6666" s="346" t="str">
        <f aca="false">N6666&amp;" "&amp;O6666</f>
        <v>61310 1120</v>
      </c>
      <c r="R6666" s="346" t="str">
        <f aca="false">N6666&amp;" "&amp;M6666&amp;" "&amp;O6666</f>
        <v>61310 3 1120</v>
      </c>
    </row>
    <row r="6667" customFormat="false" ht="11.25" hidden="false" customHeight="true" outlineLevel="0" collapsed="false">
      <c r="K6667" s="0" t="n">
        <v>2015</v>
      </c>
      <c r="L6667" s="0" t="n">
        <v>132</v>
      </c>
      <c r="M6667" s="0" t="n">
        <v>3</v>
      </c>
      <c r="N6667" s="0" t="n">
        <v>61310</v>
      </c>
      <c r="O6667" s="0" t="n">
        <v>1140</v>
      </c>
      <c r="P6667" s="346" t="n">
        <v>0.15</v>
      </c>
      <c r="Q6667" s="346" t="str">
        <f aca="false">N6667&amp;" "&amp;O6667</f>
        <v>61310 1140</v>
      </c>
      <c r="R6667" s="346" t="str">
        <f aca="false">N6667&amp;" "&amp;M6667&amp;" "&amp;O6667</f>
        <v>61310 3 1140</v>
      </c>
    </row>
    <row r="6668" customFormat="false" ht="11.25" hidden="false" customHeight="true" outlineLevel="0" collapsed="false">
      <c r="K6668" s="0" t="n">
        <v>2015</v>
      </c>
      <c r="L6668" s="0" t="n">
        <v>132</v>
      </c>
      <c r="M6668" s="0" t="n">
        <v>3</v>
      </c>
      <c r="N6668" s="0" t="n">
        <v>61310</v>
      </c>
      <c r="O6668" s="0" t="n">
        <v>1150</v>
      </c>
      <c r="P6668" s="346" t="n">
        <v>0.85</v>
      </c>
      <c r="Q6668" s="346" t="str">
        <f aca="false">N6668&amp;" "&amp;O6668</f>
        <v>61310 1150</v>
      </c>
      <c r="R6668" s="346" t="str">
        <f aca="false">N6668&amp;" "&amp;M6668&amp;" "&amp;O6668</f>
        <v>61310 3 1150</v>
      </c>
    </row>
    <row r="6669" customFormat="false" ht="11.25" hidden="false" customHeight="true" outlineLevel="0" collapsed="false">
      <c r="K6669" s="0" t="n">
        <v>2015</v>
      </c>
      <c r="L6669" s="0" t="n">
        <v>132</v>
      </c>
      <c r="M6669" s="0" t="n">
        <v>3</v>
      </c>
      <c r="N6669" s="0" t="n">
        <v>61320</v>
      </c>
      <c r="O6669" s="0" t="n">
        <v>1122</v>
      </c>
      <c r="P6669" s="346" t="n">
        <v>3.25</v>
      </c>
      <c r="Q6669" s="346" t="str">
        <f aca="false">N6669&amp;" "&amp;O6669</f>
        <v>61320 1122</v>
      </c>
      <c r="R6669" s="346" t="str">
        <f aca="false">N6669&amp;" "&amp;M6669&amp;" "&amp;O6669</f>
        <v>61320 3 1122</v>
      </c>
    </row>
    <row r="6670" customFormat="false" ht="11.25" hidden="false" customHeight="true" outlineLevel="0" collapsed="false">
      <c r="K6670" s="0" t="n">
        <v>2015</v>
      </c>
      <c r="L6670" s="0" t="n">
        <v>132</v>
      </c>
      <c r="M6670" s="0" t="n">
        <v>3</v>
      </c>
      <c r="N6670" s="0" t="n">
        <v>61410</v>
      </c>
      <c r="O6670" s="0" t="n">
        <v>1126</v>
      </c>
      <c r="P6670" s="346" t="n">
        <v>1.25</v>
      </c>
      <c r="Q6670" s="346" t="str">
        <f aca="false">N6670&amp;" "&amp;O6670</f>
        <v>61410 1126</v>
      </c>
      <c r="R6670" s="346" t="str">
        <f aca="false">N6670&amp;" "&amp;M6670&amp;" "&amp;O6670</f>
        <v>61410 3 1126</v>
      </c>
    </row>
    <row r="6671" customFormat="false" ht="11.25" hidden="false" customHeight="true" outlineLevel="0" collapsed="false">
      <c r="K6671" s="0" t="n">
        <v>2015</v>
      </c>
      <c r="L6671" s="0" t="n">
        <v>132</v>
      </c>
      <c r="M6671" s="0" t="n">
        <v>3</v>
      </c>
      <c r="N6671" s="0" t="n">
        <v>61410</v>
      </c>
      <c r="O6671" s="0" t="n">
        <v>1127</v>
      </c>
      <c r="P6671" s="346" t="n">
        <v>6</v>
      </c>
      <c r="Q6671" s="346" t="str">
        <f aca="false">N6671&amp;" "&amp;O6671</f>
        <v>61410 1127</v>
      </c>
      <c r="R6671" s="346" t="str">
        <f aca="false">N6671&amp;" "&amp;M6671&amp;" "&amp;O6671</f>
        <v>61410 3 1127</v>
      </c>
    </row>
    <row r="6672" customFormat="false" ht="11.25" hidden="false" customHeight="true" outlineLevel="0" collapsed="false">
      <c r="K6672" s="0" t="n">
        <v>2015</v>
      </c>
      <c r="L6672" s="0" t="n">
        <v>132</v>
      </c>
      <c r="M6672" s="0" t="n">
        <v>3</v>
      </c>
      <c r="N6672" s="0" t="n">
        <v>61410</v>
      </c>
      <c r="O6672" s="0" t="n">
        <v>1150</v>
      </c>
      <c r="P6672" s="346" t="n">
        <v>9</v>
      </c>
      <c r="Q6672" s="346" t="str">
        <f aca="false">N6672&amp;" "&amp;O6672</f>
        <v>61410 1150</v>
      </c>
      <c r="R6672" s="346" t="str">
        <f aca="false">N6672&amp;" "&amp;M6672&amp;" "&amp;O6672</f>
        <v>61410 3 1150</v>
      </c>
    </row>
    <row r="6673" customFormat="false" ht="11.25" hidden="false" customHeight="true" outlineLevel="0" collapsed="false">
      <c r="K6673" s="0" t="n">
        <v>2015</v>
      </c>
      <c r="L6673" s="0" t="n">
        <v>132</v>
      </c>
      <c r="M6673" s="0" t="n">
        <v>9</v>
      </c>
      <c r="N6673" s="0" t="n">
        <v>61100</v>
      </c>
      <c r="O6673" s="0" t="n">
        <v>1120</v>
      </c>
      <c r="P6673" s="346" t="n">
        <v>15.99</v>
      </c>
      <c r="Q6673" s="346" t="str">
        <f aca="false">N6673&amp;" "&amp;O6673</f>
        <v>61100 1120</v>
      </c>
      <c r="R6673" s="346" t="str">
        <f aca="false">N6673&amp;" "&amp;M6673&amp;" "&amp;O6673</f>
        <v>61100 9 1120</v>
      </c>
    </row>
    <row r="6674" customFormat="false" ht="11.25" hidden="false" customHeight="true" outlineLevel="0" collapsed="false">
      <c r="K6674" s="0" t="n">
        <v>2015</v>
      </c>
      <c r="L6674" s="0" t="n">
        <v>132</v>
      </c>
      <c r="M6674" s="0" t="n">
        <v>9</v>
      </c>
      <c r="N6674" s="0" t="n">
        <v>61100</v>
      </c>
      <c r="O6674" s="0" t="n">
        <v>1150</v>
      </c>
      <c r="P6674" s="346" t="n">
        <v>0.36</v>
      </c>
      <c r="Q6674" s="346" t="str">
        <f aca="false">N6674&amp;" "&amp;O6674</f>
        <v>61100 1150</v>
      </c>
      <c r="R6674" s="346" t="str">
        <f aca="false">N6674&amp;" "&amp;M6674&amp;" "&amp;O6674</f>
        <v>61100 9 1150</v>
      </c>
    </row>
    <row r="6675" customFormat="false" ht="11.25" hidden="false" customHeight="true" outlineLevel="0" collapsed="false">
      <c r="K6675" s="0" t="n">
        <v>2015</v>
      </c>
      <c r="L6675" s="0" t="n">
        <v>132</v>
      </c>
      <c r="M6675" s="0" t="n">
        <v>9</v>
      </c>
      <c r="N6675" s="0" t="n">
        <v>61100</v>
      </c>
      <c r="O6675" s="0" t="n">
        <v>1151</v>
      </c>
      <c r="P6675" s="346" t="n">
        <v>7.87</v>
      </c>
      <c r="Q6675" s="346" t="str">
        <f aca="false">N6675&amp;" "&amp;O6675</f>
        <v>61100 1151</v>
      </c>
      <c r="R6675" s="346" t="str">
        <f aca="false">N6675&amp;" "&amp;M6675&amp;" "&amp;O6675</f>
        <v>61100 9 1151</v>
      </c>
    </row>
    <row r="6676" customFormat="false" ht="11.25" hidden="false" customHeight="true" outlineLevel="0" collapsed="false">
      <c r="K6676" s="0" t="n">
        <v>2015</v>
      </c>
      <c r="L6676" s="0" t="n">
        <v>132</v>
      </c>
      <c r="M6676" s="0" t="n">
        <v>9</v>
      </c>
      <c r="N6676" s="0" t="n">
        <v>61100</v>
      </c>
      <c r="O6676" s="0" t="n">
        <v>1520</v>
      </c>
      <c r="P6676" s="346" t="n">
        <v>0.17</v>
      </c>
      <c r="Q6676" s="346" t="str">
        <f aca="false">N6676&amp;" "&amp;O6676</f>
        <v>61100 1520</v>
      </c>
      <c r="R6676" s="346" t="str">
        <f aca="false">N6676&amp;" "&amp;M6676&amp;" "&amp;O6676</f>
        <v>61100 9 1520</v>
      </c>
    </row>
    <row r="6677" customFormat="false" ht="11.25" hidden="false" customHeight="true" outlineLevel="0" collapsed="false">
      <c r="K6677" s="0" t="n">
        <v>2015</v>
      </c>
      <c r="L6677" s="0" t="n">
        <v>132</v>
      </c>
      <c r="M6677" s="0" t="n">
        <v>9</v>
      </c>
      <c r="N6677" s="0" t="n">
        <v>61310</v>
      </c>
      <c r="O6677" s="0" t="n">
        <v>1110</v>
      </c>
      <c r="P6677" s="346" t="n">
        <v>0.5</v>
      </c>
      <c r="Q6677" s="346" t="str">
        <f aca="false">N6677&amp;" "&amp;O6677</f>
        <v>61310 1110</v>
      </c>
      <c r="R6677" s="346" t="str">
        <f aca="false">N6677&amp;" "&amp;M6677&amp;" "&amp;O6677</f>
        <v>61310 9 1110</v>
      </c>
    </row>
    <row r="6678" customFormat="false" ht="11.25" hidden="false" customHeight="true" outlineLevel="0" collapsed="false">
      <c r="K6678" s="0" t="n">
        <v>2015</v>
      </c>
      <c r="L6678" s="0" t="n">
        <v>132</v>
      </c>
      <c r="M6678" s="0" t="n">
        <v>9</v>
      </c>
      <c r="N6678" s="0" t="n">
        <v>62100</v>
      </c>
      <c r="O6678" s="0" t="n">
        <v>1110</v>
      </c>
      <c r="P6678" s="346" t="n">
        <v>2</v>
      </c>
      <c r="Q6678" s="346" t="str">
        <f aca="false">N6678&amp;" "&amp;O6678</f>
        <v>62100 1110</v>
      </c>
      <c r="R6678" s="346" t="str">
        <f aca="false">N6678&amp;" "&amp;M6678&amp;" "&amp;O6678</f>
        <v>62100 9 1110</v>
      </c>
    </row>
    <row r="6679" customFormat="false" ht="11.25" hidden="false" customHeight="true" outlineLevel="0" collapsed="false">
      <c r="K6679" s="0" t="n">
        <v>2015</v>
      </c>
      <c r="L6679" s="0" t="n">
        <v>132</v>
      </c>
      <c r="M6679" s="0" t="n">
        <v>9</v>
      </c>
      <c r="N6679" s="0" t="n">
        <v>62100</v>
      </c>
      <c r="O6679" s="0" t="n">
        <v>1111</v>
      </c>
      <c r="P6679" s="346" t="n">
        <v>9</v>
      </c>
      <c r="Q6679" s="346" t="str">
        <f aca="false">N6679&amp;" "&amp;O6679</f>
        <v>62100 1111</v>
      </c>
      <c r="R6679" s="346" t="str">
        <f aca="false">N6679&amp;" "&amp;M6679&amp;" "&amp;O6679</f>
        <v>62100 9 1111</v>
      </c>
    </row>
    <row r="6680" customFormat="false" ht="11.25" hidden="false" customHeight="true" outlineLevel="0" collapsed="false">
      <c r="K6680" s="0" t="n">
        <v>2015</v>
      </c>
      <c r="L6680" s="0" t="n">
        <v>132</v>
      </c>
      <c r="M6680" s="0" t="n">
        <v>9</v>
      </c>
      <c r="N6680" s="0" t="n">
        <v>62100</v>
      </c>
      <c r="O6680" s="0" t="n">
        <v>1112</v>
      </c>
      <c r="P6680" s="346" t="n">
        <v>1</v>
      </c>
      <c r="Q6680" s="346" t="str">
        <f aca="false">N6680&amp;" "&amp;O6680</f>
        <v>62100 1112</v>
      </c>
      <c r="R6680" s="346" t="str">
        <f aca="false">N6680&amp;" "&amp;M6680&amp;" "&amp;O6680</f>
        <v>62100 9 1112</v>
      </c>
    </row>
    <row r="6681" customFormat="false" ht="11.25" hidden="false" customHeight="true" outlineLevel="0" collapsed="false">
      <c r="K6681" s="0" t="n">
        <v>2015</v>
      </c>
      <c r="L6681" s="0" t="n">
        <v>132</v>
      </c>
      <c r="M6681" s="0" t="n">
        <v>9</v>
      </c>
      <c r="N6681" s="0" t="n">
        <v>62100</v>
      </c>
      <c r="O6681" s="0" t="n">
        <v>1113</v>
      </c>
      <c r="P6681" s="346" t="n">
        <v>1</v>
      </c>
      <c r="Q6681" s="346" t="str">
        <f aca="false">N6681&amp;" "&amp;O6681</f>
        <v>62100 1113</v>
      </c>
      <c r="R6681" s="346" t="str">
        <f aca="false">N6681&amp;" "&amp;M6681&amp;" "&amp;O6681</f>
        <v>62100 9 1113</v>
      </c>
    </row>
    <row r="6682" customFormat="false" ht="11.25" hidden="false" customHeight="true" outlineLevel="0" collapsed="false">
      <c r="K6682" s="0" t="n">
        <v>2015</v>
      </c>
      <c r="L6682" s="0" t="n">
        <v>132</v>
      </c>
      <c r="M6682" s="0" t="n">
        <v>9</v>
      </c>
      <c r="N6682" s="0" t="n">
        <v>62100</v>
      </c>
      <c r="O6682" s="0" t="n">
        <v>1130</v>
      </c>
      <c r="P6682" s="346" t="n">
        <v>5</v>
      </c>
      <c r="Q6682" s="346" t="str">
        <f aca="false">N6682&amp;" "&amp;O6682</f>
        <v>62100 1130</v>
      </c>
      <c r="R6682" s="346" t="str">
        <f aca="false">N6682&amp;" "&amp;M6682&amp;" "&amp;O6682</f>
        <v>62100 9 1130</v>
      </c>
    </row>
    <row r="6683" customFormat="false" ht="11.25" hidden="false" customHeight="true" outlineLevel="0" collapsed="false">
      <c r="K6683" s="0" t="n">
        <v>2015</v>
      </c>
      <c r="L6683" s="0" t="n">
        <v>132</v>
      </c>
      <c r="M6683" s="0" t="n">
        <v>9</v>
      </c>
      <c r="N6683" s="0" t="n">
        <v>62100</v>
      </c>
      <c r="O6683" s="0" t="n">
        <v>1150</v>
      </c>
      <c r="P6683" s="346" t="n">
        <v>3</v>
      </c>
      <c r="Q6683" s="346" t="str">
        <f aca="false">N6683&amp;" "&amp;O6683</f>
        <v>62100 1150</v>
      </c>
      <c r="R6683" s="346" t="str">
        <f aca="false">N6683&amp;" "&amp;M6683&amp;" "&amp;O6683</f>
        <v>62100 9 1150</v>
      </c>
    </row>
    <row r="6684" customFormat="false" ht="11.25" hidden="false" customHeight="true" outlineLevel="0" collapsed="false">
      <c r="K6684" s="0" t="n">
        <v>2015</v>
      </c>
      <c r="L6684" s="0" t="n">
        <v>132</v>
      </c>
      <c r="M6684" s="0" t="n">
        <v>9</v>
      </c>
      <c r="N6684" s="0" t="n">
        <v>62200</v>
      </c>
      <c r="O6684" s="0" t="n">
        <v>1131</v>
      </c>
      <c r="P6684" s="346" t="n">
        <v>7</v>
      </c>
      <c r="Q6684" s="346" t="str">
        <f aca="false">N6684&amp;" "&amp;O6684</f>
        <v>62200 1131</v>
      </c>
      <c r="R6684" s="346" t="str">
        <f aca="false">N6684&amp;" "&amp;M6684&amp;" "&amp;O6684</f>
        <v>62200 9 1131</v>
      </c>
    </row>
    <row r="6685" customFormat="false" ht="11.25" hidden="false" customHeight="true" outlineLevel="0" collapsed="false">
      <c r="K6685" s="0" t="n">
        <v>2015</v>
      </c>
      <c r="L6685" s="0" t="n">
        <v>132</v>
      </c>
      <c r="M6685" s="0" t="n">
        <v>9</v>
      </c>
      <c r="N6685" s="0" t="n">
        <v>62200</v>
      </c>
      <c r="O6685" s="0" t="n">
        <v>1132</v>
      </c>
      <c r="P6685" s="346" t="n">
        <v>3.47</v>
      </c>
      <c r="Q6685" s="346" t="str">
        <f aca="false">N6685&amp;" "&amp;O6685</f>
        <v>62200 1132</v>
      </c>
      <c r="R6685" s="346" t="str">
        <f aca="false">N6685&amp;" "&amp;M6685&amp;" "&amp;O6685</f>
        <v>62200 9 1132</v>
      </c>
    </row>
    <row r="6686" customFormat="false" ht="11.25" hidden="false" customHeight="true" outlineLevel="0" collapsed="false">
      <c r="K6686" s="0" t="n">
        <v>2015</v>
      </c>
      <c r="L6686" s="0" t="n">
        <v>132</v>
      </c>
      <c r="M6686" s="0" t="n">
        <v>9</v>
      </c>
      <c r="N6686" s="0" t="n">
        <v>62200</v>
      </c>
      <c r="O6686" s="0" t="n">
        <v>1150</v>
      </c>
      <c r="P6686" s="346" t="n">
        <v>0.75</v>
      </c>
      <c r="Q6686" s="346" t="str">
        <f aca="false">N6686&amp;" "&amp;O6686</f>
        <v>62200 1150</v>
      </c>
      <c r="R6686" s="346" t="str">
        <f aca="false">N6686&amp;" "&amp;M6686&amp;" "&amp;O6686</f>
        <v>62200 9 1150</v>
      </c>
    </row>
    <row r="6687" customFormat="false" ht="11.25" hidden="false" customHeight="true" outlineLevel="0" collapsed="false">
      <c r="K6687" s="0" t="n">
        <v>2015</v>
      </c>
      <c r="L6687" s="0" t="n">
        <v>132</v>
      </c>
      <c r="M6687" s="0" t="n">
        <v>9</v>
      </c>
      <c r="N6687" s="0" t="n">
        <v>63000</v>
      </c>
      <c r="O6687" s="0" t="n">
        <v>1110</v>
      </c>
      <c r="P6687" s="346" t="n">
        <v>1</v>
      </c>
      <c r="Q6687" s="346" t="str">
        <f aca="false">N6687&amp;" "&amp;O6687</f>
        <v>63000 1110</v>
      </c>
      <c r="R6687" s="346" t="str">
        <f aca="false">N6687&amp;" "&amp;M6687&amp;" "&amp;O6687</f>
        <v>63000 9 1110</v>
      </c>
    </row>
    <row r="6688" customFormat="false" ht="11.25" hidden="false" customHeight="true" outlineLevel="0" collapsed="false">
      <c r="K6688" s="0" t="n">
        <v>2015</v>
      </c>
      <c r="L6688" s="0" t="n">
        <v>132</v>
      </c>
      <c r="M6688" s="0" t="n">
        <v>9</v>
      </c>
      <c r="N6688" s="0" t="n">
        <v>63000</v>
      </c>
      <c r="O6688" s="0" t="n">
        <v>1150</v>
      </c>
      <c r="P6688" s="346" t="n">
        <v>0.77</v>
      </c>
      <c r="Q6688" s="346" t="str">
        <f aca="false">N6688&amp;" "&amp;O6688</f>
        <v>63000 1150</v>
      </c>
      <c r="R6688" s="346" t="str">
        <f aca="false">N6688&amp;" "&amp;M6688&amp;" "&amp;O6688</f>
        <v>63000 9 1150</v>
      </c>
    </row>
    <row r="6689" customFormat="false" ht="11.25" hidden="false" customHeight="true" outlineLevel="0" collapsed="false">
      <c r="K6689" s="0" t="n">
        <v>2015</v>
      </c>
      <c r="L6689" s="0" t="n">
        <v>132</v>
      </c>
      <c r="M6689" s="0" t="n">
        <v>9</v>
      </c>
      <c r="N6689" s="0" t="n">
        <v>63000</v>
      </c>
      <c r="O6689" s="0" t="n">
        <v>1170</v>
      </c>
      <c r="P6689" s="346" t="n">
        <v>58.73</v>
      </c>
      <c r="Q6689" s="346" t="str">
        <f aca="false">N6689&amp;" "&amp;O6689</f>
        <v>63000 1170</v>
      </c>
      <c r="R6689" s="346" t="str">
        <f aca="false">N6689&amp;" "&amp;M6689&amp;" "&amp;O6689</f>
        <v>63000 9 1170</v>
      </c>
    </row>
    <row r="6690" customFormat="false" ht="11.25" hidden="false" customHeight="true" outlineLevel="0" collapsed="false">
      <c r="K6690" s="0" t="n">
        <v>2015</v>
      </c>
      <c r="L6690" s="0" t="n">
        <v>132</v>
      </c>
      <c r="M6690" s="0" t="n">
        <v>9</v>
      </c>
      <c r="N6690" s="0" t="n">
        <v>64000</v>
      </c>
      <c r="O6690" s="0" t="n">
        <v>1110</v>
      </c>
      <c r="P6690" s="346" t="n">
        <v>2.27</v>
      </c>
      <c r="Q6690" s="346" t="str">
        <f aca="false">N6690&amp;" "&amp;O6690</f>
        <v>64000 1110</v>
      </c>
      <c r="R6690" s="346" t="str">
        <f aca="false">N6690&amp;" "&amp;M6690&amp;" "&amp;O6690</f>
        <v>64000 9 1110</v>
      </c>
    </row>
    <row r="6691" customFormat="false" ht="11.25" hidden="false" customHeight="true" outlineLevel="0" collapsed="false">
      <c r="K6691" s="0" t="n">
        <v>2015</v>
      </c>
      <c r="L6691" s="0" t="n">
        <v>132</v>
      </c>
      <c r="M6691" s="0" t="n">
        <v>9</v>
      </c>
      <c r="N6691" s="0" t="n">
        <v>64000</v>
      </c>
      <c r="O6691" s="0" t="n">
        <v>1150</v>
      </c>
      <c r="P6691" s="346" t="n">
        <v>2</v>
      </c>
      <c r="Q6691" s="346" t="str">
        <f aca="false">N6691&amp;" "&amp;O6691</f>
        <v>64000 1150</v>
      </c>
      <c r="R6691" s="346" t="str">
        <f aca="false">N6691&amp;" "&amp;M6691&amp;" "&amp;O6691</f>
        <v>64000 9 1150</v>
      </c>
    </row>
    <row r="6692" customFormat="false" ht="11.25" hidden="false" customHeight="true" outlineLevel="0" collapsed="false">
      <c r="K6692" s="0" t="n">
        <v>2015</v>
      </c>
      <c r="L6692" s="0" t="n">
        <v>132</v>
      </c>
      <c r="M6692" s="0" t="n">
        <v>9</v>
      </c>
      <c r="N6692" s="0" t="n">
        <v>64000</v>
      </c>
      <c r="O6692" s="0" t="n">
        <v>1160</v>
      </c>
      <c r="P6692" s="346" t="n">
        <v>12.1</v>
      </c>
      <c r="Q6692" s="346" t="str">
        <f aca="false">N6692&amp;" "&amp;O6692</f>
        <v>64000 1160</v>
      </c>
      <c r="R6692" s="346" t="str">
        <f aca="false">N6692&amp;" "&amp;M6692&amp;" "&amp;O6692</f>
        <v>64000 9 1160</v>
      </c>
    </row>
    <row r="6693" customFormat="false" ht="11.25" hidden="false" customHeight="true" outlineLevel="0" collapsed="false">
      <c r="K6693" s="0" t="n">
        <v>2015</v>
      </c>
      <c r="L6693" s="0" t="n">
        <v>132</v>
      </c>
      <c r="M6693" s="0" t="n">
        <v>9</v>
      </c>
      <c r="N6693" s="0" t="n">
        <v>64000</v>
      </c>
      <c r="O6693" s="0" t="n">
        <v>1190</v>
      </c>
      <c r="P6693" s="346" t="n">
        <v>32.86</v>
      </c>
      <c r="Q6693" s="346" t="str">
        <f aca="false">N6693&amp;" "&amp;O6693</f>
        <v>64000 1190</v>
      </c>
      <c r="R6693" s="346" t="str">
        <f aca="false">N6693&amp;" "&amp;M6693&amp;" "&amp;O6693</f>
        <v>64000 9 1190</v>
      </c>
    </row>
    <row r="6694" customFormat="false" ht="11.25" hidden="false" customHeight="true" outlineLevel="0" collapsed="false">
      <c r="K6694" s="0" t="n">
        <v>2015</v>
      </c>
      <c r="L6694" s="0" t="n">
        <v>132</v>
      </c>
      <c r="M6694" s="0" t="n">
        <v>9</v>
      </c>
      <c r="N6694" s="0" t="n">
        <v>65000</v>
      </c>
      <c r="O6694" s="0" t="n">
        <v>1110</v>
      </c>
      <c r="P6694" s="346" t="n">
        <v>1</v>
      </c>
      <c r="Q6694" s="346" t="str">
        <f aca="false">N6694&amp;" "&amp;O6694</f>
        <v>65000 1110</v>
      </c>
      <c r="R6694" s="346" t="str">
        <f aca="false">N6694&amp;" "&amp;M6694&amp;" "&amp;O6694</f>
        <v>65000 9 1110</v>
      </c>
    </row>
    <row r="6695" customFormat="false" ht="11.25" hidden="false" customHeight="true" outlineLevel="0" collapsed="false">
      <c r="K6695" s="0" t="n">
        <v>2015</v>
      </c>
      <c r="L6695" s="0" t="n">
        <v>132</v>
      </c>
      <c r="M6695" s="0" t="n">
        <v>9</v>
      </c>
      <c r="N6695" s="0" t="n">
        <v>65000</v>
      </c>
      <c r="O6695" s="0" t="n">
        <v>1150</v>
      </c>
      <c r="P6695" s="346" t="n">
        <v>1.62</v>
      </c>
      <c r="Q6695" s="346" t="str">
        <f aca="false">N6695&amp;" "&amp;O6695</f>
        <v>65000 1150</v>
      </c>
      <c r="R6695" s="346" t="str">
        <f aca="false">N6695&amp;" "&amp;M6695&amp;" "&amp;O6695</f>
        <v>65000 9 1150</v>
      </c>
    </row>
    <row r="6696" customFormat="false" ht="11.25" hidden="false" customHeight="true" outlineLevel="0" collapsed="false">
      <c r="K6696" s="0" t="n">
        <v>2015</v>
      </c>
      <c r="L6696" s="0" t="n">
        <v>132</v>
      </c>
      <c r="M6696" s="0" t="n">
        <v>9</v>
      </c>
      <c r="N6696" s="0" t="n">
        <v>65000</v>
      </c>
      <c r="O6696" s="0" t="n">
        <v>1170</v>
      </c>
      <c r="P6696" s="346" t="n">
        <v>0.64</v>
      </c>
      <c r="Q6696" s="346" t="str">
        <f aca="false">N6696&amp;" "&amp;O6696</f>
        <v>65000 1170</v>
      </c>
      <c r="R6696" s="346" t="str">
        <f aca="false">N6696&amp;" "&amp;M6696&amp;" "&amp;O6696</f>
        <v>65000 9 1170</v>
      </c>
    </row>
    <row r="6697" customFormat="false" ht="11.25" hidden="false" customHeight="true" outlineLevel="0" collapsed="false">
      <c r="K6697" s="0" t="n">
        <v>2015</v>
      </c>
      <c r="L6697" s="0" t="n">
        <v>132</v>
      </c>
      <c r="M6697" s="0" t="n">
        <v>9</v>
      </c>
      <c r="N6697" s="0" t="n">
        <v>65000</v>
      </c>
      <c r="O6697" s="0" t="n">
        <v>1180</v>
      </c>
      <c r="P6697" s="346" t="n">
        <v>41.71</v>
      </c>
      <c r="Q6697" s="346" t="str">
        <f aca="false">N6697&amp;" "&amp;O6697</f>
        <v>65000 1180</v>
      </c>
      <c r="R6697" s="346" t="str">
        <f aca="false">N6697&amp;" "&amp;M6697&amp;" "&amp;O6697</f>
        <v>65000 9 1180</v>
      </c>
    </row>
    <row r="6698" customFormat="false" ht="11.25" hidden="false" customHeight="true" outlineLevel="0" collapsed="false">
      <c r="K6698" s="0" t="n">
        <v>2015</v>
      </c>
      <c r="L6698" s="0" t="n">
        <v>132</v>
      </c>
      <c r="M6698" s="0" t="n">
        <v>9</v>
      </c>
      <c r="N6698" s="0" t="n">
        <v>68000</v>
      </c>
      <c r="O6698" s="0" t="n">
        <v>1110</v>
      </c>
      <c r="P6698" s="346" t="n">
        <v>1</v>
      </c>
      <c r="Q6698" s="346" t="str">
        <f aca="false">N6698&amp;" "&amp;O6698</f>
        <v>68000 1110</v>
      </c>
      <c r="R6698" s="346" t="str">
        <f aca="false">N6698&amp;" "&amp;M6698&amp;" "&amp;O6698</f>
        <v>68000 9 1110</v>
      </c>
    </row>
    <row r="6699" customFormat="false" ht="11.25" hidden="false" customHeight="true" outlineLevel="0" collapsed="false">
      <c r="K6699" s="0" t="n">
        <v>2015</v>
      </c>
      <c r="L6699" s="0" t="n">
        <v>132</v>
      </c>
      <c r="M6699" s="0" t="n">
        <v>9</v>
      </c>
      <c r="N6699" s="0" t="n">
        <v>68000</v>
      </c>
      <c r="O6699" s="0" t="n">
        <v>1120</v>
      </c>
      <c r="P6699" s="346" t="n">
        <v>5.71</v>
      </c>
      <c r="Q6699" s="346" t="str">
        <f aca="false">N6699&amp;" "&amp;O6699</f>
        <v>68000 1120</v>
      </c>
      <c r="R6699" s="346" t="str">
        <f aca="false">N6699&amp;" "&amp;M6699&amp;" "&amp;O6699</f>
        <v>68000 9 1120</v>
      </c>
    </row>
    <row r="6700" customFormat="false" ht="11.25" hidden="false" customHeight="true" outlineLevel="0" collapsed="false">
      <c r="K6700" s="0" t="n">
        <v>2015</v>
      </c>
      <c r="L6700" s="0" t="n">
        <v>132</v>
      </c>
      <c r="M6700" s="0" t="n">
        <v>9</v>
      </c>
      <c r="N6700" s="0" t="n">
        <v>68000</v>
      </c>
      <c r="O6700" s="0" t="n">
        <v>1133</v>
      </c>
      <c r="P6700" s="346" t="n">
        <v>8.11</v>
      </c>
      <c r="Q6700" s="346" t="str">
        <f aca="false">N6700&amp;" "&amp;O6700</f>
        <v>68000 1133</v>
      </c>
      <c r="R6700" s="346" t="str">
        <f aca="false">N6700&amp;" "&amp;M6700&amp;" "&amp;O6700</f>
        <v>68000 9 1133</v>
      </c>
    </row>
    <row r="6701" customFormat="false" ht="11.25" hidden="false" customHeight="true" outlineLevel="0" collapsed="false">
      <c r="K6701" s="0" t="n">
        <v>2015</v>
      </c>
      <c r="L6701" s="0" t="n">
        <v>132</v>
      </c>
      <c r="M6701" s="0" t="n">
        <v>9</v>
      </c>
      <c r="N6701" s="0" t="n">
        <v>68000</v>
      </c>
      <c r="O6701" s="0" t="n">
        <v>1150</v>
      </c>
      <c r="P6701" s="346" t="n">
        <v>0.17</v>
      </c>
      <c r="Q6701" s="346" t="str">
        <f aca="false">N6701&amp;" "&amp;O6701</f>
        <v>68000 1150</v>
      </c>
      <c r="R6701" s="346" t="str">
        <f aca="false">N6701&amp;" "&amp;M6701&amp;" "&amp;O6701</f>
        <v>68000 9 1150</v>
      </c>
    </row>
    <row r="6702" customFormat="false" ht="11.25" hidden="false" customHeight="true" outlineLevel="0" collapsed="false">
      <c r="K6702" s="0" t="n">
        <v>2015</v>
      </c>
      <c r="L6702" s="0" t="n">
        <v>134</v>
      </c>
      <c r="M6702" s="0" t="n">
        <v>9</v>
      </c>
      <c r="N6702" s="0" t="n">
        <v>62100</v>
      </c>
      <c r="O6702" s="0" t="n">
        <v>1111</v>
      </c>
      <c r="P6702" s="346" t="n">
        <v>5</v>
      </c>
      <c r="Q6702" s="346" t="str">
        <f aca="false">N6702&amp;" "&amp;O6702</f>
        <v>62100 1111</v>
      </c>
      <c r="R6702" s="346" t="str">
        <f aca="false">N6702&amp;" "&amp;M6702&amp;" "&amp;O6702</f>
        <v>62100 9 1111</v>
      </c>
    </row>
    <row r="6703" customFormat="false" ht="11.25" hidden="false" customHeight="true" outlineLevel="0" collapsed="false">
      <c r="K6703" s="0" t="n">
        <v>2015</v>
      </c>
      <c r="L6703" s="0" t="n">
        <v>134</v>
      </c>
      <c r="M6703" s="0" t="n">
        <v>9</v>
      </c>
      <c r="N6703" s="0" t="n">
        <v>62100</v>
      </c>
      <c r="O6703" s="0" t="n">
        <v>1112</v>
      </c>
      <c r="P6703" s="346" t="n">
        <v>0.5</v>
      </c>
      <c r="Q6703" s="346" t="str">
        <f aca="false">N6703&amp;" "&amp;O6703</f>
        <v>62100 1112</v>
      </c>
      <c r="R6703" s="346" t="str">
        <f aca="false">N6703&amp;" "&amp;M6703&amp;" "&amp;O6703</f>
        <v>62100 9 1112</v>
      </c>
    </row>
    <row r="6704" customFormat="false" ht="11.25" hidden="false" customHeight="true" outlineLevel="0" collapsed="false">
      <c r="K6704" s="0" t="n">
        <v>2015</v>
      </c>
      <c r="L6704" s="0" t="n">
        <v>134</v>
      </c>
      <c r="M6704" s="0" t="n">
        <v>9</v>
      </c>
      <c r="N6704" s="0" t="n">
        <v>62100</v>
      </c>
      <c r="O6704" s="0" t="n">
        <v>1130</v>
      </c>
      <c r="P6704" s="346" t="n">
        <v>1.5</v>
      </c>
      <c r="Q6704" s="346" t="str">
        <f aca="false">N6704&amp;" "&amp;O6704</f>
        <v>62100 1130</v>
      </c>
      <c r="R6704" s="346" t="str">
        <f aca="false">N6704&amp;" "&amp;M6704&amp;" "&amp;O6704</f>
        <v>62100 9 1130</v>
      </c>
    </row>
    <row r="6705" customFormat="false" ht="11.25" hidden="false" customHeight="true" outlineLevel="0" collapsed="false">
      <c r="K6705" s="0" t="n">
        <v>2015</v>
      </c>
      <c r="L6705" s="0" t="n">
        <v>134</v>
      </c>
      <c r="M6705" s="0" t="n">
        <v>9</v>
      </c>
      <c r="N6705" s="0" t="n">
        <v>62100</v>
      </c>
      <c r="O6705" s="0" t="n">
        <v>1140</v>
      </c>
      <c r="P6705" s="346" t="n">
        <v>0.5</v>
      </c>
      <c r="Q6705" s="346" t="str">
        <f aca="false">N6705&amp;" "&amp;O6705</f>
        <v>62100 1140</v>
      </c>
      <c r="R6705" s="346" t="str">
        <f aca="false">N6705&amp;" "&amp;M6705&amp;" "&amp;O6705</f>
        <v>62100 9 1140</v>
      </c>
    </row>
    <row r="6706" customFormat="false" ht="11.25" hidden="false" customHeight="true" outlineLevel="0" collapsed="false">
      <c r="K6706" s="0" t="n">
        <v>2015</v>
      </c>
      <c r="L6706" s="0" t="n">
        <v>135</v>
      </c>
      <c r="M6706" s="0" t="n">
        <v>2</v>
      </c>
      <c r="N6706" s="0" t="n">
        <v>61100</v>
      </c>
      <c r="O6706" s="0" t="n">
        <v>1120</v>
      </c>
      <c r="P6706" s="346" t="n">
        <v>86</v>
      </c>
      <c r="Q6706" s="346" t="str">
        <f aca="false">N6706&amp;" "&amp;O6706</f>
        <v>61100 1120</v>
      </c>
      <c r="R6706" s="346" t="str">
        <f aca="false">N6706&amp;" "&amp;M6706&amp;" "&amp;O6706</f>
        <v>61100 2 1120</v>
      </c>
    </row>
    <row r="6707" customFormat="false" ht="11.25" hidden="false" customHeight="true" outlineLevel="0" collapsed="false">
      <c r="K6707" s="0" t="n">
        <v>2015</v>
      </c>
      <c r="L6707" s="0" t="n">
        <v>135</v>
      </c>
      <c r="M6707" s="0" t="n">
        <v>2</v>
      </c>
      <c r="N6707" s="0" t="n">
        <v>61100</v>
      </c>
      <c r="O6707" s="0" t="n">
        <v>1151</v>
      </c>
      <c r="P6707" s="346" t="n">
        <v>12</v>
      </c>
      <c r="Q6707" s="346" t="str">
        <f aca="false">N6707&amp;" "&amp;O6707</f>
        <v>61100 1151</v>
      </c>
      <c r="R6707" s="346" t="str">
        <f aca="false">N6707&amp;" "&amp;M6707&amp;" "&amp;O6707</f>
        <v>61100 2 1151</v>
      </c>
    </row>
    <row r="6708" customFormat="false" ht="11.25" hidden="false" customHeight="true" outlineLevel="0" collapsed="false">
      <c r="K6708" s="0" t="n">
        <v>2015</v>
      </c>
      <c r="L6708" s="0" t="n">
        <v>135</v>
      </c>
      <c r="M6708" s="0" t="n">
        <v>2</v>
      </c>
      <c r="N6708" s="0" t="n">
        <v>61100</v>
      </c>
      <c r="O6708" s="0" t="n">
        <v>1520</v>
      </c>
      <c r="P6708" s="346" t="n">
        <v>10</v>
      </c>
      <c r="Q6708" s="346" t="str">
        <f aca="false">N6708&amp;" "&amp;O6708</f>
        <v>61100 1520</v>
      </c>
      <c r="R6708" s="346" t="str">
        <f aca="false">N6708&amp;" "&amp;M6708&amp;" "&amp;O6708</f>
        <v>61100 2 1520</v>
      </c>
    </row>
    <row r="6709" customFormat="false" ht="11.25" hidden="false" customHeight="true" outlineLevel="0" collapsed="false">
      <c r="K6709" s="0" t="n">
        <v>2015</v>
      </c>
      <c r="L6709" s="0" t="n">
        <v>135</v>
      </c>
      <c r="M6709" s="0" t="n">
        <v>2</v>
      </c>
      <c r="N6709" s="0" t="n">
        <v>61210</v>
      </c>
      <c r="O6709" s="0" t="n">
        <v>1120</v>
      </c>
      <c r="P6709" s="346" t="n">
        <v>3</v>
      </c>
      <c r="Q6709" s="346" t="str">
        <f aca="false">N6709&amp;" "&amp;O6709</f>
        <v>61210 1120</v>
      </c>
      <c r="R6709" s="346" t="str">
        <f aca="false">N6709&amp;" "&amp;M6709&amp;" "&amp;O6709</f>
        <v>61210 2 1120</v>
      </c>
    </row>
    <row r="6710" customFormat="false" ht="11.25" hidden="false" customHeight="true" outlineLevel="0" collapsed="false">
      <c r="K6710" s="0" t="n">
        <v>2015</v>
      </c>
      <c r="L6710" s="0" t="n">
        <v>135</v>
      </c>
      <c r="M6710" s="0" t="n">
        <v>2</v>
      </c>
      <c r="N6710" s="0" t="n">
        <v>61230</v>
      </c>
      <c r="O6710" s="0" t="n">
        <v>1120</v>
      </c>
      <c r="P6710" s="346" t="n">
        <v>0.25</v>
      </c>
      <c r="Q6710" s="346" t="str">
        <f aca="false">N6710&amp;" "&amp;O6710</f>
        <v>61230 1120</v>
      </c>
      <c r="R6710" s="346" t="str">
        <f aca="false">N6710&amp;" "&amp;M6710&amp;" "&amp;O6710</f>
        <v>61230 2 1120</v>
      </c>
    </row>
    <row r="6711" customFormat="false" ht="11.25" hidden="false" customHeight="true" outlineLevel="0" collapsed="false">
      <c r="K6711" s="0" t="n">
        <v>2015</v>
      </c>
      <c r="L6711" s="0" t="n">
        <v>135</v>
      </c>
      <c r="M6711" s="0" t="n">
        <v>2</v>
      </c>
      <c r="N6711" s="0" t="n">
        <v>61310</v>
      </c>
      <c r="O6711" s="0" t="n">
        <v>1110</v>
      </c>
      <c r="P6711" s="346" t="n">
        <v>1.5</v>
      </c>
      <c r="Q6711" s="346" t="str">
        <f aca="false">N6711&amp;" "&amp;O6711</f>
        <v>61310 1110</v>
      </c>
      <c r="R6711" s="346" t="str">
        <f aca="false">N6711&amp;" "&amp;M6711&amp;" "&amp;O6711</f>
        <v>61310 2 1110</v>
      </c>
    </row>
    <row r="6712" customFormat="false" ht="11.25" hidden="false" customHeight="true" outlineLevel="0" collapsed="false">
      <c r="K6712" s="0" t="n">
        <v>2015</v>
      </c>
      <c r="L6712" s="0" t="n">
        <v>135</v>
      </c>
      <c r="M6712" s="0" t="n">
        <v>2</v>
      </c>
      <c r="N6712" s="0" t="n">
        <v>61310</v>
      </c>
      <c r="O6712" s="0" t="n">
        <v>1120</v>
      </c>
      <c r="P6712" s="346" t="n">
        <v>0.2</v>
      </c>
      <c r="Q6712" s="346" t="str">
        <f aca="false">N6712&amp;" "&amp;O6712</f>
        <v>61310 1120</v>
      </c>
      <c r="R6712" s="346" t="str">
        <f aca="false">N6712&amp;" "&amp;M6712&amp;" "&amp;O6712</f>
        <v>61310 2 1120</v>
      </c>
    </row>
    <row r="6713" customFormat="false" ht="11.25" hidden="false" customHeight="true" outlineLevel="0" collapsed="false">
      <c r="K6713" s="0" t="n">
        <v>2015</v>
      </c>
      <c r="L6713" s="0" t="n">
        <v>135</v>
      </c>
      <c r="M6713" s="0" t="n">
        <v>2</v>
      </c>
      <c r="N6713" s="0" t="n">
        <v>61310</v>
      </c>
      <c r="O6713" s="0" t="n">
        <v>1150</v>
      </c>
      <c r="P6713" s="346" t="n">
        <v>2</v>
      </c>
      <c r="Q6713" s="346" t="str">
        <f aca="false">N6713&amp;" "&amp;O6713</f>
        <v>61310 1150</v>
      </c>
      <c r="R6713" s="346" t="str">
        <f aca="false">N6713&amp;" "&amp;M6713&amp;" "&amp;O6713</f>
        <v>61310 2 1150</v>
      </c>
    </row>
    <row r="6714" customFormat="false" ht="11.25" hidden="false" customHeight="true" outlineLevel="0" collapsed="false">
      <c r="K6714" s="0" t="n">
        <v>2015</v>
      </c>
      <c r="L6714" s="0" t="n">
        <v>135</v>
      </c>
      <c r="M6714" s="0" t="n">
        <v>2</v>
      </c>
      <c r="N6714" s="0" t="n">
        <v>61320</v>
      </c>
      <c r="O6714" s="0" t="n">
        <v>1122</v>
      </c>
      <c r="P6714" s="346" t="n">
        <v>2</v>
      </c>
      <c r="Q6714" s="346" t="str">
        <f aca="false">N6714&amp;" "&amp;O6714</f>
        <v>61320 1122</v>
      </c>
      <c r="R6714" s="346" t="str">
        <f aca="false">N6714&amp;" "&amp;M6714&amp;" "&amp;O6714</f>
        <v>61320 2 1122</v>
      </c>
    </row>
    <row r="6715" customFormat="false" ht="11.25" hidden="false" customHeight="true" outlineLevel="0" collapsed="false">
      <c r="K6715" s="0" t="n">
        <v>2015</v>
      </c>
      <c r="L6715" s="0" t="n">
        <v>135</v>
      </c>
      <c r="M6715" s="0" t="n">
        <v>2</v>
      </c>
      <c r="N6715" s="0" t="n">
        <v>61320</v>
      </c>
      <c r="O6715" s="0" t="n">
        <v>1140</v>
      </c>
      <c r="P6715" s="346" t="n">
        <v>1</v>
      </c>
      <c r="Q6715" s="346" t="str">
        <f aca="false">N6715&amp;" "&amp;O6715</f>
        <v>61320 1140</v>
      </c>
      <c r="R6715" s="346" t="str">
        <f aca="false">N6715&amp;" "&amp;M6715&amp;" "&amp;O6715</f>
        <v>61320 2 1140</v>
      </c>
    </row>
    <row r="6716" customFormat="false" ht="11.25" hidden="false" customHeight="true" outlineLevel="0" collapsed="false">
      <c r="K6716" s="0" t="n">
        <v>2015</v>
      </c>
      <c r="L6716" s="0" t="n">
        <v>135</v>
      </c>
      <c r="M6716" s="0" t="n">
        <v>2</v>
      </c>
      <c r="N6716" s="0" t="n">
        <v>61410</v>
      </c>
      <c r="O6716" s="0" t="n">
        <v>1126</v>
      </c>
      <c r="P6716" s="346" t="n">
        <v>2</v>
      </c>
      <c r="Q6716" s="346" t="str">
        <f aca="false">N6716&amp;" "&amp;O6716</f>
        <v>61410 1126</v>
      </c>
      <c r="R6716" s="346" t="str">
        <f aca="false">N6716&amp;" "&amp;M6716&amp;" "&amp;O6716</f>
        <v>61410 2 1126</v>
      </c>
    </row>
    <row r="6717" customFormat="false" ht="11.25" hidden="false" customHeight="true" outlineLevel="0" collapsed="false">
      <c r="K6717" s="0" t="n">
        <v>2015</v>
      </c>
      <c r="L6717" s="0" t="n">
        <v>135</v>
      </c>
      <c r="M6717" s="0" t="n">
        <v>2</v>
      </c>
      <c r="N6717" s="0" t="n">
        <v>61410</v>
      </c>
      <c r="O6717" s="0" t="n">
        <v>1127</v>
      </c>
      <c r="P6717" s="346" t="n">
        <v>3</v>
      </c>
      <c r="Q6717" s="346" t="str">
        <f aca="false">N6717&amp;" "&amp;O6717</f>
        <v>61410 1127</v>
      </c>
      <c r="R6717" s="346" t="str">
        <f aca="false">N6717&amp;" "&amp;M6717&amp;" "&amp;O6717</f>
        <v>61410 2 1127</v>
      </c>
    </row>
    <row r="6718" customFormat="false" ht="11.25" hidden="false" customHeight="true" outlineLevel="0" collapsed="false">
      <c r="K6718" s="0" t="n">
        <v>2015</v>
      </c>
      <c r="L6718" s="0" t="n">
        <v>135</v>
      </c>
      <c r="M6718" s="0" t="n">
        <v>2</v>
      </c>
      <c r="N6718" s="0" t="n">
        <v>61410</v>
      </c>
      <c r="O6718" s="0" t="n">
        <v>1150</v>
      </c>
      <c r="P6718" s="346" t="n">
        <v>5</v>
      </c>
      <c r="Q6718" s="346" t="str">
        <f aca="false">N6718&amp;" "&amp;O6718</f>
        <v>61410 1150</v>
      </c>
      <c r="R6718" s="346" t="str">
        <f aca="false">N6718&amp;" "&amp;M6718&amp;" "&amp;O6718</f>
        <v>61410 2 1150</v>
      </c>
    </row>
    <row r="6719" customFormat="false" ht="11.25" hidden="false" customHeight="true" outlineLevel="0" collapsed="false">
      <c r="K6719" s="0" t="n">
        <v>2015</v>
      </c>
      <c r="L6719" s="0" t="n">
        <v>135</v>
      </c>
      <c r="M6719" s="0" t="n">
        <v>3</v>
      </c>
      <c r="N6719" s="0" t="n">
        <v>61100</v>
      </c>
      <c r="O6719" s="0" t="n">
        <v>1120</v>
      </c>
      <c r="P6719" s="346" t="n">
        <v>19</v>
      </c>
      <c r="Q6719" s="346" t="str">
        <f aca="false">N6719&amp;" "&amp;O6719</f>
        <v>61100 1120</v>
      </c>
      <c r="R6719" s="346" t="str">
        <f aca="false">N6719&amp;" "&amp;M6719&amp;" "&amp;O6719</f>
        <v>61100 3 1120</v>
      </c>
    </row>
    <row r="6720" customFormat="false" ht="11.25" hidden="false" customHeight="true" outlineLevel="0" collapsed="false">
      <c r="K6720" s="0" t="n">
        <v>2015</v>
      </c>
      <c r="L6720" s="0" t="n">
        <v>135</v>
      </c>
      <c r="M6720" s="0" t="n">
        <v>3</v>
      </c>
      <c r="N6720" s="0" t="n">
        <v>61100</v>
      </c>
      <c r="O6720" s="0" t="n">
        <v>1151</v>
      </c>
      <c r="P6720" s="346" t="n">
        <v>3</v>
      </c>
      <c r="Q6720" s="346" t="str">
        <f aca="false">N6720&amp;" "&amp;O6720</f>
        <v>61100 1151</v>
      </c>
      <c r="R6720" s="346" t="str">
        <f aca="false">N6720&amp;" "&amp;M6720&amp;" "&amp;O6720</f>
        <v>61100 3 1151</v>
      </c>
    </row>
    <row r="6721" customFormat="false" ht="11.25" hidden="false" customHeight="true" outlineLevel="0" collapsed="false">
      <c r="K6721" s="0" t="n">
        <v>2015</v>
      </c>
      <c r="L6721" s="0" t="n">
        <v>135</v>
      </c>
      <c r="M6721" s="0" t="n">
        <v>3</v>
      </c>
      <c r="N6721" s="0" t="n">
        <v>61100</v>
      </c>
      <c r="O6721" s="0" t="n">
        <v>1520</v>
      </c>
      <c r="P6721" s="346" t="n">
        <v>10</v>
      </c>
      <c r="Q6721" s="346" t="str">
        <f aca="false">N6721&amp;" "&amp;O6721</f>
        <v>61100 1520</v>
      </c>
      <c r="R6721" s="346" t="str">
        <f aca="false">N6721&amp;" "&amp;M6721&amp;" "&amp;O6721</f>
        <v>61100 3 1520</v>
      </c>
    </row>
    <row r="6722" customFormat="false" ht="11.25" hidden="false" customHeight="true" outlineLevel="0" collapsed="false">
      <c r="K6722" s="0" t="n">
        <v>2015</v>
      </c>
      <c r="L6722" s="0" t="n">
        <v>135</v>
      </c>
      <c r="M6722" s="0" t="n">
        <v>3</v>
      </c>
      <c r="N6722" s="0" t="n">
        <v>61210</v>
      </c>
      <c r="O6722" s="0" t="n">
        <v>1120</v>
      </c>
      <c r="P6722" s="346" t="n">
        <v>1.5</v>
      </c>
      <c r="Q6722" s="346" t="str">
        <f aca="false">N6722&amp;" "&amp;O6722</f>
        <v>61210 1120</v>
      </c>
      <c r="R6722" s="346" t="str">
        <f aca="false">N6722&amp;" "&amp;M6722&amp;" "&amp;O6722</f>
        <v>61210 3 1120</v>
      </c>
    </row>
    <row r="6723" customFormat="false" ht="11.25" hidden="false" customHeight="true" outlineLevel="0" collapsed="false">
      <c r="K6723" s="0" t="n">
        <v>2015</v>
      </c>
      <c r="L6723" s="0" t="n">
        <v>135</v>
      </c>
      <c r="M6723" s="0" t="n">
        <v>3</v>
      </c>
      <c r="N6723" s="0" t="n">
        <v>61230</v>
      </c>
      <c r="O6723" s="0" t="n">
        <v>1120</v>
      </c>
      <c r="P6723" s="346" t="n">
        <v>0.45</v>
      </c>
      <c r="Q6723" s="346" t="str">
        <f aca="false">N6723&amp;" "&amp;O6723</f>
        <v>61230 1120</v>
      </c>
      <c r="R6723" s="346" t="str">
        <f aca="false">N6723&amp;" "&amp;M6723&amp;" "&amp;O6723</f>
        <v>61230 3 1120</v>
      </c>
    </row>
    <row r="6724" customFormat="false" ht="11.25" hidden="false" customHeight="true" outlineLevel="0" collapsed="false">
      <c r="K6724" s="0" t="n">
        <v>2015</v>
      </c>
      <c r="L6724" s="0" t="n">
        <v>135</v>
      </c>
      <c r="M6724" s="0" t="n">
        <v>3</v>
      </c>
      <c r="N6724" s="0" t="n">
        <v>61310</v>
      </c>
      <c r="O6724" s="0" t="n">
        <v>1110</v>
      </c>
      <c r="P6724" s="346" t="n">
        <v>2</v>
      </c>
      <c r="Q6724" s="346" t="str">
        <f aca="false">N6724&amp;" "&amp;O6724</f>
        <v>61310 1110</v>
      </c>
      <c r="R6724" s="346" t="str">
        <f aca="false">N6724&amp;" "&amp;M6724&amp;" "&amp;O6724</f>
        <v>61310 3 1110</v>
      </c>
    </row>
    <row r="6725" customFormat="false" ht="11.25" hidden="false" customHeight="true" outlineLevel="0" collapsed="false">
      <c r="K6725" s="0" t="n">
        <v>2015</v>
      </c>
      <c r="L6725" s="0" t="n">
        <v>135</v>
      </c>
      <c r="M6725" s="0" t="n">
        <v>3</v>
      </c>
      <c r="N6725" s="0" t="n">
        <v>61320</v>
      </c>
      <c r="O6725" s="0" t="n">
        <v>1122</v>
      </c>
      <c r="P6725" s="346" t="n">
        <v>0.5</v>
      </c>
      <c r="Q6725" s="346" t="str">
        <f aca="false">N6725&amp;" "&amp;O6725</f>
        <v>61320 1122</v>
      </c>
      <c r="R6725" s="346" t="str">
        <f aca="false">N6725&amp;" "&amp;M6725&amp;" "&amp;O6725</f>
        <v>61320 3 1122</v>
      </c>
    </row>
    <row r="6726" customFormat="false" ht="11.25" hidden="false" customHeight="true" outlineLevel="0" collapsed="false">
      <c r="K6726" s="0" t="n">
        <v>2015</v>
      </c>
      <c r="L6726" s="0" t="n">
        <v>135</v>
      </c>
      <c r="M6726" s="0" t="n">
        <v>3</v>
      </c>
      <c r="N6726" s="0" t="n">
        <v>61410</v>
      </c>
      <c r="O6726" s="0" t="n">
        <v>1126</v>
      </c>
      <c r="P6726" s="346" t="n">
        <v>2</v>
      </c>
      <c r="Q6726" s="346" t="str">
        <f aca="false">N6726&amp;" "&amp;O6726</f>
        <v>61410 1126</v>
      </c>
      <c r="R6726" s="346" t="str">
        <f aca="false">N6726&amp;" "&amp;M6726&amp;" "&amp;O6726</f>
        <v>61410 3 1126</v>
      </c>
    </row>
    <row r="6727" customFormat="false" ht="11.25" hidden="false" customHeight="true" outlineLevel="0" collapsed="false">
      <c r="K6727" s="0" t="n">
        <v>2015</v>
      </c>
      <c r="L6727" s="0" t="n">
        <v>135</v>
      </c>
      <c r="M6727" s="0" t="n">
        <v>3</v>
      </c>
      <c r="N6727" s="0" t="n">
        <v>61410</v>
      </c>
      <c r="O6727" s="0" t="n">
        <v>1127</v>
      </c>
      <c r="P6727" s="346" t="n">
        <v>1</v>
      </c>
      <c r="Q6727" s="346" t="str">
        <f aca="false">N6727&amp;" "&amp;O6727</f>
        <v>61410 1127</v>
      </c>
      <c r="R6727" s="346" t="str">
        <f aca="false">N6727&amp;" "&amp;M6727&amp;" "&amp;O6727</f>
        <v>61410 3 1127</v>
      </c>
    </row>
    <row r="6728" customFormat="false" ht="11.25" hidden="false" customHeight="true" outlineLevel="0" collapsed="false">
      <c r="K6728" s="0" t="n">
        <v>2015</v>
      </c>
      <c r="L6728" s="0" t="n">
        <v>135</v>
      </c>
      <c r="M6728" s="0" t="n">
        <v>3</v>
      </c>
      <c r="N6728" s="0" t="n">
        <v>61410</v>
      </c>
      <c r="O6728" s="0" t="n">
        <v>1150</v>
      </c>
      <c r="P6728" s="346" t="n">
        <v>2</v>
      </c>
      <c r="Q6728" s="346" t="str">
        <f aca="false">N6728&amp;" "&amp;O6728</f>
        <v>61410 1150</v>
      </c>
      <c r="R6728" s="346" t="str">
        <f aca="false">N6728&amp;" "&amp;M6728&amp;" "&amp;O6728</f>
        <v>61410 3 1150</v>
      </c>
    </row>
    <row r="6729" customFormat="false" ht="11.25" hidden="false" customHeight="true" outlineLevel="0" collapsed="false">
      <c r="K6729" s="0" t="n">
        <v>2015</v>
      </c>
      <c r="L6729" s="0" t="n">
        <v>135</v>
      </c>
      <c r="M6729" s="0" t="n">
        <v>9</v>
      </c>
      <c r="N6729" s="0" t="n">
        <v>61100</v>
      </c>
      <c r="O6729" s="0" t="n">
        <v>1120</v>
      </c>
      <c r="P6729" s="346" t="n">
        <v>12</v>
      </c>
      <c r="Q6729" s="346" t="str">
        <f aca="false">N6729&amp;" "&amp;O6729</f>
        <v>61100 1120</v>
      </c>
      <c r="R6729" s="346" t="str">
        <f aca="false">N6729&amp;" "&amp;M6729&amp;" "&amp;O6729</f>
        <v>61100 9 1120</v>
      </c>
    </row>
    <row r="6730" customFormat="false" ht="11.25" hidden="false" customHeight="true" outlineLevel="0" collapsed="false">
      <c r="K6730" s="0" t="n">
        <v>2015</v>
      </c>
      <c r="L6730" s="0" t="n">
        <v>135</v>
      </c>
      <c r="M6730" s="0" t="n">
        <v>9</v>
      </c>
      <c r="N6730" s="0" t="n">
        <v>61100</v>
      </c>
      <c r="O6730" s="0" t="n">
        <v>1140</v>
      </c>
      <c r="P6730" s="346" t="n">
        <v>5.5</v>
      </c>
      <c r="Q6730" s="346" t="str">
        <f aca="false">N6730&amp;" "&amp;O6730</f>
        <v>61100 1140</v>
      </c>
      <c r="R6730" s="346" t="str">
        <f aca="false">N6730&amp;" "&amp;M6730&amp;" "&amp;O6730</f>
        <v>61100 9 1140</v>
      </c>
    </row>
    <row r="6731" customFormat="false" ht="11.25" hidden="false" customHeight="true" outlineLevel="0" collapsed="false">
      <c r="K6731" s="0" t="n">
        <v>2015</v>
      </c>
      <c r="L6731" s="0" t="n">
        <v>135</v>
      </c>
      <c r="M6731" s="0" t="n">
        <v>9</v>
      </c>
      <c r="N6731" s="0" t="n">
        <v>61100</v>
      </c>
      <c r="O6731" s="0" t="n">
        <v>1150</v>
      </c>
      <c r="P6731" s="346" t="n">
        <v>0.1</v>
      </c>
      <c r="Q6731" s="346" t="str">
        <f aca="false">N6731&amp;" "&amp;O6731</f>
        <v>61100 1150</v>
      </c>
      <c r="R6731" s="346" t="str">
        <f aca="false">N6731&amp;" "&amp;M6731&amp;" "&amp;O6731</f>
        <v>61100 9 1150</v>
      </c>
    </row>
    <row r="6732" customFormat="false" ht="11.25" hidden="false" customHeight="true" outlineLevel="0" collapsed="false">
      <c r="K6732" s="0" t="n">
        <v>2015</v>
      </c>
      <c r="L6732" s="0" t="n">
        <v>135</v>
      </c>
      <c r="M6732" s="0" t="n">
        <v>9</v>
      </c>
      <c r="N6732" s="0" t="n">
        <v>61100</v>
      </c>
      <c r="O6732" s="0" t="n">
        <v>1151</v>
      </c>
      <c r="P6732" s="346" t="n">
        <v>0.08</v>
      </c>
      <c r="Q6732" s="346" t="str">
        <f aca="false">N6732&amp;" "&amp;O6732</f>
        <v>61100 1151</v>
      </c>
      <c r="R6732" s="346" t="str">
        <f aca="false">N6732&amp;" "&amp;M6732&amp;" "&amp;O6732</f>
        <v>61100 9 1151</v>
      </c>
    </row>
    <row r="6733" customFormat="false" ht="11.25" hidden="false" customHeight="true" outlineLevel="0" collapsed="false">
      <c r="K6733" s="0" t="n">
        <v>2015</v>
      </c>
      <c r="L6733" s="0" t="n">
        <v>135</v>
      </c>
      <c r="M6733" s="0" t="n">
        <v>9</v>
      </c>
      <c r="N6733" s="0" t="n">
        <v>61100</v>
      </c>
      <c r="O6733" s="0" t="n">
        <v>1520</v>
      </c>
      <c r="P6733" s="346" t="n">
        <v>0.1</v>
      </c>
      <c r="Q6733" s="346" t="str">
        <f aca="false">N6733&amp;" "&amp;O6733</f>
        <v>61100 1520</v>
      </c>
      <c r="R6733" s="346" t="str">
        <f aca="false">N6733&amp;" "&amp;M6733&amp;" "&amp;O6733</f>
        <v>61100 9 1520</v>
      </c>
    </row>
    <row r="6734" customFormat="false" ht="11.25" hidden="false" customHeight="true" outlineLevel="0" collapsed="false">
      <c r="K6734" s="0" t="n">
        <v>2015</v>
      </c>
      <c r="L6734" s="0" t="n">
        <v>135</v>
      </c>
      <c r="M6734" s="0" t="n">
        <v>9</v>
      </c>
      <c r="N6734" s="0" t="n">
        <v>62100</v>
      </c>
      <c r="O6734" s="0" t="n">
        <v>1110</v>
      </c>
      <c r="P6734" s="346" t="n">
        <v>2</v>
      </c>
      <c r="Q6734" s="346" t="str">
        <f aca="false">N6734&amp;" "&amp;O6734</f>
        <v>62100 1110</v>
      </c>
      <c r="R6734" s="346" t="str">
        <f aca="false">N6734&amp;" "&amp;M6734&amp;" "&amp;O6734</f>
        <v>62100 9 1110</v>
      </c>
    </row>
    <row r="6735" customFormat="false" ht="11.25" hidden="false" customHeight="true" outlineLevel="0" collapsed="false">
      <c r="K6735" s="0" t="n">
        <v>2015</v>
      </c>
      <c r="L6735" s="0" t="n">
        <v>135</v>
      </c>
      <c r="M6735" s="0" t="n">
        <v>9</v>
      </c>
      <c r="N6735" s="0" t="n">
        <v>62100</v>
      </c>
      <c r="O6735" s="0" t="n">
        <v>1111</v>
      </c>
      <c r="P6735" s="346" t="n">
        <v>7</v>
      </c>
      <c r="Q6735" s="346" t="str">
        <f aca="false">N6735&amp;" "&amp;O6735</f>
        <v>62100 1111</v>
      </c>
      <c r="R6735" s="346" t="str">
        <f aca="false">N6735&amp;" "&amp;M6735&amp;" "&amp;O6735</f>
        <v>62100 9 1111</v>
      </c>
    </row>
    <row r="6736" customFormat="false" ht="11.25" hidden="false" customHeight="true" outlineLevel="0" collapsed="false">
      <c r="K6736" s="0" t="n">
        <v>2015</v>
      </c>
      <c r="L6736" s="0" t="n">
        <v>135</v>
      </c>
      <c r="M6736" s="0" t="n">
        <v>9</v>
      </c>
      <c r="N6736" s="0" t="n">
        <v>62100</v>
      </c>
      <c r="O6736" s="0" t="n">
        <v>1112</v>
      </c>
      <c r="P6736" s="346" t="n">
        <v>1</v>
      </c>
      <c r="Q6736" s="346" t="str">
        <f aca="false">N6736&amp;" "&amp;O6736</f>
        <v>62100 1112</v>
      </c>
      <c r="R6736" s="346" t="str">
        <f aca="false">N6736&amp;" "&amp;M6736&amp;" "&amp;O6736</f>
        <v>62100 9 1112</v>
      </c>
    </row>
    <row r="6737" customFormat="false" ht="11.25" hidden="false" customHeight="true" outlineLevel="0" collapsed="false">
      <c r="K6737" s="0" t="n">
        <v>2015</v>
      </c>
      <c r="L6737" s="0" t="n">
        <v>135</v>
      </c>
      <c r="M6737" s="0" t="n">
        <v>9</v>
      </c>
      <c r="N6737" s="0" t="n">
        <v>62100</v>
      </c>
      <c r="O6737" s="0" t="n">
        <v>1150</v>
      </c>
      <c r="P6737" s="346" t="n">
        <v>4.5</v>
      </c>
      <c r="Q6737" s="346" t="str">
        <f aca="false">N6737&amp;" "&amp;O6737</f>
        <v>62100 1150</v>
      </c>
      <c r="R6737" s="346" t="str">
        <f aca="false">N6737&amp;" "&amp;M6737&amp;" "&amp;O6737</f>
        <v>62100 9 1150</v>
      </c>
    </row>
    <row r="6738" customFormat="false" ht="11.25" hidden="false" customHeight="true" outlineLevel="0" collapsed="false">
      <c r="K6738" s="0" t="n">
        <v>2015</v>
      </c>
      <c r="L6738" s="0" t="n">
        <v>135</v>
      </c>
      <c r="M6738" s="0" t="n">
        <v>9</v>
      </c>
      <c r="N6738" s="0" t="n">
        <v>62200</v>
      </c>
      <c r="O6738" s="0" t="n">
        <v>1131</v>
      </c>
      <c r="P6738" s="346" t="n">
        <v>3.5</v>
      </c>
      <c r="Q6738" s="346" t="str">
        <f aca="false">N6738&amp;" "&amp;O6738</f>
        <v>62200 1131</v>
      </c>
      <c r="R6738" s="346" t="str">
        <f aca="false">N6738&amp;" "&amp;M6738&amp;" "&amp;O6738</f>
        <v>62200 9 1131</v>
      </c>
    </row>
    <row r="6739" customFormat="false" ht="11.25" hidden="false" customHeight="true" outlineLevel="0" collapsed="false">
      <c r="K6739" s="0" t="n">
        <v>2015</v>
      </c>
      <c r="L6739" s="0" t="n">
        <v>135</v>
      </c>
      <c r="M6739" s="0" t="n">
        <v>9</v>
      </c>
      <c r="N6739" s="0" t="n">
        <v>63000</v>
      </c>
      <c r="O6739" s="0" t="n">
        <v>1110</v>
      </c>
      <c r="P6739" s="346" t="n">
        <v>0.5</v>
      </c>
      <c r="Q6739" s="346" t="str">
        <f aca="false">N6739&amp;" "&amp;O6739</f>
        <v>63000 1110</v>
      </c>
      <c r="R6739" s="346" t="str">
        <f aca="false">N6739&amp;" "&amp;M6739&amp;" "&amp;O6739</f>
        <v>63000 9 1110</v>
      </c>
    </row>
    <row r="6740" customFormat="false" ht="11.25" hidden="false" customHeight="true" outlineLevel="0" collapsed="false">
      <c r="K6740" s="0" t="n">
        <v>2015</v>
      </c>
      <c r="L6740" s="0" t="n">
        <v>135</v>
      </c>
      <c r="M6740" s="0" t="n">
        <v>9</v>
      </c>
      <c r="N6740" s="0" t="n">
        <v>63000</v>
      </c>
      <c r="O6740" s="0" t="n">
        <v>1140</v>
      </c>
      <c r="P6740" s="346" t="n">
        <v>0.5</v>
      </c>
      <c r="Q6740" s="346" t="str">
        <f aca="false">N6740&amp;" "&amp;O6740</f>
        <v>63000 1140</v>
      </c>
      <c r="R6740" s="346" t="str">
        <f aca="false">N6740&amp;" "&amp;M6740&amp;" "&amp;O6740</f>
        <v>63000 9 1140</v>
      </c>
    </row>
    <row r="6741" customFormat="false" ht="11.25" hidden="false" customHeight="true" outlineLevel="0" collapsed="false">
      <c r="K6741" s="0" t="n">
        <v>2015</v>
      </c>
      <c r="L6741" s="0" t="n">
        <v>135</v>
      </c>
      <c r="M6741" s="0" t="n">
        <v>9</v>
      </c>
      <c r="N6741" s="0" t="n">
        <v>63000</v>
      </c>
      <c r="O6741" s="0" t="n">
        <v>1170</v>
      </c>
      <c r="P6741" s="346" t="n">
        <v>12</v>
      </c>
      <c r="Q6741" s="346" t="str">
        <f aca="false">N6741&amp;" "&amp;O6741</f>
        <v>63000 1170</v>
      </c>
      <c r="R6741" s="346" t="str">
        <f aca="false">N6741&amp;" "&amp;M6741&amp;" "&amp;O6741</f>
        <v>63000 9 1170</v>
      </c>
    </row>
    <row r="6742" customFormat="false" ht="11.25" hidden="false" customHeight="true" outlineLevel="0" collapsed="false">
      <c r="K6742" s="0" t="n">
        <v>2015</v>
      </c>
      <c r="L6742" s="0" t="n">
        <v>135</v>
      </c>
      <c r="M6742" s="0" t="n">
        <v>9</v>
      </c>
      <c r="N6742" s="0" t="n">
        <v>64000</v>
      </c>
      <c r="O6742" s="0" t="n">
        <v>1160</v>
      </c>
      <c r="P6742" s="346" t="n">
        <v>4</v>
      </c>
      <c r="Q6742" s="346" t="str">
        <f aca="false">N6742&amp;" "&amp;O6742</f>
        <v>64000 1160</v>
      </c>
      <c r="R6742" s="346" t="str">
        <f aca="false">N6742&amp;" "&amp;M6742&amp;" "&amp;O6742</f>
        <v>64000 9 1160</v>
      </c>
    </row>
    <row r="6743" customFormat="false" ht="11.25" hidden="false" customHeight="true" outlineLevel="0" collapsed="false">
      <c r="K6743" s="0" t="n">
        <v>2015</v>
      </c>
      <c r="L6743" s="0" t="n">
        <v>135</v>
      </c>
      <c r="M6743" s="0" t="n">
        <v>9</v>
      </c>
      <c r="N6743" s="0" t="n">
        <v>64000</v>
      </c>
      <c r="O6743" s="0" t="n">
        <v>1180</v>
      </c>
      <c r="P6743" s="346" t="n">
        <v>1</v>
      </c>
      <c r="Q6743" s="346" t="str">
        <f aca="false">N6743&amp;" "&amp;O6743</f>
        <v>64000 1180</v>
      </c>
      <c r="R6743" s="346" t="str">
        <f aca="false">N6743&amp;" "&amp;M6743&amp;" "&amp;O6743</f>
        <v>64000 9 1180</v>
      </c>
    </row>
    <row r="6744" customFormat="false" ht="11.25" hidden="false" customHeight="true" outlineLevel="0" collapsed="false">
      <c r="K6744" s="0" t="n">
        <v>2015</v>
      </c>
      <c r="L6744" s="0" t="n">
        <v>135</v>
      </c>
      <c r="M6744" s="0" t="n">
        <v>9</v>
      </c>
      <c r="N6744" s="0" t="n">
        <v>64000</v>
      </c>
      <c r="O6744" s="0" t="n">
        <v>1190</v>
      </c>
      <c r="P6744" s="346" t="n">
        <v>9</v>
      </c>
      <c r="Q6744" s="346" t="str">
        <f aca="false">N6744&amp;" "&amp;O6744</f>
        <v>64000 1190</v>
      </c>
      <c r="R6744" s="346" t="str">
        <f aca="false">N6744&amp;" "&amp;M6744&amp;" "&amp;O6744</f>
        <v>64000 9 1190</v>
      </c>
    </row>
    <row r="6745" customFormat="false" ht="11.25" hidden="false" customHeight="true" outlineLevel="0" collapsed="false">
      <c r="K6745" s="0" t="n">
        <v>2015</v>
      </c>
      <c r="L6745" s="0" t="n">
        <v>135</v>
      </c>
      <c r="M6745" s="0" t="n">
        <v>9</v>
      </c>
      <c r="N6745" s="0" t="n">
        <v>65000</v>
      </c>
      <c r="O6745" s="0" t="n">
        <v>1110</v>
      </c>
      <c r="P6745" s="346" t="n">
        <v>0.5</v>
      </c>
      <c r="Q6745" s="346" t="str">
        <f aca="false">N6745&amp;" "&amp;O6745</f>
        <v>65000 1110</v>
      </c>
      <c r="R6745" s="346" t="str">
        <f aca="false">N6745&amp;" "&amp;M6745&amp;" "&amp;O6745</f>
        <v>65000 9 1110</v>
      </c>
    </row>
    <row r="6746" customFormat="false" ht="11.25" hidden="false" customHeight="true" outlineLevel="0" collapsed="false">
      <c r="K6746" s="0" t="n">
        <v>2015</v>
      </c>
      <c r="L6746" s="0" t="n">
        <v>135</v>
      </c>
      <c r="M6746" s="0" t="n">
        <v>9</v>
      </c>
      <c r="N6746" s="0" t="n">
        <v>65000</v>
      </c>
      <c r="O6746" s="0" t="n">
        <v>1150</v>
      </c>
      <c r="P6746" s="346" t="n">
        <v>0.5</v>
      </c>
      <c r="Q6746" s="346" t="str">
        <f aca="false">N6746&amp;" "&amp;O6746</f>
        <v>65000 1150</v>
      </c>
      <c r="R6746" s="346" t="str">
        <f aca="false">N6746&amp;" "&amp;M6746&amp;" "&amp;O6746</f>
        <v>65000 9 1150</v>
      </c>
    </row>
    <row r="6747" customFormat="false" ht="11.25" hidden="false" customHeight="true" outlineLevel="0" collapsed="false">
      <c r="K6747" s="0" t="n">
        <v>2015</v>
      </c>
      <c r="L6747" s="0" t="n">
        <v>135</v>
      </c>
      <c r="M6747" s="0" t="n">
        <v>9</v>
      </c>
      <c r="N6747" s="0" t="n">
        <v>65000</v>
      </c>
      <c r="O6747" s="0" t="n">
        <v>1190</v>
      </c>
      <c r="P6747" s="346" t="n">
        <v>11.07</v>
      </c>
      <c r="Q6747" s="346" t="str">
        <f aca="false">N6747&amp;" "&amp;O6747</f>
        <v>65000 1190</v>
      </c>
      <c r="R6747" s="346" t="str">
        <f aca="false">N6747&amp;" "&amp;M6747&amp;" "&amp;O6747</f>
        <v>65000 9 1190</v>
      </c>
    </row>
    <row r="6748" customFormat="false" ht="11.25" hidden="false" customHeight="true" outlineLevel="0" collapsed="false">
      <c r="K6748" s="0" t="n">
        <v>2015</v>
      </c>
      <c r="L6748" s="0" t="n">
        <v>135</v>
      </c>
      <c r="M6748" s="0" t="n">
        <v>9</v>
      </c>
      <c r="N6748" s="0" t="n">
        <v>68000</v>
      </c>
      <c r="O6748" s="0" t="n">
        <v>1110</v>
      </c>
      <c r="P6748" s="346" t="n">
        <v>1</v>
      </c>
      <c r="Q6748" s="346" t="str">
        <f aca="false">N6748&amp;" "&amp;O6748</f>
        <v>68000 1110</v>
      </c>
      <c r="R6748" s="346" t="str">
        <f aca="false">N6748&amp;" "&amp;M6748&amp;" "&amp;O6748</f>
        <v>68000 9 1110</v>
      </c>
    </row>
    <row r="6749" customFormat="false" ht="11.25" hidden="false" customHeight="true" outlineLevel="0" collapsed="false">
      <c r="K6749" s="0" t="n">
        <v>2015</v>
      </c>
      <c r="L6749" s="0" t="n">
        <v>135</v>
      </c>
      <c r="M6749" s="0" t="n">
        <v>9</v>
      </c>
      <c r="N6749" s="0" t="n">
        <v>68000</v>
      </c>
      <c r="O6749" s="0" t="n">
        <v>1120</v>
      </c>
      <c r="P6749" s="346" t="n">
        <v>2.5</v>
      </c>
      <c r="Q6749" s="346" t="str">
        <f aca="false">N6749&amp;" "&amp;O6749</f>
        <v>68000 1120</v>
      </c>
      <c r="R6749" s="346" t="str">
        <f aca="false">N6749&amp;" "&amp;M6749&amp;" "&amp;O6749</f>
        <v>68000 9 1120</v>
      </c>
    </row>
    <row r="6750" customFormat="false" ht="11.25" hidden="false" customHeight="true" outlineLevel="0" collapsed="false">
      <c r="K6750" s="0" t="n">
        <v>2015</v>
      </c>
      <c r="L6750" s="0" t="n">
        <v>135</v>
      </c>
      <c r="M6750" s="0" t="n">
        <v>9</v>
      </c>
      <c r="N6750" s="0" t="n">
        <v>68000</v>
      </c>
      <c r="O6750" s="0" t="n">
        <v>1141</v>
      </c>
      <c r="P6750" s="346" t="n">
        <v>2.5</v>
      </c>
      <c r="Q6750" s="346" t="str">
        <f aca="false">N6750&amp;" "&amp;O6750</f>
        <v>68000 1141</v>
      </c>
      <c r="R6750" s="346" t="str">
        <f aca="false">N6750&amp;" "&amp;M6750&amp;" "&amp;O6750</f>
        <v>68000 9 1141</v>
      </c>
    </row>
    <row r="6751" customFormat="false" ht="11.25" hidden="false" customHeight="true" outlineLevel="0" collapsed="false">
      <c r="K6751" s="0" t="n">
        <v>2015</v>
      </c>
      <c r="L6751" s="0" t="n">
        <v>136</v>
      </c>
      <c r="M6751" s="0" t="n">
        <v>9</v>
      </c>
      <c r="N6751" s="0" t="n">
        <v>62100</v>
      </c>
      <c r="O6751" s="0" t="n">
        <v>1150</v>
      </c>
      <c r="P6751" s="346" t="n">
        <v>42.5</v>
      </c>
      <c r="Q6751" s="346" t="str">
        <f aca="false">N6751&amp;" "&amp;O6751</f>
        <v>62100 1150</v>
      </c>
      <c r="R6751" s="346" t="str">
        <f aca="false">N6751&amp;" "&amp;M6751&amp;" "&amp;O6751</f>
        <v>62100 9 1150</v>
      </c>
    </row>
    <row r="6752" customFormat="false" ht="11.25" hidden="false" customHeight="true" outlineLevel="0" collapsed="false">
      <c r="K6752" s="0" t="n">
        <v>2015</v>
      </c>
      <c r="L6752" s="0" t="n">
        <v>136</v>
      </c>
      <c r="M6752" s="0" t="n">
        <v>9</v>
      </c>
      <c r="N6752" s="0" t="n">
        <v>62200</v>
      </c>
      <c r="O6752" s="0" t="n">
        <v>1131</v>
      </c>
      <c r="P6752" s="346" t="n">
        <v>49</v>
      </c>
      <c r="Q6752" s="346" t="str">
        <f aca="false">N6752&amp;" "&amp;O6752</f>
        <v>62200 1131</v>
      </c>
      <c r="R6752" s="346" t="str">
        <f aca="false">N6752&amp;" "&amp;M6752&amp;" "&amp;O6752</f>
        <v>62200 9 1131</v>
      </c>
    </row>
    <row r="6753" customFormat="false" ht="11.25" hidden="false" customHeight="true" outlineLevel="0" collapsed="false">
      <c r="K6753" s="0" t="n">
        <v>2015</v>
      </c>
      <c r="L6753" s="0" t="n">
        <v>136</v>
      </c>
      <c r="M6753" s="0" t="n">
        <v>2</v>
      </c>
      <c r="N6753" s="0" t="n">
        <v>61100</v>
      </c>
      <c r="O6753" s="0" t="n">
        <v>1120</v>
      </c>
      <c r="P6753" s="346" t="n">
        <v>1629.61</v>
      </c>
      <c r="Q6753" s="346" t="str">
        <f aca="false">N6753&amp;" "&amp;O6753</f>
        <v>61100 1120</v>
      </c>
      <c r="R6753" s="346" t="str">
        <f aca="false">N6753&amp;" "&amp;M6753&amp;" "&amp;O6753</f>
        <v>61100 2 1120</v>
      </c>
    </row>
    <row r="6754" customFormat="false" ht="11.25" hidden="false" customHeight="true" outlineLevel="0" collapsed="false">
      <c r="K6754" s="0" t="n">
        <v>2015</v>
      </c>
      <c r="L6754" s="0" t="n">
        <v>136</v>
      </c>
      <c r="M6754" s="0" t="n">
        <v>2</v>
      </c>
      <c r="N6754" s="0" t="n">
        <v>61100</v>
      </c>
      <c r="O6754" s="0" t="n">
        <v>1151</v>
      </c>
      <c r="P6754" s="346" t="n">
        <v>645.57</v>
      </c>
      <c r="Q6754" s="346" t="str">
        <f aca="false">N6754&amp;" "&amp;O6754</f>
        <v>61100 1151</v>
      </c>
      <c r="R6754" s="346" t="str">
        <f aca="false">N6754&amp;" "&amp;M6754&amp;" "&amp;O6754</f>
        <v>61100 2 1151</v>
      </c>
    </row>
    <row r="6755" customFormat="false" ht="11.25" hidden="false" customHeight="true" outlineLevel="0" collapsed="false">
      <c r="K6755" s="0" t="n">
        <v>2015</v>
      </c>
      <c r="L6755" s="0" t="n">
        <v>136</v>
      </c>
      <c r="M6755" s="0" t="n">
        <v>2</v>
      </c>
      <c r="N6755" s="0" t="n">
        <v>61100</v>
      </c>
      <c r="O6755" s="0" t="n">
        <v>1520</v>
      </c>
      <c r="P6755" s="346" t="n">
        <v>183.98</v>
      </c>
      <c r="Q6755" s="346" t="str">
        <f aca="false">N6755&amp;" "&amp;O6755</f>
        <v>61100 1520</v>
      </c>
      <c r="R6755" s="346" t="str">
        <f aca="false">N6755&amp;" "&amp;M6755&amp;" "&amp;O6755</f>
        <v>61100 2 1520</v>
      </c>
    </row>
    <row r="6756" customFormat="false" ht="11.25" hidden="false" customHeight="true" outlineLevel="0" collapsed="false">
      <c r="K6756" s="0" t="n">
        <v>2015</v>
      </c>
      <c r="L6756" s="0" t="n">
        <v>136</v>
      </c>
      <c r="M6756" s="0" t="n">
        <v>2</v>
      </c>
      <c r="N6756" s="0" t="n">
        <v>61210</v>
      </c>
      <c r="O6756" s="0" t="n">
        <v>1120</v>
      </c>
      <c r="P6756" s="346" t="n">
        <v>55.1</v>
      </c>
      <c r="Q6756" s="346" t="str">
        <f aca="false">N6756&amp;" "&amp;O6756</f>
        <v>61210 1120</v>
      </c>
      <c r="R6756" s="346" t="str">
        <f aca="false">N6756&amp;" "&amp;M6756&amp;" "&amp;O6756</f>
        <v>61210 2 1120</v>
      </c>
    </row>
    <row r="6757" customFormat="false" ht="11.25" hidden="false" customHeight="true" outlineLevel="0" collapsed="false">
      <c r="K6757" s="0" t="n">
        <v>2015</v>
      </c>
      <c r="L6757" s="0" t="n">
        <v>136</v>
      </c>
      <c r="M6757" s="0" t="n">
        <v>2</v>
      </c>
      <c r="N6757" s="0" t="n">
        <v>61220</v>
      </c>
      <c r="O6757" s="0" t="n">
        <v>1130</v>
      </c>
      <c r="P6757" s="346" t="n">
        <v>9.34</v>
      </c>
      <c r="Q6757" s="346" t="str">
        <f aca="false">N6757&amp;" "&amp;O6757</f>
        <v>61220 1130</v>
      </c>
      <c r="R6757" s="346" t="str">
        <f aca="false">N6757&amp;" "&amp;M6757&amp;" "&amp;O6757</f>
        <v>61220 2 1130</v>
      </c>
    </row>
    <row r="6758" customFormat="false" ht="11.25" hidden="false" customHeight="true" outlineLevel="0" collapsed="false">
      <c r="K6758" s="0" t="n">
        <v>2015</v>
      </c>
      <c r="L6758" s="0" t="n">
        <v>136</v>
      </c>
      <c r="M6758" s="0" t="n">
        <v>2</v>
      </c>
      <c r="N6758" s="0" t="n">
        <v>61220</v>
      </c>
      <c r="O6758" s="0" t="n">
        <v>1150</v>
      </c>
      <c r="P6758" s="346" t="n">
        <v>0.5</v>
      </c>
      <c r="Q6758" s="346" t="str">
        <f aca="false">N6758&amp;" "&amp;O6758</f>
        <v>61220 1150</v>
      </c>
      <c r="R6758" s="346" t="str">
        <f aca="false">N6758&amp;" "&amp;M6758&amp;" "&amp;O6758</f>
        <v>61220 2 1150</v>
      </c>
    </row>
    <row r="6759" customFormat="false" ht="11.25" hidden="false" customHeight="true" outlineLevel="0" collapsed="false">
      <c r="K6759" s="0" t="n">
        <v>2015</v>
      </c>
      <c r="L6759" s="0" t="n">
        <v>136</v>
      </c>
      <c r="M6759" s="0" t="n">
        <v>2</v>
      </c>
      <c r="N6759" s="0" t="n">
        <v>61230</v>
      </c>
      <c r="O6759" s="0" t="n">
        <v>1120</v>
      </c>
      <c r="P6759" s="346" t="n">
        <v>10.86</v>
      </c>
      <c r="Q6759" s="346" t="str">
        <f aca="false">N6759&amp;" "&amp;O6759</f>
        <v>61230 1120</v>
      </c>
      <c r="R6759" s="346" t="str">
        <f aca="false">N6759&amp;" "&amp;M6759&amp;" "&amp;O6759</f>
        <v>61230 2 1120</v>
      </c>
    </row>
    <row r="6760" customFormat="false" ht="11.25" hidden="false" customHeight="true" outlineLevel="0" collapsed="false">
      <c r="K6760" s="0" t="n">
        <v>2015</v>
      </c>
      <c r="L6760" s="0" t="n">
        <v>136</v>
      </c>
      <c r="M6760" s="0" t="n">
        <v>2</v>
      </c>
      <c r="N6760" s="0" t="n">
        <v>61310</v>
      </c>
      <c r="O6760" s="0" t="n">
        <v>1110</v>
      </c>
      <c r="P6760" s="346" t="n">
        <v>3.67</v>
      </c>
      <c r="Q6760" s="346" t="str">
        <f aca="false">N6760&amp;" "&amp;O6760</f>
        <v>61310 1110</v>
      </c>
      <c r="R6760" s="346" t="str">
        <f aca="false">N6760&amp;" "&amp;M6760&amp;" "&amp;O6760</f>
        <v>61310 2 1110</v>
      </c>
    </row>
    <row r="6761" customFormat="false" ht="11.25" hidden="false" customHeight="true" outlineLevel="0" collapsed="false">
      <c r="K6761" s="0" t="n">
        <v>2015</v>
      </c>
      <c r="L6761" s="0" t="n">
        <v>136</v>
      </c>
      <c r="M6761" s="0" t="n">
        <v>9</v>
      </c>
      <c r="N6761" s="0" t="n">
        <v>62200</v>
      </c>
      <c r="O6761" s="0" t="n">
        <v>1132</v>
      </c>
      <c r="P6761" s="346" t="n">
        <v>19</v>
      </c>
      <c r="Q6761" s="346" t="str">
        <f aca="false">N6761&amp;" "&amp;O6761</f>
        <v>62200 1132</v>
      </c>
      <c r="R6761" s="346" t="str">
        <f aca="false">N6761&amp;" "&amp;M6761&amp;" "&amp;O6761</f>
        <v>62200 9 1132</v>
      </c>
    </row>
    <row r="6762" customFormat="false" ht="11.25" hidden="false" customHeight="true" outlineLevel="0" collapsed="false">
      <c r="K6762" s="0" t="n">
        <v>2015</v>
      </c>
      <c r="L6762" s="0" t="n">
        <v>136</v>
      </c>
      <c r="M6762" s="0" t="n">
        <v>9</v>
      </c>
      <c r="N6762" s="0" t="n">
        <v>62200</v>
      </c>
      <c r="O6762" s="0" t="n">
        <v>1150</v>
      </c>
      <c r="P6762" s="346" t="n">
        <v>27.66</v>
      </c>
      <c r="Q6762" s="346" t="str">
        <f aca="false">N6762&amp;" "&amp;O6762</f>
        <v>62200 1150</v>
      </c>
      <c r="R6762" s="346" t="str">
        <f aca="false">N6762&amp;" "&amp;M6762&amp;" "&amp;O6762</f>
        <v>62200 9 1150</v>
      </c>
    </row>
    <row r="6763" customFormat="false" ht="11.25" hidden="false" customHeight="true" outlineLevel="0" collapsed="false">
      <c r="K6763" s="0" t="n">
        <v>2015</v>
      </c>
      <c r="L6763" s="0" t="n">
        <v>136</v>
      </c>
      <c r="M6763" s="0" t="n">
        <v>9</v>
      </c>
      <c r="N6763" s="0" t="n">
        <v>63000</v>
      </c>
      <c r="O6763" s="0" t="n">
        <v>1110</v>
      </c>
      <c r="P6763" s="346" t="n">
        <v>7</v>
      </c>
      <c r="Q6763" s="346" t="str">
        <f aca="false">N6763&amp;" "&amp;O6763</f>
        <v>63000 1110</v>
      </c>
      <c r="R6763" s="346" t="str">
        <f aca="false">N6763&amp;" "&amp;M6763&amp;" "&amp;O6763</f>
        <v>63000 9 1110</v>
      </c>
    </row>
    <row r="6764" customFormat="false" ht="11.25" hidden="false" customHeight="true" outlineLevel="0" collapsed="false">
      <c r="K6764" s="0" t="n">
        <v>2015</v>
      </c>
      <c r="L6764" s="0" t="n">
        <v>136</v>
      </c>
      <c r="M6764" s="0" t="n">
        <v>9</v>
      </c>
      <c r="N6764" s="0" t="n">
        <v>63000</v>
      </c>
      <c r="O6764" s="0" t="n">
        <v>1150</v>
      </c>
      <c r="P6764" s="346" t="n">
        <v>13</v>
      </c>
      <c r="Q6764" s="346" t="str">
        <f aca="false">N6764&amp;" "&amp;O6764</f>
        <v>63000 1150</v>
      </c>
      <c r="R6764" s="346" t="str">
        <f aca="false">N6764&amp;" "&amp;M6764&amp;" "&amp;O6764</f>
        <v>63000 9 1150</v>
      </c>
    </row>
    <row r="6765" customFormat="false" ht="11.25" hidden="false" customHeight="true" outlineLevel="0" collapsed="false">
      <c r="K6765" s="0" t="n">
        <v>2015</v>
      </c>
      <c r="L6765" s="0" t="n">
        <v>136</v>
      </c>
      <c r="M6765" s="0" t="n">
        <v>9</v>
      </c>
      <c r="N6765" s="0" t="n">
        <v>63000</v>
      </c>
      <c r="O6765" s="0" t="n">
        <v>1170</v>
      </c>
      <c r="P6765" s="346" t="n">
        <v>611.41</v>
      </c>
      <c r="Q6765" s="346" t="str">
        <f aca="false">N6765&amp;" "&amp;O6765</f>
        <v>63000 1170</v>
      </c>
      <c r="R6765" s="346" t="str">
        <f aca="false">N6765&amp;" "&amp;M6765&amp;" "&amp;O6765</f>
        <v>63000 9 1170</v>
      </c>
    </row>
    <row r="6766" customFormat="false" ht="11.25" hidden="false" customHeight="true" outlineLevel="0" collapsed="false">
      <c r="K6766" s="0" t="n">
        <v>2015</v>
      </c>
      <c r="L6766" s="0" t="n">
        <v>136</v>
      </c>
      <c r="M6766" s="0" t="n">
        <v>9</v>
      </c>
      <c r="N6766" s="0" t="n">
        <v>63000</v>
      </c>
      <c r="O6766" s="0" t="n">
        <v>1190</v>
      </c>
      <c r="P6766" s="346" t="n">
        <v>89.19</v>
      </c>
      <c r="Q6766" s="346" t="str">
        <f aca="false">N6766&amp;" "&amp;O6766</f>
        <v>63000 1190</v>
      </c>
      <c r="R6766" s="346" t="str">
        <f aca="false">N6766&amp;" "&amp;M6766&amp;" "&amp;O6766</f>
        <v>63000 9 1190</v>
      </c>
    </row>
    <row r="6767" customFormat="false" ht="11.25" hidden="false" customHeight="true" outlineLevel="0" collapsed="false">
      <c r="K6767" s="0" t="n">
        <v>2015</v>
      </c>
      <c r="L6767" s="0" t="n">
        <v>136</v>
      </c>
      <c r="M6767" s="0" t="n">
        <v>9</v>
      </c>
      <c r="N6767" s="0" t="n">
        <v>64000</v>
      </c>
      <c r="O6767" s="0" t="n">
        <v>1110</v>
      </c>
      <c r="P6767" s="346" t="n">
        <v>3</v>
      </c>
      <c r="Q6767" s="346" t="str">
        <f aca="false">N6767&amp;" "&amp;O6767</f>
        <v>64000 1110</v>
      </c>
      <c r="R6767" s="346" t="str">
        <f aca="false">N6767&amp;" "&amp;M6767&amp;" "&amp;O6767</f>
        <v>64000 9 1110</v>
      </c>
    </row>
    <row r="6768" customFormat="false" ht="11.25" hidden="false" customHeight="true" outlineLevel="0" collapsed="false">
      <c r="K6768" s="0" t="n">
        <v>2015</v>
      </c>
      <c r="L6768" s="0" t="n">
        <v>136</v>
      </c>
      <c r="M6768" s="0" t="n">
        <v>9</v>
      </c>
      <c r="N6768" s="0" t="n">
        <v>64000</v>
      </c>
      <c r="O6768" s="0" t="n">
        <v>1130</v>
      </c>
      <c r="P6768" s="346" t="n">
        <v>7</v>
      </c>
      <c r="Q6768" s="346" t="str">
        <f aca="false">N6768&amp;" "&amp;O6768</f>
        <v>64000 1130</v>
      </c>
      <c r="R6768" s="346" t="str">
        <f aca="false">N6768&amp;" "&amp;M6768&amp;" "&amp;O6768</f>
        <v>64000 9 1130</v>
      </c>
    </row>
    <row r="6769" customFormat="false" ht="11.25" hidden="false" customHeight="true" outlineLevel="0" collapsed="false">
      <c r="K6769" s="0" t="n">
        <v>2015</v>
      </c>
      <c r="L6769" s="0" t="n">
        <v>136</v>
      </c>
      <c r="M6769" s="0" t="n">
        <v>9</v>
      </c>
      <c r="N6769" s="0" t="n">
        <v>64000</v>
      </c>
      <c r="O6769" s="0" t="n">
        <v>1142</v>
      </c>
      <c r="P6769" s="346" t="n">
        <v>81</v>
      </c>
      <c r="Q6769" s="346" t="str">
        <f aca="false">N6769&amp;" "&amp;O6769</f>
        <v>64000 1142</v>
      </c>
      <c r="R6769" s="346" t="str">
        <f aca="false">N6769&amp;" "&amp;M6769&amp;" "&amp;O6769</f>
        <v>64000 9 1142</v>
      </c>
    </row>
    <row r="6770" customFormat="false" ht="11.25" hidden="false" customHeight="true" outlineLevel="0" collapsed="false">
      <c r="K6770" s="0" t="n">
        <v>2015</v>
      </c>
      <c r="L6770" s="0" t="n">
        <v>136</v>
      </c>
      <c r="M6770" s="0" t="n">
        <v>9</v>
      </c>
      <c r="N6770" s="0" t="n">
        <v>64000</v>
      </c>
      <c r="O6770" s="0" t="n">
        <v>1150</v>
      </c>
      <c r="P6770" s="346" t="n">
        <v>12</v>
      </c>
      <c r="Q6770" s="346" t="str">
        <f aca="false">N6770&amp;" "&amp;O6770</f>
        <v>64000 1150</v>
      </c>
      <c r="R6770" s="346" t="str">
        <f aca="false">N6770&amp;" "&amp;M6770&amp;" "&amp;O6770</f>
        <v>64000 9 1150</v>
      </c>
    </row>
    <row r="6771" customFormat="false" ht="11.25" hidden="false" customHeight="true" outlineLevel="0" collapsed="false">
      <c r="K6771" s="0" t="n">
        <v>2015</v>
      </c>
      <c r="L6771" s="0" t="n">
        <v>136</v>
      </c>
      <c r="M6771" s="0" t="n">
        <v>9</v>
      </c>
      <c r="N6771" s="0" t="n">
        <v>64000</v>
      </c>
      <c r="O6771" s="0" t="n">
        <v>1160</v>
      </c>
      <c r="P6771" s="346" t="n">
        <v>73.8</v>
      </c>
      <c r="Q6771" s="346" t="str">
        <f aca="false">N6771&amp;" "&amp;O6771</f>
        <v>64000 1160</v>
      </c>
      <c r="R6771" s="346" t="str">
        <f aca="false">N6771&amp;" "&amp;M6771&amp;" "&amp;O6771</f>
        <v>64000 9 1160</v>
      </c>
    </row>
    <row r="6772" customFormat="false" ht="11.25" hidden="false" customHeight="true" outlineLevel="0" collapsed="false">
      <c r="K6772" s="0" t="n">
        <v>2015</v>
      </c>
      <c r="L6772" s="0" t="n">
        <v>136</v>
      </c>
      <c r="M6772" s="0" t="n">
        <v>9</v>
      </c>
      <c r="N6772" s="0" t="n">
        <v>64000</v>
      </c>
      <c r="O6772" s="0" t="n">
        <v>1180</v>
      </c>
      <c r="P6772" s="346" t="n">
        <v>17.92</v>
      </c>
      <c r="Q6772" s="346" t="str">
        <f aca="false">N6772&amp;" "&amp;O6772</f>
        <v>64000 1180</v>
      </c>
      <c r="R6772" s="346" t="str">
        <f aca="false">N6772&amp;" "&amp;M6772&amp;" "&amp;O6772</f>
        <v>64000 9 1180</v>
      </c>
    </row>
    <row r="6773" customFormat="false" ht="11.25" hidden="false" customHeight="true" outlineLevel="0" collapsed="false">
      <c r="K6773" s="0" t="n">
        <v>2015</v>
      </c>
      <c r="L6773" s="0" t="n">
        <v>136</v>
      </c>
      <c r="M6773" s="0" t="n">
        <v>9</v>
      </c>
      <c r="N6773" s="0" t="n">
        <v>64000</v>
      </c>
      <c r="O6773" s="0" t="n">
        <v>1190</v>
      </c>
      <c r="P6773" s="346" t="n">
        <v>364.91</v>
      </c>
      <c r="Q6773" s="346" t="str">
        <f aca="false">N6773&amp;" "&amp;O6773</f>
        <v>64000 1190</v>
      </c>
      <c r="R6773" s="346" t="str">
        <f aca="false">N6773&amp;" "&amp;M6773&amp;" "&amp;O6773</f>
        <v>64000 9 1190</v>
      </c>
    </row>
    <row r="6774" customFormat="false" ht="11.25" hidden="false" customHeight="true" outlineLevel="0" collapsed="false">
      <c r="K6774" s="0" t="n">
        <v>2015</v>
      </c>
      <c r="L6774" s="0" t="n">
        <v>136</v>
      </c>
      <c r="M6774" s="0" t="n">
        <v>9</v>
      </c>
      <c r="N6774" s="0" t="n">
        <v>65000</v>
      </c>
      <c r="O6774" s="0" t="n">
        <v>1110</v>
      </c>
      <c r="P6774" s="346" t="n">
        <v>3</v>
      </c>
      <c r="Q6774" s="346" t="str">
        <f aca="false">N6774&amp;" "&amp;O6774</f>
        <v>65000 1110</v>
      </c>
      <c r="R6774" s="346" t="str">
        <f aca="false">N6774&amp;" "&amp;M6774&amp;" "&amp;O6774</f>
        <v>65000 9 1110</v>
      </c>
    </row>
    <row r="6775" customFormat="false" ht="11.25" hidden="false" customHeight="true" outlineLevel="0" collapsed="false">
      <c r="K6775" s="0" t="n">
        <v>2015</v>
      </c>
      <c r="L6775" s="0" t="n">
        <v>136</v>
      </c>
      <c r="M6775" s="0" t="n">
        <v>9</v>
      </c>
      <c r="N6775" s="0" t="n">
        <v>65000</v>
      </c>
      <c r="O6775" s="0" t="n">
        <v>1130</v>
      </c>
      <c r="P6775" s="346" t="n">
        <v>2</v>
      </c>
      <c r="Q6775" s="346" t="str">
        <f aca="false">N6775&amp;" "&amp;O6775</f>
        <v>65000 1130</v>
      </c>
      <c r="R6775" s="346" t="str">
        <f aca="false">N6775&amp;" "&amp;M6775&amp;" "&amp;O6775</f>
        <v>65000 9 1130</v>
      </c>
    </row>
    <row r="6776" customFormat="false" ht="11.25" hidden="false" customHeight="true" outlineLevel="0" collapsed="false">
      <c r="K6776" s="0" t="n">
        <v>2015</v>
      </c>
      <c r="L6776" s="0" t="n">
        <v>136</v>
      </c>
      <c r="M6776" s="0" t="n">
        <v>9</v>
      </c>
      <c r="N6776" s="0" t="n">
        <v>65000</v>
      </c>
      <c r="O6776" s="0" t="n">
        <v>1150</v>
      </c>
      <c r="P6776" s="346" t="n">
        <v>3</v>
      </c>
      <c r="Q6776" s="346" t="str">
        <f aca="false">N6776&amp;" "&amp;O6776</f>
        <v>65000 1150</v>
      </c>
      <c r="R6776" s="346" t="str">
        <f aca="false">N6776&amp;" "&amp;M6776&amp;" "&amp;O6776</f>
        <v>65000 9 1150</v>
      </c>
    </row>
    <row r="6777" customFormat="false" ht="11.25" hidden="false" customHeight="true" outlineLevel="0" collapsed="false">
      <c r="K6777" s="0" t="n">
        <v>2015</v>
      </c>
      <c r="L6777" s="0" t="n">
        <v>136</v>
      </c>
      <c r="M6777" s="0" t="n">
        <v>9</v>
      </c>
      <c r="N6777" s="0" t="n">
        <v>65000</v>
      </c>
      <c r="O6777" s="0" t="n">
        <v>1160</v>
      </c>
      <c r="P6777" s="346" t="n">
        <v>2</v>
      </c>
      <c r="Q6777" s="346" t="str">
        <f aca="false">N6777&amp;" "&amp;O6777</f>
        <v>65000 1160</v>
      </c>
      <c r="R6777" s="346" t="str">
        <f aca="false">N6777&amp;" "&amp;M6777&amp;" "&amp;O6777</f>
        <v>65000 9 1160</v>
      </c>
    </row>
    <row r="6778" customFormat="false" ht="11.25" hidden="false" customHeight="true" outlineLevel="0" collapsed="false">
      <c r="K6778" s="0" t="n">
        <v>2015</v>
      </c>
      <c r="L6778" s="0" t="n">
        <v>136</v>
      </c>
      <c r="M6778" s="0" t="n">
        <v>9</v>
      </c>
      <c r="N6778" s="0" t="n">
        <v>65000</v>
      </c>
      <c r="O6778" s="0" t="n">
        <v>1190</v>
      </c>
      <c r="P6778" s="346" t="n">
        <v>238.35</v>
      </c>
      <c r="Q6778" s="346" t="str">
        <f aca="false">N6778&amp;" "&amp;O6778</f>
        <v>65000 1190</v>
      </c>
      <c r="R6778" s="346" t="str">
        <f aca="false">N6778&amp;" "&amp;M6778&amp;" "&amp;O6778</f>
        <v>65000 9 1190</v>
      </c>
    </row>
    <row r="6779" customFormat="false" ht="11.25" hidden="false" customHeight="true" outlineLevel="0" collapsed="false">
      <c r="K6779" s="0" t="n">
        <v>2015</v>
      </c>
      <c r="L6779" s="0" t="n">
        <v>136</v>
      </c>
      <c r="M6779" s="0" t="n">
        <v>9</v>
      </c>
      <c r="N6779" s="0" t="n">
        <v>66000</v>
      </c>
      <c r="O6779" s="0" t="n">
        <v>1130</v>
      </c>
      <c r="P6779" s="346" t="n">
        <v>3</v>
      </c>
      <c r="Q6779" s="346" t="str">
        <f aca="false">N6779&amp;" "&amp;O6779</f>
        <v>66000 1130</v>
      </c>
      <c r="R6779" s="346" t="str">
        <f aca="false">N6779&amp;" "&amp;M6779&amp;" "&amp;O6779</f>
        <v>66000 9 1130</v>
      </c>
    </row>
    <row r="6780" customFormat="false" ht="11.25" hidden="false" customHeight="true" outlineLevel="0" collapsed="false">
      <c r="K6780" s="0" t="n">
        <v>2015</v>
      </c>
      <c r="L6780" s="0" t="n">
        <v>136</v>
      </c>
      <c r="M6780" s="0" t="n">
        <v>9</v>
      </c>
      <c r="N6780" s="0" t="n">
        <v>66000</v>
      </c>
      <c r="O6780" s="0" t="n">
        <v>1150</v>
      </c>
      <c r="P6780" s="346" t="n">
        <v>1</v>
      </c>
      <c r="Q6780" s="346" t="str">
        <f aca="false">N6780&amp;" "&amp;O6780</f>
        <v>66000 1150</v>
      </c>
      <c r="R6780" s="346" t="str">
        <f aca="false">N6780&amp;" "&amp;M6780&amp;" "&amp;O6780</f>
        <v>66000 9 1150</v>
      </c>
    </row>
    <row r="6781" customFormat="false" ht="11.25" hidden="false" customHeight="true" outlineLevel="0" collapsed="false">
      <c r="K6781" s="0" t="n">
        <v>2015</v>
      </c>
      <c r="L6781" s="0" t="n">
        <v>136</v>
      </c>
      <c r="M6781" s="0" t="n">
        <v>9</v>
      </c>
      <c r="N6781" s="0" t="n">
        <v>68000</v>
      </c>
      <c r="O6781" s="0" t="n">
        <v>1110</v>
      </c>
      <c r="P6781" s="346" t="n">
        <v>1</v>
      </c>
      <c r="Q6781" s="346" t="str">
        <f aca="false">N6781&amp;" "&amp;O6781</f>
        <v>68000 1110</v>
      </c>
      <c r="R6781" s="346" t="str">
        <f aca="false">N6781&amp;" "&amp;M6781&amp;" "&amp;O6781</f>
        <v>68000 9 1110</v>
      </c>
    </row>
    <row r="6782" customFormat="false" ht="11.25" hidden="false" customHeight="true" outlineLevel="0" collapsed="false">
      <c r="K6782" s="0" t="n">
        <v>2015</v>
      </c>
      <c r="L6782" s="0" t="n">
        <v>136</v>
      </c>
      <c r="M6782" s="0" t="n">
        <v>9</v>
      </c>
      <c r="N6782" s="0" t="n">
        <v>68000</v>
      </c>
      <c r="O6782" s="0" t="n">
        <v>1120</v>
      </c>
      <c r="P6782" s="346" t="n">
        <v>41</v>
      </c>
      <c r="Q6782" s="346" t="str">
        <f aca="false">N6782&amp;" "&amp;O6782</f>
        <v>68000 1120</v>
      </c>
      <c r="R6782" s="346" t="str">
        <f aca="false">N6782&amp;" "&amp;M6782&amp;" "&amp;O6782</f>
        <v>68000 9 1120</v>
      </c>
    </row>
    <row r="6783" customFormat="false" ht="11.25" hidden="false" customHeight="true" outlineLevel="0" collapsed="false">
      <c r="K6783" s="0" t="n">
        <v>2015</v>
      </c>
      <c r="L6783" s="0" t="n">
        <v>136</v>
      </c>
      <c r="M6783" s="0" t="n">
        <v>9</v>
      </c>
      <c r="N6783" s="0" t="n">
        <v>68000</v>
      </c>
      <c r="O6783" s="0" t="n">
        <v>1141</v>
      </c>
      <c r="P6783" s="346" t="n">
        <v>62</v>
      </c>
      <c r="Q6783" s="346" t="str">
        <f aca="false">N6783&amp;" "&amp;O6783</f>
        <v>68000 1141</v>
      </c>
      <c r="R6783" s="346" t="str">
        <f aca="false">N6783&amp;" "&amp;M6783&amp;" "&amp;O6783</f>
        <v>68000 9 1141</v>
      </c>
    </row>
    <row r="6784" customFormat="false" ht="11.25" hidden="false" customHeight="true" outlineLevel="0" collapsed="false">
      <c r="K6784" s="0" t="n">
        <v>2015</v>
      </c>
      <c r="L6784" s="0" t="n">
        <v>136</v>
      </c>
      <c r="M6784" s="0" t="n">
        <v>9</v>
      </c>
      <c r="N6784" s="0" t="n">
        <v>68000</v>
      </c>
      <c r="O6784" s="0" t="n">
        <v>1150</v>
      </c>
      <c r="P6784" s="346" t="n">
        <v>6</v>
      </c>
      <c r="Q6784" s="346" t="str">
        <f aca="false">N6784&amp;" "&amp;O6784</f>
        <v>68000 1150</v>
      </c>
      <c r="R6784" s="346" t="str">
        <f aca="false">N6784&amp;" "&amp;M6784&amp;" "&amp;O6784</f>
        <v>68000 9 1150</v>
      </c>
    </row>
    <row r="6785" customFormat="false" ht="11.25" hidden="false" customHeight="true" outlineLevel="0" collapsed="false">
      <c r="K6785" s="0" t="n">
        <v>2015</v>
      </c>
      <c r="L6785" s="0" t="n">
        <v>136</v>
      </c>
      <c r="M6785" s="0" t="n">
        <v>2</v>
      </c>
      <c r="N6785" s="0" t="n">
        <v>61310</v>
      </c>
      <c r="O6785" s="0" t="n">
        <v>1120</v>
      </c>
      <c r="P6785" s="346" t="n">
        <v>23</v>
      </c>
      <c r="Q6785" s="346" t="str">
        <f aca="false">N6785&amp;" "&amp;O6785</f>
        <v>61310 1120</v>
      </c>
      <c r="R6785" s="346" t="str">
        <f aca="false">N6785&amp;" "&amp;M6785&amp;" "&amp;O6785</f>
        <v>61310 2 1120</v>
      </c>
    </row>
    <row r="6786" customFormat="false" ht="11.25" hidden="false" customHeight="true" outlineLevel="0" collapsed="false">
      <c r="K6786" s="0" t="n">
        <v>2015</v>
      </c>
      <c r="L6786" s="0" t="n">
        <v>136</v>
      </c>
      <c r="M6786" s="0" t="n">
        <v>2</v>
      </c>
      <c r="N6786" s="0" t="n">
        <v>61310</v>
      </c>
      <c r="O6786" s="0" t="n">
        <v>1140</v>
      </c>
      <c r="P6786" s="346" t="n">
        <v>21.01</v>
      </c>
      <c r="Q6786" s="346" t="str">
        <f aca="false">N6786&amp;" "&amp;O6786</f>
        <v>61310 1140</v>
      </c>
      <c r="R6786" s="346" t="str">
        <f aca="false">N6786&amp;" "&amp;M6786&amp;" "&amp;O6786</f>
        <v>61310 2 1140</v>
      </c>
    </row>
    <row r="6787" customFormat="false" ht="11.25" hidden="false" customHeight="true" outlineLevel="0" collapsed="false">
      <c r="K6787" s="0" t="n">
        <v>2015</v>
      </c>
      <c r="L6787" s="0" t="n">
        <v>136</v>
      </c>
      <c r="M6787" s="0" t="n">
        <v>2</v>
      </c>
      <c r="N6787" s="0" t="n">
        <v>61310</v>
      </c>
      <c r="O6787" s="0" t="n">
        <v>1150</v>
      </c>
      <c r="P6787" s="346" t="n">
        <v>21.67</v>
      </c>
      <c r="Q6787" s="346" t="str">
        <f aca="false">N6787&amp;" "&amp;O6787</f>
        <v>61310 1150</v>
      </c>
      <c r="R6787" s="346" t="str">
        <f aca="false">N6787&amp;" "&amp;M6787&amp;" "&amp;O6787</f>
        <v>61310 2 1150</v>
      </c>
    </row>
    <row r="6788" customFormat="false" ht="11.25" hidden="false" customHeight="true" outlineLevel="0" collapsed="false">
      <c r="K6788" s="0" t="n">
        <v>2015</v>
      </c>
      <c r="L6788" s="0" t="n">
        <v>136</v>
      </c>
      <c r="M6788" s="0" t="n">
        <v>2</v>
      </c>
      <c r="N6788" s="0" t="n">
        <v>61320</v>
      </c>
      <c r="O6788" s="0" t="n">
        <v>1122</v>
      </c>
      <c r="P6788" s="346" t="n">
        <v>38.05</v>
      </c>
      <c r="Q6788" s="346" t="str">
        <f aca="false">N6788&amp;" "&amp;O6788</f>
        <v>61320 1122</v>
      </c>
      <c r="R6788" s="346" t="str">
        <f aca="false">N6788&amp;" "&amp;M6788&amp;" "&amp;O6788</f>
        <v>61320 2 1122</v>
      </c>
    </row>
    <row r="6789" customFormat="false" ht="11.25" hidden="false" customHeight="true" outlineLevel="0" collapsed="false">
      <c r="K6789" s="0" t="n">
        <v>2015</v>
      </c>
      <c r="L6789" s="0" t="n">
        <v>136</v>
      </c>
      <c r="M6789" s="0" t="n">
        <v>2</v>
      </c>
      <c r="N6789" s="0" t="n">
        <v>61320</v>
      </c>
      <c r="O6789" s="0" t="n">
        <v>1150</v>
      </c>
      <c r="P6789" s="346" t="n">
        <v>29.2</v>
      </c>
      <c r="Q6789" s="346" t="str">
        <f aca="false">N6789&amp;" "&amp;O6789</f>
        <v>61320 1150</v>
      </c>
      <c r="R6789" s="346" t="str">
        <f aca="false">N6789&amp;" "&amp;M6789&amp;" "&amp;O6789</f>
        <v>61320 2 1150</v>
      </c>
    </row>
    <row r="6790" customFormat="false" ht="11.25" hidden="false" customHeight="true" outlineLevel="0" collapsed="false">
      <c r="K6790" s="0" t="n">
        <v>2015</v>
      </c>
      <c r="L6790" s="0" t="n">
        <v>136</v>
      </c>
      <c r="M6790" s="0" t="n">
        <v>2</v>
      </c>
      <c r="N6790" s="0" t="n">
        <v>61410</v>
      </c>
      <c r="O6790" s="0" t="n">
        <v>1126</v>
      </c>
      <c r="P6790" s="346" t="n">
        <v>35.37</v>
      </c>
      <c r="Q6790" s="346" t="str">
        <f aca="false">N6790&amp;" "&amp;O6790</f>
        <v>61410 1126</v>
      </c>
      <c r="R6790" s="346" t="str">
        <f aca="false">N6790&amp;" "&amp;M6790&amp;" "&amp;O6790</f>
        <v>61410 2 1126</v>
      </c>
    </row>
    <row r="6791" customFormat="false" ht="11.25" hidden="false" customHeight="true" outlineLevel="0" collapsed="false">
      <c r="K6791" s="0" t="n">
        <v>2015</v>
      </c>
      <c r="L6791" s="0" t="n">
        <v>136</v>
      </c>
      <c r="M6791" s="0" t="n">
        <v>2</v>
      </c>
      <c r="N6791" s="0" t="n">
        <v>61410</v>
      </c>
      <c r="O6791" s="0" t="n">
        <v>1127</v>
      </c>
      <c r="P6791" s="346" t="n">
        <v>51.77</v>
      </c>
      <c r="Q6791" s="346" t="str">
        <f aca="false">N6791&amp;" "&amp;O6791</f>
        <v>61410 1127</v>
      </c>
      <c r="R6791" s="346" t="str">
        <f aca="false">N6791&amp;" "&amp;M6791&amp;" "&amp;O6791</f>
        <v>61410 2 1127</v>
      </c>
    </row>
    <row r="6792" customFormat="false" ht="11.25" hidden="false" customHeight="true" outlineLevel="0" collapsed="false">
      <c r="K6792" s="0" t="n">
        <v>2015</v>
      </c>
      <c r="L6792" s="0" t="n">
        <v>136</v>
      </c>
      <c r="M6792" s="0" t="n">
        <v>2</v>
      </c>
      <c r="N6792" s="0" t="n">
        <v>61410</v>
      </c>
      <c r="O6792" s="0" t="n">
        <v>1150</v>
      </c>
      <c r="P6792" s="346" t="n">
        <v>98.45</v>
      </c>
      <c r="Q6792" s="346" t="str">
        <f aca="false">N6792&amp;" "&amp;O6792</f>
        <v>61410 1150</v>
      </c>
      <c r="R6792" s="346" t="str">
        <f aca="false">N6792&amp;" "&amp;M6792&amp;" "&amp;O6792</f>
        <v>61410 2 1150</v>
      </c>
    </row>
    <row r="6793" customFormat="false" ht="11.25" hidden="false" customHeight="true" outlineLevel="0" collapsed="false">
      <c r="K6793" s="0" t="n">
        <v>2015</v>
      </c>
      <c r="L6793" s="0" t="n">
        <v>136</v>
      </c>
      <c r="M6793" s="0" t="n">
        <v>3</v>
      </c>
      <c r="N6793" s="0" t="n">
        <v>61100</v>
      </c>
      <c r="O6793" s="0" t="n">
        <v>1120</v>
      </c>
      <c r="P6793" s="346" t="n">
        <v>1117.36</v>
      </c>
      <c r="Q6793" s="346" t="str">
        <f aca="false">N6793&amp;" "&amp;O6793</f>
        <v>61100 1120</v>
      </c>
      <c r="R6793" s="346" t="str">
        <f aca="false">N6793&amp;" "&amp;M6793&amp;" "&amp;O6793</f>
        <v>61100 3 1120</v>
      </c>
    </row>
    <row r="6794" customFormat="false" ht="11.25" hidden="false" customHeight="true" outlineLevel="0" collapsed="false">
      <c r="K6794" s="0" t="n">
        <v>2015</v>
      </c>
      <c r="L6794" s="0" t="n">
        <v>136</v>
      </c>
      <c r="M6794" s="0" t="n">
        <v>3</v>
      </c>
      <c r="N6794" s="0" t="n">
        <v>61100</v>
      </c>
      <c r="O6794" s="0" t="n">
        <v>1151</v>
      </c>
      <c r="P6794" s="346" t="n">
        <v>207.28</v>
      </c>
      <c r="Q6794" s="346" t="str">
        <f aca="false">N6794&amp;" "&amp;O6794</f>
        <v>61100 1151</v>
      </c>
      <c r="R6794" s="346" t="str">
        <f aca="false">N6794&amp;" "&amp;M6794&amp;" "&amp;O6794</f>
        <v>61100 3 1151</v>
      </c>
    </row>
    <row r="6795" customFormat="false" ht="11.25" hidden="false" customHeight="true" outlineLevel="0" collapsed="false">
      <c r="K6795" s="0" t="n">
        <v>2015</v>
      </c>
      <c r="L6795" s="0" t="n">
        <v>136</v>
      </c>
      <c r="M6795" s="0" t="n">
        <v>3</v>
      </c>
      <c r="N6795" s="0" t="n">
        <v>61100</v>
      </c>
      <c r="O6795" s="0" t="n">
        <v>1520</v>
      </c>
      <c r="P6795" s="346" t="n">
        <v>109.03</v>
      </c>
      <c r="Q6795" s="346" t="str">
        <f aca="false">N6795&amp;" "&amp;O6795</f>
        <v>61100 1520</v>
      </c>
      <c r="R6795" s="346" t="str">
        <f aca="false">N6795&amp;" "&amp;M6795&amp;" "&amp;O6795</f>
        <v>61100 3 1520</v>
      </c>
    </row>
    <row r="6796" customFormat="false" ht="11.25" hidden="false" customHeight="true" outlineLevel="0" collapsed="false">
      <c r="K6796" s="0" t="n">
        <v>2015</v>
      </c>
      <c r="L6796" s="0" t="n">
        <v>136</v>
      </c>
      <c r="M6796" s="0" t="n">
        <v>3</v>
      </c>
      <c r="N6796" s="0" t="n">
        <v>61210</v>
      </c>
      <c r="O6796" s="0" t="n">
        <v>1120</v>
      </c>
      <c r="P6796" s="346" t="n">
        <v>60.9</v>
      </c>
      <c r="Q6796" s="346" t="str">
        <f aca="false">N6796&amp;" "&amp;O6796</f>
        <v>61210 1120</v>
      </c>
      <c r="R6796" s="346" t="str">
        <f aca="false">N6796&amp;" "&amp;M6796&amp;" "&amp;O6796</f>
        <v>61210 3 1120</v>
      </c>
    </row>
    <row r="6797" customFormat="false" ht="11.25" hidden="false" customHeight="true" outlineLevel="0" collapsed="false">
      <c r="K6797" s="0" t="n">
        <v>2015</v>
      </c>
      <c r="L6797" s="0" t="n">
        <v>136</v>
      </c>
      <c r="M6797" s="0" t="n">
        <v>3</v>
      </c>
      <c r="N6797" s="0" t="n">
        <v>61210</v>
      </c>
      <c r="O6797" s="0" t="n">
        <v>1150</v>
      </c>
      <c r="P6797" s="346" t="n">
        <v>7</v>
      </c>
      <c r="Q6797" s="346" t="str">
        <f aca="false">N6797&amp;" "&amp;O6797</f>
        <v>61210 1150</v>
      </c>
      <c r="R6797" s="346" t="str">
        <f aca="false">N6797&amp;" "&amp;M6797&amp;" "&amp;O6797</f>
        <v>61210 3 1150</v>
      </c>
    </row>
    <row r="6798" customFormat="false" ht="11.25" hidden="false" customHeight="true" outlineLevel="0" collapsed="false">
      <c r="K6798" s="0" t="n">
        <v>2015</v>
      </c>
      <c r="L6798" s="0" t="n">
        <v>136</v>
      </c>
      <c r="M6798" s="0" t="n">
        <v>3</v>
      </c>
      <c r="N6798" s="0" t="n">
        <v>61210</v>
      </c>
      <c r="O6798" s="0" t="n">
        <v>1520</v>
      </c>
      <c r="P6798" s="346" t="n">
        <v>3.7</v>
      </c>
      <c r="Q6798" s="346" t="str">
        <f aca="false">N6798&amp;" "&amp;O6798</f>
        <v>61210 1520</v>
      </c>
      <c r="R6798" s="346" t="str">
        <f aca="false">N6798&amp;" "&amp;M6798&amp;" "&amp;O6798</f>
        <v>61210 3 1520</v>
      </c>
    </row>
    <row r="6799" customFormat="false" ht="11.25" hidden="false" customHeight="true" outlineLevel="0" collapsed="false">
      <c r="K6799" s="0" t="n">
        <v>2015</v>
      </c>
      <c r="L6799" s="0" t="n">
        <v>136</v>
      </c>
      <c r="M6799" s="0" t="n">
        <v>3</v>
      </c>
      <c r="N6799" s="0" t="n">
        <v>61310</v>
      </c>
      <c r="O6799" s="0" t="n">
        <v>1110</v>
      </c>
      <c r="P6799" s="346" t="n">
        <v>9</v>
      </c>
      <c r="Q6799" s="346" t="str">
        <f aca="false">N6799&amp;" "&amp;O6799</f>
        <v>61310 1110</v>
      </c>
      <c r="R6799" s="346" t="str">
        <f aca="false">N6799&amp;" "&amp;M6799&amp;" "&amp;O6799</f>
        <v>61310 3 1110</v>
      </c>
    </row>
    <row r="6800" customFormat="false" ht="11.25" hidden="false" customHeight="true" outlineLevel="0" collapsed="false">
      <c r="K6800" s="0" t="n">
        <v>2015</v>
      </c>
      <c r="L6800" s="0" t="n">
        <v>136</v>
      </c>
      <c r="M6800" s="0" t="n">
        <v>3</v>
      </c>
      <c r="N6800" s="0" t="n">
        <v>61310</v>
      </c>
      <c r="O6800" s="0" t="n">
        <v>1120</v>
      </c>
      <c r="P6800" s="346" t="n">
        <v>26</v>
      </c>
      <c r="Q6800" s="346" t="str">
        <f aca="false">N6800&amp;" "&amp;O6800</f>
        <v>61310 1120</v>
      </c>
      <c r="R6800" s="346" t="str">
        <f aca="false">N6800&amp;" "&amp;M6800&amp;" "&amp;O6800</f>
        <v>61310 3 1120</v>
      </c>
    </row>
    <row r="6801" customFormat="false" ht="11.25" hidden="false" customHeight="true" outlineLevel="0" collapsed="false">
      <c r="K6801" s="0" t="n">
        <v>2015</v>
      </c>
      <c r="L6801" s="0" t="n">
        <v>136</v>
      </c>
      <c r="M6801" s="0" t="n">
        <v>3</v>
      </c>
      <c r="N6801" s="0" t="n">
        <v>61310</v>
      </c>
      <c r="O6801" s="0" t="n">
        <v>1140</v>
      </c>
      <c r="P6801" s="346" t="n">
        <v>3.02</v>
      </c>
      <c r="Q6801" s="346" t="str">
        <f aca="false">N6801&amp;" "&amp;O6801</f>
        <v>61310 1140</v>
      </c>
      <c r="R6801" s="346" t="str">
        <f aca="false">N6801&amp;" "&amp;M6801&amp;" "&amp;O6801</f>
        <v>61310 3 1140</v>
      </c>
    </row>
    <row r="6802" customFormat="false" ht="11.25" hidden="false" customHeight="true" outlineLevel="0" collapsed="false">
      <c r="K6802" s="0" t="n">
        <v>2015</v>
      </c>
      <c r="L6802" s="0" t="n">
        <v>136</v>
      </c>
      <c r="M6802" s="0" t="n">
        <v>3</v>
      </c>
      <c r="N6802" s="0" t="n">
        <v>61310</v>
      </c>
      <c r="O6802" s="0" t="n">
        <v>1150</v>
      </c>
      <c r="P6802" s="346" t="n">
        <v>27.33</v>
      </c>
      <c r="Q6802" s="346" t="str">
        <f aca="false">N6802&amp;" "&amp;O6802</f>
        <v>61310 1150</v>
      </c>
      <c r="R6802" s="346" t="str">
        <f aca="false">N6802&amp;" "&amp;M6802&amp;" "&amp;O6802</f>
        <v>61310 3 1150</v>
      </c>
    </row>
    <row r="6803" customFormat="false" ht="11.25" hidden="false" customHeight="true" outlineLevel="0" collapsed="false">
      <c r="K6803" s="0" t="n">
        <v>2015</v>
      </c>
      <c r="L6803" s="0" t="n">
        <v>136</v>
      </c>
      <c r="M6803" s="0" t="n">
        <v>3</v>
      </c>
      <c r="N6803" s="0" t="n">
        <v>61320</v>
      </c>
      <c r="O6803" s="0" t="n">
        <v>1122</v>
      </c>
      <c r="P6803" s="346" t="n">
        <v>19.95</v>
      </c>
      <c r="Q6803" s="346" t="str">
        <f aca="false">N6803&amp;" "&amp;O6803</f>
        <v>61320 1122</v>
      </c>
      <c r="R6803" s="346" t="str">
        <f aca="false">N6803&amp;" "&amp;M6803&amp;" "&amp;O6803</f>
        <v>61320 3 1122</v>
      </c>
    </row>
    <row r="6804" customFormat="false" ht="11.25" hidden="false" customHeight="true" outlineLevel="0" collapsed="false">
      <c r="K6804" s="0" t="n">
        <v>2015</v>
      </c>
      <c r="L6804" s="0" t="n">
        <v>136</v>
      </c>
      <c r="M6804" s="0" t="n">
        <v>3</v>
      </c>
      <c r="N6804" s="0" t="n">
        <v>61320</v>
      </c>
      <c r="O6804" s="0" t="n">
        <v>1150</v>
      </c>
      <c r="P6804" s="346" t="n">
        <v>12.3</v>
      </c>
      <c r="Q6804" s="346" t="str">
        <f aca="false">N6804&amp;" "&amp;O6804</f>
        <v>61320 1150</v>
      </c>
      <c r="R6804" s="346" t="str">
        <f aca="false">N6804&amp;" "&amp;M6804&amp;" "&amp;O6804</f>
        <v>61320 3 1150</v>
      </c>
    </row>
    <row r="6805" customFormat="false" ht="11.25" hidden="false" customHeight="true" outlineLevel="0" collapsed="false">
      <c r="K6805" s="0" t="n">
        <v>2015</v>
      </c>
      <c r="L6805" s="0" t="n">
        <v>136</v>
      </c>
      <c r="M6805" s="0" t="n">
        <v>3</v>
      </c>
      <c r="N6805" s="0" t="n">
        <v>61410</v>
      </c>
      <c r="O6805" s="0" t="n">
        <v>1126</v>
      </c>
      <c r="P6805" s="346" t="n">
        <v>11.63</v>
      </c>
      <c r="Q6805" s="346" t="str">
        <f aca="false">N6805&amp;" "&amp;O6805</f>
        <v>61410 1126</v>
      </c>
      <c r="R6805" s="346" t="str">
        <f aca="false">N6805&amp;" "&amp;M6805&amp;" "&amp;O6805</f>
        <v>61410 3 1126</v>
      </c>
    </row>
    <row r="6806" customFormat="false" ht="11.25" hidden="false" customHeight="true" outlineLevel="0" collapsed="false">
      <c r="K6806" s="0" t="n">
        <v>2015</v>
      </c>
      <c r="L6806" s="0" t="n">
        <v>136</v>
      </c>
      <c r="M6806" s="0" t="n">
        <v>3</v>
      </c>
      <c r="N6806" s="0" t="n">
        <v>61410</v>
      </c>
      <c r="O6806" s="0" t="n">
        <v>1127</v>
      </c>
      <c r="P6806" s="346" t="n">
        <v>42.23</v>
      </c>
      <c r="Q6806" s="346" t="str">
        <f aca="false">N6806&amp;" "&amp;O6806</f>
        <v>61410 1127</v>
      </c>
      <c r="R6806" s="346" t="str">
        <f aca="false">N6806&amp;" "&amp;M6806&amp;" "&amp;O6806</f>
        <v>61410 3 1127</v>
      </c>
    </row>
    <row r="6807" customFormat="false" ht="11.25" hidden="false" customHeight="true" outlineLevel="0" collapsed="false">
      <c r="K6807" s="0" t="n">
        <v>2015</v>
      </c>
      <c r="L6807" s="0" t="n">
        <v>136</v>
      </c>
      <c r="M6807" s="0" t="n">
        <v>3</v>
      </c>
      <c r="N6807" s="0" t="n">
        <v>61410</v>
      </c>
      <c r="O6807" s="0" t="n">
        <v>1150</v>
      </c>
      <c r="P6807" s="346" t="n">
        <v>44.1</v>
      </c>
      <c r="Q6807" s="346" t="str">
        <f aca="false">N6807&amp;" "&amp;O6807</f>
        <v>61410 1150</v>
      </c>
      <c r="R6807" s="346" t="str">
        <f aca="false">N6807&amp;" "&amp;M6807&amp;" "&amp;O6807</f>
        <v>61410 3 1150</v>
      </c>
    </row>
    <row r="6808" customFormat="false" ht="11.25" hidden="false" customHeight="true" outlineLevel="0" collapsed="false">
      <c r="K6808" s="0" t="n">
        <v>2015</v>
      </c>
      <c r="L6808" s="0" t="n">
        <v>136</v>
      </c>
      <c r="M6808" s="0" t="n">
        <v>9</v>
      </c>
      <c r="N6808" s="0" t="n">
        <v>61100</v>
      </c>
      <c r="O6808" s="0" t="n">
        <v>1120</v>
      </c>
      <c r="P6808" s="346" t="n">
        <v>17.89</v>
      </c>
      <c r="Q6808" s="346" t="str">
        <f aca="false">N6808&amp;" "&amp;O6808</f>
        <v>61100 1120</v>
      </c>
      <c r="R6808" s="346" t="str">
        <f aca="false">N6808&amp;" "&amp;M6808&amp;" "&amp;O6808</f>
        <v>61100 9 1120</v>
      </c>
    </row>
    <row r="6809" customFormat="false" ht="11.25" hidden="false" customHeight="true" outlineLevel="0" collapsed="false">
      <c r="K6809" s="0" t="n">
        <v>2015</v>
      </c>
      <c r="L6809" s="0" t="n">
        <v>136</v>
      </c>
      <c r="M6809" s="0" t="n">
        <v>9</v>
      </c>
      <c r="N6809" s="0" t="n">
        <v>61100</v>
      </c>
      <c r="O6809" s="0" t="n">
        <v>1151</v>
      </c>
      <c r="P6809" s="346" t="n">
        <v>4.2</v>
      </c>
      <c r="Q6809" s="346" t="str">
        <f aca="false">N6809&amp;" "&amp;O6809</f>
        <v>61100 1151</v>
      </c>
      <c r="R6809" s="346" t="str">
        <f aca="false">N6809&amp;" "&amp;M6809&amp;" "&amp;O6809</f>
        <v>61100 9 1151</v>
      </c>
    </row>
    <row r="6810" customFormat="false" ht="11.25" hidden="false" customHeight="true" outlineLevel="0" collapsed="false">
      <c r="K6810" s="0" t="n">
        <v>2015</v>
      </c>
      <c r="L6810" s="0" t="n">
        <v>136</v>
      </c>
      <c r="M6810" s="0" t="n">
        <v>9</v>
      </c>
      <c r="N6810" s="0" t="n">
        <v>61310</v>
      </c>
      <c r="O6810" s="0" t="n">
        <v>1120</v>
      </c>
      <c r="P6810" s="346" t="n">
        <v>2.98</v>
      </c>
      <c r="Q6810" s="346" t="str">
        <f aca="false">N6810&amp;" "&amp;O6810</f>
        <v>61310 1120</v>
      </c>
      <c r="R6810" s="346" t="str">
        <f aca="false">N6810&amp;" "&amp;M6810&amp;" "&amp;O6810</f>
        <v>61310 9 1120</v>
      </c>
    </row>
    <row r="6811" customFormat="false" ht="11.25" hidden="false" customHeight="true" outlineLevel="0" collapsed="false">
      <c r="K6811" s="0" t="n">
        <v>2015</v>
      </c>
      <c r="L6811" s="0" t="n">
        <v>136</v>
      </c>
      <c r="M6811" s="0" t="n">
        <v>9</v>
      </c>
      <c r="N6811" s="0" t="n">
        <v>61310</v>
      </c>
      <c r="O6811" s="0" t="n">
        <v>1150</v>
      </c>
      <c r="P6811" s="346" t="n">
        <v>4.55</v>
      </c>
      <c r="Q6811" s="346" t="str">
        <f aca="false">N6811&amp;" "&amp;O6811</f>
        <v>61310 1150</v>
      </c>
      <c r="R6811" s="346" t="str">
        <f aca="false">N6811&amp;" "&amp;M6811&amp;" "&amp;O6811</f>
        <v>61310 9 1150</v>
      </c>
    </row>
    <row r="6812" customFormat="false" ht="11.25" hidden="false" customHeight="true" outlineLevel="0" collapsed="false">
      <c r="K6812" s="0" t="n">
        <v>2015</v>
      </c>
      <c r="L6812" s="0" t="n">
        <v>136</v>
      </c>
      <c r="M6812" s="0" t="n">
        <v>9</v>
      </c>
      <c r="N6812" s="0" t="n">
        <v>62100</v>
      </c>
      <c r="O6812" s="0" t="n">
        <v>1110</v>
      </c>
      <c r="P6812" s="346" t="n">
        <v>6</v>
      </c>
      <c r="Q6812" s="346" t="str">
        <f aca="false">N6812&amp;" "&amp;O6812</f>
        <v>62100 1110</v>
      </c>
      <c r="R6812" s="346" t="str">
        <f aca="false">N6812&amp;" "&amp;M6812&amp;" "&amp;O6812</f>
        <v>62100 9 1110</v>
      </c>
    </row>
    <row r="6813" customFormat="false" ht="11.25" hidden="false" customHeight="true" outlineLevel="0" collapsed="false">
      <c r="K6813" s="0" t="n">
        <v>2015</v>
      </c>
      <c r="L6813" s="0" t="n">
        <v>136</v>
      </c>
      <c r="M6813" s="0" t="n">
        <v>9</v>
      </c>
      <c r="N6813" s="0" t="n">
        <v>62100</v>
      </c>
      <c r="O6813" s="0" t="n">
        <v>1111</v>
      </c>
      <c r="P6813" s="346" t="n">
        <v>9</v>
      </c>
      <c r="Q6813" s="346" t="str">
        <f aca="false">N6813&amp;" "&amp;O6813</f>
        <v>62100 1111</v>
      </c>
      <c r="R6813" s="346" t="str">
        <f aca="false">N6813&amp;" "&amp;M6813&amp;" "&amp;O6813</f>
        <v>62100 9 1111</v>
      </c>
    </row>
    <row r="6814" customFormat="false" ht="11.25" hidden="false" customHeight="true" outlineLevel="0" collapsed="false">
      <c r="K6814" s="0" t="n">
        <v>2015</v>
      </c>
      <c r="L6814" s="0" t="n">
        <v>136</v>
      </c>
      <c r="M6814" s="0" t="n">
        <v>9</v>
      </c>
      <c r="N6814" s="0" t="n">
        <v>62100</v>
      </c>
      <c r="O6814" s="0" t="n">
        <v>1112</v>
      </c>
      <c r="P6814" s="346" t="n">
        <v>1</v>
      </c>
      <c r="Q6814" s="346" t="str">
        <f aca="false">N6814&amp;" "&amp;O6814</f>
        <v>62100 1112</v>
      </c>
      <c r="R6814" s="346" t="str">
        <f aca="false">N6814&amp;" "&amp;M6814&amp;" "&amp;O6814</f>
        <v>62100 9 1112</v>
      </c>
    </row>
    <row r="6815" customFormat="false" ht="11.25" hidden="false" customHeight="true" outlineLevel="0" collapsed="false">
      <c r="K6815" s="0" t="n">
        <v>2015</v>
      </c>
      <c r="L6815" s="0" t="n">
        <v>136</v>
      </c>
      <c r="M6815" s="0" t="n">
        <v>9</v>
      </c>
      <c r="N6815" s="0" t="n">
        <v>62100</v>
      </c>
      <c r="O6815" s="0" t="n">
        <v>1113</v>
      </c>
      <c r="P6815" s="346" t="n">
        <v>5</v>
      </c>
      <c r="Q6815" s="346" t="str">
        <f aca="false">N6815&amp;" "&amp;O6815</f>
        <v>62100 1113</v>
      </c>
      <c r="R6815" s="346" t="str">
        <f aca="false">N6815&amp;" "&amp;M6815&amp;" "&amp;O6815</f>
        <v>62100 9 1113</v>
      </c>
    </row>
    <row r="6816" customFormat="false" ht="11.25" hidden="false" customHeight="true" outlineLevel="0" collapsed="false">
      <c r="K6816" s="0" t="n">
        <v>2015</v>
      </c>
      <c r="L6816" s="0" t="n">
        <v>136</v>
      </c>
      <c r="M6816" s="0" t="n">
        <v>9</v>
      </c>
      <c r="N6816" s="0" t="n">
        <v>62100</v>
      </c>
      <c r="O6816" s="0" t="n">
        <v>1130</v>
      </c>
      <c r="P6816" s="346" t="n">
        <v>25</v>
      </c>
      <c r="Q6816" s="346" t="str">
        <f aca="false">N6816&amp;" "&amp;O6816</f>
        <v>62100 1130</v>
      </c>
      <c r="R6816" s="346" t="str">
        <f aca="false">N6816&amp;" "&amp;M6816&amp;" "&amp;O6816</f>
        <v>62100 9 1130</v>
      </c>
    </row>
    <row r="6817" customFormat="false" ht="11.25" hidden="false" customHeight="true" outlineLevel="0" collapsed="false">
      <c r="K6817" s="0" t="n">
        <v>2015</v>
      </c>
      <c r="L6817" s="0" t="n">
        <v>137</v>
      </c>
      <c r="M6817" s="0" t="n">
        <v>2</v>
      </c>
      <c r="N6817" s="0" t="n">
        <v>61100</v>
      </c>
      <c r="O6817" s="0" t="n">
        <v>1520</v>
      </c>
      <c r="P6817" s="346" t="n">
        <v>3.5</v>
      </c>
      <c r="Q6817" s="346" t="str">
        <f aca="false">N6817&amp;" "&amp;O6817</f>
        <v>61100 1520</v>
      </c>
      <c r="R6817" s="346" t="str">
        <f aca="false">N6817&amp;" "&amp;M6817&amp;" "&amp;O6817</f>
        <v>61100 2 1520</v>
      </c>
    </row>
    <row r="6818" customFormat="false" ht="11.25" hidden="false" customHeight="true" outlineLevel="0" collapsed="false">
      <c r="K6818" s="0" t="n">
        <v>2015</v>
      </c>
      <c r="L6818" s="0" t="n">
        <v>137</v>
      </c>
      <c r="M6818" s="0" t="n">
        <v>2</v>
      </c>
      <c r="N6818" s="0" t="n">
        <v>61210</v>
      </c>
      <c r="O6818" s="0" t="n">
        <v>1120</v>
      </c>
      <c r="P6818" s="346" t="n">
        <v>2</v>
      </c>
      <c r="Q6818" s="346" t="str">
        <f aca="false">N6818&amp;" "&amp;O6818</f>
        <v>61210 1120</v>
      </c>
      <c r="R6818" s="346" t="str">
        <f aca="false">N6818&amp;" "&amp;M6818&amp;" "&amp;O6818</f>
        <v>61210 2 1120</v>
      </c>
    </row>
    <row r="6819" customFormat="false" ht="11.25" hidden="false" customHeight="true" outlineLevel="0" collapsed="false">
      <c r="K6819" s="0" t="n">
        <v>2015</v>
      </c>
      <c r="L6819" s="0" t="n">
        <v>137</v>
      </c>
      <c r="M6819" s="0" t="n">
        <v>2</v>
      </c>
      <c r="N6819" s="0" t="n">
        <v>61220</v>
      </c>
      <c r="O6819" s="0" t="n">
        <v>1110</v>
      </c>
      <c r="P6819" s="346" t="n">
        <v>0.25</v>
      </c>
      <c r="Q6819" s="346" t="str">
        <f aca="false">N6819&amp;" "&amp;O6819</f>
        <v>61220 1110</v>
      </c>
      <c r="R6819" s="346" t="str">
        <f aca="false">N6819&amp;" "&amp;M6819&amp;" "&amp;O6819</f>
        <v>61220 2 1110</v>
      </c>
    </row>
    <row r="6820" customFormat="false" ht="11.25" hidden="false" customHeight="true" outlineLevel="0" collapsed="false">
      <c r="K6820" s="0" t="n">
        <v>2015</v>
      </c>
      <c r="L6820" s="0" t="n">
        <v>137</v>
      </c>
      <c r="M6820" s="0" t="n">
        <v>2</v>
      </c>
      <c r="N6820" s="0" t="n">
        <v>61230</v>
      </c>
      <c r="O6820" s="0" t="n">
        <v>1120</v>
      </c>
      <c r="P6820" s="346" t="n">
        <v>0.01</v>
      </c>
      <c r="Q6820" s="346" t="str">
        <f aca="false">N6820&amp;" "&amp;O6820</f>
        <v>61230 1120</v>
      </c>
      <c r="R6820" s="346" t="str">
        <f aca="false">N6820&amp;" "&amp;M6820&amp;" "&amp;O6820</f>
        <v>61230 2 1120</v>
      </c>
    </row>
    <row r="6821" customFormat="false" ht="11.25" hidden="false" customHeight="true" outlineLevel="0" collapsed="false">
      <c r="K6821" s="0" t="n">
        <v>2015</v>
      </c>
      <c r="L6821" s="0" t="n">
        <v>137</v>
      </c>
      <c r="M6821" s="0" t="n">
        <v>2</v>
      </c>
      <c r="N6821" s="0" t="n">
        <v>61310</v>
      </c>
      <c r="O6821" s="0" t="n">
        <v>1110</v>
      </c>
      <c r="P6821" s="346" t="n">
        <v>0.6</v>
      </c>
      <c r="Q6821" s="346" t="str">
        <f aca="false">N6821&amp;" "&amp;O6821</f>
        <v>61310 1110</v>
      </c>
      <c r="R6821" s="346" t="str">
        <f aca="false">N6821&amp;" "&amp;M6821&amp;" "&amp;O6821</f>
        <v>61310 2 1110</v>
      </c>
    </row>
    <row r="6822" customFormat="false" ht="11.25" hidden="false" customHeight="true" outlineLevel="0" collapsed="false">
      <c r="K6822" s="0" t="n">
        <v>2015</v>
      </c>
      <c r="L6822" s="0" t="n">
        <v>137</v>
      </c>
      <c r="M6822" s="0" t="n">
        <v>2</v>
      </c>
      <c r="N6822" s="0" t="n">
        <v>61310</v>
      </c>
      <c r="O6822" s="0" t="n">
        <v>1150</v>
      </c>
      <c r="P6822" s="346" t="n">
        <v>1</v>
      </c>
      <c r="Q6822" s="346" t="str">
        <f aca="false">N6822&amp;" "&amp;O6822</f>
        <v>61310 1150</v>
      </c>
      <c r="R6822" s="346" t="str">
        <f aca="false">N6822&amp;" "&amp;M6822&amp;" "&amp;O6822</f>
        <v>61310 2 1150</v>
      </c>
    </row>
    <row r="6823" customFormat="false" ht="11.25" hidden="false" customHeight="true" outlineLevel="0" collapsed="false">
      <c r="K6823" s="0" t="n">
        <v>2015</v>
      </c>
      <c r="L6823" s="0" t="n">
        <v>137</v>
      </c>
      <c r="M6823" s="0" t="n">
        <v>2</v>
      </c>
      <c r="N6823" s="0" t="n">
        <v>61320</v>
      </c>
      <c r="O6823" s="0" t="n">
        <v>1122</v>
      </c>
      <c r="P6823" s="346" t="n">
        <v>2</v>
      </c>
      <c r="Q6823" s="346" t="str">
        <f aca="false">N6823&amp;" "&amp;O6823</f>
        <v>61320 1122</v>
      </c>
      <c r="R6823" s="346" t="str">
        <f aca="false">N6823&amp;" "&amp;M6823&amp;" "&amp;O6823</f>
        <v>61320 2 1122</v>
      </c>
    </row>
    <row r="6824" customFormat="false" ht="11.25" hidden="false" customHeight="true" outlineLevel="0" collapsed="false">
      <c r="K6824" s="0" t="n">
        <v>2015</v>
      </c>
      <c r="L6824" s="0" t="n">
        <v>137</v>
      </c>
      <c r="M6824" s="0" t="n">
        <v>2</v>
      </c>
      <c r="N6824" s="0" t="n">
        <v>61410</v>
      </c>
      <c r="O6824" s="0" t="n">
        <v>1126</v>
      </c>
      <c r="P6824" s="346" t="n">
        <v>2</v>
      </c>
      <c r="Q6824" s="346" t="str">
        <f aca="false">N6824&amp;" "&amp;O6824</f>
        <v>61410 1126</v>
      </c>
      <c r="R6824" s="346" t="str">
        <f aca="false">N6824&amp;" "&amp;M6824&amp;" "&amp;O6824</f>
        <v>61410 2 1126</v>
      </c>
    </row>
    <row r="6825" customFormat="false" ht="11.25" hidden="false" customHeight="true" outlineLevel="0" collapsed="false">
      <c r="K6825" s="0" t="n">
        <v>2015</v>
      </c>
      <c r="L6825" s="0" t="n">
        <v>137</v>
      </c>
      <c r="M6825" s="0" t="n">
        <v>2</v>
      </c>
      <c r="N6825" s="0" t="n">
        <v>61410</v>
      </c>
      <c r="O6825" s="0" t="n">
        <v>1150</v>
      </c>
      <c r="P6825" s="346" t="n">
        <v>2</v>
      </c>
      <c r="Q6825" s="346" t="str">
        <f aca="false">N6825&amp;" "&amp;O6825</f>
        <v>61410 1150</v>
      </c>
      <c r="R6825" s="346" t="str">
        <f aca="false">N6825&amp;" "&amp;M6825&amp;" "&amp;O6825</f>
        <v>61410 2 1150</v>
      </c>
    </row>
    <row r="6826" customFormat="false" ht="11.25" hidden="false" customHeight="true" outlineLevel="0" collapsed="false">
      <c r="K6826" s="0" t="n">
        <v>2015</v>
      </c>
      <c r="L6826" s="0" t="n">
        <v>137</v>
      </c>
      <c r="M6826" s="0" t="n">
        <v>3</v>
      </c>
      <c r="N6826" s="0" t="n">
        <v>61100</v>
      </c>
      <c r="O6826" s="0" t="n">
        <v>1120</v>
      </c>
      <c r="P6826" s="346" t="n">
        <v>5.5</v>
      </c>
      <c r="Q6826" s="346" t="str">
        <f aca="false">N6826&amp;" "&amp;O6826</f>
        <v>61100 1120</v>
      </c>
      <c r="R6826" s="346" t="str">
        <f aca="false">N6826&amp;" "&amp;M6826&amp;" "&amp;O6826</f>
        <v>61100 3 1120</v>
      </c>
    </row>
    <row r="6827" customFormat="false" ht="11.25" hidden="false" customHeight="true" outlineLevel="0" collapsed="false">
      <c r="K6827" s="0" t="n">
        <v>2015</v>
      </c>
      <c r="L6827" s="0" t="n">
        <v>137</v>
      </c>
      <c r="M6827" s="0" t="n">
        <v>9</v>
      </c>
      <c r="N6827" s="0" t="n">
        <v>62100</v>
      </c>
      <c r="O6827" s="0" t="n">
        <v>1111</v>
      </c>
      <c r="P6827" s="346" t="n">
        <v>5</v>
      </c>
      <c r="Q6827" s="346" t="str">
        <f aca="false">N6827&amp;" "&amp;O6827</f>
        <v>62100 1111</v>
      </c>
      <c r="R6827" s="346" t="str">
        <f aca="false">N6827&amp;" "&amp;M6827&amp;" "&amp;O6827</f>
        <v>62100 9 1111</v>
      </c>
    </row>
    <row r="6828" customFormat="false" ht="11.25" hidden="false" customHeight="true" outlineLevel="0" collapsed="false">
      <c r="K6828" s="0" t="n">
        <v>2015</v>
      </c>
      <c r="L6828" s="0" t="n">
        <v>137</v>
      </c>
      <c r="M6828" s="0" t="n">
        <v>9</v>
      </c>
      <c r="N6828" s="0" t="n">
        <v>62100</v>
      </c>
      <c r="O6828" s="0" t="n">
        <v>1112</v>
      </c>
      <c r="P6828" s="346" t="n">
        <v>1</v>
      </c>
      <c r="Q6828" s="346" t="str">
        <f aca="false">N6828&amp;" "&amp;O6828</f>
        <v>62100 1112</v>
      </c>
      <c r="R6828" s="346" t="str">
        <f aca="false">N6828&amp;" "&amp;M6828&amp;" "&amp;O6828</f>
        <v>62100 9 1112</v>
      </c>
    </row>
    <row r="6829" customFormat="false" ht="11.25" hidden="false" customHeight="true" outlineLevel="0" collapsed="false">
      <c r="K6829" s="0" t="n">
        <v>2015</v>
      </c>
      <c r="L6829" s="0" t="n">
        <v>137</v>
      </c>
      <c r="M6829" s="0" t="n">
        <v>9</v>
      </c>
      <c r="N6829" s="0" t="n">
        <v>62100</v>
      </c>
      <c r="O6829" s="0" t="n">
        <v>1150</v>
      </c>
      <c r="P6829" s="346" t="n">
        <v>0.8</v>
      </c>
      <c r="Q6829" s="346" t="str">
        <f aca="false">N6829&amp;" "&amp;O6829</f>
        <v>62100 1150</v>
      </c>
      <c r="R6829" s="346" t="str">
        <f aca="false">N6829&amp;" "&amp;M6829&amp;" "&amp;O6829</f>
        <v>62100 9 1150</v>
      </c>
    </row>
    <row r="6830" customFormat="false" ht="11.25" hidden="false" customHeight="true" outlineLevel="0" collapsed="false">
      <c r="K6830" s="0" t="n">
        <v>2015</v>
      </c>
      <c r="L6830" s="0" t="n">
        <v>137</v>
      </c>
      <c r="M6830" s="0" t="n">
        <v>9</v>
      </c>
      <c r="N6830" s="0" t="n">
        <v>62200</v>
      </c>
      <c r="O6830" s="0" t="n">
        <v>1131</v>
      </c>
      <c r="P6830" s="346" t="n">
        <v>0.5</v>
      </c>
      <c r="Q6830" s="346" t="str">
        <f aca="false">N6830&amp;" "&amp;O6830</f>
        <v>62200 1131</v>
      </c>
      <c r="R6830" s="346" t="str">
        <f aca="false">N6830&amp;" "&amp;M6830&amp;" "&amp;O6830</f>
        <v>62200 9 1131</v>
      </c>
    </row>
    <row r="6831" customFormat="false" ht="11.25" hidden="false" customHeight="true" outlineLevel="0" collapsed="false">
      <c r="K6831" s="0" t="n">
        <v>2015</v>
      </c>
      <c r="L6831" s="0" t="n">
        <v>137</v>
      </c>
      <c r="M6831" s="0" t="n">
        <v>9</v>
      </c>
      <c r="N6831" s="0" t="n">
        <v>64000</v>
      </c>
      <c r="O6831" s="0" t="n">
        <v>1180</v>
      </c>
      <c r="P6831" s="346" t="n">
        <v>0.25</v>
      </c>
      <c r="Q6831" s="346" t="str">
        <f aca="false">N6831&amp;" "&amp;O6831</f>
        <v>64000 1180</v>
      </c>
      <c r="R6831" s="346" t="str">
        <f aca="false">N6831&amp;" "&amp;M6831&amp;" "&amp;O6831</f>
        <v>64000 9 1180</v>
      </c>
    </row>
    <row r="6832" customFormat="false" ht="11.25" hidden="false" customHeight="true" outlineLevel="0" collapsed="false">
      <c r="K6832" s="0" t="n">
        <v>2015</v>
      </c>
      <c r="L6832" s="0" t="n">
        <v>137</v>
      </c>
      <c r="M6832" s="0" t="n">
        <v>9</v>
      </c>
      <c r="N6832" s="0" t="n">
        <v>65000</v>
      </c>
      <c r="O6832" s="0" t="n">
        <v>1110</v>
      </c>
      <c r="P6832" s="346" t="n">
        <v>1.5</v>
      </c>
      <c r="Q6832" s="346" t="str">
        <f aca="false">N6832&amp;" "&amp;O6832</f>
        <v>65000 1110</v>
      </c>
      <c r="R6832" s="346" t="str">
        <f aca="false">N6832&amp;" "&amp;M6832&amp;" "&amp;O6832</f>
        <v>65000 9 1110</v>
      </c>
    </row>
    <row r="6833" customFormat="false" ht="11.25" hidden="false" customHeight="true" outlineLevel="0" collapsed="false">
      <c r="K6833" s="0" t="n">
        <v>2015</v>
      </c>
      <c r="L6833" s="0" t="n">
        <v>137</v>
      </c>
      <c r="M6833" s="0" t="n">
        <v>9</v>
      </c>
      <c r="N6833" s="0" t="n">
        <v>65000</v>
      </c>
      <c r="O6833" s="0" t="n">
        <v>1190</v>
      </c>
      <c r="P6833" s="346" t="n">
        <v>2</v>
      </c>
      <c r="Q6833" s="346" t="str">
        <f aca="false">N6833&amp;" "&amp;O6833</f>
        <v>65000 1190</v>
      </c>
      <c r="R6833" s="346" t="str">
        <f aca="false">N6833&amp;" "&amp;M6833&amp;" "&amp;O6833</f>
        <v>65000 9 1190</v>
      </c>
    </row>
    <row r="6834" customFormat="false" ht="11.25" hidden="false" customHeight="true" outlineLevel="0" collapsed="false">
      <c r="K6834" s="0" t="n">
        <v>2015</v>
      </c>
      <c r="L6834" s="0" t="n">
        <v>137</v>
      </c>
      <c r="M6834" s="0" t="n">
        <v>9</v>
      </c>
      <c r="N6834" s="0" t="n">
        <v>66000</v>
      </c>
      <c r="O6834" s="0" t="n">
        <v>1110</v>
      </c>
      <c r="P6834" s="346" t="n">
        <v>0.25</v>
      </c>
      <c r="Q6834" s="346" t="str">
        <f aca="false">N6834&amp;" "&amp;O6834</f>
        <v>66000 1110</v>
      </c>
      <c r="R6834" s="346" t="str">
        <f aca="false">N6834&amp;" "&amp;M6834&amp;" "&amp;O6834</f>
        <v>66000 9 1110</v>
      </c>
    </row>
    <row r="6835" customFormat="false" ht="11.25" hidden="false" customHeight="true" outlineLevel="0" collapsed="false">
      <c r="K6835" s="0" t="n">
        <v>2015</v>
      </c>
      <c r="L6835" s="0" t="n">
        <v>137</v>
      </c>
      <c r="M6835" s="0" t="n">
        <v>9</v>
      </c>
      <c r="N6835" s="0" t="n">
        <v>68000</v>
      </c>
      <c r="O6835" s="0" t="n">
        <v>1120</v>
      </c>
      <c r="P6835" s="346" t="n">
        <v>1</v>
      </c>
      <c r="Q6835" s="346" t="str">
        <f aca="false">N6835&amp;" "&amp;O6835</f>
        <v>68000 1120</v>
      </c>
      <c r="R6835" s="346" t="str">
        <f aca="false">N6835&amp;" "&amp;M6835&amp;" "&amp;O6835</f>
        <v>68000 9 1120</v>
      </c>
    </row>
    <row r="6836" customFormat="false" ht="11.25" hidden="false" customHeight="true" outlineLevel="0" collapsed="false">
      <c r="K6836" s="0" t="n">
        <v>2015</v>
      </c>
      <c r="L6836" s="0" t="n">
        <v>137</v>
      </c>
      <c r="M6836" s="0" t="n">
        <v>9</v>
      </c>
      <c r="N6836" s="0" t="n">
        <v>68000</v>
      </c>
      <c r="O6836" s="0" t="n">
        <v>1133</v>
      </c>
      <c r="P6836" s="346" t="n">
        <v>1</v>
      </c>
      <c r="Q6836" s="346" t="str">
        <f aca="false">N6836&amp;" "&amp;O6836</f>
        <v>68000 1133</v>
      </c>
      <c r="R6836" s="346" t="str">
        <f aca="false">N6836&amp;" "&amp;M6836&amp;" "&amp;O6836</f>
        <v>68000 9 1133</v>
      </c>
    </row>
    <row r="6837" customFormat="false" ht="11.25" hidden="false" customHeight="true" outlineLevel="0" collapsed="false">
      <c r="K6837" s="0" t="n">
        <v>2015</v>
      </c>
      <c r="L6837" s="0" t="n">
        <v>137</v>
      </c>
      <c r="M6837" s="0" t="n">
        <v>2</v>
      </c>
      <c r="N6837" s="0" t="n">
        <v>61100</v>
      </c>
      <c r="O6837" s="0" t="n">
        <v>1120</v>
      </c>
      <c r="P6837" s="346" t="n">
        <v>44</v>
      </c>
      <c r="Q6837" s="346" t="str">
        <f aca="false">N6837&amp;" "&amp;O6837</f>
        <v>61100 1120</v>
      </c>
      <c r="R6837" s="346" t="str">
        <f aca="false">N6837&amp;" "&amp;M6837&amp;" "&amp;O6837</f>
        <v>61100 2 1120</v>
      </c>
    </row>
    <row r="6838" customFormat="false" ht="11.25" hidden="false" customHeight="true" outlineLevel="0" collapsed="false">
      <c r="K6838" s="0" t="n">
        <v>2015</v>
      </c>
      <c r="L6838" s="0" t="n">
        <v>137</v>
      </c>
      <c r="M6838" s="0" t="n">
        <v>2</v>
      </c>
      <c r="N6838" s="0" t="n">
        <v>61100</v>
      </c>
      <c r="O6838" s="0" t="n">
        <v>1151</v>
      </c>
      <c r="P6838" s="346" t="n">
        <v>6</v>
      </c>
      <c r="Q6838" s="346" t="str">
        <f aca="false">N6838&amp;" "&amp;O6838</f>
        <v>61100 1151</v>
      </c>
      <c r="R6838" s="346" t="str">
        <f aca="false">N6838&amp;" "&amp;M6838&amp;" "&amp;O6838</f>
        <v>61100 2 1151</v>
      </c>
    </row>
    <row r="6839" customFormat="false" ht="11.25" hidden="false" customHeight="true" outlineLevel="0" collapsed="false">
      <c r="K6839" s="0" t="n">
        <v>2015</v>
      </c>
      <c r="L6839" s="0" t="n">
        <v>139</v>
      </c>
      <c r="M6839" s="0" t="n">
        <v>2</v>
      </c>
      <c r="N6839" s="0" t="n">
        <v>61100</v>
      </c>
      <c r="O6839" s="0" t="n">
        <v>1120</v>
      </c>
      <c r="P6839" s="346" t="n">
        <v>157.53</v>
      </c>
      <c r="Q6839" s="346" t="str">
        <f aca="false">N6839&amp;" "&amp;O6839</f>
        <v>61100 1120</v>
      </c>
      <c r="R6839" s="346" t="str">
        <f aca="false">N6839&amp;" "&amp;M6839&amp;" "&amp;O6839</f>
        <v>61100 2 1120</v>
      </c>
    </row>
    <row r="6840" customFormat="false" ht="11.25" hidden="false" customHeight="true" outlineLevel="0" collapsed="false">
      <c r="K6840" s="0" t="n">
        <v>2015</v>
      </c>
      <c r="L6840" s="0" t="n">
        <v>139</v>
      </c>
      <c r="M6840" s="0" t="n">
        <v>2</v>
      </c>
      <c r="N6840" s="0" t="n">
        <v>61100</v>
      </c>
      <c r="O6840" s="0" t="n">
        <v>1151</v>
      </c>
      <c r="P6840" s="346" t="n">
        <v>49.95</v>
      </c>
      <c r="Q6840" s="346" t="str">
        <f aca="false">N6840&amp;" "&amp;O6840</f>
        <v>61100 1151</v>
      </c>
      <c r="R6840" s="346" t="str">
        <f aca="false">N6840&amp;" "&amp;M6840&amp;" "&amp;O6840</f>
        <v>61100 2 1151</v>
      </c>
    </row>
    <row r="6841" customFormat="false" ht="11.25" hidden="false" customHeight="true" outlineLevel="0" collapsed="false">
      <c r="K6841" s="0" t="n">
        <v>2015</v>
      </c>
      <c r="L6841" s="0" t="n">
        <v>139</v>
      </c>
      <c r="M6841" s="0" t="n">
        <v>2</v>
      </c>
      <c r="N6841" s="0" t="n">
        <v>61100</v>
      </c>
      <c r="O6841" s="0" t="n">
        <v>1520</v>
      </c>
      <c r="P6841" s="346" t="n">
        <v>8.69</v>
      </c>
      <c r="Q6841" s="346" t="str">
        <f aca="false">N6841&amp;" "&amp;O6841</f>
        <v>61100 1520</v>
      </c>
      <c r="R6841" s="346" t="str">
        <f aca="false">N6841&amp;" "&amp;M6841&amp;" "&amp;O6841</f>
        <v>61100 2 1520</v>
      </c>
    </row>
    <row r="6842" customFormat="false" ht="11.25" hidden="false" customHeight="true" outlineLevel="0" collapsed="false">
      <c r="K6842" s="0" t="n">
        <v>2015</v>
      </c>
      <c r="L6842" s="0" t="n">
        <v>139</v>
      </c>
      <c r="M6842" s="0" t="n">
        <v>2</v>
      </c>
      <c r="N6842" s="0" t="n">
        <v>61210</v>
      </c>
      <c r="O6842" s="0" t="n">
        <v>1120</v>
      </c>
      <c r="P6842" s="346" t="n">
        <v>6.01</v>
      </c>
      <c r="Q6842" s="346" t="str">
        <f aca="false">N6842&amp;" "&amp;O6842</f>
        <v>61210 1120</v>
      </c>
      <c r="R6842" s="346" t="str">
        <f aca="false">N6842&amp;" "&amp;M6842&amp;" "&amp;O6842</f>
        <v>61210 2 1120</v>
      </c>
    </row>
    <row r="6843" customFormat="false" ht="11.25" hidden="false" customHeight="true" outlineLevel="0" collapsed="false">
      <c r="K6843" s="0" t="n">
        <v>2015</v>
      </c>
      <c r="L6843" s="0" t="n">
        <v>139</v>
      </c>
      <c r="M6843" s="0" t="n">
        <v>2</v>
      </c>
      <c r="N6843" s="0" t="n">
        <v>61210</v>
      </c>
      <c r="O6843" s="0" t="n">
        <v>1150</v>
      </c>
      <c r="P6843" s="346" t="n">
        <v>0.67</v>
      </c>
      <c r="Q6843" s="346" t="str">
        <f aca="false">N6843&amp;" "&amp;O6843</f>
        <v>61210 1150</v>
      </c>
      <c r="R6843" s="346" t="str">
        <f aca="false">N6843&amp;" "&amp;M6843&amp;" "&amp;O6843</f>
        <v>61210 2 1150</v>
      </c>
    </row>
    <row r="6844" customFormat="false" ht="11.25" hidden="false" customHeight="true" outlineLevel="0" collapsed="false">
      <c r="K6844" s="0" t="n">
        <v>2015</v>
      </c>
      <c r="L6844" s="0" t="n">
        <v>139</v>
      </c>
      <c r="M6844" s="0" t="n">
        <v>2</v>
      </c>
      <c r="N6844" s="0" t="n">
        <v>61220</v>
      </c>
      <c r="O6844" s="0" t="n">
        <v>1130</v>
      </c>
      <c r="P6844" s="346" t="n">
        <v>0.57</v>
      </c>
      <c r="Q6844" s="346" t="str">
        <f aca="false">N6844&amp;" "&amp;O6844</f>
        <v>61220 1130</v>
      </c>
      <c r="R6844" s="346" t="str">
        <f aca="false">N6844&amp;" "&amp;M6844&amp;" "&amp;O6844</f>
        <v>61220 2 1130</v>
      </c>
    </row>
    <row r="6845" customFormat="false" ht="11.25" hidden="false" customHeight="true" outlineLevel="0" collapsed="false">
      <c r="K6845" s="0" t="n">
        <v>2015</v>
      </c>
      <c r="L6845" s="0" t="n">
        <v>139</v>
      </c>
      <c r="M6845" s="0" t="n">
        <v>2</v>
      </c>
      <c r="N6845" s="0" t="n">
        <v>61230</v>
      </c>
      <c r="O6845" s="0" t="n">
        <v>1120</v>
      </c>
      <c r="P6845" s="346" t="n">
        <v>0.08</v>
      </c>
      <c r="Q6845" s="346" t="str">
        <f aca="false">N6845&amp;" "&amp;O6845</f>
        <v>61230 1120</v>
      </c>
      <c r="R6845" s="346" t="str">
        <f aca="false">N6845&amp;" "&amp;M6845&amp;" "&amp;O6845</f>
        <v>61230 2 1120</v>
      </c>
    </row>
    <row r="6846" customFormat="false" ht="11.25" hidden="false" customHeight="true" outlineLevel="0" collapsed="false">
      <c r="K6846" s="0" t="n">
        <v>2015</v>
      </c>
      <c r="L6846" s="0" t="n">
        <v>139</v>
      </c>
      <c r="M6846" s="0" t="n">
        <v>2</v>
      </c>
      <c r="N6846" s="0" t="n">
        <v>61310</v>
      </c>
      <c r="O6846" s="0" t="n">
        <v>1110</v>
      </c>
      <c r="P6846" s="346" t="n">
        <v>2.17</v>
      </c>
      <c r="Q6846" s="346" t="str">
        <f aca="false">N6846&amp;" "&amp;O6846</f>
        <v>61310 1110</v>
      </c>
      <c r="R6846" s="346" t="str">
        <f aca="false">N6846&amp;" "&amp;M6846&amp;" "&amp;O6846</f>
        <v>61310 2 1110</v>
      </c>
    </row>
    <row r="6847" customFormat="false" ht="11.25" hidden="false" customHeight="true" outlineLevel="0" collapsed="false">
      <c r="K6847" s="0" t="n">
        <v>2015</v>
      </c>
      <c r="L6847" s="0" t="n">
        <v>139</v>
      </c>
      <c r="M6847" s="0" t="n">
        <v>2</v>
      </c>
      <c r="N6847" s="0" t="n">
        <v>61310</v>
      </c>
      <c r="O6847" s="0" t="n">
        <v>1120</v>
      </c>
      <c r="P6847" s="346" t="n">
        <v>0.04</v>
      </c>
      <c r="Q6847" s="346" t="str">
        <f aca="false">N6847&amp;" "&amp;O6847</f>
        <v>61310 1120</v>
      </c>
      <c r="R6847" s="346" t="str">
        <f aca="false">N6847&amp;" "&amp;M6847&amp;" "&amp;O6847</f>
        <v>61310 2 1120</v>
      </c>
    </row>
    <row r="6848" customFormat="false" ht="11.25" hidden="false" customHeight="true" outlineLevel="0" collapsed="false">
      <c r="K6848" s="0" t="n">
        <v>2015</v>
      </c>
      <c r="L6848" s="0" t="n">
        <v>139</v>
      </c>
      <c r="M6848" s="0" t="n">
        <v>2</v>
      </c>
      <c r="N6848" s="0" t="n">
        <v>61310</v>
      </c>
      <c r="O6848" s="0" t="n">
        <v>1150</v>
      </c>
      <c r="P6848" s="346" t="n">
        <v>2.5</v>
      </c>
      <c r="Q6848" s="346" t="str">
        <f aca="false">N6848&amp;" "&amp;O6848</f>
        <v>61310 1150</v>
      </c>
      <c r="R6848" s="346" t="str">
        <f aca="false">N6848&amp;" "&amp;M6848&amp;" "&amp;O6848</f>
        <v>61310 2 1150</v>
      </c>
    </row>
    <row r="6849" customFormat="false" ht="11.25" hidden="false" customHeight="true" outlineLevel="0" collapsed="false">
      <c r="K6849" s="0" t="n">
        <v>2015</v>
      </c>
      <c r="L6849" s="0" t="n">
        <v>139</v>
      </c>
      <c r="M6849" s="0" t="n">
        <v>2</v>
      </c>
      <c r="N6849" s="0" t="n">
        <v>61320</v>
      </c>
      <c r="O6849" s="0" t="n">
        <v>1122</v>
      </c>
      <c r="P6849" s="346" t="n">
        <v>4.67</v>
      </c>
      <c r="Q6849" s="346" t="str">
        <f aca="false">N6849&amp;" "&amp;O6849</f>
        <v>61320 1122</v>
      </c>
      <c r="R6849" s="346" t="str">
        <f aca="false">N6849&amp;" "&amp;M6849&amp;" "&amp;O6849</f>
        <v>61320 2 1122</v>
      </c>
    </row>
    <row r="6850" customFormat="false" ht="11.25" hidden="false" customHeight="true" outlineLevel="0" collapsed="false">
      <c r="K6850" s="0" t="n">
        <v>2015</v>
      </c>
      <c r="L6850" s="0" t="n">
        <v>139</v>
      </c>
      <c r="M6850" s="0" t="n">
        <v>2</v>
      </c>
      <c r="N6850" s="0" t="n">
        <v>61320</v>
      </c>
      <c r="O6850" s="0" t="n">
        <v>1150</v>
      </c>
      <c r="P6850" s="346" t="n">
        <v>0.59</v>
      </c>
      <c r="Q6850" s="346" t="str">
        <f aca="false">N6850&amp;" "&amp;O6850</f>
        <v>61320 1150</v>
      </c>
      <c r="R6850" s="346" t="str">
        <f aca="false">N6850&amp;" "&amp;M6850&amp;" "&amp;O6850</f>
        <v>61320 2 1150</v>
      </c>
    </row>
    <row r="6851" customFormat="false" ht="11.25" hidden="false" customHeight="true" outlineLevel="0" collapsed="false">
      <c r="K6851" s="0" t="n">
        <v>2015</v>
      </c>
      <c r="L6851" s="0" t="n">
        <v>139</v>
      </c>
      <c r="M6851" s="0" t="n">
        <v>2</v>
      </c>
      <c r="N6851" s="0" t="n">
        <v>61410</v>
      </c>
      <c r="O6851" s="0" t="n">
        <v>1126</v>
      </c>
      <c r="P6851" s="346" t="n">
        <v>4.67</v>
      </c>
      <c r="Q6851" s="346" t="str">
        <f aca="false">N6851&amp;" "&amp;O6851</f>
        <v>61410 1126</v>
      </c>
      <c r="R6851" s="346" t="str">
        <f aca="false">N6851&amp;" "&amp;M6851&amp;" "&amp;O6851</f>
        <v>61410 2 1126</v>
      </c>
    </row>
    <row r="6852" customFormat="false" ht="11.25" hidden="false" customHeight="true" outlineLevel="0" collapsed="false">
      <c r="K6852" s="0" t="n">
        <v>2015</v>
      </c>
      <c r="L6852" s="0" t="n">
        <v>139</v>
      </c>
      <c r="M6852" s="0" t="n">
        <v>2</v>
      </c>
      <c r="N6852" s="0" t="n">
        <v>61410</v>
      </c>
      <c r="O6852" s="0" t="n">
        <v>1127</v>
      </c>
      <c r="P6852" s="346" t="n">
        <v>5.34</v>
      </c>
      <c r="Q6852" s="346" t="str">
        <f aca="false">N6852&amp;" "&amp;O6852</f>
        <v>61410 1127</v>
      </c>
      <c r="R6852" s="346" t="str">
        <f aca="false">N6852&amp;" "&amp;M6852&amp;" "&amp;O6852</f>
        <v>61410 2 1127</v>
      </c>
    </row>
    <row r="6853" customFormat="false" ht="11.25" hidden="false" customHeight="true" outlineLevel="0" collapsed="false">
      <c r="K6853" s="0" t="n">
        <v>2015</v>
      </c>
      <c r="L6853" s="0" t="n">
        <v>139</v>
      </c>
      <c r="M6853" s="0" t="n">
        <v>2</v>
      </c>
      <c r="N6853" s="0" t="n">
        <v>61410</v>
      </c>
      <c r="O6853" s="0" t="n">
        <v>1150</v>
      </c>
      <c r="P6853" s="346" t="n">
        <v>5.34</v>
      </c>
      <c r="Q6853" s="346" t="str">
        <f aca="false">N6853&amp;" "&amp;O6853</f>
        <v>61410 1150</v>
      </c>
      <c r="R6853" s="346" t="str">
        <f aca="false">N6853&amp;" "&amp;M6853&amp;" "&amp;O6853</f>
        <v>61410 2 1150</v>
      </c>
    </row>
    <row r="6854" customFormat="false" ht="11.25" hidden="false" customHeight="true" outlineLevel="0" collapsed="false">
      <c r="K6854" s="0" t="n">
        <v>2015</v>
      </c>
      <c r="L6854" s="0" t="n">
        <v>139</v>
      </c>
      <c r="M6854" s="0" t="n">
        <v>3</v>
      </c>
      <c r="N6854" s="0" t="n">
        <v>61100</v>
      </c>
      <c r="O6854" s="0" t="n">
        <v>1120</v>
      </c>
      <c r="P6854" s="346" t="n">
        <v>114.72</v>
      </c>
      <c r="Q6854" s="346" t="str">
        <f aca="false">N6854&amp;" "&amp;O6854</f>
        <v>61100 1120</v>
      </c>
      <c r="R6854" s="346" t="str">
        <f aca="false">N6854&amp;" "&amp;M6854&amp;" "&amp;O6854</f>
        <v>61100 3 1120</v>
      </c>
    </row>
    <row r="6855" customFormat="false" ht="11.25" hidden="false" customHeight="true" outlineLevel="0" collapsed="false">
      <c r="K6855" s="0" t="n">
        <v>2015</v>
      </c>
      <c r="L6855" s="0" t="n">
        <v>139</v>
      </c>
      <c r="M6855" s="0" t="n">
        <v>3</v>
      </c>
      <c r="N6855" s="0" t="n">
        <v>61100</v>
      </c>
      <c r="O6855" s="0" t="n">
        <v>1151</v>
      </c>
      <c r="P6855" s="346" t="n">
        <v>14.08</v>
      </c>
      <c r="Q6855" s="346" t="str">
        <f aca="false">N6855&amp;" "&amp;O6855</f>
        <v>61100 1151</v>
      </c>
      <c r="R6855" s="346" t="str">
        <f aca="false">N6855&amp;" "&amp;M6855&amp;" "&amp;O6855</f>
        <v>61100 3 1151</v>
      </c>
    </row>
    <row r="6856" customFormat="false" ht="11.25" hidden="false" customHeight="true" outlineLevel="0" collapsed="false">
      <c r="K6856" s="0" t="n">
        <v>2015</v>
      </c>
      <c r="L6856" s="0" t="n">
        <v>139</v>
      </c>
      <c r="M6856" s="0" t="n">
        <v>3</v>
      </c>
      <c r="N6856" s="0" t="n">
        <v>61100</v>
      </c>
      <c r="O6856" s="0" t="n">
        <v>1520</v>
      </c>
      <c r="P6856" s="346" t="n">
        <v>9.12</v>
      </c>
      <c r="Q6856" s="346" t="str">
        <f aca="false">N6856&amp;" "&amp;O6856</f>
        <v>61100 1520</v>
      </c>
      <c r="R6856" s="346" t="str">
        <f aca="false">N6856&amp;" "&amp;M6856&amp;" "&amp;O6856</f>
        <v>61100 3 1520</v>
      </c>
    </row>
    <row r="6857" customFormat="false" ht="11.25" hidden="false" customHeight="true" outlineLevel="0" collapsed="false">
      <c r="K6857" s="0" t="n">
        <v>2015</v>
      </c>
      <c r="L6857" s="0" t="n">
        <v>139</v>
      </c>
      <c r="M6857" s="0" t="n">
        <v>3</v>
      </c>
      <c r="N6857" s="0" t="n">
        <v>61210</v>
      </c>
      <c r="O6857" s="0" t="n">
        <v>1120</v>
      </c>
      <c r="P6857" s="346" t="n">
        <v>4.99</v>
      </c>
      <c r="Q6857" s="346" t="str">
        <f aca="false">N6857&amp;" "&amp;O6857</f>
        <v>61210 1120</v>
      </c>
      <c r="R6857" s="346" t="str">
        <f aca="false">N6857&amp;" "&amp;M6857&amp;" "&amp;O6857</f>
        <v>61210 3 1120</v>
      </c>
    </row>
    <row r="6858" customFormat="false" ht="11.25" hidden="false" customHeight="true" outlineLevel="0" collapsed="false">
      <c r="K6858" s="0" t="n">
        <v>2015</v>
      </c>
      <c r="L6858" s="0" t="n">
        <v>139</v>
      </c>
      <c r="M6858" s="0" t="n">
        <v>3</v>
      </c>
      <c r="N6858" s="0" t="n">
        <v>61210</v>
      </c>
      <c r="O6858" s="0" t="n">
        <v>1150</v>
      </c>
      <c r="P6858" s="346" t="n">
        <v>1.33</v>
      </c>
      <c r="Q6858" s="346" t="str">
        <f aca="false">N6858&amp;" "&amp;O6858</f>
        <v>61210 1150</v>
      </c>
      <c r="R6858" s="346" t="str">
        <f aca="false">N6858&amp;" "&amp;M6858&amp;" "&amp;O6858</f>
        <v>61210 3 1150</v>
      </c>
    </row>
    <row r="6859" customFormat="false" ht="11.25" hidden="false" customHeight="true" outlineLevel="0" collapsed="false">
      <c r="K6859" s="0" t="n">
        <v>2015</v>
      </c>
      <c r="L6859" s="0" t="n">
        <v>139</v>
      </c>
      <c r="M6859" s="0" t="n">
        <v>3</v>
      </c>
      <c r="N6859" s="0" t="n">
        <v>61220</v>
      </c>
      <c r="O6859" s="0" t="n">
        <v>1130</v>
      </c>
      <c r="P6859" s="346" t="n">
        <v>0.57</v>
      </c>
      <c r="Q6859" s="346" t="str">
        <f aca="false">N6859&amp;" "&amp;O6859</f>
        <v>61220 1130</v>
      </c>
      <c r="R6859" s="346" t="str">
        <f aca="false">N6859&amp;" "&amp;M6859&amp;" "&amp;O6859</f>
        <v>61220 3 1130</v>
      </c>
    </row>
    <row r="6860" customFormat="false" ht="11.25" hidden="false" customHeight="true" outlineLevel="0" collapsed="false">
      <c r="K6860" s="0" t="n">
        <v>2015</v>
      </c>
      <c r="L6860" s="0" t="n">
        <v>139</v>
      </c>
      <c r="M6860" s="0" t="n">
        <v>3</v>
      </c>
      <c r="N6860" s="0" t="n">
        <v>61230</v>
      </c>
      <c r="O6860" s="0" t="n">
        <v>1120</v>
      </c>
      <c r="P6860" s="346" t="n">
        <v>0.24</v>
      </c>
      <c r="Q6860" s="346" t="str">
        <f aca="false">N6860&amp;" "&amp;O6860</f>
        <v>61230 1120</v>
      </c>
      <c r="R6860" s="346" t="str">
        <f aca="false">N6860&amp;" "&amp;M6860&amp;" "&amp;O6860</f>
        <v>61230 3 1120</v>
      </c>
    </row>
    <row r="6861" customFormat="false" ht="11.25" hidden="false" customHeight="true" outlineLevel="0" collapsed="false">
      <c r="K6861" s="0" t="n">
        <v>2015</v>
      </c>
      <c r="L6861" s="0" t="n">
        <v>139</v>
      </c>
      <c r="M6861" s="0" t="n">
        <v>3</v>
      </c>
      <c r="N6861" s="0" t="n">
        <v>61310</v>
      </c>
      <c r="O6861" s="0" t="n">
        <v>1110</v>
      </c>
      <c r="P6861" s="346" t="n">
        <v>1.83</v>
      </c>
      <c r="Q6861" s="346" t="str">
        <f aca="false">N6861&amp;" "&amp;O6861</f>
        <v>61310 1110</v>
      </c>
      <c r="R6861" s="346" t="str">
        <f aca="false">N6861&amp;" "&amp;M6861&amp;" "&amp;O6861</f>
        <v>61310 3 1110</v>
      </c>
    </row>
    <row r="6862" customFormat="false" ht="11.25" hidden="false" customHeight="true" outlineLevel="0" collapsed="false">
      <c r="K6862" s="0" t="n">
        <v>2015</v>
      </c>
      <c r="L6862" s="0" t="n">
        <v>139</v>
      </c>
      <c r="M6862" s="0" t="n">
        <v>3</v>
      </c>
      <c r="N6862" s="0" t="n">
        <v>61310</v>
      </c>
      <c r="O6862" s="0" t="n">
        <v>1120</v>
      </c>
      <c r="P6862" s="346" t="n">
        <v>0.03</v>
      </c>
      <c r="Q6862" s="346" t="str">
        <f aca="false">N6862&amp;" "&amp;O6862</f>
        <v>61310 1120</v>
      </c>
      <c r="R6862" s="346" t="str">
        <f aca="false">N6862&amp;" "&amp;M6862&amp;" "&amp;O6862</f>
        <v>61310 3 1120</v>
      </c>
    </row>
    <row r="6863" customFormat="false" ht="11.25" hidden="false" customHeight="true" outlineLevel="0" collapsed="false">
      <c r="K6863" s="0" t="n">
        <v>2015</v>
      </c>
      <c r="L6863" s="0" t="n">
        <v>139</v>
      </c>
      <c r="M6863" s="0" t="n">
        <v>3</v>
      </c>
      <c r="N6863" s="0" t="n">
        <v>61310</v>
      </c>
      <c r="O6863" s="0" t="n">
        <v>1150</v>
      </c>
      <c r="P6863" s="346" t="n">
        <v>2.5</v>
      </c>
      <c r="Q6863" s="346" t="str">
        <f aca="false">N6863&amp;" "&amp;O6863</f>
        <v>61310 1150</v>
      </c>
      <c r="R6863" s="346" t="str">
        <f aca="false">N6863&amp;" "&amp;M6863&amp;" "&amp;O6863</f>
        <v>61310 3 1150</v>
      </c>
    </row>
    <row r="6864" customFormat="false" ht="11.25" hidden="false" customHeight="true" outlineLevel="0" collapsed="false">
      <c r="K6864" s="0" t="n">
        <v>2015</v>
      </c>
      <c r="L6864" s="0" t="n">
        <v>139</v>
      </c>
      <c r="M6864" s="0" t="n">
        <v>3</v>
      </c>
      <c r="N6864" s="0" t="n">
        <v>61320</v>
      </c>
      <c r="O6864" s="0" t="n">
        <v>1122</v>
      </c>
      <c r="P6864" s="346" t="n">
        <v>2.33</v>
      </c>
      <c r="Q6864" s="346" t="str">
        <f aca="false">N6864&amp;" "&amp;O6864</f>
        <v>61320 1122</v>
      </c>
      <c r="R6864" s="346" t="str">
        <f aca="false">N6864&amp;" "&amp;M6864&amp;" "&amp;O6864</f>
        <v>61320 3 1122</v>
      </c>
    </row>
    <row r="6865" customFormat="false" ht="11.25" hidden="false" customHeight="true" outlineLevel="0" collapsed="false">
      <c r="K6865" s="0" t="n">
        <v>2015</v>
      </c>
      <c r="L6865" s="0" t="n">
        <v>139</v>
      </c>
      <c r="M6865" s="0" t="n">
        <v>3</v>
      </c>
      <c r="N6865" s="0" t="n">
        <v>61320</v>
      </c>
      <c r="O6865" s="0" t="n">
        <v>1150</v>
      </c>
      <c r="P6865" s="346" t="n">
        <v>1.13</v>
      </c>
      <c r="Q6865" s="346" t="str">
        <f aca="false">N6865&amp;" "&amp;O6865</f>
        <v>61320 1150</v>
      </c>
      <c r="R6865" s="346" t="str">
        <f aca="false">N6865&amp;" "&amp;M6865&amp;" "&amp;O6865</f>
        <v>61320 3 1150</v>
      </c>
    </row>
    <row r="6866" customFormat="false" ht="11.25" hidden="false" customHeight="true" outlineLevel="0" collapsed="false">
      <c r="K6866" s="0" t="n">
        <v>2015</v>
      </c>
      <c r="L6866" s="0" t="n">
        <v>139</v>
      </c>
      <c r="M6866" s="0" t="n">
        <v>3</v>
      </c>
      <c r="N6866" s="0" t="n">
        <v>61410</v>
      </c>
      <c r="O6866" s="0" t="n">
        <v>1126</v>
      </c>
      <c r="P6866" s="346" t="n">
        <v>1.33</v>
      </c>
      <c r="Q6866" s="346" t="str">
        <f aca="false">N6866&amp;" "&amp;O6866</f>
        <v>61410 1126</v>
      </c>
      <c r="R6866" s="346" t="str">
        <f aca="false">N6866&amp;" "&amp;M6866&amp;" "&amp;O6866</f>
        <v>61410 3 1126</v>
      </c>
    </row>
    <row r="6867" customFormat="false" ht="11.25" hidden="false" customHeight="true" outlineLevel="0" collapsed="false">
      <c r="K6867" s="0" t="n">
        <v>2015</v>
      </c>
      <c r="L6867" s="0" t="n">
        <v>139</v>
      </c>
      <c r="M6867" s="0" t="n">
        <v>3</v>
      </c>
      <c r="N6867" s="0" t="n">
        <v>61410</v>
      </c>
      <c r="O6867" s="0" t="n">
        <v>1127</v>
      </c>
      <c r="P6867" s="346" t="n">
        <v>3.66</v>
      </c>
      <c r="Q6867" s="346" t="str">
        <f aca="false">N6867&amp;" "&amp;O6867</f>
        <v>61410 1127</v>
      </c>
      <c r="R6867" s="346" t="str">
        <f aca="false">N6867&amp;" "&amp;M6867&amp;" "&amp;O6867</f>
        <v>61410 3 1127</v>
      </c>
    </row>
    <row r="6868" customFormat="false" ht="11.25" hidden="false" customHeight="true" outlineLevel="0" collapsed="false">
      <c r="K6868" s="0" t="n">
        <v>2015</v>
      </c>
      <c r="L6868" s="0" t="n">
        <v>139</v>
      </c>
      <c r="M6868" s="0" t="n">
        <v>3</v>
      </c>
      <c r="N6868" s="0" t="n">
        <v>61410</v>
      </c>
      <c r="O6868" s="0" t="n">
        <v>1150</v>
      </c>
      <c r="P6868" s="346" t="n">
        <v>4.66</v>
      </c>
      <c r="Q6868" s="346" t="str">
        <f aca="false">N6868&amp;" "&amp;O6868</f>
        <v>61410 1150</v>
      </c>
      <c r="R6868" s="346" t="str">
        <f aca="false">N6868&amp;" "&amp;M6868&amp;" "&amp;O6868</f>
        <v>61410 3 1150</v>
      </c>
    </row>
    <row r="6869" customFormat="false" ht="11.25" hidden="false" customHeight="true" outlineLevel="0" collapsed="false">
      <c r="K6869" s="0" t="n">
        <v>2015</v>
      </c>
      <c r="L6869" s="0" t="n">
        <v>139</v>
      </c>
      <c r="M6869" s="0" t="n">
        <v>9</v>
      </c>
      <c r="N6869" s="0" t="n">
        <v>61100</v>
      </c>
      <c r="O6869" s="0" t="n">
        <v>1110</v>
      </c>
      <c r="P6869" s="346" t="n">
        <v>1.65</v>
      </c>
      <c r="Q6869" s="346" t="str">
        <f aca="false">N6869&amp;" "&amp;O6869</f>
        <v>61100 1110</v>
      </c>
      <c r="R6869" s="346" t="str">
        <f aca="false">N6869&amp;" "&amp;M6869&amp;" "&amp;O6869</f>
        <v>61100 9 1110</v>
      </c>
    </row>
    <row r="6870" customFormat="false" ht="11.25" hidden="false" customHeight="true" outlineLevel="0" collapsed="false">
      <c r="K6870" s="0" t="n">
        <v>2015</v>
      </c>
      <c r="L6870" s="0" t="n">
        <v>139</v>
      </c>
      <c r="M6870" s="0" t="n">
        <v>9</v>
      </c>
      <c r="N6870" s="0" t="n">
        <v>61100</v>
      </c>
      <c r="O6870" s="0" t="n">
        <v>1120</v>
      </c>
      <c r="P6870" s="346" t="n">
        <v>11.16</v>
      </c>
      <c r="Q6870" s="346" t="str">
        <f aca="false">N6870&amp;" "&amp;O6870</f>
        <v>61100 1120</v>
      </c>
      <c r="R6870" s="346" t="str">
        <f aca="false">N6870&amp;" "&amp;M6870&amp;" "&amp;O6870</f>
        <v>61100 9 1120</v>
      </c>
    </row>
    <row r="6871" customFormat="false" ht="11.25" hidden="false" customHeight="true" outlineLevel="0" collapsed="false">
      <c r="K6871" s="0" t="n">
        <v>2015</v>
      </c>
      <c r="L6871" s="0" t="n">
        <v>139</v>
      </c>
      <c r="M6871" s="0" t="n">
        <v>9</v>
      </c>
      <c r="N6871" s="0" t="n">
        <v>61100</v>
      </c>
      <c r="O6871" s="0" t="n">
        <v>1150</v>
      </c>
      <c r="P6871" s="346" t="n">
        <v>0.29</v>
      </c>
      <c r="Q6871" s="346" t="str">
        <f aca="false">N6871&amp;" "&amp;O6871</f>
        <v>61100 1150</v>
      </c>
      <c r="R6871" s="346" t="str">
        <f aca="false">N6871&amp;" "&amp;M6871&amp;" "&amp;O6871</f>
        <v>61100 9 1150</v>
      </c>
    </row>
    <row r="6872" customFormat="false" ht="11.25" hidden="false" customHeight="true" outlineLevel="0" collapsed="false">
      <c r="K6872" s="0" t="n">
        <v>2015</v>
      </c>
      <c r="L6872" s="0" t="n">
        <v>139</v>
      </c>
      <c r="M6872" s="0" t="n">
        <v>9</v>
      </c>
      <c r="N6872" s="0" t="n">
        <v>61100</v>
      </c>
      <c r="O6872" s="0" t="n">
        <v>1151</v>
      </c>
      <c r="P6872" s="346" t="n">
        <v>1.09</v>
      </c>
      <c r="Q6872" s="346" t="str">
        <f aca="false">N6872&amp;" "&amp;O6872</f>
        <v>61100 1151</v>
      </c>
      <c r="R6872" s="346" t="str">
        <f aca="false">N6872&amp;" "&amp;M6872&amp;" "&amp;O6872</f>
        <v>61100 9 1151</v>
      </c>
    </row>
    <row r="6873" customFormat="false" ht="11.25" hidden="false" customHeight="true" outlineLevel="0" collapsed="false">
      <c r="K6873" s="0" t="n">
        <v>2015</v>
      </c>
      <c r="L6873" s="0" t="n">
        <v>139</v>
      </c>
      <c r="M6873" s="0" t="n">
        <v>9</v>
      </c>
      <c r="N6873" s="0" t="n">
        <v>61310</v>
      </c>
      <c r="O6873" s="0" t="n">
        <v>1120</v>
      </c>
      <c r="P6873" s="346" t="n">
        <v>0.27</v>
      </c>
      <c r="Q6873" s="346" t="str">
        <f aca="false">N6873&amp;" "&amp;O6873</f>
        <v>61310 1120</v>
      </c>
      <c r="R6873" s="346" t="str">
        <f aca="false">N6873&amp;" "&amp;M6873&amp;" "&amp;O6873</f>
        <v>61310 9 1120</v>
      </c>
    </row>
    <row r="6874" customFormat="false" ht="11.25" hidden="false" customHeight="true" outlineLevel="0" collapsed="false">
      <c r="K6874" s="0" t="n">
        <v>2015</v>
      </c>
      <c r="L6874" s="0" t="n">
        <v>139</v>
      </c>
      <c r="M6874" s="0" t="n">
        <v>9</v>
      </c>
      <c r="N6874" s="0" t="n">
        <v>62100</v>
      </c>
      <c r="O6874" s="0" t="n">
        <v>1110</v>
      </c>
      <c r="P6874" s="346" t="n">
        <v>2</v>
      </c>
      <c r="Q6874" s="346" t="str">
        <f aca="false">N6874&amp;" "&amp;O6874</f>
        <v>62100 1110</v>
      </c>
      <c r="R6874" s="346" t="str">
        <f aca="false">N6874&amp;" "&amp;M6874&amp;" "&amp;O6874</f>
        <v>62100 9 1110</v>
      </c>
    </row>
    <row r="6875" customFormat="false" ht="11.25" hidden="false" customHeight="true" outlineLevel="0" collapsed="false">
      <c r="K6875" s="0" t="n">
        <v>2015</v>
      </c>
      <c r="L6875" s="0" t="n">
        <v>139</v>
      </c>
      <c r="M6875" s="0" t="n">
        <v>9</v>
      </c>
      <c r="N6875" s="0" t="n">
        <v>62100</v>
      </c>
      <c r="O6875" s="0" t="n">
        <v>1111</v>
      </c>
      <c r="P6875" s="346" t="n">
        <v>5</v>
      </c>
      <c r="Q6875" s="346" t="str">
        <f aca="false">N6875&amp;" "&amp;O6875</f>
        <v>62100 1111</v>
      </c>
      <c r="R6875" s="346" t="str">
        <f aca="false">N6875&amp;" "&amp;M6875&amp;" "&amp;O6875</f>
        <v>62100 9 1111</v>
      </c>
    </row>
    <row r="6876" customFormat="false" ht="11.25" hidden="false" customHeight="true" outlineLevel="0" collapsed="false">
      <c r="K6876" s="0" t="n">
        <v>2015</v>
      </c>
      <c r="L6876" s="0" t="n">
        <v>139</v>
      </c>
      <c r="M6876" s="0" t="n">
        <v>9</v>
      </c>
      <c r="N6876" s="0" t="n">
        <v>62100</v>
      </c>
      <c r="O6876" s="0" t="n">
        <v>1112</v>
      </c>
      <c r="P6876" s="346" t="n">
        <v>1</v>
      </c>
      <c r="Q6876" s="346" t="str">
        <f aca="false">N6876&amp;" "&amp;O6876</f>
        <v>62100 1112</v>
      </c>
      <c r="R6876" s="346" t="str">
        <f aca="false">N6876&amp;" "&amp;M6876&amp;" "&amp;O6876</f>
        <v>62100 9 1112</v>
      </c>
    </row>
    <row r="6877" customFormat="false" ht="11.25" hidden="false" customHeight="true" outlineLevel="0" collapsed="false">
      <c r="K6877" s="0" t="n">
        <v>2015</v>
      </c>
      <c r="L6877" s="0" t="n">
        <v>139</v>
      </c>
      <c r="M6877" s="0" t="n">
        <v>9</v>
      </c>
      <c r="N6877" s="0" t="n">
        <v>62100</v>
      </c>
      <c r="O6877" s="0" t="n">
        <v>1113</v>
      </c>
      <c r="P6877" s="346" t="n">
        <v>0.85</v>
      </c>
      <c r="Q6877" s="346" t="str">
        <f aca="false">N6877&amp;" "&amp;O6877</f>
        <v>62100 1113</v>
      </c>
      <c r="R6877" s="346" t="str">
        <f aca="false">N6877&amp;" "&amp;M6877&amp;" "&amp;O6877</f>
        <v>62100 9 1113</v>
      </c>
    </row>
    <row r="6878" customFormat="false" ht="11.25" hidden="false" customHeight="true" outlineLevel="0" collapsed="false">
      <c r="K6878" s="0" t="n">
        <v>2015</v>
      </c>
      <c r="L6878" s="0" t="n">
        <v>139</v>
      </c>
      <c r="M6878" s="0" t="n">
        <v>9</v>
      </c>
      <c r="N6878" s="0" t="n">
        <v>62100</v>
      </c>
      <c r="O6878" s="0" t="n">
        <v>1150</v>
      </c>
      <c r="P6878" s="346" t="n">
        <v>4.08</v>
      </c>
      <c r="Q6878" s="346" t="str">
        <f aca="false">N6878&amp;" "&amp;O6878</f>
        <v>62100 1150</v>
      </c>
      <c r="R6878" s="346" t="str">
        <f aca="false">N6878&amp;" "&amp;M6878&amp;" "&amp;O6878</f>
        <v>62100 9 1150</v>
      </c>
    </row>
    <row r="6879" customFormat="false" ht="11.25" hidden="false" customHeight="true" outlineLevel="0" collapsed="false">
      <c r="K6879" s="0" t="n">
        <v>2015</v>
      </c>
      <c r="L6879" s="0" t="n">
        <v>139</v>
      </c>
      <c r="M6879" s="0" t="n">
        <v>9</v>
      </c>
      <c r="N6879" s="0" t="n">
        <v>62200</v>
      </c>
      <c r="O6879" s="0" t="n">
        <v>1131</v>
      </c>
      <c r="P6879" s="346" t="n">
        <v>6.38</v>
      </c>
      <c r="Q6879" s="346" t="str">
        <f aca="false">N6879&amp;" "&amp;O6879</f>
        <v>62200 1131</v>
      </c>
      <c r="R6879" s="346" t="str">
        <f aca="false">N6879&amp;" "&amp;M6879&amp;" "&amp;O6879</f>
        <v>62200 9 1131</v>
      </c>
    </row>
    <row r="6880" customFormat="false" ht="11.25" hidden="false" customHeight="true" outlineLevel="0" collapsed="false">
      <c r="K6880" s="0" t="n">
        <v>2015</v>
      </c>
      <c r="L6880" s="0" t="n">
        <v>139</v>
      </c>
      <c r="M6880" s="0" t="n">
        <v>9</v>
      </c>
      <c r="N6880" s="0" t="n">
        <v>62200</v>
      </c>
      <c r="O6880" s="0" t="n">
        <v>1132</v>
      </c>
      <c r="P6880" s="346" t="n">
        <v>3</v>
      </c>
      <c r="Q6880" s="346" t="str">
        <f aca="false">N6880&amp;" "&amp;O6880</f>
        <v>62200 1132</v>
      </c>
      <c r="R6880" s="346" t="str">
        <f aca="false">N6880&amp;" "&amp;M6880&amp;" "&amp;O6880</f>
        <v>62200 9 1132</v>
      </c>
    </row>
    <row r="6881" customFormat="false" ht="11.25" hidden="false" customHeight="true" outlineLevel="0" collapsed="false">
      <c r="K6881" s="0" t="n">
        <v>2015</v>
      </c>
      <c r="L6881" s="0" t="n">
        <v>139</v>
      </c>
      <c r="M6881" s="0" t="n">
        <v>9</v>
      </c>
      <c r="N6881" s="0" t="n">
        <v>63000</v>
      </c>
      <c r="O6881" s="0" t="n">
        <v>1110</v>
      </c>
      <c r="P6881" s="346" t="n">
        <v>1</v>
      </c>
      <c r="Q6881" s="346" t="str">
        <f aca="false">N6881&amp;" "&amp;O6881</f>
        <v>63000 1110</v>
      </c>
      <c r="R6881" s="346" t="str">
        <f aca="false">N6881&amp;" "&amp;M6881&amp;" "&amp;O6881</f>
        <v>63000 9 1110</v>
      </c>
    </row>
    <row r="6882" customFormat="false" ht="11.25" hidden="false" customHeight="true" outlineLevel="0" collapsed="false">
      <c r="K6882" s="0" t="n">
        <v>2015</v>
      </c>
      <c r="L6882" s="0" t="n">
        <v>139</v>
      </c>
      <c r="M6882" s="0" t="n">
        <v>9</v>
      </c>
      <c r="N6882" s="0" t="n">
        <v>63000</v>
      </c>
      <c r="O6882" s="0" t="n">
        <v>1150</v>
      </c>
      <c r="P6882" s="346" t="n">
        <v>0.84</v>
      </c>
      <c r="Q6882" s="346" t="str">
        <f aca="false">N6882&amp;" "&amp;O6882</f>
        <v>63000 1150</v>
      </c>
      <c r="R6882" s="346" t="str">
        <f aca="false">N6882&amp;" "&amp;M6882&amp;" "&amp;O6882</f>
        <v>63000 9 1150</v>
      </c>
    </row>
    <row r="6883" customFormat="false" ht="11.25" hidden="false" customHeight="true" outlineLevel="0" collapsed="false">
      <c r="K6883" s="0" t="n">
        <v>2015</v>
      </c>
      <c r="L6883" s="0" t="n">
        <v>139</v>
      </c>
      <c r="M6883" s="0" t="n">
        <v>9</v>
      </c>
      <c r="N6883" s="0" t="n">
        <v>63000</v>
      </c>
      <c r="O6883" s="0" t="n">
        <v>1170</v>
      </c>
      <c r="P6883" s="346" t="n">
        <v>24.38</v>
      </c>
      <c r="Q6883" s="346" t="str">
        <f aca="false">N6883&amp;" "&amp;O6883</f>
        <v>63000 1170</v>
      </c>
      <c r="R6883" s="346" t="str">
        <f aca="false">N6883&amp;" "&amp;M6883&amp;" "&amp;O6883</f>
        <v>63000 9 1170</v>
      </c>
    </row>
    <row r="6884" customFormat="false" ht="11.25" hidden="false" customHeight="true" outlineLevel="0" collapsed="false">
      <c r="K6884" s="0" t="n">
        <v>2015</v>
      </c>
      <c r="L6884" s="0" t="n">
        <v>139</v>
      </c>
      <c r="M6884" s="0" t="n">
        <v>9</v>
      </c>
      <c r="N6884" s="0" t="n">
        <v>64000</v>
      </c>
      <c r="O6884" s="0" t="n">
        <v>1142</v>
      </c>
      <c r="P6884" s="346" t="n">
        <v>0.98</v>
      </c>
      <c r="Q6884" s="346" t="str">
        <f aca="false">N6884&amp;" "&amp;O6884</f>
        <v>64000 1142</v>
      </c>
      <c r="R6884" s="346" t="str">
        <f aca="false">N6884&amp;" "&amp;M6884&amp;" "&amp;O6884</f>
        <v>64000 9 1142</v>
      </c>
    </row>
    <row r="6885" customFormat="false" ht="11.25" hidden="false" customHeight="true" outlineLevel="0" collapsed="false">
      <c r="K6885" s="0" t="n">
        <v>2015</v>
      </c>
      <c r="L6885" s="0" t="n">
        <v>139</v>
      </c>
      <c r="M6885" s="0" t="n">
        <v>9</v>
      </c>
      <c r="N6885" s="0" t="n">
        <v>64000</v>
      </c>
      <c r="O6885" s="0" t="n">
        <v>1180</v>
      </c>
      <c r="P6885" s="346" t="n">
        <v>0.33</v>
      </c>
      <c r="Q6885" s="346" t="str">
        <f aca="false">N6885&amp;" "&amp;O6885</f>
        <v>64000 1180</v>
      </c>
      <c r="R6885" s="346" t="str">
        <f aca="false">N6885&amp;" "&amp;M6885&amp;" "&amp;O6885</f>
        <v>64000 9 1180</v>
      </c>
    </row>
    <row r="6886" customFormat="false" ht="11.25" hidden="false" customHeight="true" outlineLevel="0" collapsed="false">
      <c r="K6886" s="0" t="n">
        <v>2015</v>
      </c>
      <c r="L6886" s="0" t="n">
        <v>139</v>
      </c>
      <c r="M6886" s="0" t="n">
        <v>9</v>
      </c>
      <c r="N6886" s="0" t="n">
        <v>64000</v>
      </c>
      <c r="O6886" s="0" t="n">
        <v>1190</v>
      </c>
      <c r="P6886" s="346" t="n">
        <v>36</v>
      </c>
      <c r="Q6886" s="346" t="str">
        <f aca="false">N6886&amp;" "&amp;O6886</f>
        <v>64000 1190</v>
      </c>
      <c r="R6886" s="346" t="str">
        <f aca="false">N6886&amp;" "&amp;M6886&amp;" "&amp;O6886</f>
        <v>64000 9 1190</v>
      </c>
    </row>
    <row r="6887" customFormat="false" ht="11.25" hidden="false" customHeight="true" outlineLevel="0" collapsed="false">
      <c r="K6887" s="0" t="n">
        <v>2015</v>
      </c>
      <c r="L6887" s="0" t="n">
        <v>139</v>
      </c>
      <c r="M6887" s="0" t="n">
        <v>9</v>
      </c>
      <c r="N6887" s="0" t="n">
        <v>65000</v>
      </c>
      <c r="O6887" s="0" t="n">
        <v>1190</v>
      </c>
      <c r="P6887" s="346" t="n">
        <v>20</v>
      </c>
      <c r="Q6887" s="346" t="str">
        <f aca="false">N6887&amp;" "&amp;O6887</f>
        <v>65000 1190</v>
      </c>
      <c r="R6887" s="346" t="str">
        <f aca="false">N6887&amp;" "&amp;M6887&amp;" "&amp;O6887</f>
        <v>65000 9 1190</v>
      </c>
    </row>
    <row r="6888" customFormat="false" ht="11.25" hidden="false" customHeight="true" outlineLevel="0" collapsed="false">
      <c r="K6888" s="0" t="n">
        <v>2015</v>
      </c>
      <c r="L6888" s="0" t="n">
        <v>139</v>
      </c>
      <c r="M6888" s="0" t="n">
        <v>9</v>
      </c>
      <c r="N6888" s="0" t="n">
        <v>68000</v>
      </c>
      <c r="O6888" s="0" t="n">
        <v>1120</v>
      </c>
      <c r="P6888" s="346" t="n">
        <v>2</v>
      </c>
      <c r="Q6888" s="346" t="str">
        <f aca="false">N6888&amp;" "&amp;O6888</f>
        <v>68000 1120</v>
      </c>
      <c r="R6888" s="346" t="str">
        <f aca="false">N6888&amp;" "&amp;M6888&amp;" "&amp;O6888</f>
        <v>68000 9 1120</v>
      </c>
    </row>
    <row r="6889" customFormat="false" ht="11.25" hidden="false" customHeight="true" outlineLevel="0" collapsed="false">
      <c r="K6889" s="0" t="n">
        <v>2015</v>
      </c>
      <c r="L6889" s="0" t="n">
        <v>139</v>
      </c>
      <c r="M6889" s="0" t="n">
        <v>9</v>
      </c>
      <c r="N6889" s="0" t="n">
        <v>68000</v>
      </c>
      <c r="O6889" s="0" t="n">
        <v>1141</v>
      </c>
      <c r="P6889" s="346" t="n">
        <v>6</v>
      </c>
      <c r="Q6889" s="346" t="str">
        <f aca="false">N6889&amp;" "&amp;O6889</f>
        <v>68000 1141</v>
      </c>
      <c r="R6889" s="346" t="str">
        <f aca="false">N6889&amp;" "&amp;M6889&amp;" "&amp;O6889</f>
        <v>68000 9 1141</v>
      </c>
    </row>
    <row r="6890" customFormat="false" ht="11.25" hidden="false" customHeight="true" outlineLevel="0" collapsed="false">
      <c r="K6890" s="0" t="n">
        <v>2015</v>
      </c>
      <c r="L6890" s="0" t="n">
        <v>142</v>
      </c>
      <c r="M6890" s="0" t="n">
        <v>3</v>
      </c>
      <c r="N6890" s="0" t="n">
        <v>61320</v>
      </c>
      <c r="O6890" s="0" t="n">
        <v>1122</v>
      </c>
      <c r="P6890" s="346" t="n">
        <v>1.34</v>
      </c>
      <c r="Q6890" s="346" t="str">
        <f aca="false">N6890&amp;" "&amp;O6890</f>
        <v>61320 1122</v>
      </c>
      <c r="R6890" s="346" t="str">
        <f aca="false">N6890&amp;" "&amp;M6890&amp;" "&amp;O6890</f>
        <v>61320 3 1122</v>
      </c>
    </row>
    <row r="6891" customFormat="false" ht="11.25" hidden="false" customHeight="true" outlineLevel="0" collapsed="false">
      <c r="K6891" s="0" t="n">
        <v>2015</v>
      </c>
      <c r="L6891" s="0" t="n">
        <v>142</v>
      </c>
      <c r="M6891" s="0" t="n">
        <v>3</v>
      </c>
      <c r="N6891" s="0" t="n">
        <v>61320</v>
      </c>
      <c r="O6891" s="0" t="n">
        <v>1150</v>
      </c>
      <c r="P6891" s="346" t="n">
        <v>1.33</v>
      </c>
      <c r="Q6891" s="346" t="str">
        <f aca="false">N6891&amp;" "&amp;O6891</f>
        <v>61320 1150</v>
      </c>
      <c r="R6891" s="346" t="str">
        <f aca="false">N6891&amp;" "&amp;M6891&amp;" "&amp;O6891</f>
        <v>61320 3 1150</v>
      </c>
    </row>
    <row r="6892" customFormat="false" ht="11.25" hidden="false" customHeight="true" outlineLevel="0" collapsed="false">
      <c r="K6892" s="0" t="n">
        <v>2015</v>
      </c>
      <c r="L6892" s="0" t="n">
        <v>142</v>
      </c>
      <c r="M6892" s="0" t="n">
        <v>3</v>
      </c>
      <c r="N6892" s="0" t="n">
        <v>61410</v>
      </c>
      <c r="O6892" s="0" t="n">
        <v>1126</v>
      </c>
      <c r="P6892" s="346" t="n">
        <v>1.34</v>
      </c>
      <c r="Q6892" s="346" t="str">
        <f aca="false">N6892&amp;" "&amp;O6892</f>
        <v>61410 1126</v>
      </c>
      <c r="R6892" s="346" t="str">
        <f aca="false">N6892&amp;" "&amp;M6892&amp;" "&amp;O6892</f>
        <v>61410 3 1126</v>
      </c>
    </row>
    <row r="6893" customFormat="false" ht="11.25" hidden="false" customHeight="true" outlineLevel="0" collapsed="false">
      <c r="K6893" s="0" t="n">
        <v>2015</v>
      </c>
      <c r="L6893" s="0" t="n">
        <v>142</v>
      </c>
      <c r="M6893" s="0" t="n">
        <v>3</v>
      </c>
      <c r="N6893" s="0" t="n">
        <v>61410</v>
      </c>
      <c r="O6893" s="0" t="n">
        <v>1127</v>
      </c>
      <c r="P6893" s="346" t="n">
        <v>2.34</v>
      </c>
      <c r="Q6893" s="346" t="str">
        <f aca="false">N6893&amp;" "&amp;O6893</f>
        <v>61410 1127</v>
      </c>
      <c r="R6893" s="346" t="str">
        <f aca="false">N6893&amp;" "&amp;M6893&amp;" "&amp;O6893</f>
        <v>61410 3 1127</v>
      </c>
    </row>
    <row r="6894" customFormat="false" ht="11.25" hidden="false" customHeight="true" outlineLevel="0" collapsed="false">
      <c r="K6894" s="0" t="n">
        <v>2015</v>
      </c>
      <c r="L6894" s="0" t="n">
        <v>142</v>
      </c>
      <c r="M6894" s="0" t="n">
        <v>3</v>
      </c>
      <c r="N6894" s="0" t="n">
        <v>61410</v>
      </c>
      <c r="O6894" s="0" t="n">
        <v>1140</v>
      </c>
      <c r="P6894" s="346" t="n">
        <v>1.33</v>
      </c>
      <c r="Q6894" s="346" t="str">
        <f aca="false">N6894&amp;" "&amp;O6894</f>
        <v>61410 1140</v>
      </c>
      <c r="R6894" s="346" t="str">
        <f aca="false">N6894&amp;" "&amp;M6894&amp;" "&amp;O6894</f>
        <v>61410 3 1140</v>
      </c>
    </row>
    <row r="6895" customFormat="false" ht="11.25" hidden="false" customHeight="true" outlineLevel="0" collapsed="false">
      <c r="K6895" s="0" t="n">
        <v>2015</v>
      </c>
      <c r="L6895" s="0" t="n">
        <v>142</v>
      </c>
      <c r="M6895" s="0" t="n">
        <v>3</v>
      </c>
      <c r="N6895" s="0" t="n">
        <v>61410</v>
      </c>
      <c r="O6895" s="0" t="n">
        <v>1150</v>
      </c>
      <c r="P6895" s="346" t="n">
        <v>1.33</v>
      </c>
      <c r="Q6895" s="346" t="str">
        <f aca="false">N6895&amp;" "&amp;O6895</f>
        <v>61410 1150</v>
      </c>
      <c r="R6895" s="346" t="str">
        <f aca="false">N6895&amp;" "&amp;M6895&amp;" "&amp;O6895</f>
        <v>61410 3 1150</v>
      </c>
    </row>
    <row r="6896" customFormat="false" ht="11.25" hidden="false" customHeight="true" outlineLevel="0" collapsed="false">
      <c r="K6896" s="0" t="n">
        <v>2015</v>
      </c>
      <c r="L6896" s="0" t="n">
        <v>142</v>
      </c>
      <c r="M6896" s="0" t="n">
        <v>9</v>
      </c>
      <c r="N6896" s="0" t="n">
        <v>61100</v>
      </c>
      <c r="O6896" s="0" t="n">
        <v>1120</v>
      </c>
      <c r="P6896" s="346" t="n">
        <v>1.5</v>
      </c>
      <c r="Q6896" s="346" t="str">
        <f aca="false">N6896&amp;" "&amp;O6896</f>
        <v>61100 1120</v>
      </c>
      <c r="R6896" s="346" t="str">
        <f aca="false">N6896&amp;" "&amp;M6896&amp;" "&amp;O6896</f>
        <v>61100 9 1120</v>
      </c>
    </row>
    <row r="6897" customFormat="false" ht="11.25" hidden="false" customHeight="true" outlineLevel="0" collapsed="false">
      <c r="K6897" s="0" t="n">
        <v>2015</v>
      </c>
      <c r="L6897" s="0" t="n">
        <v>142</v>
      </c>
      <c r="M6897" s="0" t="n">
        <v>9</v>
      </c>
      <c r="N6897" s="0" t="n">
        <v>62100</v>
      </c>
      <c r="O6897" s="0" t="n">
        <v>1111</v>
      </c>
      <c r="P6897" s="346" t="n">
        <v>7</v>
      </c>
      <c r="Q6897" s="346" t="str">
        <f aca="false">N6897&amp;" "&amp;O6897</f>
        <v>62100 1111</v>
      </c>
      <c r="R6897" s="346" t="str">
        <f aca="false">N6897&amp;" "&amp;M6897&amp;" "&amp;O6897</f>
        <v>62100 9 1111</v>
      </c>
    </row>
    <row r="6898" customFormat="false" ht="11.25" hidden="false" customHeight="true" outlineLevel="0" collapsed="false">
      <c r="K6898" s="0" t="n">
        <v>2015</v>
      </c>
      <c r="L6898" s="0" t="n">
        <v>142</v>
      </c>
      <c r="M6898" s="0" t="n">
        <v>9</v>
      </c>
      <c r="N6898" s="0" t="n">
        <v>62100</v>
      </c>
      <c r="O6898" s="0" t="n">
        <v>1112</v>
      </c>
      <c r="P6898" s="346" t="n">
        <v>1</v>
      </c>
      <c r="Q6898" s="346" t="str">
        <f aca="false">N6898&amp;" "&amp;O6898</f>
        <v>62100 1112</v>
      </c>
      <c r="R6898" s="346" t="str">
        <f aca="false">N6898&amp;" "&amp;M6898&amp;" "&amp;O6898</f>
        <v>62100 9 1112</v>
      </c>
    </row>
    <row r="6899" customFormat="false" ht="11.25" hidden="false" customHeight="true" outlineLevel="0" collapsed="false">
      <c r="K6899" s="0" t="n">
        <v>2015</v>
      </c>
      <c r="L6899" s="0" t="n">
        <v>142</v>
      </c>
      <c r="M6899" s="0" t="n">
        <v>9</v>
      </c>
      <c r="N6899" s="0" t="n">
        <v>62100</v>
      </c>
      <c r="O6899" s="0" t="n">
        <v>1113</v>
      </c>
      <c r="P6899" s="346" t="n">
        <v>1</v>
      </c>
      <c r="Q6899" s="346" t="str">
        <f aca="false">N6899&amp;" "&amp;O6899</f>
        <v>62100 1113</v>
      </c>
      <c r="R6899" s="346" t="str">
        <f aca="false">N6899&amp;" "&amp;M6899&amp;" "&amp;O6899</f>
        <v>62100 9 1113</v>
      </c>
    </row>
    <row r="6900" customFormat="false" ht="11.25" hidden="false" customHeight="true" outlineLevel="0" collapsed="false">
      <c r="K6900" s="0" t="n">
        <v>2015</v>
      </c>
      <c r="L6900" s="0" t="n">
        <v>142</v>
      </c>
      <c r="M6900" s="0" t="n">
        <v>9</v>
      </c>
      <c r="N6900" s="0" t="n">
        <v>62100</v>
      </c>
      <c r="O6900" s="0" t="n">
        <v>1130</v>
      </c>
      <c r="P6900" s="346" t="n">
        <v>3</v>
      </c>
      <c r="Q6900" s="346" t="str">
        <f aca="false">N6900&amp;" "&amp;O6900</f>
        <v>62100 1130</v>
      </c>
      <c r="R6900" s="346" t="str">
        <f aca="false">N6900&amp;" "&amp;M6900&amp;" "&amp;O6900</f>
        <v>62100 9 1130</v>
      </c>
    </row>
    <row r="6901" customFormat="false" ht="11.25" hidden="false" customHeight="true" outlineLevel="0" collapsed="false">
      <c r="K6901" s="0" t="n">
        <v>2015</v>
      </c>
      <c r="L6901" s="0" t="n">
        <v>142</v>
      </c>
      <c r="M6901" s="0" t="n">
        <v>9</v>
      </c>
      <c r="N6901" s="0" t="n">
        <v>62100</v>
      </c>
      <c r="O6901" s="0" t="n">
        <v>1150</v>
      </c>
      <c r="P6901" s="346" t="n">
        <v>3</v>
      </c>
      <c r="Q6901" s="346" t="str">
        <f aca="false">N6901&amp;" "&amp;O6901</f>
        <v>62100 1150</v>
      </c>
      <c r="R6901" s="346" t="str">
        <f aca="false">N6901&amp;" "&amp;M6901&amp;" "&amp;O6901</f>
        <v>62100 9 1150</v>
      </c>
    </row>
    <row r="6902" customFormat="false" ht="11.25" hidden="false" customHeight="true" outlineLevel="0" collapsed="false">
      <c r="K6902" s="0" t="n">
        <v>2015</v>
      </c>
      <c r="L6902" s="0" t="n">
        <v>142</v>
      </c>
      <c r="M6902" s="0" t="n">
        <v>9</v>
      </c>
      <c r="N6902" s="0" t="n">
        <v>62200</v>
      </c>
      <c r="O6902" s="0" t="n">
        <v>1130</v>
      </c>
      <c r="P6902" s="346" t="n">
        <v>1</v>
      </c>
      <c r="Q6902" s="346" t="str">
        <f aca="false">N6902&amp;" "&amp;O6902</f>
        <v>62200 1130</v>
      </c>
      <c r="R6902" s="346" t="str">
        <f aca="false">N6902&amp;" "&amp;M6902&amp;" "&amp;O6902</f>
        <v>62200 9 1130</v>
      </c>
    </row>
    <row r="6903" customFormat="false" ht="11.25" hidden="false" customHeight="true" outlineLevel="0" collapsed="false">
      <c r="K6903" s="0" t="n">
        <v>2015</v>
      </c>
      <c r="L6903" s="0" t="n">
        <v>142</v>
      </c>
      <c r="M6903" s="0" t="n">
        <v>9</v>
      </c>
      <c r="N6903" s="0" t="n">
        <v>62200</v>
      </c>
      <c r="O6903" s="0" t="n">
        <v>1131</v>
      </c>
      <c r="P6903" s="346" t="n">
        <v>4</v>
      </c>
      <c r="Q6903" s="346" t="str">
        <f aca="false">N6903&amp;" "&amp;O6903</f>
        <v>62200 1131</v>
      </c>
      <c r="R6903" s="346" t="str">
        <f aca="false">N6903&amp;" "&amp;M6903&amp;" "&amp;O6903</f>
        <v>62200 9 1131</v>
      </c>
    </row>
    <row r="6904" customFormat="false" ht="11.25" hidden="false" customHeight="true" outlineLevel="0" collapsed="false">
      <c r="K6904" s="0" t="n">
        <v>2015</v>
      </c>
      <c r="L6904" s="0" t="n">
        <v>142</v>
      </c>
      <c r="M6904" s="0" t="n">
        <v>9</v>
      </c>
      <c r="N6904" s="0" t="n">
        <v>62200</v>
      </c>
      <c r="O6904" s="0" t="n">
        <v>1132</v>
      </c>
      <c r="P6904" s="346" t="n">
        <v>1.5</v>
      </c>
      <c r="Q6904" s="346" t="str">
        <f aca="false">N6904&amp;" "&amp;O6904</f>
        <v>62200 1132</v>
      </c>
      <c r="R6904" s="346" t="str">
        <f aca="false">N6904&amp;" "&amp;M6904&amp;" "&amp;O6904</f>
        <v>62200 9 1132</v>
      </c>
    </row>
    <row r="6905" customFormat="false" ht="11.25" hidden="false" customHeight="true" outlineLevel="0" collapsed="false">
      <c r="K6905" s="0" t="n">
        <v>2015</v>
      </c>
      <c r="L6905" s="0" t="n">
        <v>142</v>
      </c>
      <c r="M6905" s="0" t="n">
        <v>9</v>
      </c>
      <c r="N6905" s="0" t="n">
        <v>63000</v>
      </c>
      <c r="O6905" s="0" t="n">
        <v>1160</v>
      </c>
      <c r="P6905" s="346" t="n">
        <v>4</v>
      </c>
      <c r="Q6905" s="346" t="str">
        <f aca="false">N6905&amp;" "&amp;O6905</f>
        <v>63000 1160</v>
      </c>
      <c r="R6905" s="346" t="str">
        <f aca="false">N6905&amp;" "&amp;M6905&amp;" "&amp;O6905</f>
        <v>63000 9 1160</v>
      </c>
    </row>
    <row r="6906" customFormat="false" ht="11.25" hidden="false" customHeight="true" outlineLevel="0" collapsed="false">
      <c r="K6906" s="0" t="n">
        <v>2015</v>
      </c>
      <c r="L6906" s="0" t="n">
        <v>142</v>
      </c>
      <c r="M6906" s="0" t="n">
        <v>9</v>
      </c>
      <c r="N6906" s="0" t="n">
        <v>63000</v>
      </c>
      <c r="O6906" s="0" t="n">
        <v>1170</v>
      </c>
      <c r="P6906" s="346" t="n">
        <v>14.5</v>
      </c>
      <c r="Q6906" s="346" t="str">
        <f aca="false">N6906&amp;" "&amp;O6906</f>
        <v>63000 1170</v>
      </c>
      <c r="R6906" s="346" t="str">
        <f aca="false">N6906&amp;" "&amp;M6906&amp;" "&amp;O6906</f>
        <v>63000 9 1170</v>
      </c>
    </row>
    <row r="6907" customFormat="false" ht="11.25" hidden="false" customHeight="true" outlineLevel="0" collapsed="false">
      <c r="K6907" s="0" t="n">
        <v>2015</v>
      </c>
      <c r="L6907" s="0" t="n">
        <v>142</v>
      </c>
      <c r="M6907" s="0" t="n">
        <v>9</v>
      </c>
      <c r="N6907" s="0" t="n">
        <v>64000</v>
      </c>
      <c r="O6907" s="0" t="n">
        <v>1130</v>
      </c>
      <c r="P6907" s="346" t="n">
        <v>1</v>
      </c>
      <c r="Q6907" s="346" t="str">
        <f aca="false">N6907&amp;" "&amp;O6907</f>
        <v>64000 1130</v>
      </c>
      <c r="R6907" s="346" t="str">
        <f aca="false">N6907&amp;" "&amp;M6907&amp;" "&amp;O6907</f>
        <v>64000 9 1130</v>
      </c>
    </row>
    <row r="6908" customFormat="false" ht="11.25" hidden="false" customHeight="true" outlineLevel="0" collapsed="false">
      <c r="K6908" s="0" t="n">
        <v>2015</v>
      </c>
      <c r="L6908" s="0" t="n">
        <v>142</v>
      </c>
      <c r="M6908" s="0" t="n">
        <v>9</v>
      </c>
      <c r="N6908" s="0" t="n">
        <v>65000</v>
      </c>
      <c r="O6908" s="0" t="n">
        <v>1150</v>
      </c>
      <c r="P6908" s="346" t="n">
        <v>1</v>
      </c>
      <c r="Q6908" s="346" t="str">
        <f aca="false">N6908&amp;" "&amp;O6908</f>
        <v>65000 1150</v>
      </c>
      <c r="R6908" s="346" t="str">
        <f aca="false">N6908&amp;" "&amp;M6908&amp;" "&amp;O6908</f>
        <v>65000 9 1150</v>
      </c>
    </row>
    <row r="6909" customFormat="false" ht="11.25" hidden="false" customHeight="true" outlineLevel="0" collapsed="false">
      <c r="K6909" s="0" t="n">
        <v>2015</v>
      </c>
      <c r="L6909" s="0" t="n">
        <v>142</v>
      </c>
      <c r="M6909" s="0" t="n">
        <v>9</v>
      </c>
      <c r="N6909" s="0" t="n">
        <v>65000</v>
      </c>
      <c r="O6909" s="0" t="n">
        <v>1190</v>
      </c>
      <c r="P6909" s="346" t="n">
        <v>2.5</v>
      </c>
      <c r="Q6909" s="346" t="str">
        <f aca="false">N6909&amp;" "&amp;O6909</f>
        <v>65000 1190</v>
      </c>
      <c r="R6909" s="346" t="str">
        <f aca="false">N6909&amp;" "&amp;M6909&amp;" "&amp;O6909</f>
        <v>65000 9 1190</v>
      </c>
    </row>
    <row r="6910" customFormat="false" ht="11.25" hidden="false" customHeight="true" outlineLevel="0" collapsed="false">
      <c r="K6910" s="0" t="n">
        <v>2015</v>
      </c>
      <c r="L6910" s="0" t="n">
        <v>142</v>
      </c>
      <c r="M6910" s="0" t="n">
        <v>9</v>
      </c>
      <c r="N6910" s="0" t="n">
        <v>68000</v>
      </c>
      <c r="O6910" s="0" t="n">
        <v>1120</v>
      </c>
      <c r="P6910" s="346" t="n">
        <v>3</v>
      </c>
      <c r="Q6910" s="346" t="str">
        <f aca="false">N6910&amp;" "&amp;O6910</f>
        <v>68000 1120</v>
      </c>
      <c r="R6910" s="346" t="str">
        <f aca="false">N6910&amp;" "&amp;M6910&amp;" "&amp;O6910</f>
        <v>68000 9 1120</v>
      </c>
    </row>
    <row r="6911" customFormat="false" ht="11.25" hidden="false" customHeight="true" outlineLevel="0" collapsed="false">
      <c r="K6911" s="0" t="n">
        <v>2015</v>
      </c>
      <c r="L6911" s="0" t="n">
        <v>142</v>
      </c>
      <c r="M6911" s="0" t="n">
        <v>9</v>
      </c>
      <c r="N6911" s="0" t="n">
        <v>68000</v>
      </c>
      <c r="O6911" s="0" t="n">
        <v>1141</v>
      </c>
      <c r="P6911" s="346" t="n">
        <v>5</v>
      </c>
      <c r="Q6911" s="346" t="str">
        <f aca="false">N6911&amp;" "&amp;O6911</f>
        <v>68000 1141</v>
      </c>
      <c r="R6911" s="346" t="str">
        <f aca="false">N6911&amp;" "&amp;M6911&amp;" "&amp;O6911</f>
        <v>68000 9 1141</v>
      </c>
    </row>
    <row r="6912" customFormat="false" ht="11.25" hidden="false" customHeight="true" outlineLevel="0" collapsed="false">
      <c r="K6912" s="0" t="n">
        <v>2015</v>
      </c>
      <c r="L6912" s="0" t="n">
        <v>142</v>
      </c>
      <c r="M6912" s="0" t="n">
        <v>2</v>
      </c>
      <c r="N6912" s="0" t="n">
        <v>61100</v>
      </c>
      <c r="O6912" s="0" t="n">
        <v>1120</v>
      </c>
      <c r="P6912" s="346" t="n">
        <v>81.5</v>
      </c>
      <c r="Q6912" s="346" t="str">
        <f aca="false">N6912&amp;" "&amp;O6912</f>
        <v>61100 1120</v>
      </c>
      <c r="R6912" s="346" t="str">
        <f aca="false">N6912&amp;" "&amp;M6912&amp;" "&amp;O6912</f>
        <v>61100 2 1120</v>
      </c>
    </row>
    <row r="6913" customFormat="false" ht="11.25" hidden="false" customHeight="true" outlineLevel="0" collapsed="false">
      <c r="K6913" s="0" t="n">
        <v>2015</v>
      </c>
      <c r="L6913" s="0" t="n">
        <v>142</v>
      </c>
      <c r="M6913" s="0" t="n">
        <v>2</v>
      </c>
      <c r="N6913" s="0" t="n">
        <v>61100</v>
      </c>
      <c r="O6913" s="0" t="n">
        <v>1151</v>
      </c>
      <c r="P6913" s="346" t="n">
        <v>28.33</v>
      </c>
      <c r="Q6913" s="346" t="str">
        <f aca="false">N6913&amp;" "&amp;O6913</f>
        <v>61100 1151</v>
      </c>
      <c r="R6913" s="346" t="str">
        <f aca="false">N6913&amp;" "&amp;M6913&amp;" "&amp;O6913</f>
        <v>61100 2 1151</v>
      </c>
    </row>
    <row r="6914" customFormat="false" ht="11.25" hidden="false" customHeight="true" outlineLevel="0" collapsed="false">
      <c r="K6914" s="0" t="n">
        <v>2015</v>
      </c>
      <c r="L6914" s="0" t="n">
        <v>142</v>
      </c>
      <c r="M6914" s="0" t="n">
        <v>2</v>
      </c>
      <c r="N6914" s="0" t="n">
        <v>61100</v>
      </c>
      <c r="O6914" s="0" t="n">
        <v>1520</v>
      </c>
      <c r="P6914" s="346" t="n">
        <v>7.38</v>
      </c>
      <c r="Q6914" s="346" t="str">
        <f aca="false">N6914&amp;" "&amp;O6914</f>
        <v>61100 1520</v>
      </c>
      <c r="R6914" s="346" t="str">
        <f aca="false">N6914&amp;" "&amp;M6914&amp;" "&amp;O6914</f>
        <v>61100 2 1520</v>
      </c>
    </row>
    <row r="6915" customFormat="false" ht="11.25" hidden="false" customHeight="true" outlineLevel="0" collapsed="false">
      <c r="K6915" s="0" t="n">
        <v>2015</v>
      </c>
      <c r="L6915" s="0" t="n">
        <v>142</v>
      </c>
      <c r="M6915" s="0" t="n">
        <v>2</v>
      </c>
      <c r="N6915" s="0" t="n">
        <v>61210</v>
      </c>
      <c r="O6915" s="0" t="n">
        <v>1120</v>
      </c>
      <c r="P6915" s="346" t="n">
        <v>2.83</v>
      </c>
      <c r="Q6915" s="346" t="str">
        <f aca="false">N6915&amp;" "&amp;O6915</f>
        <v>61210 1120</v>
      </c>
      <c r="R6915" s="346" t="str">
        <f aca="false">N6915&amp;" "&amp;M6915&amp;" "&amp;O6915</f>
        <v>61210 2 1120</v>
      </c>
    </row>
    <row r="6916" customFormat="false" ht="11.25" hidden="false" customHeight="true" outlineLevel="0" collapsed="false">
      <c r="K6916" s="0" t="n">
        <v>2015</v>
      </c>
      <c r="L6916" s="0" t="n">
        <v>142</v>
      </c>
      <c r="M6916" s="0" t="n">
        <v>2</v>
      </c>
      <c r="N6916" s="0" t="n">
        <v>61210</v>
      </c>
      <c r="O6916" s="0" t="n">
        <v>1150</v>
      </c>
      <c r="P6916" s="346" t="n">
        <v>0.66</v>
      </c>
      <c r="Q6916" s="346" t="str">
        <f aca="false">N6916&amp;" "&amp;O6916</f>
        <v>61210 1150</v>
      </c>
      <c r="R6916" s="346" t="str">
        <f aca="false">N6916&amp;" "&amp;M6916&amp;" "&amp;O6916</f>
        <v>61210 2 1150</v>
      </c>
    </row>
    <row r="6917" customFormat="false" ht="11.25" hidden="false" customHeight="true" outlineLevel="0" collapsed="false">
      <c r="K6917" s="0" t="n">
        <v>2015</v>
      </c>
      <c r="L6917" s="0" t="n">
        <v>142</v>
      </c>
      <c r="M6917" s="0" t="n">
        <v>2</v>
      </c>
      <c r="N6917" s="0" t="n">
        <v>61210</v>
      </c>
      <c r="O6917" s="0" t="n">
        <v>1520</v>
      </c>
      <c r="P6917" s="346" t="n">
        <v>0.02</v>
      </c>
      <c r="Q6917" s="346" t="str">
        <f aca="false">N6917&amp;" "&amp;O6917</f>
        <v>61210 1520</v>
      </c>
      <c r="R6917" s="346" t="str">
        <f aca="false">N6917&amp;" "&amp;M6917&amp;" "&amp;O6917</f>
        <v>61210 2 1520</v>
      </c>
    </row>
    <row r="6918" customFormat="false" ht="11.25" hidden="false" customHeight="true" outlineLevel="0" collapsed="false">
      <c r="K6918" s="0" t="n">
        <v>2015</v>
      </c>
      <c r="L6918" s="0" t="n">
        <v>142</v>
      </c>
      <c r="M6918" s="0" t="n">
        <v>2</v>
      </c>
      <c r="N6918" s="0" t="n">
        <v>61220</v>
      </c>
      <c r="O6918" s="0" t="n">
        <v>1130</v>
      </c>
      <c r="P6918" s="346" t="n">
        <v>0.5</v>
      </c>
      <c r="Q6918" s="346" t="str">
        <f aca="false">N6918&amp;" "&amp;O6918</f>
        <v>61220 1130</v>
      </c>
      <c r="R6918" s="346" t="str">
        <f aca="false">N6918&amp;" "&amp;M6918&amp;" "&amp;O6918</f>
        <v>61220 2 1130</v>
      </c>
    </row>
    <row r="6919" customFormat="false" ht="11.25" hidden="false" customHeight="true" outlineLevel="0" collapsed="false">
      <c r="K6919" s="0" t="n">
        <v>2015</v>
      </c>
      <c r="L6919" s="0" t="n">
        <v>142</v>
      </c>
      <c r="M6919" s="0" t="n">
        <v>2</v>
      </c>
      <c r="N6919" s="0" t="n">
        <v>61230</v>
      </c>
      <c r="O6919" s="0" t="n">
        <v>1120</v>
      </c>
      <c r="P6919" s="346" t="n">
        <v>0.54</v>
      </c>
      <c r="Q6919" s="346" t="str">
        <f aca="false">N6919&amp;" "&amp;O6919</f>
        <v>61230 1120</v>
      </c>
      <c r="R6919" s="346" t="str">
        <f aca="false">N6919&amp;" "&amp;M6919&amp;" "&amp;O6919</f>
        <v>61230 2 1120</v>
      </c>
    </row>
    <row r="6920" customFormat="false" ht="11.25" hidden="false" customHeight="true" outlineLevel="0" collapsed="false">
      <c r="K6920" s="0" t="n">
        <v>2015</v>
      </c>
      <c r="L6920" s="0" t="n">
        <v>142</v>
      </c>
      <c r="M6920" s="0" t="n">
        <v>2</v>
      </c>
      <c r="N6920" s="0" t="n">
        <v>61310</v>
      </c>
      <c r="O6920" s="0" t="n">
        <v>1110</v>
      </c>
      <c r="P6920" s="346" t="n">
        <v>1.33</v>
      </c>
      <c r="Q6920" s="346" t="str">
        <f aca="false">N6920&amp;" "&amp;O6920</f>
        <v>61310 1110</v>
      </c>
      <c r="R6920" s="346" t="str">
        <f aca="false">N6920&amp;" "&amp;M6920&amp;" "&amp;O6920</f>
        <v>61310 2 1110</v>
      </c>
    </row>
    <row r="6921" customFormat="false" ht="11.25" hidden="false" customHeight="true" outlineLevel="0" collapsed="false">
      <c r="K6921" s="0" t="n">
        <v>2015</v>
      </c>
      <c r="L6921" s="0" t="n">
        <v>142</v>
      </c>
      <c r="M6921" s="0" t="n">
        <v>2</v>
      </c>
      <c r="N6921" s="0" t="n">
        <v>61310</v>
      </c>
      <c r="O6921" s="0" t="n">
        <v>1150</v>
      </c>
      <c r="P6921" s="346" t="n">
        <v>0.67</v>
      </c>
      <c r="Q6921" s="346" t="str">
        <f aca="false">N6921&amp;" "&amp;O6921</f>
        <v>61310 1150</v>
      </c>
      <c r="R6921" s="346" t="str">
        <f aca="false">N6921&amp;" "&amp;M6921&amp;" "&amp;O6921</f>
        <v>61310 2 1150</v>
      </c>
    </row>
    <row r="6922" customFormat="false" ht="11.25" hidden="false" customHeight="true" outlineLevel="0" collapsed="false">
      <c r="K6922" s="0" t="n">
        <v>2015</v>
      </c>
      <c r="L6922" s="0" t="n">
        <v>142</v>
      </c>
      <c r="M6922" s="0" t="n">
        <v>2</v>
      </c>
      <c r="N6922" s="0" t="n">
        <v>61320</v>
      </c>
      <c r="O6922" s="0" t="n">
        <v>1122</v>
      </c>
      <c r="P6922" s="346" t="n">
        <v>2.67</v>
      </c>
      <c r="Q6922" s="346" t="str">
        <f aca="false">N6922&amp;" "&amp;O6922</f>
        <v>61320 1122</v>
      </c>
      <c r="R6922" s="346" t="str">
        <f aca="false">N6922&amp;" "&amp;M6922&amp;" "&amp;O6922</f>
        <v>61320 2 1122</v>
      </c>
    </row>
    <row r="6923" customFormat="false" ht="11.25" hidden="false" customHeight="true" outlineLevel="0" collapsed="false">
      <c r="K6923" s="0" t="n">
        <v>2015</v>
      </c>
      <c r="L6923" s="0" t="n">
        <v>142</v>
      </c>
      <c r="M6923" s="0" t="n">
        <v>2</v>
      </c>
      <c r="N6923" s="0" t="n">
        <v>61320</v>
      </c>
      <c r="O6923" s="0" t="n">
        <v>1150</v>
      </c>
      <c r="P6923" s="346" t="n">
        <v>2.66</v>
      </c>
      <c r="Q6923" s="346" t="str">
        <f aca="false">N6923&amp;" "&amp;O6923</f>
        <v>61320 1150</v>
      </c>
      <c r="R6923" s="346" t="str">
        <f aca="false">N6923&amp;" "&amp;M6923&amp;" "&amp;O6923</f>
        <v>61320 2 1150</v>
      </c>
    </row>
    <row r="6924" customFormat="false" ht="11.25" hidden="false" customHeight="true" outlineLevel="0" collapsed="false">
      <c r="K6924" s="0" t="n">
        <v>2015</v>
      </c>
      <c r="L6924" s="0" t="n">
        <v>142</v>
      </c>
      <c r="M6924" s="0" t="n">
        <v>2</v>
      </c>
      <c r="N6924" s="0" t="n">
        <v>61410</v>
      </c>
      <c r="O6924" s="0" t="n">
        <v>1126</v>
      </c>
      <c r="P6924" s="346" t="n">
        <v>2.66</v>
      </c>
      <c r="Q6924" s="346" t="str">
        <f aca="false">N6924&amp;" "&amp;O6924</f>
        <v>61410 1126</v>
      </c>
      <c r="R6924" s="346" t="str">
        <f aca="false">N6924&amp;" "&amp;M6924&amp;" "&amp;O6924</f>
        <v>61410 2 1126</v>
      </c>
    </row>
    <row r="6925" customFormat="false" ht="11.25" hidden="false" customHeight="true" outlineLevel="0" collapsed="false">
      <c r="K6925" s="0" t="n">
        <v>2015</v>
      </c>
      <c r="L6925" s="0" t="n">
        <v>142</v>
      </c>
      <c r="M6925" s="0" t="n">
        <v>2</v>
      </c>
      <c r="N6925" s="0" t="n">
        <v>61410</v>
      </c>
      <c r="O6925" s="0" t="n">
        <v>1127</v>
      </c>
      <c r="P6925" s="346" t="n">
        <v>2.66</v>
      </c>
      <c r="Q6925" s="346" t="str">
        <f aca="false">N6925&amp;" "&amp;O6925</f>
        <v>61410 1127</v>
      </c>
      <c r="R6925" s="346" t="str">
        <f aca="false">N6925&amp;" "&amp;M6925&amp;" "&amp;O6925</f>
        <v>61410 2 1127</v>
      </c>
    </row>
    <row r="6926" customFormat="false" ht="11.25" hidden="false" customHeight="true" outlineLevel="0" collapsed="false">
      <c r="K6926" s="0" t="n">
        <v>2015</v>
      </c>
      <c r="L6926" s="0" t="n">
        <v>142</v>
      </c>
      <c r="M6926" s="0" t="n">
        <v>2</v>
      </c>
      <c r="N6926" s="0" t="n">
        <v>61410</v>
      </c>
      <c r="O6926" s="0" t="n">
        <v>1140</v>
      </c>
      <c r="P6926" s="346" t="n">
        <v>2.66</v>
      </c>
      <c r="Q6926" s="346" t="str">
        <f aca="false">N6926&amp;" "&amp;O6926</f>
        <v>61410 1140</v>
      </c>
      <c r="R6926" s="346" t="str">
        <f aca="false">N6926&amp;" "&amp;M6926&amp;" "&amp;O6926</f>
        <v>61410 2 1140</v>
      </c>
    </row>
    <row r="6927" customFormat="false" ht="11.25" hidden="false" customHeight="true" outlineLevel="0" collapsed="false">
      <c r="K6927" s="0" t="n">
        <v>2015</v>
      </c>
      <c r="L6927" s="0" t="n">
        <v>142</v>
      </c>
      <c r="M6927" s="0" t="n">
        <v>2</v>
      </c>
      <c r="N6927" s="0" t="n">
        <v>61410</v>
      </c>
      <c r="O6927" s="0" t="n">
        <v>1150</v>
      </c>
      <c r="P6927" s="346" t="n">
        <v>2.66</v>
      </c>
      <c r="Q6927" s="346" t="str">
        <f aca="false">N6927&amp;" "&amp;O6927</f>
        <v>61410 1150</v>
      </c>
      <c r="R6927" s="346" t="str">
        <f aca="false">N6927&amp;" "&amp;M6927&amp;" "&amp;O6927</f>
        <v>61410 2 1150</v>
      </c>
    </row>
    <row r="6928" customFormat="false" ht="11.25" hidden="false" customHeight="true" outlineLevel="0" collapsed="false">
      <c r="K6928" s="0" t="n">
        <v>2015</v>
      </c>
      <c r="L6928" s="0" t="n">
        <v>142</v>
      </c>
      <c r="M6928" s="0" t="n">
        <v>3</v>
      </c>
      <c r="N6928" s="0" t="n">
        <v>61100</v>
      </c>
      <c r="O6928" s="0" t="n">
        <v>1120</v>
      </c>
      <c r="P6928" s="346" t="n">
        <v>68.5</v>
      </c>
      <c r="Q6928" s="346" t="str">
        <f aca="false">N6928&amp;" "&amp;O6928</f>
        <v>61100 1120</v>
      </c>
      <c r="R6928" s="346" t="str">
        <f aca="false">N6928&amp;" "&amp;M6928&amp;" "&amp;O6928</f>
        <v>61100 3 1120</v>
      </c>
    </row>
    <row r="6929" customFormat="false" ht="11.25" hidden="false" customHeight="true" outlineLevel="0" collapsed="false">
      <c r="K6929" s="0" t="n">
        <v>2015</v>
      </c>
      <c r="L6929" s="0" t="n">
        <v>142</v>
      </c>
      <c r="M6929" s="0" t="n">
        <v>3</v>
      </c>
      <c r="N6929" s="0" t="n">
        <v>61100</v>
      </c>
      <c r="O6929" s="0" t="n">
        <v>1151</v>
      </c>
      <c r="P6929" s="346" t="n">
        <v>8.66</v>
      </c>
      <c r="Q6929" s="346" t="str">
        <f aca="false">N6929&amp;" "&amp;O6929</f>
        <v>61100 1151</v>
      </c>
      <c r="R6929" s="346" t="str">
        <f aca="false">N6929&amp;" "&amp;M6929&amp;" "&amp;O6929</f>
        <v>61100 3 1151</v>
      </c>
    </row>
    <row r="6930" customFormat="false" ht="11.25" hidden="false" customHeight="true" outlineLevel="0" collapsed="false">
      <c r="K6930" s="0" t="n">
        <v>2015</v>
      </c>
      <c r="L6930" s="0" t="n">
        <v>142</v>
      </c>
      <c r="M6930" s="0" t="n">
        <v>3</v>
      </c>
      <c r="N6930" s="0" t="n">
        <v>61100</v>
      </c>
      <c r="O6930" s="0" t="n">
        <v>1520</v>
      </c>
      <c r="P6930" s="346" t="n">
        <v>4.44</v>
      </c>
      <c r="Q6930" s="346" t="str">
        <f aca="false">N6930&amp;" "&amp;O6930</f>
        <v>61100 1520</v>
      </c>
      <c r="R6930" s="346" t="str">
        <f aca="false">N6930&amp;" "&amp;M6930&amp;" "&amp;O6930</f>
        <v>61100 3 1520</v>
      </c>
    </row>
    <row r="6931" customFormat="false" ht="11.25" hidden="false" customHeight="true" outlineLevel="0" collapsed="false">
      <c r="K6931" s="0" t="n">
        <v>2015</v>
      </c>
      <c r="L6931" s="0" t="n">
        <v>142</v>
      </c>
      <c r="M6931" s="0" t="n">
        <v>3</v>
      </c>
      <c r="N6931" s="0" t="n">
        <v>61210</v>
      </c>
      <c r="O6931" s="0" t="n">
        <v>1120</v>
      </c>
      <c r="P6931" s="346" t="n">
        <v>3.66</v>
      </c>
      <c r="Q6931" s="346" t="str">
        <f aca="false">N6931&amp;" "&amp;O6931</f>
        <v>61210 1120</v>
      </c>
      <c r="R6931" s="346" t="str">
        <f aca="false">N6931&amp;" "&amp;M6931&amp;" "&amp;O6931</f>
        <v>61210 3 1120</v>
      </c>
    </row>
    <row r="6932" customFormat="false" ht="11.25" hidden="false" customHeight="true" outlineLevel="0" collapsed="false">
      <c r="K6932" s="0" t="n">
        <v>2015</v>
      </c>
      <c r="L6932" s="0" t="n">
        <v>142</v>
      </c>
      <c r="M6932" s="0" t="n">
        <v>3</v>
      </c>
      <c r="N6932" s="0" t="n">
        <v>61210</v>
      </c>
      <c r="O6932" s="0" t="n">
        <v>1150</v>
      </c>
      <c r="P6932" s="346" t="n">
        <v>1.33</v>
      </c>
      <c r="Q6932" s="346" t="str">
        <f aca="false">N6932&amp;" "&amp;O6932</f>
        <v>61210 1150</v>
      </c>
      <c r="R6932" s="346" t="str">
        <f aca="false">N6932&amp;" "&amp;M6932&amp;" "&amp;O6932</f>
        <v>61210 3 1150</v>
      </c>
    </row>
    <row r="6933" customFormat="false" ht="11.25" hidden="false" customHeight="true" outlineLevel="0" collapsed="false">
      <c r="K6933" s="0" t="n">
        <v>2015</v>
      </c>
      <c r="L6933" s="0" t="n">
        <v>142</v>
      </c>
      <c r="M6933" s="0" t="n">
        <v>3</v>
      </c>
      <c r="N6933" s="0" t="n">
        <v>61210</v>
      </c>
      <c r="O6933" s="0" t="n">
        <v>1520</v>
      </c>
      <c r="P6933" s="346" t="n">
        <v>0.03</v>
      </c>
      <c r="Q6933" s="346" t="str">
        <f aca="false">N6933&amp;" "&amp;O6933</f>
        <v>61210 1520</v>
      </c>
      <c r="R6933" s="346" t="str">
        <f aca="false">N6933&amp;" "&amp;M6933&amp;" "&amp;O6933</f>
        <v>61210 3 1520</v>
      </c>
    </row>
    <row r="6934" customFormat="false" ht="11.25" hidden="false" customHeight="true" outlineLevel="0" collapsed="false">
      <c r="K6934" s="0" t="n">
        <v>2015</v>
      </c>
      <c r="L6934" s="0" t="n">
        <v>142</v>
      </c>
      <c r="M6934" s="0" t="n">
        <v>3</v>
      </c>
      <c r="N6934" s="0" t="n">
        <v>61220</v>
      </c>
      <c r="O6934" s="0" t="n">
        <v>1130</v>
      </c>
      <c r="P6934" s="346" t="n">
        <v>0.5</v>
      </c>
      <c r="Q6934" s="346" t="str">
        <f aca="false">N6934&amp;" "&amp;O6934</f>
        <v>61220 1130</v>
      </c>
      <c r="R6934" s="346" t="str">
        <f aca="false">N6934&amp;" "&amp;M6934&amp;" "&amp;O6934</f>
        <v>61220 3 1130</v>
      </c>
    </row>
    <row r="6935" customFormat="false" ht="11.25" hidden="false" customHeight="true" outlineLevel="0" collapsed="false">
      <c r="K6935" s="0" t="n">
        <v>2015</v>
      </c>
      <c r="L6935" s="0" t="n">
        <v>142</v>
      </c>
      <c r="M6935" s="0" t="n">
        <v>3</v>
      </c>
      <c r="N6935" s="0" t="n">
        <v>61230</v>
      </c>
      <c r="O6935" s="0" t="n">
        <v>1120</v>
      </c>
      <c r="P6935" s="346" t="n">
        <v>0.67</v>
      </c>
      <c r="Q6935" s="346" t="str">
        <f aca="false">N6935&amp;" "&amp;O6935</f>
        <v>61230 1120</v>
      </c>
      <c r="R6935" s="346" t="str">
        <f aca="false">N6935&amp;" "&amp;M6935&amp;" "&amp;O6935</f>
        <v>61230 3 1120</v>
      </c>
    </row>
    <row r="6936" customFormat="false" ht="11.25" hidden="false" customHeight="true" outlineLevel="0" collapsed="false">
      <c r="K6936" s="0" t="n">
        <v>2015</v>
      </c>
      <c r="L6936" s="0" t="n">
        <v>142</v>
      </c>
      <c r="M6936" s="0" t="n">
        <v>3</v>
      </c>
      <c r="N6936" s="0" t="n">
        <v>61310</v>
      </c>
      <c r="O6936" s="0" t="n">
        <v>1110</v>
      </c>
      <c r="P6936" s="346" t="n">
        <v>0.67</v>
      </c>
      <c r="Q6936" s="346" t="str">
        <f aca="false">N6936&amp;" "&amp;O6936</f>
        <v>61310 1110</v>
      </c>
      <c r="R6936" s="346" t="str">
        <f aca="false">N6936&amp;" "&amp;M6936&amp;" "&amp;O6936</f>
        <v>61310 3 1110</v>
      </c>
    </row>
    <row r="6937" customFormat="false" ht="11.25" hidden="false" customHeight="true" outlineLevel="0" collapsed="false">
      <c r="K6937" s="0" t="n">
        <v>2015</v>
      </c>
      <c r="L6937" s="0" t="n">
        <v>142</v>
      </c>
      <c r="M6937" s="0" t="n">
        <v>3</v>
      </c>
      <c r="N6937" s="0" t="n">
        <v>61310</v>
      </c>
      <c r="O6937" s="0" t="n">
        <v>1150</v>
      </c>
      <c r="P6937" s="346" t="n">
        <v>0.36</v>
      </c>
      <c r="Q6937" s="346" t="str">
        <f aca="false">N6937&amp;" "&amp;O6937</f>
        <v>61310 1150</v>
      </c>
      <c r="R6937" s="346" t="str">
        <f aca="false">N6937&amp;" "&amp;M6937&amp;" "&amp;O6937</f>
        <v>61310 3 1150</v>
      </c>
    </row>
    <row r="6938" customFormat="false" ht="11.25" hidden="false" customHeight="true" outlineLevel="0" collapsed="false">
      <c r="K6938" s="0" t="n">
        <v>2015</v>
      </c>
      <c r="L6938" s="0" t="n">
        <v>142</v>
      </c>
      <c r="M6938" s="0" t="n">
        <v>9</v>
      </c>
      <c r="N6938" s="0" t="n">
        <v>64000</v>
      </c>
      <c r="O6938" s="0" t="n">
        <v>1150</v>
      </c>
      <c r="P6938" s="346" t="n">
        <v>1</v>
      </c>
      <c r="Q6938" s="346" t="str">
        <f aca="false">N6938&amp;" "&amp;O6938</f>
        <v>64000 1150</v>
      </c>
      <c r="R6938" s="346" t="str">
        <f aca="false">N6938&amp;" "&amp;M6938&amp;" "&amp;O6938</f>
        <v>64000 9 1150</v>
      </c>
    </row>
    <row r="6939" customFormat="false" ht="11.25" hidden="false" customHeight="true" outlineLevel="0" collapsed="false">
      <c r="K6939" s="0" t="n">
        <v>2015</v>
      </c>
      <c r="L6939" s="0" t="n">
        <v>142</v>
      </c>
      <c r="M6939" s="0" t="n">
        <v>9</v>
      </c>
      <c r="N6939" s="0" t="n">
        <v>64000</v>
      </c>
      <c r="O6939" s="0" t="n">
        <v>1160</v>
      </c>
      <c r="P6939" s="346" t="n">
        <v>4</v>
      </c>
      <c r="Q6939" s="346" t="str">
        <f aca="false">N6939&amp;" "&amp;O6939</f>
        <v>64000 1160</v>
      </c>
      <c r="R6939" s="346" t="str">
        <f aca="false">N6939&amp;" "&amp;M6939&amp;" "&amp;O6939</f>
        <v>64000 9 1160</v>
      </c>
    </row>
    <row r="6940" customFormat="false" ht="11.25" hidden="false" customHeight="true" outlineLevel="0" collapsed="false">
      <c r="K6940" s="0" t="n">
        <v>2015</v>
      </c>
      <c r="L6940" s="0" t="n">
        <v>142</v>
      </c>
      <c r="M6940" s="0" t="n">
        <v>9</v>
      </c>
      <c r="N6940" s="0" t="n">
        <v>64000</v>
      </c>
      <c r="O6940" s="0" t="n">
        <v>1180</v>
      </c>
      <c r="P6940" s="346" t="n">
        <v>2</v>
      </c>
      <c r="Q6940" s="346" t="str">
        <f aca="false">N6940&amp;" "&amp;O6940</f>
        <v>64000 1180</v>
      </c>
      <c r="R6940" s="346" t="str">
        <f aca="false">N6940&amp;" "&amp;M6940&amp;" "&amp;O6940</f>
        <v>64000 9 1180</v>
      </c>
    </row>
    <row r="6941" customFormat="false" ht="11.25" hidden="false" customHeight="true" outlineLevel="0" collapsed="false">
      <c r="K6941" s="0" t="n">
        <v>2015</v>
      </c>
      <c r="L6941" s="0" t="n">
        <v>143</v>
      </c>
      <c r="M6941" s="0" t="n">
        <v>9</v>
      </c>
      <c r="N6941" s="0" t="n">
        <v>68000</v>
      </c>
      <c r="O6941" s="0" t="n">
        <v>1141</v>
      </c>
      <c r="P6941" s="346" t="n">
        <v>12.95</v>
      </c>
      <c r="Q6941" s="346" t="str">
        <f aca="false">N6941&amp;" "&amp;O6941</f>
        <v>68000 1141</v>
      </c>
      <c r="R6941" s="346" t="str">
        <f aca="false">N6941&amp;" "&amp;M6941&amp;" "&amp;O6941</f>
        <v>68000 9 1141</v>
      </c>
    </row>
    <row r="6942" customFormat="false" ht="11.25" hidden="false" customHeight="true" outlineLevel="0" collapsed="false">
      <c r="K6942" s="0" t="n">
        <v>2015</v>
      </c>
      <c r="L6942" s="0" t="n">
        <v>143</v>
      </c>
      <c r="M6942" s="0" t="n">
        <v>9</v>
      </c>
      <c r="N6942" s="0" t="n">
        <v>68000</v>
      </c>
      <c r="O6942" s="0" t="n">
        <v>1150</v>
      </c>
      <c r="P6942" s="346" t="n">
        <v>1.5</v>
      </c>
      <c r="Q6942" s="346" t="str">
        <f aca="false">N6942&amp;" "&amp;O6942</f>
        <v>68000 1150</v>
      </c>
      <c r="R6942" s="346" t="str">
        <f aca="false">N6942&amp;" "&amp;M6942&amp;" "&amp;O6942</f>
        <v>68000 9 1150</v>
      </c>
    </row>
    <row r="6943" customFormat="false" ht="11.25" hidden="false" customHeight="true" outlineLevel="0" collapsed="false">
      <c r="K6943" s="0" t="n">
        <v>2015</v>
      </c>
      <c r="L6943" s="0" t="n">
        <v>143</v>
      </c>
      <c r="M6943" s="0" t="n">
        <v>2</v>
      </c>
      <c r="N6943" s="0" t="n">
        <v>61100</v>
      </c>
      <c r="O6943" s="0" t="n">
        <v>1120</v>
      </c>
      <c r="P6943" s="346" t="n">
        <v>365.63</v>
      </c>
      <c r="Q6943" s="346" t="str">
        <f aca="false">N6943&amp;" "&amp;O6943</f>
        <v>61100 1120</v>
      </c>
      <c r="R6943" s="346" t="str">
        <f aca="false">N6943&amp;" "&amp;M6943&amp;" "&amp;O6943</f>
        <v>61100 2 1120</v>
      </c>
    </row>
    <row r="6944" customFormat="false" ht="11.25" hidden="false" customHeight="true" outlineLevel="0" collapsed="false">
      <c r="K6944" s="0" t="n">
        <v>2015</v>
      </c>
      <c r="L6944" s="0" t="n">
        <v>143</v>
      </c>
      <c r="M6944" s="0" t="n">
        <v>2</v>
      </c>
      <c r="N6944" s="0" t="n">
        <v>61100</v>
      </c>
      <c r="O6944" s="0" t="n">
        <v>1151</v>
      </c>
      <c r="P6944" s="346" t="n">
        <v>53.52</v>
      </c>
      <c r="Q6944" s="346" t="str">
        <f aca="false">N6944&amp;" "&amp;O6944</f>
        <v>61100 1151</v>
      </c>
      <c r="R6944" s="346" t="str">
        <f aca="false">N6944&amp;" "&amp;M6944&amp;" "&amp;O6944</f>
        <v>61100 2 1151</v>
      </c>
    </row>
    <row r="6945" customFormat="false" ht="11.25" hidden="false" customHeight="true" outlineLevel="0" collapsed="false">
      <c r="K6945" s="0" t="n">
        <v>2015</v>
      </c>
      <c r="L6945" s="0" t="n">
        <v>143</v>
      </c>
      <c r="M6945" s="0" t="n">
        <v>2</v>
      </c>
      <c r="N6945" s="0" t="n">
        <v>61100</v>
      </c>
      <c r="O6945" s="0" t="n">
        <v>1520</v>
      </c>
      <c r="P6945" s="346" t="n">
        <v>39.62</v>
      </c>
      <c r="Q6945" s="346" t="str">
        <f aca="false">N6945&amp;" "&amp;O6945</f>
        <v>61100 1520</v>
      </c>
      <c r="R6945" s="346" t="str">
        <f aca="false">N6945&amp;" "&amp;M6945&amp;" "&amp;O6945</f>
        <v>61100 2 1520</v>
      </c>
    </row>
    <row r="6946" customFormat="false" ht="11.25" hidden="false" customHeight="true" outlineLevel="0" collapsed="false">
      <c r="K6946" s="0" t="n">
        <v>2015</v>
      </c>
      <c r="L6946" s="0" t="n">
        <v>143</v>
      </c>
      <c r="M6946" s="0" t="n">
        <v>2</v>
      </c>
      <c r="N6946" s="0" t="n">
        <v>61210</v>
      </c>
      <c r="O6946" s="0" t="n">
        <v>1120</v>
      </c>
      <c r="P6946" s="346" t="n">
        <v>10.3</v>
      </c>
      <c r="Q6946" s="346" t="str">
        <f aca="false">N6946&amp;" "&amp;O6946</f>
        <v>61210 1120</v>
      </c>
      <c r="R6946" s="346" t="str">
        <f aca="false">N6946&amp;" "&amp;M6946&amp;" "&amp;O6946</f>
        <v>61210 2 1120</v>
      </c>
    </row>
    <row r="6947" customFormat="false" ht="11.25" hidden="false" customHeight="true" outlineLevel="0" collapsed="false">
      <c r="K6947" s="0" t="n">
        <v>2015</v>
      </c>
      <c r="L6947" s="0" t="n">
        <v>143</v>
      </c>
      <c r="M6947" s="0" t="n">
        <v>2</v>
      </c>
      <c r="N6947" s="0" t="n">
        <v>61210</v>
      </c>
      <c r="O6947" s="0" t="n">
        <v>1150</v>
      </c>
      <c r="P6947" s="346" t="n">
        <v>1.52</v>
      </c>
      <c r="Q6947" s="346" t="str">
        <f aca="false">N6947&amp;" "&amp;O6947</f>
        <v>61210 1150</v>
      </c>
      <c r="R6947" s="346" t="str">
        <f aca="false">N6947&amp;" "&amp;M6947&amp;" "&amp;O6947</f>
        <v>61210 2 1150</v>
      </c>
    </row>
    <row r="6948" customFormat="false" ht="11.25" hidden="false" customHeight="true" outlineLevel="0" collapsed="false">
      <c r="K6948" s="0" t="n">
        <v>2015</v>
      </c>
      <c r="L6948" s="0" t="n">
        <v>143</v>
      </c>
      <c r="M6948" s="0" t="n">
        <v>2</v>
      </c>
      <c r="N6948" s="0" t="n">
        <v>61210</v>
      </c>
      <c r="O6948" s="0" t="n">
        <v>1520</v>
      </c>
      <c r="P6948" s="346" t="n">
        <v>0.56</v>
      </c>
      <c r="Q6948" s="346" t="str">
        <f aca="false">N6948&amp;" "&amp;O6948</f>
        <v>61210 1520</v>
      </c>
      <c r="R6948" s="346" t="str">
        <f aca="false">N6948&amp;" "&amp;M6948&amp;" "&amp;O6948</f>
        <v>61210 2 1520</v>
      </c>
    </row>
    <row r="6949" customFormat="false" ht="11.25" hidden="false" customHeight="true" outlineLevel="0" collapsed="false">
      <c r="K6949" s="0" t="n">
        <v>2015</v>
      </c>
      <c r="L6949" s="0" t="n">
        <v>143</v>
      </c>
      <c r="M6949" s="0" t="n">
        <v>2</v>
      </c>
      <c r="N6949" s="0" t="n">
        <v>61220</v>
      </c>
      <c r="O6949" s="0" t="n">
        <v>1130</v>
      </c>
      <c r="P6949" s="346" t="n">
        <v>2</v>
      </c>
      <c r="Q6949" s="346" t="str">
        <f aca="false">N6949&amp;" "&amp;O6949</f>
        <v>61220 1130</v>
      </c>
      <c r="R6949" s="346" t="str">
        <f aca="false">N6949&amp;" "&amp;M6949&amp;" "&amp;O6949</f>
        <v>61220 2 1130</v>
      </c>
    </row>
    <row r="6950" customFormat="false" ht="11.25" hidden="false" customHeight="true" outlineLevel="0" collapsed="false">
      <c r="K6950" s="0" t="n">
        <v>2015</v>
      </c>
      <c r="L6950" s="0" t="n">
        <v>143</v>
      </c>
      <c r="M6950" s="0" t="n">
        <v>2</v>
      </c>
      <c r="N6950" s="0" t="n">
        <v>61230</v>
      </c>
      <c r="O6950" s="0" t="n">
        <v>1120</v>
      </c>
      <c r="P6950" s="346" t="n">
        <v>0.45</v>
      </c>
      <c r="Q6950" s="346" t="str">
        <f aca="false">N6950&amp;" "&amp;O6950</f>
        <v>61230 1120</v>
      </c>
      <c r="R6950" s="346" t="str">
        <f aca="false">N6950&amp;" "&amp;M6950&amp;" "&amp;O6950</f>
        <v>61230 2 1120</v>
      </c>
    </row>
    <row r="6951" customFormat="false" ht="11.25" hidden="false" customHeight="true" outlineLevel="0" collapsed="false">
      <c r="K6951" s="0" t="n">
        <v>2015</v>
      </c>
      <c r="L6951" s="0" t="n">
        <v>143</v>
      </c>
      <c r="M6951" s="0" t="n">
        <v>2</v>
      </c>
      <c r="N6951" s="0" t="n">
        <v>61310</v>
      </c>
      <c r="O6951" s="0" t="n">
        <v>1110</v>
      </c>
      <c r="P6951" s="346" t="n">
        <v>2</v>
      </c>
      <c r="Q6951" s="346" t="str">
        <f aca="false">N6951&amp;" "&amp;O6951</f>
        <v>61310 1110</v>
      </c>
      <c r="R6951" s="346" t="str">
        <f aca="false">N6951&amp;" "&amp;M6951&amp;" "&amp;O6951</f>
        <v>61310 2 1110</v>
      </c>
    </row>
    <row r="6952" customFormat="false" ht="11.25" hidden="false" customHeight="true" outlineLevel="0" collapsed="false">
      <c r="K6952" s="0" t="n">
        <v>2015</v>
      </c>
      <c r="L6952" s="0" t="n">
        <v>143</v>
      </c>
      <c r="M6952" s="0" t="n">
        <v>2</v>
      </c>
      <c r="N6952" s="0" t="n">
        <v>61310</v>
      </c>
      <c r="O6952" s="0" t="n">
        <v>1120</v>
      </c>
      <c r="P6952" s="346" t="n">
        <v>8.85</v>
      </c>
      <c r="Q6952" s="346" t="str">
        <f aca="false">N6952&amp;" "&amp;O6952</f>
        <v>61310 1120</v>
      </c>
      <c r="R6952" s="346" t="str">
        <f aca="false">N6952&amp;" "&amp;M6952&amp;" "&amp;O6952</f>
        <v>61310 2 1120</v>
      </c>
    </row>
    <row r="6953" customFormat="false" ht="11.25" hidden="false" customHeight="true" outlineLevel="0" collapsed="false">
      <c r="K6953" s="0" t="n">
        <v>2015</v>
      </c>
      <c r="L6953" s="0" t="n">
        <v>143</v>
      </c>
      <c r="M6953" s="0" t="n">
        <v>2</v>
      </c>
      <c r="N6953" s="0" t="n">
        <v>61310</v>
      </c>
      <c r="O6953" s="0" t="n">
        <v>1140</v>
      </c>
      <c r="P6953" s="346" t="n">
        <v>1.02</v>
      </c>
      <c r="Q6953" s="346" t="str">
        <f aca="false">N6953&amp;" "&amp;O6953</f>
        <v>61310 1140</v>
      </c>
      <c r="R6953" s="346" t="str">
        <f aca="false">N6953&amp;" "&amp;M6953&amp;" "&amp;O6953</f>
        <v>61310 2 1140</v>
      </c>
    </row>
    <row r="6954" customFormat="false" ht="11.25" hidden="false" customHeight="true" outlineLevel="0" collapsed="false">
      <c r="K6954" s="0" t="n">
        <v>2015</v>
      </c>
      <c r="L6954" s="0" t="n">
        <v>143</v>
      </c>
      <c r="M6954" s="0" t="n">
        <v>2</v>
      </c>
      <c r="N6954" s="0" t="n">
        <v>61310</v>
      </c>
      <c r="O6954" s="0" t="n">
        <v>1150</v>
      </c>
      <c r="P6954" s="346" t="n">
        <v>1.6</v>
      </c>
      <c r="Q6954" s="346" t="str">
        <f aca="false">N6954&amp;" "&amp;O6954</f>
        <v>61310 1150</v>
      </c>
      <c r="R6954" s="346" t="str">
        <f aca="false">N6954&amp;" "&amp;M6954&amp;" "&amp;O6954</f>
        <v>61310 2 1150</v>
      </c>
    </row>
    <row r="6955" customFormat="false" ht="11.25" hidden="false" customHeight="true" outlineLevel="0" collapsed="false">
      <c r="K6955" s="0" t="n">
        <v>2015</v>
      </c>
      <c r="L6955" s="0" t="n">
        <v>143</v>
      </c>
      <c r="M6955" s="0" t="n">
        <v>2</v>
      </c>
      <c r="N6955" s="0" t="n">
        <v>61320</v>
      </c>
      <c r="O6955" s="0" t="n">
        <v>1122</v>
      </c>
      <c r="P6955" s="346" t="n">
        <v>8.39</v>
      </c>
      <c r="Q6955" s="346" t="str">
        <f aca="false">N6955&amp;" "&amp;O6955</f>
        <v>61320 1122</v>
      </c>
      <c r="R6955" s="346" t="str">
        <f aca="false">N6955&amp;" "&amp;M6955&amp;" "&amp;O6955</f>
        <v>61320 2 1122</v>
      </c>
    </row>
    <row r="6956" customFormat="false" ht="11.25" hidden="false" customHeight="true" outlineLevel="0" collapsed="false">
      <c r="K6956" s="0" t="n">
        <v>2015</v>
      </c>
      <c r="L6956" s="0" t="n">
        <v>143</v>
      </c>
      <c r="M6956" s="0" t="n">
        <v>2</v>
      </c>
      <c r="N6956" s="0" t="n">
        <v>61320</v>
      </c>
      <c r="O6956" s="0" t="n">
        <v>1150</v>
      </c>
      <c r="P6956" s="346" t="n">
        <v>6.09</v>
      </c>
      <c r="Q6956" s="346" t="str">
        <f aca="false">N6956&amp;" "&amp;O6956</f>
        <v>61320 1150</v>
      </c>
      <c r="R6956" s="346" t="str">
        <f aca="false">N6956&amp;" "&amp;M6956&amp;" "&amp;O6956</f>
        <v>61320 2 1150</v>
      </c>
    </row>
    <row r="6957" customFormat="false" ht="11.25" hidden="false" customHeight="true" outlineLevel="0" collapsed="false">
      <c r="K6957" s="0" t="n">
        <v>2015</v>
      </c>
      <c r="L6957" s="0" t="n">
        <v>143</v>
      </c>
      <c r="M6957" s="0" t="n">
        <v>2</v>
      </c>
      <c r="N6957" s="0" t="n">
        <v>61410</v>
      </c>
      <c r="O6957" s="0" t="n">
        <v>1126</v>
      </c>
      <c r="P6957" s="346" t="n">
        <v>6.5</v>
      </c>
      <c r="Q6957" s="346" t="str">
        <f aca="false">N6957&amp;" "&amp;O6957</f>
        <v>61410 1126</v>
      </c>
      <c r="R6957" s="346" t="str">
        <f aca="false">N6957&amp;" "&amp;M6957&amp;" "&amp;O6957</f>
        <v>61410 2 1126</v>
      </c>
    </row>
    <row r="6958" customFormat="false" ht="11.25" hidden="false" customHeight="true" outlineLevel="0" collapsed="false">
      <c r="K6958" s="0" t="n">
        <v>2015</v>
      </c>
      <c r="L6958" s="0" t="n">
        <v>143</v>
      </c>
      <c r="M6958" s="0" t="n">
        <v>2</v>
      </c>
      <c r="N6958" s="0" t="n">
        <v>61410</v>
      </c>
      <c r="O6958" s="0" t="n">
        <v>1127</v>
      </c>
      <c r="P6958" s="346" t="n">
        <v>8.5</v>
      </c>
      <c r="Q6958" s="346" t="str">
        <f aca="false">N6958&amp;" "&amp;O6958</f>
        <v>61410 1127</v>
      </c>
      <c r="R6958" s="346" t="str">
        <f aca="false">N6958&amp;" "&amp;M6958&amp;" "&amp;O6958</f>
        <v>61410 2 1127</v>
      </c>
    </row>
    <row r="6959" customFormat="false" ht="11.25" hidden="false" customHeight="true" outlineLevel="0" collapsed="false">
      <c r="K6959" s="0" t="n">
        <v>2015</v>
      </c>
      <c r="L6959" s="0" t="n">
        <v>143</v>
      </c>
      <c r="M6959" s="0" t="n">
        <v>2</v>
      </c>
      <c r="N6959" s="0" t="n">
        <v>61410</v>
      </c>
      <c r="O6959" s="0" t="n">
        <v>1150</v>
      </c>
      <c r="P6959" s="346" t="n">
        <v>36.93</v>
      </c>
      <c r="Q6959" s="346" t="str">
        <f aca="false">N6959&amp;" "&amp;O6959</f>
        <v>61410 1150</v>
      </c>
      <c r="R6959" s="346" t="str">
        <f aca="false">N6959&amp;" "&amp;M6959&amp;" "&amp;O6959</f>
        <v>61410 2 1150</v>
      </c>
    </row>
    <row r="6960" customFormat="false" ht="11.25" hidden="false" customHeight="true" outlineLevel="0" collapsed="false">
      <c r="K6960" s="0" t="n">
        <v>2015</v>
      </c>
      <c r="L6960" s="0" t="n">
        <v>143</v>
      </c>
      <c r="M6960" s="0" t="n">
        <v>3</v>
      </c>
      <c r="N6960" s="0" t="n">
        <v>61100</v>
      </c>
      <c r="O6960" s="0" t="n">
        <v>1120</v>
      </c>
      <c r="P6960" s="346" t="n">
        <v>196.73</v>
      </c>
      <c r="Q6960" s="346" t="str">
        <f aca="false">N6960&amp;" "&amp;O6960</f>
        <v>61100 1120</v>
      </c>
      <c r="R6960" s="346" t="str">
        <f aca="false">N6960&amp;" "&amp;M6960&amp;" "&amp;O6960</f>
        <v>61100 3 1120</v>
      </c>
    </row>
    <row r="6961" customFormat="false" ht="11.25" hidden="false" customHeight="true" outlineLevel="0" collapsed="false">
      <c r="K6961" s="0" t="n">
        <v>2015</v>
      </c>
      <c r="L6961" s="0" t="n">
        <v>143</v>
      </c>
      <c r="M6961" s="0" t="n">
        <v>3</v>
      </c>
      <c r="N6961" s="0" t="n">
        <v>61100</v>
      </c>
      <c r="O6961" s="0" t="n">
        <v>1151</v>
      </c>
      <c r="P6961" s="346" t="n">
        <v>14.17</v>
      </c>
      <c r="Q6961" s="346" t="str">
        <f aca="false">N6961&amp;" "&amp;O6961</f>
        <v>61100 1151</v>
      </c>
      <c r="R6961" s="346" t="str">
        <f aca="false">N6961&amp;" "&amp;M6961&amp;" "&amp;O6961</f>
        <v>61100 3 1151</v>
      </c>
    </row>
    <row r="6962" customFormat="false" ht="11.25" hidden="false" customHeight="true" outlineLevel="0" collapsed="false">
      <c r="K6962" s="0" t="n">
        <v>2015</v>
      </c>
      <c r="L6962" s="0" t="n">
        <v>143</v>
      </c>
      <c r="M6962" s="0" t="n">
        <v>3</v>
      </c>
      <c r="N6962" s="0" t="n">
        <v>61100</v>
      </c>
      <c r="O6962" s="0" t="n">
        <v>1520</v>
      </c>
      <c r="P6962" s="346" t="n">
        <v>18.08</v>
      </c>
      <c r="Q6962" s="346" t="str">
        <f aca="false">N6962&amp;" "&amp;O6962</f>
        <v>61100 1520</v>
      </c>
      <c r="R6962" s="346" t="str">
        <f aca="false">N6962&amp;" "&amp;M6962&amp;" "&amp;O6962</f>
        <v>61100 3 1520</v>
      </c>
    </row>
    <row r="6963" customFormat="false" ht="11.25" hidden="false" customHeight="true" outlineLevel="0" collapsed="false">
      <c r="K6963" s="0" t="n">
        <v>2015</v>
      </c>
      <c r="L6963" s="0" t="n">
        <v>143</v>
      </c>
      <c r="M6963" s="0" t="n">
        <v>3</v>
      </c>
      <c r="N6963" s="0" t="n">
        <v>61210</v>
      </c>
      <c r="O6963" s="0" t="n">
        <v>1120</v>
      </c>
      <c r="P6963" s="346" t="n">
        <v>13.5</v>
      </c>
      <c r="Q6963" s="346" t="str">
        <f aca="false">N6963&amp;" "&amp;O6963</f>
        <v>61210 1120</v>
      </c>
      <c r="R6963" s="346" t="str">
        <f aca="false">N6963&amp;" "&amp;M6963&amp;" "&amp;O6963</f>
        <v>61210 3 1120</v>
      </c>
    </row>
    <row r="6964" customFormat="false" ht="11.25" hidden="false" customHeight="true" outlineLevel="0" collapsed="false">
      <c r="K6964" s="0" t="n">
        <v>2015</v>
      </c>
      <c r="L6964" s="0" t="n">
        <v>143</v>
      </c>
      <c r="M6964" s="0" t="n">
        <v>3</v>
      </c>
      <c r="N6964" s="0" t="n">
        <v>61210</v>
      </c>
      <c r="O6964" s="0" t="n">
        <v>1150</v>
      </c>
      <c r="P6964" s="346" t="n">
        <v>4.57</v>
      </c>
      <c r="Q6964" s="346" t="str">
        <f aca="false">N6964&amp;" "&amp;O6964</f>
        <v>61210 1150</v>
      </c>
      <c r="R6964" s="346" t="str">
        <f aca="false">N6964&amp;" "&amp;M6964&amp;" "&amp;O6964</f>
        <v>61210 3 1150</v>
      </c>
    </row>
    <row r="6965" customFormat="false" ht="11.25" hidden="false" customHeight="true" outlineLevel="0" collapsed="false">
      <c r="K6965" s="0" t="n">
        <v>2015</v>
      </c>
      <c r="L6965" s="0" t="n">
        <v>143</v>
      </c>
      <c r="M6965" s="0" t="n">
        <v>3</v>
      </c>
      <c r="N6965" s="0" t="n">
        <v>61220</v>
      </c>
      <c r="O6965" s="0" t="n">
        <v>1130</v>
      </c>
      <c r="P6965" s="346" t="n">
        <v>1</v>
      </c>
      <c r="Q6965" s="346" t="str">
        <f aca="false">N6965&amp;" "&amp;O6965</f>
        <v>61220 1130</v>
      </c>
      <c r="R6965" s="346" t="str">
        <f aca="false">N6965&amp;" "&amp;M6965&amp;" "&amp;O6965</f>
        <v>61220 3 1130</v>
      </c>
    </row>
    <row r="6966" customFormat="false" ht="11.25" hidden="false" customHeight="true" outlineLevel="0" collapsed="false">
      <c r="K6966" s="0" t="n">
        <v>2015</v>
      </c>
      <c r="L6966" s="0" t="n">
        <v>143</v>
      </c>
      <c r="M6966" s="0" t="n">
        <v>3</v>
      </c>
      <c r="N6966" s="0" t="n">
        <v>61230</v>
      </c>
      <c r="O6966" s="0" t="n">
        <v>1120</v>
      </c>
      <c r="P6966" s="346" t="n">
        <v>1</v>
      </c>
      <c r="Q6966" s="346" t="str">
        <f aca="false">N6966&amp;" "&amp;O6966</f>
        <v>61230 1120</v>
      </c>
      <c r="R6966" s="346" t="str">
        <f aca="false">N6966&amp;" "&amp;M6966&amp;" "&amp;O6966</f>
        <v>61230 3 1120</v>
      </c>
    </row>
    <row r="6967" customFormat="false" ht="11.25" hidden="false" customHeight="true" outlineLevel="0" collapsed="false">
      <c r="K6967" s="0" t="n">
        <v>2015</v>
      </c>
      <c r="L6967" s="0" t="n">
        <v>143</v>
      </c>
      <c r="M6967" s="0" t="n">
        <v>3</v>
      </c>
      <c r="N6967" s="0" t="n">
        <v>61310</v>
      </c>
      <c r="O6967" s="0" t="n">
        <v>1110</v>
      </c>
      <c r="P6967" s="346" t="n">
        <v>2</v>
      </c>
      <c r="Q6967" s="346" t="str">
        <f aca="false">N6967&amp;" "&amp;O6967</f>
        <v>61310 1110</v>
      </c>
      <c r="R6967" s="346" t="str">
        <f aca="false">N6967&amp;" "&amp;M6967&amp;" "&amp;O6967</f>
        <v>61310 3 1110</v>
      </c>
    </row>
    <row r="6968" customFormat="false" ht="11.25" hidden="false" customHeight="true" outlineLevel="0" collapsed="false">
      <c r="K6968" s="0" t="n">
        <v>2015</v>
      </c>
      <c r="L6968" s="0" t="n">
        <v>143</v>
      </c>
      <c r="M6968" s="0" t="n">
        <v>3</v>
      </c>
      <c r="N6968" s="0" t="n">
        <v>61310</v>
      </c>
      <c r="O6968" s="0" t="n">
        <v>1120</v>
      </c>
      <c r="P6968" s="346" t="n">
        <v>12.5</v>
      </c>
      <c r="Q6968" s="346" t="str">
        <f aca="false">N6968&amp;" "&amp;O6968</f>
        <v>61310 1120</v>
      </c>
      <c r="R6968" s="346" t="str">
        <f aca="false">N6968&amp;" "&amp;M6968&amp;" "&amp;O6968</f>
        <v>61310 3 1120</v>
      </c>
    </row>
    <row r="6969" customFormat="false" ht="11.25" hidden="false" customHeight="true" outlineLevel="0" collapsed="false">
      <c r="K6969" s="0" t="n">
        <v>2015</v>
      </c>
      <c r="L6969" s="0" t="n">
        <v>143</v>
      </c>
      <c r="M6969" s="0" t="n">
        <v>3</v>
      </c>
      <c r="N6969" s="0" t="n">
        <v>61310</v>
      </c>
      <c r="O6969" s="0" t="n">
        <v>1150</v>
      </c>
      <c r="P6969" s="346" t="n">
        <v>2.53</v>
      </c>
      <c r="Q6969" s="346" t="str">
        <f aca="false">N6969&amp;" "&amp;O6969</f>
        <v>61310 1150</v>
      </c>
      <c r="R6969" s="346" t="str">
        <f aca="false">N6969&amp;" "&amp;M6969&amp;" "&amp;O6969</f>
        <v>61310 3 1150</v>
      </c>
    </row>
    <row r="6970" customFormat="false" ht="11.25" hidden="false" customHeight="true" outlineLevel="0" collapsed="false">
      <c r="K6970" s="0" t="n">
        <v>2015</v>
      </c>
      <c r="L6970" s="0" t="n">
        <v>143</v>
      </c>
      <c r="M6970" s="0" t="n">
        <v>3</v>
      </c>
      <c r="N6970" s="0" t="n">
        <v>61320</v>
      </c>
      <c r="O6970" s="0" t="n">
        <v>1122</v>
      </c>
      <c r="P6970" s="346" t="n">
        <v>3</v>
      </c>
      <c r="Q6970" s="346" t="str">
        <f aca="false">N6970&amp;" "&amp;O6970</f>
        <v>61320 1122</v>
      </c>
      <c r="R6970" s="346" t="str">
        <f aca="false">N6970&amp;" "&amp;M6970&amp;" "&amp;O6970</f>
        <v>61320 3 1122</v>
      </c>
    </row>
    <row r="6971" customFormat="false" ht="11.25" hidden="false" customHeight="true" outlineLevel="0" collapsed="false">
      <c r="K6971" s="0" t="n">
        <v>2015</v>
      </c>
      <c r="L6971" s="0" t="n">
        <v>143</v>
      </c>
      <c r="M6971" s="0" t="n">
        <v>3</v>
      </c>
      <c r="N6971" s="0" t="n">
        <v>61320</v>
      </c>
      <c r="O6971" s="0" t="n">
        <v>1150</v>
      </c>
      <c r="P6971" s="346" t="n">
        <v>1</v>
      </c>
      <c r="Q6971" s="346" t="str">
        <f aca="false">N6971&amp;" "&amp;O6971</f>
        <v>61320 1150</v>
      </c>
      <c r="R6971" s="346" t="str">
        <f aca="false">N6971&amp;" "&amp;M6971&amp;" "&amp;O6971</f>
        <v>61320 3 1150</v>
      </c>
    </row>
    <row r="6972" customFormat="false" ht="11.25" hidden="false" customHeight="true" outlineLevel="0" collapsed="false">
      <c r="K6972" s="0" t="n">
        <v>2015</v>
      </c>
      <c r="L6972" s="0" t="n">
        <v>143</v>
      </c>
      <c r="M6972" s="0" t="n">
        <v>3</v>
      </c>
      <c r="N6972" s="0" t="n">
        <v>61410</v>
      </c>
      <c r="O6972" s="0" t="n">
        <v>1126</v>
      </c>
      <c r="P6972" s="346" t="n">
        <v>1.5</v>
      </c>
      <c r="Q6972" s="346" t="str">
        <f aca="false">N6972&amp;" "&amp;O6972</f>
        <v>61410 1126</v>
      </c>
      <c r="R6972" s="346" t="str">
        <f aca="false">N6972&amp;" "&amp;M6972&amp;" "&amp;O6972</f>
        <v>61410 3 1126</v>
      </c>
    </row>
    <row r="6973" customFormat="false" ht="11.25" hidden="false" customHeight="true" outlineLevel="0" collapsed="false">
      <c r="K6973" s="0" t="n">
        <v>2015</v>
      </c>
      <c r="L6973" s="0" t="n">
        <v>143</v>
      </c>
      <c r="M6973" s="0" t="n">
        <v>3</v>
      </c>
      <c r="N6973" s="0" t="n">
        <v>61410</v>
      </c>
      <c r="O6973" s="0" t="n">
        <v>1127</v>
      </c>
      <c r="P6973" s="346" t="n">
        <v>7.38</v>
      </c>
      <c r="Q6973" s="346" t="str">
        <f aca="false">N6973&amp;" "&amp;O6973</f>
        <v>61410 1127</v>
      </c>
      <c r="R6973" s="346" t="str">
        <f aca="false">N6973&amp;" "&amp;M6973&amp;" "&amp;O6973</f>
        <v>61410 3 1127</v>
      </c>
    </row>
    <row r="6974" customFormat="false" ht="11.25" hidden="false" customHeight="true" outlineLevel="0" collapsed="false">
      <c r="K6974" s="0" t="n">
        <v>2015</v>
      </c>
      <c r="L6974" s="0" t="n">
        <v>143</v>
      </c>
      <c r="M6974" s="0" t="n">
        <v>3</v>
      </c>
      <c r="N6974" s="0" t="n">
        <v>61410</v>
      </c>
      <c r="O6974" s="0" t="n">
        <v>1150</v>
      </c>
      <c r="P6974" s="346" t="n">
        <v>10.1</v>
      </c>
      <c r="Q6974" s="346" t="str">
        <f aca="false">N6974&amp;" "&amp;O6974</f>
        <v>61410 1150</v>
      </c>
      <c r="R6974" s="346" t="str">
        <f aca="false">N6974&amp;" "&amp;M6974&amp;" "&amp;O6974</f>
        <v>61410 3 1150</v>
      </c>
    </row>
    <row r="6975" customFormat="false" ht="11.25" hidden="false" customHeight="true" outlineLevel="0" collapsed="false">
      <c r="K6975" s="0" t="n">
        <v>2015</v>
      </c>
      <c r="L6975" s="0" t="n">
        <v>143</v>
      </c>
      <c r="M6975" s="0" t="n">
        <v>9</v>
      </c>
      <c r="N6975" s="0" t="n">
        <v>61100</v>
      </c>
      <c r="O6975" s="0" t="n">
        <v>1120</v>
      </c>
      <c r="P6975" s="346" t="n">
        <v>14.94</v>
      </c>
      <c r="Q6975" s="346" t="str">
        <f aca="false">N6975&amp;" "&amp;O6975</f>
        <v>61100 1120</v>
      </c>
      <c r="R6975" s="346" t="str">
        <f aca="false">N6975&amp;" "&amp;M6975&amp;" "&amp;O6975</f>
        <v>61100 9 1120</v>
      </c>
    </row>
    <row r="6976" customFormat="false" ht="11.25" hidden="false" customHeight="true" outlineLevel="0" collapsed="false">
      <c r="K6976" s="0" t="n">
        <v>2015</v>
      </c>
      <c r="L6976" s="0" t="n">
        <v>143</v>
      </c>
      <c r="M6976" s="0" t="n">
        <v>9</v>
      </c>
      <c r="N6976" s="0" t="n">
        <v>61100</v>
      </c>
      <c r="O6976" s="0" t="n">
        <v>1151</v>
      </c>
      <c r="P6976" s="346" t="n">
        <v>11.68</v>
      </c>
      <c r="Q6976" s="346" t="str">
        <f aca="false">N6976&amp;" "&amp;O6976</f>
        <v>61100 1151</v>
      </c>
      <c r="R6976" s="346" t="str">
        <f aca="false">N6976&amp;" "&amp;M6976&amp;" "&amp;O6976</f>
        <v>61100 9 1151</v>
      </c>
    </row>
    <row r="6977" customFormat="false" ht="11.25" hidden="false" customHeight="true" outlineLevel="0" collapsed="false">
      <c r="K6977" s="0" t="n">
        <v>2015</v>
      </c>
      <c r="L6977" s="0" t="n">
        <v>143</v>
      </c>
      <c r="M6977" s="0" t="n">
        <v>9</v>
      </c>
      <c r="N6977" s="0" t="n">
        <v>61100</v>
      </c>
      <c r="O6977" s="0" t="n">
        <v>1520</v>
      </c>
      <c r="P6977" s="346" t="n">
        <v>1.71</v>
      </c>
      <c r="Q6977" s="346" t="str">
        <f aca="false">N6977&amp;" "&amp;O6977</f>
        <v>61100 1520</v>
      </c>
      <c r="R6977" s="346" t="str">
        <f aca="false">N6977&amp;" "&amp;M6977&amp;" "&amp;O6977</f>
        <v>61100 9 1520</v>
      </c>
    </row>
    <row r="6978" customFormat="false" ht="11.25" hidden="false" customHeight="true" outlineLevel="0" collapsed="false">
      <c r="K6978" s="0" t="n">
        <v>2015</v>
      </c>
      <c r="L6978" s="0" t="n">
        <v>143</v>
      </c>
      <c r="M6978" s="0" t="n">
        <v>9</v>
      </c>
      <c r="N6978" s="0" t="n">
        <v>61310</v>
      </c>
      <c r="O6978" s="0" t="n">
        <v>1120</v>
      </c>
      <c r="P6978" s="346" t="n">
        <v>0.09</v>
      </c>
      <c r="Q6978" s="346" t="str">
        <f aca="false">N6978&amp;" "&amp;O6978</f>
        <v>61310 1120</v>
      </c>
      <c r="R6978" s="346" t="str">
        <f aca="false">N6978&amp;" "&amp;M6978&amp;" "&amp;O6978</f>
        <v>61310 9 1120</v>
      </c>
    </row>
    <row r="6979" customFormat="false" ht="11.25" hidden="false" customHeight="true" outlineLevel="0" collapsed="false">
      <c r="K6979" s="0" t="n">
        <v>2015</v>
      </c>
      <c r="L6979" s="0" t="n">
        <v>143</v>
      </c>
      <c r="M6979" s="0" t="n">
        <v>9</v>
      </c>
      <c r="N6979" s="0" t="n">
        <v>61310</v>
      </c>
      <c r="O6979" s="0" t="n">
        <v>1150</v>
      </c>
      <c r="P6979" s="346" t="n">
        <v>0.47</v>
      </c>
      <c r="Q6979" s="346" t="str">
        <f aca="false">N6979&amp;" "&amp;O6979</f>
        <v>61310 1150</v>
      </c>
      <c r="R6979" s="346" t="str">
        <f aca="false">N6979&amp;" "&amp;M6979&amp;" "&amp;O6979</f>
        <v>61310 9 1150</v>
      </c>
    </row>
    <row r="6980" customFormat="false" ht="11.25" hidden="false" customHeight="true" outlineLevel="0" collapsed="false">
      <c r="K6980" s="0" t="n">
        <v>2015</v>
      </c>
      <c r="L6980" s="0" t="n">
        <v>143</v>
      </c>
      <c r="M6980" s="0" t="n">
        <v>9</v>
      </c>
      <c r="N6980" s="0" t="n">
        <v>62100</v>
      </c>
      <c r="O6980" s="0" t="n">
        <v>1110</v>
      </c>
      <c r="P6980" s="346" t="n">
        <v>3.9</v>
      </c>
      <c r="Q6980" s="346" t="str">
        <f aca="false">N6980&amp;" "&amp;O6980</f>
        <v>62100 1110</v>
      </c>
      <c r="R6980" s="346" t="str">
        <f aca="false">N6980&amp;" "&amp;M6980&amp;" "&amp;O6980</f>
        <v>62100 9 1110</v>
      </c>
    </row>
    <row r="6981" customFormat="false" ht="11.25" hidden="false" customHeight="true" outlineLevel="0" collapsed="false">
      <c r="K6981" s="0" t="n">
        <v>2015</v>
      </c>
      <c r="L6981" s="0" t="n">
        <v>143</v>
      </c>
      <c r="M6981" s="0" t="n">
        <v>9</v>
      </c>
      <c r="N6981" s="0" t="n">
        <v>62100</v>
      </c>
      <c r="O6981" s="0" t="n">
        <v>1111</v>
      </c>
      <c r="P6981" s="346" t="n">
        <v>7</v>
      </c>
      <c r="Q6981" s="346" t="str">
        <f aca="false">N6981&amp;" "&amp;O6981</f>
        <v>62100 1111</v>
      </c>
      <c r="R6981" s="346" t="str">
        <f aca="false">N6981&amp;" "&amp;M6981&amp;" "&amp;O6981</f>
        <v>62100 9 1111</v>
      </c>
    </row>
    <row r="6982" customFormat="false" ht="11.25" hidden="false" customHeight="true" outlineLevel="0" collapsed="false">
      <c r="K6982" s="0" t="n">
        <v>2015</v>
      </c>
      <c r="L6982" s="0" t="n">
        <v>143</v>
      </c>
      <c r="M6982" s="0" t="n">
        <v>9</v>
      </c>
      <c r="N6982" s="0" t="n">
        <v>62100</v>
      </c>
      <c r="O6982" s="0" t="n">
        <v>1112</v>
      </c>
      <c r="P6982" s="346" t="n">
        <v>1</v>
      </c>
      <c r="Q6982" s="346" t="str">
        <f aca="false">N6982&amp;" "&amp;O6982</f>
        <v>62100 1112</v>
      </c>
      <c r="R6982" s="346" t="str">
        <f aca="false">N6982&amp;" "&amp;M6982&amp;" "&amp;O6982</f>
        <v>62100 9 1112</v>
      </c>
    </row>
    <row r="6983" customFormat="false" ht="11.25" hidden="false" customHeight="true" outlineLevel="0" collapsed="false">
      <c r="K6983" s="0" t="n">
        <v>2015</v>
      </c>
      <c r="L6983" s="0" t="n">
        <v>143</v>
      </c>
      <c r="M6983" s="0" t="n">
        <v>9</v>
      </c>
      <c r="N6983" s="0" t="n">
        <v>62100</v>
      </c>
      <c r="O6983" s="0" t="n">
        <v>1130</v>
      </c>
      <c r="P6983" s="346" t="n">
        <v>6.96</v>
      </c>
      <c r="Q6983" s="346" t="str">
        <f aca="false">N6983&amp;" "&amp;O6983</f>
        <v>62100 1130</v>
      </c>
      <c r="R6983" s="346" t="str">
        <f aca="false">N6983&amp;" "&amp;M6983&amp;" "&amp;O6983</f>
        <v>62100 9 1130</v>
      </c>
    </row>
    <row r="6984" customFormat="false" ht="11.25" hidden="false" customHeight="true" outlineLevel="0" collapsed="false">
      <c r="K6984" s="0" t="n">
        <v>2015</v>
      </c>
      <c r="L6984" s="0" t="n">
        <v>143</v>
      </c>
      <c r="M6984" s="0" t="n">
        <v>9</v>
      </c>
      <c r="N6984" s="0" t="n">
        <v>62100</v>
      </c>
      <c r="O6984" s="0" t="n">
        <v>1140</v>
      </c>
      <c r="P6984" s="346" t="n">
        <v>3.1</v>
      </c>
      <c r="Q6984" s="346" t="str">
        <f aca="false">N6984&amp;" "&amp;O6984</f>
        <v>62100 1140</v>
      </c>
      <c r="R6984" s="346" t="str">
        <f aca="false">N6984&amp;" "&amp;M6984&amp;" "&amp;O6984</f>
        <v>62100 9 1140</v>
      </c>
    </row>
    <row r="6985" customFormat="false" ht="11.25" hidden="false" customHeight="true" outlineLevel="0" collapsed="false">
      <c r="K6985" s="0" t="n">
        <v>2015</v>
      </c>
      <c r="L6985" s="0" t="n">
        <v>143</v>
      </c>
      <c r="M6985" s="0" t="n">
        <v>9</v>
      </c>
      <c r="N6985" s="0" t="n">
        <v>62100</v>
      </c>
      <c r="O6985" s="0" t="n">
        <v>1150</v>
      </c>
      <c r="P6985" s="346" t="n">
        <v>7.18</v>
      </c>
      <c r="Q6985" s="346" t="str">
        <f aca="false">N6985&amp;" "&amp;O6985</f>
        <v>62100 1150</v>
      </c>
      <c r="R6985" s="346" t="str">
        <f aca="false">N6985&amp;" "&amp;M6985&amp;" "&amp;O6985</f>
        <v>62100 9 1150</v>
      </c>
    </row>
    <row r="6986" customFormat="false" ht="11.25" hidden="false" customHeight="true" outlineLevel="0" collapsed="false">
      <c r="K6986" s="0" t="n">
        <v>2015</v>
      </c>
      <c r="L6986" s="0" t="n">
        <v>143</v>
      </c>
      <c r="M6986" s="0" t="n">
        <v>9</v>
      </c>
      <c r="N6986" s="0" t="n">
        <v>62200</v>
      </c>
      <c r="O6986" s="0" t="n">
        <v>1110</v>
      </c>
      <c r="P6986" s="346" t="n">
        <v>1.4</v>
      </c>
      <c r="Q6986" s="346" t="str">
        <f aca="false">N6986&amp;" "&amp;O6986</f>
        <v>62200 1110</v>
      </c>
      <c r="R6986" s="346" t="str">
        <f aca="false">N6986&amp;" "&amp;M6986&amp;" "&amp;O6986</f>
        <v>62200 9 1110</v>
      </c>
    </row>
    <row r="6987" customFormat="false" ht="11.25" hidden="false" customHeight="true" outlineLevel="0" collapsed="false">
      <c r="K6987" s="0" t="n">
        <v>2015</v>
      </c>
      <c r="L6987" s="0" t="n">
        <v>143</v>
      </c>
      <c r="M6987" s="0" t="n">
        <v>9</v>
      </c>
      <c r="N6987" s="0" t="n">
        <v>62200</v>
      </c>
      <c r="O6987" s="0" t="n">
        <v>1130</v>
      </c>
      <c r="P6987" s="346" t="n">
        <v>1</v>
      </c>
      <c r="Q6987" s="346" t="str">
        <f aca="false">N6987&amp;" "&amp;O6987</f>
        <v>62200 1130</v>
      </c>
      <c r="R6987" s="346" t="str">
        <f aca="false">N6987&amp;" "&amp;M6987&amp;" "&amp;O6987</f>
        <v>62200 9 1130</v>
      </c>
    </row>
    <row r="6988" customFormat="false" ht="11.25" hidden="false" customHeight="true" outlineLevel="0" collapsed="false">
      <c r="K6988" s="0" t="n">
        <v>2015</v>
      </c>
      <c r="L6988" s="0" t="n">
        <v>143</v>
      </c>
      <c r="M6988" s="0" t="n">
        <v>9</v>
      </c>
      <c r="N6988" s="0" t="n">
        <v>62200</v>
      </c>
      <c r="O6988" s="0" t="n">
        <v>1131</v>
      </c>
      <c r="P6988" s="346" t="n">
        <v>9.04</v>
      </c>
      <c r="Q6988" s="346" t="str">
        <f aca="false">N6988&amp;" "&amp;O6988</f>
        <v>62200 1131</v>
      </c>
      <c r="R6988" s="346" t="str">
        <f aca="false">N6988&amp;" "&amp;M6988&amp;" "&amp;O6988</f>
        <v>62200 9 1131</v>
      </c>
    </row>
    <row r="6989" customFormat="false" ht="11.25" hidden="false" customHeight="true" outlineLevel="0" collapsed="false">
      <c r="K6989" s="0" t="n">
        <v>2015</v>
      </c>
      <c r="L6989" s="0" t="n">
        <v>143</v>
      </c>
      <c r="M6989" s="0" t="n">
        <v>9</v>
      </c>
      <c r="N6989" s="0" t="n">
        <v>62200</v>
      </c>
      <c r="O6989" s="0" t="n">
        <v>1132</v>
      </c>
      <c r="P6989" s="346" t="n">
        <v>4.07</v>
      </c>
      <c r="Q6989" s="346" t="str">
        <f aca="false">N6989&amp;" "&amp;O6989</f>
        <v>62200 1132</v>
      </c>
      <c r="R6989" s="346" t="str">
        <f aca="false">N6989&amp;" "&amp;M6989&amp;" "&amp;O6989</f>
        <v>62200 9 1132</v>
      </c>
    </row>
    <row r="6990" customFormat="false" ht="11.25" hidden="false" customHeight="true" outlineLevel="0" collapsed="false">
      <c r="K6990" s="0" t="n">
        <v>2015</v>
      </c>
      <c r="L6990" s="0" t="n">
        <v>143</v>
      </c>
      <c r="M6990" s="0" t="n">
        <v>9</v>
      </c>
      <c r="N6990" s="0" t="n">
        <v>62200</v>
      </c>
      <c r="O6990" s="0" t="n">
        <v>1150</v>
      </c>
      <c r="P6990" s="346" t="n">
        <v>1.75</v>
      </c>
      <c r="Q6990" s="346" t="str">
        <f aca="false">N6990&amp;" "&amp;O6990</f>
        <v>62200 1150</v>
      </c>
      <c r="R6990" s="346" t="str">
        <f aca="false">N6990&amp;" "&amp;M6990&amp;" "&amp;O6990</f>
        <v>62200 9 1150</v>
      </c>
    </row>
    <row r="6991" customFormat="false" ht="11.25" hidden="false" customHeight="true" outlineLevel="0" collapsed="false">
      <c r="K6991" s="0" t="n">
        <v>2015</v>
      </c>
      <c r="L6991" s="0" t="n">
        <v>143</v>
      </c>
      <c r="M6991" s="0" t="n">
        <v>9</v>
      </c>
      <c r="N6991" s="0" t="n">
        <v>63000</v>
      </c>
      <c r="O6991" s="0" t="n">
        <v>1110</v>
      </c>
      <c r="P6991" s="346" t="n">
        <v>0.98</v>
      </c>
      <c r="Q6991" s="346" t="str">
        <f aca="false">N6991&amp;" "&amp;O6991</f>
        <v>63000 1110</v>
      </c>
      <c r="R6991" s="346" t="str">
        <f aca="false">N6991&amp;" "&amp;M6991&amp;" "&amp;O6991</f>
        <v>63000 9 1110</v>
      </c>
    </row>
    <row r="6992" customFormat="false" ht="11.25" hidden="false" customHeight="true" outlineLevel="0" collapsed="false">
      <c r="K6992" s="0" t="n">
        <v>2015</v>
      </c>
      <c r="L6992" s="0" t="n">
        <v>143</v>
      </c>
      <c r="M6992" s="0" t="n">
        <v>9</v>
      </c>
      <c r="N6992" s="0" t="n">
        <v>63000</v>
      </c>
      <c r="O6992" s="0" t="n">
        <v>1130</v>
      </c>
      <c r="P6992" s="346" t="n">
        <v>1.1</v>
      </c>
      <c r="Q6992" s="346" t="str">
        <f aca="false">N6992&amp;" "&amp;O6992</f>
        <v>63000 1130</v>
      </c>
      <c r="R6992" s="346" t="str">
        <f aca="false">N6992&amp;" "&amp;M6992&amp;" "&amp;O6992</f>
        <v>63000 9 1130</v>
      </c>
    </row>
    <row r="6993" customFormat="false" ht="11.25" hidden="false" customHeight="true" outlineLevel="0" collapsed="false">
      <c r="K6993" s="0" t="n">
        <v>2015</v>
      </c>
      <c r="L6993" s="0" t="n">
        <v>143</v>
      </c>
      <c r="M6993" s="0" t="n">
        <v>9</v>
      </c>
      <c r="N6993" s="0" t="n">
        <v>63000</v>
      </c>
      <c r="O6993" s="0" t="n">
        <v>1140</v>
      </c>
      <c r="P6993" s="346" t="n">
        <v>1.09</v>
      </c>
      <c r="Q6993" s="346" t="str">
        <f aca="false">N6993&amp;" "&amp;O6993</f>
        <v>63000 1140</v>
      </c>
      <c r="R6993" s="346" t="str">
        <f aca="false">N6993&amp;" "&amp;M6993&amp;" "&amp;O6993</f>
        <v>63000 9 1140</v>
      </c>
    </row>
    <row r="6994" customFormat="false" ht="11.25" hidden="false" customHeight="true" outlineLevel="0" collapsed="false">
      <c r="K6994" s="0" t="n">
        <v>2015</v>
      </c>
      <c r="L6994" s="0" t="n">
        <v>143</v>
      </c>
      <c r="M6994" s="0" t="n">
        <v>9</v>
      </c>
      <c r="N6994" s="0" t="n">
        <v>63000</v>
      </c>
      <c r="O6994" s="0" t="n">
        <v>1150</v>
      </c>
      <c r="P6994" s="346" t="n">
        <v>1.5</v>
      </c>
      <c r="Q6994" s="346" t="str">
        <f aca="false">N6994&amp;" "&amp;O6994</f>
        <v>63000 1150</v>
      </c>
      <c r="R6994" s="346" t="str">
        <f aca="false">N6994&amp;" "&amp;M6994&amp;" "&amp;O6994</f>
        <v>63000 9 1150</v>
      </c>
    </row>
    <row r="6995" customFormat="false" ht="11.25" hidden="false" customHeight="true" outlineLevel="0" collapsed="false">
      <c r="K6995" s="0" t="n">
        <v>2015</v>
      </c>
      <c r="L6995" s="0" t="n">
        <v>143</v>
      </c>
      <c r="M6995" s="0" t="n">
        <v>9</v>
      </c>
      <c r="N6995" s="0" t="n">
        <v>63000</v>
      </c>
      <c r="O6995" s="0" t="n">
        <v>1170</v>
      </c>
      <c r="P6995" s="346" t="n">
        <v>56.47</v>
      </c>
      <c r="Q6995" s="346" t="str">
        <f aca="false">N6995&amp;" "&amp;O6995</f>
        <v>63000 1170</v>
      </c>
      <c r="R6995" s="346" t="str">
        <f aca="false">N6995&amp;" "&amp;M6995&amp;" "&amp;O6995</f>
        <v>63000 9 1170</v>
      </c>
    </row>
    <row r="6996" customFormat="false" ht="11.25" hidden="false" customHeight="true" outlineLevel="0" collapsed="false">
      <c r="K6996" s="0" t="n">
        <v>2015</v>
      </c>
      <c r="L6996" s="0" t="n">
        <v>143</v>
      </c>
      <c r="M6996" s="0" t="n">
        <v>9</v>
      </c>
      <c r="N6996" s="0" t="n">
        <v>63000</v>
      </c>
      <c r="O6996" s="0" t="n">
        <v>1190</v>
      </c>
      <c r="P6996" s="346" t="n">
        <v>17.14</v>
      </c>
      <c r="Q6996" s="346" t="str">
        <f aca="false">N6996&amp;" "&amp;O6996</f>
        <v>63000 1190</v>
      </c>
      <c r="R6996" s="346" t="str">
        <f aca="false">N6996&amp;" "&amp;M6996&amp;" "&amp;O6996</f>
        <v>63000 9 1190</v>
      </c>
    </row>
    <row r="6997" customFormat="false" ht="11.25" hidden="false" customHeight="true" outlineLevel="0" collapsed="false">
      <c r="K6997" s="0" t="n">
        <v>2015</v>
      </c>
      <c r="L6997" s="0" t="n">
        <v>143</v>
      </c>
      <c r="M6997" s="0" t="n">
        <v>9</v>
      </c>
      <c r="N6997" s="0" t="n">
        <v>64000</v>
      </c>
      <c r="O6997" s="0" t="n">
        <v>1110</v>
      </c>
      <c r="P6997" s="346" t="n">
        <v>2.3</v>
      </c>
      <c r="Q6997" s="346" t="str">
        <f aca="false">N6997&amp;" "&amp;O6997</f>
        <v>64000 1110</v>
      </c>
      <c r="R6997" s="346" t="str">
        <f aca="false">N6997&amp;" "&amp;M6997&amp;" "&amp;O6997</f>
        <v>64000 9 1110</v>
      </c>
    </row>
    <row r="6998" customFormat="false" ht="11.25" hidden="false" customHeight="true" outlineLevel="0" collapsed="false">
      <c r="K6998" s="0" t="n">
        <v>2015</v>
      </c>
      <c r="L6998" s="0" t="n">
        <v>143</v>
      </c>
      <c r="M6998" s="0" t="n">
        <v>9</v>
      </c>
      <c r="N6998" s="0" t="n">
        <v>64000</v>
      </c>
      <c r="O6998" s="0" t="n">
        <v>1130</v>
      </c>
      <c r="P6998" s="346" t="n">
        <v>0.75</v>
      </c>
      <c r="Q6998" s="346" t="str">
        <f aca="false">N6998&amp;" "&amp;O6998</f>
        <v>64000 1130</v>
      </c>
      <c r="R6998" s="346" t="str">
        <f aca="false">N6998&amp;" "&amp;M6998&amp;" "&amp;O6998</f>
        <v>64000 9 1130</v>
      </c>
    </row>
    <row r="6999" customFormat="false" ht="11.25" hidden="false" customHeight="true" outlineLevel="0" collapsed="false">
      <c r="K6999" s="0" t="n">
        <v>2015</v>
      </c>
      <c r="L6999" s="0" t="n">
        <v>143</v>
      </c>
      <c r="M6999" s="0" t="n">
        <v>9</v>
      </c>
      <c r="N6999" s="0" t="n">
        <v>64000</v>
      </c>
      <c r="O6999" s="0" t="n">
        <v>1142</v>
      </c>
      <c r="P6999" s="346" t="n">
        <v>4.54</v>
      </c>
      <c r="Q6999" s="346" t="str">
        <f aca="false">N6999&amp;" "&amp;O6999</f>
        <v>64000 1142</v>
      </c>
      <c r="R6999" s="346" t="str">
        <f aca="false">N6999&amp;" "&amp;M6999&amp;" "&amp;O6999</f>
        <v>64000 9 1142</v>
      </c>
    </row>
    <row r="7000" customFormat="false" ht="11.25" hidden="false" customHeight="true" outlineLevel="0" collapsed="false">
      <c r="K7000" s="0" t="n">
        <v>2015</v>
      </c>
      <c r="L7000" s="0" t="n">
        <v>143</v>
      </c>
      <c r="M7000" s="0" t="n">
        <v>9</v>
      </c>
      <c r="N7000" s="0" t="n">
        <v>64000</v>
      </c>
      <c r="O7000" s="0" t="n">
        <v>1150</v>
      </c>
      <c r="P7000" s="346" t="n">
        <v>3</v>
      </c>
      <c r="Q7000" s="346" t="str">
        <f aca="false">N7000&amp;" "&amp;O7000</f>
        <v>64000 1150</v>
      </c>
      <c r="R7000" s="346" t="str">
        <f aca="false">N7000&amp;" "&amp;M7000&amp;" "&amp;O7000</f>
        <v>64000 9 1150</v>
      </c>
    </row>
    <row r="7001" customFormat="false" ht="11.25" hidden="false" customHeight="true" outlineLevel="0" collapsed="false">
      <c r="K7001" s="0" t="n">
        <v>2015</v>
      </c>
      <c r="L7001" s="0" t="n">
        <v>143</v>
      </c>
      <c r="M7001" s="0" t="n">
        <v>9</v>
      </c>
      <c r="N7001" s="0" t="n">
        <v>64000</v>
      </c>
      <c r="O7001" s="0" t="n">
        <v>1160</v>
      </c>
      <c r="P7001" s="346" t="n">
        <v>9.82</v>
      </c>
      <c r="Q7001" s="346" t="str">
        <f aca="false">N7001&amp;" "&amp;O7001</f>
        <v>64000 1160</v>
      </c>
      <c r="R7001" s="346" t="str">
        <f aca="false">N7001&amp;" "&amp;M7001&amp;" "&amp;O7001</f>
        <v>64000 9 1160</v>
      </c>
    </row>
    <row r="7002" customFormat="false" ht="11.25" hidden="false" customHeight="true" outlineLevel="0" collapsed="false">
      <c r="K7002" s="0" t="n">
        <v>2015</v>
      </c>
      <c r="L7002" s="0" t="n">
        <v>143</v>
      </c>
      <c r="M7002" s="0" t="n">
        <v>9</v>
      </c>
      <c r="N7002" s="0" t="n">
        <v>64000</v>
      </c>
      <c r="O7002" s="0" t="n">
        <v>1190</v>
      </c>
      <c r="P7002" s="346" t="n">
        <v>56.81</v>
      </c>
      <c r="Q7002" s="346" t="str">
        <f aca="false">N7002&amp;" "&amp;O7002</f>
        <v>64000 1190</v>
      </c>
      <c r="R7002" s="346" t="str">
        <f aca="false">N7002&amp;" "&amp;M7002&amp;" "&amp;O7002</f>
        <v>64000 9 1190</v>
      </c>
    </row>
    <row r="7003" customFormat="false" ht="11.25" hidden="false" customHeight="true" outlineLevel="0" collapsed="false">
      <c r="K7003" s="0" t="n">
        <v>2015</v>
      </c>
      <c r="L7003" s="0" t="n">
        <v>143</v>
      </c>
      <c r="M7003" s="0" t="n">
        <v>9</v>
      </c>
      <c r="N7003" s="0" t="n">
        <v>65000</v>
      </c>
      <c r="O7003" s="0" t="n">
        <v>1110</v>
      </c>
      <c r="P7003" s="346" t="n">
        <v>1</v>
      </c>
      <c r="Q7003" s="346" t="str">
        <f aca="false">N7003&amp;" "&amp;O7003</f>
        <v>65000 1110</v>
      </c>
      <c r="R7003" s="346" t="str">
        <f aca="false">N7003&amp;" "&amp;M7003&amp;" "&amp;O7003</f>
        <v>65000 9 1110</v>
      </c>
    </row>
    <row r="7004" customFormat="false" ht="11.25" hidden="false" customHeight="true" outlineLevel="0" collapsed="false">
      <c r="K7004" s="0" t="n">
        <v>2015</v>
      </c>
      <c r="L7004" s="0" t="n">
        <v>143</v>
      </c>
      <c r="M7004" s="0" t="n">
        <v>9</v>
      </c>
      <c r="N7004" s="0" t="n">
        <v>65000</v>
      </c>
      <c r="O7004" s="0" t="n">
        <v>1130</v>
      </c>
      <c r="P7004" s="346" t="n">
        <v>1</v>
      </c>
      <c r="Q7004" s="346" t="str">
        <f aca="false">N7004&amp;" "&amp;O7004</f>
        <v>65000 1130</v>
      </c>
      <c r="R7004" s="346" t="str">
        <f aca="false">N7004&amp;" "&amp;M7004&amp;" "&amp;O7004</f>
        <v>65000 9 1130</v>
      </c>
    </row>
    <row r="7005" customFormat="false" ht="11.25" hidden="false" customHeight="true" outlineLevel="0" collapsed="false">
      <c r="K7005" s="0" t="n">
        <v>2015</v>
      </c>
      <c r="L7005" s="0" t="n">
        <v>143</v>
      </c>
      <c r="M7005" s="0" t="n">
        <v>9</v>
      </c>
      <c r="N7005" s="0" t="n">
        <v>65000</v>
      </c>
      <c r="O7005" s="0" t="n">
        <v>1150</v>
      </c>
      <c r="P7005" s="346" t="n">
        <v>1.12</v>
      </c>
      <c r="Q7005" s="346" t="str">
        <f aca="false">N7005&amp;" "&amp;O7005</f>
        <v>65000 1150</v>
      </c>
      <c r="R7005" s="346" t="str">
        <f aca="false">N7005&amp;" "&amp;M7005&amp;" "&amp;O7005</f>
        <v>65000 9 1150</v>
      </c>
    </row>
    <row r="7006" customFormat="false" ht="11.25" hidden="false" customHeight="true" outlineLevel="0" collapsed="false">
      <c r="K7006" s="0" t="n">
        <v>2015</v>
      </c>
      <c r="L7006" s="0" t="n">
        <v>143</v>
      </c>
      <c r="M7006" s="0" t="n">
        <v>9</v>
      </c>
      <c r="N7006" s="0" t="n">
        <v>65000</v>
      </c>
      <c r="O7006" s="0" t="n">
        <v>1190</v>
      </c>
      <c r="P7006" s="346" t="n">
        <v>40.24</v>
      </c>
      <c r="Q7006" s="346" t="str">
        <f aca="false">N7006&amp;" "&amp;O7006</f>
        <v>65000 1190</v>
      </c>
      <c r="R7006" s="346" t="str">
        <f aca="false">N7006&amp;" "&amp;M7006&amp;" "&amp;O7006</f>
        <v>65000 9 1190</v>
      </c>
    </row>
    <row r="7007" customFormat="false" ht="11.25" hidden="false" customHeight="true" outlineLevel="0" collapsed="false">
      <c r="K7007" s="0" t="n">
        <v>2015</v>
      </c>
      <c r="L7007" s="0" t="n">
        <v>143</v>
      </c>
      <c r="M7007" s="0" t="n">
        <v>9</v>
      </c>
      <c r="N7007" s="0" t="n">
        <v>66000</v>
      </c>
      <c r="O7007" s="0" t="n">
        <v>1110</v>
      </c>
      <c r="P7007" s="346" t="n">
        <v>0.3</v>
      </c>
      <c r="Q7007" s="346" t="str">
        <f aca="false">N7007&amp;" "&amp;O7007</f>
        <v>66000 1110</v>
      </c>
      <c r="R7007" s="346" t="str">
        <f aca="false">N7007&amp;" "&amp;M7007&amp;" "&amp;O7007</f>
        <v>66000 9 1110</v>
      </c>
    </row>
    <row r="7008" customFormat="false" ht="11.25" hidden="false" customHeight="true" outlineLevel="0" collapsed="false">
      <c r="K7008" s="0" t="n">
        <v>2015</v>
      </c>
      <c r="L7008" s="0" t="n">
        <v>143</v>
      </c>
      <c r="M7008" s="0" t="n">
        <v>9</v>
      </c>
      <c r="N7008" s="0" t="n">
        <v>68000</v>
      </c>
      <c r="O7008" s="0" t="n">
        <v>1110</v>
      </c>
      <c r="P7008" s="346" t="n">
        <v>2</v>
      </c>
      <c r="Q7008" s="346" t="str">
        <f aca="false">N7008&amp;" "&amp;O7008</f>
        <v>68000 1110</v>
      </c>
      <c r="R7008" s="346" t="str">
        <f aca="false">N7008&amp;" "&amp;M7008&amp;" "&amp;O7008</f>
        <v>68000 9 1110</v>
      </c>
    </row>
    <row r="7009" customFormat="false" ht="11.25" hidden="false" customHeight="true" outlineLevel="0" collapsed="false">
      <c r="K7009" s="0" t="n">
        <v>2015</v>
      </c>
      <c r="L7009" s="0" t="n">
        <v>143</v>
      </c>
      <c r="M7009" s="0" t="n">
        <v>9</v>
      </c>
      <c r="N7009" s="0" t="n">
        <v>68000</v>
      </c>
      <c r="O7009" s="0" t="n">
        <v>1120</v>
      </c>
      <c r="P7009" s="346" t="n">
        <v>10.04</v>
      </c>
      <c r="Q7009" s="346" t="str">
        <f aca="false">N7009&amp;" "&amp;O7009</f>
        <v>68000 1120</v>
      </c>
      <c r="R7009" s="346" t="str">
        <f aca="false">N7009&amp;" "&amp;M7009&amp;" "&amp;O7009</f>
        <v>68000 9 1120</v>
      </c>
    </row>
    <row r="7010" customFormat="false" ht="11.25" hidden="false" customHeight="true" outlineLevel="0" collapsed="false">
      <c r="K7010" s="0" t="n">
        <v>2015</v>
      </c>
      <c r="L7010" s="0" t="n">
        <v>143</v>
      </c>
      <c r="M7010" s="0" t="n">
        <v>9</v>
      </c>
      <c r="N7010" s="0" t="n">
        <v>68000</v>
      </c>
      <c r="O7010" s="0" t="n">
        <v>1133</v>
      </c>
      <c r="P7010" s="346" t="n">
        <v>2</v>
      </c>
      <c r="Q7010" s="346" t="str">
        <f aca="false">N7010&amp;" "&amp;O7010</f>
        <v>68000 1133</v>
      </c>
      <c r="R7010" s="346" t="str">
        <f aca="false">N7010&amp;" "&amp;M7010&amp;" "&amp;O7010</f>
        <v>68000 9 1133</v>
      </c>
    </row>
    <row r="7011" customFormat="false" ht="11.25" hidden="false" customHeight="true" outlineLevel="0" collapsed="false">
      <c r="K7011" s="0" t="n">
        <v>2015</v>
      </c>
      <c r="L7011" s="0" t="n">
        <v>144</v>
      </c>
      <c r="M7011" s="0" t="n">
        <v>2</v>
      </c>
      <c r="N7011" s="0" t="n">
        <v>61100</v>
      </c>
      <c r="O7011" s="0" t="n">
        <v>1520</v>
      </c>
      <c r="P7011" s="346" t="n">
        <v>10.04</v>
      </c>
      <c r="Q7011" s="346" t="str">
        <f aca="false">N7011&amp;" "&amp;O7011</f>
        <v>61100 1520</v>
      </c>
      <c r="R7011" s="346" t="str">
        <f aca="false">N7011&amp;" "&amp;M7011&amp;" "&amp;O7011</f>
        <v>61100 2 1520</v>
      </c>
    </row>
    <row r="7012" customFormat="false" ht="11.25" hidden="false" customHeight="true" outlineLevel="0" collapsed="false">
      <c r="K7012" s="0" t="n">
        <v>2015</v>
      </c>
      <c r="L7012" s="0" t="n">
        <v>144</v>
      </c>
      <c r="M7012" s="0" t="n">
        <v>2</v>
      </c>
      <c r="N7012" s="0" t="n">
        <v>61210</v>
      </c>
      <c r="O7012" s="0" t="n">
        <v>1120</v>
      </c>
      <c r="P7012" s="346" t="n">
        <v>4.63</v>
      </c>
      <c r="Q7012" s="346" t="str">
        <f aca="false">N7012&amp;" "&amp;O7012</f>
        <v>61210 1120</v>
      </c>
      <c r="R7012" s="346" t="str">
        <f aca="false">N7012&amp;" "&amp;M7012&amp;" "&amp;O7012</f>
        <v>61210 2 1120</v>
      </c>
    </row>
    <row r="7013" customFormat="false" ht="11.25" hidden="false" customHeight="true" outlineLevel="0" collapsed="false">
      <c r="K7013" s="0" t="n">
        <v>2015</v>
      </c>
      <c r="L7013" s="0" t="n">
        <v>144</v>
      </c>
      <c r="M7013" s="0" t="n">
        <v>2</v>
      </c>
      <c r="N7013" s="0" t="n">
        <v>61310</v>
      </c>
      <c r="O7013" s="0" t="n">
        <v>1110</v>
      </c>
      <c r="P7013" s="346" t="n">
        <v>1.17</v>
      </c>
      <c r="Q7013" s="346" t="str">
        <f aca="false">N7013&amp;" "&amp;O7013</f>
        <v>61310 1110</v>
      </c>
      <c r="R7013" s="346" t="str">
        <f aca="false">N7013&amp;" "&amp;M7013&amp;" "&amp;O7013</f>
        <v>61310 2 1110</v>
      </c>
    </row>
    <row r="7014" customFormat="false" ht="11.25" hidden="false" customHeight="true" outlineLevel="0" collapsed="false">
      <c r="K7014" s="0" t="n">
        <v>2015</v>
      </c>
      <c r="L7014" s="0" t="n">
        <v>144</v>
      </c>
      <c r="M7014" s="0" t="n">
        <v>2</v>
      </c>
      <c r="N7014" s="0" t="n">
        <v>61310</v>
      </c>
      <c r="O7014" s="0" t="n">
        <v>1120</v>
      </c>
      <c r="P7014" s="346" t="n">
        <v>0.67</v>
      </c>
      <c r="Q7014" s="346" t="str">
        <f aca="false">N7014&amp;" "&amp;O7014</f>
        <v>61310 1120</v>
      </c>
      <c r="R7014" s="346" t="str">
        <f aca="false">N7014&amp;" "&amp;M7014&amp;" "&amp;O7014</f>
        <v>61310 2 1120</v>
      </c>
    </row>
    <row r="7015" customFormat="false" ht="11.25" hidden="false" customHeight="true" outlineLevel="0" collapsed="false">
      <c r="K7015" s="0" t="n">
        <v>2015</v>
      </c>
      <c r="L7015" s="0" t="n">
        <v>144</v>
      </c>
      <c r="M7015" s="0" t="n">
        <v>2</v>
      </c>
      <c r="N7015" s="0" t="n">
        <v>61310</v>
      </c>
      <c r="O7015" s="0" t="n">
        <v>1150</v>
      </c>
      <c r="P7015" s="346" t="n">
        <v>0.5</v>
      </c>
      <c r="Q7015" s="346" t="str">
        <f aca="false">N7015&amp;" "&amp;O7015</f>
        <v>61310 1150</v>
      </c>
      <c r="R7015" s="346" t="str">
        <f aca="false">N7015&amp;" "&amp;M7015&amp;" "&amp;O7015</f>
        <v>61310 2 1150</v>
      </c>
    </row>
    <row r="7016" customFormat="false" ht="11.25" hidden="false" customHeight="true" outlineLevel="0" collapsed="false">
      <c r="K7016" s="0" t="n">
        <v>2015</v>
      </c>
      <c r="L7016" s="0" t="n">
        <v>144</v>
      </c>
      <c r="M7016" s="0" t="n">
        <v>2</v>
      </c>
      <c r="N7016" s="0" t="n">
        <v>61320</v>
      </c>
      <c r="O7016" s="0" t="n">
        <v>1122</v>
      </c>
      <c r="P7016" s="346" t="n">
        <v>2.72</v>
      </c>
      <c r="Q7016" s="346" t="str">
        <f aca="false">N7016&amp;" "&amp;O7016</f>
        <v>61320 1122</v>
      </c>
      <c r="R7016" s="346" t="str">
        <f aca="false">N7016&amp;" "&amp;M7016&amp;" "&amp;O7016</f>
        <v>61320 2 1122</v>
      </c>
    </row>
    <row r="7017" customFormat="false" ht="11.25" hidden="false" customHeight="true" outlineLevel="0" collapsed="false">
      <c r="K7017" s="0" t="n">
        <v>2015</v>
      </c>
      <c r="L7017" s="0" t="n">
        <v>144</v>
      </c>
      <c r="M7017" s="0" t="n">
        <v>2</v>
      </c>
      <c r="N7017" s="0" t="n">
        <v>61320</v>
      </c>
      <c r="O7017" s="0" t="n">
        <v>1150</v>
      </c>
      <c r="P7017" s="346" t="n">
        <v>2.69</v>
      </c>
      <c r="Q7017" s="346" t="str">
        <f aca="false">N7017&amp;" "&amp;O7017</f>
        <v>61320 1150</v>
      </c>
      <c r="R7017" s="346" t="str">
        <f aca="false">N7017&amp;" "&amp;M7017&amp;" "&amp;O7017</f>
        <v>61320 2 1150</v>
      </c>
    </row>
    <row r="7018" customFormat="false" ht="11.25" hidden="false" customHeight="true" outlineLevel="0" collapsed="false">
      <c r="K7018" s="0" t="n">
        <v>2015</v>
      </c>
      <c r="L7018" s="0" t="n">
        <v>144</v>
      </c>
      <c r="M7018" s="0" t="n">
        <v>2</v>
      </c>
      <c r="N7018" s="0" t="n">
        <v>61410</v>
      </c>
      <c r="O7018" s="0" t="n">
        <v>1126</v>
      </c>
      <c r="P7018" s="346" t="n">
        <v>2.67</v>
      </c>
      <c r="Q7018" s="346" t="str">
        <f aca="false">N7018&amp;" "&amp;O7018</f>
        <v>61410 1126</v>
      </c>
      <c r="R7018" s="346" t="str">
        <f aca="false">N7018&amp;" "&amp;M7018&amp;" "&amp;O7018</f>
        <v>61410 2 1126</v>
      </c>
    </row>
    <row r="7019" customFormat="false" ht="11.25" hidden="false" customHeight="true" outlineLevel="0" collapsed="false">
      <c r="K7019" s="0" t="n">
        <v>2015</v>
      </c>
      <c r="L7019" s="0" t="n">
        <v>144</v>
      </c>
      <c r="M7019" s="0" t="n">
        <v>2</v>
      </c>
      <c r="N7019" s="0" t="n">
        <v>61410</v>
      </c>
      <c r="O7019" s="0" t="n">
        <v>1127</v>
      </c>
      <c r="P7019" s="346" t="n">
        <v>2.58</v>
      </c>
      <c r="Q7019" s="346" t="str">
        <f aca="false">N7019&amp;" "&amp;O7019</f>
        <v>61410 1127</v>
      </c>
      <c r="R7019" s="346" t="str">
        <f aca="false">N7019&amp;" "&amp;M7019&amp;" "&amp;O7019</f>
        <v>61410 2 1127</v>
      </c>
    </row>
    <row r="7020" customFormat="false" ht="11.25" hidden="false" customHeight="true" outlineLevel="0" collapsed="false">
      <c r="K7020" s="0" t="n">
        <v>2015</v>
      </c>
      <c r="L7020" s="0" t="n">
        <v>144</v>
      </c>
      <c r="M7020" s="0" t="n">
        <v>2</v>
      </c>
      <c r="N7020" s="0" t="n">
        <v>61410</v>
      </c>
      <c r="O7020" s="0" t="n">
        <v>1150</v>
      </c>
      <c r="P7020" s="346" t="n">
        <v>9.67</v>
      </c>
      <c r="Q7020" s="346" t="str">
        <f aca="false">N7020&amp;" "&amp;O7020</f>
        <v>61410 1150</v>
      </c>
      <c r="R7020" s="346" t="str">
        <f aca="false">N7020&amp;" "&amp;M7020&amp;" "&amp;O7020</f>
        <v>61410 2 1150</v>
      </c>
    </row>
    <row r="7021" customFormat="false" ht="11.25" hidden="false" customHeight="true" outlineLevel="0" collapsed="false">
      <c r="K7021" s="0" t="n">
        <v>2015</v>
      </c>
      <c r="L7021" s="0" t="n">
        <v>144</v>
      </c>
      <c r="M7021" s="0" t="n">
        <v>3</v>
      </c>
      <c r="N7021" s="0" t="n">
        <v>61100</v>
      </c>
      <c r="O7021" s="0" t="n">
        <v>1120</v>
      </c>
      <c r="P7021" s="346" t="n">
        <v>79.62</v>
      </c>
      <c r="Q7021" s="346" t="str">
        <f aca="false">N7021&amp;" "&amp;O7021</f>
        <v>61100 1120</v>
      </c>
      <c r="R7021" s="346" t="str">
        <f aca="false">N7021&amp;" "&amp;M7021&amp;" "&amp;O7021</f>
        <v>61100 3 1120</v>
      </c>
    </row>
    <row r="7022" customFormat="false" ht="11.25" hidden="false" customHeight="true" outlineLevel="0" collapsed="false">
      <c r="K7022" s="0" t="n">
        <v>2015</v>
      </c>
      <c r="L7022" s="0" t="n">
        <v>144</v>
      </c>
      <c r="M7022" s="0" t="n">
        <v>3</v>
      </c>
      <c r="N7022" s="0" t="n">
        <v>61100</v>
      </c>
      <c r="O7022" s="0" t="n">
        <v>1151</v>
      </c>
      <c r="P7022" s="346" t="n">
        <v>2.99</v>
      </c>
      <c r="Q7022" s="346" t="str">
        <f aca="false">N7022&amp;" "&amp;O7022</f>
        <v>61100 1151</v>
      </c>
      <c r="R7022" s="346" t="str">
        <f aca="false">N7022&amp;" "&amp;M7022&amp;" "&amp;O7022</f>
        <v>61100 3 1151</v>
      </c>
    </row>
    <row r="7023" customFormat="false" ht="11.25" hidden="false" customHeight="true" outlineLevel="0" collapsed="false">
      <c r="K7023" s="0" t="n">
        <v>2015</v>
      </c>
      <c r="L7023" s="0" t="n">
        <v>144</v>
      </c>
      <c r="M7023" s="0" t="n">
        <v>3</v>
      </c>
      <c r="N7023" s="0" t="n">
        <v>61210</v>
      </c>
      <c r="O7023" s="0" t="n">
        <v>1120</v>
      </c>
      <c r="P7023" s="346" t="n">
        <v>2.93</v>
      </c>
      <c r="Q7023" s="346" t="str">
        <f aca="false">N7023&amp;" "&amp;O7023</f>
        <v>61210 1120</v>
      </c>
      <c r="R7023" s="346" t="str">
        <f aca="false">N7023&amp;" "&amp;M7023&amp;" "&amp;O7023</f>
        <v>61210 3 1120</v>
      </c>
    </row>
    <row r="7024" customFormat="false" ht="11.25" hidden="false" customHeight="true" outlineLevel="0" collapsed="false">
      <c r="K7024" s="0" t="n">
        <v>2015</v>
      </c>
      <c r="L7024" s="0" t="n">
        <v>144</v>
      </c>
      <c r="M7024" s="0" t="n">
        <v>3</v>
      </c>
      <c r="N7024" s="0" t="n">
        <v>61310</v>
      </c>
      <c r="O7024" s="0" t="n">
        <v>1110</v>
      </c>
      <c r="P7024" s="346" t="n">
        <v>0.58</v>
      </c>
      <c r="Q7024" s="346" t="str">
        <f aca="false">N7024&amp;" "&amp;O7024</f>
        <v>61310 1110</v>
      </c>
      <c r="R7024" s="346" t="str">
        <f aca="false">N7024&amp;" "&amp;M7024&amp;" "&amp;O7024</f>
        <v>61310 3 1110</v>
      </c>
    </row>
    <row r="7025" customFormat="false" ht="11.25" hidden="false" customHeight="true" outlineLevel="0" collapsed="false">
      <c r="K7025" s="0" t="n">
        <v>2015</v>
      </c>
      <c r="L7025" s="0" t="n">
        <v>144</v>
      </c>
      <c r="M7025" s="0" t="n">
        <v>3</v>
      </c>
      <c r="N7025" s="0" t="n">
        <v>61310</v>
      </c>
      <c r="O7025" s="0" t="n">
        <v>1120</v>
      </c>
      <c r="P7025" s="346" t="n">
        <v>0.51</v>
      </c>
      <c r="Q7025" s="346" t="str">
        <f aca="false">N7025&amp;" "&amp;O7025</f>
        <v>61310 1120</v>
      </c>
      <c r="R7025" s="346" t="str">
        <f aca="false">N7025&amp;" "&amp;M7025&amp;" "&amp;O7025</f>
        <v>61310 3 1120</v>
      </c>
    </row>
    <row r="7026" customFormat="false" ht="11.25" hidden="false" customHeight="true" outlineLevel="0" collapsed="false">
      <c r="K7026" s="0" t="n">
        <v>2015</v>
      </c>
      <c r="L7026" s="0" t="n">
        <v>144</v>
      </c>
      <c r="M7026" s="0" t="n">
        <v>3</v>
      </c>
      <c r="N7026" s="0" t="n">
        <v>61310</v>
      </c>
      <c r="O7026" s="0" t="n">
        <v>1150</v>
      </c>
      <c r="P7026" s="346" t="n">
        <v>0.25</v>
      </c>
      <c r="Q7026" s="346" t="str">
        <f aca="false">N7026&amp;" "&amp;O7026</f>
        <v>61310 1150</v>
      </c>
      <c r="R7026" s="346" t="str">
        <f aca="false">N7026&amp;" "&amp;M7026&amp;" "&amp;O7026</f>
        <v>61310 3 1150</v>
      </c>
    </row>
    <row r="7027" customFormat="false" ht="11.25" hidden="false" customHeight="true" outlineLevel="0" collapsed="false">
      <c r="K7027" s="0" t="n">
        <v>2015</v>
      </c>
      <c r="L7027" s="0" t="n">
        <v>144</v>
      </c>
      <c r="M7027" s="0" t="n">
        <v>3</v>
      </c>
      <c r="N7027" s="0" t="n">
        <v>61320</v>
      </c>
      <c r="O7027" s="0" t="n">
        <v>1122</v>
      </c>
      <c r="P7027" s="346" t="n">
        <v>2.34</v>
      </c>
      <c r="Q7027" s="346" t="str">
        <f aca="false">N7027&amp;" "&amp;O7027</f>
        <v>61320 1122</v>
      </c>
      <c r="R7027" s="346" t="str">
        <f aca="false">N7027&amp;" "&amp;M7027&amp;" "&amp;O7027</f>
        <v>61320 3 1122</v>
      </c>
    </row>
    <row r="7028" customFormat="false" ht="11.25" hidden="false" customHeight="true" outlineLevel="0" collapsed="false">
      <c r="K7028" s="0" t="n">
        <v>2015</v>
      </c>
      <c r="L7028" s="0" t="n">
        <v>144</v>
      </c>
      <c r="M7028" s="0" t="n">
        <v>3</v>
      </c>
      <c r="N7028" s="0" t="n">
        <v>61320</v>
      </c>
      <c r="O7028" s="0" t="n">
        <v>1150</v>
      </c>
      <c r="P7028" s="346" t="n">
        <v>1.49</v>
      </c>
      <c r="Q7028" s="346" t="str">
        <f aca="false">N7028&amp;" "&amp;O7028</f>
        <v>61320 1150</v>
      </c>
      <c r="R7028" s="346" t="str">
        <f aca="false">N7028&amp;" "&amp;M7028&amp;" "&amp;O7028</f>
        <v>61320 3 1150</v>
      </c>
    </row>
    <row r="7029" customFormat="false" ht="11.25" hidden="false" customHeight="true" outlineLevel="0" collapsed="false">
      <c r="K7029" s="0" t="n">
        <v>2015</v>
      </c>
      <c r="L7029" s="0" t="n">
        <v>144</v>
      </c>
      <c r="M7029" s="0" t="n">
        <v>3</v>
      </c>
      <c r="N7029" s="0" t="n">
        <v>61410</v>
      </c>
      <c r="O7029" s="0" t="n">
        <v>1126</v>
      </c>
      <c r="P7029" s="346" t="n">
        <v>1.33</v>
      </c>
      <c r="Q7029" s="346" t="str">
        <f aca="false">N7029&amp;" "&amp;O7029</f>
        <v>61410 1126</v>
      </c>
      <c r="R7029" s="346" t="str">
        <f aca="false">N7029&amp;" "&amp;M7029&amp;" "&amp;O7029</f>
        <v>61410 3 1126</v>
      </c>
    </row>
    <row r="7030" customFormat="false" ht="11.25" hidden="false" customHeight="true" outlineLevel="0" collapsed="false">
      <c r="K7030" s="0" t="n">
        <v>2015</v>
      </c>
      <c r="L7030" s="0" t="n">
        <v>144</v>
      </c>
      <c r="M7030" s="0" t="n">
        <v>3</v>
      </c>
      <c r="N7030" s="0" t="n">
        <v>61410</v>
      </c>
      <c r="O7030" s="0" t="n">
        <v>1127</v>
      </c>
      <c r="P7030" s="346" t="n">
        <v>2.29</v>
      </c>
      <c r="Q7030" s="346" t="str">
        <f aca="false">N7030&amp;" "&amp;O7030</f>
        <v>61410 1127</v>
      </c>
      <c r="R7030" s="346" t="str">
        <f aca="false">N7030&amp;" "&amp;M7030&amp;" "&amp;O7030</f>
        <v>61410 3 1127</v>
      </c>
    </row>
    <row r="7031" customFormat="false" ht="11.25" hidden="false" customHeight="true" outlineLevel="0" collapsed="false">
      <c r="K7031" s="0" t="n">
        <v>2015</v>
      </c>
      <c r="L7031" s="0" t="n">
        <v>144</v>
      </c>
      <c r="M7031" s="0" t="n">
        <v>3</v>
      </c>
      <c r="N7031" s="0" t="n">
        <v>61410</v>
      </c>
      <c r="O7031" s="0" t="n">
        <v>1150</v>
      </c>
      <c r="P7031" s="346" t="n">
        <v>5.26</v>
      </c>
      <c r="Q7031" s="346" t="str">
        <f aca="false">N7031&amp;" "&amp;O7031</f>
        <v>61410 1150</v>
      </c>
      <c r="R7031" s="346" t="str">
        <f aca="false">N7031&amp;" "&amp;M7031&amp;" "&amp;O7031</f>
        <v>61410 3 1150</v>
      </c>
    </row>
    <row r="7032" customFormat="false" ht="11.25" hidden="false" customHeight="true" outlineLevel="0" collapsed="false">
      <c r="K7032" s="0" t="n">
        <v>2015</v>
      </c>
      <c r="L7032" s="0" t="n">
        <v>144</v>
      </c>
      <c r="M7032" s="0" t="n">
        <v>9</v>
      </c>
      <c r="N7032" s="0" t="n">
        <v>61100</v>
      </c>
      <c r="O7032" s="0" t="n">
        <v>1120</v>
      </c>
      <c r="P7032" s="346" t="n">
        <v>4.28</v>
      </c>
      <c r="Q7032" s="346" t="str">
        <f aca="false">N7032&amp;" "&amp;O7032</f>
        <v>61100 1120</v>
      </c>
      <c r="R7032" s="346" t="str">
        <f aca="false">N7032&amp;" "&amp;M7032&amp;" "&amp;O7032</f>
        <v>61100 9 1120</v>
      </c>
    </row>
    <row r="7033" customFormat="false" ht="11.25" hidden="false" customHeight="true" outlineLevel="0" collapsed="false">
      <c r="K7033" s="0" t="n">
        <v>2015</v>
      </c>
      <c r="L7033" s="0" t="n">
        <v>144</v>
      </c>
      <c r="M7033" s="0" t="n">
        <v>9</v>
      </c>
      <c r="N7033" s="0" t="n">
        <v>61100</v>
      </c>
      <c r="O7033" s="0" t="n">
        <v>1150</v>
      </c>
      <c r="P7033" s="346" t="n">
        <v>0.03</v>
      </c>
      <c r="Q7033" s="346" t="str">
        <f aca="false">N7033&amp;" "&amp;O7033</f>
        <v>61100 1150</v>
      </c>
      <c r="R7033" s="346" t="str">
        <f aca="false">N7033&amp;" "&amp;M7033&amp;" "&amp;O7033</f>
        <v>61100 9 1150</v>
      </c>
    </row>
    <row r="7034" customFormat="false" ht="11.25" hidden="false" customHeight="true" outlineLevel="0" collapsed="false">
      <c r="K7034" s="0" t="n">
        <v>2015</v>
      </c>
      <c r="L7034" s="0" t="n">
        <v>144</v>
      </c>
      <c r="M7034" s="0" t="n">
        <v>9</v>
      </c>
      <c r="N7034" s="0" t="n">
        <v>61100</v>
      </c>
      <c r="O7034" s="0" t="n">
        <v>1151</v>
      </c>
      <c r="P7034" s="346" t="n">
        <v>2</v>
      </c>
      <c r="Q7034" s="346" t="str">
        <f aca="false">N7034&amp;" "&amp;O7034</f>
        <v>61100 1151</v>
      </c>
      <c r="R7034" s="346" t="str">
        <f aca="false">N7034&amp;" "&amp;M7034&amp;" "&amp;O7034</f>
        <v>61100 9 1151</v>
      </c>
    </row>
    <row r="7035" customFormat="false" ht="11.25" hidden="false" customHeight="true" outlineLevel="0" collapsed="false">
      <c r="K7035" s="0" t="n">
        <v>2015</v>
      </c>
      <c r="L7035" s="0" t="n">
        <v>144</v>
      </c>
      <c r="M7035" s="0" t="n">
        <v>9</v>
      </c>
      <c r="N7035" s="0" t="n">
        <v>61100</v>
      </c>
      <c r="O7035" s="0" t="n">
        <v>1520</v>
      </c>
      <c r="P7035" s="346" t="n">
        <v>0.17</v>
      </c>
      <c r="Q7035" s="346" t="str">
        <f aca="false">N7035&amp;" "&amp;O7035</f>
        <v>61100 1520</v>
      </c>
      <c r="R7035" s="346" t="str">
        <f aca="false">N7035&amp;" "&amp;M7035&amp;" "&amp;O7035</f>
        <v>61100 9 1520</v>
      </c>
    </row>
    <row r="7036" customFormat="false" ht="11.25" hidden="false" customHeight="true" outlineLevel="0" collapsed="false">
      <c r="K7036" s="0" t="n">
        <v>2015</v>
      </c>
      <c r="L7036" s="0" t="n">
        <v>144</v>
      </c>
      <c r="M7036" s="0" t="n">
        <v>9</v>
      </c>
      <c r="N7036" s="0" t="n">
        <v>62100</v>
      </c>
      <c r="O7036" s="0" t="n">
        <v>1110</v>
      </c>
      <c r="P7036" s="346" t="n">
        <v>2</v>
      </c>
      <c r="Q7036" s="346" t="str">
        <f aca="false">N7036&amp;" "&amp;O7036</f>
        <v>62100 1110</v>
      </c>
      <c r="R7036" s="346" t="str">
        <f aca="false">N7036&amp;" "&amp;M7036&amp;" "&amp;O7036</f>
        <v>62100 9 1110</v>
      </c>
    </row>
    <row r="7037" customFormat="false" ht="11.25" hidden="false" customHeight="true" outlineLevel="0" collapsed="false">
      <c r="K7037" s="0" t="n">
        <v>2015</v>
      </c>
      <c r="L7037" s="0" t="n">
        <v>144</v>
      </c>
      <c r="M7037" s="0" t="n">
        <v>9</v>
      </c>
      <c r="N7037" s="0" t="n">
        <v>62100</v>
      </c>
      <c r="O7037" s="0" t="n">
        <v>1111</v>
      </c>
      <c r="P7037" s="346" t="n">
        <v>5</v>
      </c>
      <c r="Q7037" s="346" t="str">
        <f aca="false">N7037&amp;" "&amp;O7037</f>
        <v>62100 1111</v>
      </c>
      <c r="R7037" s="346" t="str">
        <f aca="false">N7037&amp;" "&amp;M7037&amp;" "&amp;O7037</f>
        <v>62100 9 1111</v>
      </c>
    </row>
    <row r="7038" customFormat="false" ht="11.25" hidden="false" customHeight="true" outlineLevel="0" collapsed="false">
      <c r="K7038" s="0" t="n">
        <v>2015</v>
      </c>
      <c r="L7038" s="0" t="n">
        <v>144</v>
      </c>
      <c r="M7038" s="0" t="n">
        <v>2</v>
      </c>
      <c r="N7038" s="0" t="n">
        <v>61100</v>
      </c>
      <c r="O7038" s="0" t="n">
        <v>1120</v>
      </c>
      <c r="P7038" s="346" t="n">
        <v>157.11</v>
      </c>
      <c r="Q7038" s="346" t="str">
        <f aca="false">N7038&amp;" "&amp;O7038</f>
        <v>61100 1120</v>
      </c>
      <c r="R7038" s="346" t="str">
        <f aca="false">N7038&amp;" "&amp;M7038&amp;" "&amp;O7038</f>
        <v>61100 2 1120</v>
      </c>
    </row>
    <row r="7039" customFormat="false" ht="11.25" hidden="false" customHeight="true" outlineLevel="0" collapsed="false">
      <c r="K7039" s="0" t="n">
        <v>2015</v>
      </c>
      <c r="L7039" s="0" t="n">
        <v>144</v>
      </c>
      <c r="M7039" s="0" t="n">
        <v>2</v>
      </c>
      <c r="N7039" s="0" t="n">
        <v>61100</v>
      </c>
      <c r="O7039" s="0" t="n">
        <v>1151</v>
      </c>
      <c r="P7039" s="346" t="n">
        <v>20.75</v>
      </c>
      <c r="Q7039" s="346" t="str">
        <f aca="false">N7039&amp;" "&amp;O7039</f>
        <v>61100 1151</v>
      </c>
      <c r="R7039" s="346" t="str">
        <f aca="false">N7039&amp;" "&amp;M7039&amp;" "&amp;O7039</f>
        <v>61100 2 1151</v>
      </c>
    </row>
    <row r="7040" customFormat="false" ht="11.25" hidden="false" customHeight="true" outlineLevel="0" collapsed="false">
      <c r="K7040" s="0" t="n">
        <v>2015</v>
      </c>
      <c r="L7040" s="0" t="n">
        <v>144</v>
      </c>
      <c r="M7040" s="0" t="n">
        <v>9</v>
      </c>
      <c r="N7040" s="0" t="n">
        <v>62100</v>
      </c>
      <c r="O7040" s="0" t="n">
        <v>1130</v>
      </c>
      <c r="P7040" s="346" t="n">
        <v>3.81</v>
      </c>
      <c r="Q7040" s="346" t="str">
        <f aca="false">N7040&amp;" "&amp;O7040</f>
        <v>62100 1130</v>
      </c>
      <c r="R7040" s="346" t="str">
        <f aca="false">N7040&amp;" "&amp;M7040&amp;" "&amp;O7040</f>
        <v>62100 9 1130</v>
      </c>
    </row>
    <row r="7041" customFormat="false" ht="11.25" hidden="false" customHeight="true" outlineLevel="0" collapsed="false">
      <c r="K7041" s="0" t="n">
        <v>2015</v>
      </c>
      <c r="L7041" s="0" t="n">
        <v>144</v>
      </c>
      <c r="M7041" s="0" t="n">
        <v>9</v>
      </c>
      <c r="N7041" s="0" t="n">
        <v>62100</v>
      </c>
      <c r="O7041" s="0" t="n">
        <v>1150</v>
      </c>
      <c r="P7041" s="346" t="n">
        <v>7.86</v>
      </c>
      <c r="Q7041" s="346" t="str">
        <f aca="false">N7041&amp;" "&amp;O7041</f>
        <v>62100 1150</v>
      </c>
      <c r="R7041" s="346" t="str">
        <f aca="false">N7041&amp;" "&amp;M7041&amp;" "&amp;O7041</f>
        <v>62100 9 1150</v>
      </c>
    </row>
    <row r="7042" customFormat="false" ht="11.25" hidden="false" customHeight="true" outlineLevel="0" collapsed="false">
      <c r="K7042" s="0" t="n">
        <v>2015</v>
      </c>
      <c r="L7042" s="0" t="n">
        <v>144</v>
      </c>
      <c r="M7042" s="0" t="n">
        <v>9</v>
      </c>
      <c r="N7042" s="0" t="n">
        <v>62200</v>
      </c>
      <c r="O7042" s="0" t="n">
        <v>1130</v>
      </c>
      <c r="P7042" s="346" t="n">
        <v>0.83</v>
      </c>
      <c r="Q7042" s="346" t="str">
        <f aca="false">N7042&amp;" "&amp;O7042</f>
        <v>62200 1130</v>
      </c>
      <c r="R7042" s="346" t="str">
        <f aca="false">N7042&amp;" "&amp;M7042&amp;" "&amp;O7042</f>
        <v>62200 9 1130</v>
      </c>
    </row>
    <row r="7043" customFormat="false" ht="11.25" hidden="false" customHeight="true" outlineLevel="0" collapsed="false">
      <c r="K7043" s="0" t="n">
        <v>2015</v>
      </c>
      <c r="L7043" s="0" t="n">
        <v>144</v>
      </c>
      <c r="M7043" s="0" t="n">
        <v>9</v>
      </c>
      <c r="N7043" s="0" t="n">
        <v>62200</v>
      </c>
      <c r="O7043" s="0" t="n">
        <v>1131</v>
      </c>
      <c r="P7043" s="346" t="n">
        <v>5.23</v>
      </c>
      <c r="Q7043" s="346" t="str">
        <f aca="false">N7043&amp;" "&amp;O7043</f>
        <v>62200 1131</v>
      </c>
      <c r="R7043" s="346" t="str">
        <f aca="false">N7043&amp;" "&amp;M7043&amp;" "&amp;O7043</f>
        <v>62200 9 1131</v>
      </c>
    </row>
    <row r="7044" customFormat="false" ht="11.25" hidden="false" customHeight="true" outlineLevel="0" collapsed="false">
      <c r="K7044" s="0" t="n">
        <v>2015</v>
      </c>
      <c r="L7044" s="0" t="n">
        <v>144</v>
      </c>
      <c r="M7044" s="0" t="n">
        <v>9</v>
      </c>
      <c r="N7044" s="0" t="n">
        <v>62200</v>
      </c>
      <c r="O7044" s="0" t="n">
        <v>1132</v>
      </c>
      <c r="P7044" s="346" t="n">
        <v>1</v>
      </c>
      <c r="Q7044" s="346" t="str">
        <f aca="false">N7044&amp;" "&amp;O7044</f>
        <v>62200 1132</v>
      </c>
      <c r="R7044" s="346" t="str">
        <f aca="false">N7044&amp;" "&amp;M7044&amp;" "&amp;O7044</f>
        <v>62200 9 1132</v>
      </c>
    </row>
    <row r="7045" customFormat="false" ht="11.25" hidden="false" customHeight="true" outlineLevel="0" collapsed="false">
      <c r="K7045" s="0" t="n">
        <v>2015</v>
      </c>
      <c r="L7045" s="0" t="n">
        <v>144</v>
      </c>
      <c r="M7045" s="0" t="n">
        <v>9</v>
      </c>
      <c r="N7045" s="0" t="n">
        <v>63000</v>
      </c>
      <c r="O7045" s="0" t="n">
        <v>1110</v>
      </c>
      <c r="P7045" s="346" t="n">
        <v>1</v>
      </c>
      <c r="Q7045" s="346" t="str">
        <f aca="false">N7045&amp;" "&amp;O7045</f>
        <v>63000 1110</v>
      </c>
      <c r="R7045" s="346" t="str">
        <f aca="false">N7045&amp;" "&amp;M7045&amp;" "&amp;O7045</f>
        <v>63000 9 1110</v>
      </c>
    </row>
    <row r="7046" customFormat="false" ht="11.25" hidden="false" customHeight="true" outlineLevel="0" collapsed="false">
      <c r="K7046" s="0" t="n">
        <v>2015</v>
      </c>
      <c r="L7046" s="0" t="n">
        <v>144</v>
      </c>
      <c r="M7046" s="0" t="n">
        <v>9</v>
      </c>
      <c r="N7046" s="0" t="n">
        <v>63000</v>
      </c>
      <c r="O7046" s="0" t="n">
        <v>1150</v>
      </c>
      <c r="P7046" s="346" t="n">
        <v>1.01</v>
      </c>
      <c r="Q7046" s="346" t="str">
        <f aca="false">N7046&amp;" "&amp;O7046</f>
        <v>63000 1150</v>
      </c>
      <c r="R7046" s="346" t="str">
        <f aca="false">N7046&amp;" "&amp;M7046&amp;" "&amp;O7046</f>
        <v>63000 9 1150</v>
      </c>
    </row>
    <row r="7047" customFormat="false" ht="11.25" hidden="false" customHeight="true" outlineLevel="0" collapsed="false">
      <c r="K7047" s="0" t="n">
        <v>2015</v>
      </c>
      <c r="L7047" s="0" t="n">
        <v>144</v>
      </c>
      <c r="M7047" s="0" t="n">
        <v>9</v>
      </c>
      <c r="N7047" s="0" t="n">
        <v>63000</v>
      </c>
      <c r="O7047" s="0" t="n">
        <v>1160</v>
      </c>
      <c r="P7047" s="346" t="n">
        <v>0.5</v>
      </c>
      <c r="Q7047" s="346" t="str">
        <f aca="false">N7047&amp;" "&amp;O7047</f>
        <v>63000 1160</v>
      </c>
      <c r="R7047" s="346" t="str">
        <f aca="false">N7047&amp;" "&amp;M7047&amp;" "&amp;O7047</f>
        <v>63000 9 1160</v>
      </c>
    </row>
    <row r="7048" customFormat="false" ht="11.25" hidden="false" customHeight="true" outlineLevel="0" collapsed="false">
      <c r="K7048" s="0" t="n">
        <v>2015</v>
      </c>
      <c r="L7048" s="0" t="n">
        <v>144</v>
      </c>
      <c r="M7048" s="0" t="n">
        <v>9</v>
      </c>
      <c r="N7048" s="0" t="n">
        <v>63000</v>
      </c>
      <c r="O7048" s="0" t="n">
        <v>1170</v>
      </c>
      <c r="P7048" s="346" t="n">
        <v>32.73</v>
      </c>
      <c r="Q7048" s="346" t="str">
        <f aca="false">N7048&amp;" "&amp;O7048</f>
        <v>63000 1170</v>
      </c>
      <c r="R7048" s="346" t="str">
        <f aca="false">N7048&amp;" "&amp;M7048&amp;" "&amp;O7048</f>
        <v>63000 9 1170</v>
      </c>
    </row>
    <row r="7049" customFormat="false" ht="11.25" hidden="false" customHeight="true" outlineLevel="0" collapsed="false">
      <c r="K7049" s="0" t="n">
        <v>2015</v>
      </c>
      <c r="L7049" s="0" t="n">
        <v>144</v>
      </c>
      <c r="M7049" s="0" t="n">
        <v>9</v>
      </c>
      <c r="N7049" s="0" t="n">
        <v>63000</v>
      </c>
      <c r="O7049" s="0" t="n">
        <v>1190</v>
      </c>
      <c r="P7049" s="346" t="n">
        <v>13.23</v>
      </c>
      <c r="Q7049" s="346" t="str">
        <f aca="false">N7049&amp;" "&amp;O7049</f>
        <v>63000 1190</v>
      </c>
      <c r="R7049" s="346" t="str">
        <f aca="false">N7049&amp;" "&amp;M7049&amp;" "&amp;O7049</f>
        <v>63000 9 1190</v>
      </c>
    </row>
    <row r="7050" customFormat="false" ht="11.25" hidden="false" customHeight="true" outlineLevel="0" collapsed="false">
      <c r="K7050" s="0" t="n">
        <v>2015</v>
      </c>
      <c r="L7050" s="0" t="n">
        <v>144</v>
      </c>
      <c r="M7050" s="0" t="n">
        <v>9</v>
      </c>
      <c r="N7050" s="0" t="n">
        <v>64000</v>
      </c>
      <c r="O7050" s="0" t="n">
        <v>1110</v>
      </c>
      <c r="P7050" s="346" t="n">
        <v>1</v>
      </c>
      <c r="Q7050" s="346" t="str">
        <f aca="false">N7050&amp;" "&amp;O7050</f>
        <v>64000 1110</v>
      </c>
      <c r="R7050" s="346" t="str">
        <f aca="false">N7050&amp;" "&amp;M7050&amp;" "&amp;O7050</f>
        <v>64000 9 1110</v>
      </c>
    </row>
    <row r="7051" customFormat="false" ht="11.25" hidden="false" customHeight="true" outlineLevel="0" collapsed="false">
      <c r="K7051" s="0" t="n">
        <v>2015</v>
      </c>
      <c r="L7051" s="0" t="n">
        <v>144</v>
      </c>
      <c r="M7051" s="0" t="n">
        <v>9</v>
      </c>
      <c r="N7051" s="0" t="n">
        <v>65000</v>
      </c>
      <c r="O7051" s="0" t="n">
        <v>1130</v>
      </c>
      <c r="P7051" s="346" t="n">
        <v>1</v>
      </c>
      <c r="Q7051" s="346" t="str">
        <f aca="false">N7051&amp;" "&amp;O7051</f>
        <v>65000 1130</v>
      </c>
      <c r="R7051" s="346" t="str">
        <f aca="false">N7051&amp;" "&amp;M7051&amp;" "&amp;O7051</f>
        <v>65000 9 1130</v>
      </c>
    </row>
    <row r="7052" customFormat="false" ht="11.25" hidden="false" customHeight="true" outlineLevel="0" collapsed="false">
      <c r="K7052" s="0" t="n">
        <v>2015</v>
      </c>
      <c r="L7052" s="0" t="n">
        <v>144</v>
      </c>
      <c r="M7052" s="0" t="n">
        <v>9</v>
      </c>
      <c r="N7052" s="0" t="n">
        <v>65000</v>
      </c>
      <c r="O7052" s="0" t="n">
        <v>1190</v>
      </c>
      <c r="P7052" s="346" t="n">
        <v>32.29</v>
      </c>
      <c r="Q7052" s="346" t="str">
        <f aca="false">N7052&amp;" "&amp;O7052</f>
        <v>65000 1190</v>
      </c>
      <c r="R7052" s="346" t="str">
        <f aca="false">N7052&amp;" "&amp;M7052&amp;" "&amp;O7052</f>
        <v>65000 9 1190</v>
      </c>
    </row>
    <row r="7053" customFormat="false" ht="11.25" hidden="false" customHeight="true" outlineLevel="0" collapsed="false">
      <c r="K7053" s="0" t="n">
        <v>2015</v>
      </c>
      <c r="L7053" s="0" t="n">
        <v>144</v>
      </c>
      <c r="M7053" s="0" t="n">
        <v>9</v>
      </c>
      <c r="N7053" s="0" t="n">
        <v>68000</v>
      </c>
      <c r="O7053" s="0" t="n">
        <v>1110</v>
      </c>
      <c r="P7053" s="346" t="n">
        <v>1</v>
      </c>
      <c r="Q7053" s="346" t="str">
        <f aca="false">N7053&amp;" "&amp;O7053</f>
        <v>68000 1110</v>
      </c>
      <c r="R7053" s="346" t="str">
        <f aca="false">N7053&amp;" "&amp;M7053&amp;" "&amp;O7053</f>
        <v>68000 9 1110</v>
      </c>
    </row>
    <row r="7054" customFormat="false" ht="11.25" hidden="false" customHeight="true" outlineLevel="0" collapsed="false">
      <c r="K7054" s="0" t="n">
        <v>2015</v>
      </c>
      <c r="L7054" s="0" t="n">
        <v>144</v>
      </c>
      <c r="M7054" s="0" t="n">
        <v>9</v>
      </c>
      <c r="N7054" s="0" t="n">
        <v>68000</v>
      </c>
      <c r="O7054" s="0" t="n">
        <v>1120</v>
      </c>
      <c r="P7054" s="346" t="n">
        <v>11.51</v>
      </c>
      <c r="Q7054" s="346" t="str">
        <f aca="false">N7054&amp;" "&amp;O7054</f>
        <v>68000 1120</v>
      </c>
      <c r="R7054" s="346" t="str">
        <f aca="false">N7054&amp;" "&amp;M7054&amp;" "&amp;O7054</f>
        <v>68000 9 1120</v>
      </c>
    </row>
    <row r="7055" customFormat="false" ht="11.25" hidden="false" customHeight="true" outlineLevel="0" collapsed="false">
      <c r="K7055" s="0" t="n">
        <v>2015</v>
      </c>
      <c r="L7055" s="0" t="n">
        <v>144</v>
      </c>
      <c r="M7055" s="0" t="n">
        <v>9</v>
      </c>
      <c r="N7055" s="0" t="n">
        <v>68000</v>
      </c>
      <c r="O7055" s="0" t="n">
        <v>1141</v>
      </c>
      <c r="P7055" s="346" t="n">
        <v>3.5</v>
      </c>
      <c r="Q7055" s="346" t="str">
        <f aca="false">N7055&amp;" "&amp;O7055</f>
        <v>68000 1141</v>
      </c>
      <c r="R7055" s="346" t="str">
        <f aca="false">N7055&amp;" "&amp;M7055&amp;" "&amp;O7055</f>
        <v>68000 9 1141</v>
      </c>
    </row>
    <row r="7056" customFormat="false" ht="11.25" hidden="false" customHeight="true" outlineLevel="0" collapsed="false">
      <c r="K7056" s="0" t="n">
        <v>2015</v>
      </c>
      <c r="L7056" s="0" t="n">
        <v>144</v>
      </c>
      <c r="M7056" s="0" t="n">
        <v>9</v>
      </c>
      <c r="N7056" s="0" t="n">
        <v>62100</v>
      </c>
      <c r="O7056" s="0" t="n">
        <v>1112</v>
      </c>
      <c r="P7056" s="346" t="n">
        <v>1</v>
      </c>
      <c r="Q7056" s="346" t="str">
        <f aca="false">N7056&amp;" "&amp;O7056</f>
        <v>62100 1112</v>
      </c>
      <c r="R7056" s="346" t="str">
        <f aca="false">N7056&amp;" "&amp;M7056&amp;" "&amp;O7056</f>
        <v>62100 9 1112</v>
      </c>
    </row>
    <row r="7057" customFormat="false" ht="11.25" hidden="false" customHeight="true" outlineLevel="0" collapsed="false">
      <c r="K7057" s="0" t="n">
        <v>2015</v>
      </c>
      <c r="L7057" s="0" t="n">
        <v>144</v>
      </c>
      <c r="M7057" s="0" t="n">
        <v>9</v>
      </c>
      <c r="N7057" s="0" t="n">
        <v>62100</v>
      </c>
      <c r="O7057" s="0" t="n">
        <v>1113</v>
      </c>
      <c r="P7057" s="346" t="n">
        <v>2</v>
      </c>
      <c r="Q7057" s="346" t="str">
        <f aca="false">N7057&amp;" "&amp;O7057</f>
        <v>62100 1113</v>
      </c>
      <c r="R7057" s="346" t="str">
        <f aca="false">N7057&amp;" "&amp;M7057&amp;" "&amp;O7057</f>
        <v>62100 9 1113</v>
      </c>
    </row>
    <row r="7058" customFormat="false" ht="11.25" hidden="false" customHeight="true" outlineLevel="0" collapsed="false">
      <c r="K7058" s="0" t="n">
        <v>2015</v>
      </c>
      <c r="L7058" s="0" t="n">
        <v>144</v>
      </c>
      <c r="M7058" s="0" t="n">
        <v>3</v>
      </c>
      <c r="N7058" s="0" t="n">
        <v>61100</v>
      </c>
      <c r="O7058" s="0" t="n">
        <v>1520</v>
      </c>
      <c r="P7058" s="346" t="n">
        <v>6.52</v>
      </c>
      <c r="Q7058" s="346" t="str">
        <f aca="false">N7058&amp;" "&amp;O7058</f>
        <v>61100 1520</v>
      </c>
      <c r="R7058" s="346" t="str">
        <f aca="false">N7058&amp;" "&amp;M7058&amp;" "&amp;O7058</f>
        <v>61100 3 1520</v>
      </c>
    </row>
    <row r="7059" customFormat="false" ht="11.25" hidden="false" customHeight="true" outlineLevel="0" collapsed="false">
      <c r="K7059" s="0" t="n">
        <v>2015</v>
      </c>
      <c r="L7059" s="0" t="n">
        <v>202</v>
      </c>
      <c r="M7059" s="0" t="n">
        <v>9</v>
      </c>
      <c r="N7059" s="0" t="n">
        <v>63000</v>
      </c>
      <c r="O7059" s="0" t="n">
        <v>1110</v>
      </c>
      <c r="P7059" s="346" t="n">
        <v>0.75</v>
      </c>
      <c r="Q7059" s="346" t="str">
        <f aca="false">N7059&amp;" "&amp;O7059</f>
        <v>63000 1110</v>
      </c>
      <c r="R7059" s="346" t="str">
        <f aca="false">N7059&amp;" "&amp;M7059&amp;" "&amp;O7059</f>
        <v>63000 9 1110</v>
      </c>
    </row>
    <row r="7060" customFormat="false" ht="11.25" hidden="false" customHeight="true" outlineLevel="0" collapsed="false">
      <c r="K7060" s="0" t="n">
        <v>2015</v>
      </c>
      <c r="L7060" s="0" t="n">
        <v>202</v>
      </c>
      <c r="M7060" s="0" t="n">
        <v>9</v>
      </c>
      <c r="N7060" s="0" t="n">
        <v>63000</v>
      </c>
      <c r="O7060" s="0" t="n">
        <v>1170</v>
      </c>
      <c r="P7060" s="346" t="n">
        <v>8</v>
      </c>
      <c r="Q7060" s="346" t="str">
        <f aca="false">N7060&amp;" "&amp;O7060</f>
        <v>63000 1170</v>
      </c>
      <c r="R7060" s="346" t="str">
        <f aca="false">N7060&amp;" "&amp;M7060&amp;" "&amp;O7060</f>
        <v>63000 9 1170</v>
      </c>
    </row>
    <row r="7061" customFormat="false" ht="11.25" hidden="false" customHeight="true" outlineLevel="0" collapsed="false">
      <c r="K7061" s="0" t="n">
        <v>2015</v>
      </c>
      <c r="L7061" s="0" t="n">
        <v>202</v>
      </c>
      <c r="M7061" s="0" t="n">
        <v>9</v>
      </c>
      <c r="N7061" s="0" t="n">
        <v>63000</v>
      </c>
      <c r="O7061" s="0" t="n">
        <v>1190</v>
      </c>
      <c r="P7061" s="346" t="n">
        <v>0.1</v>
      </c>
      <c r="Q7061" s="346" t="str">
        <f aca="false">N7061&amp;" "&amp;O7061</f>
        <v>63000 1190</v>
      </c>
      <c r="R7061" s="346" t="str">
        <f aca="false">N7061&amp;" "&amp;M7061&amp;" "&amp;O7061</f>
        <v>63000 9 1190</v>
      </c>
    </row>
    <row r="7062" customFormat="false" ht="11.25" hidden="false" customHeight="true" outlineLevel="0" collapsed="false">
      <c r="K7062" s="0" t="n">
        <v>2015</v>
      </c>
      <c r="L7062" s="0" t="n">
        <v>202</v>
      </c>
      <c r="M7062" s="0" t="n">
        <v>9</v>
      </c>
      <c r="N7062" s="0" t="n">
        <v>64000</v>
      </c>
      <c r="O7062" s="0" t="n">
        <v>1160</v>
      </c>
      <c r="P7062" s="346" t="n">
        <v>1.5</v>
      </c>
      <c r="Q7062" s="346" t="str">
        <f aca="false">N7062&amp;" "&amp;O7062</f>
        <v>64000 1160</v>
      </c>
      <c r="R7062" s="346" t="str">
        <f aca="false">N7062&amp;" "&amp;M7062&amp;" "&amp;O7062</f>
        <v>64000 9 1160</v>
      </c>
    </row>
    <row r="7063" customFormat="false" ht="11.25" hidden="false" customHeight="true" outlineLevel="0" collapsed="false">
      <c r="K7063" s="0" t="n">
        <v>2015</v>
      </c>
      <c r="L7063" s="0" t="n">
        <v>202</v>
      </c>
      <c r="M7063" s="0" t="n">
        <v>9</v>
      </c>
      <c r="N7063" s="0" t="n">
        <v>64000</v>
      </c>
      <c r="O7063" s="0" t="n">
        <v>1190</v>
      </c>
      <c r="P7063" s="346" t="n">
        <v>2</v>
      </c>
      <c r="Q7063" s="346" t="str">
        <f aca="false">N7063&amp;" "&amp;O7063</f>
        <v>64000 1190</v>
      </c>
      <c r="R7063" s="346" t="str">
        <f aca="false">N7063&amp;" "&amp;M7063&amp;" "&amp;O7063</f>
        <v>64000 9 1190</v>
      </c>
    </row>
    <row r="7064" customFormat="false" ht="11.25" hidden="false" customHeight="true" outlineLevel="0" collapsed="false">
      <c r="K7064" s="0" t="n">
        <v>2015</v>
      </c>
      <c r="L7064" s="0" t="n">
        <v>202</v>
      </c>
      <c r="M7064" s="0" t="n">
        <v>9</v>
      </c>
      <c r="N7064" s="0" t="n">
        <v>65000</v>
      </c>
      <c r="O7064" s="0" t="n">
        <v>1110</v>
      </c>
      <c r="P7064" s="346" t="n">
        <v>1</v>
      </c>
      <c r="Q7064" s="346" t="str">
        <f aca="false">N7064&amp;" "&amp;O7064</f>
        <v>65000 1110</v>
      </c>
      <c r="R7064" s="346" t="str">
        <f aca="false">N7064&amp;" "&amp;M7064&amp;" "&amp;O7064</f>
        <v>65000 9 1110</v>
      </c>
    </row>
    <row r="7065" customFormat="false" ht="11.25" hidden="false" customHeight="true" outlineLevel="0" collapsed="false">
      <c r="K7065" s="0" t="n">
        <v>2015</v>
      </c>
      <c r="L7065" s="0" t="n">
        <v>202</v>
      </c>
      <c r="M7065" s="0" t="n">
        <v>9</v>
      </c>
      <c r="N7065" s="0" t="n">
        <v>65000</v>
      </c>
      <c r="O7065" s="0" t="n">
        <v>1180</v>
      </c>
      <c r="P7065" s="346" t="n">
        <v>2.75</v>
      </c>
      <c r="Q7065" s="346" t="str">
        <f aca="false">N7065&amp;" "&amp;O7065</f>
        <v>65000 1180</v>
      </c>
      <c r="R7065" s="346" t="str">
        <f aca="false">N7065&amp;" "&amp;M7065&amp;" "&amp;O7065</f>
        <v>65000 9 1180</v>
      </c>
    </row>
    <row r="7066" customFormat="false" ht="11.25" hidden="false" customHeight="true" outlineLevel="0" collapsed="false">
      <c r="K7066" s="0" t="n">
        <v>2015</v>
      </c>
      <c r="L7066" s="0" t="n">
        <v>202</v>
      </c>
      <c r="M7066" s="0" t="n">
        <v>9</v>
      </c>
      <c r="N7066" s="0" t="n">
        <v>68000</v>
      </c>
      <c r="O7066" s="0" t="n">
        <v>1120</v>
      </c>
      <c r="P7066" s="346" t="n">
        <v>1</v>
      </c>
      <c r="Q7066" s="346" t="str">
        <f aca="false">N7066&amp;" "&amp;O7066</f>
        <v>68000 1120</v>
      </c>
      <c r="R7066" s="346" t="str">
        <f aca="false">N7066&amp;" "&amp;M7066&amp;" "&amp;O7066</f>
        <v>68000 9 1120</v>
      </c>
    </row>
    <row r="7067" customFormat="false" ht="11.25" hidden="false" customHeight="true" outlineLevel="0" collapsed="false">
      <c r="K7067" s="0" t="n">
        <v>2015</v>
      </c>
      <c r="L7067" s="0" t="n">
        <v>202</v>
      </c>
      <c r="M7067" s="0" t="n">
        <v>9</v>
      </c>
      <c r="N7067" s="0" t="n">
        <v>68000</v>
      </c>
      <c r="O7067" s="0" t="n">
        <v>1141</v>
      </c>
      <c r="P7067" s="346" t="n">
        <v>2</v>
      </c>
      <c r="Q7067" s="346" t="str">
        <f aca="false">N7067&amp;" "&amp;O7067</f>
        <v>68000 1141</v>
      </c>
      <c r="R7067" s="346" t="str">
        <f aca="false">N7067&amp;" "&amp;M7067&amp;" "&amp;O7067</f>
        <v>68000 9 1141</v>
      </c>
    </row>
    <row r="7068" customFormat="false" ht="11.25" hidden="false" customHeight="true" outlineLevel="0" collapsed="false">
      <c r="K7068" s="0" t="n">
        <v>2015</v>
      </c>
      <c r="L7068" s="0" t="n">
        <v>202</v>
      </c>
      <c r="M7068" s="0" t="n">
        <v>2</v>
      </c>
      <c r="N7068" s="0" t="n">
        <v>61100</v>
      </c>
      <c r="O7068" s="0" t="n">
        <v>1120</v>
      </c>
      <c r="P7068" s="346" t="n">
        <v>23</v>
      </c>
      <c r="Q7068" s="346" t="str">
        <f aca="false">N7068&amp;" "&amp;O7068</f>
        <v>61100 1120</v>
      </c>
      <c r="R7068" s="346" t="str">
        <f aca="false">N7068&amp;" "&amp;M7068&amp;" "&amp;O7068</f>
        <v>61100 2 1120</v>
      </c>
    </row>
    <row r="7069" customFormat="false" ht="11.25" hidden="false" customHeight="true" outlineLevel="0" collapsed="false">
      <c r="K7069" s="0" t="n">
        <v>2015</v>
      </c>
      <c r="L7069" s="0" t="n">
        <v>202</v>
      </c>
      <c r="M7069" s="0" t="n">
        <v>2</v>
      </c>
      <c r="N7069" s="0" t="n">
        <v>61100</v>
      </c>
      <c r="O7069" s="0" t="n">
        <v>1151</v>
      </c>
      <c r="P7069" s="346" t="n">
        <v>9.75</v>
      </c>
      <c r="Q7069" s="346" t="str">
        <f aca="false">N7069&amp;" "&amp;O7069</f>
        <v>61100 1151</v>
      </c>
      <c r="R7069" s="346" t="str">
        <f aca="false">N7069&amp;" "&amp;M7069&amp;" "&amp;O7069</f>
        <v>61100 2 1151</v>
      </c>
    </row>
    <row r="7070" customFormat="false" ht="11.25" hidden="false" customHeight="true" outlineLevel="0" collapsed="false">
      <c r="K7070" s="0" t="n">
        <v>2015</v>
      </c>
      <c r="L7070" s="0" t="n">
        <v>202</v>
      </c>
      <c r="M7070" s="0" t="n">
        <v>2</v>
      </c>
      <c r="N7070" s="0" t="n">
        <v>61100</v>
      </c>
      <c r="O7070" s="0" t="n">
        <v>1520</v>
      </c>
      <c r="P7070" s="346" t="n">
        <v>2.77</v>
      </c>
      <c r="Q7070" s="346" t="str">
        <f aca="false">N7070&amp;" "&amp;O7070</f>
        <v>61100 1520</v>
      </c>
      <c r="R7070" s="346" t="str">
        <f aca="false">N7070&amp;" "&amp;M7070&amp;" "&amp;O7070</f>
        <v>61100 2 1520</v>
      </c>
    </row>
    <row r="7071" customFormat="false" ht="11.25" hidden="false" customHeight="true" outlineLevel="0" collapsed="false">
      <c r="K7071" s="0" t="n">
        <v>2015</v>
      </c>
      <c r="L7071" s="0" t="n">
        <v>202</v>
      </c>
      <c r="M7071" s="0" t="n">
        <v>2</v>
      </c>
      <c r="N7071" s="0" t="n">
        <v>61210</v>
      </c>
      <c r="O7071" s="0" t="n">
        <v>1110</v>
      </c>
      <c r="P7071" s="346" t="n">
        <v>0.75</v>
      </c>
      <c r="Q7071" s="346" t="str">
        <f aca="false">N7071&amp;" "&amp;O7071</f>
        <v>61210 1110</v>
      </c>
      <c r="R7071" s="346" t="str">
        <f aca="false">N7071&amp;" "&amp;M7071&amp;" "&amp;O7071</f>
        <v>61210 2 1110</v>
      </c>
    </row>
    <row r="7072" customFormat="false" ht="11.25" hidden="false" customHeight="true" outlineLevel="0" collapsed="false">
      <c r="K7072" s="0" t="n">
        <v>2015</v>
      </c>
      <c r="L7072" s="0" t="n">
        <v>202</v>
      </c>
      <c r="M7072" s="0" t="n">
        <v>2</v>
      </c>
      <c r="N7072" s="0" t="n">
        <v>61230</v>
      </c>
      <c r="O7072" s="0" t="n">
        <v>1120</v>
      </c>
      <c r="P7072" s="346" t="n">
        <v>0.1</v>
      </c>
      <c r="Q7072" s="346" t="str">
        <f aca="false">N7072&amp;" "&amp;O7072</f>
        <v>61230 1120</v>
      </c>
      <c r="R7072" s="346" t="str">
        <f aca="false">N7072&amp;" "&amp;M7072&amp;" "&amp;O7072</f>
        <v>61230 2 1120</v>
      </c>
    </row>
    <row r="7073" customFormat="false" ht="11.25" hidden="false" customHeight="true" outlineLevel="0" collapsed="false">
      <c r="K7073" s="0" t="n">
        <v>2015</v>
      </c>
      <c r="L7073" s="0" t="n">
        <v>202</v>
      </c>
      <c r="M7073" s="0" t="n">
        <v>2</v>
      </c>
      <c r="N7073" s="0" t="n">
        <v>61310</v>
      </c>
      <c r="O7073" s="0" t="n">
        <v>1110</v>
      </c>
      <c r="P7073" s="346" t="n">
        <v>1.25</v>
      </c>
      <c r="Q7073" s="346" t="str">
        <f aca="false">N7073&amp;" "&amp;O7073</f>
        <v>61310 1110</v>
      </c>
      <c r="R7073" s="346" t="str">
        <f aca="false">N7073&amp;" "&amp;M7073&amp;" "&amp;O7073</f>
        <v>61310 2 1110</v>
      </c>
    </row>
    <row r="7074" customFormat="false" ht="11.25" hidden="false" customHeight="true" outlineLevel="0" collapsed="false">
      <c r="K7074" s="0" t="n">
        <v>2015</v>
      </c>
      <c r="L7074" s="0" t="n">
        <v>202</v>
      </c>
      <c r="M7074" s="0" t="n">
        <v>2</v>
      </c>
      <c r="N7074" s="0" t="n">
        <v>61310</v>
      </c>
      <c r="O7074" s="0" t="n">
        <v>1120</v>
      </c>
      <c r="P7074" s="346" t="n">
        <v>3.75</v>
      </c>
      <c r="Q7074" s="346" t="str">
        <f aca="false">N7074&amp;" "&amp;O7074</f>
        <v>61310 1120</v>
      </c>
      <c r="R7074" s="346" t="str">
        <f aca="false">N7074&amp;" "&amp;M7074&amp;" "&amp;O7074</f>
        <v>61310 2 1120</v>
      </c>
    </row>
    <row r="7075" customFormat="false" ht="11.25" hidden="false" customHeight="true" outlineLevel="0" collapsed="false">
      <c r="K7075" s="0" t="n">
        <v>2015</v>
      </c>
      <c r="L7075" s="0" t="n">
        <v>202</v>
      </c>
      <c r="M7075" s="0" t="n">
        <v>2</v>
      </c>
      <c r="N7075" s="0" t="n">
        <v>61320</v>
      </c>
      <c r="O7075" s="0" t="n">
        <v>1122</v>
      </c>
      <c r="P7075" s="346" t="n">
        <v>0.75</v>
      </c>
      <c r="Q7075" s="346" t="str">
        <f aca="false">N7075&amp;" "&amp;O7075</f>
        <v>61320 1122</v>
      </c>
      <c r="R7075" s="346" t="str">
        <f aca="false">N7075&amp;" "&amp;M7075&amp;" "&amp;O7075</f>
        <v>61320 2 1122</v>
      </c>
    </row>
    <row r="7076" customFormat="false" ht="11.25" hidden="false" customHeight="true" outlineLevel="0" collapsed="false">
      <c r="K7076" s="0" t="n">
        <v>2015</v>
      </c>
      <c r="L7076" s="0" t="n">
        <v>202</v>
      </c>
      <c r="M7076" s="0" t="n">
        <v>2</v>
      </c>
      <c r="N7076" s="0" t="n">
        <v>61410</v>
      </c>
      <c r="O7076" s="0" t="n">
        <v>1126</v>
      </c>
      <c r="P7076" s="346" t="n">
        <v>1</v>
      </c>
      <c r="Q7076" s="346" t="str">
        <f aca="false">N7076&amp;" "&amp;O7076</f>
        <v>61410 1126</v>
      </c>
      <c r="R7076" s="346" t="str">
        <f aca="false">N7076&amp;" "&amp;M7076&amp;" "&amp;O7076</f>
        <v>61410 2 1126</v>
      </c>
    </row>
    <row r="7077" customFormat="false" ht="11.25" hidden="false" customHeight="true" outlineLevel="0" collapsed="false">
      <c r="K7077" s="0" t="n">
        <v>2015</v>
      </c>
      <c r="L7077" s="0" t="n">
        <v>202</v>
      </c>
      <c r="M7077" s="0" t="n">
        <v>2</v>
      </c>
      <c r="N7077" s="0" t="n">
        <v>61410</v>
      </c>
      <c r="O7077" s="0" t="n">
        <v>1150</v>
      </c>
      <c r="P7077" s="346" t="n">
        <v>1.5</v>
      </c>
      <c r="Q7077" s="346" t="str">
        <f aca="false">N7077&amp;" "&amp;O7077</f>
        <v>61410 1150</v>
      </c>
      <c r="R7077" s="346" t="str">
        <f aca="false">N7077&amp;" "&amp;M7077&amp;" "&amp;O7077</f>
        <v>61410 2 1150</v>
      </c>
    </row>
    <row r="7078" customFormat="false" ht="11.25" hidden="false" customHeight="true" outlineLevel="0" collapsed="false">
      <c r="K7078" s="0" t="n">
        <v>2015</v>
      </c>
      <c r="L7078" s="0" t="n">
        <v>202</v>
      </c>
      <c r="M7078" s="0" t="n">
        <v>3</v>
      </c>
      <c r="N7078" s="0" t="n">
        <v>61100</v>
      </c>
      <c r="O7078" s="0" t="n">
        <v>1120</v>
      </c>
      <c r="P7078" s="346" t="n">
        <v>17</v>
      </c>
      <c r="Q7078" s="346" t="str">
        <f aca="false">N7078&amp;" "&amp;O7078</f>
        <v>61100 1120</v>
      </c>
      <c r="R7078" s="346" t="str">
        <f aca="false">N7078&amp;" "&amp;M7078&amp;" "&amp;O7078</f>
        <v>61100 3 1120</v>
      </c>
    </row>
    <row r="7079" customFormat="false" ht="11.25" hidden="false" customHeight="true" outlineLevel="0" collapsed="false">
      <c r="K7079" s="0" t="n">
        <v>2015</v>
      </c>
      <c r="L7079" s="0" t="n">
        <v>202</v>
      </c>
      <c r="M7079" s="0" t="n">
        <v>3</v>
      </c>
      <c r="N7079" s="0" t="n">
        <v>61100</v>
      </c>
      <c r="O7079" s="0" t="n">
        <v>1151</v>
      </c>
      <c r="P7079" s="346" t="n">
        <v>3.75</v>
      </c>
      <c r="Q7079" s="346" t="str">
        <f aca="false">N7079&amp;" "&amp;O7079</f>
        <v>61100 1151</v>
      </c>
      <c r="R7079" s="346" t="str">
        <f aca="false">N7079&amp;" "&amp;M7079&amp;" "&amp;O7079</f>
        <v>61100 3 1151</v>
      </c>
    </row>
    <row r="7080" customFormat="false" ht="11.25" hidden="false" customHeight="true" outlineLevel="0" collapsed="false">
      <c r="K7080" s="0" t="n">
        <v>2015</v>
      </c>
      <c r="L7080" s="0" t="n">
        <v>202</v>
      </c>
      <c r="M7080" s="0" t="n">
        <v>3</v>
      </c>
      <c r="N7080" s="0" t="n">
        <v>61100</v>
      </c>
      <c r="O7080" s="0" t="n">
        <v>1520</v>
      </c>
      <c r="P7080" s="346" t="n">
        <v>3.09</v>
      </c>
      <c r="Q7080" s="346" t="str">
        <f aca="false">N7080&amp;" "&amp;O7080</f>
        <v>61100 1520</v>
      </c>
      <c r="R7080" s="346" t="str">
        <f aca="false">N7080&amp;" "&amp;M7080&amp;" "&amp;O7080</f>
        <v>61100 3 1520</v>
      </c>
    </row>
    <row r="7081" customFormat="false" ht="11.25" hidden="false" customHeight="true" outlineLevel="0" collapsed="false">
      <c r="K7081" s="0" t="n">
        <v>2015</v>
      </c>
      <c r="L7081" s="0" t="n">
        <v>202</v>
      </c>
      <c r="M7081" s="0" t="n">
        <v>3</v>
      </c>
      <c r="N7081" s="0" t="n">
        <v>61210</v>
      </c>
      <c r="O7081" s="0" t="n">
        <v>1120</v>
      </c>
      <c r="P7081" s="346" t="n">
        <v>1</v>
      </c>
      <c r="Q7081" s="346" t="str">
        <f aca="false">N7081&amp;" "&amp;O7081</f>
        <v>61210 1120</v>
      </c>
      <c r="R7081" s="346" t="str">
        <f aca="false">N7081&amp;" "&amp;M7081&amp;" "&amp;O7081</f>
        <v>61210 3 1120</v>
      </c>
    </row>
    <row r="7082" customFormat="false" ht="11.25" hidden="false" customHeight="true" outlineLevel="0" collapsed="false">
      <c r="K7082" s="0" t="n">
        <v>2015</v>
      </c>
      <c r="L7082" s="0" t="n">
        <v>202</v>
      </c>
      <c r="M7082" s="0" t="n">
        <v>3</v>
      </c>
      <c r="N7082" s="0" t="n">
        <v>61210</v>
      </c>
      <c r="O7082" s="0" t="n">
        <v>1150</v>
      </c>
      <c r="P7082" s="346" t="n">
        <v>1</v>
      </c>
      <c r="Q7082" s="346" t="str">
        <f aca="false">N7082&amp;" "&amp;O7082</f>
        <v>61210 1150</v>
      </c>
      <c r="R7082" s="346" t="str">
        <f aca="false">N7082&amp;" "&amp;M7082&amp;" "&amp;O7082</f>
        <v>61210 3 1150</v>
      </c>
    </row>
    <row r="7083" customFormat="false" ht="11.25" hidden="false" customHeight="true" outlineLevel="0" collapsed="false">
      <c r="K7083" s="0" t="n">
        <v>2015</v>
      </c>
      <c r="L7083" s="0" t="n">
        <v>202</v>
      </c>
      <c r="M7083" s="0" t="n">
        <v>3</v>
      </c>
      <c r="N7083" s="0" t="n">
        <v>61230</v>
      </c>
      <c r="O7083" s="0" t="n">
        <v>1120</v>
      </c>
      <c r="P7083" s="346" t="n">
        <v>0.02</v>
      </c>
      <c r="Q7083" s="346" t="str">
        <f aca="false">N7083&amp;" "&amp;O7083</f>
        <v>61230 1120</v>
      </c>
      <c r="R7083" s="346" t="str">
        <f aca="false">N7083&amp;" "&amp;M7083&amp;" "&amp;O7083</f>
        <v>61230 3 1120</v>
      </c>
    </row>
    <row r="7084" customFormat="false" ht="11.25" hidden="false" customHeight="true" outlineLevel="0" collapsed="false">
      <c r="K7084" s="0" t="n">
        <v>2015</v>
      </c>
      <c r="L7084" s="0" t="n">
        <v>202</v>
      </c>
      <c r="M7084" s="0" t="n">
        <v>3</v>
      </c>
      <c r="N7084" s="0" t="n">
        <v>61320</v>
      </c>
      <c r="O7084" s="0" t="n">
        <v>1150</v>
      </c>
      <c r="P7084" s="346" t="n">
        <v>0.2</v>
      </c>
      <c r="Q7084" s="346" t="str">
        <f aca="false">N7084&amp;" "&amp;O7084</f>
        <v>61320 1150</v>
      </c>
      <c r="R7084" s="346" t="str">
        <f aca="false">N7084&amp;" "&amp;M7084&amp;" "&amp;O7084</f>
        <v>61320 3 1150</v>
      </c>
    </row>
    <row r="7085" customFormat="false" ht="11.25" hidden="false" customHeight="true" outlineLevel="0" collapsed="false">
      <c r="K7085" s="0" t="n">
        <v>2015</v>
      </c>
      <c r="L7085" s="0" t="n">
        <v>202</v>
      </c>
      <c r="M7085" s="0" t="n">
        <v>3</v>
      </c>
      <c r="N7085" s="0" t="n">
        <v>61410</v>
      </c>
      <c r="O7085" s="0" t="n">
        <v>1126</v>
      </c>
      <c r="P7085" s="346" t="n">
        <v>1</v>
      </c>
      <c r="Q7085" s="346" t="str">
        <f aca="false">N7085&amp;" "&amp;O7085</f>
        <v>61410 1126</v>
      </c>
      <c r="R7085" s="346" t="str">
        <f aca="false">N7085&amp;" "&amp;M7085&amp;" "&amp;O7085</f>
        <v>61410 3 1126</v>
      </c>
    </row>
    <row r="7086" customFormat="false" ht="11.25" hidden="false" customHeight="true" outlineLevel="0" collapsed="false">
      <c r="K7086" s="0" t="n">
        <v>2015</v>
      </c>
      <c r="L7086" s="0" t="n">
        <v>202</v>
      </c>
      <c r="M7086" s="0" t="n">
        <v>3</v>
      </c>
      <c r="N7086" s="0" t="n">
        <v>61410</v>
      </c>
      <c r="O7086" s="0" t="n">
        <v>1150</v>
      </c>
      <c r="P7086" s="346" t="n">
        <v>0.5</v>
      </c>
      <c r="Q7086" s="346" t="str">
        <f aca="false">N7086&amp;" "&amp;O7086</f>
        <v>61410 1150</v>
      </c>
      <c r="R7086" s="346" t="str">
        <f aca="false">N7086&amp;" "&amp;M7086&amp;" "&amp;O7086</f>
        <v>61410 3 1150</v>
      </c>
    </row>
    <row r="7087" customFormat="false" ht="11.25" hidden="false" customHeight="true" outlineLevel="0" collapsed="false">
      <c r="K7087" s="0" t="n">
        <v>2015</v>
      </c>
      <c r="L7087" s="0" t="n">
        <v>202</v>
      </c>
      <c r="M7087" s="0" t="n">
        <v>9</v>
      </c>
      <c r="N7087" s="0" t="n">
        <v>61100</v>
      </c>
      <c r="O7087" s="0" t="n">
        <v>1120</v>
      </c>
      <c r="P7087" s="346" t="n">
        <v>1.5</v>
      </c>
      <c r="Q7087" s="346" t="str">
        <f aca="false">N7087&amp;" "&amp;O7087</f>
        <v>61100 1120</v>
      </c>
      <c r="R7087" s="346" t="str">
        <f aca="false">N7087&amp;" "&amp;M7087&amp;" "&amp;O7087</f>
        <v>61100 9 1120</v>
      </c>
    </row>
    <row r="7088" customFormat="false" ht="11.25" hidden="false" customHeight="true" outlineLevel="0" collapsed="false">
      <c r="K7088" s="0" t="n">
        <v>2015</v>
      </c>
      <c r="L7088" s="0" t="n">
        <v>202</v>
      </c>
      <c r="M7088" s="0" t="n">
        <v>9</v>
      </c>
      <c r="N7088" s="0" t="n">
        <v>62100</v>
      </c>
      <c r="O7088" s="0" t="n">
        <v>1111</v>
      </c>
      <c r="P7088" s="346" t="n">
        <v>5</v>
      </c>
      <c r="Q7088" s="346" t="str">
        <f aca="false">N7088&amp;" "&amp;O7088</f>
        <v>62100 1111</v>
      </c>
      <c r="R7088" s="346" t="str">
        <f aca="false">N7088&amp;" "&amp;M7088&amp;" "&amp;O7088</f>
        <v>62100 9 1111</v>
      </c>
    </row>
    <row r="7089" customFormat="false" ht="11.25" hidden="false" customHeight="true" outlineLevel="0" collapsed="false">
      <c r="K7089" s="0" t="n">
        <v>2015</v>
      </c>
      <c r="L7089" s="0" t="n">
        <v>202</v>
      </c>
      <c r="M7089" s="0" t="n">
        <v>9</v>
      </c>
      <c r="N7089" s="0" t="n">
        <v>62100</v>
      </c>
      <c r="O7089" s="0" t="n">
        <v>1112</v>
      </c>
      <c r="P7089" s="346" t="n">
        <v>1</v>
      </c>
      <c r="Q7089" s="346" t="str">
        <f aca="false">N7089&amp;" "&amp;O7089</f>
        <v>62100 1112</v>
      </c>
      <c r="R7089" s="346" t="str">
        <f aca="false">N7089&amp;" "&amp;M7089&amp;" "&amp;O7089</f>
        <v>62100 9 1112</v>
      </c>
    </row>
    <row r="7090" customFormat="false" ht="11.25" hidden="false" customHeight="true" outlineLevel="0" collapsed="false">
      <c r="K7090" s="0" t="n">
        <v>2015</v>
      </c>
      <c r="L7090" s="0" t="n">
        <v>202</v>
      </c>
      <c r="M7090" s="0" t="n">
        <v>9</v>
      </c>
      <c r="N7090" s="0" t="n">
        <v>62100</v>
      </c>
      <c r="O7090" s="0" t="n">
        <v>1130</v>
      </c>
      <c r="P7090" s="346" t="n">
        <v>1</v>
      </c>
      <c r="Q7090" s="346" t="str">
        <f aca="false">N7090&amp;" "&amp;O7090</f>
        <v>62100 1130</v>
      </c>
      <c r="R7090" s="346" t="str">
        <f aca="false">N7090&amp;" "&amp;M7090&amp;" "&amp;O7090</f>
        <v>62100 9 1130</v>
      </c>
    </row>
    <row r="7091" customFormat="false" ht="11.25" hidden="false" customHeight="true" outlineLevel="0" collapsed="false">
      <c r="K7091" s="0" t="n">
        <v>2015</v>
      </c>
      <c r="L7091" s="0" t="n">
        <v>202</v>
      </c>
      <c r="M7091" s="0" t="n">
        <v>9</v>
      </c>
      <c r="N7091" s="0" t="n">
        <v>62100</v>
      </c>
      <c r="O7091" s="0" t="n">
        <v>1150</v>
      </c>
      <c r="P7091" s="346" t="n">
        <v>3</v>
      </c>
      <c r="Q7091" s="346" t="str">
        <f aca="false">N7091&amp;" "&amp;O7091</f>
        <v>62100 1150</v>
      </c>
      <c r="R7091" s="346" t="str">
        <f aca="false">N7091&amp;" "&amp;M7091&amp;" "&amp;O7091</f>
        <v>62100 9 1150</v>
      </c>
    </row>
    <row r="7092" customFormat="false" ht="11.25" hidden="false" customHeight="true" outlineLevel="0" collapsed="false">
      <c r="K7092" s="0" t="n">
        <v>2015</v>
      </c>
      <c r="L7092" s="0" t="n">
        <v>202</v>
      </c>
      <c r="M7092" s="0" t="n">
        <v>9</v>
      </c>
      <c r="N7092" s="0" t="n">
        <v>62200</v>
      </c>
      <c r="O7092" s="0" t="n">
        <v>1110</v>
      </c>
      <c r="P7092" s="346" t="n">
        <v>1</v>
      </c>
      <c r="Q7092" s="346" t="str">
        <f aca="false">N7092&amp;" "&amp;O7092</f>
        <v>62200 1110</v>
      </c>
      <c r="R7092" s="346" t="str">
        <f aca="false">N7092&amp;" "&amp;M7092&amp;" "&amp;O7092</f>
        <v>62200 9 1110</v>
      </c>
    </row>
    <row r="7093" customFormat="false" ht="11.25" hidden="false" customHeight="true" outlineLevel="0" collapsed="false">
      <c r="K7093" s="0" t="n">
        <v>2015</v>
      </c>
      <c r="L7093" s="0" t="n">
        <v>202</v>
      </c>
      <c r="M7093" s="0" t="n">
        <v>9</v>
      </c>
      <c r="N7093" s="0" t="n">
        <v>62200</v>
      </c>
      <c r="O7093" s="0" t="n">
        <v>1130</v>
      </c>
      <c r="P7093" s="346" t="n">
        <v>1</v>
      </c>
      <c r="Q7093" s="346" t="str">
        <f aca="false">N7093&amp;" "&amp;O7093</f>
        <v>62200 1130</v>
      </c>
      <c r="R7093" s="346" t="str">
        <f aca="false">N7093&amp;" "&amp;M7093&amp;" "&amp;O7093</f>
        <v>62200 9 1130</v>
      </c>
    </row>
    <row r="7094" customFormat="false" ht="11.25" hidden="false" customHeight="true" outlineLevel="0" collapsed="false">
      <c r="K7094" s="0" t="n">
        <v>2015</v>
      </c>
      <c r="L7094" s="0" t="n">
        <v>202</v>
      </c>
      <c r="M7094" s="0" t="n">
        <v>9</v>
      </c>
      <c r="N7094" s="0" t="n">
        <v>62200</v>
      </c>
      <c r="O7094" s="0" t="n">
        <v>1131</v>
      </c>
      <c r="P7094" s="346" t="n">
        <v>1</v>
      </c>
      <c r="Q7094" s="346" t="str">
        <f aca="false">N7094&amp;" "&amp;O7094</f>
        <v>62200 1131</v>
      </c>
      <c r="R7094" s="346" t="str">
        <f aca="false">N7094&amp;" "&amp;M7094&amp;" "&amp;O7094</f>
        <v>62200 9 1131</v>
      </c>
    </row>
    <row r="7095" customFormat="false" ht="11.25" hidden="false" customHeight="true" outlineLevel="0" collapsed="false">
      <c r="K7095" s="0" t="n">
        <v>2015</v>
      </c>
      <c r="L7095" s="0" t="n">
        <v>207</v>
      </c>
      <c r="M7095" s="0" t="n">
        <v>2</v>
      </c>
      <c r="N7095" s="0" t="n">
        <v>61100</v>
      </c>
      <c r="O7095" s="0" t="n">
        <v>1120</v>
      </c>
      <c r="P7095" s="346" t="n">
        <v>60</v>
      </c>
      <c r="Q7095" s="346" t="str">
        <f aca="false">N7095&amp;" "&amp;O7095</f>
        <v>61100 1120</v>
      </c>
      <c r="R7095" s="346" t="str">
        <f aca="false">N7095&amp;" "&amp;M7095&amp;" "&amp;O7095</f>
        <v>61100 2 1120</v>
      </c>
    </row>
    <row r="7096" customFormat="false" ht="11.25" hidden="false" customHeight="true" outlineLevel="0" collapsed="false">
      <c r="K7096" s="0" t="n">
        <v>2015</v>
      </c>
      <c r="L7096" s="0" t="n">
        <v>207</v>
      </c>
      <c r="M7096" s="0" t="n">
        <v>2</v>
      </c>
      <c r="N7096" s="0" t="n">
        <v>61100</v>
      </c>
      <c r="O7096" s="0" t="n">
        <v>1520</v>
      </c>
      <c r="P7096" s="346" t="n">
        <v>3.04</v>
      </c>
      <c r="Q7096" s="346" t="str">
        <f aca="false">N7096&amp;" "&amp;O7096</f>
        <v>61100 1520</v>
      </c>
      <c r="R7096" s="346" t="str">
        <f aca="false">N7096&amp;" "&amp;M7096&amp;" "&amp;O7096</f>
        <v>61100 2 1520</v>
      </c>
    </row>
    <row r="7097" customFormat="false" ht="11.25" hidden="false" customHeight="true" outlineLevel="0" collapsed="false">
      <c r="K7097" s="0" t="n">
        <v>2015</v>
      </c>
      <c r="L7097" s="0" t="n">
        <v>207</v>
      </c>
      <c r="M7097" s="0" t="n">
        <v>2</v>
      </c>
      <c r="N7097" s="0" t="n">
        <v>61210</v>
      </c>
      <c r="O7097" s="0" t="n">
        <v>1120</v>
      </c>
      <c r="P7097" s="346" t="n">
        <v>1</v>
      </c>
      <c r="Q7097" s="346" t="str">
        <f aca="false">N7097&amp;" "&amp;O7097</f>
        <v>61210 1120</v>
      </c>
      <c r="R7097" s="346" t="str">
        <f aca="false">N7097&amp;" "&amp;M7097&amp;" "&amp;O7097</f>
        <v>61210 2 1120</v>
      </c>
    </row>
    <row r="7098" customFormat="false" ht="11.25" hidden="false" customHeight="true" outlineLevel="0" collapsed="false">
      <c r="K7098" s="0" t="n">
        <v>2015</v>
      </c>
      <c r="L7098" s="0" t="n">
        <v>207</v>
      </c>
      <c r="M7098" s="0" t="n">
        <v>2</v>
      </c>
      <c r="N7098" s="0" t="n">
        <v>61310</v>
      </c>
      <c r="O7098" s="0" t="n">
        <v>1110</v>
      </c>
      <c r="P7098" s="346" t="n">
        <v>1</v>
      </c>
      <c r="Q7098" s="346" t="str">
        <f aca="false">N7098&amp;" "&amp;O7098</f>
        <v>61310 1110</v>
      </c>
      <c r="R7098" s="346" t="str">
        <f aca="false">N7098&amp;" "&amp;M7098&amp;" "&amp;O7098</f>
        <v>61310 2 1110</v>
      </c>
    </row>
    <row r="7099" customFormat="false" ht="11.25" hidden="false" customHeight="true" outlineLevel="0" collapsed="false">
      <c r="K7099" s="0" t="n">
        <v>2015</v>
      </c>
      <c r="L7099" s="0" t="n">
        <v>207</v>
      </c>
      <c r="M7099" s="0" t="n">
        <v>2</v>
      </c>
      <c r="N7099" s="0" t="n">
        <v>61310</v>
      </c>
      <c r="O7099" s="0" t="n">
        <v>1120</v>
      </c>
      <c r="P7099" s="346" t="n">
        <v>6</v>
      </c>
      <c r="Q7099" s="346" t="str">
        <f aca="false">N7099&amp;" "&amp;O7099</f>
        <v>61310 1120</v>
      </c>
      <c r="R7099" s="346" t="str">
        <f aca="false">N7099&amp;" "&amp;M7099&amp;" "&amp;O7099</f>
        <v>61310 2 1120</v>
      </c>
    </row>
    <row r="7100" customFormat="false" ht="11.25" hidden="false" customHeight="true" outlineLevel="0" collapsed="false">
      <c r="K7100" s="0" t="n">
        <v>2015</v>
      </c>
      <c r="L7100" s="0" t="n">
        <v>207</v>
      </c>
      <c r="M7100" s="0" t="n">
        <v>2</v>
      </c>
      <c r="N7100" s="0" t="n">
        <v>61310</v>
      </c>
      <c r="O7100" s="0" t="n">
        <v>1150</v>
      </c>
      <c r="P7100" s="346" t="n">
        <v>5</v>
      </c>
      <c r="Q7100" s="346" t="str">
        <f aca="false">N7100&amp;" "&amp;O7100</f>
        <v>61310 1150</v>
      </c>
      <c r="R7100" s="346" t="str">
        <f aca="false">N7100&amp;" "&amp;M7100&amp;" "&amp;O7100</f>
        <v>61310 2 1150</v>
      </c>
    </row>
    <row r="7101" customFormat="false" ht="11.25" hidden="false" customHeight="true" outlineLevel="0" collapsed="false">
      <c r="K7101" s="0" t="n">
        <v>2015</v>
      </c>
      <c r="L7101" s="0" t="n">
        <v>207</v>
      </c>
      <c r="M7101" s="0" t="n">
        <v>2</v>
      </c>
      <c r="N7101" s="0" t="n">
        <v>61320</v>
      </c>
      <c r="O7101" s="0" t="n">
        <v>1122</v>
      </c>
      <c r="P7101" s="346" t="n">
        <v>1</v>
      </c>
      <c r="Q7101" s="346" t="str">
        <f aca="false">N7101&amp;" "&amp;O7101</f>
        <v>61320 1122</v>
      </c>
      <c r="R7101" s="346" t="str">
        <f aca="false">N7101&amp;" "&amp;M7101&amp;" "&amp;O7101</f>
        <v>61320 2 1122</v>
      </c>
    </row>
    <row r="7102" customFormat="false" ht="11.25" hidden="false" customHeight="true" outlineLevel="0" collapsed="false">
      <c r="K7102" s="0" t="n">
        <v>2015</v>
      </c>
      <c r="L7102" s="0" t="n">
        <v>207</v>
      </c>
      <c r="M7102" s="0" t="n">
        <v>2</v>
      </c>
      <c r="N7102" s="0" t="n">
        <v>61410</v>
      </c>
      <c r="O7102" s="0" t="n">
        <v>1126</v>
      </c>
      <c r="P7102" s="346" t="n">
        <v>1</v>
      </c>
      <c r="Q7102" s="346" t="str">
        <f aca="false">N7102&amp;" "&amp;O7102</f>
        <v>61410 1126</v>
      </c>
      <c r="R7102" s="346" t="str">
        <f aca="false">N7102&amp;" "&amp;M7102&amp;" "&amp;O7102</f>
        <v>61410 2 1126</v>
      </c>
    </row>
    <row r="7103" customFormat="false" ht="11.25" hidden="false" customHeight="true" outlineLevel="0" collapsed="false">
      <c r="K7103" s="0" t="n">
        <v>2015</v>
      </c>
      <c r="L7103" s="0" t="n">
        <v>207</v>
      </c>
      <c r="M7103" s="0" t="n">
        <v>2</v>
      </c>
      <c r="N7103" s="0" t="n">
        <v>61410</v>
      </c>
      <c r="O7103" s="0" t="n">
        <v>1150</v>
      </c>
      <c r="P7103" s="346" t="n">
        <v>2.2</v>
      </c>
      <c r="Q7103" s="346" t="str">
        <f aca="false">N7103&amp;" "&amp;O7103</f>
        <v>61410 1150</v>
      </c>
      <c r="R7103" s="346" t="str">
        <f aca="false">N7103&amp;" "&amp;M7103&amp;" "&amp;O7103</f>
        <v>61410 2 1150</v>
      </c>
    </row>
    <row r="7104" customFormat="false" ht="11.25" hidden="false" customHeight="true" outlineLevel="0" collapsed="false">
      <c r="K7104" s="0" t="n">
        <v>2015</v>
      </c>
      <c r="L7104" s="0" t="n">
        <v>207</v>
      </c>
      <c r="M7104" s="0" t="n">
        <v>3</v>
      </c>
      <c r="N7104" s="0" t="n">
        <v>61100</v>
      </c>
      <c r="O7104" s="0" t="n">
        <v>1120</v>
      </c>
      <c r="P7104" s="346" t="n">
        <v>36</v>
      </c>
      <c r="Q7104" s="346" t="str">
        <f aca="false">N7104&amp;" "&amp;O7104</f>
        <v>61100 1120</v>
      </c>
      <c r="R7104" s="346" t="str">
        <f aca="false">N7104&amp;" "&amp;M7104&amp;" "&amp;O7104</f>
        <v>61100 3 1120</v>
      </c>
    </row>
    <row r="7105" customFormat="false" ht="11.25" hidden="false" customHeight="true" outlineLevel="0" collapsed="false">
      <c r="K7105" s="0" t="n">
        <v>2015</v>
      </c>
      <c r="L7105" s="0" t="n">
        <v>207</v>
      </c>
      <c r="M7105" s="0" t="n">
        <v>3</v>
      </c>
      <c r="N7105" s="0" t="n">
        <v>61100</v>
      </c>
      <c r="O7105" s="0" t="n">
        <v>1520</v>
      </c>
      <c r="P7105" s="346" t="n">
        <v>3.5</v>
      </c>
      <c r="Q7105" s="346" t="str">
        <f aca="false">N7105&amp;" "&amp;O7105</f>
        <v>61100 1520</v>
      </c>
      <c r="R7105" s="346" t="str">
        <f aca="false">N7105&amp;" "&amp;M7105&amp;" "&amp;O7105</f>
        <v>61100 3 1520</v>
      </c>
    </row>
    <row r="7106" customFormat="false" ht="11.25" hidden="false" customHeight="true" outlineLevel="0" collapsed="false">
      <c r="K7106" s="0" t="n">
        <v>2015</v>
      </c>
      <c r="L7106" s="0" t="n">
        <v>207</v>
      </c>
      <c r="M7106" s="0" t="n">
        <v>3</v>
      </c>
      <c r="N7106" s="0" t="n">
        <v>61210</v>
      </c>
      <c r="O7106" s="0" t="n">
        <v>1120</v>
      </c>
      <c r="P7106" s="346" t="n">
        <v>1</v>
      </c>
      <c r="Q7106" s="346" t="str">
        <f aca="false">N7106&amp;" "&amp;O7106</f>
        <v>61210 1120</v>
      </c>
      <c r="R7106" s="346" t="str">
        <f aca="false">N7106&amp;" "&amp;M7106&amp;" "&amp;O7106</f>
        <v>61210 3 1120</v>
      </c>
    </row>
    <row r="7107" customFormat="false" ht="11.25" hidden="false" customHeight="true" outlineLevel="0" collapsed="false">
      <c r="K7107" s="0" t="n">
        <v>2015</v>
      </c>
      <c r="L7107" s="0" t="n">
        <v>207</v>
      </c>
      <c r="M7107" s="0" t="n">
        <v>3</v>
      </c>
      <c r="N7107" s="0" t="n">
        <v>61310</v>
      </c>
      <c r="O7107" s="0" t="n">
        <v>1110</v>
      </c>
      <c r="P7107" s="346" t="n">
        <v>1</v>
      </c>
      <c r="Q7107" s="346" t="str">
        <f aca="false">N7107&amp;" "&amp;O7107</f>
        <v>61310 1110</v>
      </c>
      <c r="R7107" s="346" t="str">
        <f aca="false">N7107&amp;" "&amp;M7107&amp;" "&amp;O7107</f>
        <v>61310 3 1110</v>
      </c>
    </row>
    <row r="7108" customFormat="false" ht="11.25" hidden="false" customHeight="true" outlineLevel="0" collapsed="false">
      <c r="K7108" s="0" t="n">
        <v>2015</v>
      </c>
      <c r="L7108" s="0" t="n">
        <v>207</v>
      </c>
      <c r="M7108" s="0" t="n">
        <v>3</v>
      </c>
      <c r="N7108" s="0" t="n">
        <v>61310</v>
      </c>
      <c r="O7108" s="0" t="n">
        <v>1120</v>
      </c>
      <c r="P7108" s="346" t="n">
        <v>5</v>
      </c>
      <c r="Q7108" s="346" t="str">
        <f aca="false">N7108&amp;" "&amp;O7108</f>
        <v>61310 1120</v>
      </c>
      <c r="R7108" s="346" t="str">
        <f aca="false">N7108&amp;" "&amp;M7108&amp;" "&amp;O7108</f>
        <v>61310 3 1120</v>
      </c>
    </row>
    <row r="7109" customFormat="false" ht="11.25" hidden="false" customHeight="true" outlineLevel="0" collapsed="false">
      <c r="K7109" s="0" t="n">
        <v>2015</v>
      </c>
      <c r="L7109" s="0" t="n">
        <v>207</v>
      </c>
      <c r="M7109" s="0" t="n">
        <v>3</v>
      </c>
      <c r="N7109" s="0" t="n">
        <v>61310</v>
      </c>
      <c r="O7109" s="0" t="n">
        <v>1150</v>
      </c>
      <c r="P7109" s="346" t="n">
        <v>3.9</v>
      </c>
      <c r="Q7109" s="346" t="str">
        <f aca="false">N7109&amp;" "&amp;O7109</f>
        <v>61310 1150</v>
      </c>
      <c r="R7109" s="346" t="str">
        <f aca="false">N7109&amp;" "&amp;M7109&amp;" "&amp;O7109</f>
        <v>61310 3 1150</v>
      </c>
    </row>
    <row r="7110" customFormat="false" ht="11.25" hidden="false" customHeight="true" outlineLevel="0" collapsed="false">
      <c r="K7110" s="0" t="n">
        <v>2015</v>
      </c>
      <c r="L7110" s="0" t="n">
        <v>207</v>
      </c>
      <c r="M7110" s="0" t="n">
        <v>3</v>
      </c>
      <c r="N7110" s="0" t="n">
        <v>61320</v>
      </c>
      <c r="O7110" s="0" t="n">
        <v>1122</v>
      </c>
      <c r="P7110" s="346" t="n">
        <v>1</v>
      </c>
      <c r="Q7110" s="346" t="str">
        <f aca="false">N7110&amp;" "&amp;O7110</f>
        <v>61320 1122</v>
      </c>
      <c r="R7110" s="346" t="str">
        <f aca="false">N7110&amp;" "&amp;M7110&amp;" "&amp;O7110</f>
        <v>61320 3 1122</v>
      </c>
    </row>
    <row r="7111" customFormat="false" ht="11.25" hidden="false" customHeight="true" outlineLevel="0" collapsed="false">
      <c r="K7111" s="0" t="n">
        <v>2015</v>
      </c>
      <c r="L7111" s="0" t="n">
        <v>207</v>
      </c>
      <c r="M7111" s="0" t="n">
        <v>3</v>
      </c>
      <c r="N7111" s="0" t="n">
        <v>61410</v>
      </c>
      <c r="O7111" s="0" t="n">
        <v>1126</v>
      </c>
      <c r="P7111" s="346" t="n">
        <v>2</v>
      </c>
      <c r="Q7111" s="346" t="str">
        <f aca="false">N7111&amp;" "&amp;O7111</f>
        <v>61410 1126</v>
      </c>
      <c r="R7111" s="346" t="str">
        <f aca="false">N7111&amp;" "&amp;M7111&amp;" "&amp;O7111</f>
        <v>61410 3 1126</v>
      </c>
    </row>
    <row r="7112" customFormat="false" ht="11.25" hidden="false" customHeight="true" outlineLevel="0" collapsed="false">
      <c r="K7112" s="0" t="n">
        <v>2015</v>
      </c>
      <c r="L7112" s="0" t="n">
        <v>207</v>
      </c>
      <c r="M7112" s="0" t="n">
        <v>3</v>
      </c>
      <c r="N7112" s="0" t="n">
        <v>61410</v>
      </c>
      <c r="O7112" s="0" t="n">
        <v>1127</v>
      </c>
      <c r="P7112" s="346" t="n">
        <v>1</v>
      </c>
      <c r="Q7112" s="346" t="str">
        <f aca="false">N7112&amp;" "&amp;O7112</f>
        <v>61410 1127</v>
      </c>
      <c r="R7112" s="346" t="str">
        <f aca="false">N7112&amp;" "&amp;M7112&amp;" "&amp;O7112</f>
        <v>61410 3 1127</v>
      </c>
    </row>
    <row r="7113" customFormat="false" ht="11.25" hidden="false" customHeight="true" outlineLevel="0" collapsed="false">
      <c r="K7113" s="0" t="n">
        <v>2015</v>
      </c>
      <c r="L7113" s="0" t="n">
        <v>207</v>
      </c>
      <c r="M7113" s="0" t="n">
        <v>3</v>
      </c>
      <c r="N7113" s="0" t="n">
        <v>61410</v>
      </c>
      <c r="O7113" s="0" t="n">
        <v>1150</v>
      </c>
      <c r="P7113" s="346" t="n">
        <v>2.5</v>
      </c>
      <c r="Q7113" s="346" t="str">
        <f aca="false">N7113&amp;" "&amp;O7113</f>
        <v>61410 1150</v>
      </c>
      <c r="R7113" s="346" t="str">
        <f aca="false">N7113&amp;" "&amp;M7113&amp;" "&amp;O7113</f>
        <v>61410 3 1150</v>
      </c>
    </row>
    <row r="7114" customFormat="false" ht="11.25" hidden="false" customHeight="true" outlineLevel="0" collapsed="false">
      <c r="K7114" s="0" t="n">
        <v>2015</v>
      </c>
      <c r="L7114" s="0" t="n">
        <v>207</v>
      </c>
      <c r="M7114" s="0" t="n">
        <v>9</v>
      </c>
      <c r="N7114" s="0" t="n">
        <v>61100</v>
      </c>
      <c r="O7114" s="0" t="n">
        <v>1110</v>
      </c>
      <c r="P7114" s="346" t="n">
        <v>0.33</v>
      </c>
      <c r="Q7114" s="346" t="str">
        <f aca="false">N7114&amp;" "&amp;O7114</f>
        <v>61100 1110</v>
      </c>
      <c r="R7114" s="346" t="str">
        <f aca="false">N7114&amp;" "&amp;M7114&amp;" "&amp;O7114</f>
        <v>61100 9 1110</v>
      </c>
    </row>
    <row r="7115" customFormat="false" ht="11.25" hidden="false" customHeight="true" outlineLevel="0" collapsed="false">
      <c r="K7115" s="0" t="n">
        <v>2015</v>
      </c>
      <c r="L7115" s="0" t="n">
        <v>207</v>
      </c>
      <c r="M7115" s="0" t="n">
        <v>9</v>
      </c>
      <c r="N7115" s="0" t="n">
        <v>62100</v>
      </c>
      <c r="O7115" s="0" t="n">
        <v>1111</v>
      </c>
      <c r="P7115" s="346" t="n">
        <v>5</v>
      </c>
      <c r="Q7115" s="346" t="str">
        <f aca="false">N7115&amp;" "&amp;O7115</f>
        <v>62100 1111</v>
      </c>
      <c r="R7115" s="346" t="str">
        <f aca="false">N7115&amp;" "&amp;M7115&amp;" "&amp;O7115</f>
        <v>62100 9 1111</v>
      </c>
    </row>
    <row r="7116" customFormat="false" ht="11.25" hidden="false" customHeight="true" outlineLevel="0" collapsed="false">
      <c r="K7116" s="0" t="n">
        <v>2015</v>
      </c>
      <c r="L7116" s="0" t="n">
        <v>207</v>
      </c>
      <c r="M7116" s="0" t="n">
        <v>9</v>
      </c>
      <c r="N7116" s="0" t="n">
        <v>62100</v>
      </c>
      <c r="O7116" s="0" t="n">
        <v>1112</v>
      </c>
      <c r="P7116" s="346" t="n">
        <v>1</v>
      </c>
      <c r="Q7116" s="346" t="str">
        <f aca="false">N7116&amp;" "&amp;O7116</f>
        <v>62100 1112</v>
      </c>
      <c r="R7116" s="346" t="str">
        <f aca="false">N7116&amp;" "&amp;M7116&amp;" "&amp;O7116</f>
        <v>62100 9 1112</v>
      </c>
    </row>
    <row r="7117" customFormat="false" ht="11.25" hidden="false" customHeight="true" outlineLevel="0" collapsed="false">
      <c r="K7117" s="0" t="n">
        <v>2015</v>
      </c>
      <c r="L7117" s="0" t="n">
        <v>207</v>
      </c>
      <c r="M7117" s="0" t="n">
        <v>9</v>
      </c>
      <c r="N7117" s="0" t="n">
        <v>62100</v>
      </c>
      <c r="O7117" s="0" t="n">
        <v>1150</v>
      </c>
      <c r="P7117" s="346" t="n">
        <v>3.5</v>
      </c>
      <c r="Q7117" s="346" t="str">
        <f aca="false">N7117&amp;" "&amp;O7117</f>
        <v>62100 1150</v>
      </c>
      <c r="R7117" s="346" t="str">
        <f aca="false">N7117&amp;" "&amp;M7117&amp;" "&amp;O7117</f>
        <v>62100 9 1150</v>
      </c>
    </row>
    <row r="7118" customFormat="false" ht="11.25" hidden="false" customHeight="true" outlineLevel="0" collapsed="false">
      <c r="K7118" s="0" t="n">
        <v>2015</v>
      </c>
      <c r="L7118" s="0" t="n">
        <v>207</v>
      </c>
      <c r="M7118" s="0" t="n">
        <v>9</v>
      </c>
      <c r="N7118" s="0" t="n">
        <v>62200</v>
      </c>
      <c r="O7118" s="0" t="n">
        <v>1110</v>
      </c>
      <c r="P7118" s="346" t="n">
        <v>1.25</v>
      </c>
      <c r="Q7118" s="346" t="str">
        <f aca="false">N7118&amp;" "&amp;O7118</f>
        <v>62200 1110</v>
      </c>
      <c r="R7118" s="346" t="str">
        <f aca="false">N7118&amp;" "&amp;M7118&amp;" "&amp;O7118</f>
        <v>62200 9 1110</v>
      </c>
    </row>
    <row r="7119" customFormat="false" ht="11.25" hidden="false" customHeight="true" outlineLevel="0" collapsed="false">
      <c r="K7119" s="0" t="n">
        <v>2015</v>
      </c>
      <c r="L7119" s="0" t="n">
        <v>207</v>
      </c>
      <c r="M7119" s="0" t="n">
        <v>9</v>
      </c>
      <c r="N7119" s="0" t="n">
        <v>62200</v>
      </c>
      <c r="O7119" s="0" t="n">
        <v>1130</v>
      </c>
      <c r="P7119" s="346" t="n">
        <v>0.08</v>
      </c>
      <c r="Q7119" s="346" t="str">
        <f aca="false">N7119&amp;" "&amp;O7119</f>
        <v>62200 1130</v>
      </c>
      <c r="R7119" s="346" t="str">
        <f aca="false">N7119&amp;" "&amp;M7119&amp;" "&amp;O7119</f>
        <v>62200 9 1130</v>
      </c>
    </row>
    <row r="7120" customFormat="false" ht="11.25" hidden="false" customHeight="true" outlineLevel="0" collapsed="false">
      <c r="K7120" s="0" t="n">
        <v>2015</v>
      </c>
      <c r="L7120" s="0" t="n">
        <v>207</v>
      </c>
      <c r="M7120" s="0" t="n">
        <v>9</v>
      </c>
      <c r="N7120" s="0" t="n">
        <v>62200</v>
      </c>
      <c r="O7120" s="0" t="n">
        <v>1131</v>
      </c>
      <c r="P7120" s="346" t="n">
        <v>1.5</v>
      </c>
      <c r="Q7120" s="346" t="str">
        <f aca="false">N7120&amp;" "&amp;O7120</f>
        <v>62200 1131</v>
      </c>
      <c r="R7120" s="346" t="str">
        <f aca="false">N7120&amp;" "&amp;M7120&amp;" "&amp;O7120</f>
        <v>62200 9 1131</v>
      </c>
    </row>
    <row r="7121" customFormat="false" ht="11.25" hidden="false" customHeight="true" outlineLevel="0" collapsed="false">
      <c r="K7121" s="0" t="n">
        <v>2015</v>
      </c>
      <c r="L7121" s="0" t="n">
        <v>207</v>
      </c>
      <c r="M7121" s="0" t="n">
        <v>9</v>
      </c>
      <c r="N7121" s="0" t="n">
        <v>63000</v>
      </c>
      <c r="O7121" s="0" t="n">
        <v>1170</v>
      </c>
      <c r="P7121" s="346" t="n">
        <v>9</v>
      </c>
      <c r="Q7121" s="346" t="str">
        <f aca="false">N7121&amp;" "&amp;O7121</f>
        <v>63000 1170</v>
      </c>
      <c r="R7121" s="346" t="str">
        <f aca="false">N7121&amp;" "&amp;M7121&amp;" "&amp;O7121</f>
        <v>63000 9 1170</v>
      </c>
    </row>
    <row r="7122" customFormat="false" ht="11.25" hidden="false" customHeight="true" outlineLevel="0" collapsed="false">
      <c r="K7122" s="0" t="n">
        <v>2015</v>
      </c>
      <c r="L7122" s="0" t="n">
        <v>207</v>
      </c>
      <c r="M7122" s="0" t="n">
        <v>9</v>
      </c>
      <c r="N7122" s="0" t="n">
        <v>64000</v>
      </c>
      <c r="O7122" s="0" t="n">
        <v>1180</v>
      </c>
      <c r="P7122" s="346" t="n">
        <v>17</v>
      </c>
      <c r="Q7122" s="346" t="str">
        <f aca="false">N7122&amp;" "&amp;O7122</f>
        <v>64000 1180</v>
      </c>
      <c r="R7122" s="346" t="str">
        <f aca="false">N7122&amp;" "&amp;M7122&amp;" "&amp;O7122</f>
        <v>64000 9 1180</v>
      </c>
    </row>
    <row r="7123" customFormat="false" ht="11.25" hidden="false" customHeight="true" outlineLevel="0" collapsed="false">
      <c r="K7123" s="0" t="n">
        <v>2015</v>
      </c>
      <c r="L7123" s="0" t="n">
        <v>207</v>
      </c>
      <c r="M7123" s="0" t="n">
        <v>9</v>
      </c>
      <c r="N7123" s="0" t="n">
        <v>65000</v>
      </c>
      <c r="O7123" s="0" t="n">
        <v>1180</v>
      </c>
      <c r="P7123" s="346" t="n">
        <v>1.6</v>
      </c>
      <c r="Q7123" s="346" t="str">
        <f aca="false">N7123&amp;" "&amp;O7123</f>
        <v>65000 1180</v>
      </c>
      <c r="R7123" s="346" t="str">
        <f aca="false">N7123&amp;" "&amp;M7123&amp;" "&amp;O7123</f>
        <v>65000 9 1180</v>
      </c>
    </row>
    <row r="7124" customFormat="false" ht="11.25" hidden="false" customHeight="true" outlineLevel="0" collapsed="false">
      <c r="K7124" s="0" t="n">
        <v>2015</v>
      </c>
      <c r="L7124" s="0" t="n">
        <v>207</v>
      </c>
      <c r="M7124" s="0" t="n">
        <v>9</v>
      </c>
      <c r="N7124" s="0" t="n">
        <v>68000</v>
      </c>
      <c r="O7124" s="0" t="n">
        <v>1141</v>
      </c>
      <c r="P7124" s="346" t="n">
        <v>1</v>
      </c>
      <c r="Q7124" s="346" t="str">
        <f aca="false">N7124&amp;" "&amp;O7124</f>
        <v>68000 1141</v>
      </c>
      <c r="R7124" s="346" t="str">
        <f aca="false">N7124&amp;" "&amp;M7124&amp;" "&amp;O7124</f>
        <v>68000 9 1141</v>
      </c>
    </row>
    <row r="7125" customFormat="false" ht="11.25" hidden="false" customHeight="true" outlineLevel="0" collapsed="false">
      <c r="K7125" s="0" t="n">
        <v>2015</v>
      </c>
      <c r="L7125" s="0" t="n">
        <v>260</v>
      </c>
      <c r="M7125" s="0" t="n">
        <v>3</v>
      </c>
      <c r="N7125" s="0" t="n">
        <v>61100</v>
      </c>
      <c r="O7125" s="0" t="n">
        <v>1120</v>
      </c>
      <c r="P7125" s="346" t="n">
        <v>6.5</v>
      </c>
      <c r="Q7125" s="346" t="str">
        <f aca="false">N7125&amp;" "&amp;O7125</f>
        <v>61100 1120</v>
      </c>
      <c r="R7125" s="346" t="str">
        <f aca="false">N7125&amp;" "&amp;M7125&amp;" "&amp;O7125</f>
        <v>61100 3 1120</v>
      </c>
    </row>
    <row r="7126" customFormat="false" ht="11.25" hidden="false" customHeight="true" outlineLevel="0" collapsed="false">
      <c r="K7126" s="0" t="n">
        <v>2015</v>
      </c>
      <c r="L7126" s="0" t="n">
        <v>260</v>
      </c>
      <c r="M7126" s="0" t="n">
        <v>3</v>
      </c>
      <c r="N7126" s="0" t="n">
        <v>61100</v>
      </c>
      <c r="O7126" s="0" t="n">
        <v>1520</v>
      </c>
      <c r="P7126" s="346" t="n">
        <v>0.39</v>
      </c>
      <c r="Q7126" s="346" t="str">
        <f aca="false">N7126&amp;" "&amp;O7126</f>
        <v>61100 1520</v>
      </c>
      <c r="R7126" s="346" t="str">
        <f aca="false">N7126&amp;" "&amp;M7126&amp;" "&amp;O7126</f>
        <v>61100 3 1520</v>
      </c>
    </row>
    <row r="7127" customFormat="false" ht="11.25" hidden="false" customHeight="true" outlineLevel="0" collapsed="false">
      <c r="K7127" s="0" t="n">
        <v>2015</v>
      </c>
      <c r="L7127" s="0" t="n">
        <v>260</v>
      </c>
      <c r="M7127" s="0" t="n">
        <v>3</v>
      </c>
      <c r="N7127" s="0" t="n">
        <v>61410</v>
      </c>
      <c r="O7127" s="0" t="n">
        <v>1126</v>
      </c>
      <c r="P7127" s="346" t="n">
        <v>0.5</v>
      </c>
      <c r="Q7127" s="346" t="str">
        <f aca="false">N7127&amp;" "&amp;O7127</f>
        <v>61410 1126</v>
      </c>
      <c r="R7127" s="346" t="str">
        <f aca="false">N7127&amp;" "&amp;M7127&amp;" "&amp;O7127</f>
        <v>61410 3 1126</v>
      </c>
    </row>
    <row r="7128" customFormat="false" ht="11.25" hidden="false" customHeight="true" outlineLevel="0" collapsed="false">
      <c r="K7128" s="0" t="n">
        <v>2015</v>
      </c>
      <c r="L7128" s="0" t="n">
        <v>260</v>
      </c>
      <c r="M7128" s="0" t="n">
        <v>3</v>
      </c>
      <c r="N7128" s="0" t="n">
        <v>61410</v>
      </c>
      <c r="O7128" s="0" t="n">
        <v>1150</v>
      </c>
      <c r="P7128" s="346" t="n">
        <v>1</v>
      </c>
      <c r="Q7128" s="346" t="str">
        <f aca="false">N7128&amp;" "&amp;O7128</f>
        <v>61410 1150</v>
      </c>
      <c r="R7128" s="346" t="str">
        <f aca="false">N7128&amp;" "&amp;M7128&amp;" "&amp;O7128</f>
        <v>61410 3 1150</v>
      </c>
    </row>
    <row r="7129" customFormat="false" ht="11.25" hidden="false" customHeight="true" outlineLevel="0" collapsed="false">
      <c r="K7129" s="0" t="n">
        <v>2015</v>
      </c>
      <c r="L7129" s="0" t="n">
        <v>260</v>
      </c>
      <c r="M7129" s="0" t="n">
        <v>9</v>
      </c>
      <c r="N7129" s="0" t="n">
        <v>64000</v>
      </c>
      <c r="O7129" s="0" t="n">
        <v>1180</v>
      </c>
      <c r="P7129" s="346" t="n">
        <v>1</v>
      </c>
      <c r="Q7129" s="346" t="str">
        <f aca="false">N7129&amp;" "&amp;O7129</f>
        <v>64000 1180</v>
      </c>
      <c r="R7129" s="346" t="str">
        <f aca="false">N7129&amp;" "&amp;M7129&amp;" "&amp;O7129</f>
        <v>64000 9 1180</v>
      </c>
    </row>
    <row r="7130" customFormat="false" ht="11.25" hidden="false" customHeight="true" outlineLevel="0" collapsed="false">
      <c r="K7130" s="0" t="n">
        <v>2015</v>
      </c>
      <c r="L7130" s="0" t="n">
        <v>261</v>
      </c>
      <c r="M7130" s="0" t="n">
        <v>3</v>
      </c>
      <c r="N7130" s="0" t="n">
        <v>61100</v>
      </c>
      <c r="O7130" s="0" t="n">
        <v>1120</v>
      </c>
      <c r="P7130" s="346" t="n">
        <v>8</v>
      </c>
      <c r="Q7130" s="346" t="str">
        <f aca="false">N7130&amp;" "&amp;O7130</f>
        <v>61100 1120</v>
      </c>
      <c r="R7130" s="346" t="str">
        <f aca="false">N7130&amp;" "&amp;M7130&amp;" "&amp;O7130</f>
        <v>61100 3 1120</v>
      </c>
    </row>
    <row r="7131" customFormat="false" ht="11.25" hidden="false" customHeight="true" outlineLevel="0" collapsed="false">
      <c r="K7131" s="0" t="n">
        <v>2015</v>
      </c>
      <c r="L7131" s="0" t="n">
        <v>261</v>
      </c>
      <c r="M7131" s="0" t="n">
        <v>3</v>
      </c>
      <c r="N7131" s="0" t="n">
        <v>61100</v>
      </c>
      <c r="O7131" s="0" t="n">
        <v>1520</v>
      </c>
      <c r="P7131" s="346" t="n">
        <v>1</v>
      </c>
      <c r="Q7131" s="346" t="str">
        <f aca="false">N7131&amp;" "&amp;O7131</f>
        <v>61100 1520</v>
      </c>
      <c r="R7131" s="346" t="str">
        <f aca="false">N7131&amp;" "&amp;M7131&amp;" "&amp;O7131</f>
        <v>61100 3 1520</v>
      </c>
    </row>
    <row r="7132" customFormat="false" ht="11.25" hidden="false" customHeight="true" outlineLevel="0" collapsed="false">
      <c r="K7132" s="0" t="n">
        <v>2015</v>
      </c>
      <c r="L7132" s="0" t="n">
        <v>261</v>
      </c>
      <c r="M7132" s="0" t="n">
        <v>3</v>
      </c>
      <c r="N7132" s="0" t="n">
        <v>61410</v>
      </c>
      <c r="O7132" s="0" t="n">
        <v>1126</v>
      </c>
      <c r="P7132" s="346" t="n">
        <v>1</v>
      </c>
      <c r="Q7132" s="346" t="str">
        <f aca="false">N7132&amp;" "&amp;O7132</f>
        <v>61410 1126</v>
      </c>
      <c r="R7132" s="346" t="str">
        <f aca="false">N7132&amp;" "&amp;M7132&amp;" "&amp;O7132</f>
        <v>61410 3 1126</v>
      </c>
    </row>
    <row r="7133" customFormat="false" ht="11.25" hidden="false" customHeight="true" outlineLevel="0" collapsed="false">
      <c r="K7133" s="0" t="n">
        <v>2015</v>
      </c>
      <c r="L7133" s="0" t="n">
        <v>262</v>
      </c>
      <c r="M7133" s="0" t="n">
        <v>3</v>
      </c>
      <c r="N7133" s="0" t="n">
        <v>61100</v>
      </c>
      <c r="O7133" s="0" t="n">
        <v>1120</v>
      </c>
      <c r="P7133" s="346" t="n">
        <v>25</v>
      </c>
      <c r="Q7133" s="346" t="str">
        <f aca="false">N7133&amp;" "&amp;O7133</f>
        <v>61100 1120</v>
      </c>
      <c r="R7133" s="346" t="str">
        <f aca="false">N7133&amp;" "&amp;M7133&amp;" "&amp;O7133</f>
        <v>61100 3 1120</v>
      </c>
    </row>
    <row r="7134" customFormat="false" ht="11.25" hidden="false" customHeight="true" outlineLevel="0" collapsed="false">
      <c r="K7134" s="0" t="n">
        <v>2015</v>
      </c>
      <c r="L7134" s="0" t="n">
        <v>262</v>
      </c>
      <c r="M7134" s="0" t="n">
        <v>3</v>
      </c>
      <c r="N7134" s="0" t="n">
        <v>61410</v>
      </c>
      <c r="O7134" s="0" t="n">
        <v>1126</v>
      </c>
      <c r="P7134" s="346" t="n">
        <v>1</v>
      </c>
      <c r="Q7134" s="346" t="str">
        <f aca="false">N7134&amp;" "&amp;O7134</f>
        <v>61410 1126</v>
      </c>
      <c r="R7134" s="346" t="str">
        <f aca="false">N7134&amp;" "&amp;M7134&amp;" "&amp;O7134</f>
        <v>61410 3 1126</v>
      </c>
    </row>
    <row r="7135" customFormat="false" ht="11.25" hidden="false" customHeight="true" outlineLevel="0" collapsed="false">
      <c r="K7135" s="0" t="n">
        <v>2015</v>
      </c>
      <c r="L7135" s="0" t="n">
        <v>262</v>
      </c>
      <c r="M7135" s="0" t="n">
        <v>3</v>
      </c>
      <c r="N7135" s="0" t="n">
        <v>61410</v>
      </c>
      <c r="O7135" s="0" t="n">
        <v>1127</v>
      </c>
      <c r="P7135" s="346" t="n">
        <v>1</v>
      </c>
      <c r="Q7135" s="346" t="str">
        <f aca="false">N7135&amp;" "&amp;O7135</f>
        <v>61410 1127</v>
      </c>
      <c r="R7135" s="346" t="str">
        <f aca="false">N7135&amp;" "&amp;M7135&amp;" "&amp;O7135</f>
        <v>61410 3 1127</v>
      </c>
    </row>
    <row r="7136" customFormat="false" ht="11.25" hidden="false" customHeight="true" outlineLevel="0" collapsed="false">
      <c r="K7136" s="0" t="n">
        <v>2015</v>
      </c>
      <c r="L7136" s="0" t="n">
        <v>262</v>
      </c>
      <c r="M7136" s="0" t="n">
        <v>3</v>
      </c>
      <c r="N7136" s="0" t="n">
        <v>61410</v>
      </c>
      <c r="O7136" s="0" t="n">
        <v>1150</v>
      </c>
      <c r="P7136" s="346" t="n">
        <v>2</v>
      </c>
      <c r="Q7136" s="346" t="str">
        <f aca="false">N7136&amp;" "&amp;O7136</f>
        <v>61410 1150</v>
      </c>
      <c r="R7136" s="346" t="str">
        <f aca="false">N7136&amp;" "&amp;M7136&amp;" "&amp;O7136</f>
        <v>61410 3 1150</v>
      </c>
    </row>
    <row r="7137" customFormat="false" ht="11.25" hidden="false" customHeight="true" outlineLevel="0" collapsed="false">
      <c r="K7137" s="0" t="n">
        <v>2015</v>
      </c>
      <c r="L7137" s="0" t="n">
        <v>263</v>
      </c>
      <c r="M7137" s="0" t="n">
        <v>3</v>
      </c>
      <c r="N7137" s="0" t="n">
        <v>61100</v>
      </c>
      <c r="O7137" s="0" t="n">
        <v>1120</v>
      </c>
      <c r="P7137" s="346" t="n">
        <v>11</v>
      </c>
      <c r="Q7137" s="346" t="str">
        <f aca="false">N7137&amp;" "&amp;O7137</f>
        <v>61100 1120</v>
      </c>
      <c r="R7137" s="346" t="str">
        <f aca="false">N7137&amp;" "&amp;M7137&amp;" "&amp;O7137</f>
        <v>61100 3 1120</v>
      </c>
    </row>
    <row r="7138" customFormat="false" ht="11.25" hidden="false" customHeight="true" outlineLevel="0" collapsed="false">
      <c r="K7138" s="0" t="n">
        <v>2015</v>
      </c>
      <c r="L7138" s="0" t="n">
        <v>263</v>
      </c>
      <c r="M7138" s="0" t="n">
        <v>3</v>
      </c>
      <c r="N7138" s="0" t="n">
        <v>61210</v>
      </c>
      <c r="O7138" s="0" t="n">
        <v>1120</v>
      </c>
      <c r="P7138" s="346" t="n">
        <v>1</v>
      </c>
      <c r="Q7138" s="346" t="str">
        <f aca="false">N7138&amp;" "&amp;O7138</f>
        <v>61210 1120</v>
      </c>
      <c r="R7138" s="346" t="str">
        <f aca="false">N7138&amp;" "&amp;M7138&amp;" "&amp;O7138</f>
        <v>61210 3 1120</v>
      </c>
    </row>
    <row r="7139" customFormat="false" ht="11.25" hidden="false" customHeight="true" outlineLevel="0" collapsed="false">
      <c r="K7139" s="0" t="n">
        <v>2015</v>
      </c>
      <c r="L7139" s="0" t="n">
        <v>263</v>
      </c>
      <c r="M7139" s="0" t="n">
        <v>3</v>
      </c>
      <c r="N7139" s="0" t="n">
        <v>61410</v>
      </c>
      <c r="O7139" s="0" t="n">
        <v>1126</v>
      </c>
      <c r="P7139" s="346" t="n">
        <v>1</v>
      </c>
      <c r="Q7139" s="346" t="str">
        <f aca="false">N7139&amp;" "&amp;O7139</f>
        <v>61410 1126</v>
      </c>
      <c r="R7139" s="346" t="str">
        <f aca="false">N7139&amp;" "&amp;M7139&amp;" "&amp;O7139</f>
        <v>61410 3 1126</v>
      </c>
    </row>
    <row r="7140" customFormat="false" ht="11.25" hidden="false" customHeight="true" outlineLevel="0" collapsed="false">
      <c r="K7140" s="0" t="n">
        <v>2015</v>
      </c>
      <c r="L7140" s="0" t="n">
        <v>263</v>
      </c>
      <c r="M7140" s="0" t="n">
        <v>3</v>
      </c>
      <c r="N7140" s="0" t="n">
        <v>61410</v>
      </c>
      <c r="O7140" s="0" t="n">
        <v>1150</v>
      </c>
      <c r="P7140" s="346" t="n">
        <v>1</v>
      </c>
      <c r="Q7140" s="346" t="str">
        <f aca="false">N7140&amp;" "&amp;O7140</f>
        <v>61410 1150</v>
      </c>
      <c r="R7140" s="346" t="str">
        <f aca="false">N7140&amp;" "&amp;M7140&amp;" "&amp;O7140</f>
        <v>61410 3 1150</v>
      </c>
    </row>
    <row r="7141" customFormat="false" ht="11.25" hidden="false" customHeight="true" outlineLevel="0" collapsed="false">
      <c r="K7141" s="0" t="n">
        <v>2015</v>
      </c>
      <c r="L7141" s="0" t="n">
        <v>263</v>
      </c>
      <c r="M7141" s="0" t="n">
        <v>9</v>
      </c>
      <c r="N7141" s="0" t="n">
        <v>64000</v>
      </c>
      <c r="O7141" s="0" t="n">
        <v>1190</v>
      </c>
      <c r="P7141" s="346" t="n">
        <v>1</v>
      </c>
      <c r="Q7141" s="346" t="str">
        <f aca="false">N7141&amp;" "&amp;O7141</f>
        <v>64000 1190</v>
      </c>
      <c r="R7141" s="346" t="str">
        <f aca="false">N7141&amp;" "&amp;M7141&amp;" "&amp;O7141</f>
        <v>64000 9 1190</v>
      </c>
    </row>
    <row r="7142" customFormat="false" ht="11.25" hidden="false" customHeight="true" outlineLevel="0" collapsed="false">
      <c r="K7142" s="0" t="n">
        <v>2015</v>
      </c>
      <c r="L7142" s="0" t="n">
        <v>264</v>
      </c>
      <c r="M7142" s="0" t="n">
        <v>9</v>
      </c>
      <c r="N7142" s="0" t="n">
        <v>68000</v>
      </c>
      <c r="O7142" s="0" t="n">
        <v>1110</v>
      </c>
      <c r="P7142" s="346" t="n">
        <v>0.02</v>
      </c>
      <c r="Q7142" s="346" t="str">
        <f aca="false">N7142&amp;" "&amp;O7142</f>
        <v>68000 1110</v>
      </c>
      <c r="R7142" s="346" t="str">
        <f aca="false">N7142&amp;" "&amp;M7142&amp;" "&amp;O7142</f>
        <v>68000 9 1110</v>
      </c>
    </row>
    <row r="7143" customFormat="false" ht="11.25" hidden="false" customHeight="true" outlineLevel="0" collapsed="false">
      <c r="K7143" s="0" t="n">
        <v>2015</v>
      </c>
      <c r="L7143" s="0" t="n">
        <v>264</v>
      </c>
      <c r="M7143" s="0" t="n">
        <v>3</v>
      </c>
      <c r="N7143" s="0" t="n">
        <v>61100</v>
      </c>
      <c r="O7143" s="0" t="n">
        <v>1120</v>
      </c>
      <c r="P7143" s="346" t="n">
        <v>12</v>
      </c>
      <c r="Q7143" s="346" t="str">
        <f aca="false">N7143&amp;" "&amp;O7143</f>
        <v>61100 1120</v>
      </c>
      <c r="R7143" s="346" t="str">
        <f aca="false">N7143&amp;" "&amp;M7143&amp;" "&amp;O7143</f>
        <v>61100 3 1120</v>
      </c>
    </row>
    <row r="7144" customFormat="false" ht="11.25" hidden="false" customHeight="true" outlineLevel="0" collapsed="false">
      <c r="K7144" s="0" t="n">
        <v>2015</v>
      </c>
      <c r="L7144" s="0" t="n">
        <v>264</v>
      </c>
      <c r="M7144" s="0" t="n">
        <v>3</v>
      </c>
      <c r="N7144" s="0" t="n">
        <v>61100</v>
      </c>
      <c r="O7144" s="0" t="n">
        <v>1520</v>
      </c>
      <c r="P7144" s="346" t="n">
        <v>0.3</v>
      </c>
      <c r="Q7144" s="346" t="str">
        <f aca="false">N7144&amp;" "&amp;O7144</f>
        <v>61100 1520</v>
      </c>
      <c r="R7144" s="346" t="str">
        <f aca="false">N7144&amp;" "&amp;M7144&amp;" "&amp;O7144</f>
        <v>61100 3 1520</v>
      </c>
    </row>
    <row r="7145" customFormat="false" ht="11.25" hidden="false" customHeight="true" outlineLevel="0" collapsed="false">
      <c r="K7145" s="0" t="n">
        <v>2015</v>
      </c>
      <c r="L7145" s="0" t="n">
        <v>264</v>
      </c>
      <c r="M7145" s="0" t="n">
        <v>3</v>
      </c>
      <c r="N7145" s="0" t="n">
        <v>61310</v>
      </c>
      <c r="O7145" s="0" t="n">
        <v>1110</v>
      </c>
      <c r="P7145" s="346" t="n">
        <v>1</v>
      </c>
      <c r="Q7145" s="346" t="str">
        <f aca="false">N7145&amp;" "&amp;O7145</f>
        <v>61310 1110</v>
      </c>
      <c r="R7145" s="346" t="str">
        <f aca="false">N7145&amp;" "&amp;M7145&amp;" "&amp;O7145</f>
        <v>61310 3 1110</v>
      </c>
    </row>
    <row r="7146" customFormat="false" ht="11.25" hidden="false" customHeight="true" outlineLevel="0" collapsed="false">
      <c r="K7146" s="0" t="n">
        <v>2015</v>
      </c>
      <c r="L7146" s="0" t="n">
        <v>264</v>
      </c>
      <c r="M7146" s="0" t="n">
        <v>9</v>
      </c>
      <c r="N7146" s="0" t="n">
        <v>62100</v>
      </c>
      <c r="O7146" s="0" t="n">
        <v>1110</v>
      </c>
      <c r="P7146" s="346" t="n">
        <v>0.05</v>
      </c>
      <c r="Q7146" s="346" t="str">
        <f aca="false">N7146&amp;" "&amp;O7146</f>
        <v>62100 1110</v>
      </c>
      <c r="R7146" s="346" t="str">
        <f aca="false">N7146&amp;" "&amp;M7146&amp;" "&amp;O7146</f>
        <v>62100 9 1110</v>
      </c>
    </row>
    <row r="7147" customFormat="false" ht="11.25" hidden="false" customHeight="true" outlineLevel="0" collapsed="false">
      <c r="K7147" s="0" t="n">
        <v>2015</v>
      </c>
      <c r="L7147" s="0" t="n">
        <v>264</v>
      </c>
      <c r="M7147" s="0" t="n">
        <v>9</v>
      </c>
      <c r="N7147" s="0" t="n">
        <v>62100</v>
      </c>
      <c r="O7147" s="0" t="n">
        <v>1130</v>
      </c>
      <c r="P7147" s="346" t="n">
        <v>0.05</v>
      </c>
      <c r="Q7147" s="346" t="str">
        <f aca="false">N7147&amp;" "&amp;O7147</f>
        <v>62100 1130</v>
      </c>
      <c r="R7147" s="346" t="str">
        <f aca="false">N7147&amp;" "&amp;M7147&amp;" "&amp;O7147</f>
        <v>62100 9 1130</v>
      </c>
    </row>
    <row r="7148" customFormat="false" ht="11.25" hidden="false" customHeight="true" outlineLevel="0" collapsed="false">
      <c r="K7148" s="0" t="n">
        <v>2015</v>
      </c>
      <c r="L7148" s="0" t="n">
        <v>264</v>
      </c>
      <c r="M7148" s="0" t="n">
        <v>9</v>
      </c>
      <c r="N7148" s="0" t="n">
        <v>62100</v>
      </c>
      <c r="O7148" s="0" t="n">
        <v>1150</v>
      </c>
      <c r="P7148" s="346" t="n">
        <v>0.05</v>
      </c>
      <c r="Q7148" s="346" t="str">
        <f aca="false">N7148&amp;" "&amp;O7148</f>
        <v>62100 1150</v>
      </c>
      <c r="R7148" s="346" t="str">
        <f aca="false">N7148&amp;" "&amp;M7148&amp;" "&amp;O7148</f>
        <v>62100 9 1150</v>
      </c>
    </row>
    <row r="7149" customFormat="false" ht="11.25" hidden="false" customHeight="true" outlineLevel="0" collapsed="false">
      <c r="K7149" s="0" t="n">
        <v>2015</v>
      </c>
      <c r="L7149" s="0" t="n">
        <v>264</v>
      </c>
      <c r="M7149" s="0" t="n">
        <v>9</v>
      </c>
      <c r="N7149" s="0" t="n">
        <v>62200</v>
      </c>
      <c r="O7149" s="0" t="n">
        <v>1130</v>
      </c>
      <c r="P7149" s="346" t="n">
        <v>0.02</v>
      </c>
      <c r="Q7149" s="346" t="str">
        <f aca="false">N7149&amp;" "&amp;O7149</f>
        <v>62200 1130</v>
      </c>
      <c r="R7149" s="346" t="str">
        <f aca="false">N7149&amp;" "&amp;M7149&amp;" "&amp;O7149</f>
        <v>62200 9 1130</v>
      </c>
    </row>
    <row r="7150" customFormat="false" ht="11.25" hidden="false" customHeight="true" outlineLevel="0" collapsed="false">
      <c r="K7150" s="0" t="n">
        <v>2015</v>
      </c>
      <c r="L7150" s="0" t="n">
        <v>264</v>
      </c>
      <c r="M7150" s="0" t="n">
        <v>9</v>
      </c>
      <c r="N7150" s="0" t="n">
        <v>64000</v>
      </c>
      <c r="O7150" s="0" t="n">
        <v>1110</v>
      </c>
      <c r="P7150" s="346" t="n">
        <v>0.02</v>
      </c>
      <c r="Q7150" s="346" t="str">
        <f aca="false">N7150&amp;" "&amp;O7150</f>
        <v>64000 1110</v>
      </c>
      <c r="R7150" s="346" t="str">
        <f aca="false">N7150&amp;" "&amp;M7150&amp;" "&amp;O7150</f>
        <v>64000 9 1110</v>
      </c>
    </row>
    <row r="7151" customFormat="false" ht="11.25" hidden="false" customHeight="true" outlineLevel="0" collapsed="false">
      <c r="K7151" s="0" t="n">
        <v>2015</v>
      </c>
      <c r="L7151" s="0" t="n">
        <v>264</v>
      </c>
      <c r="M7151" s="0" t="n">
        <v>9</v>
      </c>
      <c r="N7151" s="0" t="n">
        <v>64000</v>
      </c>
      <c r="O7151" s="0" t="n">
        <v>1180</v>
      </c>
      <c r="P7151" s="346" t="n">
        <v>0.01</v>
      </c>
      <c r="Q7151" s="346" t="str">
        <f aca="false">N7151&amp;" "&amp;O7151</f>
        <v>64000 1180</v>
      </c>
      <c r="R7151" s="346" t="str">
        <f aca="false">N7151&amp;" "&amp;M7151&amp;" "&amp;O7151</f>
        <v>64000 9 1180</v>
      </c>
    </row>
    <row r="7152" customFormat="false" ht="11.25" hidden="false" customHeight="true" outlineLevel="0" collapsed="false">
      <c r="K7152" s="0" t="n">
        <v>2015</v>
      </c>
      <c r="L7152" s="0" t="n">
        <v>264</v>
      </c>
      <c r="M7152" s="0" t="n">
        <v>9</v>
      </c>
      <c r="N7152" s="0" t="n">
        <v>64000</v>
      </c>
      <c r="O7152" s="0" t="n">
        <v>1190</v>
      </c>
      <c r="P7152" s="346" t="n">
        <v>0.28</v>
      </c>
      <c r="Q7152" s="346" t="str">
        <f aca="false">N7152&amp;" "&amp;O7152</f>
        <v>64000 1190</v>
      </c>
      <c r="R7152" s="346" t="str">
        <f aca="false">N7152&amp;" "&amp;M7152&amp;" "&amp;O7152</f>
        <v>64000 9 1190</v>
      </c>
    </row>
    <row r="7153" customFormat="false" ht="11.25" hidden="false" customHeight="true" outlineLevel="0" collapsed="false">
      <c r="K7153" s="0" t="n">
        <v>2015</v>
      </c>
      <c r="L7153" s="0" t="n">
        <v>265</v>
      </c>
      <c r="M7153" s="0" t="n">
        <v>3</v>
      </c>
      <c r="N7153" s="0" t="n">
        <v>61100</v>
      </c>
      <c r="O7153" s="0" t="n">
        <v>1120</v>
      </c>
      <c r="P7153" s="346" t="n">
        <v>12.32</v>
      </c>
      <c r="Q7153" s="346" t="str">
        <f aca="false">N7153&amp;" "&amp;O7153</f>
        <v>61100 1120</v>
      </c>
      <c r="R7153" s="346" t="str">
        <f aca="false">N7153&amp;" "&amp;M7153&amp;" "&amp;O7153</f>
        <v>61100 3 1120</v>
      </c>
    </row>
    <row r="7154" customFormat="false" ht="11.25" hidden="false" customHeight="true" outlineLevel="0" collapsed="false">
      <c r="K7154" s="0" t="n">
        <v>2015</v>
      </c>
      <c r="L7154" s="0" t="n">
        <v>265</v>
      </c>
      <c r="M7154" s="0" t="n">
        <v>3</v>
      </c>
      <c r="N7154" s="0" t="n">
        <v>61100</v>
      </c>
      <c r="O7154" s="0" t="n">
        <v>1520</v>
      </c>
      <c r="P7154" s="346" t="n">
        <v>0.07</v>
      </c>
      <c r="Q7154" s="346" t="str">
        <f aca="false">N7154&amp;" "&amp;O7154</f>
        <v>61100 1520</v>
      </c>
      <c r="R7154" s="346" t="str">
        <f aca="false">N7154&amp;" "&amp;M7154&amp;" "&amp;O7154</f>
        <v>61100 3 1520</v>
      </c>
    </row>
    <row r="7155" customFormat="false" ht="11.25" hidden="false" customHeight="true" outlineLevel="0" collapsed="false">
      <c r="K7155" s="0" t="n">
        <v>2015</v>
      </c>
      <c r="L7155" s="0" t="n">
        <v>265</v>
      </c>
      <c r="M7155" s="0" t="n">
        <v>3</v>
      </c>
      <c r="N7155" s="0" t="n">
        <v>61410</v>
      </c>
      <c r="O7155" s="0" t="n">
        <v>1126</v>
      </c>
      <c r="P7155" s="346" t="n">
        <v>1</v>
      </c>
      <c r="Q7155" s="346" t="str">
        <f aca="false">N7155&amp;" "&amp;O7155</f>
        <v>61410 1126</v>
      </c>
      <c r="R7155" s="346" t="str">
        <f aca="false">N7155&amp;" "&amp;M7155&amp;" "&amp;O7155</f>
        <v>61410 3 1126</v>
      </c>
    </row>
    <row r="7156" customFormat="false" ht="11.25" hidden="false" customHeight="true" outlineLevel="0" collapsed="false">
      <c r="K7156" s="0" t="n">
        <v>2015</v>
      </c>
      <c r="L7156" s="0" t="n">
        <v>265</v>
      </c>
      <c r="M7156" s="0" t="n">
        <v>3</v>
      </c>
      <c r="N7156" s="0" t="n">
        <v>61410</v>
      </c>
      <c r="O7156" s="0" t="n">
        <v>1150</v>
      </c>
      <c r="P7156" s="346" t="n">
        <v>1</v>
      </c>
      <c r="Q7156" s="346" t="str">
        <f aca="false">N7156&amp;" "&amp;O7156</f>
        <v>61410 1150</v>
      </c>
      <c r="R7156" s="346" t="str">
        <f aca="false">N7156&amp;" "&amp;M7156&amp;" "&amp;O7156</f>
        <v>61410 3 1150</v>
      </c>
    </row>
    <row r="7157" customFormat="false" ht="11.25" hidden="false" customHeight="true" outlineLevel="0" collapsed="false">
      <c r="K7157" s="0" t="n">
        <v>2015</v>
      </c>
      <c r="L7157" s="0" t="n">
        <v>265</v>
      </c>
      <c r="M7157" s="0" t="n">
        <v>9</v>
      </c>
      <c r="N7157" s="0" t="n">
        <v>68000</v>
      </c>
      <c r="O7157" s="0" t="n">
        <v>1141</v>
      </c>
      <c r="P7157" s="346" t="n">
        <v>0.5</v>
      </c>
      <c r="Q7157" s="346" t="str">
        <f aca="false">N7157&amp;" "&amp;O7157</f>
        <v>68000 1141</v>
      </c>
      <c r="R7157" s="346" t="str">
        <f aca="false">N7157&amp;" "&amp;M7157&amp;" "&amp;O7157</f>
        <v>68000 9 1141</v>
      </c>
    </row>
    <row r="7158" customFormat="false" ht="11.25" hidden="false" customHeight="true" outlineLevel="0" collapsed="false">
      <c r="K7158" s="0" t="n">
        <v>2015</v>
      </c>
      <c r="L7158" s="0" t="n">
        <v>266</v>
      </c>
      <c r="M7158" s="0" t="n">
        <v>3</v>
      </c>
      <c r="N7158" s="0" t="n">
        <v>61100</v>
      </c>
      <c r="O7158" s="0" t="n">
        <v>1120</v>
      </c>
      <c r="P7158" s="346" t="n">
        <v>9</v>
      </c>
      <c r="Q7158" s="346" t="str">
        <f aca="false">N7158&amp;" "&amp;O7158</f>
        <v>61100 1120</v>
      </c>
      <c r="R7158" s="346" t="str">
        <f aca="false">N7158&amp;" "&amp;M7158&amp;" "&amp;O7158</f>
        <v>61100 3 1120</v>
      </c>
    </row>
    <row r="7159" customFormat="false" ht="11.25" hidden="false" customHeight="true" outlineLevel="0" collapsed="false">
      <c r="K7159" s="0" t="n">
        <v>2015</v>
      </c>
      <c r="L7159" s="0" t="n">
        <v>266</v>
      </c>
      <c r="M7159" s="0" t="n">
        <v>3</v>
      </c>
      <c r="N7159" s="0" t="n">
        <v>61310</v>
      </c>
      <c r="O7159" s="0" t="n">
        <v>1110</v>
      </c>
      <c r="P7159" s="346" t="n">
        <v>1.25</v>
      </c>
      <c r="Q7159" s="346" t="str">
        <f aca="false">N7159&amp;" "&amp;O7159</f>
        <v>61310 1110</v>
      </c>
      <c r="R7159" s="346" t="str">
        <f aca="false">N7159&amp;" "&amp;M7159&amp;" "&amp;O7159</f>
        <v>61310 3 1110</v>
      </c>
    </row>
    <row r="7160" customFormat="false" ht="11.25" hidden="false" customHeight="true" outlineLevel="0" collapsed="false">
      <c r="K7160" s="0" t="n">
        <v>2015</v>
      </c>
      <c r="L7160" s="0" t="n">
        <v>266</v>
      </c>
      <c r="M7160" s="0" t="n">
        <v>3</v>
      </c>
      <c r="N7160" s="0" t="n">
        <v>61310</v>
      </c>
      <c r="O7160" s="0" t="n">
        <v>1150</v>
      </c>
      <c r="P7160" s="346" t="n">
        <v>0.75</v>
      </c>
      <c r="Q7160" s="346" t="str">
        <f aca="false">N7160&amp;" "&amp;O7160</f>
        <v>61310 1150</v>
      </c>
      <c r="R7160" s="346" t="str">
        <f aca="false">N7160&amp;" "&amp;M7160&amp;" "&amp;O7160</f>
        <v>61310 3 1150</v>
      </c>
    </row>
    <row r="7161" customFormat="false" ht="11.25" hidden="false" customHeight="true" outlineLevel="0" collapsed="false">
      <c r="K7161" s="0" t="n">
        <v>2015</v>
      </c>
      <c r="L7161" s="0" t="n">
        <v>267</v>
      </c>
      <c r="M7161" s="0" t="n">
        <v>3</v>
      </c>
      <c r="N7161" s="0" t="n">
        <v>61100</v>
      </c>
      <c r="O7161" s="0" t="n">
        <v>1151</v>
      </c>
      <c r="P7161" s="346" t="n">
        <v>1.4</v>
      </c>
      <c r="Q7161" s="346" t="str">
        <f aca="false">N7161&amp;" "&amp;O7161</f>
        <v>61100 1151</v>
      </c>
      <c r="R7161" s="346" t="str">
        <f aca="false">N7161&amp;" "&amp;M7161&amp;" "&amp;O7161</f>
        <v>61100 3 1151</v>
      </c>
    </row>
    <row r="7162" customFormat="false" ht="11.25" hidden="false" customHeight="true" outlineLevel="0" collapsed="false">
      <c r="K7162" s="0" t="n">
        <v>2015</v>
      </c>
      <c r="L7162" s="0" t="n">
        <v>267</v>
      </c>
      <c r="M7162" s="0" t="n">
        <v>3</v>
      </c>
      <c r="N7162" s="0" t="n">
        <v>61100</v>
      </c>
      <c r="O7162" s="0" t="n">
        <v>1520</v>
      </c>
      <c r="P7162" s="346" t="n">
        <v>4</v>
      </c>
      <c r="Q7162" s="346" t="str">
        <f aca="false">N7162&amp;" "&amp;O7162</f>
        <v>61100 1520</v>
      </c>
      <c r="R7162" s="346" t="str">
        <f aca="false">N7162&amp;" "&amp;M7162&amp;" "&amp;O7162</f>
        <v>61100 3 1520</v>
      </c>
    </row>
    <row r="7163" customFormat="false" ht="11.25" hidden="false" customHeight="true" outlineLevel="0" collapsed="false">
      <c r="K7163" s="0" t="n">
        <v>2015</v>
      </c>
      <c r="L7163" s="0" t="n">
        <v>267</v>
      </c>
      <c r="M7163" s="0" t="n">
        <v>3</v>
      </c>
      <c r="N7163" s="0" t="n">
        <v>61210</v>
      </c>
      <c r="O7163" s="0" t="n">
        <v>1120</v>
      </c>
      <c r="P7163" s="346" t="n">
        <v>2</v>
      </c>
      <c r="Q7163" s="346" t="str">
        <f aca="false">N7163&amp;" "&amp;O7163</f>
        <v>61210 1120</v>
      </c>
      <c r="R7163" s="346" t="str">
        <f aca="false">N7163&amp;" "&amp;M7163&amp;" "&amp;O7163</f>
        <v>61210 3 1120</v>
      </c>
    </row>
    <row r="7164" customFormat="false" ht="11.25" hidden="false" customHeight="true" outlineLevel="0" collapsed="false">
      <c r="K7164" s="0" t="n">
        <v>2015</v>
      </c>
      <c r="L7164" s="0" t="n">
        <v>267</v>
      </c>
      <c r="M7164" s="0" t="n">
        <v>3</v>
      </c>
      <c r="N7164" s="0" t="n">
        <v>61210</v>
      </c>
      <c r="O7164" s="0" t="n">
        <v>1150</v>
      </c>
      <c r="P7164" s="346" t="n">
        <v>0.8</v>
      </c>
      <c r="Q7164" s="346" t="str">
        <f aca="false">N7164&amp;" "&amp;O7164</f>
        <v>61210 1150</v>
      </c>
      <c r="R7164" s="346" t="str">
        <f aca="false">N7164&amp;" "&amp;M7164&amp;" "&amp;O7164</f>
        <v>61210 3 1150</v>
      </c>
    </row>
    <row r="7165" customFormat="false" ht="11.25" hidden="false" customHeight="true" outlineLevel="0" collapsed="false">
      <c r="K7165" s="0" t="n">
        <v>2015</v>
      </c>
      <c r="L7165" s="0" t="n">
        <v>267</v>
      </c>
      <c r="M7165" s="0" t="n">
        <v>3</v>
      </c>
      <c r="N7165" s="0" t="n">
        <v>61310</v>
      </c>
      <c r="O7165" s="0" t="n">
        <v>1110</v>
      </c>
      <c r="P7165" s="346" t="n">
        <v>3</v>
      </c>
      <c r="Q7165" s="346" t="str">
        <f aca="false">N7165&amp;" "&amp;O7165</f>
        <v>61310 1110</v>
      </c>
      <c r="R7165" s="346" t="str">
        <f aca="false">N7165&amp;" "&amp;M7165&amp;" "&amp;O7165</f>
        <v>61310 3 1110</v>
      </c>
    </row>
    <row r="7166" customFormat="false" ht="11.25" hidden="false" customHeight="true" outlineLevel="0" collapsed="false">
      <c r="K7166" s="0" t="n">
        <v>2015</v>
      </c>
      <c r="L7166" s="0" t="n">
        <v>267</v>
      </c>
      <c r="M7166" s="0" t="n">
        <v>3</v>
      </c>
      <c r="N7166" s="0" t="n">
        <v>61310</v>
      </c>
      <c r="O7166" s="0" t="n">
        <v>1150</v>
      </c>
      <c r="P7166" s="346" t="n">
        <v>2</v>
      </c>
      <c r="Q7166" s="346" t="str">
        <f aca="false">N7166&amp;" "&amp;O7166</f>
        <v>61310 1150</v>
      </c>
      <c r="R7166" s="346" t="str">
        <f aca="false">N7166&amp;" "&amp;M7166&amp;" "&amp;O7166</f>
        <v>61310 3 1150</v>
      </c>
    </row>
    <row r="7167" customFormat="false" ht="11.25" hidden="false" customHeight="true" outlineLevel="0" collapsed="false">
      <c r="K7167" s="0" t="n">
        <v>2015</v>
      </c>
      <c r="L7167" s="0" t="n">
        <v>267</v>
      </c>
      <c r="M7167" s="0" t="n">
        <v>3</v>
      </c>
      <c r="N7167" s="0" t="n">
        <v>61320</v>
      </c>
      <c r="O7167" s="0" t="n">
        <v>1140</v>
      </c>
      <c r="P7167" s="346" t="n">
        <v>1</v>
      </c>
      <c r="Q7167" s="346" t="str">
        <f aca="false">N7167&amp;" "&amp;O7167</f>
        <v>61320 1140</v>
      </c>
      <c r="R7167" s="346" t="str">
        <f aca="false">N7167&amp;" "&amp;M7167&amp;" "&amp;O7167</f>
        <v>61320 3 1140</v>
      </c>
    </row>
    <row r="7168" customFormat="false" ht="11.25" hidden="false" customHeight="true" outlineLevel="0" collapsed="false">
      <c r="K7168" s="0" t="n">
        <v>2015</v>
      </c>
      <c r="L7168" s="0" t="n">
        <v>267</v>
      </c>
      <c r="M7168" s="0" t="n">
        <v>9</v>
      </c>
      <c r="N7168" s="0" t="n">
        <v>62200</v>
      </c>
      <c r="O7168" s="0" t="n">
        <v>1131</v>
      </c>
      <c r="P7168" s="346" t="n">
        <v>1</v>
      </c>
      <c r="Q7168" s="346" t="str">
        <f aca="false">N7168&amp;" "&amp;O7168</f>
        <v>62200 1131</v>
      </c>
      <c r="R7168" s="346" t="str">
        <f aca="false">N7168&amp;" "&amp;M7168&amp;" "&amp;O7168</f>
        <v>62200 9 1131</v>
      </c>
    </row>
    <row r="7169" customFormat="false" ht="11.25" hidden="false" customHeight="true" outlineLevel="0" collapsed="false">
      <c r="K7169" s="0" t="n">
        <v>2015</v>
      </c>
      <c r="L7169" s="0" t="n">
        <v>267</v>
      </c>
      <c r="M7169" s="0" t="n">
        <v>9</v>
      </c>
      <c r="N7169" s="0" t="n">
        <v>64000</v>
      </c>
      <c r="O7169" s="0" t="n">
        <v>1190</v>
      </c>
      <c r="P7169" s="346" t="n">
        <v>3.6</v>
      </c>
      <c r="Q7169" s="346" t="str">
        <f aca="false">N7169&amp;" "&amp;O7169</f>
        <v>64000 1190</v>
      </c>
      <c r="R7169" s="346" t="str">
        <f aca="false">N7169&amp;" "&amp;M7169&amp;" "&amp;O7169</f>
        <v>64000 9 1190</v>
      </c>
    </row>
    <row r="7170" customFormat="false" ht="11.25" hidden="false" customHeight="true" outlineLevel="0" collapsed="false">
      <c r="K7170" s="0" t="n">
        <v>2015</v>
      </c>
      <c r="L7170" s="0" t="n">
        <v>267</v>
      </c>
      <c r="M7170" s="0" t="n">
        <v>9</v>
      </c>
      <c r="N7170" s="0" t="n">
        <v>68000</v>
      </c>
      <c r="O7170" s="0" t="n">
        <v>1133</v>
      </c>
      <c r="P7170" s="346" t="n">
        <v>2</v>
      </c>
      <c r="Q7170" s="346" t="str">
        <f aca="false">N7170&amp;" "&amp;O7170</f>
        <v>68000 1133</v>
      </c>
      <c r="R7170" s="346" t="str">
        <f aca="false">N7170&amp;" "&amp;M7170&amp;" "&amp;O7170</f>
        <v>68000 9 1133</v>
      </c>
    </row>
    <row r="7171" customFormat="false" ht="11.25" hidden="false" customHeight="true" outlineLevel="0" collapsed="false">
      <c r="K7171" s="0" t="n">
        <v>2015</v>
      </c>
      <c r="L7171" s="0" t="n">
        <v>267</v>
      </c>
      <c r="M7171" s="0" t="n">
        <v>3</v>
      </c>
      <c r="N7171" s="0" t="n">
        <v>61100</v>
      </c>
      <c r="O7171" s="0" t="n">
        <v>1120</v>
      </c>
      <c r="P7171" s="346" t="n">
        <v>36</v>
      </c>
      <c r="Q7171" s="346" t="str">
        <f aca="false">N7171&amp;" "&amp;O7171</f>
        <v>61100 1120</v>
      </c>
      <c r="R7171" s="346" t="str">
        <f aca="false">N7171&amp;" "&amp;M7171&amp;" "&amp;O7171</f>
        <v>61100 3 1120</v>
      </c>
    </row>
    <row r="7172" customFormat="false" ht="11.25" hidden="false" customHeight="true" outlineLevel="0" collapsed="false">
      <c r="K7172" s="0" t="n">
        <v>2015</v>
      </c>
      <c r="L7172" s="0" t="n">
        <v>268</v>
      </c>
      <c r="M7172" s="0" t="n">
        <v>3</v>
      </c>
      <c r="N7172" s="0" t="n">
        <v>61100</v>
      </c>
      <c r="O7172" s="0" t="n">
        <v>1120</v>
      </c>
      <c r="P7172" s="346" t="n">
        <v>5</v>
      </c>
      <c r="Q7172" s="346" t="str">
        <f aca="false">N7172&amp;" "&amp;O7172</f>
        <v>61100 1120</v>
      </c>
      <c r="R7172" s="346" t="str">
        <f aca="false">N7172&amp;" "&amp;M7172&amp;" "&amp;O7172</f>
        <v>61100 3 1120</v>
      </c>
    </row>
    <row r="7173" customFormat="false" ht="11.25" hidden="false" customHeight="true" outlineLevel="0" collapsed="false">
      <c r="K7173" s="0" t="n">
        <v>2015</v>
      </c>
      <c r="L7173" s="0" t="n">
        <v>268</v>
      </c>
      <c r="M7173" s="0" t="n">
        <v>9</v>
      </c>
      <c r="N7173" s="0" t="n">
        <v>62100</v>
      </c>
      <c r="O7173" s="0" t="n">
        <v>1110</v>
      </c>
      <c r="P7173" s="346" t="n">
        <v>1</v>
      </c>
      <c r="Q7173" s="346" t="str">
        <f aca="false">N7173&amp;" "&amp;O7173</f>
        <v>62100 1110</v>
      </c>
      <c r="R7173" s="346" t="str">
        <f aca="false">N7173&amp;" "&amp;M7173&amp;" "&amp;O7173</f>
        <v>62100 9 1110</v>
      </c>
    </row>
    <row r="7174" customFormat="false" ht="11.25" hidden="false" customHeight="true" outlineLevel="0" collapsed="false">
      <c r="K7174" s="0" t="n">
        <v>2015</v>
      </c>
      <c r="L7174" s="0" t="n">
        <v>268</v>
      </c>
      <c r="M7174" s="0" t="n">
        <v>9</v>
      </c>
      <c r="N7174" s="0" t="n">
        <v>62100</v>
      </c>
      <c r="O7174" s="0" t="n">
        <v>1150</v>
      </c>
      <c r="P7174" s="346" t="n">
        <v>1</v>
      </c>
      <c r="Q7174" s="346" t="str">
        <f aca="false">N7174&amp;" "&amp;O7174</f>
        <v>62100 1150</v>
      </c>
      <c r="R7174" s="346" t="str">
        <f aca="false">N7174&amp;" "&amp;M7174&amp;" "&amp;O7174</f>
        <v>62100 9 1150</v>
      </c>
    </row>
    <row r="7175" customFormat="false" ht="11.25" hidden="false" customHeight="true" outlineLevel="0" collapsed="false">
      <c r="K7175" s="0" t="n">
        <v>2015</v>
      </c>
      <c r="L7175" s="0" t="n">
        <v>269</v>
      </c>
      <c r="M7175" s="0" t="n">
        <v>3</v>
      </c>
      <c r="N7175" s="0" t="n">
        <v>61100</v>
      </c>
      <c r="O7175" s="0" t="n">
        <v>1120</v>
      </c>
      <c r="P7175" s="346" t="n">
        <v>15</v>
      </c>
      <c r="Q7175" s="346" t="str">
        <f aca="false">N7175&amp;" "&amp;O7175</f>
        <v>61100 1120</v>
      </c>
      <c r="R7175" s="346" t="str">
        <f aca="false">N7175&amp;" "&amp;M7175&amp;" "&amp;O7175</f>
        <v>61100 3 1120</v>
      </c>
    </row>
    <row r="7176" customFormat="false" ht="11.25" hidden="false" customHeight="true" outlineLevel="0" collapsed="false">
      <c r="K7176" s="0" t="n">
        <v>2015</v>
      </c>
      <c r="L7176" s="0" t="n">
        <v>269</v>
      </c>
      <c r="M7176" s="0" t="n">
        <v>3</v>
      </c>
      <c r="N7176" s="0" t="n">
        <v>61100</v>
      </c>
      <c r="O7176" s="0" t="n">
        <v>1520</v>
      </c>
      <c r="P7176" s="346" t="n">
        <v>0.5</v>
      </c>
      <c r="Q7176" s="346" t="str">
        <f aca="false">N7176&amp;" "&amp;O7176</f>
        <v>61100 1520</v>
      </c>
      <c r="R7176" s="346" t="str">
        <f aca="false">N7176&amp;" "&amp;M7176&amp;" "&amp;O7176</f>
        <v>61100 3 1520</v>
      </c>
    </row>
    <row r="7177" customFormat="false" ht="11.25" hidden="false" customHeight="true" outlineLevel="0" collapsed="false">
      <c r="K7177" s="0" t="n">
        <v>2015</v>
      </c>
      <c r="L7177" s="0" t="n">
        <v>269</v>
      </c>
      <c r="M7177" s="0" t="n">
        <v>3</v>
      </c>
      <c r="N7177" s="0" t="n">
        <v>61310</v>
      </c>
      <c r="O7177" s="0" t="n">
        <v>1110</v>
      </c>
      <c r="P7177" s="346" t="n">
        <v>1</v>
      </c>
      <c r="Q7177" s="346" t="str">
        <f aca="false">N7177&amp;" "&amp;O7177</f>
        <v>61310 1110</v>
      </c>
      <c r="R7177" s="346" t="str">
        <f aca="false">N7177&amp;" "&amp;M7177&amp;" "&amp;O7177</f>
        <v>61310 3 1110</v>
      </c>
    </row>
    <row r="7178" customFormat="false" ht="11.25" hidden="false" customHeight="true" outlineLevel="0" collapsed="false">
      <c r="K7178" s="0" t="n">
        <v>2015</v>
      </c>
      <c r="L7178" s="0" t="n">
        <v>269</v>
      </c>
      <c r="M7178" s="0" t="n">
        <v>3</v>
      </c>
      <c r="N7178" s="0" t="n">
        <v>61310</v>
      </c>
      <c r="O7178" s="0" t="n">
        <v>1150</v>
      </c>
      <c r="P7178" s="346" t="n">
        <v>4</v>
      </c>
      <c r="Q7178" s="346" t="str">
        <f aca="false">N7178&amp;" "&amp;O7178</f>
        <v>61310 1150</v>
      </c>
      <c r="R7178" s="346" t="str">
        <f aca="false">N7178&amp;" "&amp;M7178&amp;" "&amp;O7178</f>
        <v>61310 3 1150</v>
      </c>
    </row>
    <row r="7179" customFormat="false" ht="11.25" hidden="false" customHeight="true" outlineLevel="0" collapsed="false">
      <c r="K7179" s="0" t="n">
        <v>2015</v>
      </c>
      <c r="L7179" s="0" t="n">
        <v>270</v>
      </c>
      <c r="M7179" s="0" t="n">
        <v>3</v>
      </c>
      <c r="N7179" s="0" t="n">
        <v>61100</v>
      </c>
      <c r="O7179" s="0" t="n">
        <v>1120</v>
      </c>
      <c r="P7179" s="346" t="n">
        <v>28.75</v>
      </c>
      <c r="Q7179" s="346" t="str">
        <f aca="false">N7179&amp;" "&amp;O7179</f>
        <v>61100 1120</v>
      </c>
      <c r="R7179" s="346" t="str">
        <f aca="false">N7179&amp;" "&amp;M7179&amp;" "&amp;O7179</f>
        <v>61100 3 1120</v>
      </c>
    </row>
    <row r="7180" customFormat="false" ht="11.25" hidden="false" customHeight="true" outlineLevel="0" collapsed="false">
      <c r="K7180" s="0" t="n">
        <v>2015</v>
      </c>
      <c r="L7180" s="0" t="n">
        <v>270</v>
      </c>
      <c r="M7180" s="0" t="n">
        <v>3</v>
      </c>
      <c r="N7180" s="0" t="n">
        <v>61100</v>
      </c>
      <c r="O7180" s="0" t="n">
        <v>1520</v>
      </c>
      <c r="P7180" s="346" t="n">
        <v>0.29</v>
      </c>
      <c r="Q7180" s="346" t="str">
        <f aca="false">N7180&amp;" "&amp;O7180</f>
        <v>61100 1520</v>
      </c>
      <c r="R7180" s="346" t="str">
        <f aca="false">N7180&amp;" "&amp;M7180&amp;" "&amp;O7180</f>
        <v>61100 3 1520</v>
      </c>
    </row>
    <row r="7181" customFormat="false" ht="11.25" hidden="false" customHeight="true" outlineLevel="0" collapsed="false">
      <c r="K7181" s="0" t="n">
        <v>2015</v>
      </c>
      <c r="L7181" s="0" t="n">
        <v>270</v>
      </c>
      <c r="M7181" s="0" t="n">
        <v>3</v>
      </c>
      <c r="N7181" s="0" t="n">
        <v>61310</v>
      </c>
      <c r="O7181" s="0" t="n">
        <v>1110</v>
      </c>
      <c r="P7181" s="346" t="n">
        <v>1</v>
      </c>
      <c r="Q7181" s="346" t="str">
        <f aca="false">N7181&amp;" "&amp;O7181</f>
        <v>61310 1110</v>
      </c>
      <c r="R7181" s="346" t="str">
        <f aca="false">N7181&amp;" "&amp;M7181&amp;" "&amp;O7181</f>
        <v>61310 3 1110</v>
      </c>
    </row>
    <row r="7182" customFormat="false" ht="11.25" hidden="false" customHeight="true" outlineLevel="0" collapsed="false">
      <c r="K7182" s="0" t="n">
        <v>2015</v>
      </c>
      <c r="L7182" s="0" t="n">
        <v>270</v>
      </c>
      <c r="M7182" s="0" t="n">
        <v>3</v>
      </c>
      <c r="N7182" s="0" t="n">
        <v>61310</v>
      </c>
      <c r="O7182" s="0" t="n">
        <v>1150</v>
      </c>
      <c r="P7182" s="346" t="n">
        <v>1</v>
      </c>
      <c r="Q7182" s="346" t="str">
        <f aca="false">N7182&amp;" "&amp;O7182</f>
        <v>61310 1150</v>
      </c>
      <c r="R7182" s="346" t="str">
        <f aca="false">N7182&amp;" "&amp;M7182&amp;" "&amp;O7182</f>
        <v>61310 3 1150</v>
      </c>
    </row>
    <row r="7183" customFormat="false" ht="11.25" hidden="false" customHeight="true" outlineLevel="0" collapsed="false">
      <c r="K7183" s="0" t="n">
        <v>2015</v>
      </c>
      <c r="L7183" s="0" t="n">
        <v>270</v>
      </c>
      <c r="M7183" s="0" t="n">
        <v>9</v>
      </c>
      <c r="N7183" s="0" t="n">
        <v>63000</v>
      </c>
      <c r="O7183" s="0" t="n">
        <v>1170</v>
      </c>
      <c r="P7183" s="346" t="n">
        <v>1</v>
      </c>
      <c r="Q7183" s="346" t="str">
        <f aca="false">N7183&amp;" "&amp;O7183</f>
        <v>63000 1170</v>
      </c>
      <c r="R7183" s="346" t="str">
        <f aca="false">N7183&amp;" "&amp;M7183&amp;" "&amp;O7183</f>
        <v>63000 9 1170</v>
      </c>
    </row>
    <row r="7184" customFormat="false" ht="11.25" hidden="false" customHeight="true" outlineLevel="0" collapsed="false">
      <c r="K7184" s="0" t="n">
        <v>2015</v>
      </c>
      <c r="L7184" s="0" t="n">
        <v>270</v>
      </c>
      <c r="M7184" s="0" t="n">
        <v>9</v>
      </c>
      <c r="N7184" s="0" t="n">
        <v>68000</v>
      </c>
      <c r="O7184" s="0" t="n">
        <v>1141</v>
      </c>
      <c r="P7184" s="346" t="n">
        <v>1</v>
      </c>
      <c r="Q7184" s="346" t="str">
        <f aca="false">N7184&amp;" "&amp;O7184</f>
        <v>68000 1141</v>
      </c>
      <c r="R7184" s="346" t="str">
        <f aca="false">N7184&amp;" "&amp;M7184&amp;" "&amp;O7184</f>
        <v>68000 9 1141</v>
      </c>
    </row>
    <row r="7185" customFormat="false" ht="11.25" hidden="false" customHeight="true" outlineLevel="0" collapsed="false">
      <c r="K7185" s="0" t="n">
        <v>2015</v>
      </c>
      <c r="L7185" s="0" t="n">
        <v>272</v>
      </c>
      <c r="M7185" s="0" t="n">
        <v>3</v>
      </c>
      <c r="N7185" s="0" t="n">
        <v>61100</v>
      </c>
      <c r="O7185" s="0" t="n">
        <v>1120</v>
      </c>
      <c r="P7185" s="346" t="n">
        <v>113.58</v>
      </c>
      <c r="Q7185" s="346" t="str">
        <f aca="false">N7185&amp;" "&amp;O7185</f>
        <v>61100 1120</v>
      </c>
      <c r="R7185" s="346" t="str">
        <f aca="false">N7185&amp;" "&amp;M7185&amp;" "&amp;O7185</f>
        <v>61100 3 1120</v>
      </c>
    </row>
    <row r="7186" customFormat="false" ht="11.25" hidden="false" customHeight="true" outlineLevel="0" collapsed="false">
      <c r="K7186" s="0" t="n">
        <v>2015</v>
      </c>
      <c r="L7186" s="0" t="n">
        <v>272</v>
      </c>
      <c r="M7186" s="0" t="n">
        <v>3</v>
      </c>
      <c r="N7186" s="0" t="n">
        <v>61100</v>
      </c>
      <c r="O7186" s="0" t="n">
        <v>1151</v>
      </c>
      <c r="P7186" s="346" t="n">
        <v>3.58</v>
      </c>
      <c r="Q7186" s="346" t="str">
        <f aca="false">N7186&amp;" "&amp;O7186</f>
        <v>61100 1151</v>
      </c>
      <c r="R7186" s="346" t="str">
        <f aca="false">N7186&amp;" "&amp;M7186&amp;" "&amp;O7186</f>
        <v>61100 3 1151</v>
      </c>
    </row>
    <row r="7187" customFormat="false" ht="11.25" hidden="false" customHeight="true" outlineLevel="0" collapsed="false">
      <c r="K7187" s="0" t="n">
        <v>2015</v>
      </c>
      <c r="L7187" s="0" t="n">
        <v>272</v>
      </c>
      <c r="M7187" s="0" t="n">
        <v>3</v>
      </c>
      <c r="N7187" s="0" t="n">
        <v>61100</v>
      </c>
      <c r="O7187" s="0" t="n">
        <v>1520</v>
      </c>
      <c r="P7187" s="346" t="n">
        <v>8.34</v>
      </c>
      <c r="Q7187" s="346" t="str">
        <f aca="false">N7187&amp;" "&amp;O7187</f>
        <v>61100 1520</v>
      </c>
      <c r="R7187" s="346" t="str">
        <f aca="false">N7187&amp;" "&amp;M7187&amp;" "&amp;O7187</f>
        <v>61100 3 1520</v>
      </c>
    </row>
    <row r="7188" customFormat="false" ht="11.25" hidden="false" customHeight="true" outlineLevel="0" collapsed="false">
      <c r="K7188" s="0" t="n">
        <v>2015</v>
      </c>
      <c r="L7188" s="0" t="n">
        <v>272</v>
      </c>
      <c r="M7188" s="0" t="n">
        <v>3</v>
      </c>
      <c r="N7188" s="0" t="n">
        <v>61210</v>
      </c>
      <c r="O7188" s="0" t="n">
        <v>1120</v>
      </c>
      <c r="P7188" s="346" t="n">
        <v>9.51</v>
      </c>
      <c r="Q7188" s="346" t="str">
        <f aca="false">N7188&amp;" "&amp;O7188</f>
        <v>61210 1120</v>
      </c>
      <c r="R7188" s="346" t="str">
        <f aca="false">N7188&amp;" "&amp;M7188&amp;" "&amp;O7188</f>
        <v>61210 3 1120</v>
      </c>
    </row>
    <row r="7189" customFormat="false" ht="11.25" hidden="false" customHeight="true" outlineLevel="0" collapsed="false">
      <c r="K7189" s="0" t="n">
        <v>2015</v>
      </c>
      <c r="L7189" s="0" t="n">
        <v>272</v>
      </c>
      <c r="M7189" s="0" t="n">
        <v>3</v>
      </c>
      <c r="N7189" s="0" t="n">
        <v>61210</v>
      </c>
      <c r="O7189" s="0" t="n">
        <v>1140</v>
      </c>
      <c r="P7189" s="346" t="n">
        <v>1</v>
      </c>
      <c r="Q7189" s="346" t="str">
        <f aca="false">N7189&amp;" "&amp;O7189</f>
        <v>61210 1140</v>
      </c>
      <c r="R7189" s="346" t="str">
        <f aca="false">N7189&amp;" "&amp;M7189&amp;" "&amp;O7189</f>
        <v>61210 3 1140</v>
      </c>
    </row>
    <row r="7190" customFormat="false" ht="11.25" hidden="false" customHeight="true" outlineLevel="0" collapsed="false">
      <c r="K7190" s="0" t="n">
        <v>2015</v>
      </c>
      <c r="L7190" s="0" t="n">
        <v>272</v>
      </c>
      <c r="M7190" s="0" t="n">
        <v>3</v>
      </c>
      <c r="N7190" s="0" t="n">
        <v>61210</v>
      </c>
      <c r="O7190" s="0" t="n">
        <v>1150</v>
      </c>
      <c r="P7190" s="346" t="n">
        <v>1.59</v>
      </c>
      <c r="Q7190" s="346" t="str">
        <f aca="false">N7190&amp;" "&amp;O7190</f>
        <v>61210 1150</v>
      </c>
      <c r="R7190" s="346" t="str">
        <f aca="false">N7190&amp;" "&amp;M7190&amp;" "&amp;O7190</f>
        <v>61210 3 1150</v>
      </c>
    </row>
    <row r="7191" customFormat="false" ht="11.25" hidden="false" customHeight="true" outlineLevel="0" collapsed="false">
      <c r="K7191" s="0" t="n">
        <v>2015</v>
      </c>
      <c r="L7191" s="0" t="n">
        <v>272</v>
      </c>
      <c r="M7191" s="0" t="n">
        <v>3</v>
      </c>
      <c r="N7191" s="0" t="n">
        <v>61310</v>
      </c>
      <c r="O7191" s="0" t="n">
        <v>1110</v>
      </c>
      <c r="P7191" s="346" t="n">
        <v>1</v>
      </c>
      <c r="Q7191" s="346" t="str">
        <f aca="false">N7191&amp;" "&amp;O7191</f>
        <v>61310 1110</v>
      </c>
      <c r="R7191" s="346" t="str">
        <f aca="false">N7191&amp;" "&amp;M7191&amp;" "&amp;O7191</f>
        <v>61310 3 1110</v>
      </c>
    </row>
    <row r="7192" customFormat="false" ht="11.25" hidden="false" customHeight="true" outlineLevel="0" collapsed="false">
      <c r="K7192" s="0" t="n">
        <v>2015</v>
      </c>
      <c r="L7192" s="0" t="n">
        <v>272</v>
      </c>
      <c r="M7192" s="0" t="n">
        <v>3</v>
      </c>
      <c r="N7192" s="0" t="n">
        <v>61310</v>
      </c>
      <c r="O7192" s="0" t="n">
        <v>1140</v>
      </c>
      <c r="P7192" s="346" t="n">
        <v>1</v>
      </c>
      <c r="Q7192" s="346" t="str">
        <f aca="false">N7192&amp;" "&amp;O7192</f>
        <v>61310 1140</v>
      </c>
      <c r="R7192" s="346" t="str">
        <f aca="false">N7192&amp;" "&amp;M7192&amp;" "&amp;O7192</f>
        <v>61310 3 1140</v>
      </c>
    </row>
    <row r="7193" customFormat="false" ht="11.25" hidden="false" customHeight="true" outlineLevel="0" collapsed="false">
      <c r="K7193" s="0" t="n">
        <v>2015</v>
      </c>
      <c r="L7193" s="0" t="n">
        <v>272</v>
      </c>
      <c r="M7193" s="0" t="n">
        <v>3</v>
      </c>
      <c r="N7193" s="0" t="n">
        <v>61310</v>
      </c>
      <c r="O7193" s="0" t="n">
        <v>1150</v>
      </c>
      <c r="P7193" s="346" t="n">
        <v>2.56</v>
      </c>
      <c r="Q7193" s="346" t="str">
        <f aca="false">N7193&amp;" "&amp;O7193</f>
        <v>61310 1150</v>
      </c>
      <c r="R7193" s="346" t="str">
        <f aca="false">N7193&amp;" "&amp;M7193&amp;" "&amp;O7193</f>
        <v>61310 3 1150</v>
      </c>
    </row>
    <row r="7194" customFormat="false" ht="11.25" hidden="false" customHeight="true" outlineLevel="0" collapsed="false">
      <c r="K7194" s="0" t="n">
        <v>2015</v>
      </c>
      <c r="L7194" s="0" t="n">
        <v>272</v>
      </c>
      <c r="M7194" s="0" t="n">
        <v>3</v>
      </c>
      <c r="N7194" s="0" t="n">
        <v>61320</v>
      </c>
      <c r="O7194" s="0" t="n">
        <v>1122</v>
      </c>
      <c r="P7194" s="346" t="n">
        <v>2</v>
      </c>
      <c r="Q7194" s="346" t="str">
        <f aca="false">N7194&amp;" "&amp;O7194</f>
        <v>61320 1122</v>
      </c>
      <c r="R7194" s="346" t="str">
        <f aca="false">N7194&amp;" "&amp;M7194&amp;" "&amp;O7194</f>
        <v>61320 3 1122</v>
      </c>
    </row>
    <row r="7195" customFormat="false" ht="11.25" hidden="false" customHeight="true" outlineLevel="0" collapsed="false">
      <c r="K7195" s="0" t="n">
        <v>2015</v>
      </c>
      <c r="L7195" s="0" t="n">
        <v>272</v>
      </c>
      <c r="M7195" s="0" t="n">
        <v>3</v>
      </c>
      <c r="N7195" s="0" t="n">
        <v>61410</v>
      </c>
      <c r="O7195" s="0" t="n">
        <v>1126</v>
      </c>
      <c r="P7195" s="346" t="n">
        <v>1</v>
      </c>
      <c r="Q7195" s="346" t="str">
        <f aca="false">N7195&amp;" "&amp;O7195</f>
        <v>61410 1126</v>
      </c>
      <c r="R7195" s="346" t="str">
        <f aca="false">N7195&amp;" "&amp;M7195&amp;" "&amp;O7195</f>
        <v>61410 3 1126</v>
      </c>
    </row>
    <row r="7196" customFormat="false" ht="11.25" hidden="false" customHeight="true" outlineLevel="0" collapsed="false">
      <c r="K7196" s="0" t="n">
        <v>2015</v>
      </c>
      <c r="L7196" s="0" t="n">
        <v>272</v>
      </c>
      <c r="M7196" s="0" t="n">
        <v>3</v>
      </c>
      <c r="N7196" s="0" t="n">
        <v>61410</v>
      </c>
      <c r="O7196" s="0" t="n">
        <v>1127</v>
      </c>
      <c r="P7196" s="346" t="n">
        <v>3</v>
      </c>
      <c r="Q7196" s="346" t="str">
        <f aca="false">N7196&amp;" "&amp;O7196</f>
        <v>61410 1127</v>
      </c>
      <c r="R7196" s="346" t="str">
        <f aca="false">N7196&amp;" "&amp;M7196&amp;" "&amp;O7196</f>
        <v>61410 3 1127</v>
      </c>
    </row>
    <row r="7197" customFormat="false" ht="11.25" hidden="false" customHeight="true" outlineLevel="0" collapsed="false">
      <c r="K7197" s="0" t="n">
        <v>2015</v>
      </c>
      <c r="L7197" s="0" t="n">
        <v>272</v>
      </c>
      <c r="M7197" s="0" t="n">
        <v>3</v>
      </c>
      <c r="N7197" s="0" t="n">
        <v>61410</v>
      </c>
      <c r="O7197" s="0" t="n">
        <v>1140</v>
      </c>
      <c r="P7197" s="346" t="n">
        <v>1</v>
      </c>
      <c r="Q7197" s="346" t="str">
        <f aca="false">N7197&amp;" "&amp;O7197</f>
        <v>61410 1140</v>
      </c>
      <c r="R7197" s="346" t="str">
        <f aca="false">N7197&amp;" "&amp;M7197&amp;" "&amp;O7197</f>
        <v>61410 3 1140</v>
      </c>
    </row>
    <row r="7198" customFormat="false" ht="11.25" hidden="false" customHeight="true" outlineLevel="0" collapsed="false">
      <c r="K7198" s="0" t="n">
        <v>2015</v>
      </c>
      <c r="L7198" s="0" t="n">
        <v>272</v>
      </c>
      <c r="M7198" s="0" t="n">
        <v>3</v>
      </c>
      <c r="N7198" s="0" t="n">
        <v>61410</v>
      </c>
      <c r="O7198" s="0" t="n">
        <v>1150</v>
      </c>
      <c r="P7198" s="346" t="n">
        <v>6.68</v>
      </c>
      <c r="Q7198" s="346" t="str">
        <f aca="false">N7198&amp;" "&amp;O7198</f>
        <v>61410 1150</v>
      </c>
      <c r="R7198" s="346" t="str">
        <f aca="false">N7198&amp;" "&amp;M7198&amp;" "&amp;O7198</f>
        <v>61410 3 1150</v>
      </c>
    </row>
    <row r="7199" customFormat="false" ht="11.25" hidden="false" customHeight="true" outlineLevel="0" collapsed="false">
      <c r="K7199" s="0" t="n">
        <v>2015</v>
      </c>
      <c r="L7199" s="0" t="n">
        <v>272</v>
      </c>
      <c r="M7199" s="0" t="n">
        <v>9</v>
      </c>
      <c r="N7199" s="0" t="n">
        <v>62200</v>
      </c>
      <c r="O7199" s="0" t="n">
        <v>1130</v>
      </c>
      <c r="P7199" s="346" t="n">
        <v>1</v>
      </c>
      <c r="Q7199" s="346" t="str">
        <f aca="false">N7199&amp;" "&amp;O7199</f>
        <v>62200 1130</v>
      </c>
      <c r="R7199" s="346" t="str">
        <f aca="false">N7199&amp;" "&amp;M7199&amp;" "&amp;O7199</f>
        <v>62200 9 1130</v>
      </c>
    </row>
    <row r="7200" customFormat="false" ht="11.25" hidden="false" customHeight="true" outlineLevel="0" collapsed="false">
      <c r="K7200" s="0" t="n">
        <v>2015</v>
      </c>
      <c r="L7200" s="0" t="n">
        <v>272</v>
      </c>
      <c r="M7200" s="0" t="n">
        <v>9</v>
      </c>
      <c r="N7200" s="0" t="n">
        <v>62200</v>
      </c>
      <c r="O7200" s="0" t="n">
        <v>1140</v>
      </c>
      <c r="P7200" s="346" t="n">
        <v>2</v>
      </c>
      <c r="Q7200" s="346" t="str">
        <f aca="false">N7200&amp;" "&amp;O7200</f>
        <v>62200 1140</v>
      </c>
      <c r="R7200" s="346" t="str">
        <f aca="false">N7200&amp;" "&amp;M7200&amp;" "&amp;O7200</f>
        <v>62200 9 1140</v>
      </c>
    </row>
    <row r="7201" customFormat="false" ht="11.25" hidden="false" customHeight="true" outlineLevel="0" collapsed="false">
      <c r="K7201" s="0" t="n">
        <v>2015</v>
      </c>
      <c r="L7201" s="0" t="n">
        <v>272</v>
      </c>
      <c r="M7201" s="0" t="n">
        <v>9</v>
      </c>
      <c r="N7201" s="0" t="n">
        <v>63000</v>
      </c>
      <c r="O7201" s="0" t="n">
        <v>1170</v>
      </c>
      <c r="P7201" s="346" t="n">
        <v>2</v>
      </c>
      <c r="Q7201" s="346" t="str">
        <f aca="false">N7201&amp;" "&amp;O7201</f>
        <v>63000 1170</v>
      </c>
      <c r="R7201" s="346" t="str">
        <f aca="false">N7201&amp;" "&amp;M7201&amp;" "&amp;O7201</f>
        <v>63000 9 1170</v>
      </c>
    </row>
    <row r="7202" customFormat="false" ht="11.25" hidden="false" customHeight="true" outlineLevel="0" collapsed="false">
      <c r="K7202" s="0" t="n">
        <v>2015</v>
      </c>
      <c r="L7202" s="0" t="n">
        <v>272</v>
      </c>
      <c r="M7202" s="0" t="n">
        <v>9</v>
      </c>
      <c r="N7202" s="0" t="n">
        <v>64000</v>
      </c>
      <c r="O7202" s="0" t="n">
        <v>1190</v>
      </c>
      <c r="P7202" s="346" t="n">
        <v>17.76</v>
      </c>
      <c r="Q7202" s="346" t="str">
        <f aca="false">N7202&amp;" "&amp;O7202</f>
        <v>64000 1190</v>
      </c>
      <c r="R7202" s="346" t="str">
        <f aca="false">N7202&amp;" "&amp;M7202&amp;" "&amp;O7202</f>
        <v>64000 9 1190</v>
      </c>
    </row>
    <row r="7203" customFormat="false" ht="11.25" hidden="false" customHeight="true" outlineLevel="0" collapsed="false">
      <c r="K7203" s="0" t="n">
        <v>2015</v>
      </c>
      <c r="L7203" s="0" t="n">
        <v>272</v>
      </c>
      <c r="M7203" s="0" t="n">
        <v>9</v>
      </c>
      <c r="N7203" s="0" t="n">
        <v>68000</v>
      </c>
      <c r="O7203" s="0" t="n">
        <v>1120</v>
      </c>
      <c r="P7203" s="346" t="n">
        <v>1</v>
      </c>
      <c r="Q7203" s="346" t="str">
        <f aca="false">N7203&amp;" "&amp;O7203</f>
        <v>68000 1120</v>
      </c>
      <c r="R7203" s="346" t="str">
        <f aca="false">N7203&amp;" "&amp;M7203&amp;" "&amp;O7203</f>
        <v>68000 9 1120</v>
      </c>
    </row>
    <row r="7204" customFormat="false" ht="11.25" hidden="false" customHeight="true" outlineLevel="0" collapsed="false">
      <c r="K7204" s="0" t="n">
        <v>2015</v>
      </c>
      <c r="L7204" s="0" t="n">
        <v>273</v>
      </c>
      <c r="M7204" s="0" t="n">
        <v>3</v>
      </c>
      <c r="N7204" s="0" t="n">
        <v>61100</v>
      </c>
      <c r="O7204" s="0" t="n">
        <v>1120</v>
      </c>
      <c r="P7204" s="346" t="n">
        <v>4.25</v>
      </c>
      <c r="Q7204" s="346" t="str">
        <f aca="false">N7204&amp;" "&amp;O7204</f>
        <v>61100 1120</v>
      </c>
      <c r="R7204" s="346" t="str">
        <f aca="false">N7204&amp;" "&amp;M7204&amp;" "&amp;O7204</f>
        <v>61100 3 1120</v>
      </c>
    </row>
    <row r="7205" customFormat="false" ht="11.25" hidden="false" customHeight="true" outlineLevel="0" collapsed="false">
      <c r="K7205" s="0" t="n">
        <v>2015</v>
      </c>
      <c r="L7205" s="0" t="n">
        <v>273</v>
      </c>
      <c r="M7205" s="0" t="n">
        <v>3</v>
      </c>
      <c r="N7205" s="0" t="n">
        <v>61310</v>
      </c>
      <c r="O7205" s="0" t="n">
        <v>1110</v>
      </c>
      <c r="P7205" s="346" t="n">
        <v>1</v>
      </c>
      <c r="Q7205" s="346" t="str">
        <f aca="false">N7205&amp;" "&amp;O7205</f>
        <v>61310 1110</v>
      </c>
      <c r="R7205" s="346" t="str">
        <f aca="false">N7205&amp;" "&amp;M7205&amp;" "&amp;O7205</f>
        <v>61310 3 1110</v>
      </c>
    </row>
    <row r="7206" customFormat="false" ht="11.25" hidden="false" customHeight="true" outlineLevel="0" collapsed="false">
      <c r="K7206" s="0" t="n">
        <v>2015</v>
      </c>
      <c r="L7206" s="0" t="n">
        <v>273</v>
      </c>
      <c r="M7206" s="0" t="n">
        <v>3</v>
      </c>
      <c r="N7206" s="0" t="n">
        <v>61310</v>
      </c>
      <c r="O7206" s="0" t="n">
        <v>1150</v>
      </c>
      <c r="P7206" s="346" t="n">
        <v>0.35</v>
      </c>
      <c r="Q7206" s="346" t="str">
        <f aca="false">N7206&amp;" "&amp;O7206</f>
        <v>61310 1150</v>
      </c>
      <c r="R7206" s="346" t="str">
        <f aca="false">N7206&amp;" "&amp;M7206&amp;" "&amp;O7206</f>
        <v>61310 3 1150</v>
      </c>
    </row>
    <row r="7207" customFormat="false" ht="11.25" hidden="false" customHeight="true" outlineLevel="0" collapsed="false">
      <c r="K7207" s="0" t="n">
        <v>2015</v>
      </c>
      <c r="L7207" s="0" t="n">
        <v>274</v>
      </c>
      <c r="M7207" s="0" t="n">
        <v>9</v>
      </c>
      <c r="N7207" s="0" t="n">
        <v>62100</v>
      </c>
      <c r="O7207" s="0" t="n">
        <v>1110</v>
      </c>
      <c r="P7207" s="346" t="n">
        <v>0.5</v>
      </c>
      <c r="Q7207" s="346" t="str">
        <f aca="false">N7207&amp;" "&amp;O7207</f>
        <v>62100 1110</v>
      </c>
      <c r="R7207" s="346" t="str">
        <f aca="false">N7207&amp;" "&amp;M7207&amp;" "&amp;O7207</f>
        <v>62100 9 1110</v>
      </c>
    </row>
    <row r="7208" customFormat="false" ht="11.25" hidden="false" customHeight="true" outlineLevel="0" collapsed="false">
      <c r="K7208" s="0" t="n">
        <v>2015</v>
      </c>
      <c r="L7208" s="0" t="n">
        <v>275</v>
      </c>
      <c r="M7208" s="0" t="n">
        <v>3</v>
      </c>
      <c r="N7208" s="0" t="n">
        <v>61100</v>
      </c>
      <c r="O7208" s="0" t="n">
        <v>1120</v>
      </c>
      <c r="P7208" s="346" t="n">
        <v>4</v>
      </c>
      <c r="Q7208" s="346" t="str">
        <f aca="false">N7208&amp;" "&amp;O7208</f>
        <v>61100 1120</v>
      </c>
      <c r="R7208" s="346" t="str">
        <f aca="false">N7208&amp;" "&amp;M7208&amp;" "&amp;O7208</f>
        <v>61100 3 1120</v>
      </c>
    </row>
    <row r="7209" customFormat="false" ht="11.25" hidden="false" customHeight="true" outlineLevel="0" collapsed="false">
      <c r="K7209" s="0" t="n">
        <v>2015</v>
      </c>
      <c r="L7209" s="0" t="n">
        <v>275</v>
      </c>
      <c r="M7209" s="0" t="n">
        <v>3</v>
      </c>
      <c r="N7209" s="0" t="n">
        <v>61100</v>
      </c>
      <c r="O7209" s="0" t="n">
        <v>1520</v>
      </c>
      <c r="P7209" s="346" t="n">
        <v>0.3</v>
      </c>
      <c r="Q7209" s="346" t="str">
        <f aca="false">N7209&amp;" "&amp;O7209</f>
        <v>61100 1520</v>
      </c>
      <c r="R7209" s="346" t="str">
        <f aca="false">N7209&amp;" "&amp;M7209&amp;" "&amp;O7209</f>
        <v>61100 3 1520</v>
      </c>
    </row>
    <row r="7210" customFormat="false" ht="11.25" hidden="false" customHeight="true" outlineLevel="0" collapsed="false">
      <c r="K7210" s="0" t="n">
        <v>2015</v>
      </c>
      <c r="L7210" s="0" t="n">
        <v>275</v>
      </c>
      <c r="M7210" s="0" t="n">
        <v>3</v>
      </c>
      <c r="N7210" s="0" t="n">
        <v>61410</v>
      </c>
      <c r="O7210" s="0" t="n">
        <v>1126</v>
      </c>
      <c r="P7210" s="346" t="n">
        <v>0.95</v>
      </c>
      <c r="Q7210" s="346" t="str">
        <f aca="false">N7210&amp;" "&amp;O7210</f>
        <v>61410 1126</v>
      </c>
      <c r="R7210" s="346" t="str">
        <f aca="false">N7210&amp;" "&amp;M7210&amp;" "&amp;O7210</f>
        <v>61410 3 1126</v>
      </c>
    </row>
    <row r="7211" customFormat="false" ht="11.25" hidden="false" customHeight="true" outlineLevel="0" collapsed="false">
      <c r="K7211" s="0" t="n">
        <v>2015</v>
      </c>
      <c r="L7211" s="0" t="n">
        <v>275</v>
      </c>
      <c r="M7211" s="0" t="n">
        <v>3</v>
      </c>
      <c r="N7211" s="0" t="n">
        <v>61410</v>
      </c>
      <c r="O7211" s="0" t="n">
        <v>1150</v>
      </c>
      <c r="P7211" s="346" t="n">
        <v>0.72</v>
      </c>
      <c r="Q7211" s="346" t="str">
        <f aca="false">N7211&amp;" "&amp;O7211</f>
        <v>61410 1150</v>
      </c>
      <c r="R7211" s="346" t="str">
        <f aca="false">N7211&amp;" "&amp;M7211&amp;" "&amp;O7211</f>
        <v>61410 3 1150</v>
      </c>
    </row>
    <row r="7212" customFormat="false" ht="11.25" hidden="false" customHeight="true" outlineLevel="0" collapsed="false">
      <c r="K7212" s="0" t="n">
        <v>2015</v>
      </c>
      <c r="L7212" s="0" t="n">
        <v>276</v>
      </c>
      <c r="M7212" s="0" t="n">
        <v>3</v>
      </c>
      <c r="N7212" s="0" t="n">
        <v>61100</v>
      </c>
      <c r="O7212" s="0" t="n">
        <v>1120</v>
      </c>
      <c r="P7212" s="346" t="n">
        <v>10</v>
      </c>
      <c r="Q7212" s="346" t="str">
        <f aca="false">N7212&amp;" "&amp;O7212</f>
        <v>61100 1120</v>
      </c>
      <c r="R7212" s="346" t="str">
        <f aca="false">N7212&amp;" "&amp;M7212&amp;" "&amp;O7212</f>
        <v>61100 3 1120</v>
      </c>
    </row>
    <row r="7213" customFormat="false" ht="11.25" hidden="false" customHeight="true" outlineLevel="0" collapsed="false">
      <c r="K7213" s="0" t="n">
        <v>2015</v>
      </c>
      <c r="L7213" s="0" t="n">
        <v>276</v>
      </c>
      <c r="M7213" s="0" t="n">
        <v>3</v>
      </c>
      <c r="N7213" s="0" t="n">
        <v>61310</v>
      </c>
      <c r="O7213" s="0" t="n">
        <v>1110</v>
      </c>
      <c r="P7213" s="346" t="n">
        <v>1</v>
      </c>
      <c r="Q7213" s="346" t="str">
        <f aca="false">N7213&amp;" "&amp;O7213</f>
        <v>61310 1110</v>
      </c>
      <c r="R7213" s="346" t="str">
        <f aca="false">N7213&amp;" "&amp;M7213&amp;" "&amp;O7213</f>
        <v>61310 3 1110</v>
      </c>
    </row>
    <row r="7214" customFormat="false" ht="11.25" hidden="false" customHeight="true" outlineLevel="0" collapsed="false">
      <c r="K7214" s="0" t="n">
        <v>2015</v>
      </c>
      <c r="L7214" s="0" t="n">
        <v>276</v>
      </c>
      <c r="M7214" s="0" t="n">
        <v>3</v>
      </c>
      <c r="N7214" s="0" t="n">
        <v>61310</v>
      </c>
      <c r="O7214" s="0" t="n">
        <v>1150</v>
      </c>
      <c r="P7214" s="346" t="n">
        <v>1</v>
      </c>
      <c r="Q7214" s="346" t="str">
        <f aca="false">N7214&amp;" "&amp;O7214</f>
        <v>61310 1150</v>
      </c>
      <c r="R7214" s="346" t="str">
        <f aca="false">N7214&amp;" "&amp;M7214&amp;" "&amp;O7214</f>
        <v>61310 3 1150</v>
      </c>
    </row>
    <row r="7215" customFormat="false" ht="11.25" hidden="false" customHeight="true" outlineLevel="0" collapsed="false">
      <c r="K7215" s="0" t="n">
        <v>2015</v>
      </c>
      <c r="L7215" s="0" t="n">
        <v>276</v>
      </c>
      <c r="M7215" s="0" t="n">
        <v>9</v>
      </c>
      <c r="N7215" s="0" t="n">
        <v>68000</v>
      </c>
      <c r="O7215" s="0" t="n">
        <v>1133</v>
      </c>
      <c r="P7215" s="346" t="n">
        <v>1</v>
      </c>
      <c r="Q7215" s="346" t="str">
        <f aca="false">N7215&amp;" "&amp;O7215</f>
        <v>68000 1133</v>
      </c>
      <c r="R7215" s="346" t="str">
        <f aca="false">N7215&amp;" "&amp;M7215&amp;" "&amp;O7215</f>
        <v>68000 9 1133</v>
      </c>
    </row>
    <row r="7216" customFormat="false" ht="11.25" hidden="false" customHeight="true" outlineLevel="0" collapsed="false">
      <c r="K7216" s="0" t="n">
        <v>2015</v>
      </c>
      <c r="L7216" s="0" t="n">
        <v>277</v>
      </c>
      <c r="M7216" s="0" t="n">
        <v>3</v>
      </c>
      <c r="N7216" s="0" t="n">
        <v>61100</v>
      </c>
      <c r="O7216" s="0" t="n">
        <v>1120</v>
      </c>
      <c r="P7216" s="346" t="n">
        <v>8</v>
      </c>
      <c r="Q7216" s="346" t="str">
        <f aca="false">N7216&amp;" "&amp;O7216</f>
        <v>61100 1120</v>
      </c>
      <c r="R7216" s="346" t="str">
        <f aca="false">N7216&amp;" "&amp;M7216&amp;" "&amp;O7216</f>
        <v>61100 3 1120</v>
      </c>
    </row>
    <row r="7217" customFormat="false" ht="11.25" hidden="false" customHeight="true" outlineLevel="0" collapsed="false">
      <c r="K7217" s="0" t="n">
        <v>2015</v>
      </c>
      <c r="L7217" s="0" t="n">
        <v>277</v>
      </c>
      <c r="M7217" s="0" t="n">
        <v>3</v>
      </c>
      <c r="N7217" s="0" t="n">
        <v>61100</v>
      </c>
      <c r="O7217" s="0" t="n">
        <v>1520</v>
      </c>
      <c r="P7217" s="346" t="n">
        <v>0.2</v>
      </c>
      <c r="Q7217" s="346" t="str">
        <f aca="false">N7217&amp;" "&amp;O7217</f>
        <v>61100 1520</v>
      </c>
      <c r="R7217" s="346" t="str">
        <f aca="false">N7217&amp;" "&amp;M7217&amp;" "&amp;O7217</f>
        <v>61100 3 1520</v>
      </c>
    </row>
    <row r="7218" customFormat="false" ht="11.25" hidden="false" customHeight="true" outlineLevel="0" collapsed="false">
      <c r="K7218" s="0" t="n">
        <v>2015</v>
      </c>
      <c r="L7218" s="0" t="n">
        <v>277</v>
      </c>
      <c r="M7218" s="0" t="n">
        <v>3</v>
      </c>
      <c r="N7218" s="0" t="n">
        <v>61410</v>
      </c>
      <c r="O7218" s="0" t="n">
        <v>1126</v>
      </c>
      <c r="P7218" s="346" t="n">
        <v>1</v>
      </c>
      <c r="Q7218" s="346" t="str">
        <f aca="false">N7218&amp;" "&amp;O7218</f>
        <v>61410 1126</v>
      </c>
      <c r="R7218" s="346" t="str">
        <f aca="false">N7218&amp;" "&amp;M7218&amp;" "&amp;O7218</f>
        <v>61410 3 1126</v>
      </c>
    </row>
    <row r="7219" customFormat="false" ht="11.25" hidden="false" customHeight="true" outlineLevel="0" collapsed="false">
      <c r="K7219" s="0" t="n">
        <v>2015</v>
      </c>
      <c r="L7219" s="0" t="n">
        <v>277</v>
      </c>
      <c r="M7219" s="0" t="n">
        <v>3</v>
      </c>
      <c r="N7219" s="0" t="n">
        <v>61410</v>
      </c>
      <c r="O7219" s="0" t="n">
        <v>1140</v>
      </c>
      <c r="P7219" s="346" t="n">
        <v>1.43</v>
      </c>
      <c r="Q7219" s="346" t="str">
        <f aca="false">N7219&amp;" "&amp;O7219</f>
        <v>61410 1140</v>
      </c>
      <c r="R7219" s="346" t="str">
        <f aca="false">N7219&amp;" "&amp;M7219&amp;" "&amp;O7219</f>
        <v>61410 3 1140</v>
      </c>
    </row>
    <row r="7220" customFormat="false" ht="11.25" hidden="false" customHeight="true" outlineLevel="0" collapsed="false">
      <c r="K7220" s="0" t="n">
        <v>2015</v>
      </c>
      <c r="L7220" s="0" t="n">
        <v>278</v>
      </c>
      <c r="M7220" s="0" t="n">
        <v>3</v>
      </c>
      <c r="N7220" s="0" t="n">
        <v>61100</v>
      </c>
      <c r="O7220" s="0" t="n">
        <v>1120</v>
      </c>
      <c r="P7220" s="346" t="n">
        <v>5.67</v>
      </c>
      <c r="Q7220" s="346" t="str">
        <f aca="false">N7220&amp;" "&amp;O7220</f>
        <v>61100 1120</v>
      </c>
      <c r="R7220" s="346" t="str">
        <f aca="false">N7220&amp;" "&amp;M7220&amp;" "&amp;O7220</f>
        <v>61100 3 1120</v>
      </c>
    </row>
    <row r="7221" customFormat="false" ht="11.25" hidden="false" customHeight="true" outlineLevel="0" collapsed="false">
      <c r="K7221" s="0" t="n">
        <v>2015</v>
      </c>
      <c r="L7221" s="0" t="n">
        <v>278</v>
      </c>
      <c r="M7221" s="0" t="n">
        <v>3</v>
      </c>
      <c r="N7221" s="0" t="n">
        <v>61100</v>
      </c>
      <c r="O7221" s="0" t="n">
        <v>1520</v>
      </c>
      <c r="P7221" s="346" t="n">
        <v>0.5</v>
      </c>
      <c r="Q7221" s="346" t="str">
        <f aca="false">N7221&amp;" "&amp;O7221</f>
        <v>61100 1520</v>
      </c>
      <c r="R7221" s="346" t="str">
        <f aca="false">N7221&amp;" "&amp;M7221&amp;" "&amp;O7221</f>
        <v>61100 3 1520</v>
      </c>
    </row>
    <row r="7222" customFormat="false" ht="11.25" hidden="false" customHeight="true" outlineLevel="0" collapsed="false">
      <c r="K7222" s="0" t="n">
        <v>2015</v>
      </c>
      <c r="L7222" s="0" t="n">
        <v>278</v>
      </c>
      <c r="M7222" s="0" t="n">
        <v>3</v>
      </c>
      <c r="N7222" s="0" t="n">
        <v>61410</v>
      </c>
      <c r="O7222" s="0" t="n">
        <v>1126</v>
      </c>
      <c r="P7222" s="346" t="n">
        <v>1</v>
      </c>
      <c r="Q7222" s="346" t="str">
        <f aca="false">N7222&amp;" "&amp;O7222</f>
        <v>61410 1126</v>
      </c>
      <c r="R7222" s="346" t="str">
        <f aca="false">N7222&amp;" "&amp;M7222&amp;" "&amp;O7222</f>
        <v>61410 3 1126</v>
      </c>
    </row>
    <row r="7223" customFormat="false" ht="11.25" hidden="false" customHeight="true" outlineLevel="0" collapsed="false">
      <c r="K7223" s="0" t="n">
        <v>2015</v>
      </c>
      <c r="L7223" s="0" t="n">
        <v>278</v>
      </c>
      <c r="M7223" s="0" t="n">
        <v>3</v>
      </c>
      <c r="N7223" s="0" t="n">
        <v>61410</v>
      </c>
      <c r="O7223" s="0" t="n">
        <v>1150</v>
      </c>
      <c r="P7223" s="346" t="n">
        <v>0.94</v>
      </c>
      <c r="Q7223" s="346" t="str">
        <f aca="false">N7223&amp;" "&amp;O7223</f>
        <v>61410 1150</v>
      </c>
      <c r="R7223" s="346" t="str">
        <f aca="false">N7223&amp;" "&amp;M7223&amp;" "&amp;O7223</f>
        <v>61410 3 1150</v>
      </c>
    </row>
    <row r="7224" customFormat="false" ht="11.25" hidden="false" customHeight="true" outlineLevel="0" collapsed="false">
      <c r="K7224" s="0" t="n">
        <v>2015</v>
      </c>
      <c r="L7224" s="0" t="n">
        <v>280</v>
      </c>
      <c r="M7224" s="0" t="n">
        <v>2</v>
      </c>
      <c r="N7224" s="0" t="n">
        <v>61100</v>
      </c>
      <c r="O7224" s="0" t="n">
        <v>1120</v>
      </c>
      <c r="P7224" s="346" t="n">
        <v>17</v>
      </c>
      <c r="Q7224" s="346" t="str">
        <f aca="false">N7224&amp;" "&amp;O7224</f>
        <v>61100 1120</v>
      </c>
      <c r="R7224" s="346" t="str">
        <f aca="false">N7224&amp;" "&amp;M7224&amp;" "&amp;O7224</f>
        <v>61100 2 1120</v>
      </c>
    </row>
    <row r="7225" customFormat="false" ht="11.25" hidden="false" customHeight="true" outlineLevel="0" collapsed="false">
      <c r="K7225" s="0" t="n">
        <v>2015</v>
      </c>
      <c r="L7225" s="0" t="n">
        <v>280</v>
      </c>
      <c r="M7225" s="0" t="n">
        <v>2</v>
      </c>
      <c r="N7225" s="0" t="n">
        <v>61100</v>
      </c>
      <c r="O7225" s="0" t="n">
        <v>1151</v>
      </c>
      <c r="P7225" s="346" t="n">
        <v>19</v>
      </c>
      <c r="Q7225" s="346" t="str">
        <f aca="false">N7225&amp;" "&amp;O7225</f>
        <v>61100 1151</v>
      </c>
      <c r="R7225" s="346" t="str">
        <f aca="false">N7225&amp;" "&amp;M7225&amp;" "&amp;O7225</f>
        <v>61100 2 1151</v>
      </c>
    </row>
    <row r="7226" customFormat="false" ht="11.25" hidden="false" customHeight="true" outlineLevel="0" collapsed="false">
      <c r="K7226" s="0" t="n">
        <v>2015</v>
      </c>
      <c r="L7226" s="0" t="n">
        <v>280</v>
      </c>
      <c r="M7226" s="0" t="n">
        <v>9</v>
      </c>
      <c r="N7226" s="0" t="n">
        <v>62100</v>
      </c>
      <c r="O7226" s="0" t="n">
        <v>1130</v>
      </c>
      <c r="P7226" s="346" t="n">
        <v>1</v>
      </c>
      <c r="Q7226" s="346" t="str">
        <f aca="false">N7226&amp;" "&amp;O7226</f>
        <v>62100 1130</v>
      </c>
      <c r="R7226" s="346" t="str">
        <f aca="false">N7226&amp;" "&amp;M7226&amp;" "&amp;O7226</f>
        <v>62100 9 1130</v>
      </c>
    </row>
    <row r="7227" customFormat="false" ht="11.25" hidden="false" customHeight="true" outlineLevel="0" collapsed="false">
      <c r="K7227" s="0" t="n">
        <v>2015</v>
      </c>
      <c r="L7227" s="0" t="n">
        <v>281</v>
      </c>
      <c r="M7227" s="0" t="n">
        <v>3</v>
      </c>
      <c r="N7227" s="0" t="n">
        <v>61310</v>
      </c>
      <c r="O7227" s="0" t="n">
        <v>1110</v>
      </c>
      <c r="P7227" s="346" t="n">
        <v>0.02</v>
      </c>
      <c r="Q7227" s="346" t="str">
        <f aca="false">N7227&amp;" "&amp;O7227</f>
        <v>61310 1110</v>
      </c>
      <c r="R7227" s="346" t="str">
        <f aca="false">N7227&amp;" "&amp;M7227&amp;" "&amp;O7227</f>
        <v>61310 3 1110</v>
      </c>
    </row>
    <row r="7228" customFormat="false" ht="11.25" hidden="false" customHeight="true" outlineLevel="0" collapsed="false">
      <c r="K7228" s="0" t="n">
        <v>2015</v>
      </c>
      <c r="L7228" s="0" t="n">
        <v>281</v>
      </c>
      <c r="M7228" s="0" t="n">
        <v>3</v>
      </c>
      <c r="N7228" s="0" t="n">
        <v>61310</v>
      </c>
      <c r="O7228" s="0" t="n">
        <v>1150</v>
      </c>
      <c r="P7228" s="346" t="n">
        <v>0.04</v>
      </c>
      <c r="Q7228" s="346" t="str">
        <f aca="false">N7228&amp;" "&amp;O7228</f>
        <v>61310 1150</v>
      </c>
      <c r="R7228" s="346" t="str">
        <f aca="false">N7228&amp;" "&amp;M7228&amp;" "&amp;O7228</f>
        <v>61310 3 1150</v>
      </c>
    </row>
    <row r="7229" customFormat="false" ht="11.25" hidden="false" customHeight="true" outlineLevel="0" collapsed="false">
      <c r="K7229" s="0" t="n">
        <v>2015</v>
      </c>
      <c r="L7229" s="0" t="n">
        <v>281</v>
      </c>
      <c r="M7229" s="0" t="n">
        <v>9</v>
      </c>
      <c r="N7229" s="0" t="n">
        <v>62200</v>
      </c>
      <c r="O7229" s="0" t="n">
        <v>1131</v>
      </c>
      <c r="P7229" s="346" t="n">
        <v>1</v>
      </c>
      <c r="Q7229" s="346" t="str">
        <f aca="false">N7229&amp;" "&amp;O7229</f>
        <v>62200 1131</v>
      </c>
      <c r="R7229" s="346" t="str">
        <f aca="false">N7229&amp;" "&amp;M7229&amp;" "&amp;O7229</f>
        <v>62200 9 1131</v>
      </c>
    </row>
    <row r="7230" customFormat="false" ht="11.25" hidden="false" customHeight="true" outlineLevel="0" collapsed="false">
      <c r="K7230" s="0" t="n">
        <v>2015</v>
      </c>
      <c r="L7230" s="0" t="n">
        <v>281</v>
      </c>
      <c r="M7230" s="0" t="n">
        <v>2</v>
      </c>
      <c r="N7230" s="0" t="n">
        <v>61100</v>
      </c>
      <c r="O7230" s="0" t="n">
        <v>1120</v>
      </c>
      <c r="P7230" s="346" t="n">
        <v>3</v>
      </c>
      <c r="Q7230" s="346" t="str">
        <f aca="false">N7230&amp;" "&amp;O7230</f>
        <v>61100 1120</v>
      </c>
      <c r="R7230" s="346" t="str">
        <f aca="false">N7230&amp;" "&amp;M7230&amp;" "&amp;O7230</f>
        <v>61100 2 1120</v>
      </c>
    </row>
    <row r="7231" customFormat="false" ht="11.25" hidden="false" customHeight="true" outlineLevel="0" collapsed="false">
      <c r="K7231" s="0" t="n">
        <v>2015</v>
      </c>
      <c r="L7231" s="0" t="n">
        <v>281</v>
      </c>
      <c r="M7231" s="0" t="n">
        <v>2</v>
      </c>
      <c r="N7231" s="0" t="n">
        <v>61100</v>
      </c>
      <c r="O7231" s="0" t="n">
        <v>1151</v>
      </c>
      <c r="P7231" s="346" t="n">
        <v>4</v>
      </c>
      <c r="Q7231" s="346" t="str">
        <f aca="false">N7231&amp;" "&amp;O7231</f>
        <v>61100 1151</v>
      </c>
      <c r="R7231" s="346" t="str">
        <f aca="false">N7231&amp;" "&amp;M7231&amp;" "&amp;O7231</f>
        <v>61100 2 1151</v>
      </c>
    </row>
    <row r="7232" customFormat="false" ht="11.25" hidden="false" customHeight="true" outlineLevel="0" collapsed="false">
      <c r="K7232" s="0" t="n">
        <v>2015</v>
      </c>
      <c r="L7232" s="0" t="n">
        <v>281</v>
      </c>
      <c r="M7232" s="0" t="n">
        <v>2</v>
      </c>
      <c r="N7232" s="0" t="n">
        <v>61100</v>
      </c>
      <c r="O7232" s="0" t="n">
        <v>1520</v>
      </c>
      <c r="P7232" s="346" t="n">
        <v>0.27</v>
      </c>
      <c r="Q7232" s="346" t="str">
        <f aca="false">N7232&amp;" "&amp;O7232</f>
        <v>61100 1520</v>
      </c>
      <c r="R7232" s="346" t="str">
        <f aca="false">N7232&amp;" "&amp;M7232&amp;" "&amp;O7232</f>
        <v>61100 2 1520</v>
      </c>
    </row>
    <row r="7233" customFormat="false" ht="11.25" hidden="false" customHeight="true" outlineLevel="0" collapsed="false">
      <c r="K7233" s="0" t="n">
        <v>2015</v>
      </c>
      <c r="L7233" s="0" t="n">
        <v>281</v>
      </c>
      <c r="M7233" s="0" t="n">
        <v>2</v>
      </c>
      <c r="N7233" s="0" t="n">
        <v>61310</v>
      </c>
      <c r="O7233" s="0" t="n">
        <v>1110</v>
      </c>
      <c r="P7233" s="346" t="n">
        <v>0.04</v>
      </c>
      <c r="Q7233" s="346" t="str">
        <f aca="false">N7233&amp;" "&amp;O7233</f>
        <v>61310 1110</v>
      </c>
      <c r="R7233" s="346" t="str">
        <f aca="false">N7233&amp;" "&amp;M7233&amp;" "&amp;O7233</f>
        <v>61310 2 1110</v>
      </c>
    </row>
    <row r="7234" customFormat="false" ht="11.25" hidden="false" customHeight="true" outlineLevel="0" collapsed="false">
      <c r="K7234" s="0" t="n">
        <v>2015</v>
      </c>
      <c r="L7234" s="0" t="n">
        <v>281</v>
      </c>
      <c r="M7234" s="0" t="n">
        <v>2</v>
      </c>
      <c r="N7234" s="0" t="n">
        <v>61310</v>
      </c>
      <c r="O7234" s="0" t="n">
        <v>1150</v>
      </c>
      <c r="P7234" s="346" t="n">
        <v>0.05</v>
      </c>
      <c r="Q7234" s="346" t="str">
        <f aca="false">N7234&amp;" "&amp;O7234</f>
        <v>61310 1150</v>
      </c>
      <c r="R7234" s="346" t="str">
        <f aca="false">N7234&amp;" "&amp;M7234&amp;" "&amp;O7234</f>
        <v>61310 2 1150</v>
      </c>
    </row>
    <row r="7235" customFormat="false" ht="11.25" hidden="false" customHeight="true" outlineLevel="0" collapsed="false">
      <c r="K7235" s="0" t="n">
        <v>2015</v>
      </c>
      <c r="L7235" s="0" t="n">
        <v>281</v>
      </c>
      <c r="M7235" s="0" t="n">
        <v>3</v>
      </c>
      <c r="N7235" s="0" t="n">
        <v>61100</v>
      </c>
      <c r="O7235" s="0" t="n">
        <v>1120</v>
      </c>
      <c r="P7235" s="346" t="n">
        <v>2</v>
      </c>
      <c r="Q7235" s="346" t="str">
        <f aca="false">N7235&amp;" "&amp;O7235</f>
        <v>61100 1120</v>
      </c>
      <c r="R7235" s="346" t="str">
        <f aca="false">N7235&amp;" "&amp;M7235&amp;" "&amp;O7235</f>
        <v>61100 3 1120</v>
      </c>
    </row>
    <row r="7236" customFormat="false" ht="11.25" hidden="false" customHeight="true" outlineLevel="0" collapsed="false">
      <c r="K7236" s="0" t="n">
        <v>2015</v>
      </c>
      <c r="L7236" s="0" t="n">
        <v>281</v>
      </c>
      <c r="M7236" s="0" t="n">
        <v>3</v>
      </c>
      <c r="N7236" s="0" t="n">
        <v>61100</v>
      </c>
      <c r="O7236" s="0" t="n">
        <v>1151</v>
      </c>
      <c r="P7236" s="346" t="n">
        <v>1.5</v>
      </c>
      <c r="Q7236" s="346" t="str">
        <f aca="false">N7236&amp;" "&amp;O7236</f>
        <v>61100 1151</v>
      </c>
      <c r="R7236" s="346" t="str">
        <f aca="false">N7236&amp;" "&amp;M7236&amp;" "&amp;O7236</f>
        <v>61100 3 1151</v>
      </c>
    </row>
    <row r="7237" customFormat="false" ht="11.25" hidden="false" customHeight="true" outlineLevel="0" collapsed="false">
      <c r="K7237" s="0" t="n">
        <v>2015</v>
      </c>
      <c r="L7237" s="0" t="n">
        <v>281</v>
      </c>
      <c r="M7237" s="0" t="n">
        <v>3</v>
      </c>
      <c r="N7237" s="0" t="n">
        <v>61100</v>
      </c>
      <c r="O7237" s="0" t="n">
        <v>1520</v>
      </c>
      <c r="P7237" s="346" t="n">
        <v>0.21</v>
      </c>
      <c r="Q7237" s="346" t="str">
        <f aca="false">N7237&amp;" "&amp;O7237</f>
        <v>61100 1520</v>
      </c>
      <c r="R7237" s="346" t="str">
        <f aca="false">N7237&amp;" "&amp;M7237&amp;" "&amp;O7237</f>
        <v>61100 3 1520</v>
      </c>
    </row>
    <row r="7238" customFormat="false" ht="11.25" hidden="false" customHeight="true" outlineLevel="0" collapsed="false">
      <c r="K7238" s="0" t="n">
        <v>2015</v>
      </c>
      <c r="L7238" s="0" t="n">
        <v>282</v>
      </c>
      <c r="M7238" s="0" t="n">
        <v>2</v>
      </c>
      <c r="N7238" s="0" t="n">
        <v>61100</v>
      </c>
      <c r="O7238" s="0" t="n">
        <v>1120</v>
      </c>
      <c r="P7238" s="346" t="n">
        <v>32.74</v>
      </c>
      <c r="Q7238" s="346" t="str">
        <f aca="false">N7238&amp;" "&amp;O7238</f>
        <v>61100 1120</v>
      </c>
      <c r="R7238" s="346" t="str">
        <f aca="false">N7238&amp;" "&amp;M7238&amp;" "&amp;O7238</f>
        <v>61100 2 1120</v>
      </c>
    </row>
    <row r="7239" customFormat="false" ht="11.25" hidden="false" customHeight="true" outlineLevel="0" collapsed="false">
      <c r="K7239" s="0" t="n">
        <v>2015</v>
      </c>
      <c r="L7239" s="0" t="n">
        <v>282</v>
      </c>
      <c r="M7239" s="0" t="n">
        <v>2</v>
      </c>
      <c r="N7239" s="0" t="n">
        <v>61100</v>
      </c>
      <c r="O7239" s="0" t="n">
        <v>1151</v>
      </c>
      <c r="P7239" s="346" t="n">
        <v>33.84</v>
      </c>
      <c r="Q7239" s="346" t="str">
        <f aca="false">N7239&amp;" "&amp;O7239</f>
        <v>61100 1151</v>
      </c>
      <c r="R7239" s="346" t="str">
        <f aca="false">N7239&amp;" "&amp;M7239&amp;" "&amp;O7239</f>
        <v>61100 2 1151</v>
      </c>
    </row>
    <row r="7240" customFormat="false" ht="11.25" hidden="false" customHeight="true" outlineLevel="0" collapsed="false">
      <c r="K7240" s="0" t="n">
        <v>2015</v>
      </c>
      <c r="L7240" s="0" t="n">
        <v>282</v>
      </c>
      <c r="M7240" s="0" t="n">
        <v>2</v>
      </c>
      <c r="N7240" s="0" t="n">
        <v>61100</v>
      </c>
      <c r="O7240" s="0" t="n">
        <v>1520</v>
      </c>
      <c r="P7240" s="346" t="n">
        <v>2.64</v>
      </c>
      <c r="Q7240" s="346" t="str">
        <f aca="false">N7240&amp;" "&amp;O7240</f>
        <v>61100 1520</v>
      </c>
      <c r="R7240" s="346" t="str">
        <f aca="false">N7240&amp;" "&amp;M7240&amp;" "&amp;O7240</f>
        <v>61100 2 1520</v>
      </c>
    </row>
    <row r="7241" customFormat="false" ht="11.25" hidden="false" customHeight="true" outlineLevel="0" collapsed="false">
      <c r="K7241" s="0" t="n">
        <v>2015</v>
      </c>
      <c r="L7241" s="0" t="n">
        <v>282</v>
      </c>
      <c r="M7241" s="0" t="n">
        <v>2</v>
      </c>
      <c r="N7241" s="0" t="n">
        <v>61410</v>
      </c>
      <c r="O7241" s="0" t="n">
        <v>1126</v>
      </c>
      <c r="P7241" s="346" t="n">
        <v>0.71</v>
      </c>
      <c r="Q7241" s="346" t="str">
        <f aca="false">N7241&amp;" "&amp;O7241</f>
        <v>61410 1126</v>
      </c>
      <c r="R7241" s="346" t="str">
        <f aca="false">N7241&amp;" "&amp;M7241&amp;" "&amp;O7241</f>
        <v>61410 2 1126</v>
      </c>
    </row>
    <row r="7242" customFormat="false" ht="11.25" hidden="false" customHeight="true" outlineLevel="0" collapsed="false">
      <c r="K7242" s="0" t="n">
        <v>2015</v>
      </c>
      <c r="L7242" s="0" t="n">
        <v>282</v>
      </c>
      <c r="M7242" s="0" t="n">
        <v>2</v>
      </c>
      <c r="N7242" s="0" t="n">
        <v>61410</v>
      </c>
      <c r="O7242" s="0" t="n">
        <v>1150</v>
      </c>
      <c r="P7242" s="346" t="n">
        <v>2.84</v>
      </c>
      <c r="Q7242" s="346" t="str">
        <f aca="false">N7242&amp;" "&amp;O7242</f>
        <v>61410 1150</v>
      </c>
      <c r="R7242" s="346" t="str">
        <f aca="false">N7242&amp;" "&amp;M7242&amp;" "&amp;O7242</f>
        <v>61410 2 1150</v>
      </c>
    </row>
    <row r="7243" customFormat="false" ht="11.25" hidden="false" customHeight="true" outlineLevel="0" collapsed="false">
      <c r="K7243" s="0" t="n">
        <v>2015</v>
      </c>
      <c r="L7243" s="0" t="n">
        <v>282</v>
      </c>
      <c r="M7243" s="0" t="n">
        <v>3</v>
      </c>
      <c r="N7243" s="0" t="n">
        <v>61100</v>
      </c>
      <c r="O7243" s="0" t="n">
        <v>1120</v>
      </c>
      <c r="P7243" s="346" t="n">
        <v>13.37</v>
      </c>
      <c r="Q7243" s="346" t="str">
        <f aca="false">N7243&amp;" "&amp;O7243</f>
        <v>61100 1120</v>
      </c>
      <c r="R7243" s="346" t="str">
        <f aca="false">N7243&amp;" "&amp;M7243&amp;" "&amp;O7243</f>
        <v>61100 3 1120</v>
      </c>
    </row>
    <row r="7244" customFormat="false" ht="11.25" hidden="false" customHeight="true" outlineLevel="0" collapsed="false">
      <c r="K7244" s="0" t="n">
        <v>2015</v>
      </c>
      <c r="L7244" s="0" t="n">
        <v>282</v>
      </c>
      <c r="M7244" s="0" t="n">
        <v>3</v>
      </c>
      <c r="N7244" s="0" t="n">
        <v>61100</v>
      </c>
      <c r="O7244" s="0" t="n">
        <v>1151</v>
      </c>
      <c r="P7244" s="346" t="n">
        <v>13.82</v>
      </c>
      <c r="Q7244" s="346" t="str">
        <f aca="false">N7244&amp;" "&amp;O7244</f>
        <v>61100 1151</v>
      </c>
      <c r="R7244" s="346" t="str">
        <f aca="false">N7244&amp;" "&amp;M7244&amp;" "&amp;O7244</f>
        <v>61100 3 1151</v>
      </c>
    </row>
    <row r="7245" customFormat="false" ht="11.25" hidden="false" customHeight="true" outlineLevel="0" collapsed="false">
      <c r="K7245" s="0" t="n">
        <v>2015</v>
      </c>
      <c r="L7245" s="0" t="n">
        <v>282</v>
      </c>
      <c r="M7245" s="0" t="n">
        <v>3</v>
      </c>
      <c r="N7245" s="0" t="n">
        <v>61100</v>
      </c>
      <c r="O7245" s="0" t="n">
        <v>1520</v>
      </c>
      <c r="P7245" s="346" t="n">
        <v>1.08</v>
      </c>
      <c r="Q7245" s="346" t="str">
        <f aca="false">N7245&amp;" "&amp;O7245</f>
        <v>61100 1520</v>
      </c>
      <c r="R7245" s="346" t="str">
        <f aca="false">N7245&amp;" "&amp;M7245&amp;" "&amp;O7245</f>
        <v>61100 3 1520</v>
      </c>
    </row>
    <row r="7246" customFormat="false" ht="11.25" hidden="false" customHeight="true" outlineLevel="0" collapsed="false">
      <c r="K7246" s="0" t="n">
        <v>2015</v>
      </c>
      <c r="L7246" s="0" t="n">
        <v>282</v>
      </c>
      <c r="M7246" s="0" t="n">
        <v>3</v>
      </c>
      <c r="N7246" s="0" t="n">
        <v>61410</v>
      </c>
      <c r="O7246" s="0" t="n">
        <v>1126</v>
      </c>
      <c r="P7246" s="346" t="n">
        <v>0.29</v>
      </c>
      <c r="Q7246" s="346" t="str">
        <f aca="false">N7246&amp;" "&amp;O7246</f>
        <v>61410 1126</v>
      </c>
      <c r="R7246" s="346" t="str">
        <f aca="false">N7246&amp;" "&amp;M7246&amp;" "&amp;O7246</f>
        <v>61410 3 1126</v>
      </c>
    </row>
    <row r="7247" customFormat="false" ht="11.25" hidden="false" customHeight="true" outlineLevel="0" collapsed="false">
      <c r="K7247" s="0" t="n">
        <v>2015</v>
      </c>
      <c r="L7247" s="0" t="n">
        <v>282</v>
      </c>
      <c r="M7247" s="0" t="n">
        <v>3</v>
      </c>
      <c r="N7247" s="0" t="n">
        <v>61410</v>
      </c>
      <c r="O7247" s="0" t="n">
        <v>1150</v>
      </c>
      <c r="P7247" s="346" t="n">
        <v>1.16</v>
      </c>
      <c r="Q7247" s="346" t="str">
        <f aca="false">N7247&amp;" "&amp;O7247</f>
        <v>61410 1150</v>
      </c>
      <c r="R7247" s="346" t="str">
        <f aca="false">N7247&amp;" "&amp;M7247&amp;" "&amp;O7247</f>
        <v>61410 3 1150</v>
      </c>
    </row>
    <row r="7248" customFormat="false" ht="11.25" hidden="false" customHeight="true" outlineLevel="0" collapsed="false">
      <c r="K7248" s="0" t="n">
        <v>2015</v>
      </c>
      <c r="L7248" s="0" t="n">
        <v>282</v>
      </c>
      <c r="M7248" s="0" t="n">
        <v>9</v>
      </c>
      <c r="N7248" s="0" t="n">
        <v>62200</v>
      </c>
      <c r="O7248" s="0" t="n">
        <v>1131</v>
      </c>
      <c r="P7248" s="346" t="n">
        <v>2</v>
      </c>
      <c r="Q7248" s="346" t="str">
        <f aca="false">N7248&amp;" "&amp;O7248</f>
        <v>62200 1131</v>
      </c>
      <c r="R7248" s="346" t="str">
        <f aca="false">N7248&amp;" "&amp;M7248&amp;" "&amp;O7248</f>
        <v>62200 9 1131</v>
      </c>
    </row>
    <row r="7249" customFormat="false" ht="11.25" hidden="false" customHeight="true" outlineLevel="0" collapsed="false">
      <c r="K7249" s="0" t="n">
        <v>2015</v>
      </c>
      <c r="L7249" s="0" t="n">
        <v>283</v>
      </c>
      <c r="M7249" s="0" t="n">
        <v>2</v>
      </c>
      <c r="N7249" s="0" t="n">
        <v>61100</v>
      </c>
      <c r="O7249" s="0" t="n">
        <v>1120</v>
      </c>
      <c r="P7249" s="346" t="n">
        <v>4</v>
      </c>
      <c r="Q7249" s="346" t="str">
        <f aca="false">N7249&amp;" "&amp;O7249</f>
        <v>61100 1120</v>
      </c>
      <c r="R7249" s="346" t="str">
        <f aca="false">N7249&amp;" "&amp;M7249&amp;" "&amp;O7249</f>
        <v>61100 2 1120</v>
      </c>
    </row>
    <row r="7250" customFormat="false" ht="11.25" hidden="false" customHeight="true" outlineLevel="0" collapsed="false">
      <c r="K7250" s="0" t="n">
        <v>2015</v>
      </c>
      <c r="L7250" s="0" t="n">
        <v>283</v>
      </c>
      <c r="M7250" s="0" t="n">
        <v>2</v>
      </c>
      <c r="N7250" s="0" t="n">
        <v>61100</v>
      </c>
      <c r="O7250" s="0" t="n">
        <v>1151</v>
      </c>
      <c r="P7250" s="346" t="n">
        <v>8</v>
      </c>
      <c r="Q7250" s="346" t="str">
        <f aca="false">N7250&amp;" "&amp;O7250</f>
        <v>61100 1151</v>
      </c>
      <c r="R7250" s="346" t="str">
        <f aca="false">N7250&amp;" "&amp;M7250&amp;" "&amp;O7250</f>
        <v>61100 2 1151</v>
      </c>
    </row>
    <row r="7251" customFormat="false" ht="11.25" hidden="false" customHeight="true" outlineLevel="0" collapsed="false">
      <c r="K7251" s="0" t="n">
        <v>2015</v>
      </c>
      <c r="L7251" s="0" t="n">
        <v>283</v>
      </c>
      <c r="M7251" s="0" t="n">
        <v>2</v>
      </c>
      <c r="N7251" s="0" t="n">
        <v>61100</v>
      </c>
      <c r="O7251" s="0" t="n">
        <v>1520</v>
      </c>
      <c r="P7251" s="346" t="n">
        <v>3</v>
      </c>
      <c r="Q7251" s="346" t="str">
        <f aca="false">N7251&amp;" "&amp;O7251</f>
        <v>61100 1520</v>
      </c>
      <c r="R7251" s="346" t="str">
        <f aca="false">N7251&amp;" "&amp;M7251&amp;" "&amp;O7251</f>
        <v>61100 2 1520</v>
      </c>
    </row>
    <row r="7252" customFormat="false" ht="11.25" hidden="false" customHeight="true" outlineLevel="0" collapsed="false">
      <c r="K7252" s="0" t="n">
        <v>2015</v>
      </c>
      <c r="L7252" s="0" t="n">
        <v>283</v>
      </c>
      <c r="M7252" s="0" t="n">
        <v>2</v>
      </c>
      <c r="N7252" s="0" t="n">
        <v>61310</v>
      </c>
      <c r="O7252" s="0" t="n">
        <v>1110</v>
      </c>
      <c r="P7252" s="346" t="n">
        <v>1</v>
      </c>
      <c r="Q7252" s="346" t="str">
        <f aca="false">N7252&amp;" "&amp;O7252</f>
        <v>61310 1110</v>
      </c>
      <c r="R7252" s="346" t="str">
        <f aca="false">N7252&amp;" "&amp;M7252&amp;" "&amp;O7252</f>
        <v>61310 2 1110</v>
      </c>
    </row>
    <row r="7253" customFormat="false" ht="11.25" hidden="false" customHeight="true" outlineLevel="0" collapsed="false">
      <c r="K7253" s="0" t="n">
        <v>2015</v>
      </c>
      <c r="L7253" s="0" t="n">
        <v>283</v>
      </c>
      <c r="M7253" s="0" t="n">
        <v>3</v>
      </c>
      <c r="N7253" s="0" t="n">
        <v>61100</v>
      </c>
      <c r="O7253" s="0" t="n">
        <v>1120</v>
      </c>
      <c r="P7253" s="346" t="n">
        <v>4</v>
      </c>
      <c r="Q7253" s="346" t="str">
        <f aca="false">N7253&amp;" "&amp;O7253</f>
        <v>61100 1120</v>
      </c>
      <c r="R7253" s="346" t="str">
        <f aca="false">N7253&amp;" "&amp;M7253&amp;" "&amp;O7253</f>
        <v>61100 3 1120</v>
      </c>
    </row>
    <row r="7254" customFormat="false" ht="11.25" hidden="false" customHeight="true" outlineLevel="0" collapsed="false">
      <c r="K7254" s="0" t="n">
        <v>2015</v>
      </c>
      <c r="L7254" s="0" t="n">
        <v>283</v>
      </c>
      <c r="M7254" s="0" t="n">
        <v>3</v>
      </c>
      <c r="N7254" s="0" t="n">
        <v>61100</v>
      </c>
      <c r="O7254" s="0" t="n">
        <v>1151</v>
      </c>
      <c r="P7254" s="346" t="n">
        <v>5</v>
      </c>
      <c r="Q7254" s="346" t="str">
        <f aca="false">N7254&amp;" "&amp;O7254</f>
        <v>61100 1151</v>
      </c>
      <c r="R7254" s="346" t="str">
        <f aca="false">N7254&amp;" "&amp;M7254&amp;" "&amp;O7254</f>
        <v>61100 3 1151</v>
      </c>
    </row>
    <row r="7255" customFormat="false" ht="11.25" hidden="false" customHeight="true" outlineLevel="0" collapsed="false">
      <c r="K7255" s="0" t="n">
        <v>2015</v>
      </c>
      <c r="L7255" s="0" t="n">
        <v>283</v>
      </c>
      <c r="M7255" s="0" t="n">
        <v>3</v>
      </c>
      <c r="N7255" s="0" t="n">
        <v>61100</v>
      </c>
      <c r="O7255" s="0" t="n">
        <v>1520</v>
      </c>
      <c r="P7255" s="346" t="n">
        <v>3</v>
      </c>
      <c r="Q7255" s="346" t="str">
        <f aca="false">N7255&amp;" "&amp;O7255</f>
        <v>61100 1520</v>
      </c>
      <c r="R7255" s="346" t="str">
        <f aca="false">N7255&amp;" "&amp;M7255&amp;" "&amp;O7255</f>
        <v>61100 3 1520</v>
      </c>
    </row>
    <row r="7256" customFormat="false" ht="11.25" hidden="false" customHeight="true" outlineLevel="0" collapsed="false">
      <c r="K7256" s="0" t="n">
        <v>2015</v>
      </c>
      <c r="L7256" s="0" t="n">
        <v>283</v>
      </c>
      <c r="M7256" s="0" t="n">
        <v>3</v>
      </c>
      <c r="N7256" s="0" t="n">
        <v>61310</v>
      </c>
      <c r="O7256" s="0" t="n">
        <v>1110</v>
      </c>
      <c r="P7256" s="346" t="n">
        <v>1</v>
      </c>
      <c r="Q7256" s="346" t="str">
        <f aca="false">N7256&amp;" "&amp;O7256</f>
        <v>61310 1110</v>
      </c>
      <c r="R7256" s="346" t="str">
        <f aca="false">N7256&amp;" "&amp;M7256&amp;" "&amp;O7256</f>
        <v>61310 3 1110</v>
      </c>
    </row>
    <row r="7257" customFormat="false" ht="11.25" hidden="false" customHeight="true" outlineLevel="0" collapsed="false">
      <c r="K7257" s="0" t="n">
        <v>2015</v>
      </c>
      <c r="L7257" s="0" t="n">
        <v>283</v>
      </c>
      <c r="M7257" s="0" t="n">
        <v>9</v>
      </c>
      <c r="N7257" s="0" t="n">
        <v>62100</v>
      </c>
      <c r="O7257" s="0" t="n">
        <v>1111</v>
      </c>
      <c r="P7257" s="346" t="n">
        <v>4</v>
      </c>
      <c r="Q7257" s="346" t="str">
        <f aca="false">N7257&amp;" "&amp;O7257</f>
        <v>62100 1111</v>
      </c>
      <c r="R7257" s="346" t="str">
        <f aca="false">N7257&amp;" "&amp;M7257&amp;" "&amp;O7257</f>
        <v>62100 9 1111</v>
      </c>
    </row>
    <row r="7258" customFormat="false" ht="11.25" hidden="false" customHeight="true" outlineLevel="0" collapsed="false">
      <c r="K7258" s="0" t="n">
        <v>2015</v>
      </c>
      <c r="L7258" s="0" t="n">
        <v>283</v>
      </c>
      <c r="M7258" s="0" t="n">
        <v>9</v>
      </c>
      <c r="N7258" s="0" t="n">
        <v>62100</v>
      </c>
      <c r="O7258" s="0" t="n">
        <v>1112</v>
      </c>
      <c r="P7258" s="346" t="n">
        <v>0.04</v>
      </c>
      <c r="Q7258" s="346" t="str">
        <f aca="false">N7258&amp;" "&amp;O7258</f>
        <v>62100 1112</v>
      </c>
      <c r="R7258" s="346" t="str">
        <f aca="false">N7258&amp;" "&amp;M7258&amp;" "&amp;O7258</f>
        <v>62100 9 1112</v>
      </c>
    </row>
    <row r="7259" customFormat="false" ht="11.25" hidden="false" customHeight="true" outlineLevel="0" collapsed="false">
      <c r="K7259" s="0" t="n">
        <v>2015</v>
      </c>
      <c r="L7259" s="0" t="n">
        <v>283</v>
      </c>
      <c r="M7259" s="0" t="n">
        <v>9</v>
      </c>
      <c r="N7259" s="0" t="n">
        <v>62100</v>
      </c>
      <c r="O7259" s="0" t="n">
        <v>1150</v>
      </c>
      <c r="P7259" s="346" t="n">
        <v>2</v>
      </c>
      <c r="Q7259" s="346" t="str">
        <f aca="false">N7259&amp;" "&amp;O7259</f>
        <v>62100 1150</v>
      </c>
      <c r="R7259" s="346" t="str">
        <f aca="false">N7259&amp;" "&amp;M7259&amp;" "&amp;O7259</f>
        <v>62100 9 1150</v>
      </c>
    </row>
    <row r="7260" customFormat="false" ht="11.25" hidden="false" customHeight="true" outlineLevel="0" collapsed="false">
      <c r="K7260" s="0" t="n">
        <v>2015</v>
      </c>
      <c r="L7260" s="0" t="n">
        <v>283</v>
      </c>
      <c r="M7260" s="0" t="n">
        <v>9</v>
      </c>
      <c r="N7260" s="0" t="n">
        <v>62200</v>
      </c>
      <c r="O7260" s="0" t="n">
        <v>1130</v>
      </c>
      <c r="P7260" s="346" t="n">
        <v>2</v>
      </c>
      <c r="Q7260" s="346" t="str">
        <f aca="false">N7260&amp;" "&amp;O7260</f>
        <v>62200 1130</v>
      </c>
      <c r="R7260" s="346" t="str">
        <f aca="false">N7260&amp;" "&amp;M7260&amp;" "&amp;O7260</f>
        <v>62200 9 1130</v>
      </c>
    </row>
    <row r="7261" customFormat="false" ht="11.25" hidden="false" customHeight="true" outlineLevel="0" collapsed="false">
      <c r="K7261" s="0" t="n">
        <v>2015</v>
      </c>
      <c r="L7261" s="0" t="n">
        <v>284</v>
      </c>
      <c r="M7261" s="0" t="n">
        <v>2</v>
      </c>
      <c r="N7261" s="0" t="n">
        <v>61100</v>
      </c>
      <c r="O7261" s="0" t="n">
        <v>1520</v>
      </c>
      <c r="P7261" s="346" t="n">
        <v>1.02</v>
      </c>
      <c r="Q7261" s="346" t="str">
        <f aca="false">N7261&amp;" "&amp;O7261</f>
        <v>61100 1520</v>
      </c>
      <c r="R7261" s="346" t="str">
        <f aca="false">N7261&amp;" "&amp;M7261&amp;" "&amp;O7261</f>
        <v>61100 2 1520</v>
      </c>
    </row>
    <row r="7262" customFormat="false" ht="11.25" hidden="false" customHeight="true" outlineLevel="0" collapsed="false">
      <c r="K7262" s="0" t="n">
        <v>2015</v>
      </c>
      <c r="L7262" s="0" t="n">
        <v>284</v>
      </c>
      <c r="M7262" s="0" t="n">
        <v>2</v>
      </c>
      <c r="N7262" s="0" t="n">
        <v>61210</v>
      </c>
      <c r="O7262" s="0" t="n">
        <v>1120</v>
      </c>
      <c r="P7262" s="346" t="n">
        <v>1.72</v>
      </c>
      <c r="Q7262" s="346" t="str">
        <f aca="false">N7262&amp;" "&amp;O7262</f>
        <v>61210 1120</v>
      </c>
      <c r="R7262" s="346" t="str">
        <f aca="false">N7262&amp;" "&amp;M7262&amp;" "&amp;O7262</f>
        <v>61210 2 1120</v>
      </c>
    </row>
    <row r="7263" customFormat="false" ht="11.25" hidden="false" customHeight="true" outlineLevel="0" collapsed="false">
      <c r="K7263" s="0" t="n">
        <v>2015</v>
      </c>
      <c r="L7263" s="0" t="n">
        <v>284</v>
      </c>
      <c r="M7263" s="0" t="n">
        <v>2</v>
      </c>
      <c r="N7263" s="0" t="n">
        <v>61220</v>
      </c>
      <c r="O7263" s="0" t="n">
        <v>1130</v>
      </c>
      <c r="P7263" s="346" t="n">
        <v>0.86</v>
      </c>
      <c r="Q7263" s="346" t="str">
        <f aca="false">N7263&amp;" "&amp;O7263</f>
        <v>61220 1130</v>
      </c>
      <c r="R7263" s="346" t="str">
        <f aca="false">N7263&amp;" "&amp;M7263&amp;" "&amp;O7263</f>
        <v>61220 2 1130</v>
      </c>
    </row>
    <row r="7264" customFormat="false" ht="11.25" hidden="false" customHeight="true" outlineLevel="0" collapsed="false">
      <c r="K7264" s="0" t="n">
        <v>2015</v>
      </c>
      <c r="L7264" s="0" t="n">
        <v>284</v>
      </c>
      <c r="M7264" s="0" t="n">
        <v>2</v>
      </c>
      <c r="N7264" s="0" t="n">
        <v>61230</v>
      </c>
      <c r="O7264" s="0" t="n">
        <v>1120</v>
      </c>
      <c r="P7264" s="346" t="n">
        <v>0.17</v>
      </c>
      <c r="Q7264" s="346" t="str">
        <f aca="false">N7264&amp;" "&amp;O7264</f>
        <v>61230 1120</v>
      </c>
      <c r="R7264" s="346" t="str">
        <f aca="false">N7264&amp;" "&amp;M7264&amp;" "&amp;O7264</f>
        <v>61230 2 1120</v>
      </c>
    </row>
    <row r="7265" customFormat="false" ht="11.25" hidden="false" customHeight="true" outlineLevel="0" collapsed="false">
      <c r="K7265" s="0" t="n">
        <v>2015</v>
      </c>
      <c r="L7265" s="0" t="n">
        <v>284</v>
      </c>
      <c r="M7265" s="0" t="n">
        <v>2</v>
      </c>
      <c r="N7265" s="0" t="n">
        <v>61410</v>
      </c>
      <c r="O7265" s="0" t="n">
        <v>1126</v>
      </c>
      <c r="P7265" s="346" t="n">
        <v>0.86</v>
      </c>
      <c r="Q7265" s="346" t="str">
        <f aca="false">N7265&amp;" "&amp;O7265</f>
        <v>61410 1126</v>
      </c>
      <c r="R7265" s="346" t="str">
        <f aca="false">N7265&amp;" "&amp;M7265&amp;" "&amp;O7265</f>
        <v>61410 2 1126</v>
      </c>
    </row>
    <row r="7266" customFormat="false" ht="11.25" hidden="false" customHeight="true" outlineLevel="0" collapsed="false">
      <c r="K7266" s="0" t="n">
        <v>2015</v>
      </c>
      <c r="L7266" s="0" t="n">
        <v>284</v>
      </c>
      <c r="M7266" s="0" t="n">
        <v>2</v>
      </c>
      <c r="N7266" s="0" t="n">
        <v>61410</v>
      </c>
      <c r="O7266" s="0" t="n">
        <v>1127</v>
      </c>
      <c r="P7266" s="346" t="n">
        <v>0.86</v>
      </c>
      <c r="Q7266" s="346" t="str">
        <f aca="false">N7266&amp;" "&amp;O7266</f>
        <v>61410 1127</v>
      </c>
      <c r="R7266" s="346" t="str">
        <f aca="false">N7266&amp;" "&amp;M7266&amp;" "&amp;O7266</f>
        <v>61410 2 1127</v>
      </c>
    </row>
    <row r="7267" customFormat="false" ht="11.25" hidden="false" customHeight="true" outlineLevel="0" collapsed="false">
      <c r="K7267" s="0" t="n">
        <v>2015</v>
      </c>
      <c r="L7267" s="0" t="n">
        <v>284</v>
      </c>
      <c r="M7267" s="0" t="n">
        <v>2</v>
      </c>
      <c r="N7267" s="0" t="n">
        <v>61410</v>
      </c>
      <c r="O7267" s="0" t="n">
        <v>1150</v>
      </c>
      <c r="P7267" s="346" t="n">
        <v>2.58</v>
      </c>
      <c r="Q7267" s="346" t="str">
        <f aca="false">N7267&amp;" "&amp;O7267</f>
        <v>61410 1150</v>
      </c>
      <c r="R7267" s="346" t="str">
        <f aca="false">N7267&amp;" "&amp;M7267&amp;" "&amp;O7267</f>
        <v>61410 2 1150</v>
      </c>
    </row>
    <row r="7268" customFormat="false" ht="11.25" hidden="false" customHeight="true" outlineLevel="0" collapsed="false">
      <c r="K7268" s="0" t="n">
        <v>2015</v>
      </c>
      <c r="L7268" s="0" t="n">
        <v>284</v>
      </c>
      <c r="M7268" s="0" t="n">
        <v>3</v>
      </c>
      <c r="N7268" s="0" t="n">
        <v>61100</v>
      </c>
      <c r="O7268" s="0" t="n">
        <v>1120</v>
      </c>
      <c r="P7268" s="346" t="n">
        <v>3.61</v>
      </c>
      <c r="Q7268" s="346" t="str">
        <f aca="false">N7268&amp;" "&amp;O7268</f>
        <v>61100 1120</v>
      </c>
      <c r="R7268" s="346" t="str">
        <f aca="false">N7268&amp;" "&amp;M7268&amp;" "&amp;O7268</f>
        <v>61100 3 1120</v>
      </c>
    </row>
    <row r="7269" customFormat="false" ht="11.25" hidden="false" customHeight="true" outlineLevel="0" collapsed="false">
      <c r="K7269" s="0" t="n">
        <v>2015</v>
      </c>
      <c r="L7269" s="0" t="n">
        <v>284</v>
      </c>
      <c r="M7269" s="0" t="n">
        <v>3</v>
      </c>
      <c r="N7269" s="0" t="n">
        <v>61100</v>
      </c>
      <c r="O7269" s="0" t="n">
        <v>1151</v>
      </c>
      <c r="P7269" s="346" t="n">
        <v>3.74</v>
      </c>
      <c r="Q7269" s="346" t="str">
        <f aca="false">N7269&amp;" "&amp;O7269</f>
        <v>61100 1151</v>
      </c>
      <c r="R7269" s="346" t="str">
        <f aca="false">N7269&amp;" "&amp;M7269&amp;" "&amp;O7269</f>
        <v>61100 3 1151</v>
      </c>
    </row>
    <row r="7270" customFormat="false" ht="11.25" hidden="false" customHeight="true" outlineLevel="0" collapsed="false">
      <c r="K7270" s="0" t="n">
        <v>2015</v>
      </c>
      <c r="L7270" s="0" t="n">
        <v>284</v>
      </c>
      <c r="M7270" s="0" t="n">
        <v>3</v>
      </c>
      <c r="N7270" s="0" t="n">
        <v>61100</v>
      </c>
      <c r="O7270" s="0" t="n">
        <v>1520</v>
      </c>
      <c r="P7270" s="346" t="n">
        <v>0.17</v>
      </c>
      <c r="Q7270" s="346" t="str">
        <f aca="false">N7270&amp;" "&amp;O7270</f>
        <v>61100 1520</v>
      </c>
      <c r="R7270" s="346" t="str">
        <f aca="false">N7270&amp;" "&amp;M7270&amp;" "&amp;O7270</f>
        <v>61100 3 1520</v>
      </c>
    </row>
    <row r="7271" customFormat="false" ht="11.25" hidden="false" customHeight="true" outlineLevel="0" collapsed="false">
      <c r="K7271" s="0" t="n">
        <v>2015</v>
      </c>
      <c r="L7271" s="0" t="n">
        <v>284</v>
      </c>
      <c r="M7271" s="0" t="n">
        <v>3</v>
      </c>
      <c r="N7271" s="0" t="n">
        <v>61210</v>
      </c>
      <c r="O7271" s="0" t="n">
        <v>1120</v>
      </c>
      <c r="P7271" s="346" t="n">
        <v>0.28</v>
      </c>
      <c r="Q7271" s="346" t="str">
        <f aca="false">N7271&amp;" "&amp;O7271</f>
        <v>61210 1120</v>
      </c>
      <c r="R7271" s="346" t="str">
        <f aca="false">N7271&amp;" "&amp;M7271&amp;" "&amp;O7271</f>
        <v>61210 3 1120</v>
      </c>
    </row>
    <row r="7272" customFormat="false" ht="11.25" hidden="false" customHeight="true" outlineLevel="0" collapsed="false">
      <c r="K7272" s="0" t="n">
        <v>2015</v>
      </c>
      <c r="L7272" s="0" t="n">
        <v>284</v>
      </c>
      <c r="M7272" s="0" t="n">
        <v>3</v>
      </c>
      <c r="N7272" s="0" t="n">
        <v>61220</v>
      </c>
      <c r="O7272" s="0" t="n">
        <v>1130</v>
      </c>
      <c r="P7272" s="346" t="n">
        <v>0.14</v>
      </c>
      <c r="Q7272" s="346" t="str">
        <f aca="false">N7272&amp;" "&amp;O7272</f>
        <v>61220 1130</v>
      </c>
      <c r="R7272" s="346" t="str">
        <f aca="false">N7272&amp;" "&amp;M7272&amp;" "&amp;O7272</f>
        <v>61220 3 1130</v>
      </c>
    </row>
    <row r="7273" customFormat="false" ht="11.25" hidden="false" customHeight="true" outlineLevel="0" collapsed="false">
      <c r="K7273" s="0" t="n">
        <v>2015</v>
      </c>
      <c r="L7273" s="0" t="n">
        <v>284</v>
      </c>
      <c r="M7273" s="0" t="n">
        <v>3</v>
      </c>
      <c r="N7273" s="0" t="n">
        <v>61230</v>
      </c>
      <c r="O7273" s="0" t="n">
        <v>1120</v>
      </c>
      <c r="P7273" s="346" t="n">
        <v>0.03</v>
      </c>
      <c r="Q7273" s="346" t="str">
        <f aca="false">N7273&amp;" "&amp;O7273</f>
        <v>61230 1120</v>
      </c>
      <c r="R7273" s="346" t="str">
        <f aca="false">N7273&amp;" "&amp;M7273&amp;" "&amp;O7273</f>
        <v>61230 3 1120</v>
      </c>
    </row>
    <row r="7274" customFormat="false" ht="11.25" hidden="false" customHeight="true" outlineLevel="0" collapsed="false">
      <c r="K7274" s="0" t="n">
        <v>2015</v>
      </c>
      <c r="L7274" s="0" t="n">
        <v>284</v>
      </c>
      <c r="M7274" s="0" t="n">
        <v>3</v>
      </c>
      <c r="N7274" s="0" t="n">
        <v>61410</v>
      </c>
      <c r="O7274" s="0" t="n">
        <v>1126</v>
      </c>
      <c r="P7274" s="346" t="n">
        <v>0.14</v>
      </c>
      <c r="Q7274" s="346" t="str">
        <f aca="false">N7274&amp;" "&amp;O7274</f>
        <v>61410 1126</v>
      </c>
      <c r="R7274" s="346" t="str">
        <f aca="false">N7274&amp;" "&amp;M7274&amp;" "&amp;O7274</f>
        <v>61410 3 1126</v>
      </c>
    </row>
    <row r="7275" customFormat="false" ht="11.25" hidden="false" customHeight="true" outlineLevel="0" collapsed="false">
      <c r="K7275" s="0" t="n">
        <v>2015</v>
      </c>
      <c r="L7275" s="0" t="n">
        <v>284</v>
      </c>
      <c r="M7275" s="0" t="n">
        <v>3</v>
      </c>
      <c r="N7275" s="0" t="n">
        <v>61410</v>
      </c>
      <c r="O7275" s="0" t="n">
        <v>1127</v>
      </c>
      <c r="P7275" s="346" t="n">
        <v>0.14</v>
      </c>
      <c r="Q7275" s="346" t="str">
        <f aca="false">N7275&amp;" "&amp;O7275</f>
        <v>61410 1127</v>
      </c>
      <c r="R7275" s="346" t="str">
        <f aca="false">N7275&amp;" "&amp;M7275&amp;" "&amp;O7275</f>
        <v>61410 3 1127</v>
      </c>
    </row>
    <row r="7276" customFormat="false" ht="11.25" hidden="false" customHeight="true" outlineLevel="0" collapsed="false">
      <c r="K7276" s="0" t="n">
        <v>2015</v>
      </c>
      <c r="L7276" s="0" t="n">
        <v>284</v>
      </c>
      <c r="M7276" s="0" t="n">
        <v>3</v>
      </c>
      <c r="N7276" s="0" t="n">
        <v>61410</v>
      </c>
      <c r="O7276" s="0" t="n">
        <v>1150</v>
      </c>
      <c r="P7276" s="346" t="n">
        <v>0.42</v>
      </c>
      <c r="Q7276" s="346" t="str">
        <f aca="false">N7276&amp;" "&amp;O7276</f>
        <v>61410 1150</v>
      </c>
      <c r="R7276" s="346" t="str">
        <f aca="false">N7276&amp;" "&amp;M7276&amp;" "&amp;O7276</f>
        <v>61410 3 1150</v>
      </c>
    </row>
    <row r="7277" customFormat="false" ht="11.25" hidden="false" customHeight="true" outlineLevel="0" collapsed="false">
      <c r="K7277" s="0" t="n">
        <v>2015</v>
      </c>
      <c r="L7277" s="0" t="n">
        <v>284</v>
      </c>
      <c r="M7277" s="0" t="n">
        <v>9</v>
      </c>
      <c r="N7277" s="0" t="n">
        <v>62200</v>
      </c>
      <c r="O7277" s="0" t="n">
        <v>1131</v>
      </c>
      <c r="P7277" s="346" t="n">
        <v>1</v>
      </c>
      <c r="Q7277" s="346" t="str">
        <f aca="false">N7277&amp;" "&amp;O7277</f>
        <v>62200 1131</v>
      </c>
      <c r="R7277" s="346" t="str">
        <f aca="false">N7277&amp;" "&amp;M7277&amp;" "&amp;O7277</f>
        <v>62200 9 1131</v>
      </c>
    </row>
    <row r="7278" customFormat="false" ht="11.25" hidden="false" customHeight="true" outlineLevel="0" collapsed="false">
      <c r="K7278" s="0" t="n">
        <v>2015</v>
      </c>
      <c r="L7278" s="0" t="n">
        <v>284</v>
      </c>
      <c r="M7278" s="0" t="n">
        <v>9</v>
      </c>
      <c r="N7278" s="0" t="n">
        <v>62200</v>
      </c>
      <c r="O7278" s="0" t="n">
        <v>1132</v>
      </c>
      <c r="P7278" s="346" t="n">
        <v>1</v>
      </c>
      <c r="Q7278" s="346" t="str">
        <f aca="false">N7278&amp;" "&amp;O7278</f>
        <v>62200 1132</v>
      </c>
      <c r="R7278" s="346" t="str">
        <f aca="false">N7278&amp;" "&amp;M7278&amp;" "&amp;O7278</f>
        <v>62200 9 1132</v>
      </c>
    </row>
    <row r="7279" customFormat="false" ht="11.25" hidden="false" customHeight="true" outlineLevel="0" collapsed="false">
      <c r="K7279" s="0" t="n">
        <v>2015</v>
      </c>
      <c r="L7279" s="0" t="n">
        <v>284</v>
      </c>
      <c r="M7279" s="0" t="n">
        <v>9</v>
      </c>
      <c r="N7279" s="0" t="n">
        <v>64000</v>
      </c>
      <c r="O7279" s="0" t="n">
        <v>1142</v>
      </c>
      <c r="P7279" s="346" t="n">
        <v>1.07</v>
      </c>
      <c r="Q7279" s="346" t="str">
        <f aca="false">N7279&amp;" "&amp;O7279</f>
        <v>64000 1142</v>
      </c>
      <c r="R7279" s="346" t="str">
        <f aca="false">N7279&amp;" "&amp;M7279&amp;" "&amp;O7279</f>
        <v>64000 9 1142</v>
      </c>
    </row>
    <row r="7280" customFormat="false" ht="11.25" hidden="false" customHeight="true" outlineLevel="0" collapsed="false">
      <c r="K7280" s="0" t="n">
        <v>2015</v>
      </c>
      <c r="L7280" s="0" t="n">
        <v>284</v>
      </c>
      <c r="M7280" s="0" t="n">
        <v>9</v>
      </c>
      <c r="N7280" s="0" t="n">
        <v>64000</v>
      </c>
      <c r="O7280" s="0" t="n">
        <v>1190</v>
      </c>
      <c r="P7280" s="346" t="n">
        <v>3</v>
      </c>
      <c r="Q7280" s="346" t="str">
        <f aca="false">N7280&amp;" "&amp;O7280</f>
        <v>64000 1190</v>
      </c>
      <c r="R7280" s="346" t="str">
        <f aca="false">N7280&amp;" "&amp;M7280&amp;" "&amp;O7280</f>
        <v>64000 9 1190</v>
      </c>
    </row>
    <row r="7281" customFormat="false" ht="11.25" hidden="false" customHeight="true" outlineLevel="0" collapsed="false">
      <c r="K7281" s="0" t="n">
        <v>2015</v>
      </c>
      <c r="L7281" s="0" t="n">
        <v>284</v>
      </c>
      <c r="M7281" s="0" t="n">
        <v>9</v>
      </c>
      <c r="N7281" s="0" t="n">
        <v>68000</v>
      </c>
      <c r="O7281" s="0" t="n">
        <v>1120</v>
      </c>
      <c r="P7281" s="346" t="n">
        <v>0.35</v>
      </c>
      <c r="Q7281" s="346" t="str">
        <f aca="false">N7281&amp;" "&amp;O7281</f>
        <v>68000 1120</v>
      </c>
      <c r="R7281" s="346" t="str">
        <f aca="false">N7281&amp;" "&amp;M7281&amp;" "&amp;O7281</f>
        <v>68000 9 1120</v>
      </c>
    </row>
    <row r="7282" customFormat="false" ht="11.25" hidden="false" customHeight="true" outlineLevel="0" collapsed="false">
      <c r="K7282" s="0" t="n">
        <v>2015</v>
      </c>
      <c r="L7282" s="0" t="n">
        <v>284</v>
      </c>
      <c r="M7282" s="0" t="n">
        <v>2</v>
      </c>
      <c r="N7282" s="0" t="n">
        <v>61100</v>
      </c>
      <c r="O7282" s="0" t="n">
        <v>1120</v>
      </c>
      <c r="P7282" s="346" t="n">
        <v>22.19</v>
      </c>
      <c r="Q7282" s="346" t="str">
        <f aca="false">N7282&amp;" "&amp;O7282</f>
        <v>61100 1120</v>
      </c>
      <c r="R7282" s="346" t="str">
        <f aca="false">N7282&amp;" "&amp;M7282&amp;" "&amp;O7282</f>
        <v>61100 2 1120</v>
      </c>
    </row>
    <row r="7283" customFormat="false" ht="11.25" hidden="false" customHeight="true" outlineLevel="0" collapsed="false">
      <c r="K7283" s="0" t="n">
        <v>2015</v>
      </c>
      <c r="L7283" s="0" t="n">
        <v>284</v>
      </c>
      <c r="M7283" s="0" t="n">
        <v>2</v>
      </c>
      <c r="N7283" s="0" t="n">
        <v>61100</v>
      </c>
      <c r="O7283" s="0" t="n">
        <v>1151</v>
      </c>
      <c r="P7283" s="346" t="n">
        <v>22.96</v>
      </c>
      <c r="Q7283" s="346" t="str">
        <f aca="false">N7283&amp;" "&amp;O7283</f>
        <v>61100 1151</v>
      </c>
      <c r="R7283" s="346" t="str">
        <f aca="false">N7283&amp;" "&amp;M7283&amp;" "&amp;O7283</f>
        <v>61100 2 1151</v>
      </c>
    </row>
    <row r="7284" customFormat="false" ht="11.25" hidden="false" customHeight="true" outlineLevel="0" collapsed="false">
      <c r="K7284" s="0" t="n">
        <v>2015</v>
      </c>
      <c r="L7284" s="0" t="n">
        <v>285</v>
      </c>
      <c r="M7284" s="0" t="n">
        <v>9</v>
      </c>
      <c r="N7284" s="0" t="n">
        <v>64000</v>
      </c>
      <c r="O7284" s="0" t="n">
        <v>1110</v>
      </c>
      <c r="P7284" s="346" t="n">
        <v>0.8</v>
      </c>
      <c r="Q7284" s="346" t="str">
        <f aca="false">N7284&amp;" "&amp;O7284</f>
        <v>64000 1110</v>
      </c>
      <c r="R7284" s="346" t="str">
        <f aca="false">N7284&amp;" "&amp;M7284&amp;" "&amp;O7284</f>
        <v>64000 9 1110</v>
      </c>
    </row>
    <row r="7285" customFormat="false" ht="11.25" hidden="false" customHeight="true" outlineLevel="0" collapsed="false">
      <c r="K7285" s="0" t="n">
        <v>2015</v>
      </c>
      <c r="L7285" s="0" t="n">
        <v>285</v>
      </c>
      <c r="M7285" s="0" t="n">
        <v>9</v>
      </c>
      <c r="N7285" s="0" t="n">
        <v>64000</v>
      </c>
      <c r="O7285" s="0" t="n">
        <v>1142</v>
      </c>
      <c r="P7285" s="346" t="n">
        <v>1.25</v>
      </c>
      <c r="Q7285" s="346" t="str">
        <f aca="false">N7285&amp;" "&amp;O7285</f>
        <v>64000 1142</v>
      </c>
      <c r="R7285" s="346" t="str">
        <f aca="false">N7285&amp;" "&amp;M7285&amp;" "&amp;O7285</f>
        <v>64000 9 1142</v>
      </c>
    </row>
    <row r="7286" customFormat="false" ht="11.25" hidden="false" customHeight="true" outlineLevel="0" collapsed="false">
      <c r="K7286" s="0" t="n">
        <v>2015</v>
      </c>
      <c r="L7286" s="0" t="n">
        <v>285</v>
      </c>
      <c r="M7286" s="0" t="n">
        <v>9</v>
      </c>
      <c r="N7286" s="0" t="n">
        <v>64000</v>
      </c>
      <c r="O7286" s="0" t="n">
        <v>1180</v>
      </c>
      <c r="P7286" s="346" t="n">
        <v>0.6</v>
      </c>
      <c r="Q7286" s="346" t="str">
        <f aca="false">N7286&amp;" "&amp;O7286</f>
        <v>64000 1180</v>
      </c>
      <c r="R7286" s="346" t="str">
        <f aca="false">N7286&amp;" "&amp;M7286&amp;" "&amp;O7286</f>
        <v>64000 9 1180</v>
      </c>
    </row>
    <row r="7287" customFormat="false" ht="11.25" hidden="false" customHeight="true" outlineLevel="0" collapsed="false">
      <c r="K7287" s="0" t="n">
        <v>2015</v>
      </c>
      <c r="L7287" s="0" t="n">
        <v>285</v>
      </c>
      <c r="M7287" s="0" t="n">
        <v>9</v>
      </c>
      <c r="N7287" s="0" t="n">
        <v>64000</v>
      </c>
      <c r="O7287" s="0" t="n">
        <v>1190</v>
      </c>
      <c r="P7287" s="346" t="n">
        <v>10</v>
      </c>
      <c r="Q7287" s="346" t="str">
        <f aca="false">N7287&amp;" "&amp;O7287</f>
        <v>64000 1190</v>
      </c>
      <c r="R7287" s="346" t="str">
        <f aca="false">N7287&amp;" "&amp;M7287&amp;" "&amp;O7287</f>
        <v>64000 9 1190</v>
      </c>
    </row>
    <row r="7288" customFormat="false" ht="11.25" hidden="false" customHeight="true" outlineLevel="0" collapsed="false">
      <c r="K7288" s="0" t="n">
        <v>2015</v>
      </c>
      <c r="L7288" s="0" t="n">
        <v>285</v>
      </c>
      <c r="M7288" s="0" t="n">
        <v>9</v>
      </c>
      <c r="N7288" s="0" t="n">
        <v>68000</v>
      </c>
      <c r="O7288" s="0" t="n">
        <v>1110</v>
      </c>
      <c r="P7288" s="346" t="n">
        <v>1</v>
      </c>
      <c r="Q7288" s="346" t="str">
        <f aca="false">N7288&amp;" "&amp;O7288</f>
        <v>68000 1110</v>
      </c>
      <c r="R7288" s="346" t="str">
        <f aca="false">N7288&amp;" "&amp;M7288&amp;" "&amp;O7288</f>
        <v>68000 9 1110</v>
      </c>
    </row>
    <row r="7289" customFormat="false" ht="11.25" hidden="false" customHeight="true" outlineLevel="0" collapsed="false">
      <c r="K7289" s="0" t="n">
        <v>2015</v>
      </c>
      <c r="L7289" s="0" t="n">
        <v>285</v>
      </c>
      <c r="M7289" s="0" t="n">
        <v>9</v>
      </c>
      <c r="N7289" s="0" t="n">
        <v>68000</v>
      </c>
      <c r="O7289" s="0" t="n">
        <v>1141</v>
      </c>
      <c r="P7289" s="346" t="n">
        <v>2</v>
      </c>
      <c r="Q7289" s="346" t="str">
        <f aca="false">N7289&amp;" "&amp;O7289</f>
        <v>68000 1141</v>
      </c>
      <c r="R7289" s="346" t="str">
        <f aca="false">N7289&amp;" "&amp;M7289&amp;" "&amp;O7289</f>
        <v>68000 9 1141</v>
      </c>
    </row>
    <row r="7290" customFormat="false" ht="11.25" hidden="false" customHeight="true" outlineLevel="0" collapsed="false">
      <c r="K7290" s="0" t="n">
        <v>2015</v>
      </c>
      <c r="L7290" s="0" t="n">
        <v>285</v>
      </c>
      <c r="M7290" s="0" t="n">
        <v>2</v>
      </c>
      <c r="N7290" s="0" t="n">
        <v>61100</v>
      </c>
      <c r="O7290" s="0" t="n">
        <v>1120</v>
      </c>
      <c r="P7290" s="346" t="n">
        <v>21</v>
      </c>
      <c r="Q7290" s="346" t="str">
        <f aca="false">N7290&amp;" "&amp;O7290</f>
        <v>61100 1120</v>
      </c>
      <c r="R7290" s="346" t="str">
        <f aca="false">N7290&amp;" "&amp;M7290&amp;" "&amp;O7290</f>
        <v>61100 2 1120</v>
      </c>
    </row>
    <row r="7291" customFormat="false" ht="11.25" hidden="false" customHeight="true" outlineLevel="0" collapsed="false">
      <c r="K7291" s="0" t="n">
        <v>2015</v>
      </c>
      <c r="L7291" s="0" t="n">
        <v>285</v>
      </c>
      <c r="M7291" s="0" t="n">
        <v>2</v>
      </c>
      <c r="N7291" s="0" t="n">
        <v>61100</v>
      </c>
      <c r="O7291" s="0" t="n">
        <v>1151</v>
      </c>
      <c r="P7291" s="346" t="n">
        <v>42</v>
      </c>
      <c r="Q7291" s="346" t="str">
        <f aca="false">N7291&amp;" "&amp;O7291</f>
        <v>61100 1151</v>
      </c>
      <c r="R7291" s="346" t="str">
        <f aca="false">N7291&amp;" "&amp;M7291&amp;" "&amp;O7291</f>
        <v>61100 2 1151</v>
      </c>
    </row>
    <row r="7292" customFormat="false" ht="11.25" hidden="false" customHeight="true" outlineLevel="0" collapsed="false">
      <c r="K7292" s="0" t="n">
        <v>2015</v>
      </c>
      <c r="L7292" s="0" t="n">
        <v>285</v>
      </c>
      <c r="M7292" s="0" t="n">
        <v>2</v>
      </c>
      <c r="N7292" s="0" t="n">
        <v>61100</v>
      </c>
      <c r="O7292" s="0" t="n">
        <v>1520</v>
      </c>
      <c r="P7292" s="346" t="n">
        <v>7</v>
      </c>
      <c r="Q7292" s="346" t="str">
        <f aca="false">N7292&amp;" "&amp;O7292</f>
        <v>61100 1520</v>
      </c>
      <c r="R7292" s="346" t="str">
        <f aca="false">N7292&amp;" "&amp;M7292&amp;" "&amp;O7292</f>
        <v>61100 2 1520</v>
      </c>
    </row>
    <row r="7293" customFormat="false" ht="11.25" hidden="false" customHeight="true" outlineLevel="0" collapsed="false">
      <c r="K7293" s="0" t="n">
        <v>2015</v>
      </c>
      <c r="L7293" s="0" t="n">
        <v>285</v>
      </c>
      <c r="M7293" s="0" t="n">
        <v>2</v>
      </c>
      <c r="N7293" s="0" t="n">
        <v>61310</v>
      </c>
      <c r="O7293" s="0" t="n">
        <v>1110</v>
      </c>
      <c r="P7293" s="346" t="n">
        <v>2.5</v>
      </c>
      <c r="Q7293" s="346" t="str">
        <f aca="false">N7293&amp;" "&amp;O7293</f>
        <v>61310 1110</v>
      </c>
      <c r="R7293" s="346" t="str">
        <f aca="false">N7293&amp;" "&amp;M7293&amp;" "&amp;O7293</f>
        <v>61310 2 1110</v>
      </c>
    </row>
    <row r="7294" customFormat="false" ht="11.25" hidden="false" customHeight="true" outlineLevel="0" collapsed="false">
      <c r="K7294" s="0" t="n">
        <v>2015</v>
      </c>
      <c r="L7294" s="0" t="n">
        <v>285</v>
      </c>
      <c r="M7294" s="0" t="n">
        <v>2</v>
      </c>
      <c r="N7294" s="0" t="n">
        <v>61310</v>
      </c>
      <c r="O7294" s="0" t="n">
        <v>1150</v>
      </c>
      <c r="P7294" s="346" t="n">
        <v>1.3</v>
      </c>
      <c r="Q7294" s="346" t="str">
        <f aca="false">N7294&amp;" "&amp;O7294</f>
        <v>61310 1150</v>
      </c>
      <c r="R7294" s="346" t="str">
        <f aca="false">N7294&amp;" "&amp;M7294&amp;" "&amp;O7294</f>
        <v>61310 2 1150</v>
      </c>
    </row>
    <row r="7295" customFormat="false" ht="11.25" hidden="false" customHeight="true" outlineLevel="0" collapsed="false">
      <c r="K7295" s="0" t="n">
        <v>2015</v>
      </c>
      <c r="L7295" s="0" t="n">
        <v>285</v>
      </c>
      <c r="M7295" s="0" t="n">
        <v>3</v>
      </c>
      <c r="N7295" s="0" t="n">
        <v>61100</v>
      </c>
      <c r="O7295" s="0" t="n">
        <v>1120</v>
      </c>
      <c r="P7295" s="346" t="n">
        <v>17</v>
      </c>
      <c r="Q7295" s="346" t="str">
        <f aca="false">N7295&amp;" "&amp;O7295</f>
        <v>61100 1120</v>
      </c>
      <c r="R7295" s="346" t="str">
        <f aca="false">N7295&amp;" "&amp;M7295&amp;" "&amp;O7295</f>
        <v>61100 3 1120</v>
      </c>
    </row>
    <row r="7296" customFormat="false" ht="11.25" hidden="false" customHeight="true" outlineLevel="0" collapsed="false">
      <c r="K7296" s="0" t="n">
        <v>2015</v>
      </c>
      <c r="L7296" s="0" t="n">
        <v>285</v>
      </c>
      <c r="M7296" s="0" t="n">
        <v>3</v>
      </c>
      <c r="N7296" s="0" t="n">
        <v>61100</v>
      </c>
      <c r="O7296" s="0" t="n">
        <v>1151</v>
      </c>
      <c r="P7296" s="346" t="n">
        <v>31</v>
      </c>
      <c r="Q7296" s="346" t="str">
        <f aca="false">N7296&amp;" "&amp;O7296</f>
        <v>61100 1151</v>
      </c>
      <c r="R7296" s="346" t="str">
        <f aca="false">N7296&amp;" "&amp;M7296&amp;" "&amp;O7296</f>
        <v>61100 3 1151</v>
      </c>
    </row>
    <row r="7297" customFormat="false" ht="11.25" hidden="false" customHeight="true" outlineLevel="0" collapsed="false">
      <c r="K7297" s="0" t="n">
        <v>2015</v>
      </c>
      <c r="L7297" s="0" t="n">
        <v>285</v>
      </c>
      <c r="M7297" s="0" t="n">
        <v>3</v>
      </c>
      <c r="N7297" s="0" t="n">
        <v>61100</v>
      </c>
      <c r="O7297" s="0" t="n">
        <v>1520</v>
      </c>
      <c r="P7297" s="346" t="n">
        <v>5</v>
      </c>
      <c r="Q7297" s="346" t="str">
        <f aca="false">N7297&amp;" "&amp;O7297</f>
        <v>61100 1520</v>
      </c>
      <c r="R7297" s="346" t="str">
        <f aca="false">N7297&amp;" "&amp;M7297&amp;" "&amp;O7297</f>
        <v>61100 3 1520</v>
      </c>
    </row>
    <row r="7298" customFormat="false" ht="11.25" hidden="false" customHeight="true" outlineLevel="0" collapsed="false">
      <c r="K7298" s="0" t="n">
        <v>2015</v>
      </c>
      <c r="L7298" s="0" t="n">
        <v>285</v>
      </c>
      <c r="M7298" s="0" t="n">
        <v>3</v>
      </c>
      <c r="N7298" s="0" t="n">
        <v>61310</v>
      </c>
      <c r="O7298" s="0" t="n">
        <v>1110</v>
      </c>
      <c r="P7298" s="346" t="n">
        <v>2.2</v>
      </c>
      <c r="Q7298" s="346" t="str">
        <f aca="false">N7298&amp;" "&amp;O7298</f>
        <v>61310 1110</v>
      </c>
      <c r="R7298" s="346" t="str">
        <f aca="false">N7298&amp;" "&amp;M7298&amp;" "&amp;O7298</f>
        <v>61310 3 1110</v>
      </c>
    </row>
    <row r="7299" customFormat="false" ht="11.25" hidden="false" customHeight="true" outlineLevel="0" collapsed="false">
      <c r="K7299" s="0" t="n">
        <v>2015</v>
      </c>
      <c r="L7299" s="0" t="n">
        <v>285</v>
      </c>
      <c r="M7299" s="0" t="n">
        <v>3</v>
      </c>
      <c r="N7299" s="0" t="n">
        <v>61310</v>
      </c>
      <c r="O7299" s="0" t="n">
        <v>1150</v>
      </c>
      <c r="P7299" s="346" t="n">
        <v>2.25</v>
      </c>
      <c r="Q7299" s="346" t="str">
        <f aca="false">N7299&amp;" "&amp;O7299</f>
        <v>61310 1150</v>
      </c>
      <c r="R7299" s="346" t="str">
        <f aca="false">N7299&amp;" "&amp;M7299&amp;" "&amp;O7299</f>
        <v>61310 3 1150</v>
      </c>
    </row>
    <row r="7300" customFormat="false" ht="11.25" hidden="false" customHeight="true" outlineLevel="0" collapsed="false">
      <c r="K7300" s="0" t="n">
        <v>2015</v>
      </c>
      <c r="L7300" s="0" t="n">
        <v>285</v>
      </c>
      <c r="M7300" s="0" t="n">
        <v>9</v>
      </c>
      <c r="N7300" s="0" t="n">
        <v>62100</v>
      </c>
      <c r="O7300" s="0" t="n">
        <v>1110</v>
      </c>
      <c r="P7300" s="346" t="n">
        <v>2.75</v>
      </c>
      <c r="Q7300" s="346" t="str">
        <f aca="false">N7300&amp;" "&amp;O7300</f>
        <v>62100 1110</v>
      </c>
      <c r="R7300" s="346" t="str">
        <f aca="false">N7300&amp;" "&amp;M7300&amp;" "&amp;O7300</f>
        <v>62100 9 1110</v>
      </c>
    </row>
    <row r="7301" customFormat="false" ht="11.25" hidden="false" customHeight="true" outlineLevel="0" collapsed="false">
      <c r="K7301" s="0" t="n">
        <v>2015</v>
      </c>
      <c r="L7301" s="0" t="n">
        <v>285</v>
      </c>
      <c r="M7301" s="0" t="n">
        <v>9</v>
      </c>
      <c r="N7301" s="0" t="n">
        <v>62100</v>
      </c>
      <c r="O7301" s="0" t="n">
        <v>1130</v>
      </c>
      <c r="P7301" s="346" t="n">
        <v>0.75</v>
      </c>
      <c r="Q7301" s="346" t="str">
        <f aca="false">N7301&amp;" "&amp;O7301</f>
        <v>62100 1130</v>
      </c>
      <c r="R7301" s="346" t="str">
        <f aca="false">N7301&amp;" "&amp;M7301&amp;" "&amp;O7301</f>
        <v>62100 9 1130</v>
      </c>
    </row>
    <row r="7302" customFormat="false" ht="11.25" hidden="false" customHeight="true" outlineLevel="0" collapsed="false">
      <c r="K7302" s="0" t="n">
        <v>2015</v>
      </c>
      <c r="L7302" s="0" t="n">
        <v>285</v>
      </c>
      <c r="M7302" s="0" t="n">
        <v>9</v>
      </c>
      <c r="N7302" s="0" t="n">
        <v>62100</v>
      </c>
      <c r="O7302" s="0" t="n">
        <v>1150</v>
      </c>
      <c r="P7302" s="346" t="n">
        <v>5</v>
      </c>
      <c r="Q7302" s="346" t="str">
        <f aca="false">N7302&amp;" "&amp;O7302</f>
        <v>62100 1150</v>
      </c>
      <c r="R7302" s="346" t="str">
        <f aca="false">N7302&amp;" "&amp;M7302&amp;" "&amp;O7302</f>
        <v>62100 9 1150</v>
      </c>
    </row>
    <row r="7303" customFormat="false" ht="11.25" hidden="false" customHeight="true" outlineLevel="0" collapsed="false">
      <c r="K7303" s="0" t="n">
        <v>2015</v>
      </c>
      <c r="L7303" s="0" t="n">
        <v>285</v>
      </c>
      <c r="M7303" s="0" t="n">
        <v>9</v>
      </c>
      <c r="N7303" s="0" t="n">
        <v>62200</v>
      </c>
      <c r="O7303" s="0" t="n">
        <v>1110</v>
      </c>
      <c r="P7303" s="346" t="n">
        <v>0.6</v>
      </c>
      <c r="Q7303" s="346" t="str">
        <f aca="false">N7303&amp;" "&amp;O7303</f>
        <v>62200 1110</v>
      </c>
      <c r="R7303" s="346" t="str">
        <f aca="false">N7303&amp;" "&amp;M7303&amp;" "&amp;O7303</f>
        <v>62200 9 1110</v>
      </c>
    </row>
    <row r="7304" customFormat="false" ht="11.25" hidden="false" customHeight="true" outlineLevel="0" collapsed="false">
      <c r="K7304" s="0" t="n">
        <v>2015</v>
      </c>
      <c r="L7304" s="0" t="n">
        <v>285</v>
      </c>
      <c r="M7304" s="0" t="n">
        <v>9</v>
      </c>
      <c r="N7304" s="0" t="n">
        <v>62200</v>
      </c>
      <c r="O7304" s="0" t="n">
        <v>1130</v>
      </c>
      <c r="P7304" s="346" t="n">
        <v>16</v>
      </c>
      <c r="Q7304" s="346" t="str">
        <f aca="false">N7304&amp;" "&amp;O7304</f>
        <v>62200 1130</v>
      </c>
      <c r="R7304" s="346" t="str">
        <f aca="false">N7304&amp;" "&amp;M7304&amp;" "&amp;O7304</f>
        <v>62200 9 1130</v>
      </c>
    </row>
    <row r="7305" customFormat="false" ht="11.25" hidden="false" customHeight="true" outlineLevel="0" collapsed="false">
      <c r="K7305" s="0" t="n">
        <v>2015</v>
      </c>
      <c r="L7305" s="0" t="n">
        <v>285</v>
      </c>
      <c r="M7305" s="0" t="n">
        <v>9</v>
      </c>
      <c r="N7305" s="0" t="n">
        <v>62200</v>
      </c>
      <c r="O7305" s="0" t="n">
        <v>1131</v>
      </c>
      <c r="P7305" s="346" t="n">
        <v>2</v>
      </c>
      <c r="Q7305" s="346" t="str">
        <f aca="false">N7305&amp;" "&amp;O7305</f>
        <v>62200 1131</v>
      </c>
      <c r="R7305" s="346" t="str">
        <f aca="false">N7305&amp;" "&amp;M7305&amp;" "&amp;O7305</f>
        <v>62200 9 1131</v>
      </c>
    </row>
    <row r="7306" customFormat="false" ht="11.25" hidden="false" customHeight="true" outlineLevel="0" collapsed="false">
      <c r="K7306" s="0" t="n">
        <v>2015</v>
      </c>
      <c r="L7306" s="0" t="n">
        <v>286</v>
      </c>
      <c r="M7306" s="0" t="n">
        <v>3</v>
      </c>
      <c r="N7306" s="0" t="n">
        <v>61410</v>
      </c>
      <c r="O7306" s="0" t="n">
        <v>1126</v>
      </c>
      <c r="P7306" s="346" t="n">
        <v>1.25</v>
      </c>
      <c r="Q7306" s="346" t="str">
        <f aca="false">N7306&amp;" "&amp;O7306</f>
        <v>61410 1126</v>
      </c>
      <c r="R7306" s="346" t="str">
        <f aca="false">N7306&amp;" "&amp;M7306&amp;" "&amp;O7306</f>
        <v>61410 3 1126</v>
      </c>
    </row>
    <row r="7307" customFormat="false" ht="11.25" hidden="false" customHeight="true" outlineLevel="0" collapsed="false">
      <c r="K7307" s="0" t="n">
        <v>2015</v>
      </c>
      <c r="L7307" s="0" t="n">
        <v>286</v>
      </c>
      <c r="M7307" s="0" t="n">
        <v>3</v>
      </c>
      <c r="N7307" s="0" t="n">
        <v>61410</v>
      </c>
      <c r="O7307" s="0" t="n">
        <v>1150</v>
      </c>
      <c r="P7307" s="346" t="n">
        <v>1.75</v>
      </c>
      <c r="Q7307" s="346" t="str">
        <f aca="false">N7307&amp;" "&amp;O7307</f>
        <v>61410 1150</v>
      </c>
      <c r="R7307" s="346" t="str">
        <f aca="false">N7307&amp;" "&amp;M7307&amp;" "&amp;O7307</f>
        <v>61410 3 1150</v>
      </c>
    </row>
    <row r="7308" customFormat="false" ht="11.25" hidden="false" customHeight="true" outlineLevel="0" collapsed="false">
      <c r="K7308" s="0" t="n">
        <v>2015</v>
      </c>
      <c r="L7308" s="0" t="n">
        <v>286</v>
      </c>
      <c r="M7308" s="0" t="n">
        <v>9</v>
      </c>
      <c r="N7308" s="0" t="n">
        <v>61100</v>
      </c>
      <c r="O7308" s="0" t="n">
        <v>1110</v>
      </c>
      <c r="P7308" s="346" t="n">
        <v>0.75</v>
      </c>
      <c r="Q7308" s="346" t="str">
        <f aca="false">N7308&amp;" "&amp;O7308</f>
        <v>61100 1110</v>
      </c>
      <c r="R7308" s="346" t="str">
        <f aca="false">N7308&amp;" "&amp;M7308&amp;" "&amp;O7308</f>
        <v>61100 9 1110</v>
      </c>
    </row>
    <row r="7309" customFormat="false" ht="11.25" hidden="false" customHeight="true" outlineLevel="0" collapsed="false">
      <c r="K7309" s="0" t="n">
        <v>2015</v>
      </c>
      <c r="L7309" s="0" t="n">
        <v>286</v>
      </c>
      <c r="M7309" s="0" t="n">
        <v>9</v>
      </c>
      <c r="N7309" s="0" t="n">
        <v>62100</v>
      </c>
      <c r="O7309" s="0" t="n">
        <v>1110</v>
      </c>
      <c r="P7309" s="346" t="n">
        <v>2.5</v>
      </c>
      <c r="Q7309" s="346" t="str">
        <f aca="false">N7309&amp;" "&amp;O7309</f>
        <v>62100 1110</v>
      </c>
      <c r="R7309" s="346" t="str">
        <f aca="false">N7309&amp;" "&amp;M7309&amp;" "&amp;O7309</f>
        <v>62100 9 1110</v>
      </c>
    </row>
    <row r="7310" customFormat="false" ht="11.25" hidden="false" customHeight="true" outlineLevel="0" collapsed="false">
      <c r="K7310" s="0" t="n">
        <v>2015</v>
      </c>
      <c r="L7310" s="0" t="n">
        <v>286</v>
      </c>
      <c r="M7310" s="0" t="n">
        <v>9</v>
      </c>
      <c r="N7310" s="0" t="n">
        <v>62100</v>
      </c>
      <c r="O7310" s="0" t="n">
        <v>1130</v>
      </c>
      <c r="P7310" s="346" t="n">
        <v>12.5</v>
      </c>
      <c r="Q7310" s="346" t="str">
        <f aca="false">N7310&amp;" "&amp;O7310</f>
        <v>62100 1130</v>
      </c>
      <c r="R7310" s="346" t="str">
        <f aca="false">N7310&amp;" "&amp;M7310&amp;" "&amp;O7310</f>
        <v>62100 9 1130</v>
      </c>
    </row>
    <row r="7311" customFormat="false" ht="11.25" hidden="false" customHeight="true" outlineLevel="0" collapsed="false">
      <c r="K7311" s="0" t="n">
        <v>2015</v>
      </c>
      <c r="L7311" s="0" t="n">
        <v>286</v>
      </c>
      <c r="M7311" s="0" t="n">
        <v>9</v>
      </c>
      <c r="N7311" s="0" t="n">
        <v>62200</v>
      </c>
      <c r="O7311" s="0" t="n">
        <v>1130</v>
      </c>
      <c r="P7311" s="346" t="n">
        <v>30</v>
      </c>
      <c r="Q7311" s="346" t="str">
        <f aca="false">N7311&amp;" "&amp;O7311</f>
        <v>62200 1130</v>
      </c>
      <c r="R7311" s="346" t="str">
        <f aca="false">N7311&amp;" "&amp;M7311&amp;" "&amp;O7311</f>
        <v>62200 9 1130</v>
      </c>
    </row>
    <row r="7312" customFormat="false" ht="11.25" hidden="false" customHeight="true" outlineLevel="0" collapsed="false">
      <c r="K7312" s="0" t="n">
        <v>2015</v>
      </c>
      <c r="L7312" s="0" t="n">
        <v>286</v>
      </c>
      <c r="M7312" s="0" t="n">
        <v>9</v>
      </c>
      <c r="N7312" s="0" t="n">
        <v>62200</v>
      </c>
      <c r="O7312" s="0" t="n">
        <v>1132</v>
      </c>
      <c r="P7312" s="346" t="n">
        <v>20</v>
      </c>
      <c r="Q7312" s="346" t="str">
        <f aca="false">N7312&amp;" "&amp;O7312</f>
        <v>62200 1132</v>
      </c>
      <c r="R7312" s="346" t="str">
        <f aca="false">N7312&amp;" "&amp;M7312&amp;" "&amp;O7312</f>
        <v>62200 9 1132</v>
      </c>
    </row>
    <row r="7313" customFormat="false" ht="11.25" hidden="false" customHeight="true" outlineLevel="0" collapsed="false">
      <c r="K7313" s="0" t="n">
        <v>2015</v>
      </c>
      <c r="L7313" s="0" t="n">
        <v>286</v>
      </c>
      <c r="M7313" s="0" t="n">
        <v>2</v>
      </c>
      <c r="N7313" s="0" t="n">
        <v>61100</v>
      </c>
      <c r="O7313" s="0" t="n">
        <v>1120</v>
      </c>
      <c r="P7313" s="346" t="n">
        <v>50</v>
      </c>
      <c r="Q7313" s="346" t="str">
        <f aca="false">N7313&amp;" "&amp;O7313</f>
        <v>61100 1120</v>
      </c>
      <c r="R7313" s="346" t="str">
        <f aca="false">N7313&amp;" "&amp;M7313&amp;" "&amp;O7313</f>
        <v>61100 2 1120</v>
      </c>
    </row>
    <row r="7314" customFormat="false" ht="11.25" hidden="false" customHeight="true" outlineLevel="0" collapsed="false">
      <c r="K7314" s="0" t="n">
        <v>2015</v>
      </c>
      <c r="L7314" s="0" t="n">
        <v>286</v>
      </c>
      <c r="M7314" s="0" t="n">
        <v>2</v>
      </c>
      <c r="N7314" s="0" t="n">
        <v>61100</v>
      </c>
      <c r="O7314" s="0" t="n">
        <v>1151</v>
      </c>
      <c r="P7314" s="346" t="n">
        <v>30</v>
      </c>
      <c r="Q7314" s="346" t="str">
        <f aca="false">N7314&amp;" "&amp;O7314</f>
        <v>61100 1151</v>
      </c>
      <c r="R7314" s="346" t="str">
        <f aca="false">N7314&amp;" "&amp;M7314&amp;" "&amp;O7314</f>
        <v>61100 2 1151</v>
      </c>
    </row>
    <row r="7315" customFormat="false" ht="11.25" hidden="false" customHeight="true" outlineLevel="0" collapsed="false">
      <c r="K7315" s="0" t="n">
        <v>2015</v>
      </c>
      <c r="L7315" s="0" t="n">
        <v>286</v>
      </c>
      <c r="M7315" s="0" t="n">
        <v>2</v>
      </c>
      <c r="N7315" s="0" t="n">
        <v>61100</v>
      </c>
      <c r="O7315" s="0" t="n">
        <v>1520</v>
      </c>
      <c r="P7315" s="346" t="n">
        <v>0.65</v>
      </c>
      <c r="Q7315" s="346" t="str">
        <f aca="false">N7315&amp;" "&amp;O7315</f>
        <v>61100 1520</v>
      </c>
      <c r="R7315" s="346" t="str">
        <f aca="false">N7315&amp;" "&amp;M7315&amp;" "&amp;O7315</f>
        <v>61100 2 1520</v>
      </c>
    </row>
    <row r="7316" customFormat="false" ht="11.25" hidden="false" customHeight="true" outlineLevel="0" collapsed="false">
      <c r="K7316" s="0" t="n">
        <v>2015</v>
      </c>
      <c r="L7316" s="0" t="n">
        <v>286</v>
      </c>
      <c r="M7316" s="0" t="n">
        <v>2</v>
      </c>
      <c r="N7316" s="0" t="n">
        <v>61410</v>
      </c>
      <c r="O7316" s="0" t="n">
        <v>1126</v>
      </c>
      <c r="P7316" s="346" t="n">
        <v>3</v>
      </c>
      <c r="Q7316" s="346" t="str">
        <f aca="false">N7316&amp;" "&amp;O7316</f>
        <v>61410 1126</v>
      </c>
      <c r="R7316" s="346" t="str">
        <f aca="false">N7316&amp;" "&amp;M7316&amp;" "&amp;O7316</f>
        <v>61410 2 1126</v>
      </c>
    </row>
    <row r="7317" customFormat="false" ht="11.25" hidden="false" customHeight="true" outlineLevel="0" collapsed="false">
      <c r="K7317" s="0" t="n">
        <v>2015</v>
      </c>
      <c r="L7317" s="0" t="n">
        <v>286</v>
      </c>
      <c r="M7317" s="0" t="n">
        <v>2</v>
      </c>
      <c r="N7317" s="0" t="n">
        <v>61410</v>
      </c>
      <c r="O7317" s="0" t="n">
        <v>1150</v>
      </c>
      <c r="P7317" s="346" t="n">
        <v>1.5</v>
      </c>
      <c r="Q7317" s="346" t="str">
        <f aca="false">N7317&amp;" "&amp;O7317</f>
        <v>61410 1150</v>
      </c>
      <c r="R7317" s="346" t="str">
        <f aca="false">N7317&amp;" "&amp;M7317&amp;" "&amp;O7317</f>
        <v>61410 2 1150</v>
      </c>
    </row>
    <row r="7318" customFormat="false" ht="11.25" hidden="false" customHeight="true" outlineLevel="0" collapsed="false">
      <c r="K7318" s="0" t="n">
        <v>2015</v>
      </c>
      <c r="L7318" s="0" t="n">
        <v>286</v>
      </c>
      <c r="M7318" s="0" t="n">
        <v>3</v>
      </c>
      <c r="N7318" s="0" t="n">
        <v>61100</v>
      </c>
      <c r="O7318" s="0" t="n">
        <v>1120</v>
      </c>
      <c r="P7318" s="346" t="n">
        <v>50</v>
      </c>
      <c r="Q7318" s="346" t="str">
        <f aca="false">N7318&amp;" "&amp;O7318</f>
        <v>61100 1120</v>
      </c>
      <c r="R7318" s="346" t="str">
        <f aca="false">N7318&amp;" "&amp;M7318&amp;" "&amp;O7318</f>
        <v>61100 3 1120</v>
      </c>
    </row>
    <row r="7319" customFormat="false" ht="11.25" hidden="false" customHeight="true" outlineLevel="0" collapsed="false">
      <c r="K7319" s="0" t="n">
        <v>2015</v>
      </c>
      <c r="L7319" s="0" t="n">
        <v>286</v>
      </c>
      <c r="M7319" s="0" t="n">
        <v>3</v>
      </c>
      <c r="N7319" s="0" t="n">
        <v>61100</v>
      </c>
      <c r="O7319" s="0" t="n">
        <v>1151</v>
      </c>
      <c r="P7319" s="346" t="n">
        <v>47</v>
      </c>
      <c r="Q7319" s="346" t="str">
        <f aca="false">N7319&amp;" "&amp;O7319</f>
        <v>61100 1151</v>
      </c>
      <c r="R7319" s="346" t="str">
        <f aca="false">N7319&amp;" "&amp;M7319&amp;" "&amp;O7319</f>
        <v>61100 3 1151</v>
      </c>
    </row>
    <row r="7320" customFormat="false" ht="11.25" hidden="false" customHeight="true" outlineLevel="0" collapsed="false">
      <c r="K7320" s="0" t="n">
        <v>2015</v>
      </c>
      <c r="L7320" s="0" t="n">
        <v>287</v>
      </c>
      <c r="M7320" s="0" t="n">
        <v>2</v>
      </c>
      <c r="N7320" s="0" t="n">
        <v>61100</v>
      </c>
      <c r="O7320" s="0" t="n">
        <v>1120</v>
      </c>
      <c r="P7320" s="346" t="n">
        <v>38.25</v>
      </c>
      <c r="Q7320" s="346" t="str">
        <f aca="false">N7320&amp;" "&amp;O7320</f>
        <v>61100 1120</v>
      </c>
      <c r="R7320" s="346" t="str">
        <f aca="false">N7320&amp;" "&amp;M7320&amp;" "&amp;O7320</f>
        <v>61100 2 1120</v>
      </c>
    </row>
    <row r="7321" customFormat="false" ht="11.25" hidden="false" customHeight="true" outlineLevel="0" collapsed="false">
      <c r="K7321" s="0" t="n">
        <v>2015</v>
      </c>
      <c r="L7321" s="0" t="n">
        <v>287</v>
      </c>
      <c r="M7321" s="0" t="n">
        <v>2</v>
      </c>
      <c r="N7321" s="0" t="n">
        <v>61100</v>
      </c>
      <c r="O7321" s="0" t="n">
        <v>1151</v>
      </c>
      <c r="P7321" s="346" t="n">
        <v>92</v>
      </c>
      <c r="Q7321" s="346" t="str">
        <f aca="false">N7321&amp;" "&amp;O7321</f>
        <v>61100 1151</v>
      </c>
      <c r="R7321" s="346" t="str">
        <f aca="false">N7321&amp;" "&amp;M7321&amp;" "&amp;O7321</f>
        <v>61100 2 1151</v>
      </c>
    </row>
    <row r="7322" customFormat="false" ht="11.25" hidden="false" customHeight="true" outlineLevel="0" collapsed="false">
      <c r="K7322" s="0" t="n">
        <v>2015</v>
      </c>
      <c r="L7322" s="0" t="n">
        <v>287</v>
      </c>
      <c r="M7322" s="0" t="n">
        <v>2</v>
      </c>
      <c r="N7322" s="0" t="n">
        <v>61100</v>
      </c>
      <c r="O7322" s="0" t="n">
        <v>1520</v>
      </c>
      <c r="P7322" s="346" t="n">
        <v>5.82</v>
      </c>
      <c r="Q7322" s="346" t="str">
        <f aca="false">N7322&amp;" "&amp;O7322</f>
        <v>61100 1520</v>
      </c>
      <c r="R7322" s="346" t="str">
        <f aca="false">N7322&amp;" "&amp;M7322&amp;" "&amp;O7322</f>
        <v>61100 2 1520</v>
      </c>
    </row>
    <row r="7323" customFormat="false" ht="11.25" hidden="false" customHeight="true" outlineLevel="0" collapsed="false">
      <c r="K7323" s="0" t="n">
        <v>2015</v>
      </c>
      <c r="L7323" s="0" t="n">
        <v>287</v>
      </c>
      <c r="M7323" s="0" t="n">
        <v>3</v>
      </c>
      <c r="N7323" s="0" t="n">
        <v>61100</v>
      </c>
      <c r="O7323" s="0" t="n">
        <v>1120</v>
      </c>
      <c r="P7323" s="346" t="n">
        <v>15</v>
      </c>
      <c r="Q7323" s="346" t="str">
        <f aca="false">N7323&amp;" "&amp;O7323</f>
        <v>61100 1120</v>
      </c>
      <c r="R7323" s="346" t="str">
        <f aca="false">N7323&amp;" "&amp;M7323&amp;" "&amp;O7323</f>
        <v>61100 3 1120</v>
      </c>
    </row>
    <row r="7324" customFormat="false" ht="11.25" hidden="false" customHeight="true" outlineLevel="0" collapsed="false">
      <c r="K7324" s="0" t="n">
        <v>2015</v>
      </c>
      <c r="L7324" s="0" t="n">
        <v>287</v>
      </c>
      <c r="M7324" s="0" t="n">
        <v>3</v>
      </c>
      <c r="N7324" s="0" t="n">
        <v>61100</v>
      </c>
      <c r="O7324" s="0" t="n">
        <v>1151</v>
      </c>
      <c r="P7324" s="346" t="n">
        <v>31</v>
      </c>
      <c r="Q7324" s="346" t="str">
        <f aca="false">N7324&amp;" "&amp;O7324</f>
        <v>61100 1151</v>
      </c>
      <c r="R7324" s="346" t="str">
        <f aca="false">N7324&amp;" "&amp;M7324&amp;" "&amp;O7324</f>
        <v>61100 3 1151</v>
      </c>
    </row>
    <row r="7325" customFormat="false" ht="11.25" hidden="false" customHeight="true" outlineLevel="0" collapsed="false">
      <c r="K7325" s="0" t="n">
        <v>2015</v>
      </c>
      <c r="L7325" s="0" t="n">
        <v>287</v>
      </c>
      <c r="M7325" s="0" t="n">
        <v>3</v>
      </c>
      <c r="N7325" s="0" t="n">
        <v>61100</v>
      </c>
      <c r="O7325" s="0" t="n">
        <v>1520</v>
      </c>
      <c r="P7325" s="346" t="n">
        <v>1.86</v>
      </c>
      <c r="Q7325" s="346" t="str">
        <f aca="false">N7325&amp;" "&amp;O7325</f>
        <v>61100 1520</v>
      </c>
      <c r="R7325" s="346" t="str">
        <f aca="false">N7325&amp;" "&amp;M7325&amp;" "&amp;O7325</f>
        <v>61100 3 1520</v>
      </c>
    </row>
    <row r="7326" customFormat="false" ht="11.25" hidden="false" customHeight="true" outlineLevel="0" collapsed="false">
      <c r="K7326" s="0" t="n">
        <v>2015</v>
      </c>
      <c r="L7326" s="0" t="n">
        <v>287</v>
      </c>
      <c r="M7326" s="0" t="n">
        <v>9</v>
      </c>
      <c r="N7326" s="0" t="n">
        <v>62100</v>
      </c>
      <c r="O7326" s="0" t="n">
        <v>1110</v>
      </c>
      <c r="P7326" s="346" t="n">
        <v>1</v>
      </c>
      <c r="Q7326" s="346" t="str">
        <f aca="false">N7326&amp;" "&amp;O7326</f>
        <v>62100 1110</v>
      </c>
      <c r="R7326" s="346" t="str">
        <f aca="false">N7326&amp;" "&amp;M7326&amp;" "&amp;O7326</f>
        <v>62100 9 1110</v>
      </c>
    </row>
    <row r="7327" customFormat="false" ht="11.25" hidden="false" customHeight="true" outlineLevel="0" collapsed="false">
      <c r="K7327" s="0" t="n">
        <v>2015</v>
      </c>
      <c r="L7327" s="0" t="n">
        <v>287</v>
      </c>
      <c r="M7327" s="0" t="n">
        <v>9</v>
      </c>
      <c r="N7327" s="0" t="n">
        <v>62100</v>
      </c>
      <c r="O7327" s="0" t="n">
        <v>1150</v>
      </c>
      <c r="P7327" s="346" t="n">
        <v>1</v>
      </c>
      <c r="Q7327" s="346" t="str">
        <f aca="false">N7327&amp;" "&amp;O7327</f>
        <v>62100 1150</v>
      </c>
      <c r="R7327" s="346" t="str">
        <f aca="false">N7327&amp;" "&amp;M7327&amp;" "&amp;O7327</f>
        <v>62100 9 1150</v>
      </c>
    </row>
    <row r="7328" customFormat="false" ht="11.25" hidden="false" customHeight="true" outlineLevel="0" collapsed="false">
      <c r="K7328" s="0" t="n">
        <v>2015</v>
      </c>
      <c r="L7328" s="0" t="n">
        <v>287</v>
      </c>
      <c r="M7328" s="0" t="n">
        <v>9</v>
      </c>
      <c r="N7328" s="0" t="n">
        <v>62200</v>
      </c>
      <c r="O7328" s="0" t="n">
        <v>1130</v>
      </c>
      <c r="P7328" s="346" t="n">
        <v>15.7</v>
      </c>
      <c r="Q7328" s="346" t="str">
        <f aca="false">N7328&amp;" "&amp;O7328</f>
        <v>62200 1130</v>
      </c>
      <c r="R7328" s="346" t="str">
        <f aca="false">N7328&amp;" "&amp;M7328&amp;" "&amp;O7328</f>
        <v>62200 9 1130</v>
      </c>
    </row>
    <row r="7329" customFormat="false" ht="11.25" hidden="false" customHeight="true" outlineLevel="0" collapsed="false">
      <c r="K7329" s="0" t="n">
        <v>2015</v>
      </c>
      <c r="L7329" s="0" t="n">
        <v>288</v>
      </c>
      <c r="M7329" s="0" t="n">
        <v>3</v>
      </c>
      <c r="N7329" s="0" t="n">
        <v>61310</v>
      </c>
      <c r="O7329" s="0" t="n">
        <v>1150</v>
      </c>
      <c r="P7329" s="346" t="n">
        <v>5</v>
      </c>
      <c r="Q7329" s="346" t="str">
        <f aca="false">N7329&amp;" "&amp;O7329</f>
        <v>61310 1150</v>
      </c>
      <c r="R7329" s="346" t="str">
        <f aca="false">N7329&amp;" "&amp;M7329&amp;" "&amp;O7329</f>
        <v>61310 3 1150</v>
      </c>
    </row>
    <row r="7330" customFormat="false" ht="11.25" hidden="false" customHeight="true" outlineLevel="0" collapsed="false">
      <c r="K7330" s="0" t="n">
        <v>2015</v>
      </c>
      <c r="L7330" s="0" t="n">
        <v>288</v>
      </c>
      <c r="M7330" s="0" t="n">
        <v>3</v>
      </c>
      <c r="N7330" s="0" t="n">
        <v>61410</v>
      </c>
      <c r="O7330" s="0" t="n">
        <v>1126</v>
      </c>
      <c r="P7330" s="346" t="n">
        <v>12.5</v>
      </c>
      <c r="Q7330" s="346" t="str">
        <f aca="false">N7330&amp;" "&amp;O7330</f>
        <v>61410 1126</v>
      </c>
      <c r="R7330" s="346" t="str">
        <f aca="false">N7330&amp;" "&amp;M7330&amp;" "&amp;O7330</f>
        <v>61410 3 1126</v>
      </c>
    </row>
    <row r="7331" customFormat="false" ht="11.25" hidden="false" customHeight="true" outlineLevel="0" collapsed="false">
      <c r="K7331" s="0" t="n">
        <v>2015</v>
      </c>
      <c r="L7331" s="0" t="n">
        <v>288</v>
      </c>
      <c r="M7331" s="0" t="n">
        <v>3</v>
      </c>
      <c r="N7331" s="0" t="n">
        <v>61410</v>
      </c>
      <c r="O7331" s="0" t="n">
        <v>1150</v>
      </c>
      <c r="P7331" s="346" t="n">
        <v>3.5</v>
      </c>
      <c r="Q7331" s="346" t="str">
        <f aca="false">N7331&amp;" "&amp;O7331</f>
        <v>61410 1150</v>
      </c>
      <c r="R7331" s="346" t="str">
        <f aca="false">N7331&amp;" "&amp;M7331&amp;" "&amp;O7331</f>
        <v>61410 3 1150</v>
      </c>
    </row>
    <row r="7332" customFormat="false" ht="11.25" hidden="false" customHeight="true" outlineLevel="0" collapsed="false">
      <c r="K7332" s="0" t="n">
        <v>2015</v>
      </c>
      <c r="L7332" s="0" t="n">
        <v>288</v>
      </c>
      <c r="M7332" s="0" t="n">
        <v>9</v>
      </c>
      <c r="N7332" s="0" t="n">
        <v>61100</v>
      </c>
      <c r="O7332" s="0" t="n">
        <v>1120</v>
      </c>
      <c r="P7332" s="346" t="n">
        <v>10</v>
      </c>
      <c r="Q7332" s="346" t="str">
        <f aca="false">N7332&amp;" "&amp;O7332</f>
        <v>61100 1120</v>
      </c>
      <c r="R7332" s="346" t="str">
        <f aca="false">N7332&amp;" "&amp;M7332&amp;" "&amp;O7332</f>
        <v>61100 9 1120</v>
      </c>
    </row>
    <row r="7333" customFormat="false" ht="11.25" hidden="false" customHeight="true" outlineLevel="0" collapsed="false">
      <c r="K7333" s="0" t="n">
        <v>2015</v>
      </c>
      <c r="L7333" s="0" t="n">
        <v>288</v>
      </c>
      <c r="M7333" s="0" t="n">
        <v>9</v>
      </c>
      <c r="N7333" s="0" t="n">
        <v>61310</v>
      </c>
      <c r="O7333" s="0" t="n">
        <v>1120</v>
      </c>
      <c r="P7333" s="346" t="n">
        <v>7</v>
      </c>
      <c r="Q7333" s="346" t="str">
        <f aca="false">N7333&amp;" "&amp;O7333</f>
        <v>61310 1120</v>
      </c>
      <c r="R7333" s="346" t="str">
        <f aca="false">N7333&amp;" "&amp;M7333&amp;" "&amp;O7333</f>
        <v>61310 9 1120</v>
      </c>
    </row>
    <row r="7334" customFormat="false" ht="11.25" hidden="false" customHeight="true" outlineLevel="0" collapsed="false">
      <c r="K7334" s="0" t="n">
        <v>2015</v>
      </c>
      <c r="L7334" s="0" t="n">
        <v>288</v>
      </c>
      <c r="M7334" s="0" t="n">
        <v>9</v>
      </c>
      <c r="N7334" s="0" t="n">
        <v>62100</v>
      </c>
      <c r="O7334" s="0" t="n">
        <v>1110</v>
      </c>
      <c r="P7334" s="346" t="n">
        <v>9</v>
      </c>
      <c r="Q7334" s="346" t="str">
        <f aca="false">N7334&amp;" "&amp;O7334</f>
        <v>62100 1110</v>
      </c>
      <c r="R7334" s="346" t="str">
        <f aca="false">N7334&amp;" "&amp;M7334&amp;" "&amp;O7334</f>
        <v>62100 9 1110</v>
      </c>
    </row>
    <row r="7335" customFormat="false" ht="11.25" hidden="false" customHeight="true" outlineLevel="0" collapsed="false">
      <c r="K7335" s="0" t="n">
        <v>2015</v>
      </c>
      <c r="L7335" s="0" t="n">
        <v>288</v>
      </c>
      <c r="M7335" s="0" t="n">
        <v>9</v>
      </c>
      <c r="N7335" s="0" t="n">
        <v>62100</v>
      </c>
      <c r="O7335" s="0" t="n">
        <v>1150</v>
      </c>
      <c r="P7335" s="346" t="n">
        <v>7</v>
      </c>
      <c r="Q7335" s="346" t="str">
        <f aca="false">N7335&amp;" "&amp;O7335</f>
        <v>62100 1150</v>
      </c>
      <c r="R7335" s="346" t="str">
        <f aca="false">N7335&amp;" "&amp;M7335&amp;" "&amp;O7335</f>
        <v>62100 9 1150</v>
      </c>
    </row>
    <row r="7336" customFormat="false" ht="11.25" hidden="false" customHeight="true" outlineLevel="0" collapsed="false">
      <c r="K7336" s="0" t="n">
        <v>2015</v>
      </c>
      <c r="L7336" s="0" t="n">
        <v>288</v>
      </c>
      <c r="M7336" s="0" t="n">
        <v>9</v>
      </c>
      <c r="N7336" s="0" t="n">
        <v>62200</v>
      </c>
      <c r="O7336" s="0" t="n">
        <v>1110</v>
      </c>
      <c r="P7336" s="346" t="n">
        <v>1.5</v>
      </c>
      <c r="Q7336" s="346" t="str">
        <f aca="false">N7336&amp;" "&amp;O7336</f>
        <v>62200 1110</v>
      </c>
      <c r="R7336" s="346" t="str">
        <f aca="false">N7336&amp;" "&amp;M7336&amp;" "&amp;O7336</f>
        <v>62200 9 1110</v>
      </c>
    </row>
    <row r="7337" customFormat="false" ht="11.25" hidden="false" customHeight="true" outlineLevel="0" collapsed="false">
      <c r="K7337" s="0" t="n">
        <v>2015</v>
      </c>
      <c r="L7337" s="0" t="n">
        <v>288</v>
      </c>
      <c r="M7337" s="0" t="n">
        <v>9</v>
      </c>
      <c r="N7337" s="0" t="n">
        <v>62200</v>
      </c>
      <c r="O7337" s="0" t="n">
        <v>1130</v>
      </c>
      <c r="P7337" s="346" t="n">
        <v>49</v>
      </c>
      <c r="Q7337" s="346" t="str">
        <f aca="false">N7337&amp;" "&amp;O7337</f>
        <v>62200 1130</v>
      </c>
      <c r="R7337" s="346" t="str">
        <f aca="false">N7337&amp;" "&amp;M7337&amp;" "&amp;O7337</f>
        <v>62200 9 1130</v>
      </c>
    </row>
    <row r="7338" customFormat="false" ht="11.25" hidden="false" customHeight="true" outlineLevel="0" collapsed="false">
      <c r="K7338" s="0" t="n">
        <v>2015</v>
      </c>
      <c r="L7338" s="0" t="n">
        <v>288</v>
      </c>
      <c r="M7338" s="0" t="n">
        <v>9</v>
      </c>
      <c r="N7338" s="0" t="n">
        <v>64000</v>
      </c>
      <c r="O7338" s="0" t="n">
        <v>1190</v>
      </c>
      <c r="P7338" s="346" t="n">
        <v>1</v>
      </c>
      <c r="Q7338" s="346" t="str">
        <f aca="false">N7338&amp;" "&amp;O7338</f>
        <v>64000 1190</v>
      </c>
      <c r="R7338" s="346" t="str">
        <f aca="false">N7338&amp;" "&amp;M7338&amp;" "&amp;O7338</f>
        <v>64000 9 1190</v>
      </c>
    </row>
    <row r="7339" customFormat="false" ht="11.25" hidden="false" customHeight="true" outlineLevel="0" collapsed="false">
      <c r="K7339" s="0" t="n">
        <v>2015</v>
      </c>
      <c r="L7339" s="0" t="n">
        <v>288</v>
      </c>
      <c r="M7339" s="0" t="n">
        <v>9</v>
      </c>
      <c r="N7339" s="0" t="n">
        <v>68000</v>
      </c>
      <c r="O7339" s="0" t="n">
        <v>1110</v>
      </c>
      <c r="P7339" s="346" t="n">
        <v>0.8</v>
      </c>
      <c r="Q7339" s="346" t="str">
        <f aca="false">N7339&amp;" "&amp;O7339</f>
        <v>68000 1110</v>
      </c>
      <c r="R7339" s="346" t="str">
        <f aca="false">N7339&amp;" "&amp;M7339&amp;" "&amp;O7339</f>
        <v>68000 9 1110</v>
      </c>
    </row>
    <row r="7340" customFormat="false" ht="11.25" hidden="false" customHeight="true" outlineLevel="0" collapsed="false">
      <c r="K7340" s="0" t="n">
        <v>2015</v>
      </c>
      <c r="L7340" s="0" t="n">
        <v>288</v>
      </c>
      <c r="M7340" s="0" t="n">
        <v>9</v>
      </c>
      <c r="N7340" s="0" t="n">
        <v>68000</v>
      </c>
      <c r="O7340" s="0" t="n">
        <v>1141</v>
      </c>
      <c r="P7340" s="346" t="n">
        <v>6.5</v>
      </c>
      <c r="Q7340" s="346" t="str">
        <f aca="false">N7340&amp;" "&amp;O7340</f>
        <v>68000 1141</v>
      </c>
      <c r="R7340" s="346" t="str">
        <f aca="false">N7340&amp;" "&amp;M7340&amp;" "&amp;O7340</f>
        <v>68000 9 1141</v>
      </c>
    </row>
    <row r="7341" customFormat="false" ht="11.25" hidden="false" customHeight="true" outlineLevel="0" collapsed="false">
      <c r="K7341" s="0" t="n">
        <v>2015</v>
      </c>
      <c r="L7341" s="0" t="n">
        <v>288</v>
      </c>
      <c r="M7341" s="0" t="n">
        <v>2</v>
      </c>
      <c r="N7341" s="0" t="n">
        <v>61100</v>
      </c>
      <c r="O7341" s="0" t="n">
        <v>1120</v>
      </c>
      <c r="P7341" s="346" t="n">
        <v>125</v>
      </c>
      <c r="Q7341" s="346" t="str">
        <f aca="false">N7341&amp;" "&amp;O7341</f>
        <v>61100 1120</v>
      </c>
      <c r="R7341" s="346" t="str">
        <f aca="false">N7341&amp;" "&amp;M7341&amp;" "&amp;O7341</f>
        <v>61100 2 1120</v>
      </c>
    </row>
    <row r="7342" customFormat="false" ht="11.25" hidden="false" customHeight="true" outlineLevel="0" collapsed="false">
      <c r="K7342" s="0" t="n">
        <v>2015</v>
      </c>
      <c r="L7342" s="0" t="n">
        <v>288</v>
      </c>
      <c r="M7342" s="0" t="n">
        <v>2</v>
      </c>
      <c r="N7342" s="0" t="n">
        <v>61100</v>
      </c>
      <c r="O7342" s="0" t="n">
        <v>1151</v>
      </c>
      <c r="P7342" s="346" t="n">
        <v>212</v>
      </c>
      <c r="Q7342" s="346" t="str">
        <f aca="false">N7342&amp;" "&amp;O7342</f>
        <v>61100 1151</v>
      </c>
      <c r="R7342" s="346" t="str">
        <f aca="false">N7342&amp;" "&amp;M7342&amp;" "&amp;O7342</f>
        <v>61100 2 1151</v>
      </c>
    </row>
    <row r="7343" customFormat="false" ht="11.25" hidden="false" customHeight="true" outlineLevel="0" collapsed="false">
      <c r="K7343" s="0" t="n">
        <v>2015</v>
      </c>
      <c r="L7343" s="0" t="n">
        <v>288</v>
      </c>
      <c r="M7343" s="0" t="n">
        <v>2</v>
      </c>
      <c r="N7343" s="0" t="n">
        <v>61100</v>
      </c>
      <c r="O7343" s="0" t="n">
        <v>1520</v>
      </c>
      <c r="P7343" s="346" t="n">
        <v>0.08</v>
      </c>
      <c r="Q7343" s="346" t="str">
        <f aca="false">N7343&amp;" "&amp;O7343</f>
        <v>61100 1520</v>
      </c>
      <c r="R7343" s="346" t="str">
        <f aca="false">N7343&amp;" "&amp;M7343&amp;" "&amp;O7343</f>
        <v>61100 2 1520</v>
      </c>
    </row>
    <row r="7344" customFormat="false" ht="11.25" hidden="false" customHeight="true" outlineLevel="0" collapsed="false">
      <c r="K7344" s="0" t="n">
        <v>2015</v>
      </c>
      <c r="L7344" s="0" t="n">
        <v>288</v>
      </c>
      <c r="M7344" s="0" t="n">
        <v>2</v>
      </c>
      <c r="N7344" s="0" t="n">
        <v>61310</v>
      </c>
      <c r="O7344" s="0" t="n">
        <v>1110</v>
      </c>
      <c r="P7344" s="346" t="n">
        <v>1</v>
      </c>
      <c r="Q7344" s="346" t="str">
        <f aca="false">N7344&amp;" "&amp;O7344</f>
        <v>61310 1110</v>
      </c>
      <c r="R7344" s="346" t="str">
        <f aca="false">N7344&amp;" "&amp;M7344&amp;" "&amp;O7344</f>
        <v>61310 2 1110</v>
      </c>
    </row>
    <row r="7345" customFormat="false" ht="11.25" hidden="false" customHeight="true" outlineLevel="0" collapsed="false">
      <c r="K7345" s="0" t="n">
        <v>2015</v>
      </c>
      <c r="L7345" s="0" t="n">
        <v>288</v>
      </c>
      <c r="M7345" s="0" t="n">
        <v>2</v>
      </c>
      <c r="N7345" s="0" t="n">
        <v>61310</v>
      </c>
      <c r="O7345" s="0" t="n">
        <v>1120</v>
      </c>
      <c r="P7345" s="346" t="n">
        <v>32</v>
      </c>
      <c r="Q7345" s="346" t="str">
        <f aca="false">N7345&amp;" "&amp;O7345</f>
        <v>61310 1120</v>
      </c>
      <c r="R7345" s="346" t="str">
        <f aca="false">N7345&amp;" "&amp;M7345&amp;" "&amp;O7345</f>
        <v>61310 2 1120</v>
      </c>
    </row>
    <row r="7346" customFormat="false" ht="11.25" hidden="false" customHeight="true" outlineLevel="0" collapsed="false">
      <c r="K7346" s="0" t="n">
        <v>2015</v>
      </c>
      <c r="L7346" s="0" t="n">
        <v>288</v>
      </c>
      <c r="M7346" s="0" t="n">
        <v>2</v>
      </c>
      <c r="N7346" s="0" t="n">
        <v>61310</v>
      </c>
      <c r="O7346" s="0" t="n">
        <v>1150</v>
      </c>
      <c r="P7346" s="346" t="n">
        <v>5</v>
      </c>
      <c r="Q7346" s="346" t="str">
        <f aca="false">N7346&amp;" "&amp;O7346</f>
        <v>61310 1150</v>
      </c>
      <c r="R7346" s="346" t="str">
        <f aca="false">N7346&amp;" "&amp;M7346&amp;" "&amp;O7346</f>
        <v>61310 2 1150</v>
      </c>
    </row>
    <row r="7347" customFormat="false" ht="11.25" hidden="false" customHeight="true" outlineLevel="0" collapsed="false">
      <c r="K7347" s="0" t="n">
        <v>2015</v>
      </c>
      <c r="L7347" s="0" t="n">
        <v>288</v>
      </c>
      <c r="M7347" s="0" t="n">
        <v>2</v>
      </c>
      <c r="N7347" s="0" t="n">
        <v>61410</v>
      </c>
      <c r="O7347" s="0" t="n">
        <v>1126</v>
      </c>
      <c r="P7347" s="346" t="n">
        <v>12.5</v>
      </c>
      <c r="Q7347" s="346" t="str">
        <f aca="false">N7347&amp;" "&amp;O7347</f>
        <v>61410 1126</v>
      </c>
      <c r="R7347" s="346" t="str">
        <f aca="false">N7347&amp;" "&amp;M7347&amp;" "&amp;O7347</f>
        <v>61410 2 1126</v>
      </c>
    </row>
    <row r="7348" customFormat="false" ht="11.25" hidden="false" customHeight="true" outlineLevel="0" collapsed="false">
      <c r="K7348" s="0" t="n">
        <v>2015</v>
      </c>
      <c r="L7348" s="0" t="n">
        <v>288</v>
      </c>
      <c r="M7348" s="0" t="n">
        <v>2</v>
      </c>
      <c r="N7348" s="0" t="n">
        <v>61410</v>
      </c>
      <c r="O7348" s="0" t="n">
        <v>1150</v>
      </c>
      <c r="P7348" s="346" t="n">
        <v>3.5</v>
      </c>
      <c r="Q7348" s="346" t="str">
        <f aca="false">N7348&amp;" "&amp;O7348</f>
        <v>61410 1150</v>
      </c>
      <c r="R7348" s="346" t="str">
        <f aca="false">N7348&amp;" "&amp;M7348&amp;" "&amp;O7348</f>
        <v>61410 2 1150</v>
      </c>
    </row>
    <row r="7349" customFormat="false" ht="11.25" hidden="false" customHeight="true" outlineLevel="0" collapsed="false">
      <c r="K7349" s="0" t="n">
        <v>2015</v>
      </c>
      <c r="L7349" s="0" t="n">
        <v>288</v>
      </c>
      <c r="M7349" s="0" t="n">
        <v>3</v>
      </c>
      <c r="N7349" s="0" t="n">
        <v>61100</v>
      </c>
      <c r="O7349" s="0" t="n">
        <v>1120</v>
      </c>
      <c r="P7349" s="346" t="n">
        <v>120</v>
      </c>
      <c r="Q7349" s="346" t="str">
        <f aca="false">N7349&amp;" "&amp;O7349</f>
        <v>61100 1120</v>
      </c>
      <c r="R7349" s="346" t="str">
        <f aca="false">N7349&amp;" "&amp;M7349&amp;" "&amp;O7349</f>
        <v>61100 3 1120</v>
      </c>
    </row>
    <row r="7350" customFormat="false" ht="11.25" hidden="false" customHeight="true" outlineLevel="0" collapsed="false">
      <c r="K7350" s="0" t="n">
        <v>2015</v>
      </c>
      <c r="L7350" s="0" t="n">
        <v>288</v>
      </c>
      <c r="M7350" s="0" t="n">
        <v>3</v>
      </c>
      <c r="N7350" s="0" t="n">
        <v>61100</v>
      </c>
      <c r="O7350" s="0" t="n">
        <v>1151</v>
      </c>
      <c r="P7350" s="346" t="n">
        <v>208</v>
      </c>
      <c r="Q7350" s="346" t="str">
        <f aca="false">N7350&amp;" "&amp;O7350</f>
        <v>61100 1151</v>
      </c>
      <c r="R7350" s="346" t="str">
        <f aca="false">N7350&amp;" "&amp;M7350&amp;" "&amp;O7350</f>
        <v>61100 3 1151</v>
      </c>
    </row>
    <row r="7351" customFormat="false" ht="11.25" hidden="false" customHeight="true" outlineLevel="0" collapsed="false">
      <c r="K7351" s="0" t="n">
        <v>2015</v>
      </c>
      <c r="L7351" s="0" t="n">
        <v>288</v>
      </c>
      <c r="M7351" s="0" t="n">
        <v>3</v>
      </c>
      <c r="N7351" s="0" t="n">
        <v>61100</v>
      </c>
      <c r="O7351" s="0" t="n">
        <v>1520</v>
      </c>
      <c r="P7351" s="346" t="n">
        <v>0.08</v>
      </c>
      <c r="Q7351" s="346" t="str">
        <f aca="false">N7351&amp;" "&amp;O7351</f>
        <v>61100 1520</v>
      </c>
      <c r="R7351" s="346" t="str">
        <f aca="false">N7351&amp;" "&amp;M7351&amp;" "&amp;O7351</f>
        <v>61100 3 1520</v>
      </c>
    </row>
    <row r="7352" customFormat="false" ht="11.25" hidden="false" customHeight="true" outlineLevel="0" collapsed="false">
      <c r="K7352" s="0" t="n">
        <v>2015</v>
      </c>
      <c r="L7352" s="0" t="n">
        <v>288</v>
      </c>
      <c r="M7352" s="0" t="n">
        <v>3</v>
      </c>
      <c r="N7352" s="0" t="n">
        <v>61310</v>
      </c>
      <c r="O7352" s="0" t="n">
        <v>1110</v>
      </c>
      <c r="P7352" s="346" t="n">
        <v>1</v>
      </c>
      <c r="Q7352" s="346" t="str">
        <f aca="false">N7352&amp;" "&amp;O7352</f>
        <v>61310 1110</v>
      </c>
      <c r="R7352" s="346" t="str">
        <f aca="false">N7352&amp;" "&amp;M7352&amp;" "&amp;O7352</f>
        <v>61310 3 1110</v>
      </c>
    </row>
    <row r="7353" customFormat="false" ht="11.25" hidden="false" customHeight="true" outlineLevel="0" collapsed="false">
      <c r="K7353" s="0" t="n">
        <v>2015</v>
      </c>
      <c r="L7353" s="0" t="n">
        <v>288</v>
      </c>
      <c r="M7353" s="0" t="n">
        <v>3</v>
      </c>
      <c r="N7353" s="0" t="n">
        <v>61310</v>
      </c>
      <c r="O7353" s="0" t="n">
        <v>1120</v>
      </c>
      <c r="P7353" s="346" t="n">
        <v>32</v>
      </c>
      <c r="Q7353" s="346" t="str">
        <f aca="false">N7353&amp;" "&amp;O7353</f>
        <v>61310 1120</v>
      </c>
      <c r="R7353" s="346" t="str">
        <f aca="false">N7353&amp;" "&amp;M7353&amp;" "&amp;O7353</f>
        <v>61310 3 1120</v>
      </c>
    </row>
    <row r="7354" customFormat="false" ht="11.25" hidden="false" customHeight="true" outlineLevel="0" collapsed="false">
      <c r="K7354" s="0" t="n">
        <v>2015</v>
      </c>
      <c r="L7354" s="0" t="n">
        <v>290</v>
      </c>
      <c r="M7354" s="0" t="n">
        <v>2</v>
      </c>
      <c r="N7354" s="0" t="n">
        <v>61310</v>
      </c>
      <c r="O7354" s="0" t="n">
        <v>1120</v>
      </c>
      <c r="P7354" s="346" t="n">
        <v>13.53</v>
      </c>
      <c r="Q7354" s="346" t="str">
        <f aca="false">N7354&amp;" "&amp;O7354</f>
        <v>61310 1120</v>
      </c>
      <c r="R7354" s="346" t="str">
        <f aca="false">N7354&amp;" "&amp;M7354&amp;" "&amp;O7354</f>
        <v>61310 2 1120</v>
      </c>
    </row>
    <row r="7355" customFormat="false" ht="11.25" hidden="false" customHeight="true" outlineLevel="0" collapsed="false">
      <c r="K7355" s="0" t="n">
        <v>2015</v>
      </c>
      <c r="L7355" s="0" t="n">
        <v>290</v>
      </c>
      <c r="M7355" s="0" t="n">
        <v>2</v>
      </c>
      <c r="N7355" s="0" t="n">
        <v>61310</v>
      </c>
      <c r="O7355" s="0" t="n">
        <v>1140</v>
      </c>
      <c r="P7355" s="346" t="n">
        <v>0.23</v>
      </c>
      <c r="Q7355" s="346" t="str">
        <f aca="false">N7355&amp;" "&amp;O7355</f>
        <v>61310 1140</v>
      </c>
      <c r="R7355" s="346" t="str">
        <f aca="false">N7355&amp;" "&amp;M7355&amp;" "&amp;O7355</f>
        <v>61310 2 1140</v>
      </c>
    </row>
    <row r="7356" customFormat="false" ht="11.25" hidden="false" customHeight="true" outlineLevel="0" collapsed="false">
      <c r="K7356" s="0" t="n">
        <v>2015</v>
      </c>
      <c r="L7356" s="0" t="n">
        <v>290</v>
      </c>
      <c r="M7356" s="0" t="n">
        <v>2</v>
      </c>
      <c r="N7356" s="0" t="n">
        <v>61310</v>
      </c>
      <c r="O7356" s="0" t="n">
        <v>1150</v>
      </c>
      <c r="P7356" s="346" t="n">
        <v>4.32</v>
      </c>
      <c r="Q7356" s="346" t="str">
        <f aca="false">N7356&amp;" "&amp;O7356</f>
        <v>61310 1150</v>
      </c>
      <c r="R7356" s="346" t="str">
        <f aca="false">N7356&amp;" "&amp;M7356&amp;" "&amp;O7356</f>
        <v>61310 2 1150</v>
      </c>
    </row>
    <row r="7357" customFormat="false" ht="11.25" hidden="false" customHeight="true" outlineLevel="0" collapsed="false">
      <c r="K7357" s="0" t="n">
        <v>2015</v>
      </c>
      <c r="L7357" s="0" t="n">
        <v>290</v>
      </c>
      <c r="M7357" s="0" t="n">
        <v>2</v>
      </c>
      <c r="N7357" s="0" t="n">
        <v>61410</v>
      </c>
      <c r="O7357" s="0" t="n">
        <v>1126</v>
      </c>
      <c r="P7357" s="346" t="n">
        <v>1.6</v>
      </c>
      <c r="Q7357" s="346" t="str">
        <f aca="false">N7357&amp;" "&amp;O7357</f>
        <v>61410 1126</v>
      </c>
      <c r="R7357" s="346" t="str">
        <f aca="false">N7357&amp;" "&amp;M7357&amp;" "&amp;O7357</f>
        <v>61410 2 1126</v>
      </c>
    </row>
    <row r="7358" customFormat="false" ht="11.25" hidden="false" customHeight="true" outlineLevel="0" collapsed="false">
      <c r="K7358" s="0" t="n">
        <v>2015</v>
      </c>
      <c r="L7358" s="0" t="n">
        <v>290</v>
      </c>
      <c r="M7358" s="0" t="n">
        <v>2</v>
      </c>
      <c r="N7358" s="0" t="n">
        <v>61410</v>
      </c>
      <c r="O7358" s="0" t="n">
        <v>1127</v>
      </c>
      <c r="P7358" s="346" t="n">
        <v>2.49</v>
      </c>
      <c r="Q7358" s="346" t="str">
        <f aca="false">N7358&amp;" "&amp;O7358</f>
        <v>61410 1127</v>
      </c>
      <c r="R7358" s="346" t="str">
        <f aca="false">N7358&amp;" "&amp;M7358&amp;" "&amp;O7358</f>
        <v>61410 2 1127</v>
      </c>
    </row>
    <row r="7359" customFormat="false" ht="11.25" hidden="false" customHeight="true" outlineLevel="0" collapsed="false">
      <c r="K7359" s="0" t="n">
        <v>2015</v>
      </c>
      <c r="L7359" s="0" t="n">
        <v>290</v>
      </c>
      <c r="M7359" s="0" t="n">
        <v>2</v>
      </c>
      <c r="N7359" s="0" t="n">
        <v>61410</v>
      </c>
      <c r="O7359" s="0" t="n">
        <v>1150</v>
      </c>
      <c r="P7359" s="346" t="n">
        <v>0.31</v>
      </c>
      <c r="Q7359" s="346" t="str">
        <f aca="false">N7359&amp;" "&amp;O7359</f>
        <v>61410 1150</v>
      </c>
      <c r="R7359" s="346" t="str">
        <f aca="false">N7359&amp;" "&amp;M7359&amp;" "&amp;O7359</f>
        <v>61410 2 1150</v>
      </c>
    </row>
    <row r="7360" customFormat="false" ht="11.25" hidden="false" customHeight="true" outlineLevel="0" collapsed="false">
      <c r="K7360" s="0" t="n">
        <v>2015</v>
      </c>
      <c r="L7360" s="0" t="n">
        <v>290</v>
      </c>
      <c r="M7360" s="0" t="n">
        <v>3</v>
      </c>
      <c r="N7360" s="0" t="n">
        <v>61100</v>
      </c>
      <c r="O7360" s="0" t="n">
        <v>1120</v>
      </c>
      <c r="P7360" s="346" t="n">
        <v>104.67</v>
      </c>
      <c r="Q7360" s="346" t="str">
        <f aca="false">N7360&amp;" "&amp;O7360</f>
        <v>61100 1120</v>
      </c>
      <c r="R7360" s="346" t="str">
        <f aca="false">N7360&amp;" "&amp;M7360&amp;" "&amp;O7360</f>
        <v>61100 3 1120</v>
      </c>
    </row>
    <row r="7361" customFormat="false" ht="11.25" hidden="false" customHeight="true" outlineLevel="0" collapsed="false">
      <c r="K7361" s="0" t="n">
        <v>2015</v>
      </c>
      <c r="L7361" s="0" t="n">
        <v>290</v>
      </c>
      <c r="M7361" s="0" t="n">
        <v>3</v>
      </c>
      <c r="N7361" s="0" t="n">
        <v>61100</v>
      </c>
      <c r="O7361" s="0" t="n">
        <v>1151</v>
      </c>
      <c r="P7361" s="346" t="n">
        <v>83.52</v>
      </c>
      <c r="Q7361" s="346" t="str">
        <f aca="false">N7361&amp;" "&amp;O7361</f>
        <v>61100 1151</v>
      </c>
      <c r="R7361" s="346" t="str">
        <f aca="false">N7361&amp;" "&amp;M7361&amp;" "&amp;O7361</f>
        <v>61100 3 1151</v>
      </c>
    </row>
    <row r="7362" customFormat="false" ht="11.25" hidden="false" customHeight="true" outlineLevel="0" collapsed="false">
      <c r="K7362" s="0" t="n">
        <v>2015</v>
      </c>
      <c r="L7362" s="0" t="n">
        <v>290</v>
      </c>
      <c r="M7362" s="0" t="n">
        <v>3</v>
      </c>
      <c r="N7362" s="0" t="n">
        <v>61100</v>
      </c>
      <c r="O7362" s="0" t="n">
        <v>1520</v>
      </c>
      <c r="P7362" s="346" t="n">
        <v>13.73</v>
      </c>
      <c r="Q7362" s="346" t="str">
        <f aca="false">N7362&amp;" "&amp;O7362</f>
        <v>61100 1520</v>
      </c>
      <c r="R7362" s="346" t="str">
        <f aca="false">N7362&amp;" "&amp;M7362&amp;" "&amp;O7362</f>
        <v>61100 3 1520</v>
      </c>
    </row>
    <row r="7363" customFormat="false" ht="11.25" hidden="false" customHeight="true" outlineLevel="0" collapsed="false">
      <c r="K7363" s="0" t="n">
        <v>2015</v>
      </c>
      <c r="L7363" s="0" t="n">
        <v>290</v>
      </c>
      <c r="M7363" s="0" t="n">
        <v>3</v>
      </c>
      <c r="N7363" s="0" t="n">
        <v>61210</v>
      </c>
      <c r="O7363" s="0" t="n">
        <v>1120</v>
      </c>
      <c r="P7363" s="346" t="n">
        <v>1.56</v>
      </c>
      <c r="Q7363" s="346" t="str">
        <f aca="false">N7363&amp;" "&amp;O7363</f>
        <v>61210 1120</v>
      </c>
      <c r="R7363" s="346" t="str">
        <f aca="false">N7363&amp;" "&amp;M7363&amp;" "&amp;O7363</f>
        <v>61210 3 1120</v>
      </c>
    </row>
    <row r="7364" customFormat="false" ht="11.25" hidden="false" customHeight="true" outlineLevel="0" collapsed="false">
      <c r="K7364" s="0" t="n">
        <v>2015</v>
      </c>
      <c r="L7364" s="0" t="n">
        <v>290</v>
      </c>
      <c r="M7364" s="0" t="n">
        <v>3</v>
      </c>
      <c r="N7364" s="0" t="n">
        <v>61220</v>
      </c>
      <c r="O7364" s="0" t="n">
        <v>1130</v>
      </c>
      <c r="P7364" s="346" t="n">
        <v>3.05</v>
      </c>
      <c r="Q7364" s="346" t="str">
        <f aca="false">N7364&amp;" "&amp;O7364</f>
        <v>61220 1130</v>
      </c>
      <c r="R7364" s="346" t="str">
        <f aca="false">N7364&amp;" "&amp;M7364&amp;" "&amp;O7364</f>
        <v>61220 3 1130</v>
      </c>
    </row>
    <row r="7365" customFormat="false" ht="11.25" hidden="false" customHeight="true" outlineLevel="0" collapsed="false">
      <c r="K7365" s="0" t="n">
        <v>2015</v>
      </c>
      <c r="L7365" s="0" t="n">
        <v>290</v>
      </c>
      <c r="M7365" s="0" t="n">
        <v>3</v>
      </c>
      <c r="N7365" s="0" t="n">
        <v>61310</v>
      </c>
      <c r="O7365" s="0" t="n">
        <v>1110</v>
      </c>
      <c r="P7365" s="346" t="n">
        <v>5.76</v>
      </c>
      <c r="Q7365" s="346" t="str">
        <f aca="false">N7365&amp;" "&amp;O7365</f>
        <v>61310 1110</v>
      </c>
      <c r="R7365" s="346" t="str">
        <f aca="false">N7365&amp;" "&amp;M7365&amp;" "&amp;O7365</f>
        <v>61310 3 1110</v>
      </c>
    </row>
    <row r="7366" customFormat="false" ht="11.25" hidden="false" customHeight="true" outlineLevel="0" collapsed="false">
      <c r="K7366" s="0" t="n">
        <v>2015</v>
      </c>
      <c r="L7366" s="0" t="n">
        <v>290</v>
      </c>
      <c r="M7366" s="0" t="n">
        <v>3</v>
      </c>
      <c r="N7366" s="0" t="n">
        <v>61310</v>
      </c>
      <c r="O7366" s="0" t="n">
        <v>1120</v>
      </c>
      <c r="P7366" s="346" t="n">
        <v>12.78</v>
      </c>
      <c r="Q7366" s="346" t="str">
        <f aca="false">N7366&amp;" "&amp;O7366</f>
        <v>61310 1120</v>
      </c>
      <c r="R7366" s="346" t="str">
        <f aca="false">N7366&amp;" "&amp;M7366&amp;" "&amp;O7366</f>
        <v>61310 3 1120</v>
      </c>
    </row>
    <row r="7367" customFormat="false" ht="11.25" hidden="false" customHeight="true" outlineLevel="0" collapsed="false">
      <c r="K7367" s="0" t="n">
        <v>2015</v>
      </c>
      <c r="L7367" s="0" t="n">
        <v>290</v>
      </c>
      <c r="M7367" s="0" t="n">
        <v>3</v>
      </c>
      <c r="N7367" s="0" t="n">
        <v>61310</v>
      </c>
      <c r="O7367" s="0" t="n">
        <v>1140</v>
      </c>
      <c r="P7367" s="346" t="n">
        <v>0.23</v>
      </c>
      <c r="Q7367" s="346" t="str">
        <f aca="false">N7367&amp;" "&amp;O7367</f>
        <v>61310 1140</v>
      </c>
      <c r="R7367" s="346" t="str">
        <f aca="false">N7367&amp;" "&amp;M7367&amp;" "&amp;O7367</f>
        <v>61310 3 1140</v>
      </c>
    </row>
    <row r="7368" customFormat="false" ht="11.25" hidden="false" customHeight="true" outlineLevel="0" collapsed="false">
      <c r="K7368" s="0" t="n">
        <v>2015</v>
      </c>
      <c r="L7368" s="0" t="n">
        <v>290</v>
      </c>
      <c r="M7368" s="0" t="n">
        <v>3</v>
      </c>
      <c r="N7368" s="0" t="n">
        <v>61310</v>
      </c>
      <c r="O7368" s="0" t="n">
        <v>1150</v>
      </c>
      <c r="P7368" s="346" t="n">
        <v>3.29</v>
      </c>
      <c r="Q7368" s="346" t="str">
        <f aca="false">N7368&amp;" "&amp;O7368</f>
        <v>61310 1150</v>
      </c>
      <c r="R7368" s="346" t="str">
        <f aca="false">N7368&amp;" "&amp;M7368&amp;" "&amp;O7368</f>
        <v>61310 3 1150</v>
      </c>
    </row>
    <row r="7369" customFormat="false" ht="11.25" hidden="false" customHeight="true" outlineLevel="0" collapsed="false">
      <c r="K7369" s="0" t="n">
        <v>2015</v>
      </c>
      <c r="L7369" s="0" t="n">
        <v>290</v>
      </c>
      <c r="M7369" s="0" t="n">
        <v>3</v>
      </c>
      <c r="N7369" s="0" t="n">
        <v>61410</v>
      </c>
      <c r="O7369" s="0" t="n">
        <v>1126</v>
      </c>
      <c r="P7369" s="346" t="n">
        <v>1.34</v>
      </c>
      <c r="Q7369" s="346" t="str">
        <f aca="false">N7369&amp;" "&amp;O7369</f>
        <v>61410 1126</v>
      </c>
      <c r="R7369" s="346" t="str">
        <f aca="false">N7369&amp;" "&amp;M7369&amp;" "&amp;O7369</f>
        <v>61410 3 1126</v>
      </c>
    </row>
    <row r="7370" customFormat="false" ht="11.25" hidden="false" customHeight="true" outlineLevel="0" collapsed="false">
      <c r="K7370" s="0" t="n">
        <v>2015</v>
      </c>
      <c r="L7370" s="0" t="n">
        <v>290</v>
      </c>
      <c r="M7370" s="0" t="n">
        <v>3</v>
      </c>
      <c r="N7370" s="0" t="n">
        <v>61410</v>
      </c>
      <c r="O7370" s="0" t="n">
        <v>1127</v>
      </c>
      <c r="P7370" s="346" t="n">
        <v>1.24</v>
      </c>
      <c r="Q7370" s="346" t="str">
        <f aca="false">N7370&amp;" "&amp;O7370</f>
        <v>61410 1127</v>
      </c>
      <c r="R7370" s="346" t="str">
        <f aca="false">N7370&amp;" "&amp;M7370&amp;" "&amp;O7370</f>
        <v>61410 3 1127</v>
      </c>
    </row>
    <row r="7371" customFormat="false" ht="11.25" hidden="false" customHeight="true" outlineLevel="0" collapsed="false">
      <c r="K7371" s="0" t="n">
        <v>2015</v>
      </c>
      <c r="L7371" s="0" t="n">
        <v>290</v>
      </c>
      <c r="M7371" s="0" t="n">
        <v>3</v>
      </c>
      <c r="N7371" s="0" t="n">
        <v>61410</v>
      </c>
      <c r="O7371" s="0" t="n">
        <v>1150</v>
      </c>
      <c r="P7371" s="346" t="n">
        <v>0.61</v>
      </c>
      <c r="Q7371" s="346" t="str">
        <f aca="false">N7371&amp;" "&amp;O7371</f>
        <v>61410 1150</v>
      </c>
      <c r="R7371" s="346" t="str">
        <f aca="false">N7371&amp;" "&amp;M7371&amp;" "&amp;O7371</f>
        <v>61410 3 1150</v>
      </c>
    </row>
    <row r="7372" customFormat="false" ht="11.25" hidden="false" customHeight="true" outlineLevel="0" collapsed="false">
      <c r="K7372" s="0" t="n">
        <v>2015</v>
      </c>
      <c r="L7372" s="0" t="n">
        <v>290</v>
      </c>
      <c r="M7372" s="0" t="n">
        <v>9</v>
      </c>
      <c r="N7372" s="0" t="n">
        <v>62200</v>
      </c>
      <c r="O7372" s="0" t="n">
        <v>1130</v>
      </c>
      <c r="P7372" s="346" t="n">
        <v>17.74</v>
      </c>
      <c r="Q7372" s="346" t="str">
        <f aca="false">N7372&amp;" "&amp;O7372</f>
        <v>62200 1130</v>
      </c>
      <c r="R7372" s="346" t="str">
        <f aca="false">N7372&amp;" "&amp;M7372&amp;" "&amp;O7372</f>
        <v>62200 9 1130</v>
      </c>
    </row>
    <row r="7373" customFormat="false" ht="11.25" hidden="false" customHeight="true" outlineLevel="0" collapsed="false">
      <c r="K7373" s="0" t="n">
        <v>2015</v>
      </c>
      <c r="L7373" s="0" t="n">
        <v>290</v>
      </c>
      <c r="M7373" s="0" t="n">
        <v>9</v>
      </c>
      <c r="N7373" s="0" t="n">
        <v>62200</v>
      </c>
      <c r="O7373" s="0" t="n">
        <v>1132</v>
      </c>
      <c r="P7373" s="346" t="n">
        <v>5.11</v>
      </c>
      <c r="Q7373" s="346" t="str">
        <f aca="false">N7373&amp;" "&amp;O7373</f>
        <v>62200 1132</v>
      </c>
      <c r="R7373" s="346" t="str">
        <f aca="false">N7373&amp;" "&amp;M7373&amp;" "&amp;O7373</f>
        <v>62200 9 1132</v>
      </c>
    </row>
    <row r="7374" customFormat="false" ht="11.25" hidden="false" customHeight="true" outlineLevel="0" collapsed="false">
      <c r="K7374" s="0" t="n">
        <v>2015</v>
      </c>
      <c r="L7374" s="0" t="n">
        <v>290</v>
      </c>
      <c r="M7374" s="0" t="n">
        <v>9</v>
      </c>
      <c r="N7374" s="0" t="n">
        <v>68000</v>
      </c>
      <c r="O7374" s="0" t="n">
        <v>1141</v>
      </c>
      <c r="P7374" s="346" t="n">
        <v>0.1</v>
      </c>
      <c r="Q7374" s="346" t="str">
        <f aca="false">N7374&amp;" "&amp;O7374</f>
        <v>68000 1141</v>
      </c>
      <c r="R7374" s="346" t="str">
        <f aca="false">N7374&amp;" "&amp;M7374&amp;" "&amp;O7374</f>
        <v>68000 9 1141</v>
      </c>
    </row>
    <row r="7375" customFormat="false" ht="11.25" hidden="false" customHeight="true" outlineLevel="0" collapsed="false">
      <c r="K7375" s="0" t="n">
        <v>2015</v>
      </c>
      <c r="L7375" s="0" t="n">
        <v>290</v>
      </c>
      <c r="M7375" s="0" t="n">
        <v>2</v>
      </c>
      <c r="N7375" s="0" t="n">
        <v>61100</v>
      </c>
      <c r="O7375" s="0" t="n">
        <v>1120</v>
      </c>
      <c r="P7375" s="346" t="n">
        <v>189.48</v>
      </c>
      <c r="Q7375" s="346" t="str">
        <f aca="false">N7375&amp;" "&amp;O7375</f>
        <v>61100 1120</v>
      </c>
      <c r="R7375" s="346" t="str">
        <f aca="false">N7375&amp;" "&amp;M7375&amp;" "&amp;O7375</f>
        <v>61100 2 1120</v>
      </c>
    </row>
    <row r="7376" customFormat="false" ht="11.25" hidden="false" customHeight="true" outlineLevel="0" collapsed="false">
      <c r="K7376" s="0" t="n">
        <v>2015</v>
      </c>
      <c r="L7376" s="0" t="n">
        <v>290</v>
      </c>
      <c r="M7376" s="0" t="n">
        <v>2</v>
      </c>
      <c r="N7376" s="0" t="n">
        <v>61100</v>
      </c>
      <c r="O7376" s="0" t="n">
        <v>1151</v>
      </c>
      <c r="P7376" s="346" t="n">
        <v>199.28</v>
      </c>
      <c r="Q7376" s="346" t="str">
        <f aca="false">N7376&amp;" "&amp;O7376</f>
        <v>61100 1151</v>
      </c>
      <c r="R7376" s="346" t="str">
        <f aca="false">N7376&amp;" "&amp;M7376&amp;" "&amp;O7376</f>
        <v>61100 2 1151</v>
      </c>
    </row>
    <row r="7377" customFormat="false" ht="11.25" hidden="false" customHeight="true" outlineLevel="0" collapsed="false">
      <c r="K7377" s="0" t="n">
        <v>2015</v>
      </c>
      <c r="L7377" s="0" t="n">
        <v>290</v>
      </c>
      <c r="M7377" s="0" t="n">
        <v>2</v>
      </c>
      <c r="N7377" s="0" t="n">
        <v>61100</v>
      </c>
      <c r="O7377" s="0" t="n">
        <v>1520</v>
      </c>
      <c r="P7377" s="346" t="n">
        <v>13.69</v>
      </c>
      <c r="Q7377" s="346" t="str">
        <f aca="false">N7377&amp;" "&amp;O7377</f>
        <v>61100 1520</v>
      </c>
      <c r="R7377" s="346" t="str">
        <f aca="false">N7377&amp;" "&amp;M7377&amp;" "&amp;O7377</f>
        <v>61100 2 1520</v>
      </c>
    </row>
    <row r="7378" customFormat="false" ht="11.25" hidden="false" customHeight="true" outlineLevel="0" collapsed="false">
      <c r="K7378" s="0" t="n">
        <v>2015</v>
      </c>
      <c r="L7378" s="0" t="n">
        <v>290</v>
      </c>
      <c r="M7378" s="0" t="n">
        <v>2</v>
      </c>
      <c r="N7378" s="0" t="n">
        <v>61210</v>
      </c>
      <c r="O7378" s="0" t="n">
        <v>1120</v>
      </c>
      <c r="P7378" s="346" t="n">
        <v>3.11</v>
      </c>
      <c r="Q7378" s="346" t="str">
        <f aca="false">N7378&amp;" "&amp;O7378</f>
        <v>61210 1120</v>
      </c>
      <c r="R7378" s="346" t="str">
        <f aca="false">N7378&amp;" "&amp;M7378&amp;" "&amp;O7378</f>
        <v>61210 2 1120</v>
      </c>
    </row>
    <row r="7379" customFormat="false" ht="11.25" hidden="false" customHeight="true" outlineLevel="0" collapsed="false">
      <c r="K7379" s="0" t="n">
        <v>2015</v>
      </c>
      <c r="L7379" s="0" t="n">
        <v>290</v>
      </c>
      <c r="M7379" s="0" t="n">
        <v>2</v>
      </c>
      <c r="N7379" s="0" t="n">
        <v>61220</v>
      </c>
      <c r="O7379" s="0" t="n">
        <v>1130</v>
      </c>
      <c r="P7379" s="346" t="n">
        <v>3.76</v>
      </c>
      <c r="Q7379" s="346" t="str">
        <f aca="false">N7379&amp;" "&amp;O7379</f>
        <v>61220 1130</v>
      </c>
      <c r="R7379" s="346" t="str">
        <f aca="false">N7379&amp;" "&amp;M7379&amp;" "&amp;O7379</f>
        <v>61220 2 1130</v>
      </c>
    </row>
    <row r="7380" customFormat="false" ht="11.25" hidden="false" customHeight="true" outlineLevel="0" collapsed="false">
      <c r="K7380" s="0" t="n">
        <v>2015</v>
      </c>
      <c r="L7380" s="0" t="n">
        <v>290</v>
      </c>
      <c r="M7380" s="0" t="n">
        <v>2</v>
      </c>
      <c r="N7380" s="0" t="n">
        <v>61310</v>
      </c>
      <c r="O7380" s="0" t="n">
        <v>1110</v>
      </c>
      <c r="P7380" s="346" t="n">
        <v>6.18</v>
      </c>
      <c r="Q7380" s="346" t="str">
        <f aca="false">N7380&amp;" "&amp;O7380</f>
        <v>61310 1110</v>
      </c>
      <c r="R7380" s="346" t="str">
        <f aca="false">N7380&amp;" "&amp;M7380&amp;" "&amp;O7380</f>
        <v>61310 2 1110</v>
      </c>
    </row>
    <row r="7381" customFormat="false" ht="11.25" hidden="false" customHeight="true" outlineLevel="0" collapsed="false">
      <c r="K7381" s="0" t="n">
        <v>2015</v>
      </c>
      <c r="L7381" s="0" t="n">
        <v>292</v>
      </c>
      <c r="M7381" s="0" t="n">
        <v>2</v>
      </c>
      <c r="N7381" s="0" t="n">
        <v>61100</v>
      </c>
      <c r="O7381" s="0" t="n">
        <v>1120</v>
      </c>
      <c r="P7381" s="346" t="n">
        <v>5.5</v>
      </c>
      <c r="Q7381" s="346" t="str">
        <f aca="false">N7381&amp;" "&amp;O7381</f>
        <v>61100 1120</v>
      </c>
      <c r="R7381" s="346" t="str">
        <f aca="false">N7381&amp;" "&amp;M7381&amp;" "&amp;O7381</f>
        <v>61100 2 1120</v>
      </c>
    </row>
    <row r="7382" customFormat="false" ht="11.25" hidden="false" customHeight="true" outlineLevel="0" collapsed="false">
      <c r="K7382" s="0" t="n">
        <v>2015</v>
      </c>
      <c r="L7382" s="0" t="n">
        <v>292</v>
      </c>
      <c r="M7382" s="0" t="n">
        <v>2</v>
      </c>
      <c r="N7382" s="0" t="n">
        <v>61100</v>
      </c>
      <c r="O7382" s="0" t="n">
        <v>1151</v>
      </c>
      <c r="P7382" s="346" t="n">
        <v>11</v>
      </c>
      <c r="Q7382" s="346" t="str">
        <f aca="false">N7382&amp;" "&amp;O7382</f>
        <v>61100 1151</v>
      </c>
      <c r="R7382" s="346" t="str">
        <f aca="false">N7382&amp;" "&amp;M7382&amp;" "&amp;O7382</f>
        <v>61100 2 1151</v>
      </c>
    </row>
    <row r="7383" customFormat="false" ht="11.25" hidden="false" customHeight="true" outlineLevel="0" collapsed="false">
      <c r="K7383" s="0" t="n">
        <v>2015</v>
      </c>
      <c r="L7383" s="0" t="n">
        <v>292</v>
      </c>
      <c r="M7383" s="0" t="n">
        <v>2</v>
      </c>
      <c r="N7383" s="0" t="n">
        <v>61310</v>
      </c>
      <c r="O7383" s="0" t="n">
        <v>1110</v>
      </c>
      <c r="P7383" s="346" t="n">
        <v>0.1</v>
      </c>
      <c r="Q7383" s="346" t="str">
        <f aca="false">N7383&amp;" "&amp;O7383</f>
        <v>61310 1110</v>
      </c>
      <c r="R7383" s="346" t="str">
        <f aca="false">N7383&amp;" "&amp;M7383&amp;" "&amp;O7383</f>
        <v>61310 2 1110</v>
      </c>
    </row>
    <row r="7384" customFormat="false" ht="11.25" hidden="false" customHeight="true" outlineLevel="0" collapsed="false">
      <c r="K7384" s="0" t="n">
        <v>2015</v>
      </c>
      <c r="L7384" s="0" t="n">
        <v>292</v>
      </c>
      <c r="M7384" s="0" t="n">
        <v>2</v>
      </c>
      <c r="N7384" s="0" t="n">
        <v>61310</v>
      </c>
      <c r="O7384" s="0" t="n">
        <v>1150</v>
      </c>
      <c r="P7384" s="346" t="n">
        <v>0.05</v>
      </c>
      <c r="Q7384" s="346" t="str">
        <f aca="false">N7384&amp;" "&amp;O7384</f>
        <v>61310 1150</v>
      </c>
      <c r="R7384" s="346" t="str">
        <f aca="false">N7384&amp;" "&amp;M7384&amp;" "&amp;O7384</f>
        <v>61310 2 1150</v>
      </c>
    </row>
    <row r="7385" customFormat="false" ht="11.25" hidden="false" customHeight="true" outlineLevel="0" collapsed="false">
      <c r="K7385" s="0" t="n">
        <v>2015</v>
      </c>
      <c r="L7385" s="0" t="n">
        <v>292</v>
      </c>
      <c r="M7385" s="0" t="n">
        <v>3</v>
      </c>
      <c r="N7385" s="0" t="n">
        <v>61100</v>
      </c>
      <c r="O7385" s="0" t="n">
        <v>1120</v>
      </c>
      <c r="P7385" s="346" t="n">
        <v>3</v>
      </c>
      <c r="Q7385" s="346" t="str">
        <f aca="false">N7385&amp;" "&amp;O7385</f>
        <v>61100 1120</v>
      </c>
      <c r="R7385" s="346" t="str">
        <f aca="false">N7385&amp;" "&amp;M7385&amp;" "&amp;O7385</f>
        <v>61100 3 1120</v>
      </c>
    </row>
    <row r="7386" customFormat="false" ht="11.25" hidden="false" customHeight="true" outlineLevel="0" collapsed="false">
      <c r="K7386" s="0" t="n">
        <v>2015</v>
      </c>
      <c r="L7386" s="0" t="n">
        <v>292</v>
      </c>
      <c r="M7386" s="0" t="n">
        <v>3</v>
      </c>
      <c r="N7386" s="0" t="n">
        <v>61100</v>
      </c>
      <c r="O7386" s="0" t="n">
        <v>1151</v>
      </c>
      <c r="P7386" s="346" t="n">
        <v>9</v>
      </c>
      <c r="Q7386" s="346" t="str">
        <f aca="false">N7386&amp;" "&amp;O7386</f>
        <v>61100 1151</v>
      </c>
      <c r="R7386" s="346" t="str">
        <f aca="false">N7386&amp;" "&amp;M7386&amp;" "&amp;O7386</f>
        <v>61100 3 1151</v>
      </c>
    </row>
    <row r="7387" customFormat="false" ht="11.25" hidden="false" customHeight="true" outlineLevel="0" collapsed="false">
      <c r="K7387" s="0" t="n">
        <v>2015</v>
      </c>
      <c r="L7387" s="0" t="n">
        <v>292</v>
      </c>
      <c r="M7387" s="0" t="n">
        <v>3</v>
      </c>
      <c r="N7387" s="0" t="n">
        <v>61310</v>
      </c>
      <c r="O7387" s="0" t="n">
        <v>1110</v>
      </c>
      <c r="P7387" s="346" t="n">
        <v>0.05</v>
      </c>
      <c r="Q7387" s="346" t="str">
        <f aca="false">N7387&amp;" "&amp;O7387</f>
        <v>61310 1110</v>
      </c>
      <c r="R7387" s="346" t="str">
        <f aca="false">N7387&amp;" "&amp;M7387&amp;" "&amp;O7387</f>
        <v>61310 3 1110</v>
      </c>
    </row>
    <row r="7388" customFormat="false" ht="11.25" hidden="false" customHeight="true" outlineLevel="0" collapsed="false">
      <c r="K7388" s="0" t="n">
        <v>2015</v>
      </c>
      <c r="L7388" s="0" t="n">
        <v>292</v>
      </c>
      <c r="M7388" s="0" t="n">
        <v>3</v>
      </c>
      <c r="N7388" s="0" t="n">
        <v>61310</v>
      </c>
      <c r="O7388" s="0" t="n">
        <v>1150</v>
      </c>
      <c r="P7388" s="346" t="n">
        <v>0.05</v>
      </c>
      <c r="Q7388" s="346" t="str">
        <f aca="false">N7388&amp;" "&amp;O7388</f>
        <v>61310 1150</v>
      </c>
      <c r="R7388" s="346" t="str">
        <f aca="false">N7388&amp;" "&amp;M7388&amp;" "&amp;O7388</f>
        <v>61310 3 1150</v>
      </c>
    </row>
    <row r="7389" customFormat="false" ht="11.25" hidden="false" customHeight="true" outlineLevel="0" collapsed="false">
      <c r="K7389" s="0" t="n">
        <v>2015</v>
      </c>
      <c r="L7389" s="0" t="n">
        <v>292</v>
      </c>
      <c r="M7389" s="0" t="n">
        <v>9</v>
      </c>
      <c r="N7389" s="0" t="n">
        <v>62100</v>
      </c>
      <c r="O7389" s="0" t="n">
        <v>1110</v>
      </c>
      <c r="P7389" s="346" t="n">
        <v>0.01</v>
      </c>
      <c r="Q7389" s="346" t="str">
        <f aca="false">N7389&amp;" "&amp;O7389</f>
        <v>62100 1110</v>
      </c>
      <c r="R7389" s="346" t="str">
        <f aca="false">N7389&amp;" "&amp;M7389&amp;" "&amp;O7389</f>
        <v>62100 9 1110</v>
      </c>
    </row>
    <row r="7390" customFormat="false" ht="11.25" hidden="false" customHeight="true" outlineLevel="0" collapsed="false">
      <c r="K7390" s="0" t="n">
        <v>2015</v>
      </c>
      <c r="L7390" s="0" t="n">
        <v>292</v>
      </c>
      <c r="M7390" s="0" t="n">
        <v>9</v>
      </c>
      <c r="N7390" s="0" t="n">
        <v>62100</v>
      </c>
      <c r="O7390" s="0" t="n">
        <v>1112</v>
      </c>
      <c r="P7390" s="346" t="n">
        <v>0.02</v>
      </c>
      <c r="Q7390" s="346" t="str">
        <f aca="false">N7390&amp;" "&amp;O7390</f>
        <v>62100 1112</v>
      </c>
      <c r="R7390" s="346" t="str">
        <f aca="false">N7390&amp;" "&amp;M7390&amp;" "&amp;O7390</f>
        <v>62100 9 1112</v>
      </c>
    </row>
    <row r="7391" customFormat="false" ht="11.25" hidden="false" customHeight="true" outlineLevel="0" collapsed="false">
      <c r="K7391" s="0" t="n">
        <v>2015</v>
      </c>
      <c r="L7391" s="0" t="n">
        <v>292</v>
      </c>
      <c r="M7391" s="0" t="n">
        <v>9</v>
      </c>
      <c r="N7391" s="0" t="n">
        <v>62100</v>
      </c>
      <c r="O7391" s="0" t="n">
        <v>1113</v>
      </c>
      <c r="P7391" s="346" t="n">
        <v>0.05</v>
      </c>
      <c r="Q7391" s="346" t="str">
        <f aca="false">N7391&amp;" "&amp;O7391</f>
        <v>62100 1113</v>
      </c>
      <c r="R7391" s="346" t="str">
        <f aca="false">N7391&amp;" "&amp;M7391&amp;" "&amp;O7391</f>
        <v>62100 9 1113</v>
      </c>
    </row>
    <row r="7392" customFormat="false" ht="11.25" hidden="false" customHeight="true" outlineLevel="0" collapsed="false">
      <c r="K7392" s="0" t="n">
        <v>2015</v>
      </c>
      <c r="L7392" s="0" t="n">
        <v>292</v>
      </c>
      <c r="M7392" s="0" t="n">
        <v>9</v>
      </c>
      <c r="N7392" s="0" t="n">
        <v>62100</v>
      </c>
      <c r="O7392" s="0" t="n">
        <v>1150</v>
      </c>
      <c r="P7392" s="346" t="n">
        <v>0.1</v>
      </c>
      <c r="Q7392" s="346" t="str">
        <f aca="false">N7392&amp;" "&amp;O7392</f>
        <v>62100 1150</v>
      </c>
      <c r="R7392" s="346" t="str">
        <f aca="false">N7392&amp;" "&amp;M7392&amp;" "&amp;O7392</f>
        <v>62100 9 1150</v>
      </c>
    </row>
    <row r="7393" customFormat="false" ht="11.25" hidden="false" customHeight="true" outlineLevel="0" collapsed="false">
      <c r="K7393" s="0" t="n">
        <v>2015</v>
      </c>
      <c r="L7393" s="0" t="n">
        <v>299</v>
      </c>
      <c r="M7393" s="0" t="n">
        <v>2</v>
      </c>
      <c r="N7393" s="0" t="n">
        <v>61100</v>
      </c>
      <c r="O7393" s="0" t="n">
        <v>1120</v>
      </c>
      <c r="P7393" s="346" t="n">
        <v>20.5</v>
      </c>
      <c r="Q7393" s="346" t="str">
        <f aca="false">N7393&amp;" "&amp;O7393</f>
        <v>61100 1120</v>
      </c>
      <c r="R7393" s="346" t="str">
        <f aca="false">N7393&amp;" "&amp;M7393&amp;" "&amp;O7393</f>
        <v>61100 2 1120</v>
      </c>
    </row>
    <row r="7394" customFormat="false" ht="11.25" hidden="false" customHeight="true" outlineLevel="0" collapsed="false">
      <c r="K7394" s="0" t="n">
        <v>2015</v>
      </c>
      <c r="L7394" s="0" t="n">
        <v>299</v>
      </c>
      <c r="M7394" s="0" t="n">
        <v>2</v>
      </c>
      <c r="N7394" s="0" t="n">
        <v>61100</v>
      </c>
      <c r="O7394" s="0" t="n">
        <v>1151</v>
      </c>
      <c r="P7394" s="346" t="n">
        <v>70</v>
      </c>
      <c r="Q7394" s="346" t="str">
        <f aca="false">N7394&amp;" "&amp;O7394</f>
        <v>61100 1151</v>
      </c>
      <c r="R7394" s="346" t="str">
        <f aca="false">N7394&amp;" "&amp;M7394&amp;" "&amp;O7394</f>
        <v>61100 2 1151</v>
      </c>
    </row>
    <row r="7395" customFormat="false" ht="11.25" hidden="false" customHeight="true" outlineLevel="0" collapsed="false">
      <c r="K7395" s="0" t="n">
        <v>2015</v>
      </c>
      <c r="L7395" s="0" t="n">
        <v>299</v>
      </c>
      <c r="M7395" s="0" t="n">
        <v>3</v>
      </c>
      <c r="N7395" s="0" t="n">
        <v>61100</v>
      </c>
      <c r="O7395" s="0" t="n">
        <v>1120</v>
      </c>
      <c r="P7395" s="346" t="n">
        <v>17.5</v>
      </c>
      <c r="Q7395" s="346" t="str">
        <f aca="false">N7395&amp;" "&amp;O7395</f>
        <v>61100 1120</v>
      </c>
      <c r="R7395" s="346" t="str">
        <f aca="false">N7395&amp;" "&amp;M7395&amp;" "&amp;O7395</f>
        <v>61100 3 1120</v>
      </c>
    </row>
    <row r="7396" customFormat="false" ht="11.25" hidden="false" customHeight="true" outlineLevel="0" collapsed="false">
      <c r="K7396" s="0" t="n">
        <v>2015</v>
      </c>
      <c r="L7396" s="0" t="n">
        <v>299</v>
      </c>
      <c r="M7396" s="0" t="n">
        <v>3</v>
      </c>
      <c r="N7396" s="0" t="n">
        <v>61100</v>
      </c>
      <c r="O7396" s="0" t="n">
        <v>1151</v>
      </c>
      <c r="P7396" s="346" t="n">
        <v>66.5</v>
      </c>
      <c r="Q7396" s="346" t="str">
        <f aca="false">N7396&amp;" "&amp;O7396</f>
        <v>61100 1151</v>
      </c>
      <c r="R7396" s="346" t="str">
        <f aca="false">N7396&amp;" "&amp;M7396&amp;" "&amp;O7396</f>
        <v>61100 3 1151</v>
      </c>
    </row>
    <row r="7397" customFormat="false" ht="11.25" hidden="false" customHeight="true" outlineLevel="0" collapsed="false">
      <c r="K7397" s="0" t="n">
        <v>2015</v>
      </c>
      <c r="L7397" s="0" t="n">
        <v>299</v>
      </c>
      <c r="M7397" s="0" t="n">
        <v>3</v>
      </c>
      <c r="N7397" s="0" t="n">
        <v>61100</v>
      </c>
      <c r="O7397" s="0" t="n">
        <v>1520</v>
      </c>
      <c r="P7397" s="346" t="n">
        <v>0.28</v>
      </c>
      <c r="Q7397" s="346" t="str">
        <f aca="false">N7397&amp;" "&amp;O7397</f>
        <v>61100 1520</v>
      </c>
      <c r="R7397" s="346" t="str">
        <f aca="false">N7397&amp;" "&amp;M7397&amp;" "&amp;O7397</f>
        <v>61100 3 1520</v>
      </c>
    </row>
    <row r="7398" customFormat="false" ht="11.25" hidden="false" customHeight="true" outlineLevel="0" collapsed="false">
      <c r="K7398" s="0" t="n">
        <v>2015</v>
      </c>
      <c r="L7398" s="0" t="n">
        <v>299</v>
      </c>
      <c r="M7398" s="0" t="n">
        <v>3</v>
      </c>
      <c r="N7398" s="0" t="n">
        <v>61220</v>
      </c>
      <c r="O7398" s="0" t="n">
        <v>1120</v>
      </c>
      <c r="P7398" s="346" t="n">
        <v>2</v>
      </c>
      <c r="Q7398" s="346" t="str">
        <f aca="false">N7398&amp;" "&amp;O7398</f>
        <v>61220 1120</v>
      </c>
      <c r="R7398" s="346" t="str">
        <f aca="false">N7398&amp;" "&amp;M7398&amp;" "&amp;O7398</f>
        <v>61220 3 1120</v>
      </c>
    </row>
    <row r="7399" customFormat="false" ht="11.25" hidden="false" customHeight="true" outlineLevel="0" collapsed="false">
      <c r="K7399" s="0" t="n">
        <v>2015</v>
      </c>
      <c r="L7399" s="0" t="n">
        <v>299</v>
      </c>
      <c r="M7399" s="0" t="n">
        <v>9</v>
      </c>
      <c r="N7399" s="0" t="n">
        <v>61100</v>
      </c>
      <c r="O7399" s="0" t="n">
        <v>1120</v>
      </c>
      <c r="P7399" s="346" t="n">
        <v>6.74</v>
      </c>
      <c r="Q7399" s="346" t="str">
        <f aca="false">N7399&amp;" "&amp;O7399</f>
        <v>61100 1120</v>
      </c>
      <c r="R7399" s="346" t="str">
        <f aca="false">N7399&amp;" "&amp;M7399&amp;" "&amp;O7399</f>
        <v>61100 9 1120</v>
      </c>
    </row>
    <row r="7400" customFormat="false" ht="11.25" hidden="false" customHeight="true" outlineLevel="0" collapsed="false">
      <c r="K7400" s="0" t="n">
        <v>2015</v>
      </c>
      <c r="L7400" s="0" t="n">
        <v>299</v>
      </c>
      <c r="M7400" s="0" t="n">
        <v>9</v>
      </c>
      <c r="N7400" s="0" t="n">
        <v>62100</v>
      </c>
      <c r="O7400" s="0" t="n">
        <v>1111</v>
      </c>
      <c r="P7400" s="346" t="n">
        <v>5</v>
      </c>
      <c r="Q7400" s="346" t="str">
        <f aca="false">N7400&amp;" "&amp;O7400</f>
        <v>62100 1111</v>
      </c>
      <c r="R7400" s="346" t="str">
        <f aca="false">N7400&amp;" "&amp;M7400&amp;" "&amp;O7400</f>
        <v>62100 9 1111</v>
      </c>
    </row>
    <row r="7401" customFormat="false" ht="11.25" hidden="false" customHeight="true" outlineLevel="0" collapsed="false">
      <c r="K7401" s="0" t="n">
        <v>2015</v>
      </c>
      <c r="L7401" s="0" t="n">
        <v>299</v>
      </c>
      <c r="M7401" s="0" t="n">
        <v>9</v>
      </c>
      <c r="N7401" s="0" t="n">
        <v>62100</v>
      </c>
      <c r="O7401" s="0" t="n">
        <v>1130</v>
      </c>
      <c r="P7401" s="346" t="n">
        <v>1.2</v>
      </c>
      <c r="Q7401" s="346" t="str">
        <f aca="false">N7401&amp;" "&amp;O7401</f>
        <v>62100 1130</v>
      </c>
      <c r="R7401" s="346" t="str">
        <f aca="false">N7401&amp;" "&amp;M7401&amp;" "&amp;O7401</f>
        <v>62100 9 1130</v>
      </c>
    </row>
    <row r="7402" customFormat="false" ht="11.25" hidden="false" customHeight="true" outlineLevel="0" collapsed="false">
      <c r="K7402" s="0" t="n">
        <v>2015</v>
      </c>
      <c r="L7402" s="0" t="n">
        <v>299</v>
      </c>
      <c r="M7402" s="0" t="n">
        <v>9</v>
      </c>
      <c r="N7402" s="0" t="n">
        <v>62100</v>
      </c>
      <c r="O7402" s="0" t="n">
        <v>1150</v>
      </c>
      <c r="P7402" s="346" t="n">
        <v>3</v>
      </c>
      <c r="Q7402" s="346" t="str">
        <f aca="false">N7402&amp;" "&amp;O7402</f>
        <v>62100 1150</v>
      </c>
      <c r="R7402" s="346" t="str">
        <f aca="false">N7402&amp;" "&amp;M7402&amp;" "&amp;O7402</f>
        <v>62100 9 1150</v>
      </c>
    </row>
    <row r="7403" customFormat="false" ht="11.25" hidden="false" customHeight="true" outlineLevel="0" collapsed="false">
      <c r="K7403" s="0" t="n">
        <v>2015</v>
      </c>
      <c r="L7403" s="0" t="n">
        <v>299</v>
      </c>
      <c r="M7403" s="0" t="n">
        <v>9</v>
      </c>
      <c r="N7403" s="0" t="n">
        <v>62200</v>
      </c>
      <c r="O7403" s="0" t="n">
        <v>1130</v>
      </c>
      <c r="P7403" s="346" t="n">
        <v>1</v>
      </c>
      <c r="Q7403" s="346" t="str">
        <f aca="false">N7403&amp;" "&amp;O7403</f>
        <v>62200 1130</v>
      </c>
      <c r="R7403" s="346" t="str">
        <f aca="false">N7403&amp;" "&amp;M7403&amp;" "&amp;O7403</f>
        <v>62200 9 1130</v>
      </c>
    </row>
    <row r="7404" customFormat="false" ht="11.25" hidden="false" customHeight="true" outlineLevel="0" collapsed="false">
      <c r="K7404" s="0" t="n">
        <v>2015</v>
      </c>
      <c r="L7404" s="0" t="n">
        <v>299</v>
      </c>
      <c r="M7404" s="0" t="n">
        <v>9</v>
      </c>
      <c r="N7404" s="0" t="n">
        <v>62200</v>
      </c>
      <c r="O7404" s="0" t="n">
        <v>1131</v>
      </c>
      <c r="P7404" s="346" t="n">
        <v>5</v>
      </c>
      <c r="Q7404" s="346" t="str">
        <f aca="false">N7404&amp;" "&amp;O7404</f>
        <v>62200 1131</v>
      </c>
      <c r="R7404" s="346" t="str">
        <f aca="false">N7404&amp;" "&amp;M7404&amp;" "&amp;O7404</f>
        <v>62200 9 1131</v>
      </c>
    </row>
    <row r="7405" customFormat="false" ht="11.25" hidden="false" customHeight="true" outlineLevel="0" collapsed="false">
      <c r="K7405" s="0" t="n">
        <v>2015</v>
      </c>
      <c r="L7405" s="0" t="n">
        <v>301</v>
      </c>
      <c r="M7405" s="0" t="n">
        <v>3</v>
      </c>
      <c r="N7405" s="0" t="n">
        <v>61100</v>
      </c>
      <c r="O7405" s="0" t="n">
        <v>1120</v>
      </c>
      <c r="P7405" s="346" t="n">
        <v>9.6</v>
      </c>
      <c r="Q7405" s="346" t="str">
        <f aca="false">N7405&amp;" "&amp;O7405</f>
        <v>61100 1120</v>
      </c>
      <c r="R7405" s="346" t="str">
        <f aca="false">N7405&amp;" "&amp;M7405&amp;" "&amp;O7405</f>
        <v>61100 3 1120</v>
      </c>
    </row>
    <row r="7406" customFormat="false" ht="11.25" hidden="false" customHeight="true" outlineLevel="0" collapsed="false">
      <c r="K7406" s="0" t="n">
        <v>2015</v>
      </c>
      <c r="L7406" s="0" t="n">
        <v>301</v>
      </c>
      <c r="M7406" s="0" t="n">
        <v>3</v>
      </c>
      <c r="N7406" s="0" t="n">
        <v>61100</v>
      </c>
      <c r="O7406" s="0" t="n">
        <v>1151</v>
      </c>
      <c r="P7406" s="346" t="n">
        <v>2</v>
      </c>
      <c r="Q7406" s="346" t="str">
        <f aca="false">N7406&amp;" "&amp;O7406</f>
        <v>61100 1151</v>
      </c>
      <c r="R7406" s="346" t="str">
        <f aca="false">N7406&amp;" "&amp;M7406&amp;" "&amp;O7406</f>
        <v>61100 3 1151</v>
      </c>
    </row>
    <row r="7407" customFormat="false" ht="11.25" hidden="false" customHeight="true" outlineLevel="0" collapsed="false">
      <c r="K7407" s="0" t="n">
        <v>2015</v>
      </c>
      <c r="L7407" s="0" t="n">
        <v>301</v>
      </c>
      <c r="M7407" s="0" t="n">
        <v>3</v>
      </c>
      <c r="N7407" s="0" t="n">
        <v>61100</v>
      </c>
      <c r="O7407" s="0" t="n">
        <v>1520</v>
      </c>
      <c r="P7407" s="346" t="n">
        <v>0.4</v>
      </c>
      <c r="Q7407" s="346" t="str">
        <f aca="false">N7407&amp;" "&amp;O7407</f>
        <v>61100 1520</v>
      </c>
      <c r="R7407" s="346" t="str">
        <f aca="false">N7407&amp;" "&amp;M7407&amp;" "&amp;O7407</f>
        <v>61100 3 1520</v>
      </c>
    </row>
    <row r="7408" customFormat="false" ht="11.25" hidden="false" customHeight="true" outlineLevel="0" collapsed="false">
      <c r="K7408" s="0" t="n">
        <v>2015</v>
      </c>
      <c r="L7408" s="0" t="n">
        <v>301</v>
      </c>
      <c r="M7408" s="0" t="n">
        <v>3</v>
      </c>
      <c r="N7408" s="0" t="n">
        <v>61310</v>
      </c>
      <c r="O7408" s="0" t="n">
        <v>1110</v>
      </c>
      <c r="P7408" s="346" t="n">
        <v>2.5</v>
      </c>
      <c r="Q7408" s="346" t="str">
        <f aca="false">N7408&amp;" "&amp;O7408</f>
        <v>61310 1110</v>
      </c>
      <c r="R7408" s="346" t="str">
        <f aca="false">N7408&amp;" "&amp;M7408&amp;" "&amp;O7408</f>
        <v>61310 3 1110</v>
      </c>
    </row>
    <row r="7409" customFormat="false" ht="11.25" hidden="false" customHeight="true" outlineLevel="0" collapsed="false">
      <c r="K7409" s="0" t="n">
        <v>2015</v>
      </c>
      <c r="L7409" s="0" t="n">
        <v>301</v>
      </c>
      <c r="M7409" s="0" t="n">
        <v>3</v>
      </c>
      <c r="N7409" s="0" t="n">
        <v>61410</v>
      </c>
      <c r="O7409" s="0" t="n">
        <v>1126</v>
      </c>
      <c r="P7409" s="346" t="n">
        <v>1</v>
      </c>
      <c r="Q7409" s="346" t="str">
        <f aca="false">N7409&amp;" "&amp;O7409</f>
        <v>61410 1126</v>
      </c>
      <c r="R7409" s="346" t="str">
        <f aca="false">N7409&amp;" "&amp;M7409&amp;" "&amp;O7409</f>
        <v>61410 3 1126</v>
      </c>
    </row>
    <row r="7410" customFormat="false" ht="11.25" hidden="false" customHeight="true" outlineLevel="0" collapsed="false">
      <c r="K7410" s="0" t="n">
        <v>2015</v>
      </c>
      <c r="L7410" s="0" t="n">
        <v>301</v>
      </c>
      <c r="M7410" s="0" t="n">
        <v>3</v>
      </c>
      <c r="N7410" s="0" t="n">
        <v>61410</v>
      </c>
      <c r="O7410" s="0" t="n">
        <v>1127</v>
      </c>
      <c r="P7410" s="346" t="n">
        <v>1</v>
      </c>
      <c r="Q7410" s="346" t="str">
        <f aca="false">N7410&amp;" "&amp;O7410</f>
        <v>61410 1127</v>
      </c>
      <c r="R7410" s="346" t="str">
        <f aca="false">N7410&amp;" "&amp;M7410&amp;" "&amp;O7410</f>
        <v>61410 3 1127</v>
      </c>
    </row>
    <row r="7411" customFormat="false" ht="11.25" hidden="false" customHeight="true" outlineLevel="0" collapsed="false">
      <c r="K7411" s="0" t="n">
        <v>2015</v>
      </c>
      <c r="L7411" s="0" t="n">
        <v>301</v>
      </c>
      <c r="M7411" s="0" t="n">
        <v>3</v>
      </c>
      <c r="N7411" s="0" t="n">
        <v>61410</v>
      </c>
      <c r="O7411" s="0" t="n">
        <v>1150</v>
      </c>
      <c r="P7411" s="346" t="n">
        <v>2</v>
      </c>
      <c r="Q7411" s="346" t="str">
        <f aca="false">N7411&amp;" "&amp;O7411</f>
        <v>61410 1150</v>
      </c>
      <c r="R7411" s="346" t="str">
        <f aca="false">N7411&amp;" "&amp;M7411&amp;" "&amp;O7411</f>
        <v>61410 3 1150</v>
      </c>
    </row>
    <row r="7412" customFormat="false" ht="11.25" hidden="false" customHeight="true" outlineLevel="0" collapsed="false">
      <c r="K7412" s="0" t="n">
        <v>2015</v>
      </c>
      <c r="L7412" s="0" t="n">
        <v>301</v>
      </c>
      <c r="M7412" s="0" t="n">
        <v>9</v>
      </c>
      <c r="N7412" s="0" t="n">
        <v>61310</v>
      </c>
      <c r="O7412" s="0" t="n">
        <v>1110</v>
      </c>
      <c r="P7412" s="346" t="n">
        <v>0.5</v>
      </c>
      <c r="Q7412" s="346" t="str">
        <f aca="false">N7412&amp;" "&amp;O7412</f>
        <v>61310 1110</v>
      </c>
      <c r="R7412" s="346" t="str">
        <f aca="false">N7412&amp;" "&amp;M7412&amp;" "&amp;O7412</f>
        <v>61310 9 1110</v>
      </c>
    </row>
    <row r="7413" customFormat="false" ht="11.25" hidden="false" customHeight="true" outlineLevel="0" collapsed="false">
      <c r="K7413" s="0" t="n">
        <v>2015</v>
      </c>
      <c r="L7413" s="0" t="n">
        <v>301</v>
      </c>
      <c r="M7413" s="0" t="n">
        <v>9</v>
      </c>
      <c r="N7413" s="0" t="n">
        <v>61310</v>
      </c>
      <c r="O7413" s="0" t="n">
        <v>1120</v>
      </c>
      <c r="P7413" s="346" t="n">
        <v>2</v>
      </c>
      <c r="Q7413" s="346" t="str">
        <f aca="false">N7413&amp;" "&amp;O7413</f>
        <v>61310 1120</v>
      </c>
      <c r="R7413" s="346" t="str">
        <f aca="false">N7413&amp;" "&amp;M7413&amp;" "&amp;O7413</f>
        <v>61310 9 1120</v>
      </c>
    </row>
    <row r="7414" customFormat="false" ht="11.25" hidden="false" customHeight="true" outlineLevel="0" collapsed="false">
      <c r="K7414" s="0" t="n">
        <v>2015</v>
      </c>
      <c r="L7414" s="0" t="n">
        <v>301</v>
      </c>
      <c r="M7414" s="0" t="n">
        <v>9</v>
      </c>
      <c r="N7414" s="0" t="n">
        <v>61310</v>
      </c>
      <c r="O7414" s="0" t="n">
        <v>1150</v>
      </c>
      <c r="P7414" s="346" t="n">
        <v>1</v>
      </c>
      <c r="Q7414" s="346" t="str">
        <f aca="false">N7414&amp;" "&amp;O7414</f>
        <v>61310 1150</v>
      </c>
      <c r="R7414" s="346" t="str">
        <f aca="false">N7414&amp;" "&amp;M7414&amp;" "&amp;O7414</f>
        <v>61310 9 1150</v>
      </c>
    </row>
    <row r="7415" customFormat="false" ht="11.25" hidden="false" customHeight="true" outlineLevel="0" collapsed="false">
      <c r="K7415" s="0" t="n">
        <v>2015</v>
      </c>
      <c r="L7415" s="0" t="n">
        <v>301</v>
      </c>
      <c r="M7415" s="0" t="n">
        <v>9</v>
      </c>
      <c r="N7415" s="0" t="n">
        <v>62100</v>
      </c>
      <c r="O7415" s="0" t="n">
        <v>1111</v>
      </c>
      <c r="P7415" s="346" t="n">
        <v>6</v>
      </c>
      <c r="Q7415" s="346" t="str">
        <f aca="false">N7415&amp;" "&amp;O7415</f>
        <v>62100 1111</v>
      </c>
      <c r="R7415" s="346" t="str">
        <f aca="false">N7415&amp;" "&amp;M7415&amp;" "&amp;O7415</f>
        <v>62100 9 1111</v>
      </c>
    </row>
    <row r="7416" customFormat="false" ht="11.25" hidden="false" customHeight="true" outlineLevel="0" collapsed="false">
      <c r="K7416" s="0" t="n">
        <v>2015</v>
      </c>
      <c r="L7416" s="0" t="n">
        <v>301</v>
      </c>
      <c r="M7416" s="0" t="n">
        <v>9</v>
      </c>
      <c r="N7416" s="0" t="n">
        <v>62100</v>
      </c>
      <c r="O7416" s="0" t="n">
        <v>1112</v>
      </c>
      <c r="P7416" s="346" t="n">
        <v>0.05</v>
      </c>
      <c r="Q7416" s="346" t="str">
        <f aca="false">N7416&amp;" "&amp;O7416</f>
        <v>62100 1112</v>
      </c>
      <c r="R7416" s="346" t="str">
        <f aca="false">N7416&amp;" "&amp;M7416&amp;" "&amp;O7416</f>
        <v>62100 9 1112</v>
      </c>
    </row>
    <row r="7417" customFormat="false" ht="11.25" hidden="false" customHeight="true" outlineLevel="0" collapsed="false">
      <c r="K7417" s="0" t="n">
        <v>2015</v>
      </c>
      <c r="L7417" s="0" t="n">
        <v>301</v>
      </c>
      <c r="M7417" s="0" t="n">
        <v>9</v>
      </c>
      <c r="N7417" s="0" t="n">
        <v>62100</v>
      </c>
      <c r="O7417" s="0" t="n">
        <v>1130</v>
      </c>
      <c r="P7417" s="346" t="n">
        <v>0.04</v>
      </c>
      <c r="Q7417" s="346" t="str">
        <f aca="false">N7417&amp;" "&amp;O7417</f>
        <v>62100 1130</v>
      </c>
      <c r="R7417" s="346" t="str">
        <f aca="false">N7417&amp;" "&amp;M7417&amp;" "&amp;O7417</f>
        <v>62100 9 1130</v>
      </c>
    </row>
    <row r="7418" customFormat="false" ht="11.25" hidden="false" customHeight="true" outlineLevel="0" collapsed="false">
      <c r="K7418" s="0" t="n">
        <v>2015</v>
      </c>
      <c r="L7418" s="0" t="n">
        <v>301</v>
      </c>
      <c r="M7418" s="0" t="n">
        <v>9</v>
      </c>
      <c r="N7418" s="0" t="n">
        <v>62100</v>
      </c>
      <c r="O7418" s="0" t="n">
        <v>1150</v>
      </c>
      <c r="P7418" s="346" t="n">
        <v>1</v>
      </c>
      <c r="Q7418" s="346" t="str">
        <f aca="false">N7418&amp;" "&amp;O7418</f>
        <v>62100 1150</v>
      </c>
      <c r="R7418" s="346" t="str">
        <f aca="false">N7418&amp;" "&amp;M7418&amp;" "&amp;O7418</f>
        <v>62100 9 1150</v>
      </c>
    </row>
    <row r="7419" customFormat="false" ht="11.25" hidden="false" customHeight="true" outlineLevel="0" collapsed="false">
      <c r="K7419" s="0" t="n">
        <v>2015</v>
      </c>
      <c r="L7419" s="0" t="n">
        <v>301</v>
      </c>
      <c r="M7419" s="0" t="n">
        <v>9</v>
      </c>
      <c r="N7419" s="0" t="n">
        <v>64000</v>
      </c>
      <c r="O7419" s="0" t="n">
        <v>1140</v>
      </c>
      <c r="P7419" s="346" t="n">
        <v>2.5</v>
      </c>
      <c r="Q7419" s="346" t="str">
        <f aca="false">N7419&amp;" "&amp;O7419</f>
        <v>64000 1140</v>
      </c>
      <c r="R7419" s="346" t="str">
        <f aca="false">N7419&amp;" "&amp;M7419&amp;" "&amp;O7419</f>
        <v>64000 9 1140</v>
      </c>
    </row>
    <row r="7420" customFormat="false" ht="11.25" hidden="false" customHeight="true" outlineLevel="0" collapsed="false">
      <c r="K7420" s="0" t="n">
        <v>2015</v>
      </c>
      <c r="L7420" s="0" t="n">
        <v>302</v>
      </c>
      <c r="M7420" s="0" t="n">
        <v>3</v>
      </c>
      <c r="N7420" s="0" t="n">
        <v>61100</v>
      </c>
      <c r="O7420" s="0" t="n">
        <v>1120</v>
      </c>
      <c r="P7420" s="346" t="n">
        <v>10</v>
      </c>
      <c r="Q7420" s="346" t="str">
        <f aca="false">N7420&amp;" "&amp;O7420</f>
        <v>61100 1120</v>
      </c>
      <c r="R7420" s="346" t="str">
        <f aca="false">N7420&amp;" "&amp;M7420&amp;" "&amp;O7420</f>
        <v>61100 3 1120</v>
      </c>
    </row>
    <row r="7421" customFormat="false" ht="11.25" hidden="false" customHeight="true" outlineLevel="0" collapsed="false">
      <c r="K7421" s="0" t="n">
        <v>2015</v>
      </c>
      <c r="L7421" s="0" t="n">
        <v>302</v>
      </c>
      <c r="M7421" s="0" t="n">
        <v>3</v>
      </c>
      <c r="N7421" s="0" t="n">
        <v>61100</v>
      </c>
      <c r="O7421" s="0" t="n">
        <v>1151</v>
      </c>
      <c r="P7421" s="346" t="n">
        <v>1.3</v>
      </c>
      <c r="Q7421" s="346" t="str">
        <f aca="false">N7421&amp;" "&amp;O7421</f>
        <v>61100 1151</v>
      </c>
      <c r="R7421" s="346" t="str">
        <f aca="false">N7421&amp;" "&amp;M7421&amp;" "&amp;O7421</f>
        <v>61100 3 1151</v>
      </c>
    </row>
    <row r="7422" customFormat="false" ht="11.25" hidden="false" customHeight="true" outlineLevel="0" collapsed="false">
      <c r="K7422" s="0" t="n">
        <v>2015</v>
      </c>
      <c r="L7422" s="0" t="n">
        <v>302</v>
      </c>
      <c r="M7422" s="0" t="n">
        <v>3</v>
      </c>
      <c r="N7422" s="0" t="n">
        <v>61100</v>
      </c>
      <c r="O7422" s="0" t="n">
        <v>1520</v>
      </c>
      <c r="P7422" s="346" t="n">
        <v>0.6</v>
      </c>
      <c r="Q7422" s="346" t="str">
        <f aca="false">N7422&amp;" "&amp;O7422</f>
        <v>61100 1520</v>
      </c>
      <c r="R7422" s="346" t="str">
        <f aca="false">N7422&amp;" "&amp;M7422&amp;" "&amp;O7422</f>
        <v>61100 3 1520</v>
      </c>
    </row>
    <row r="7423" customFormat="false" ht="11.25" hidden="false" customHeight="true" outlineLevel="0" collapsed="false">
      <c r="K7423" s="0" t="n">
        <v>2015</v>
      </c>
      <c r="L7423" s="0" t="n">
        <v>302</v>
      </c>
      <c r="M7423" s="0" t="n">
        <v>3</v>
      </c>
      <c r="N7423" s="0" t="n">
        <v>61410</v>
      </c>
      <c r="O7423" s="0" t="n">
        <v>1126</v>
      </c>
      <c r="P7423" s="346" t="n">
        <v>1</v>
      </c>
      <c r="Q7423" s="346" t="str">
        <f aca="false">N7423&amp;" "&amp;O7423</f>
        <v>61410 1126</v>
      </c>
      <c r="R7423" s="346" t="str">
        <f aca="false">N7423&amp;" "&amp;M7423&amp;" "&amp;O7423</f>
        <v>61410 3 1126</v>
      </c>
    </row>
    <row r="7424" customFormat="false" ht="11.25" hidden="false" customHeight="true" outlineLevel="0" collapsed="false">
      <c r="K7424" s="0" t="n">
        <v>2015</v>
      </c>
      <c r="L7424" s="0" t="n">
        <v>302</v>
      </c>
      <c r="M7424" s="0" t="n">
        <v>3</v>
      </c>
      <c r="N7424" s="0" t="n">
        <v>61410</v>
      </c>
      <c r="O7424" s="0" t="n">
        <v>1150</v>
      </c>
      <c r="P7424" s="346" t="n">
        <v>1</v>
      </c>
      <c r="Q7424" s="346" t="str">
        <f aca="false">N7424&amp;" "&amp;O7424</f>
        <v>61410 1150</v>
      </c>
      <c r="R7424" s="346" t="str">
        <f aca="false">N7424&amp;" "&amp;M7424&amp;" "&amp;O7424</f>
        <v>61410 3 1150</v>
      </c>
    </row>
    <row r="7425" customFormat="false" ht="11.25" hidden="false" customHeight="true" outlineLevel="0" collapsed="false">
      <c r="K7425" s="0" t="n">
        <v>2015</v>
      </c>
      <c r="L7425" s="0" t="n">
        <v>302</v>
      </c>
      <c r="M7425" s="0" t="n">
        <v>9</v>
      </c>
      <c r="N7425" s="0" t="n">
        <v>62100</v>
      </c>
      <c r="O7425" s="0" t="n">
        <v>1111</v>
      </c>
      <c r="P7425" s="346" t="n">
        <v>7</v>
      </c>
      <c r="Q7425" s="346" t="str">
        <f aca="false">N7425&amp;" "&amp;O7425</f>
        <v>62100 1111</v>
      </c>
      <c r="R7425" s="346" t="str">
        <f aca="false">N7425&amp;" "&amp;M7425&amp;" "&amp;O7425</f>
        <v>62100 9 1111</v>
      </c>
    </row>
    <row r="7426" customFormat="false" ht="11.25" hidden="false" customHeight="true" outlineLevel="0" collapsed="false">
      <c r="K7426" s="0" t="n">
        <v>2015</v>
      </c>
      <c r="L7426" s="0" t="n">
        <v>302</v>
      </c>
      <c r="M7426" s="0" t="n">
        <v>9</v>
      </c>
      <c r="N7426" s="0" t="n">
        <v>62100</v>
      </c>
      <c r="O7426" s="0" t="n">
        <v>1112</v>
      </c>
      <c r="P7426" s="346" t="n">
        <v>0.06</v>
      </c>
      <c r="Q7426" s="346" t="str">
        <f aca="false">N7426&amp;" "&amp;O7426</f>
        <v>62100 1112</v>
      </c>
      <c r="R7426" s="346" t="str">
        <f aca="false">N7426&amp;" "&amp;M7426&amp;" "&amp;O7426</f>
        <v>62100 9 1112</v>
      </c>
    </row>
    <row r="7427" customFormat="false" ht="11.25" hidden="false" customHeight="true" outlineLevel="0" collapsed="false">
      <c r="K7427" s="0" t="n">
        <v>2015</v>
      </c>
      <c r="L7427" s="0" t="n">
        <v>302</v>
      </c>
      <c r="M7427" s="0" t="n">
        <v>9</v>
      </c>
      <c r="N7427" s="0" t="n">
        <v>62100</v>
      </c>
      <c r="O7427" s="0" t="n">
        <v>1150</v>
      </c>
      <c r="P7427" s="346" t="n">
        <v>1</v>
      </c>
      <c r="Q7427" s="346" t="str">
        <f aca="false">N7427&amp;" "&amp;O7427</f>
        <v>62100 1150</v>
      </c>
      <c r="R7427" s="346" t="str">
        <f aca="false">N7427&amp;" "&amp;M7427&amp;" "&amp;O7427</f>
        <v>62100 9 1150</v>
      </c>
    </row>
    <row r="7428" customFormat="false" ht="11.25" hidden="false" customHeight="true" outlineLevel="0" collapsed="false">
      <c r="K7428" s="0" t="n">
        <v>2015</v>
      </c>
      <c r="L7428" s="0" t="n">
        <v>302</v>
      </c>
      <c r="M7428" s="0" t="n">
        <v>9</v>
      </c>
      <c r="N7428" s="0" t="n">
        <v>64000</v>
      </c>
      <c r="O7428" s="0" t="n">
        <v>1160</v>
      </c>
      <c r="P7428" s="346" t="n">
        <v>1</v>
      </c>
      <c r="Q7428" s="346" t="str">
        <f aca="false">N7428&amp;" "&amp;O7428</f>
        <v>64000 1160</v>
      </c>
      <c r="R7428" s="346" t="str">
        <f aca="false">N7428&amp;" "&amp;M7428&amp;" "&amp;O7428</f>
        <v>64000 9 1160</v>
      </c>
    </row>
    <row r="7429" customFormat="false" ht="11.25" hidden="false" customHeight="true" outlineLevel="0" collapsed="false">
      <c r="K7429" s="0" t="n">
        <v>2015</v>
      </c>
      <c r="L7429" s="0" t="n">
        <v>302</v>
      </c>
      <c r="M7429" s="0" t="n">
        <v>9</v>
      </c>
      <c r="N7429" s="0" t="n">
        <v>64000</v>
      </c>
      <c r="O7429" s="0" t="n">
        <v>1190</v>
      </c>
      <c r="P7429" s="346" t="n">
        <v>1</v>
      </c>
      <c r="Q7429" s="346" t="str">
        <f aca="false">N7429&amp;" "&amp;O7429</f>
        <v>64000 1190</v>
      </c>
      <c r="R7429" s="346" t="str">
        <f aca="false">N7429&amp;" "&amp;M7429&amp;" "&amp;O7429</f>
        <v>64000 9 1190</v>
      </c>
    </row>
    <row r="7430" customFormat="false" ht="11.25" hidden="false" customHeight="true" outlineLevel="0" collapsed="false">
      <c r="K7430" s="0" t="n">
        <v>2015</v>
      </c>
      <c r="L7430" s="0" t="n">
        <v>302</v>
      </c>
      <c r="M7430" s="0" t="n">
        <v>9</v>
      </c>
      <c r="N7430" s="0" t="n">
        <v>68000</v>
      </c>
      <c r="O7430" s="0" t="n">
        <v>1110</v>
      </c>
      <c r="P7430" s="346" t="n">
        <v>2</v>
      </c>
      <c r="Q7430" s="346" t="str">
        <f aca="false">N7430&amp;" "&amp;O7430</f>
        <v>68000 1110</v>
      </c>
      <c r="R7430" s="346" t="str">
        <f aca="false">N7430&amp;" "&amp;M7430&amp;" "&amp;O7430</f>
        <v>68000 9 1110</v>
      </c>
    </row>
    <row r="7431" customFormat="false" ht="11.25" hidden="false" customHeight="true" outlineLevel="0" collapsed="false">
      <c r="K7431" s="0" t="n">
        <v>2015</v>
      </c>
      <c r="L7431" s="0" t="n">
        <v>302</v>
      </c>
      <c r="M7431" s="0" t="n">
        <v>9</v>
      </c>
      <c r="N7431" s="0" t="n">
        <v>68000</v>
      </c>
      <c r="O7431" s="0" t="n">
        <v>1141</v>
      </c>
      <c r="P7431" s="346" t="n">
        <v>2</v>
      </c>
      <c r="Q7431" s="346" t="str">
        <f aca="false">N7431&amp;" "&amp;O7431</f>
        <v>68000 1141</v>
      </c>
      <c r="R7431" s="346" t="str">
        <f aca="false">N7431&amp;" "&amp;M7431&amp;" "&amp;O7431</f>
        <v>68000 9 1141</v>
      </c>
    </row>
    <row r="7432" customFormat="false" ht="11.25" hidden="false" customHeight="true" outlineLevel="0" collapsed="false">
      <c r="K7432" s="0" t="n">
        <v>2015</v>
      </c>
      <c r="L7432" s="0" t="n">
        <v>304</v>
      </c>
      <c r="M7432" s="0" t="n">
        <v>3</v>
      </c>
      <c r="N7432" s="0" t="n">
        <v>61100</v>
      </c>
      <c r="O7432" s="0" t="n">
        <v>1120</v>
      </c>
      <c r="P7432" s="346" t="n">
        <v>28</v>
      </c>
      <c r="Q7432" s="346" t="str">
        <f aca="false">N7432&amp;" "&amp;O7432</f>
        <v>61100 1120</v>
      </c>
      <c r="R7432" s="346" t="str">
        <f aca="false">N7432&amp;" "&amp;M7432&amp;" "&amp;O7432</f>
        <v>61100 3 1120</v>
      </c>
    </row>
    <row r="7433" customFormat="false" ht="11.25" hidden="false" customHeight="true" outlineLevel="0" collapsed="false">
      <c r="K7433" s="0" t="n">
        <v>2015</v>
      </c>
      <c r="L7433" s="0" t="n">
        <v>304</v>
      </c>
      <c r="M7433" s="0" t="n">
        <v>3</v>
      </c>
      <c r="N7433" s="0" t="n">
        <v>61100</v>
      </c>
      <c r="O7433" s="0" t="n">
        <v>1151</v>
      </c>
      <c r="P7433" s="346" t="n">
        <v>4.5</v>
      </c>
      <c r="Q7433" s="346" t="str">
        <f aca="false">N7433&amp;" "&amp;O7433</f>
        <v>61100 1151</v>
      </c>
      <c r="R7433" s="346" t="str">
        <f aca="false">N7433&amp;" "&amp;M7433&amp;" "&amp;O7433</f>
        <v>61100 3 1151</v>
      </c>
    </row>
    <row r="7434" customFormat="false" ht="11.25" hidden="false" customHeight="true" outlineLevel="0" collapsed="false">
      <c r="K7434" s="0" t="n">
        <v>2015</v>
      </c>
      <c r="L7434" s="0" t="n">
        <v>304</v>
      </c>
      <c r="M7434" s="0" t="n">
        <v>3</v>
      </c>
      <c r="N7434" s="0" t="n">
        <v>61100</v>
      </c>
      <c r="O7434" s="0" t="n">
        <v>1520</v>
      </c>
      <c r="P7434" s="346" t="n">
        <v>1.32</v>
      </c>
      <c r="Q7434" s="346" t="str">
        <f aca="false">N7434&amp;" "&amp;O7434</f>
        <v>61100 1520</v>
      </c>
      <c r="R7434" s="346" t="str">
        <f aca="false">N7434&amp;" "&amp;M7434&amp;" "&amp;O7434</f>
        <v>61100 3 1520</v>
      </c>
    </row>
    <row r="7435" customFormat="false" ht="11.25" hidden="false" customHeight="true" outlineLevel="0" collapsed="false">
      <c r="K7435" s="0" t="n">
        <v>2015</v>
      </c>
      <c r="L7435" s="0" t="n">
        <v>304</v>
      </c>
      <c r="M7435" s="0" t="n">
        <v>3</v>
      </c>
      <c r="N7435" s="0" t="n">
        <v>61210</v>
      </c>
      <c r="O7435" s="0" t="n">
        <v>1120</v>
      </c>
      <c r="P7435" s="346" t="n">
        <v>1</v>
      </c>
      <c r="Q7435" s="346" t="str">
        <f aca="false">N7435&amp;" "&amp;O7435</f>
        <v>61210 1120</v>
      </c>
      <c r="R7435" s="346" t="str">
        <f aca="false">N7435&amp;" "&amp;M7435&amp;" "&amp;O7435</f>
        <v>61210 3 1120</v>
      </c>
    </row>
    <row r="7436" customFormat="false" ht="11.25" hidden="false" customHeight="true" outlineLevel="0" collapsed="false">
      <c r="K7436" s="0" t="n">
        <v>2015</v>
      </c>
      <c r="L7436" s="0" t="n">
        <v>304</v>
      </c>
      <c r="M7436" s="0" t="n">
        <v>3</v>
      </c>
      <c r="N7436" s="0" t="n">
        <v>61410</v>
      </c>
      <c r="O7436" s="0" t="n">
        <v>1126</v>
      </c>
      <c r="P7436" s="346" t="n">
        <v>1</v>
      </c>
      <c r="Q7436" s="346" t="str">
        <f aca="false">N7436&amp;" "&amp;O7436</f>
        <v>61410 1126</v>
      </c>
      <c r="R7436" s="346" t="str">
        <f aca="false">N7436&amp;" "&amp;M7436&amp;" "&amp;O7436</f>
        <v>61410 3 1126</v>
      </c>
    </row>
    <row r="7437" customFormat="false" ht="11.25" hidden="false" customHeight="true" outlineLevel="0" collapsed="false">
      <c r="K7437" s="0" t="n">
        <v>2015</v>
      </c>
      <c r="L7437" s="0" t="n">
        <v>304</v>
      </c>
      <c r="M7437" s="0" t="n">
        <v>3</v>
      </c>
      <c r="N7437" s="0" t="n">
        <v>61410</v>
      </c>
      <c r="O7437" s="0" t="n">
        <v>1127</v>
      </c>
      <c r="P7437" s="346" t="n">
        <v>2</v>
      </c>
      <c r="Q7437" s="346" t="str">
        <f aca="false">N7437&amp;" "&amp;O7437</f>
        <v>61410 1127</v>
      </c>
      <c r="R7437" s="346" t="str">
        <f aca="false">N7437&amp;" "&amp;M7437&amp;" "&amp;O7437</f>
        <v>61410 3 1127</v>
      </c>
    </row>
    <row r="7438" customFormat="false" ht="11.25" hidden="false" customHeight="true" outlineLevel="0" collapsed="false">
      <c r="K7438" s="0" t="n">
        <v>2015</v>
      </c>
      <c r="L7438" s="0" t="n">
        <v>304</v>
      </c>
      <c r="M7438" s="0" t="n">
        <v>3</v>
      </c>
      <c r="N7438" s="0" t="n">
        <v>61410</v>
      </c>
      <c r="O7438" s="0" t="n">
        <v>1150</v>
      </c>
      <c r="P7438" s="346" t="n">
        <v>5</v>
      </c>
      <c r="Q7438" s="346" t="str">
        <f aca="false">N7438&amp;" "&amp;O7438</f>
        <v>61410 1150</v>
      </c>
      <c r="R7438" s="346" t="str">
        <f aca="false">N7438&amp;" "&amp;M7438&amp;" "&amp;O7438</f>
        <v>61410 3 1150</v>
      </c>
    </row>
    <row r="7439" customFormat="false" ht="11.25" hidden="false" customHeight="true" outlineLevel="0" collapsed="false">
      <c r="K7439" s="0" t="n">
        <v>2015</v>
      </c>
      <c r="L7439" s="0" t="n">
        <v>304</v>
      </c>
      <c r="M7439" s="0" t="n">
        <v>9</v>
      </c>
      <c r="N7439" s="0" t="n">
        <v>61100</v>
      </c>
      <c r="O7439" s="0" t="n">
        <v>1110</v>
      </c>
      <c r="P7439" s="346" t="n">
        <v>1</v>
      </c>
      <c r="Q7439" s="346" t="str">
        <f aca="false">N7439&amp;" "&amp;O7439</f>
        <v>61100 1110</v>
      </c>
      <c r="R7439" s="346" t="str">
        <f aca="false">N7439&amp;" "&amp;M7439&amp;" "&amp;O7439</f>
        <v>61100 9 1110</v>
      </c>
    </row>
    <row r="7440" customFormat="false" ht="11.25" hidden="false" customHeight="true" outlineLevel="0" collapsed="false">
      <c r="K7440" s="0" t="n">
        <v>2015</v>
      </c>
      <c r="L7440" s="0" t="n">
        <v>304</v>
      </c>
      <c r="M7440" s="0" t="n">
        <v>9</v>
      </c>
      <c r="N7440" s="0" t="n">
        <v>61100</v>
      </c>
      <c r="O7440" s="0" t="n">
        <v>1120</v>
      </c>
      <c r="P7440" s="346" t="n">
        <v>11.33</v>
      </c>
      <c r="Q7440" s="346" t="str">
        <f aca="false">N7440&amp;" "&amp;O7440</f>
        <v>61100 1120</v>
      </c>
      <c r="R7440" s="346" t="str">
        <f aca="false">N7440&amp;" "&amp;M7440&amp;" "&amp;O7440</f>
        <v>61100 9 1120</v>
      </c>
    </row>
    <row r="7441" customFormat="false" ht="11.25" hidden="false" customHeight="true" outlineLevel="0" collapsed="false">
      <c r="K7441" s="0" t="n">
        <v>2015</v>
      </c>
      <c r="L7441" s="0" t="n">
        <v>304</v>
      </c>
      <c r="M7441" s="0" t="n">
        <v>9</v>
      </c>
      <c r="N7441" s="0" t="n">
        <v>61100</v>
      </c>
      <c r="O7441" s="0" t="n">
        <v>1140</v>
      </c>
      <c r="P7441" s="346" t="n">
        <v>1</v>
      </c>
      <c r="Q7441" s="346" t="str">
        <f aca="false">N7441&amp;" "&amp;O7441</f>
        <v>61100 1140</v>
      </c>
      <c r="R7441" s="346" t="str">
        <f aca="false">N7441&amp;" "&amp;M7441&amp;" "&amp;O7441</f>
        <v>61100 9 1140</v>
      </c>
    </row>
    <row r="7442" customFormat="false" ht="11.25" hidden="false" customHeight="true" outlineLevel="0" collapsed="false">
      <c r="K7442" s="0" t="n">
        <v>2015</v>
      </c>
      <c r="L7442" s="0" t="n">
        <v>304</v>
      </c>
      <c r="M7442" s="0" t="n">
        <v>9</v>
      </c>
      <c r="N7442" s="0" t="n">
        <v>61100</v>
      </c>
      <c r="O7442" s="0" t="n">
        <v>1150</v>
      </c>
      <c r="P7442" s="346" t="n">
        <v>2</v>
      </c>
      <c r="Q7442" s="346" t="str">
        <f aca="false">N7442&amp;" "&amp;O7442</f>
        <v>61100 1150</v>
      </c>
      <c r="R7442" s="346" t="str">
        <f aca="false">N7442&amp;" "&amp;M7442&amp;" "&amp;O7442</f>
        <v>61100 9 1150</v>
      </c>
    </row>
    <row r="7443" customFormat="false" ht="11.25" hidden="false" customHeight="true" outlineLevel="0" collapsed="false">
      <c r="K7443" s="0" t="n">
        <v>2015</v>
      </c>
      <c r="L7443" s="0" t="n">
        <v>304</v>
      </c>
      <c r="M7443" s="0" t="n">
        <v>9</v>
      </c>
      <c r="N7443" s="0" t="n">
        <v>62200</v>
      </c>
      <c r="O7443" s="0" t="n">
        <v>1131</v>
      </c>
      <c r="P7443" s="346" t="n">
        <v>1</v>
      </c>
      <c r="Q7443" s="346" t="str">
        <f aca="false">N7443&amp;" "&amp;O7443</f>
        <v>62200 1131</v>
      </c>
      <c r="R7443" s="346" t="str">
        <f aca="false">N7443&amp;" "&amp;M7443&amp;" "&amp;O7443</f>
        <v>62200 9 1131</v>
      </c>
    </row>
    <row r="7444" customFormat="false" ht="11.25" hidden="false" customHeight="true" outlineLevel="0" collapsed="false">
      <c r="K7444" s="0" t="n">
        <v>2015</v>
      </c>
      <c r="L7444" s="0" t="n">
        <v>304</v>
      </c>
      <c r="M7444" s="0" t="n">
        <v>9</v>
      </c>
      <c r="N7444" s="0" t="n">
        <v>63000</v>
      </c>
      <c r="O7444" s="0" t="n">
        <v>1170</v>
      </c>
      <c r="P7444" s="346" t="n">
        <v>0.3</v>
      </c>
      <c r="Q7444" s="346" t="str">
        <f aca="false">N7444&amp;" "&amp;O7444</f>
        <v>63000 1170</v>
      </c>
      <c r="R7444" s="346" t="str">
        <f aca="false">N7444&amp;" "&amp;M7444&amp;" "&amp;O7444</f>
        <v>63000 9 1170</v>
      </c>
    </row>
    <row r="7445" customFormat="false" ht="11.25" hidden="false" customHeight="true" outlineLevel="0" collapsed="false">
      <c r="K7445" s="0" t="n">
        <v>2015</v>
      </c>
      <c r="L7445" s="0" t="n">
        <v>304</v>
      </c>
      <c r="M7445" s="0" t="n">
        <v>9</v>
      </c>
      <c r="N7445" s="0" t="n">
        <v>64000</v>
      </c>
      <c r="O7445" s="0" t="n">
        <v>1190</v>
      </c>
      <c r="P7445" s="346" t="n">
        <v>6</v>
      </c>
      <c r="Q7445" s="346" t="str">
        <f aca="false">N7445&amp;" "&amp;O7445</f>
        <v>64000 1190</v>
      </c>
      <c r="R7445" s="346" t="str">
        <f aca="false">N7445&amp;" "&amp;M7445&amp;" "&amp;O7445</f>
        <v>64000 9 1190</v>
      </c>
    </row>
    <row r="7446" customFormat="false" ht="11.25" hidden="false" customHeight="true" outlineLevel="0" collapsed="false">
      <c r="K7446" s="0" t="n">
        <v>2015</v>
      </c>
      <c r="L7446" s="0" t="n">
        <v>306</v>
      </c>
      <c r="M7446" s="0" t="n">
        <v>3</v>
      </c>
      <c r="N7446" s="0" t="n">
        <v>61100</v>
      </c>
      <c r="O7446" s="0" t="n">
        <v>1120</v>
      </c>
      <c r="P7446" s="346" t="n">
        <v>23</v>
      </c>
      <c r="Q7446" s="346" t="str">
        <f aca="false">N7446&amp;" "&amp;O7446</f>
        <v>61100 1120</v>
      </c>
      <c r="R7446" s="346" t="str">
        <f aca="false">N7446&amp;" "&amp;M7446&amp;" "&amp;O7446</f>
        <v>61100 3 1120</v>
      </c>
    </row>
    <row r="7447" customFormat="false" ht="11.25" hidden="false" customHeight="true" outlineLevel="0" collapsed="false">
      <c r="K7447" s="0" t="n">
        <v>2015</v>
      </c>
      <c r="L7447" s="0" t="n">
        <v>306</v>
      </c>
      <c r="M7447" s="0" t="n">
        <v>3</v>
      </c>
      <c r="N7447" s="0" t="n">
        <v>61100</v>
      </c>
      <c r="O7447" s="0" t="n">
        <v>1520</v>
      </c>
      <c r="P7447" s="346" t="n">
        <v>0.8</v>
      </c>
      <c r="Q7447" s="346" t="str">
        <f aca="false">N7447&amp;" "&amp;O7447</f>
        <v>61100 1520</v>
      </c>
      <c r="R7447" s="346" t="str">
        <f aca="false">N7447&amp;" "&amp;M7447&amp;" "&amp;O7447</f>
        <v>61100 3 1520</v>
      </c>
    </row>
    <row r="7448" customFormat="false" ht="11.25" hidden="false" customHeight="true" outlineLevel="0" collapsed="false">
      <c r="K7448" s="0" t="n">
        <v>2015</v>
      </c>
      <c r="L7448" s="0" t="n">
        <v>306</v>
      </c>
      <c r="M7448" s="0" t="n">
        <v>3</v>
      </c>
      <c r="N7448" s="0" t="n">
        <v>61410</v>
      </c>
      <c r="O7448" s="0" t="n">
        <v>1126</v>
      </c>
      <c r="P7448" s="346" t="n">
        <v>1</v>
      </c>
      <c r="Q7448" s="346" t="str">
        <f aca="false">N7448&amp;" "&amp;O7448</f>
        <v>61410 1126</v>
      </c>
      <c r="R7448" s="346" t="str">
        <f aca="false">N7448&amp;" "&amp;M7448&amp;" "&amp;O7448</f>
        <v>61410 3 1126</v>
      </c>
    </row>
    <row r="7449" customFormat="false" ht="11.25" hidden="false" customHeight="true" outlineLevel="0" collapsed="false">
      <c r="K7449" s="0" t="n">
        <v>2015</v>
      </c>
      <c r="L7449" s="0" t="n">
        <v>306</v>
      </c>
      <c r="M7449" s="0" t="n">
        <v>3</v>
      </c>
      <c r="N7449" s="0" t="n">
        <v>61410</v>
      </c>
      <c r="O7449" s="0" t="n">
        <v>1127</v>
      </c>
      <c r="P7449" s="346" t="n">
        <v>2</v>
      </c>
      <c r="Q7449" s="346" t="str">
        <f aca="false">N7449&amp;" "&amp;O7449</f>
        <v>61410 1127</v>
      </c>
      <c r="R7449" s="346" t="str">
        <f aca="false">N7449&amp;" "&amp;M7449&amp;" "&amp;O7449</f>
        <v>61410 3 1127</v>
      </c>
    </row>
    <row r="7450" customFormat="false" ht="11.25" hidden="false" customHeight="true" outlineLevel="0" collapsed="false">
      <c r="K7450" s="0" t="n">
        <v>2015</v>
      </c>
      <c r="L7450" s="0" t="n">
        <v>306</v>
      </c>
      <c r="M7450" s="0" t="n">
        <v>3</v>
      </c>
      <c r="N7450" s="0" t="n">
        <v>61410</v>
      </c>
      <c r="O7450" s="0" t="n">
        <v>1140</v>
      </c>
      <c r="P7450" s="346" t="n">
        <v>1</v>
      </c>
      <c r="Q7450" s="346" t="str">
        <f aca="false">N7450&amp;" "&amp;O7450</f>
        <v>61410 1140</v>
      </c>
      <c r="R7450" s="346" t="str">
        <f aca="false">N7450&amp;" "&amp;M7450&amp;" "&amp;O7450</f>
        <v>61410 3 1140</v>
      </c>
    </row>
    <row r="7451" customFormat="false" ht="11.25" hidden="false" customHeight="true" outlineLevel="0" collapsed="false">
      <c r="K7451" s="0" t="n">
        <v>2015</v>
      </c>
      <c r="L7451" s="0" t="n">
        <v>306</v>
      </c>
      <c r="M7451" s="0" t="n">
        <v>3</v>
      </c>
      <c r="N7451" s="0" t="n">
        <v>61410</v>
      </c>
      <c r="O7451" s="0" t="n">
        <v>1150</v>
      </c>
      <c r="P7451" s="346" t="n">
        <v>4</v>
      </c>
      <c r="Q7451" s="346" t="str">
        <f aca="false">N7451&amp;" "&amp;O7451</f>
        <v>61410 1150</v>
      </c>
      <c r="R7451" s="346" t="str">
        <f aca="false">N7451&amp;" "&amp;M7451&amp;" "&amp;O7451</f>
        <v>61410 3 1150</v>
      </c>
    </row>
    <row r="7452" customFormat="false" ht="11.25" hidden="false" customHeight="true" outlineLevel="0" collapsed="false">
      <c r="K7452" s="0" t="n">
        <v>2015</v>
      </c>
      <c r="L7452" s="0" t="n">
        <v>306</v>
      </c>
      <c r="M7452" s="0" t="n">
        <v>9</v>
      </c>
      <c r="N7452" s="0" t="n">
        <v>61100</v>
      </c>
      <c r="O7452" s="0" t="n">
        <v>1120</v>
      </c>
      <c r="P7452" s="346" t="n">
        <v>13.38</v>
      </c>
      <c r="Q7452" s="346" t="str">
        <f aca="false">N7452&amp;" "&amp;O7452</f>
        <v>61100 1120</v>
      </c>
      <c r="R7452" s="346" t="str">
        <f aca="false">N7452&amp;" "&amp;M7452&amp;" "&amp;O7452</f>
        <v>61100 9 1120</v>
      </c>
    </row>
    <row r="7453" customFormat="false" ht="11.25" hidden="false" customHeight="true" outlineLevel="0" collapsed="false">
      <c r="K7453" s="0" t="n">
        <v>2015</v>
      </c>
      <c r="L7453" s="0" t="n">
        <v>306</v>
      </c>
      <c r="M7453" s="0" t="n">
        <v>9</v>
      </c>
      <c r="N7453" s="0" t="n">
        <v>61100</v>
      </c>
      <c r="O7453" s="0" t="n">
        <v>1140</v>
      </c>
      <c r="P7453" s="346" t="n">
        <v>1.19</v>
      </c>
      <c r="Q7453" s="346" t="str">
        <f aca="false">N7453&amp;" "&amp;O7453</f>
        <v>61100 1140</v>
      </c>
      <c r="R7453" s="346" t="str">
        <f aca="false">N7453&amp;" "&amp;M7453&amp;" "&amp;O7453</f>
        <v>61100 9 1140</v>
      </c>
    </row>
    <row r="7454" customFormat="false" ht="11.25" hidden="false" customHeight="true" outlineLevel="0" collapsed="false">
      <c r="K7454" s="0" t="n">
        <v>2015</v>
      </c>
      <c r="L7454" s="0" t="n">
        <v>306</v>
      </c>
      <c r="M7454" s="0" t="n">
        <v>9</v>
      </c>
      <c r="N7454" s="0" t="n">
        <v>64000</v>
      </c>
      <c r="O7454" s="0" t="n">
        <v>1160</v>
      </c>
      <c r="P7454" s="346" t="n">
        <v>1</v>
      </c>
      <c r="Q7454" s="346" t="str">
        <f aca="false">N7454&amp;" "&amp;O7454</f>
        <v>64000 1160</v>
      </c>
      <c r="R7454" s="346" t="str">
        <f aca="false">N7454&amp;" "&amp;M7454&amp;" "&amp;O7454</f>
        <v>64000 9 1160</v>
      </c>
    </row>
    <row r="7455" customFormat="false" ht="11.25" hidden="false" customHeight="true" outlineLevel="0" collapsed="false">
      <c r="K7455" s="0" t="n">
        <v>2015</v>
      </c>
      <c r="L7455" s="0" t="n">
        <v>306</v>
      </c>
      <c r="M7455" s="0" t="n">
        <v>9</v>
      </c>
      <c r="N7455" s="0" t="n">
        <v>64000</v>
      </c>
      <c r="O7455" s="0" t="n">
        <v>1190</v>
      </c>
      <c r="P7455" s="346" t="n">
        <v>2</v>
      </c>
      <c r="Q7455" s="346" t="str">
        <f aca="false">N7455&amp;" "&amp;O7455</f>
        <v>64000 1190</v>
      </c>
      <c r="R7455" s="346" t="str">
        <f aca="false">N7455&amp;" "&amp;M7455&amp;" "&amp;O7455</f>
        <v>64000 9 1190</v>
      </c>
    </row>
    <row r="7456" customFormat="false" ht="11.25" hidden="false" customHeight="true" outlineLevel="0" collapsed="false">
      <c r="K7456" s="0" t="n">
        <v>2015</v>
      </c>
      <c r="L7456" s="0" t="n">
        <v>306</v>
      </c>
      <c r="M7456" s="0" t="n">
        <v>9</v>
      </c>
      <c r="N7456" s="0" t="n">
        <v>68000</v>
      </c>
      <c r="O7456" s="0" t="n">
        <v>1141</v>
      </c>
      <c r="P7456" s="346" t="n">
        <v>0.5</v>
      </c>
      <c r="Q7456" s="346" t="str">
        <f aca="false">N7456&amp;" "&amp;O7456</f>
        <v>68000 1141</v>
      </c>
      <c r="R7456" s="346" t="str">
        <f aca="false">N7456&amp;" "&amp;M7456&amp;" "&amp;O7456</f>
        <v>68000 9 1141</v>
      </c>
    </row>
    <row r="7457" customFormat="false" ht="11.25" hidden="false" customHeight="true" outlineLevel="0" collapsed="false">
      <c r="K7457" s="0" t="n">
        <v>2015</v>
      </c>
      <c r="L7457" s="0" t="n">
        <v>307</v>
      </c>
      <c r="M7457" s="0" t="n">
        <v>3</v>
      </c>
      <c r="N7457" s="0" t="n">
        <v>61100</v>
      </c>
      <c r="O7457" s="0" t="n">
        <v>1120</v>
      </c>
      <c r="P7457" s="346" t="n">
        <v>23.5</v>
      </c>
      <c r="Q7457" s="346" t="str">
        <f aca="false">N7457&amp;" "&amp;O7457</f>
        <v>61100 1120</v>
      </c>
      <c r="R7457" s="346" t="str">
        <f aca="false">N7457&amp;" "&amp;M7457&amp;" "&amp;O7457</f>
        <v>61100 3 1120</v>
      </c>
    </row>
    <row r="7458" customFormat="false" ht="11.25" hidden="false" customHeight="true" outlineLevel="0" collapsed="false">
      <c r="K7458" s="0" t="n">
        <v>2015</v>
      </c>
      <c r="L7458" s="0" t="n">
        <v>307</v>
      </c>
      <c r="M7458" s="0" t="n">
        <v>3</v>
      </c>
      <c r="N7458" s="0" t="n">
        <v>61100</v>
      </c>
      <c r="O7458" s="0" t="n">
        <v>1520</v>
      </c>
      <c r="P7458" s="346" t="n">
        <v>4</v>
      </c>
      <c r="Q7458" s="346" t="str">
        <f aca="false">N7458&amp;" "&amp;O7458</f>
        <v>61100 1520</v>
      </c>
      <c r="R7458" s="346" t="str">
        <f aca="false">N7458&amp;" "&amp;M7458&amp;" "&amp;O7458</f>
        <v>61100 3 1520</v>
      </c>
    </row>
    <row r="7459" customFormat="false" ht="11.25" hidden="false" customHeight="true" outlineLevel="0" collapsed="false">
      <c r="K7459" s="0" t="n">
        <v>2015</v>
      </c>
      <c r="L7459" s="0" t="n">
        <v>307</v>
      </c>
      <c r="M7459" s="0" t="n">
        <v>3</v>
      </c>
      <c r="N7459" s="0" t="n">
        <v>61310</v>
      </c>
      <c r="O7459" s="0" t="n">
        <v>1150</v>
      </c>
      <c r="P7459" s="346" t="n">
        <v>1.5</v>
      </c>
      <c r="Q7459" s="346" t="str">
        <f aca="false">N7459&amp;" "&amp;O7459</f>
        <v>61310 1150</v>
      </c>
      <c r="R7459" s="346" t="str">
        <f aca="false">N7459&amp;" "&amp;M7459&amp;" "&amp;O7459</f>
        <v>61310 3 1150</v>
      </c>
    </row>
    <row r="7460" customFormat="false" ht="11.25" hidden="false" customHeight="true" outlineLevel="0" collapsed="false">
      <c r="K7460" s="0" t="n">
        <v>2015</v>
      </c>
      <c r="L7460" s="0" t="n">
        <v>307</v>
      </c>
      <c r="M7460" s="0" t="n">
        <v>3</v>
      </c>
      <c r="N7460" s="0" t="n">
        <v>61410</v>
      </c>
      <c r="O7460" s="0" t="n">
        <v>1126</v>
      </c>
      <c r="P7460" s="346" t="n">
        <v>2</v>
      </c>
      <c r="Q7460" s="346" t="str">
        <f aca="false">N7460&amp;" "&amp;O7460</f>
        <v>61410 1126</v>
      </c>
      <c r="R7460" s="346" t="str">
        <f aca="false">N7460&amp;" "&amp;M7460&amp;" "&amp;O7460</f>
        <v>61410 3 1126</v>
      </c>
    </row>
    <row r="7461" customFormat="false" ht="11.25" hidden="false" customHeight="true" outlineLevel="0" collapsed="false">
      <c r="K7461" s="0" t="n">
        <v>2015</v>
      </c>
      <c r="L7461" s="0" t="n">
        <v>307</v>
      </c>
      <c r="M7461" s="0" t="n">
        <v>3</v>
      </c>
      <c r="N7461" s="0" t="n">
        <v>61410</v>
      </c>
      <c r="O7461" s="0" t="n">
        <v>1127</v>
      </c>
      <c r="P7461" s="346" t="n">
        <v>1</v>
      </c>
      <c r="Q7461" s="346" t="str">
        <f aca="false">N7461&amp;" "&amp;O7461</f>
        <v>61410 1127</v>
      </c>
      <c r="R7461" s="346" t="str">
        <f aca="false">N7461&amp;" "&amp;M7461&amp;" "&amp;O7461</f>
        <v>61410 3 1127</v>
      </c>
    </row>
    <row r="7462" customFormat="false" ht="11.25" hidden="false" customHeight="true" outlineLevel="0" collapsed="false">
      <c r="K7462" s="0" t="n">
        <v>2015</v>
      </c>
      <c r="L7462" s="0" t="n">
        <v>307</v>
      </c>
      <c r="M7462" s="0" t="n">
        <v>3</v>
      </c>
      <c r="N7462" s="0" t="n">
        <v>61410</v>
      </c>
      <c r="O7462" s="0" t="n">
        <v>1150</v>
      </c>
      <c r="P7462" s="346" t="n">
        <v>3</v>
      </c>
      <c r="Q7462" s="346" t="str">
        <f aca="false">N7462&amp;" "&amp;O7462</f>
        <v>61410 1150</v>
      </c>
      <c r="R7462" s="346" t="str">
        <f aca="false">N7462&amp;" "&amp;M7462&amp;" "&amp;O7462</f>
        <v>61410 3 1150</v>
      </c>
    </row>
    <row r="7463" customFormat="false" ht="11.25" hidden="false" customHeight="true" outlineLevel="0" collapsed="false">
      <c r="K7463" s="0" t="n">
        <v>2015</v>
      </c>
      <c r="L7463" s="0" t="n">
        <v>307</v>
      </c>
      <c r="M7463" s="0" t="n">
        <v>9</v>
      </c>
      <c r="N7463" s="0" t="n">
        <v>61100</v>
      </c>
      <c r="O7463" s="0" t="n">
        <v>1110</v>
      </c>
      <c r="P7463" s="346" t="n">
        <v>1</v>
      </c>
      <c r="Q7463" s="346" t="str">
        <f aca="false">N7463&amp;" "&amp;O7463</f>
        <v>61100 1110</v>
      </c>
      <c r="R7463" s="346" t="str">
        <f aca="false">N7463&amp;" "&amp;M7463&amp;" "&amp;O7463</f>
        <v>61100 9 1110</v>
      </c>
    </row>
    <row r="7464" customFormat="false" ht="11.25" hidden="false" customHeight="true" outlineLevel="0" collapsed="false">
      <c r="K7464" s="0" t="n">
        <v>2015</v>
      </c>
      <c r="L7464" s="0" t="n">
        <v>307</v>
      </c>
      <c r="M7464" s="0" t="n">
        <v>9</v>
      </c>
      <c r="N7464" s="0" t="n">
        <v>61100</v>
      </c>
      <c r="O7464" s="0" t="n">
        <v>1120</v>
      </c>
      <c r="P7464" s="346" t="n">
        <v>6.5</v>
      </c>
      <c r="Q7464" s="346" t="str">
        <f aca="false">N7464&amp;" "&amp;O7464</f>
        <v>61100 1120</v>
      </c>
      <c r="R7464" s="346" t="str">
        <f aca="false">N7464&amp;" "&amp;M7464&amp;" "&amp;O7464</f>
        <v>61100 9 1120</v>
      </c>
    </row>
    <row r="7465" customFormat="false" ht="11.25" hidden="false" customHeight="true" outlineLevel="0" collapsed="false">
      <c r="K7465" s="0" t="n">
        <v>2015</v>
      </c>
      <c r="L7465" s="0" t="n">
        <v>307</v>
      </c>
      <c r="M7465" s="0" t="n">
        <v>9</v>
      </c>
      <c r="N7465" s="0" t="n">
        <v>61100</v>
      </c>
      <c r="O7465" s="0" t="n">
        <v>1150</v>
      </c>
      <c r="P7465" s="346" t="n">
        <v>1.5</v>
      </c>
      <c r="Q7465" s="346" t="str">
        <f aca="false">N7465&amp;" "&amp;O7465</f>
        <v>61100 1150</v>
      </c>
      <c r="R7465" s="346" t="str">
        <f aca="false">N7465&amp;" "&amp;M7465&amp;" "&amp;O7465</f>
        <v>61100 9 1150</v>
      </c>
    </row>
    <row r="7466" customFormat="false" ht="11.25" hidden="false" customHeight="true" outlineLevel="0" collapsed="false">
      <c r="K7466" s="0" t="n">
        <v>2015</v>
      </c>
      <c r="L7466" s="0" t="n">
        <v>307</v>
      </c>
      <c r="M7466" s="0" t="n">
        <v>9</v>
      </c>
      <c r="N7466" s="0" t="n">
        <v>62100</v>
      </c>
      <c r="O7466" s="0" t="n">
        <v>1110</v>
      </c>
      <c r="P7466" s="346" t="n">
        <v>1</v>
      </c>
      <c r="Q7466" s="346" t="str">
        <f aca="false">N7466&amp;" "&amp;O7466</f>
        <v>62100 1110</v>
      </c>
      <c r="R7466" s="346" t="str">
        <f aca="false">N7466&amp;" "&amp;M7466&amp;" "&amp;O7466</f>
        <v>62100 9 1110</v>
      </c>
    </row>
    <row r="7467" customFormat="false" ht="11.25" hidden="false" customHeight="true" outlineLevel="0" collapsed="false">
      <c r="K7467" s="0" t="n">
        <v>2015</v>
      </c>
      <c r="L7467" s="0" t="n">
        <v>307</v>
      </c>
      <c r="M7467" s="0" t="n">
        <v>9</v>
      </c>
      <c r="N7467" s="0" t="n">
        <v>62100</v>
      </c>
      <c r="O7467" s="0" t="n">
        <v>1130</v>
      </c>
      <c r="P7467" s="346" t="n">
        <v>1.5</v>
      </c>
      <c r="Q7467" s="346" t="str">
        <f aca="false">N7467&amp;" "&amp;O7467</f>
        <v>62100 1130</v>
      </c>
      <c r="R7467" s="346" t="str">
        <f aca="false">N7467&amp;" "&amp;M7467&amp;" "&amp;O7467</f>
        <v>62100 9 1130</v>
      </c>
    </row>
    <row r="7468" customFormat="false" ht="11.25" hidden="false" customHeight="true" outlineLevel="0" collapsed="false">
      <c r="K7468" s="0" t="n">
        <v>2015</v>
      </c>
      <c r="L7468" s="0" t="n">
        <v>307</v>
      </c>
      <c r="M7468" s="0" t="n">
        <v>9</v>
      </c>
      <c r="N7468" s="0" t="n">
        <v>62100</v>
      </c>
      <c r="O7468" s="0" t="n">
        <v>1150</v>
      </c>
      <c r="P7468" s="346" t="n">
        <v>1</v>
      </c>
      <c r="Q7468" s="346" t="str">
        <f aca="false">N7468&amp;" "&amp;O7468</f>
        <v>62100 1150</v>
      </c>
      <c r="R7468" s="346" t="str">
        <f aca="false">N7468&amp;" "&amp;M7468&amp;" "&amp;O7468</f>
        <v>62100 9 1150</v>
      </c>
    </row>
    <row r="7469" customFormat="false" ht="11.25" hidden="false" customHeight="true" outlineLevel="0" collapsed="false">
      <c r="K7469" s="0" t="n">
        <v>2015</v>
      </c>
      <c r="L7469" s="0" t="n">
        <v>307</v>
      </c>
      <c r="M7469" s="0" t="n">
        <v>9</v>
      </c>
      <c r="N7469" s="0" t="n">
        <v>62200</v>
      </c>
      <c r="O7469" s="0" t="n">
        <v>1130</v>
      </c>
      <c r="P7469" s="346" t="n">
        <v>0.27</v>
      </c>
      <c r="Q7469" s="346" t="str">
        <f aca="false">N7469&amp;" "&amp;O7469</f>
        <v>62200 1130</v>
      </c>
      <c r="R7469" s="346" t="str">
        <f aca="false">N7469&amp;" "&amp;M7469&amp;" "&amp;O7469</f>
        <v>62200 9 1130</v>
      </c>
    </row>
    <row r="7470" customFormat="false" ht="11.25" hidden="false" customHeight="true" outlineLevel="0" collapsed="false">
      <c r="K7470" s="0" t="n">
        <v>2015</v>
      </c>
      <c r="L7470" s="0" t="n">
        <v>307</v>
      </c>
      <c r="M7470" s="0" t="n">
        <v>9</v>
      </c>
      <c r="N7470" s="0" t="n">
        <v>64000</v>
      </c>
      <c r="O7470" s="0" t="n">
        <v>1110</v>
      </c>
      <c r="P7470" s="346" t="n">
        <v>0.45</v>
      </c>
      <c r="Q7470" s="346" t="str">
        <f aca="false">N7470&amp;" "&amp;O7470</f>
        <v>64000 1110</v>
      </c>
      <c r="R7470" s="346" t="str">
        <f aca="false">N7470&amp;" "&amp;M7470&amp;" "&amp;O7470</f>
        <v>64000 9 1110</v>
      </c>
    </row>
    <row r="7471" customFormat="false" ht="11.25" hidden="false" customHeight="true" outlineLevel="0" collapsed="false">
      <c r="K7471" s="0" t="n">
        <v>2015</v>
      </c>
      <c r="L7471" s="0" t="n">
        <v>307</v>
      </c>
      <c r="M7471" s="0" t="n">
        <v>9</v>
      </c>
      <c r="N7471" s="0" t="n">
        <v>64000</v>
      </c>
      <c r="O7471" s="0" t="n">
        <v>1142</v>
      </c>
      <c r="P7471" s="346" t="n">
        <v>1</v>
      </c>
      <c r="Q7471" s="346" t="str">
        <f aca="false">N7471&amp;" "&amp;O7471</f>
        <v>64000 1142</v>
      </c>
      <c r="R7471" s="346" t="str">
        <f aca="false">N7471&amp;" "&amp;M7471&amp;" "&amp;O7471</f>
        <v>64000 9 1142</v>
      </c>
    </row>
    <row r="7472" customFormat="false" ht="11.25" hidden="false" customHeight="true" outlineLevel="0" collapsed="false">
      <c r="K7472" s="0" t="n">
        <v>2015</v>
      </c>
      <c r="L7472" s="0" t="n">
        <v>307</v>
      </c>
      <c r="M7472" s="0" t="n">
        <v>9</v>
      </c>
      <c r="N7472" s="0" t="n">
        <v>64000</v>
      </c>
      <c r="O7472" s="0" t="n">
        <v>1180</v>
      </c>
      <c r="P7472" s="346" t="n">
        <v>0.2</v>
      </c>
      <c r="Q7472" s="346" t="str">
        <f aca="false">N7472&amp;" "&amp;O7472</f>
        <v>64000 1180</v>
      </c>
      <c r="R7472" s="346" t="str">
        <f aca="false">N7472&amp;" "&amp;M7472&amp;" "&amp;O7472</f>
        <v>64000 9 1180</v>
      </c>
    </row>
    <row r="7473" customFormat="false" ht="11.25" hidden="false" customHeight="true" outlineLevel="0" collapsed="false">
      <c r="K7473" s="0" t="n">
        <v>2015</v>
      </c>
      <c r="L7473" s="0" t="n">
        <v>307</v>
      </c>
      <c r="M7473" s="0" t="n">
        <v>9</v>
      </c>
      <c r="N7473" s="0" t="n">
        <v>64000</v>
      </c>
      <c r="O7473" s="0" t="n">
        <v>1190</v>
      </c>
      <c r="P7473" s="346" t="n">
        <v>3.5</v>
      </c>
      <c r="Q7473" s="346" t="str">
        <f aca="false">N7473&amp;" "&amp;O7473</f>
        <v>64000 1190</v>
      </c>
      <c r="R7473" s="346" t="str">
        <f aca="false">N7473&amp;" "&amp;M7473&amp;" "&amp;O7473</f>
        <v>64000 9 1190</v>
      </c>
    </row>
    <row r="7474" customFormat="false" ht="11.25" hidden="false" customHeight="true" outlineLevel="0" collapsed="false">
      <c r="K7474" s="0" t="n">
        <v>2015</v>
      </c>
      <c r="L7474" s="0" t="n">
        <v>307</v>
      </c>
      <c r="M7474" s="0" t="n">
        <v>9</v>
      </c>
      <c r="N7474" s="0" t="n">
        <v>68000</v>
      </c>
      <c r="O7474" s="0" t="n">
        <v>1110</v>
      </c>
      <c r="P7474" s="346" t="n">
        <v>0.27</v>
      </c>
      <c r="Q7474" s="346" t="str">
        <f aca="false">N7474&amp;" "&amp;O7474</f>
        <v>68000 1110</v>
      </c>
      <c r="R7474" s="346" t="str">
        <f aca="false">N7474&amp;" "&amp;M7474&amp;" "&amp;O7474</f>
        <v>68000 9 1110</v>
      </c>
    </row>
    <row r="7475" customFormat="false" ht="11.25" hidden="false" customHeight="true" outlineLevel="0" collapsed="false">
      <c r="K7475" s="0" t="n">
        <v>2015</v>
      </c>
      <c r="L7475" s="0" t="n">
        <v>308</v>
      </c>
      <c r="M7475" s="0" t="n">
        <v>3</v>
      </c>
      <c r="N7475" s="0" t="n">
        <v>61100</v>
      </c>
      <c r="O7475" s="0" t="n">
        <v>1120</v>
      </c>
      <c r="P7475" s="346" t="n">
        <v>18</v>
      </c>
      <c r="Q7475" s="346" t="str">
        <f aca="false">N7475&amp;" "&amp;O7475</f>
        <v>61100 1120</v>
      </c>
      <c r="R7475" s="346" t="str">
        <f aca="false">N7475&amp;" "&amp;M7475&amp;" "&amp;O7475</f>
        <v>61100 3 1120</v>
      </c>
    </row>
    <row r="7476" customFormat="false" ht="11.25" hidden="false" customHeight="true" outlineLevel="0" collapsed="false">
      <c r="K7476" s="0" t="n">
        <v>2015</v>
      </c>
      <c r="L7476" s="0" t="n">
        <v>308</v>
      </c>
      <c r="M7476" s="0" t="n">
        <v>3</v>
      </c>
      <c r="N7476" s="0" t="n">
        <v>61100</v>
      </c>
      <c r="O7476" s="0" t="n">
        <v>1520</v>
      </c>
      <c r="P7476" s="346" t="n">
        <v>1.25</v>
      </c>
      <c r="Q7476" s="346" t="str">
        <f aca="false">N7476&amp;" "&amp;O7476</f>
        <v>61100 1520</v>
      </c>
      <c r="R7476" s="346" t="str">
        <f aca="false">N7476&amp;" "&amp;M7476&amp;" "&amp;O7476</f>
        <v>61100 3 1520</v>
      </c>
    </row>
    <row r="7477" customFormat="false" ht="11.25" hidden="false" customHeight="true" outlineLevel="0" collapsed="false">
      <c r="K7477" s="0" t="n">
        <v>2015</v>
      </c>
      <c r="L7477" s="0" t="n">
        <v>308</v>
      </c>
      <c r="M7477" s="0" t="n">
        <v>3</v>
      </c>
      <c r="N7477" s="0" t="n">
        <v>61210</v>
      </c>
      <c r="O7477" s="0" t="n">
        <v>1110</v>
      </c>
      <c r="P7477" s="346" t="n">
        <v>1.75</v>
      </c>
      <c r="Q7477" s="346" t="str">
        <f aca="false">N7477&amp;" "&amp;O7477</f>
        <v>61210 1110</v>
      </c>
      <c r="R7477" s="346" t="str">
        <f aca="false">N7477&amp;" "&amp;M7477&amp;" "&amp;O7477</f>
        <v>61210 3 1110</v>
      </c>
    </row>
    <row r="7478" customFormat="false" ht="11.25" hidden="false" customHeight="true" outlineLevel="0" collapsed="false">
      <c r="K7478" s="0" t="n">
        <v>2015</v>
      </c>
      <c r="L7478" s="0" t="n">
        <v>308</v>
      </c>
      <c r="M7478" s="0" t="n">
        <v>3</v>
      </c>
      <c r="N7478" s="0" t="n">
        <v>61210</v>
      </c>
      <c r="O7478" s="0" t="n">
        <v>1150</v>
      </c>
      <c r="P7478" s="346" t="n">
        <v>1</v>
      </c>
      <c r="Q7478" s="346" t="str">
        <f aca="false">N7478&amp;" "&amp;O7478</f>
        <v>61210 1150</v>
      </c>
      <c r="R7478" s="346" t="str">
        <f aca="false">N7478&amp;" "&amp;M7478&amp;" "&amp;O7478</f>
        <v>61210 3 1150</v>
      </c>
    </row>
    <row r="7479" customFormat="false" ht="11.25" hidden="false" customHeight="true" outlineLevel="0" collapsed="false">
      <c r="K7479" s="0" t="n">
        <v>2015</v>
      </c>
      <c r="L7479" s="0" t="n">
        <v>308</v>
      </c>
      <c r="M7479" s="0" t="n">
        <v>3</v>
      </c>
      <c r="N7479" s="0" t="n">
        <v>61410</v>
      </c>
      <c r="O7479" s="0" t="n">
        <v>1126</v>
      </c>
      <c r="P7479" s="346" t="n">
        <v>1</v>
      </c>
      <c r="Q7479" s="346" t="str">
        <f aca="false">N7479&amp;" "&amp;O7479</f>
        <v>61410 1126</v>
      </c>
      <c r="R7479" s="346" t="str">
        <f aca="false">N7479&amp;" "&amp;M7479&amp;" "&amp;O7479</f>
        <v>61410 3 1126</v>
      </c>
    </row>
    <row r="7480" customFormat="false" ht="11.25" hidden="false" customHeight="true" outlineLevel="0" collapsed="false">
      <c r="K7480" s="0" t="n">
        <v>2015</v>
      </c>
      <c r="L7480" s="0" t="n">
        <v>308</v>
      </c>
      <c r="M7480" s="0" t="n">
        <v>3</v>
      </c>
      <c r="N7480" s="0" t="n">
        <v>61410</v>
      </c>
      <c r="O7480" s="0" t="n">
        <v>1127</v>
      </c>
      <c r="P7480" s="346" t="n">
        <v>1</v>
      </c>
      <c r="Q7480" s="346" t="str">
        <f aca="false">N7480&amp;" "&amp;O7480</f>
        <v>61410 1127</v>
      </c>
      <c r="R7480" s="346" t="str">
        <f aca="false">N7480&amp;" "&amp;M7480&amp;" "&amp;O7480</f>
        <v>61410 3 1127</v>
      </c>
    </row>
    <row r="7481" customFormat="false" ht="11.25" hidden="false" customHeight="true" outlineLevel="0" collapsed="false">
      <c r="K7481" s="0" t="n">
        <v>2015</v>
      </c>
      <c r="L7481" s="0" t="n">
        <v>308</v>
      </c>
      <c r="M7481" s="0" t="n">
        <v>3</v>
      </c>
      <c r="N7481" s="0" t="n">
        <v>61410</v>
      </c>
      <c r="O7481" s="0" t="n">
        <v>1150</v>
      </c>
      <c r="P7481" s="346" t="n">
        <v>2</v>
      </c>
      <c r="Q7481" s="346" t="str">
        <f aca="false">N7481&amp;" "&amp;O7481</f>
        <v>61410 1150</v>
      </c>
      <c r="R7481" s="346" t="str">
        <f aca="false">N7481&amp;" "&amp;M7481&amp;" "&amp;O7481</f>
        <v>61410 3 1150</v>
      </c>
    </row>
    <row r="7482" customFormat="false" ht="11.25" hidden="false" customHeight="true" outlineLevel="0" collapsed="false">
      <c r="K7482" s="0" t="n">
        <v>2015</v>
      </c>
      <c r="L7482" s="0" t="n">
        <v>308</v>
      </c>
      <c r="M7482" s="0" t="n">
        <v>9</v>
      </c>
      <c r="N7482" s="0" t="n">
        <v>61100</v>
      </c>
      <c r="O7482" s="0" t="n">
        <v>1110</v>
      </c>
      <c r="P7482" s="346" t="n">
        <v>2</v>
      </c>
      <c r="Q7482" s="346" t="str">
        <f aca="false">N7482&amp;" "&amp;O7482</f>
        <v>61100 1110</v>
      </c>
      <c r="R7482" s="346" t="str">
        <f aca="false">N7482&amp;" "&amp;M7482&amp;" "&amp;O7482</f>
        <v>61100 9 1110</v>
      </c>
    </row>
    <row r="7483" customFormat="false" ht="11.25" hidden="false" customHeight="true" outlineLevel="0" collapsed="false">
      <c r="K7483" s="0" t="n">
        <v>2015</v>
      </c>
      <c r="L7483" s="0" t="n">
        <v>308</v>
      </c>
      <c r="M7483" s="0" t="n">
        <v>9</v>
      </c>
      <c r="N7483" s="0" t="n">
        <v>61100</v>
      </c>
      <c r="O7483" s="0" t="n">
        <v>1120</v>
      </c>
      <c r="P7483" s="346" t="n">
        <v>19</v>
      </c>
      <c r="Q7483" s="346" t="str">
        <f aca="false">N7483&amp;" "&amp;O7483</f>
        <v>61100 1120</v>
      </c>
      <c r="R7483" s="346" t="str">
        <f aca="false">N7483&amp;" "&amp;M7483&amp;" "&amp;O7483</f>
        <v>61100 9 1120</v>
      </c>
    </row>
    <row r="7484" customFormat="false" ht="11.25" hidden="false" customHeight="true" outlineLevel="0" collapsed="false">
      <c r="K7484" s="0" t="n">
        <v>2015</v>
      </c>
      <c r="L7484" s="0" t="n">
        <v>308</v>
      </c>
      <c r="M7484" s="0" t="n">
        <v>9</v>
      </c>
      <c r="N7484" s="0" t="n">
        <v>61100</v>
      </c>
      <c r="O7484" s="0" t="n">
        <v>1150</v>
      </c>
      <c r="P7484" s="346" t="n">
        <v>1.5</v>
      </c>
      <c r="Q7484" s="346" t="str">
        <f aca="false">N7484&amp;" "&amp;O7484</f>
        <v>61100 1150</v>
      </c>
      <c r="R7484" s="346" t="str">
        <f aca="false">N7484&amp;" "&amp;M7484&amp;" "&amp;O7484</f>
        <v>61100 9 1150</v>
      </c>
    </row>
    <row r="7485" customFormat="false" ht="11.25" hidden="false" customHeight="true" outlineLevel="0" collapsed="false">
      <c r="K7485" s="0" t="n">
        <v>2015</v>
      </c>
      <c r="L7485" s="0" t="n">
        <v>308</v>
      </c>
      <c r="M7485" s="0" t="n">
        <v>9</v>
      </c>
      <c r="N7485" s="0" t="n">
        <v>62100</v>
      </c>
      <c r="O7485" s="0" t="n">
        <v>1110</v>
      </c>
      <c r="P7485" s="346" t="n">
        <v>0.06</v>
      </c>
      <c r="Q7485" s="346" t="str">
        <f aca="false">N7485&amp;" "&amp;O7485</f>
        <v>62100 1110</v>
      </c>
      <c r="R7485" s="346" t="str">
        <f aca="false">N7485&amp;" "&amp;M7485&amp;" "&amp;O7485</f>
        <v>62100 9 1110</v>
      </c>
    </row>
    <row r="7486" customFormat="false" ht="11.25" hidden="false" customHeight="true" outlineLevel="0" collapsed="false">
      <c r="K7486" s="0" t="n">
        <v>2015</v>
      </c>
      <c r="L7486" s="0" t="n">
        <v>308</v>
      </c>
      <c r="M7486" s="0" t="n">
        <v>9</v>
      </c>
      <c r="N7486" s="0" t="n">
        <v>62100</v>
      </c>
      <c r="O7486" s="0" t="n">
        <v>1150</v>
      </c>
      <c r="P7486" s="346" t="n">
        <v>0.2</v>
      </c>
      <c r="Q7486" s="346" t="str">
        <f aca="false">N7486&amp;" "&amp;O7486</f>
        <v>62100 1150</v>
      </c>
      <c r="R7486" s="346" t="str">
        <f aca="false">N7486&amp;" "&amp;M7486&amp;" "&amp;O7486</f>
        <v>62100 9 1150</v>
      </c>
    </row>
    <row r="7487" customFormat="false" ht="11.25" hidden="false" customHeight="true" outlineLevel="0" collapsed="false">
      <c r="K7487" s="0" t="n">
        <v>2015</v>
      </c>
      <c r="L7487" s="0" t="n">
        <v>308</v>
      </c>
      <c r="M7487" s="0" t="n">
        <v>9</v>
      </c>
      <c r="N7487" s="0" t="n">
        <v>64000</v>
      </c>
      <c r="O7487" s="0" t="n">
        <v>1180</v>
      </c>
      <c r="P7487" s="346" t="n">
        <v>3</v>
      </c>
      <c r="Q7487" s="346" t="str">
        <f aca="false">N7487&amp;" "&amp;O7487</f>
        <v>64000 1180</v>
      </c>
      <c r="R7487" s="346" t="str">
        <f aca="false">N7487&amp;" "&amp;M7487&amp;" "&amp;O7487</f>
        <v>64000 9 1180</v>
      </c>
    </row>
    <row r="7488" customFormat="false" ht="11.25" hidden="false" customHeight="true" outlineLevel="0" collapsed="false">
      <c r="K7488" s="0" t="n">
        <v>2015</v>
      </c>
      <c r="L7488" s="0" t="n">
        <v>309</v>
      </c>
      <c r="M7488" s="0" t="n">
        <v>3</v>
      </c>
      <c r="N7488" s="0" t="n">
        <v>61100</v>
      </c>
      <c r="O7488" s="0" t="n">
        <v>1120</v>
      </c>
      <c r="P7488" s="346" t="n">
        <v>10</v>
      </c>
      <c r="Q7488" s="346" t="str">
        <f aca="false">N7488&amp;" "&amp;O7488</f>
        <v>61100 1120</v>
      </c>
      <c r="R7488" s="346" t="str">
        <f aca="false">N7488&amp;" "&amp;M7488&amp;" "&amp;O7488</f>
        <v>61100 3 1120</v>
      </c>
    </row>
    <row r="7489" customFormat="false" ht="11.25" hidden="false" customHeight="true" outlineLevel="0" collapsed="false">
      <c r="K7489" s="0" t="n">
        <v>2015</v>
      </c>
      <c r="L7489" s="0" t="n">
        <v>309</v>
      </c>
      <c r="M7489" s="0" t="n">
        <v>3</v>
      </c>
      <c r="N7489" s="0" t="n">
        <v>61100</v>
      </c>
      <c r="O7489" s="0" t="n">
        <v>1520</v>
      </c>
      <c r="P7489" s="346" t="n">
        <v>0.15</v>
      </c>
      <c r="Q7489" s="346" t="str">
        <f aca="false">N7489&amp;" "&amp;O7489</f>
        <v>61100 1520</v>
      </c>
      <c r="R7489" s="346" t="str">
        <f aca="false">N7489&amp;" "&amp;M7489&amp;" "&amp;O7489</f>
        <v>61100 3 1520</v>
      </c>
    </row>
    <row r="7490" customFormat="false" ht="11.25" hidden="false" customHeight="true" outlineLevel="0" collapsed="false">
      <c r="K7490" s="0" t="n">
        <v>2015</v>
      </c>
      <c r="L7490" s="0" t="n">
        <v>309</v>
      </c>
      <c r="M7490" s="0" t="n">
        <v>3</v>
      </c>
      <c r="N7490" s="0" t="n">
        <v>61410</v>
      </c>
      <c r="O7490" s="0" t="n">
        <v>1126</v>
      </c>
      <c r="P7490" s="346" t="n">
        <v>1</v>
      </c>
      <c r="Q7490" s="346" t="str">
        <f aca="false">N7490&amp;" "&amp;O7490</f>
        <v>61410 1126</v>
      </c>
      <c r="R7490" s="346" t="str">
        <f aca="false">N7490&amp;" "&amp;M7490&amp;" "&amp;O7490</f>
        <v>61410 3 1126</v>
      </c>
    </row>
    <row r="7491" customFormat="false" ht="11.25" hidden="false" customHeight="true" outlineLevel="0" collapsed="false">
      <c r="K7491" s="0" t="n">
        <v>2015</v>
      </c>
      <c r="L7491" s="0" t="n">
        <v>309</v>
      </c>
      <c r="M7491" s="0" t="n">
        <v>3</v>
      </c>
      <c r="N7491" s="0" t="n">
        <v>61410</v>
      </c>
      <c r="O7491" s="0" t="n">
        <v>1150</v>
      </c>
      <c r="P7491" s="346" t="n">
        <v>2</v>
      </c>
      <c r="Q7491" s="346" t="str">
        <f aca="false">N7491&amp;" "&amp;O7491</f>
        <v>61410 1150</v>
      </c>
      <c r="R7491" s="346" t="str">
        <f aca="false">N7491&amp;" "&amp;M7491&amp;" "&amp;O7491</f>
        <v>61410 3 1150</v>
      </c>
    </row>
    <row r="7492" customFormat="false" ht="11.25" hidden="false" customHeight="true" outlineLevel="0" collapsed="false">
      <c r="K7492" s="0" t="n">
        <v>2015</v>
      </c>
      <c r="L7492" s="0" t="n">
        <v>309</v>
      </c>
      <c r="M7492" s="0" t="n">
        <v>9</v>
      </c>
      <c r="N7492" s="0" t="n">
        <v>64000</v>
      </c>
      <c r="O7492" s="0" t="n">
        <v>1140</v>
      </c>
      <c r="P7492" s="346" t="n">
        <v>1</v>
      </c>
      <c r="Q7492" s="346" t="str">
        <f aca="false">N7492&amp;" "&amp;O7492</f>
        <v>64000 1140</v>
      </c>
      <c r="R7492" s="346" t="str">
        <f aca="false">N7492&amp;" "&amp;M7492&amp;" "&amp;O7492</f>
        <v>64000 9 1140</v>
      </c>
    </row>
    <row r="7493" customFormat="false" ht="11.25" hidden="false" customHeight="true" outlineLevel="0" collapsed="false">
      <c r="K7493" s="0" t="n">
        <v>2015</v>
      </c>
      <c r="L7493" s="0" t="n">
        <v>309</v>
      </c>
      <c r="M7493" s="0" t="n">
        <v>9</v>
      </c>
      <c r="N7493" s="0" t="n">
        <v>68000</v>
      </c>
      <c r="O7493" s="0" t="n">
        <v>1110</v>
      </c>
      <c r="P7493" s="346" t="n">
        <v>1</v>
      </c>
      <c r="Q7493" s="346" t="str">
        <f aca="false">N7493&amp;" "&amp;O7493</f>
        <v>68000 1110</v>
      </c>
      <c r="R7493" s="346" t="str">
        <f aca="false">N7493&amp;" "&amp;M7493&amp;" "&amp;O7493</f>
        <v>68000 9 1110</v>
      </c>
    </row>
    <row r="7494" customFormat="false" ht="11.25" hidden="false" customHeight="true" outlineLevel="0" collapsed="false">
      <c r="K7494" s="0" t="n">
        <v>2015</v>
      </c>
      <c r="L7494" s="0" t="n">
        <v>310</v>
      </c>
      <c r="M7494" s="0" t="n">
        <v>9</v>
      </c>
      <c r="N7494" s="0" t="n">
        <v>64000</v>
      </c>
      <c r="O7494" s="0" t="n">
        <v>1190</v>
      </c>
      <c r="P7494" s="346" t="n">
        <v>1</v>
      </c>
      <c r="Q7494" s="346" t="str">
        <f aca="false">N7494&amp;" "&amp;O7494</f>
        <v>64000 1190</v>
      </c>
      <c r="R7494" s="346" t="str">
        <f aca="false">N7494&amp;" "&amp;M7494&amp;" "&amp;O7494</f>
        <v>64000 9 1190</v>
      </c>
    </row>
    <row r="7495" customFormat="false" ht="11.25" hidden="false" customHeight="true" outlineLevel="0" collapsed="false">
      <c r="K7495" s="0" t="n">
        <v>2015</v>
      </c>
      <c r="L7495" s="0" t="n">
        <v>310</v>
      </c>
      <c r="M7495" s="0" t="n">
        <v>3</v>
      </c>
      <c r="N7495" s="0" t="n">
        <v>61100</v>
      </c>
      <c r="O7495" s="0" t="n">
        <v>1120</v>
      </c>
      <c r="P7495" s="346" t="n">
        <v>18</v>
      </c>
      <c r="Q7495" s="346" t="str">
        <f aca="false">N7495&amp;" "&amp;O7495</f>
        <v>61100 1120</v>
      </c>
      <c r="R7495" s="346" t="str">
        <f aca="false">N7495&amp;" "&amp;M7495&amp;" "&amp;O7495</f>
        <v>61100 3 1120</v>
      </c>
    </row>
    <row r="7496" customFormat="false" ht="11.25" hidden="false" customHeight="true" outlineLevel="0" collapsed="false">
      <c r="K7496" s="0" t="n">
        <v>2015</v>
      </c>
      <c r="L7496" s="0" t="n">
        <v>310</v>
      </c>
      <c r="M7496" s="0" t="n">
        <v>3</v>
      </c>
      <c r="N7496" s="0" t="n">
        <v>61100</v>
      </c>
      <c r="O7496" s="0" t="n">
        <v>1520</v>
      </c>
      <c r="P7496" s="346" t="n">
        <v>0.18</v>
      </c>
      <c r="Q7496" s="346" t="str">
        <f aca="false">N7496&amp;" "&amp;O7496</f>
        <v>61100 1520</v>
      </c>
      <c r="R7496" s="346" t="str">
        <f aca="false">N7496&amp;" "&amp;M7496&amp;" "&amp;O7496</f>
        <v>61100 3 1520</v>
      </c>
    </row>
    <row r="7497" customFormat="false" ht="11.25" hidden="false" customHeight="true" outlineLevel="0" collapsed="false">
      <c r="K7497" s="0" t="n">
        <v>2015</v>
      </c>
      <c r="L7497" s="0" t="n">
        <v>310</v>
      </c>
      <c r="M7497" s="0" t="n">
        <v>3</v>
      </c>
      <c r="N7497" s="0" t="n">
        <v>61410</v>
      </c>
      <c r="O7497" s="0" t="n">
        <v>1126</v>
      </c>
      <c r="P7497" s="346" t="n">
        <v>1</v>
      </c>
      <c r="Q7497" s="346" t="str">
        <f aca="false">N7497&amp;" "&amp;O7497</f>
        <v>61410 1126</v>
      </c>
      <c r="R7497" s="346" t="str">
        <f aca="false">N7497&amp;" "&amp;M7497&amp;" "&amp;O7497</f>
        <v>61410 3 1126</v>
      </c>
    </row>
    <row r="7498" customFormat="false" ht="11.25" hidden="false" customHeight="true" outlineLevel="0" collapsed="false">
      <c r="K7498" s="0" t="n">
        <v>2015</v>
      </c>
      <c r="L7498" s="0" t="n">
        <v>310</v>
      </c>
      <c r="M7498" s="0" t="n">
        <v>3</v>
      </c>
      <c r="N7498" s="0" t="n">
        <v>61410</v>
      </c>
      <c r="O7498" s="0" t="n">
        <v>1127</v>
      </c>
      <c r="P7498" s="346" t="n">
        <v>0.25</v>
      </c>
      <c r="Q7498" s="346" t="str">
        <f aca="false">N7498&amp;" "&amp;O7498</f>
        <v>61410 1127</v>
      </c>
      <c r="R7498" s="346" t="str">
        <f aca="false">N7498&amp;" "&amp;M7498&amp;" "&amp;O7498</f>
        <v>61410 3 1127</v>
      </c>
    </row>
    <row r="7499" customFormat="false" ht="11.25" hidden="false" customHeight="true" outlineLevel="0" collapsed="false">
      <c r="K7499" s="0" t="n">
        <v>2015</v>
      </c>
      <c r="L7499" s="0" t="n">
        <v>310</v>
      </c>
      <c r="M7499" s="0" t="n">
        <v>9</v>
      </c>
      <c r="N7499" s="0" t="n">
        <v>62100</v>
      </c>
      <c r="O7499" s="0" t="n">
        <v>1111</v>
      </c>
      <c r="P7499" s="346" t="n">
        <v>6</v>
      </c>
      <c r="Q7499" s="346" t="str">
        <f aca="false">N7499&amp;" "&amp;O7499</f>
        <v>62100 1111</v>
      </c>
      <c r="R7499" s="346" t="str">
        <f aca="false">N7499&amp;" "&amp;M7499&amp;" "&amp;O7499</f>
        <v>62100 9 1111</v>
      </c>
    </row>
    <row r="7500" customFormat="false" ht="11.25" hidden="false" customHeight="true" outlineLevel="0" collapsed="false">
      <c r="K7500" s="0" t="n">
        <v>2015</v>
      </c>
      <c r="L7500" s="0" t="n">
        <v>310</v>
      </c>
      <c r="M7500" s="0" t="n">
        <v>9</v>
      </c>
      <c r="N7500" s="0" t="n">
        <v>62100</v>
      </c>
      <c r="O7500" s="0" t="n">
        <v>1112</v>
      </c>
      <c r="P7500" s="346" t="n">
        <v>0.05</v>
      </c>
      <c r="Q7500" s="346" t="str">
        <f aca="false">N7500&amp;" "&amp;O7500</f>
        <v>62100 1112</v>
      </c>
      <c r="R7500" s="346" t="str">
        <f aca="false">N7500&amp;" "&amp;M7500&amp;" "&amp;O7500</f>
        <v>62100 9 1112</v>
      </c>
    </row>
    <row r="7501" customFormat="false" ht="11.25" hidden="false" customHeight="true" outlineLevel="0" collapsed="false">
      <c r="K7501" s="0" t="n">
        <v>2015</v>
      </c>
      <c r="L7501" s="0" t="n">
        <v>310</v>
      </c>
      <c r="M7501" s="0" t="n">
        <v>9</v>
      </c>
      <c r="N7501" s="0" t="n">
        <v>62100</v>
      </c>
      <c r="O7501" s="0" t="n">
        <v>1150</v>
      </c>
      <c r="P7501" s="346" t="n">
        <v>2.25</v>
      </c>
      <c r="Q7501" s="346" t="str">
        <f aca="false">N7501&amp;" "&amp;O7501</f>
        <v>62100 1150</v>
      </c>
      <c r="R7501" s="346" t="str">
        <f aca="false">N7501&amp;" "&amp;M7501&amp;" "&amp;O7501</f>
        <v>62100 9 1150</v>
      </c>
    </row>
    <row r="7502" customFormat="false" ht="11.25" hidden="false" customHeight="true" outlineLevel="0" collapsed="false">
      <c r="K7502" s="0" t="n">
        <v>2015</v>
      </c>
      <c r="L7502" s="0" t="n">
        <v>310</v>
      </c>
      <c r="M7502" s="0" t="n">
        <v>9</v>
      </c>
      <c r="N7502" s="0" t="n">
        <v>64000</v>
      </c>
      <c r="O7502" s="0" t="n">
        <v>1180</v>
      </c>
      <c r="P7502" s="346" t="n">
        <v>1</v>
      </c>
      <c r="Q7502" s="346" t="str">
        <f aca="false">N7502&amp;" "&amp;O7502</f>
        <v>64000 1180</v>
      </c>
      <c r="R7502" s="346" t="str">
        <f aca="false">N7502&amp;" "&amp;M7502&amp;" "&amp;O7502</f>
        <v>64000 9 1180</v>
      </c>
    </row>
    <row r="7503" customFormat="false" ht="11.25" hidden="false" customHeight="true" outlineLevel="0" collapsed="false">
      <c r="K7503" s="0" t="n">
        <v>2015</v>
      </c>
      <c r="L7503" s="0" t="n">
        <v>311</v>
      </c>
      <c r="M7503" s="0" t="n">
        <v>3</v>
      </c>
      <c r="N7503" s="0" t="n">
        <v>61100</v>
      </c>
      <c r="O7503" s="0" t="n">
        <v>1120</v>
      </c>
      <c r="P7503" s="346" t="n">
        <v>2.5</v>
      </c>
      <c r="Q7503" s="346" t="str">
        <f aca="false">N7503&amp;" "&amp;O7503</f>
        <v>61100 1120</v>
      </c>
      <c r="R7503" s="346" t="str">
        <f aca="false">N7503&amp;" "&amp;M7503&amp;" "&amp;O7503</f>
        <v>61100 3 1120</v>
      </c>
    </row>
    <row r="7504" customFormat="false" ht="11.25" hidden="false" customHeight="true" outlineLevel="0" collapsed="false">
      <c r="K7504" s="0" t="n">
        <v>2015</v>
      </c>
      <c r="L7504" s="0" t="n">
        <v>311</v>
      </c>
      <c r="M7504" s="0" t="n">
        <v>3</v>
      </c>
      <c r="N7504" s="0" t="n">
        <v>61100</v>
      </c>
      <c r="O7504" s="0" t="n">
        <v>1520</v>
      </c>
      <c r="P7504" s="346" t="n">
        <v>0.14</v>
      </c>
      <c r="Q7504" s="346" t="str">
        <f aca="false">N7504&amp;" "&amp;O7504</f>
        <v>61100 1520</v>
      </c>
      <c r="R7504" s="346" t="str">
        <f aca="false">N7504&amp;" "&amp;M7504&amp;" "&amp;O7504</f>
        <v>61100 3 1520</v>
      </c>
    </row>
    <row r="7505" customFormat="false" ht="11.25" hidden="false" customHeight="true" outlineLevel="0" collapsed="false">
      <c r="K7505" s="0" t="n">
        <v>2015</v>
      </c>
      <c r="L7505" s="0" t="n">
        <v>311</v>
      </c>
      <c r="M7505" s="0" t="n">
        <v>3</v>
      </c>
      <c r="N7505" s="0" t="n">
        <v>61410</v>
      </c>
      <c r="O7505" s="0" t="n">
        <v>1126</v>
      </c>
      <c r="P7505" s="346" t="n">
        <v>0.6</v>
      </c>
      <c r="Q7505" s="346" t="str">
        <f aca="false">N7505&amp;" "&amp;O7505</f>
        <v>61410 1126</v>
      </c>
      <c r="R7505" s="346" t="str">
        <f aca="false">N7505&amp;" "&amp;M7505&amp;" "&amp;O7505</f>
        <v>61410 3 1126</v>
      </c>
    </row>
    <row r="7506" customFormat="false" ht="11.25" hidden="false" customHeight="true" outlineLevel="0" collapsed="false">
      <c r="K7506" s="0" t="n">
        <v>2015</v>
      </c>
      <c r="L7506" s="0" t="n">
        <v>311</v>
      </c>
      <c r="M7506" s="0" t="n">
        <v>3</v>
      </c>
      <c r="N7506" s="0" t="n">
        <v>61410</v>
      </c>
      <c r="O7506" s="0" t="n">
        <v>1150</v>
      </c>
      <c r="P7506" s="346" t="n">
        <v>1.75</v>
      </c>
      <c r="Q7506" s="346" t="str">
        <f aca="false">N7506&amp;" "&amp;O7506</f>
        <v>61410 1150</v>
      </c>
      <c r="R7506" s="346" t="str">
        <f aca="false">N7506&amp;" "&amp;M7506&amp;" "&amp;O7506</f>
        <v>61410 3 1150</v>
      </c>
    </row>
    <row r="7507" customFormat="false" ht="11.25" hidden="false" customHeight="true" outlineLevel="0" collapsed="false">
      <c r="K7507" s="0" t="n">
        <v>2015</v>
      </c>
      <c r="L7507" s="0" t="n">
        <v>311</v>
      </c>
      <c r="M7507" s="0" t="n">
        <v>9</v>
      </c>
      <c r="N7507" s="0" t="n">
        <v>61100</v>
      </c>
      <c r="O7507" s="0" t="n">
        <v>1120</v>
      </c>
      <c r="P7507" s="346" t="n">
        <v>0.14</v>
      </c>
      <c r="Q7507" s="346" t="str">
        <f aca="false">N7507&amp;" "&amp;O7507</f>
        <v>61100 1120</v>
      </c>
      <c r="R7507" s="346" t="str">
        <f aca="false">N7507&amp;" "&amp;M7507&amp;" "&amp;O7507</f>
        <v>61100 9 1120</v>
      </c>
    </row>
    <row r="7508" customFormat="false" ht="11.25" hidden="false" customHeight="true" outlineLevel="0" collapsed="false">
      <c r="K7508" s="0" t="n">
        <v>2015</v>
      </c>
      <c r="L7508" s="0" t="n">
        <v>311</v>
      </c>
      <c r="M7508" s="0" t="n">
        <v>9</v>
      </c>
      <c r="N7508" s="0" t="n">
        <v>64000</v>
      </c>
      <c r="O7508" s="0" t="n">
        <v>1190</v>
      </c>
      <c r="P7508" s="346" t="n">
        <v>0.4</v>
      </c>
      <c r="Q7508" s="346" t="str">
        <f aca="false">N7508&amp;" "&amp;O7508</f>
        <v>64000 1190</v>
      </c>
      <c r="R7508" s="346" t="str">
        <f aca="false">N7508&amp;" "&amp;M7508&amp;" "&amp;O7508</f>
        <v>64000 9 1190</v>
      </c>
    </row>
    <row r="7509" customFormat="false" ht="11.25" hidden="false" customHeight="true" outlineLevel="0" collapsed="false">
      <c r="K7509" s="0" t="n">
        <v>2015</v>
      </c>
      <c r="L7509" s="0" t="n">
        <v>313</v>
      </c>
      <c r="M7509" s="0" t="n">
        <v>3</v>
      </c>
      <c r="N7509" s="0" t="n">
        <v>61100</v>
      </c>
      <c r="O7509" s="0" t="n">
        <v>1120</v>
      </c>
      <c r="P7509" s="346" t="n">
        <v>7</v>
      </c>
      <c r="Q7509" s="346" t="str">
        <f aca="false">N7509&amp;" "&amp;O7509</f>
        <v>61100 1120</v>
      </c>
      <c r="R7509" s="346" t="str">
        <f aca="false">N7509&amp;" "&amp;M7509&amp;" "&amp;O7509</f>
        <v>61100 3 1120</v>
      </c>
    </row>
    <row r="7510" customFormat="false" ht="11.25" hidden="false" customHeight="true" outlineLevel="0" collapsed="false">
      <c r="K7510" s="0" t="n">
        <v>2015</v>
      </c>
      <c r="L7510" s="0" t="n">
        <v>313</v>
      </c>
      <c r="M7510" s="0" t="n">
        <v>3</v>
      </c>
      <c r="N7510" s="0" t="n">
        <v>61100</v>
      </c>
      <c r="O7510" s="0" t="n">
        <v>1520</v>
      </c>
      <c r="P7510" s="346" t="n">
        <v>0.23</v>
      </c>
      <c r="Q7510" s="346" t="str">
        <f aca="false">N7510&amp;" "&amp;O7510</f>
        <v>61100 1520</v>
      </c>
      <c r="R7510" s="346" t="str">
        <f aca="false">N7510&amp;" "&amp;M7510&amp;" "&amp;O7510</f>
        <v>61100 3 1520</v>
      </c>
    </row>
    <row r="7511" customFormat="false" ht="11.25" hidden="false" customHeight="true" outlineLevel="0" collapsed="false">
      <c r="K7511" s="0" t="n">
        <v>2015</v>
      </c>
      <c r="L7511" s="0" t="n">
        <v>313</v>
      </c>
      <c r="M7511" s="0" t="n">
        <v>3</v>
      </c>
      <c r="N7511" s="0" t="n">
        <v>61310</v>
      </c>
      <c r="O7511" s="0" t="n">
        <v>1110</v>
      </c>
      <c r="P7511" s="346" t="n">
        <v>1</v>
      </c>
      <c r="Q7511" s="346" t="str">
        <f aca="false">N7511&amp;" "&amp;O7511</f>
        <v>61310 1110</v>
      </c>
      <c r="R7511" s="346" t="str">
        <f aca="false">N7511&amp;" "&amp;M7511&amp;" "&amp;O7511</f>
        <v>61310 3 1110</v>
      </c>
    </row>
    <row r="7512" customFormat="false" ht="11.25" hidden="false" customHeight="true" outlineLevel="0" collapsed="false">
      <c r="K7512" s="0" t="n">
        <v>2015</v>
      </c>
      <c r="L7512" s="0" t="n">
        <v>313</v>
      </c>
      <c r="M7512" s="0" t="n">
        <v>3</v>
      </c>
      <c r="N7512" s="0" t="n">
        <v>61310</v>
      </c>
      <c r="O7512" s="0" t="n">
        <v>1150</v>
      </c>
      <c r="P7512" s="346" t="n">
        <v>1</v>
      </c>
      <c r="Q7512" s="346" t="str">
        <f aca="false">N7512&amp;" "&amp;O7512</f>
        <v>61310 1150</v>
      </c>
      <c r="R7512" s="346" t="str">
        <f aca="false">N7512&amp;" "&amp;M7512&amp;" "&amp;O7512</f>
        <v>61310 3 1150</v>
      </c>
    </row>
    <row r="7513" customFormat="false" ht="11.25" hidden="false" customHeight="true" outlineLevel="0" collapsed="false">
      <c r="K7513" s="0" t="n">
        <v>2015</v>
      </c>
      <c r="L7513" s="0" t="n">
        <v>401</v>
      </c>
      <c r="M7513" s="0" t="n">
        <v>2</v>
      </c>
      <c r="N7513" s="0" t="n">
        <v>61100</v>
      </c>
      <c r="O7513" s="0" t="n">
        <v>1120</v>
      </c>
      <c r="P7513" s="346" t="n">
        <v>0.72</v>
      </c>
      <c r="Q7513" s="346" t="str">
        <f aca="false">N7513&amp;" "&amp;O7513</f>
        <v>61100 1120</v>
      </c>
      <c r="R7513" s="346" t="str">
        <f aca="false">N7513&amp;" "&amp;M7513&amp;" "&amp;O7513</f>
        <v>61100 2 1120</v>
      </c>
    </row>
    <row r="7514" customFormat="false" ht="11.25" hidden="false" customHeight="true" outlineLevel="0" collapsed="false">
      <c r="K7514" s="0" t="n">
        <v>2015</v>
      </c>
      <c r="L7514" s="0" t="n">
        <v>401</v>
      </c>
      <c r="M7514" s="0" t="n">
        <v>2</v>
      </c>
      <c r="N7514" s="0" t="n">
        <v>61100</v>
      </c>
      <c r="O7514" s="0" t="n">
        <v>1151</v>
      </c>
      <c r="P7514" s="346" t="n">
        <v>0.96</v>
      </c>
      <c r="Q7514" s="346" t="str">
        <f aca="false">N7514&amp;" "&amp;O7514</f>
        <v>61100 1151</v>
      </c>
      <c r="R7514" s="346" t="str">
        <f aca="false">N7514&amp;" "&amp;M7514&amp;" "&amp;O7514</f>
        <v>61100 2 1151</v>
      </c>
    </row>
    <row r="7515" customFormat="false" ht="11.25" hidden="false" customHeight="true" outlineLevel="0" collapsed="false">
      <c r="K7515" s="0" t="n">
        <v>2015</v>
      </c>
      <c r="L7515" s="0" t="n">
        <v>401</v>
      </c>
      <c r="M7515" s="0" t="n">
        <v>2</v>
      </c>
      <c r="N7515" s="0" t="n">
        <v>61310</v>
      </c>
      <c r="O7515" s="0" t="n">
        <v>1110</v>
      </c>
      <c r="P7515" s="346" t="n">
        <v>0.48</v>
      </c>
      <c r="Q7515" s="346" t="str">
        <f aca="false">N7515&amp;" "&amp;O7515</f>
        <v>61310 1110</v>
      </c>
      <c r="R7515" s="346" t="str">
        <f aca="false">N7515&amp;" "&amp;M7515&amp;" "&amp;O7515</f>
        <v>61310 2 1110</v>
      </c>
    </row>
    <row r="7516" customFormat="false" ht="11.25" hidden="false" customHeight="true" outlineLevel="0" collapsed="false">
      <c r="K7516" s="0" t="n">
        <v>2015</v>
      </c>
      <c r="L7516" s="0" t="n">
        <v>401</v>
      </c>
      <c r="M7516" s="0" t="n">
        <v>3</v>
      </c>
      <c r="N7516" s="0" t="n">
        <v>61100</v>
      </c>
      <c r="O7516" s="0" t="n">
        <v>1120</v>
      </c>
      <c r="P7516" s="346" t="n">
        <v>0.78</v>
      </c>
      <c r="Q7516" s="346" t="str">
        <f aca="false">N7516&amp;" "&amp;O7516</f>
        <v>61100 1120</v>
      </c>
      <c r="R7516" s="346" t="str">
        <f aca="false">N7516&amp;" "&amp;M7516&amp;" "&amp;O7516</f>
        <v>61100 3 1120</v>
      </c>
    </row>
    <row r="7517" customFormat="false" ht="11.25" hidden="false" customHeight="true" outlineLevel="0" collapsed="false">
      <c r="K7517" s="0" t="n">
        <v>2015</v>
      </c>
      <c r="L7517" s="0" t="n">
        <v>401</v>
      </c>
      <c r="M7517" s="0" t="n">
        <v>3</v>
      </c>
      <c r="N7517" s="0" t="n">
        <v>61100</v>
      </c>
      <c r="O7517" s="0" t="n">
        <v>1151</v>
      </c>
      <c r="P7517" s="346" t="n">
        <v>1.04</v>
      </c>
      <c r="Q7517" s="346" t="str">
        <f aca="false">N7517&amp;" "&amp;O7517</f>
        <v>61100 1151</v>
      </c>
      <c r="R7517" s="346" t="str">
        <f aca="false">N7517&amp;" "&amp;M7517&amp;" "&amp;O7517</f>
        <v>61100 3 1151</v>
      </c>
    </row>
    <row r="7518" customFormat="false" ht="11.25" hidden="false" customHeight="true" outlineLevel="0" collapsed="false">
      <c r="K7518" s="0" t="n">
        <v>2015</v>
      </c>
      <c r="L7518" s="0" t="n">
        <v>401</v>
      </c>
      <c r="M7518" s="0" t="n">
        <v>3</v>
      </c>
      <c r="N7518" s="0" t="n">
        <v>61310</v>
      </c>
      <c r="O7518" s="0" t="n">
        <v>1110</v>
      </c>
      <c r="P7518" s="346" t="n">
        <v>0.52</v>
      </c>
      <c r="Q7518" s="346" t="str">
        <f aca="false">N7518&amp;" "&amp;O7518</f>
        <v>61310 1110</v>
      </c>
      <c r="R7518" s="346" t="str">
        <f aca="false">N7518&amp;" "&amp;M7518&amp;" "&amp;O7518</f>
        <v>61310 3 1110</v>
      </c>
    </row>
    <row r="7519" customFormat="false" ht="11.25" hidden="false" customHeight="true" outlineLevel="0" collapsed="false">
      <c r="K7519" s="0" t="n">
        <v>2015</v>
      </c>
      <c r="L7519" s="0" t="n">
        <v>401</v>
      </c>
      <c r="M7519" s="0" t="n">
        <v>9</v>
      </c>
      <c r="N7519" s="0" t="n">
        <v>64000</v>
      </c>
      <c r="O7519" s="0" t="n">
        <v>1180</v>
      </c>
      <c r="P7519" s="346" t="n">
        <v>1</v>
      </c>
      <c r="Q7519" s="346" t="str">
        <f aca="false">N7519&amp;" "&amp;O7519</f>
        <v>64000 1180</v>
      </c>
      <c r="R7519" s="346" t="str">
        <f aca="false">N7519&amp;" "&amp;M7519&amp;" "&amp;O7519</f>
        <v>64000 9 1180</v>
      </c>
    </row>
    <row r="7520" customFormat="false" ht="11.25" hidden="false" customHeight="true" outlineLevel="0" collapsed="false">
      <c r="K7520" s="0" t="n">
        <v>2015</v>
      </c>
      <c r="L7520" s="0" t="n">
        <v>402</v>
      </c>
      <c r="M7520" s="0" t="n">
        <v>3</v>
      </c>
      <c r="N7520" s="0" t="n">
        <v>61100</v>
      </c>
      <c r="O7520" s="0" t="n">
        <v>1120</v>
      </c>
      <c r="P7520" s="346" t="n">
        <v>20.5</v>
      </c>
      <c r="Q7520" s="346" t="str">
        <f aca="false">N7520&amp;" "&amp;O7520</f>
        <v>61100 1120</v>
      </c>
      <c r="R7520" s="346" t="str">
        <f aca="false">N7520&amp;" "&amp;M7520&amp;" "&amp;O7520</f>
        <v>61100 3 1120</v>
      </c>
    </row>
    <row r="7521" customFormat="false" ht="11.25" hidden="false" customHeight="true" outlineLevel="0" collapsed="false">
      <c r="K7521" s="0" t="n">
        <v>2015</v>
      </c>
      <c r="L7521" s="0" t="n">
        <v>402</v>
      </c>
      <c r="M7521" s="0" t="n">
        <v>3</v>
      </c>
      <c r="N7521" s="0" t="n">
        <v>61100</v>
      </c>
      <c r="O7521" s="0" t="n">
        <v>1151</v>
      </c>
      <c r="P7521" s="346" t="n">
        <v>1</v>
      </c>
      <c r="Q7521" s="346" t="str">
        <f aca="false">N7521&amp;" "&amp;O7521</f>
        <v>61100 1151</v>
      </c>
      <c r="R7521" s="346" t="str">
        <f aca="false">N7521&amp;" "&amp;M7521&amp;" "&amp;O7521</f>
        <v>61100 3 1151</v>
      </c>
    </row>
    <row r="7522" customFormat="false" ht="11.25" hidden="false" customHeight="true" outlineLevel="0" collapsed="false">
      <c r="K7522" s="0" t="n">
        <v>2015</v>
      </c>
      <c r="L7522" s="0" t="n">
        <v>402</v>
      </c>
      <c r="M7522" s="0" t="n">
        <v>3</v>
      </c>
      <c r="N7522" s="0" t="n">
        <v>61210</v>
      </c>
      <c r="O7522" s="0" t="n">
        <v>1120</v>
      </c>
      <c r="P7522" s="346" t="n">
        <v>1</v>
      </c>
      <c r="Q7522" s="346" t="str">
        <f aca="false">N7522&amp;" "&amp;O7522</f>
        <v>61210 1120</v>
      </c>
      <c r="R7522" s="346" t="str">
        <f aca="false">N7522&amp;" "&amp;M7522&amp;" "&amp;O7522</f>
        <v>61210 3 1120</v>
      </c>
    </row>
    <row r="7523" customFormat="false" ht="11.25" hidden="false" customHeight="true" outlineLevel="0" collapsed="false">
      <c r="K7523" s="0" t="n">
        <v>2015</v>
      </c>
      <c r="L7523" s="0" t="n">
        <v>402</v>
      </c>
      <c r="M7523" s="0" t="n">
        <v>3</v>
      </c>
      <c r="N7523" s="0" t="n">
        <v>61410</v>
      </c>
      <c r="O7523" s="0" t="n">
        <v>1126</v>
      </c>
      <c r="P7523" s="346" t="n">
        <v>1</v>
      </c>
      <c r="Q7523" s="346" t="str">
        <f aca="false">N7523&amp;" "&amp;O7523</f>
        <v>61410 1126</v>
      </c>
      <c r="R7523" s="346" t="str">
        <f aca="false">N7523&amp;" "&amp;M7523&amp;" "&amp;O7523</f>
        <v>61410 3 1126</v>
      </c>
    </row>
    <row r="7524" customFormat="false" ht="11.25" hidden="false" customHeight="true" outlineLevel="0" collapsed="false">
      <c r="K7524" s="0" t="n">
        <v>2015</v>
      </c>
      <c r="L7524" s="0" t="n">
        <v>402</v>
      </c>
      <c r="M7524" s="0" t="n">
        <v>3</v>
      </c>
      <c r="N7524" s="0" t="n">
        <v>61410</v>
      </c>
      <c r="O7524" s="0" t="n">
        <v>1127</v>
      </c>
      <c r="P7524" s="346" t="n">
        <v>1</v>
      </c>
      <c r="Q7524" s="346" t="str">
        <f aca="false">N7524&amp;" "&amp;O7524</f>
        <v>61410 1127</v>
      </c>
      <c r="R7524" s="346" t="str">
        <f aca="false">N7524&amp;" "&amp;M7524&amp;" "&amp;O7524</f>
        <v>61410 3 1127</v>
      </c>
    </row>
    <row r="7525" customFormat="false" ht="11.25" hidden="false" customHeight="true" outlineLevel="0" collapsed="false">
      <c r="K7525" s="0" t="n">
        <v>2015</v>
      </c>
      <c r="L7525" s="0" t="n">
        <v>402</v>
      </c>
      <c r="M7525" s="0" t="n">
        <v>3</v>
      </c>
      <c r="N7525" s="0" t="n">
        <v>61410</v>
      </c>
      <c r="O7525" s="0" t="n">
        <v>1150</v>
      </c>
      <c r="P7525" s="346" t="n">
        <v>2</v>
      </c>
      <c r="Q7525" s="346" t="str">
        <f aca="false">N7525&amp;" "&amp;O7525</f>
        <v>61410 1150</v>
      </c>
      <c r="R7525" s="346" t="str">
        <f aca="false">N7525&amp;" "&amp;M7525&amp;" "&amp;O7525</f>
        <v>61410 3 1150</v>
      </c>
    </row>
    <row r="7526" customFormat="false" ht="11.25" hidden="false" customHeight="true" outlineLevel="0" collapsed="false">
      <c r="K7526" s="0" t="n">
        <v>2015</v>
      </c>
      <c r="L7526" s="0" t="n">
        <v>402</v>
      </c>
      <c r="M7526" s="0" t="n">
        <v>9</v>
      </c>
      <c r="N7526" s="0" t="n">
        <v>62200</v>
      </c>
      <c r="O7526" s="0" t="n">
        <v>1131</v>
      </c>
      <c r="P7526" s="346" t="n">
        <v>1</v>
      </c>
      <c r="Q7526" s="346" t="str">
        <f aca="false">N7526&amp;" "&amp;O7526</f>
        <v>62200 1131</v>
      </c>
      <c r="R7526" s="346" t="str">
        <f aca="false">N7526&amp;" "&amp;M7526&amp;" "&amp;O7526</f>
        <v>62200 9 1131</v>
      </c>
    </row>
    <row r="7527" customFormat="false" ht="11.25" hidden="false" customHeight="true" outlineLevel="0" collapsed="false">
      <c r="K7527" s="0" t="n">
        <v>2015</v>
      </c>
      <c r="L7527" s="0" t="n">
        <v>402</v>
      </c>
      <c r="M7527" s="0" t="n">
        <v>9</v>
      </c>
      <c r="N7527" s="0" t="n">
        <v>64000</v>
      </c>
      <c r="O7527" s="0" t="n">
        <v>1142</v>
      </c>
      <c r="P7527" s="346" t="n">
        <v>3</v>
      </c>
      <c r="Q7527" s="346" t="str">
        <f aca="false">N7527&amp;" "&amp;O7527</f>
        <v>64000 1142</v>
      </c>
      <c r="R7527" s="346" t="str">
        <f aca="false">N7527&amp;" "&amp;M7527&amp;" "&amp;O7527</f>
        <v>64000 9 1142</v>
      </c>
    </row>
    <row r="7528" customFormat="false" ht="11.25" hidden="false" customHeight="true" outlineLevel="0" collapsed="false">
      <c r="K7528" s="0" t="n">
        <v>2015</v>
      </c>
      <c r="L7528" s="0" t="n">
        <v>402</v>
      </c>
      <c r="M7528" s="0" t="n">
        <v>9</v>
      </c>
      <c r="N7528" s="0" t="n">
        <v>64000</v>
      </c>
      <c r="O7528" s="0" t="n">
        <v>1190</v>
      </c>
      <c r="P7528" s="346" t="n">
        <v>2</v>
      </c>
      <c r="Q7528" s="346" t="str">
        <f aca="false">N7528&amp;" "&amp;O7528</f>
        <v>64000 1190</v>
      </c>
      <c r="R7528" s="346" t="str">
        <f aca="false">N7528&amp;" "&amp;M7528&amp;" "&amp;O7528</f>
        <v>64000 9 1190</v>
      </c>
    </row>
    <row r="7529" customFormat="false" ht="11.25" hidden="false" customHeight="true" outlineLevel="0" collapsed="false">
      <c r="K7529" s="0" t="n">
        <v>2015</v>
      </c>
      <c r="L7529" s="0" t="n">
        <v>402</v>
      </c>
      <c r="M7529" s="0" t="n">
        <v>9</v>
      </c>
      <c r="N7529" s="0" t="n">
        <v>68000</v>
      </c>
      <c r="O7529" s="0" t="n">
        <v>1141</v>
      </c>
      <c r="P7529" s="346" t="n">
        <v>1</v>
      </c>
      <c r="Q7529" s="346" t="str">
        <f aca="false">N7529&amp;" "&amp;O7529</f>
        <v>68000 1141</v>
      </c>
      <c r="R7529" s="346" t="str">
        <f aca="false">N7529&amp;" "&amp;M7529&amp;" "&amp;O7529</f>
        <v>68000 9 1141</v>
      </c>
    </row>
    <row r="7530" customFormat="false" ht="11.25" hidden="false" customHeight="true" outlineLevel="0" collapsed="false">
      <c r="K7530" s="0" t="n">
        <v>2015</v>
      </c>
      <c r="L7530" s="0" t="n">
        <v>403</v>
      </c>
      <c r="M7530" s="0" t="n">
        <v>3</v>
      </c>
      <c r="N7530" s="0" t="n">
        <v>61100</v>
      </c>
      <c r="O7530" s="0" t="n">
        <v>1120</v>
      </c>
      <c r="P7530" s="346" t="n">
        <v>17</v>
      </c>
      <c r="Q7530" s="346" t="str">
        <f aca="false">N7530&amp;" "&amp;O7530</f>
        <v>61100 1120</v>
      </c>
      <c r="R7530" s="346" t="str">
        <f aca="false">N7530&amp;" "&amp;M7530&amp;" "&amp;O7530</f>
        <v>61100 3 1120</v>
      </c>
    </row>
    <row r="7531" customFormat="false" ht="11.25" hidden="false" customHeight="true" outlineLevel="0" collapsed="false">
      <c r="K7531" s="0" t="n">
        <v>2015</v>
      </c>
      <c r="L7531" s="0" t="n">
        <v>403</v>
      </c>
      <c r="M7531" s="0" t="n">
        <v>3</v>
      </c>
      <c r="N7531" s="0" t="n">
        <v>61100</v>
      </c>
      <c r="O7531" s="0" t="n">
        <v>1151</v>
      </c>
      <c r="P7531" s="346" t="n">
        <v>13</v>
      </c>
      <c r="Q7531" s="346" t="str">
        <f aca="false">N7531&amp;" "&amp;O7531</f>
        <v>61100 1151</v>
      </c>
      <c r="R7531" s="346" t="str">
        <f aca="false">N7531&amp;" "&amp;M7531&amp;" "&amp;O7531</f>
        <v>61100 3 1151</v>
      </c>
    </row>
    <row r="7532" customFormat="false" ht="11.25" hidden="false" customHeight="true" outlineLevel="0" collapsed="false">
      <c r="K7532" s="0" t="n">
        <v>2015</v>
      </c>
      <c r="L7532" s="0" t="n">
        <v>403</v>
      </c>
      <c r="M7532" s="0" t="n">
        <v>3</v>
      </c>
      <c r="N7532" s="0" t="n">
        <v>61310</v>
      </c>
      <c r="O7532" s="0" t="n">
        <v>1120</v>
      </c>
      <c r="P7532" s="346" t="n">
        <v>5</v>
      </c>
      <c r="Q7532" s="346" t="str">
        <f aca="false">N7532&amp;" "&amp;O7532</f>
        <v>61310 1120</v>
      </c>
      <c r="R7532" s="346" t="str">
        <f aca="false">N7532&amp;" "&amp;M7532&amp;" "&amp;O7532</f>
        <v>61310 3 1120</v>
      </c>
    </row>
    <row r="7533" customFormat="false" ht="11.25" hidden="false" customHeight="true" outlineLevel="0" collapsed="false">
      <c r="K7533" s="0" t="n">
        <v>2015</v>
      </c>
      <c r="L7533" s="0" t="n">
        <v>403</v>
      </c>
      <c r="M7533" s="0" t="n">
        <v>3</v>
      </c>
      <c r="N7533" s="0" t="n">
        <v>61310</v>
      </c>
      <c r="O7533" s="0" t="n">
        <v>1150</v>
      </c>
      <c r="P7533" s="346" t="n">
        <v>1.5</v>
      </c>
      <c r="Q7533" s="346" t="str">
        <f aca="false">N7533&amp;" "&amp;O7533</f>
        <v>61310 1150</v>
      </c>
      <c r="R7533" s="346" t="str">
        <f aca="false">N7533&amp;" "&amp;M7533&amp;" "&amp;O7533</f>
        <v>61310 3 1150</v>
      </c>
    </row>
    <row r="7534" customFormat="false" ht="11.25" hidden="false" customHeight="true" outlineLevel="0" collapsed="false">
      <c r="K7534" s="0" t="n">
        <v>2015</v>
      </c>
      <c r="L7534" s="0" t="n">
        <v>403</v>
      </c>
      <c r="M7534" s="0" t="n">
        <v>3</v>
      </c>
      <c r="N7534" s="0" t="n">
        <v>61410</v>
      </c>
      <c r="O7534" s="0" t="n">
        <v>1126</v>
      </c>
      <c r="P7534" s="346" t="n">
        <v>1.25</v>
      </c>
      <c r="Q7534" s="346" t="str">
        <f aca="false">N7534&amp;" "&amp;O7534</f>
        <v>61410 1126</v>
      </c>
      <c r="R7534" s="346" t="str">
        <f aca="false">N7534&amp;" "&amp;M7534&amp;" "&amp;O7534</f>
        <v>61410 3 1126</v>
      </c>
    </row>
    <row r="7535" customFormat="false" ht="11.25" hidden="false" customHeight="true" outlineLevel="0" collapsed="false">
      <c r="K7535" s="0" t="n">
        <v>2015</v>
      </c>
      <c r="L7535" s="0" t="n">
        <v>403</v>
      </c>
      <c r="M7535" s="0" t="n">
        <v>3</v>
      </c>
      <c r="N7535" s="0" t="n">
        <v>61410</v>
      </c>
      <c r="O7535" s="0" t="n">
        <v>1150</v>
      </c>
      <c r="P7535" s="346" t="n">
        <v>5</v>
      </c>
      <c r="Q7535" s="346" t="str">
        <f aca="false">N7535&amp;" "&amp;O7535</f>
        <v>61410 1150</v>
      </c>
      <c r="R7535" s="346" t="str">
        <f aca="false">N7535&amp;" "&amp;M7535&amp;" "&amp;O7535</f>
        <v>61410 3 1150</v>
      </c>
    </row>
    <row r="7536" customFormat="false" ht="11.25" hidden="false" customHeight="true" outlineLevel="0" collapsed="false">
      <c r="K7536" s="0" t="n">
        <v>2015</v>
      </c>
      <c r="L7536" s="0" t="n">
        <v>403</v>
      </c>
      <c r="M7536" s="0" t="n">
        <v>9</v>
      </c>
      <c r="N7536" s="0" t="n">
        <v>62100</v>
      </c>
      <c r="O7536" s="0" t="n">
        <v>1110</v>
      </c>
      <c r="P7536" s="346" t="n">
        <v>0.5</v>
      </c>
      <c r="Q7536" s="346" t="str">
        <f aca="false">N7536&amp;" "&amp;O7536</f>
        <v>62100 1110</v>
      </c>
      <c r="R7536" s="346" t="str">
        <f aca="false">N7536&amp;" "&amp;M7536&amp;" "&amp;O7536</f>
        <v>62100 9 1110</v>
      </c>
    </row>
    <row r="7537" customFormat="false" ht="11.25" hidden="false" customHeight="true" outlineLevel="0" collapsed="false">
      <c r="K7537" s="0" t="n">
        <v>2015</v>
      </c>
      <c r="L7537" s="0" t="n">
        <v>403</v>
      </c>
      <c r="M7537" s="0" t="n">
        <v>9</v>
      </c>
      <c r="N7537" s="0" t="n">
        <v>62100</v>
      </c>
      <c r="O7537" s="0" t="n">
        <v>1150</v>
      </c>
      <c r="P7537" s="346" t="n">
        <v>2.25</v>
      </c>
      <c r="Q7537" s="346" t="str">
        <f aca="false">N7537&amp;" "&amp;O7537</f>
        <v>62100 1150</v>
      </c>
      <c r="R7537" s="346" t="str">
        <f aca="false">N7537&amp;" "&amp;M7537&amp;" "&amp;O7537</f>
        <v>62100 9 1150</v>
      </c>
    </row>
    <row r="7538" customFormat="false" ht="11.25" hidden="false" customHeight="true" outlineLevel="0" collapsed="false">
      <c r="K7538" s="0" t="n">
        <v>2015</v>
      </c>
      <c r="L7538" s="0" t="n">
        <v>403</v>
      </c>
      <c r="M7538" s="0" t="n">
        <v>9</v>
      </c>
      <c r="N7538" s="0" t="n">
        <v>68000</v>
      </c>
      <c r="O7538" s="0" t="n">
        <v>1110</v>
      </c>
      <c r="P7538" s="346" t="n">
        <v>0.04</v>
      </c>
      <c r="Q7538" s="346" t="str">
        <f aca="false">N7538&amp;" "&amp;O7538</f>
        <v>68000 1110</v>
      </c>
      <c r="R7538" s="346" t="str">
        <f aca="false">N7538&amp;" "&amp;M7538&amp;" "&amp;O7538</f>
        <v>68000 9 1110</v>
      </c>
    </row>
    <row r="7539" customFormat="false" ht="11.25" hidden="false" customHeight="true" outlineLevel="0" collapsed="false">
      <c r="K7539" s="0" t="n">
        <v>2015</v>
      </c>
      <c r="L7539" s="0" t="n">
        <v>403</v>
      </c>
      <c r="M7539" s="0" t="n">
        <v>9</v>
      </c>
      <c r="N7539" s="0" t="n">
        <v>68000</v>
      </c>
      <c r="O7539" s="0" t="n">
        <v>1120</v>
      </c>
      <c r="P7539" s="346" t="n">
        <v>0.5</v>
      </c>
      <c r="Q7539" s="346" t="str">
        <f aca="false">N7539&amp;" "&amp;O7539</f>
        <v>68000 1120</v>
      </c>
      <c r="R7539" s="346" t="str">
        <f aca="false">N7539&amp;" "&amp;M7539&amp;" "&amp;O7539</f>
        <v>68000 9 1120</v>
      </c>
    </row>
    <row r="7540" customFormat="false" ht="11.25" hidden="false" customHeight="true" outlineLevel="0" collapsed="false">
      <c r="K7540" s="0" t="n">
        <v>2015</v>
      </c>
      <c r="L7540" s="0" t="n">
        <v>403</v>
      </c>
      <c r="M7540" s="0" t="n">
        <v>9</v>
      </c>
      <c r="N7540" s="0" t="n">
        <v>68000</v>
      </c>
      <c r="O7540" s="0" t="n">
        <v>1141</v>
      </c>
      <c r="P7540" s="346" t="n">
        <v>0.23</v>
      </c>
      <c r="Q7540" s="346" t="str">
        <f aca="false">N7540&amp;" "&amp;O7540</f>
        <v>68000 1141</v>
      </c>
      <c r="R7540" s="346" t="str">
        <f aca="false">N7540&amp;" "&amp;M7540&amp;" "&amp;O7540</f>
        <v>68000 9 1141</v>
      </c>
    </row>
    <row r="7541" customFormat="false" ht="11.25" hidden="false" customHeight="true" outlineLevel="0" collapsed="false">
      <c r="K7541" s="0" t="n">
        <v>2015</v>
      </c>
      <c r="L7541" s="0" t="n">
        <v>404</v>
      </c>
      <c r="M7541" s="0" t="n">
        <v>3</v>
      </c>
      <c r="N7541" s="0" t="n">
        <v>61100</v>
      </c>
      <c r="O7541" s="0" t="n">
        <v>1120</v>
      </c>
      <c r="P7541" s="346" t="n">
        <v>3</v>
      </c>
      <c r="Q7541" s="346" t="str">
        <f aca="false">N7541&amp;" "&amp;O7541</f>
        <v>61100 1120</v>
      </c>
      <c r="R7541" s="346" t="str">
        <f aca="false">N7541&amp;" "&amp;M7541&amp;" "&amp;O7541</f>
        <v>61100 3 1120</v>
      </c>
    </row>
    <row r="7542" customFormat="false" ht="11.25" hidden="false" customHeight="true" outlineLevel="0" collapsed="false">
      <c r="K7542" s="0" t="n">
        <v>2015</v>
      </c>
      <c r="L7542" s="0" t="n">
        <v>405</v>
      </c>
      <c r="M7542" s="0" t="n">
        <v>3</v>
      </c>
      <c r="N7542" s="0" t="n">
        <v>61100</v>
      </c>
      <c r="O7542" s="0" t="n">
        <v>1120</v>
      </c>
      <c r="P7542" s="346" t="n">
        <v>4.15</v>
      </c>
      <c r="Q7542" s="346" t="str">
        <f aca="false">N7542&amp;" "&amp;O7542</f>
        <v>61100 1120</v>
      </c>
      <c r="R7542" s="346" t="str">
        <f aca="false">N7542&amp;" "&amp;M7542&amp;" "&amp;O7542</f>
        <v>61100 3 1120</v>
      </c>
    </row>
    <row r="7543" customFormat="false" ht="11.25" hidden="false" customHeight="true" outlineLevel="0" collapsed="false">
      <c r="K7543" s="0" t="n">
        <v>2015</v>
      </c>
      <c r="L7543" s="0" t="n">
        <v>405</v>
      </c>
      <c r="M7543" s="0" t="n">
        <v>3</v>
      </c>
      <c r="N7543" s="0" t="n">
        <v>61100</v>
      </c>
      <c r="O7543" s="0" t="n">
        <v>1151</v>
      </c>
      <c r="P7543" s="346" t="n">
        <v>1</v>
      </c>
      <c r="Q7543" s="346" t="str">
        <f aca="false">N7543&amp;" "&amp;O7543</f>
        <v>61100 1151</v>
      </c>
      <c r="R7543" s="346" t="str">
        <f aca="false">N7543&amp;" "&amp;M7543&amp;" "&amp;O7543</f>
        <v>61100 3 1151</v>
      </c>
    </row>
    <row r="7544" customFormat="false" ht="11.25" hidden="false" customHeight="true" outlineLevel="0" collapsed="false">
      <c r="K7544" s="0" t="n">
        <v>2015</v>
      </c>
      <c r="L7544" s="0" t="n">
        <v>405</v>
      </c>
      <c r="M7544" s="0" t="n">
        <v>3</v>
      </c>
      <c r="N7544" s="0" t="n">
        <v>61210</v>
      </c>
      <c r="O7544" s="0" t="n">
        <v>1120</v>
      </c>
      <c r="P7544" s="346" t="n">
        <v>1</v>
      </c>
      <c r="Q7544" s="346" t="str">
        <f aca="false">N7544&amp;" "&amp;O7544</f>
        <v>61210 1120</v>
      </c>
      <c r="R7544" s="346" t="str">
        <f aca="false">N7544&amp;" "&amp;M7544&amp;" "&amp;O7544</f>
        <v>61210 3 1120</v>
      </c>
    </row>
    <row r="7545" customFormat="false" ht="11.25" hidden="false" customHeight="true" outlineLevel="0" collapsed="false">
      <c r="K7545" s="0" t="n">
        <v>2015</v>
      </c>
      <c r="L7545" s="0" t="n">
        <v>406</v>
      </c>
      <c r="M7545" s="0" t="n">
        <v>3</v>
      </c>
      <c r="N7545" s="0" t="n">
        <v>61100</v>
      </c>
      <c r="O7545" s="0" t="n">
        <v>1120</v>
      </c>
      <c r="P7545" s="346" t="n">
        <v>4.4</v>
      </c>
      <c r="Q7545" s="346" t="str">
        <f aca="false">N7545&amp;" "&amp;O7545</f>
        <v>61100 1120</v>
      </c>
      <c r="R7545" s="346" t="str">
        <f aca="false">N7545&amp;" "&amp;M7545&amp;" "&amp;O7545</f>
        <v>61100 3 1120</v>
      </c>
    </row>
    <row r="7546" customFormat="false" ht="11.25" hidden="false" customHeight="true" outlineLevel="0" collapsed="false">
      <c r="K7546" s="0" t="n">
        <v>2015</v>
      </c>
      <c r="L7546" s="0" t="n">
        <v>406</v>
      </c>
      <c r="M7546" s="0" t="n">
        <v>3</v>
      </c>
      <c r="N7546" s="0" t="n">
        <v>61310</v>
      </c>
      <c r="O7546" s="0" t="n">
        <v>1110</v>
      </c>
      <c r="P7546" s="346" t="n">
        <v>0.5</v>
      </c>
      <c r="Q7546" s="346" t="str">
        <f aca="false">N7546&amp;" "&amp;O7546</f>
        <v>61310 1110</v>
      </c>
      <c r="R7546" s="346" t="str">
        <f aca="false">N7546&amp;" "&amp;M7546&amp;" "&amp;O7546</f>
        <v>61310 3 1110</v>
      </c>
    </row>
    <row r="7547" customFormat="false" ht="11.25" hidden="false" customHeight="true" outlineLevel="0" collapsed="false">
      <c r="K7547" s="0" t="n">
        <v>2015</v>
      </c>
      <c r="L7547" s="0" t="n">
        <v>407</v>
      </c>
      <c r="M7547" s="0" t="n">
        <v>3</v>
      </c>
      <c r="N7547" s="0" t="n">
        <v>61100</v>
      </c>
      <c r="O7547" s="0" t="n">
        <v>1120</v>
      </c>
      <c r="P7547" s="346" t="n">
        <v>11</v>
      </c>
      <c r="Q7547" s="346" t="str">
        <f aca="false">N7547&amp;" "&amp;O7547</f>
        <v>61100 1120</v>
      </c>
      <c r="R7547" s="346" t="str">
        <f aca="false">N7547&amp;" "&amp;M7547&amp;" "&amp;O7547</f>
        <v>61100 3 1120</v>
      </c>
    </row>
    <row r="7548" customFormat="false" ht="11.25" hidden="false" customHeight="true" outlineLevel="0" collapsed="false">
      <c r="K7548" s="0" t="n">
        <v>2015</v>
      </c>
      <c r="L7548" s="0" t="n">
        <v>407</v>
      </c>
      <c r="M7548" s="0" t="n">
        <v>3</v>
      </c>
      <c r="N7548" s="0" t="n">
        <v>61100</v>
      </c>
      <c r="O7548" s="0" t="n">
        <v>1151</v>
      </c>
      <c r="P7548" s="346" t="n">
        <v>2</v>
      </c>
      <c r="Q7548" s="346" t="str">
        <f aca="false">N7548&amp;" "&amp;O7548</f>
        <v>61100 1151</v>
      </c>
      <c r="R7548" s="346" t="str">
        <f aca="false">N7548&amp;" "&amp;M7548&amp;" "&amp;O7548</f>
        <v>61100 3 1151</v>
      </c>
    </row>
    <row r="7549" customFormat="false" ht="11.25" hidden="false" customHeight="true" outlineLevel="0" collapsed="false">
      <c r="K7549" s="0" t="n">
        <v>2015</v>
      </c>
      <c r="L7549" s="0" t="n">
        <v>408</v>
      </c>
      <c r="M7549" s="0" t="n">
        <v>3</v>
      </c>
      <c r="N7549" s="0" t="n">
        <v>61100</v>
      </c>
      <c r="O7549" s="0" t="n">
        <v>1120</v>
      </c>
      <c r="P7549" s="346" t="n">
        <v>1</v>
      </c>
      <c r="Q7549" s="346" t="str">
        <f aca="false">N7549&amp;" "&amp;O7549</f>
        <v>61100 1120</v>
      </c>
      <c r="R7549" s="346" t="str">
        <f aca="false">N7549&amp;" "&amp;M7549&amp;" "&amp;O7549</f>
        <v>61100 3 1120</v>
      </c>
    </row>
    <row r="7550" customFormat="false" ht="11.25" hidden="false" customHeight="true" outlineLevel="0" collapsed="false">
      <c r="K7550" s="0" t="n">
        <v>2015</v>
      </c>
      <c r="L7550" s="0" t="n">
        <v>408</v>
      </c>
      <c r="M7550" s="0" t="n">
        <v>3</v>
      </c>
      <c r="N7550" s="0" t="n">
        <v>61100</v>
      </c>
      <c r="O7550" s="0" t="n">
        <v>1151</v>
      </c>
      <c r="P7550" s="346" t="n">
        <v>1.2</v>
      </c>
      <c r="Q7550" s="346" t="str">
        <f aca="false">N7550&amp;" "&amp;O7550</f>
        <v>61100 1151</v>
      </c>
      <c r="R7550" s="346" t="str">
        <f aca="false">N7550&amp;" "&amp;M7550&amp;" "&amp;O7550</f>
        <v>61100 3 1151</v>
      </c>
    </row>
    <row r="7551" customFormat="false" ht="11.25" hidden="false" customHeight="true" outlineLevel="0" collapsed="false">
      <c r="K7551" s="0" t="n">
        <v>2015</v>
      </c>
      <c r="L7551" s="0" t="n">
        <v>408</v>
      </c>
      <c r="M7551" s="0" t="n">
        <v>3</v>
      </c>
      <c r="N7551" s="0" t="n">
        <v>61210</v>
      </c>
      <c r="O7551" s="0" t="n">
        <v>1140</v>
      </c>
      <c r="P7551" s="346" t="n">
        <v>1</v>
      </c>
      <c r="Q7551" s="346" t="str">
        <f aca="false">N7551&amp;" "&amp;O7551</f>
        <v>61210 1140</v>
      </c>
      <c r="R7551" s="346" t="str">
        <f aca="false">N7551&amp;" "&amp;M7551&amp;" "&amp;O7551</f>
        <v>61210 3 1140</v>
      </c>
    </row>
    <row r="7552" customFormat="false" ht="11.25" hidden="false" customHeight="true" outlineLevel="0" collapsed="false">
      <c r="K7552" s="0" t="n">
        <v>2015</v>
      </c>
      <c r="L7552" s="0" t="n">
        <v>408</v>
      </c>
      <c r="M7552" s="0" t="n">
        <v>3</v>
      </c>
      <c r="N7552" s="0" t="n">
        <v>61410</v>
      </c>
      <c r="O7552" s="0" t="n">
        <v>1126</v>
      </c>
      <c r="P7552" s="346" t="n">
        <v>0.2</v>
      </c>
      <c r="Q7552" s="346" t="str">
        <f aca="false">N7552&amp;" "&amp;O7552</f>
        <v>61410 1126</v>
      </c>
      <c r="R7552" s="346" t="str">
        <f aca="false">N7552&amp;" "&amp;M7552&amp;" "&amp;O7552</f>
        <v>61410 3 1126</v>
      </c>
    </row>
    <row r="7553" customFormat="false" ht="11.25" hidden="false" customHeight="true" outlineLevel="0" collapsed="false">
      <c r="K7553" s="0" t="n">
        <v>2015</v>
      </c>
      <c r="L7553" s="0" t="n">
        <v>408</v>
      </c>
      <c r="M7553" s="0" t="n">
        <v>3</v>
      </c>
      <c r="N7553" s="0" t="n">
        <v>61410</v>
      </c>
      <c r="O7553" s="0" t="n">
        <v>1140</v>
      </c>
      <c r="P7553" s="346" t="n">
        <v>0.6</v>
      </c>
      <c r="Q7553" s="346" t="str">
        <f aca="false">N7553&amp;" "&amp;O7553</f>
        <v>61410 1140</v>
      </c>
      <c r="R7553" s="346" t="str">
        <f aca="false">N7553&amp;" "&amp;M7553&amp;" "&amp;O7553</f>
        <v>61410 3 1140</v>
      </c>
    </row>
    <row r="7554" customFormat="false" ht="11.25" hidden="false" customHeight="true" outlineLevel="0" collapsed="false">
      <c r="K7554" s="0" t="n">
        <v>2015</v>
      </c>
      <c r="L7554" s="0" t="n">
        <v>408</v>
      </c>
      <c r="M7554" s="0" t="n">
        <v>3</v>
      </c>
      <c r="N7554" s="0" t="n">
        <v>61410</v>
      </c>
      <c r="O7554" s="0" t="n">
        <v>1150</v>
      </c>
      <c r="P7554" s="346" t="n">
        <v>0.75</v>
      </c>
      <c r="Q7554" s="346" t="str">
        <f aca="false">N7554&amp;" "&amp;O7554</f>
        <v>61410 1150</v>
      </c>
      <c r="R7554" s="346" t="str">
        <f aca="false">N7554&amp;" "&amp;M7554&amp;" "&amp;O7554</f>
        <v>61410 3 1150</v>
      </c>
    </row>
    <row r="7555" customFormat="false" ht="11.25" hidden="false" customHeight="true" outlineLevel="0" collapsed="false">
      <c r="K7555" s="0" t="n">
        <v>2015</v>
      </c>
      <c r="L7555" s="0" t="n">
        <v>409</v>
      </c>
      <c r="M7555" s="0" t="n">
        <v>3</v>
      </c>
      <c r="N7555" s="0" t="n">
        <v>61100</v>
      </c>
      <c r="O7555" s="0" t="n">
        <v>1120</v>
      </c>
      <c r="P7555" s="346" t="n">
        <v>5</v>
      </c>
      <c r="Q7555" s="346" t="str">
        <f aca="false">N7555&amp;" "&amp;O7555</f>
        <v>61100 1120</v>
      </c>
      <c r="R7555" s="346" t="str">
        <f aca="false">N7555&amp;" "&amp;M7555&amp;" "&amp;O7555</f>
        <v>61100 3 1120</v>
      </c>
    </row>
    <row r="7556" customFormat="false" ht="11.25" hidden="false" customHeight="true" outlineLevel="0" collapsed="false">
      <c r="K7556" s="0" t="n">
        <v>2015</v>
      </c>
      <c r="L7556" s="0" t="n">
        <v>409</v>
      </c>
      <c r="M7556" s="0" t="n">
        <v>3</v>
      </c>
      <c r="N7556" s="0" t="n">
        <v>61100</v>
      </c>
      <c r="O7556" s="0" t="n">
        <v>1151</v>
      </c>
      <c r="P7556" s="346" t="n">
        <v>1</v>
      </c>
      <c r="Q7556" s="346" t="str">
        <f aca="false">N7556&amp;" "&amp;O7556</f>
        <v>61100 1151</v>
      </c>
      <c r="R7556" s="346" t="str">
        <f aca="false">N7556&amp;" "&amp;M7556&amp;" "&amp;O7556</f>
        <v>61100 3 1151</v>
      </c>
    </row>
    <row r="7557" customFormat="false" ht="11.25" hidden="false" customHeight="true" outlineLevel="0" collapsed="false">
      <c r="K7557" s="0" t="n">
        <v>2015</v>
      </c>
      <c r="L7557" s="0" t="n">
        <v>409</v>
      </c>
      <c r="M7557" s="0" t="n">
        <v>3</v>
      </c>
      <c r="N7557" s="0" t="n">
        <v>61410</v>
      </c>
      <c r="O7557" s="0" t="n">
        <v>1126</v>
      </c>
      <c r="P7557" s="346" t="n">
        <v>1</v>
      </c>
      <c r="Q7557" s="346" t="str">
        <f aca="false">N7557&amp;" "&amp;O7557</f>
        <v>61410 1126</v>
      </c>
      <c r="R7557" s="346" t="str">
        <f aca="false">N7557&amp;" "&amp;M7557&amp;" "&amp;O7557</f>
        <v>61410 3 1126</v>
      </c>
    </row>
    <row r="7558" customFormat="false" ht="11.25" hidden="false" customHeight="true" outlineLevel="0" collapsed="false">
      <c r="K7558" s="0" t="n">
        <v>2015</v>
      </c>
      <c r="L7558" s="0" t="n">
        <v>409</v>
      </c>
      <c r="M7558" s="0" t="n">
        <v>3</v>
      </c>
      <c r="N7558" s="0" t="n">
        <v>61410</v>
      </c>
      <c r="O7558" s="0" t="n">
        <v>1150</v>
      </c>
      <c r="P7558" s="346" t="n">
        <v>1</v>
      </c>
      <c r="Q7558" s="346" t="str">
        <f aca="false">N7558&amp;" "&amp;O7558</f>
        <v>61410 1150</v>
      </c>
      <c r="R7558" s="346" t="str">
        <f aca="false">N7558&amp;" "&amp;M7558&amp;" "&amp;O7558</f>
        <v>61410 3 1150</v>
      </c>
    </row>
    <row r="7559" customFormat="false" ht="11.25" hidden="false" customHeight="true" outlineLevel="0" collapsed="false">
      <c r="K7559" s="0" t="n">
        <v>2015</v>
      </c>
      <c r="L7559" s="0" t="n">
        <v>410</v>
      </c>
      <c r="M7559" s="0" t="n">
        <v>3</v>
      </c>
      <c r="N7559" s="0" t="n">
        <v>61100</v>
      </c>
      <c r="O7559" s="0" t="n">
        <v>1120</v>
      </c>
      <c r="P7559" s="346" t="n">
        <v>1.34</v>
      </c>
      <c r="Q7559" s="346" t="str">
        <f aca="false">N7559&amp;" "&amp;O7559</f>
        <v>61100 1120</v>
      </c>
      <c r="R7559" s="346" t="str">
        <f aca="false">N7559&amp;" "&amp;M7559&amp;" "&amp;O7559</f>
        <v>61100 3 1120</v>
      </c>
    </row>
    <row r="7560" customFormat="false" ht="11.25" hidden="false" customHeight="true" outlineLevel="0" collapsed="false">
      <c r="K7560" s="0" t="n">
        <v>2015</v>
      </c>
      <c r="L7560" s="0" t="n">
        <v>411</v>
      </c>
      <c r="M7560" s="0" t="n">
        <v>3</v>
      </c>
      <c r="N7560" s="0" t="n">
        <v>61100</v>
      </c>
      <c r="O7560" s="0" t="n">
        <v>1120</v>
      </c>
      <c r="P7560" s="346" t="n">
        <v>5</v>
      </c>
      <c r="Q7560" s="346" t="str">
        <f aca="false">N7560&amp;" "&amp;O7560</f>
        <v>61100 1120</v>
      </c>
      <c r="R7560" s="346" t="str">
        <f aca="false">N7560&amp;" "&amp;M7560&amp;" "&amp;O7560</f>
        <v>61100 3 1120</v>
      </c>
    </row>
    <row r="7561" customFormat="false" ht="11.25" hidden="false" customHeight="true" outlineLevel="0" collapsed="false">
      <c r="K7561" s="0" t="n">
        <v>2015</v>
      </c>
      <c r="L7561" s="0" t="n">
        <v>412</v>
      </c>
      <c r="M7561" s="0" t="n">
        <v>3</v>
      </c>
      <c r="N7561" s="0" t="n">
        <v>61100</v>
      </c>
      <c r="O7561" s="0" t="n">
        <v>1120</v>
      </c>
      <c r="P7561" s="346" t="n">
        <v>6.72</v>
      </c>
      <c r="Q7561" s="346" t="str">
        <f aca="false">N7561&amp;" "&amp;O7561</f>
        <v>61100 1120</v>
      </c>
      <c r="R7561" s="346" t="str">
        <f aca="false">N7561&amp;" "&amp;M7561&amp;" "&amp;O7561</f>
        <v>61100 3 1120</v>
      </c>
    </row>
    <row r="7562" customFormat="false" ht="11.25" hidden="false" customHeight="true" outlineLevel="0" collapsed="false">
      <c r="K7562" s="0" t="n">
        <v>2015</v>
      </c>
      <c r="L7562" s="0" t="n">
        <v>413</v>
      </c>
      <c r="M7562" s="0" t="n">
        <v>3</v>
      </c>
      <c r="N7562" s="0" t="n">
        <v>61100</v>
      </c>
      <c r="O7562" s="0" t="n">
        <v>1120</v>
      </c>
      <c r="P7562" s="346" t="n">
        <v>5.9</v>
      </c>
      <c r="Q7562" s="346" t="str">
        <f aca="false">N7562&amp;" "&amp;O7562</f>
        <v>61100 1120</v>
      </c>
      <c r="R7562" s="346" t="str">
        <f aca="false">N7562&amp;" "&amp;M7562&amp;" "&amp;O7562</f>
        <v>61100 3 1120</v>
      </c>
    </row>
    <row r="7563" customFormat="false" ht="11.25" hidden="false" customHeight="true" outlineLevel="0" collapsed="false">
      <c r="K7563" s="0" t="n">
        <v>2015</v>
      </c>
      <c r="L7563" s="0" t="n">
        <v>413</v>
      </c>
      <c r="M7563" s="0" t="n">
        <v>3</v>
      </c>
      <c r="N7563" s="0" t="n">
        <v>61100</v>
      </c>
      <c r="O7563" s="0" t="n">
        <v>1151</v>
      </c>
      <c r="P7563" s="346" t="n">
        <v>3.79</v>
      </c>
      <c r="Q7563" s="346" t="str">
        <f aca="false">N7563&amp;" "&amp;O7563</f>
        <v>61100 1151</v>
      </c>
      <c r="R7563" s="346" t="str">
        <f aca="false">N7563&amp;" "&amp;M7563&amp;" "&amp;O7563</f>
        <v>61100 3 1151</v>
      </c>
    </row>
    <row r="7564" customFormat="false" ht="11.25" hidden="false" customHeight="true" outlineLevel="0" collapsed="false">
      <c r="K7564" s="0" t="n">
        <v>2015</v>
      </c>
      <c r="L7564" s="0" t="n">
        <v>413</v>
      </c>
      <c r="M7564" s="0" t="n">
        <v>3</v>
      </c>
      <c r="N7564" s="0" t="n">
        <v>61100</v>
      </c>
      <c r="O7564" s="0" t="n">
        <v>1520</v>
      </c>
      <c r="P7564" s="346" t="n">
        <v>0.3</v>
      </c>
      <c r="Q7564" s="346" t="str">
        <f aca="false">N7564&amp;" "&amp;O7564</f>
        <v>61100 1520</v>
      </c>
      <c r="R7564" s="346" t="str">
        <f aca="false">N7564&amp;" "&amp;M7564&amp;" "&amp;O7564</f>
        <v>61100 3 1520</v>
      </c>
    </row>
    <row r="7565" customFormat="false" ht="11.25" hidden="false" customHeight="true" outlineLevel="0" collapsed="false">
      <c r="K7565" s="0" t="n">
        <v>2015</v>
      </c>
      <c r="L7565" s="0" t="n">
        <v>413</v>
      </c>
      <c r="M7565" s="0" t="n">
        <v>3</v>
      </c>
      <c r="N7565" s="0" t="n">
        <v>61220</v>
      </c>
      <c r="O7565" s="0" t="n">
        <v>1130</v>
      </c>
      <c r="P7565" s="346" t="n">
        <v>1</v>
      </c>
      <c r="Q7565" s="346" t="str">
        <f aca="false">N7565&amp;" "&amp;O7565</f>
        <v>61220 1130</v>
      </c>
      <c r="R7565" s="346" t="str">
        <f aca="false">N7565&amp;" "&amp;M7565&amp;" "&amp;O7565</f>
        <v>61220 3 1130</v>
      </c>
    </row>
    <row r="7566" customFormat="false" ht="11.25" hidden="false" customHeight="true" outlineLevel="0" collapsed="false">
      <c r="K7566" s="0" t="n">
        <v>2015</v>
      </c>
      <c r="L7566" s="0" t="n">
        <v>413</v>
      </c>
      <c r="M7566" s="0" t="n">
        <v>3</v>
      </c>
      <c r="N7566" s="0" t="n">
        <v>61410</v>
      </c>
      <c r="O7566" s="0" t="n">
        <v>1150</v>
      </c>
      <c r="P7566" s="346" t="n">
        <v>1.1</v>
      </c>
      <c r="Q7566" s="346" t="str">
        <f aca="false">N7566&amp;" "&amp;O7566</f>
        <v>61410 1150</v>
      </c>
      <c r="R7566" s="346" t="str">
        <f aca="false">N7566&amp;" "&amp;M7566&amp;" "&amp;O7566</f>
        <v>61410 3 1150</v>
      </c>
    </row>
    <row r="7567" customFormat="false" ht="11.25" hidden="false" customHeight="true" outlineLevel="0" collapsed="false">
      <c r="K7567" s="0" t="n">
        <v>2015</v>
      </c>
      <c r="L7567" s="0" t="n">
        <v>414</v>
      </c>
      <c r="M7567" s="0" t="n">
        <v>3</v>
      </c>
      <c r="N7567" s="0" t="n">
        <v>61100</v>
      </c>
      <c r="O7567" s="0" t="n">
        <v>1120</v>
      </c>
      <c r="P7567" s="346" t="n">
        <v>6.25</v>
      </c>
      <c r="Q7567" s="346" t="str">
        <f aca="false">N7567&amp;" "&amp;O7567</f>
        <v>61100 1120</v>
      </c>
      <c r="R7567" s="346" t="str">
        <f aca="false">N7567&amp;" "&amp;M7567&amp;" "&amp;O7567</f>
        <v>61100 3 1120</v>
      </c>
    </row>
    <row r="7568" customFormat="false" ht="11.25" hidden="false" customHeight="true" outlineLevel="0" collapsed="false">
      <c r="K7568" s="0" t="n">
        <v>2015</v>
      </c>
      <c r="L7568" s="0" t="n">
        <v>414</v>
      </c>
      <c r="M7568" s="0" t="n">
        <v>9</v>
      </c>
      <c r="N7568" s="0" t="n">
        <v>63000</v>
      </c>
      <c r="O7568" s="0" t="n">
        <v>1170</v>
      </c>
      <c r="P7568" s="346" t="n">
        <v>0.25</v>
      </c>
      <c r="Q7568" s="346" t="str">
        <f aca="false">N7568&amp;" "&amp;O7568</f>
        <v>63000 1170</v>
      </c>
      <c r="R7568" s="346" t="str">
        <f aca="false">N7568&amp;" "&amp;M7568&amp;" "&amp;O7568</f>
        <v>63000 9 1170</v>
      </c>
    </row>
    <row r="7569" customFormat="false" ht="11.25" hidden="false" customHeight="true" outlineLevel="0" collapsed="false">
      <c r="K7569" s="0" t="n">
        <v>2015</v>
      </c>
      <c r="L7569" s="0" t="n">
        <v>415</v>
      </c>
      <c r="M7569" s="0" t="n">
        <v>3</v>
      </c>
      <c r="N7569" s="0" t="n">
        <v>61100</v>
      </c>
      <c r="O7569" s="0" t="n">
        <v>1120</v>
      </c>
      <c r="P7569" s="346" t="n">
        <v>5.2</v>
      </c>
      <c r="Q7569" s="346" t="str">
        <f aca="false">N7569&amp;" "&amp;O7569</f>
        <v>61100 1120</v>
      </c>
      <c r="R7569" s="346" t="str">
        <f aca="false">N7569&amp;" "&amp;M7569&amp;" "&amp;O7569</f>
        <v>61100 3 1120</v>
      </c>
    </row>
    <row r="7570" customFormat="false" ht="11.25" hidden="false" customHeight="true" outlineLevel="0" collapsed="false">
      <c r="K7570" s="0" t="n">
        <v>2015</v>
      </c>
      <c r="L7570" s="0" t="n">
        <v>415</v>
      </c>
      <c r="M7570" s="0" t="n">
        <v>3</v>
      </c>
      <c r="N7570" s="0" t="n">
        <v>61100</v>
      </c>
      <c r="O7570" s="0" t="n">
        <v>1151</v>
      </c>
      <c r="P7570" s="346" t="n">
        <v>2</v>
      </c>
      <c r="Q7570" s="346" t="str">
        <f aca="false">N7570&amp;" "&amp;O7570</f>
        <v>61100 1151</v>
      </c>
      <c r="R7570" s="346" t="str">
        <f aca="false">N7570&amp;" "&amp;M7570&amp;" "&amp;O7570</f>
        <v>61100 3 1151</v>
      </c>
    </row>
    <row r="7571" customFormat="false" ht="11.25" hidden="false" customHeight="true" outlineLevel="0" collapsed="false">
      <c r="K7571" s="0" t="n">
        <v>2015</v>
      </c>
      <c r="L7571" s="0" t="n">
        <v>415</v>
      </c>
      <c r="M7571" s="0" t="n">
        <v>3</v>
      </c>
      <c r="N7571" s="0" t="n">
        <v>61410</v>
      </c>
      <c r="O7571" s="0" t="n">
        <v>1126</v>
      </c>
      <c r="P7571" s="346" t="n">
        <v>1.05</v>
      </c>
      <c r="Q7571" s="346" t="str">
        <f aca="false">N7571&amp;" "&amp;O7571</f>
        <v>61410 1126</v>
      </c>
      <c r="R7571" s="346" t="str">
        <f aca="false">N7571&amp;" "&amp;M7571&amp;" "&amp;O7571</f>
        <v>61410 3 1126</v>
      </c>
    </row>
    <row r="7572" customFormat="false" ht="11.25" hidden="false" customHeight="true" outlineLevel="0" collapsed="false">
      <c r="K7572" s="0" t="n">
        <v>2015</v>
      </c>
      <c r="L7572" s="0" t="n">
        <v>415</v>
      </c>
      <c r="M7572" s="0" t="n">
        <v>3</v>
      </c>
      <c r="N7572" s="0" t="n">
        <v>61410</v>
      </c>
      <c r="O7572" s="0" t="n">
        <v>1150</v>
      </c>
      <c r="P7572" s="346" t="n">
        <v>1.5</v>
      </c>
      <c r="Q7572" s="346" t="str">
        <f aca="false">N7572&amp;" "&amp;O7572</f>
        <v>61410 1150</v>
      </c>
      <c r="R7572" s="346" t="str">
        <f aca="false">N7572&amp;" "&amp;M7572&amp;" "&amp;O7572</f>
        <v>61410 3 1150</v>
      </c>
    </row>
    <row r="7573" customFormat="false" ht="11.25" hidden="false" customHeight="true" outlineLevel="0" collapsed="false">
      <c r="K7573" s="0" t="n">
        <v>2015</v>
      </c>
      <c r="L7573" s="0" t="n">
        <v>415</v>
      </c>
      <c r="M7573" s="0" t="n">
        <v>9</v>
      </c>
      <c r="N7573" s="0" t="n">
        <v>64000</v>
      </c>
      <c r="O7573" s="0" t="n">
        <v>1142</v>
      </c>
      <c r="P7573" s="346" t="n">
        <v>1.6</v>
      </c>
      <c r="Q7573" s="346" t="str">
        <f aca="false">N7573&amp;" "&amp;O7573</f>
        <v>64000 1142</v>
      </c>
      <c r="R7573" s="346" t="str">
        <f aca="false">N7573&amp;" "&amp;M7573&amp;" "&amp;O7573</f>
        <v>64000 9 1142</v>
      </c>
    </row>
    <row r="7574" customFormat="false" ht="11.25" hidden="false" customHeight="true" outlineLevel="0" collapsed="false">
      <c r="K7574" s="0" t="n">
        <v>2015</v>
      </c>
      <c r="L7574" s="0" t="n">
        <v>416</v>
      </c>
      <c r="M7574" s="0" t="n">
        <v>2</v>
      </c>
      <c r="N7574" s="0" t="n">
        <v>61100</v>
      </c>
      <c r="O7574" s="0" t="n">
        <v>1120</v>
      </c>
      <c r="P7574" s="346" t="n">
        <v>10.01</v>
      </c>
      <c r="Q7574" s="346" t="str">
        <f aca="false">N7574&amp;" "&amp;O7574</f>
        <v>61100 1120</v>
      </c>
      <c r="R7574" s="346" t="str">
        <f aca="false">N7574&amp;" "&amp;M7574&amp;" "&amp;O7574</f>
        <v>61100 2 1120</v>
      </c>
    </row>
    <row r="7575" customFormat="false" ht="11.25" hidden="false" customHeight="true" outlineLevel="0" collapsed="false">
      <c r="K7575" s="0" t="n">
        <v>2015</v>
      </c>
      <c r="L7575" s="0" t="n">
        <v>416</v>
      </c>
      <c r="M7575" s="0" t="n">
        <v>2</v>
      </c>
      <c r="N7575" s="0" t="n">
        <v>61100</v>
      </c>
      <c r="O7575" s="0" t="n">
        <v>1151</v>
      </c>
      <c r="P7575" s="346" t="n">
        <v>8.48</v>
      </c>
      <c r="Q7575" s="346" t="str">
        <f aca="false">N7575&amp;" "&amp;O7575</f>
        <v>61100 1151</v>
      </c>
      <c r="R7575" s="346" t="str">
        <f aca="false">N7575&amp;" "&amp;M7575&amp;" "&amp;O7575</f>
        <v>61100 2 1151</v>
      </c>
    </row>
    <row r="7576" customFormat="false" ht="11.25" hidden="false" customHeight="true" outlineLevel="0" collapsed="false">
      <c r="K7576" s="0" t="n">
        <v>2015</v>
      </c>
      <c r="L7576" s="0" t="n">
        <v>416</v>
      </c>
      <c r="M7576" s="0" t="n">
        <v>2</v>
      </c>
      <c r="N7576" s="0" t="n">
        <v>61210</v>
      </c>
      <c r="O7576" s="0" t="n">
        <v>1120</v>
      </c>
      <c r="P7576" s="346" t="n">
        <v>0.72</v>
      </c>
      <c r="Q7576" s="346" t="str">
        <f aca="false">N7576&amp;" "&amp;O7576</f>
        <v>61210 1120</v>
      </c>
      <c r="R7576" s="346" t="str">
        <f aca="false">N7576&amp;" "&amp;M7576&amp;" "&amp;O7576</f>
        <v>61210 2 1120</v>
      </c>
    </row>
    <row r="7577" customFormat="false" ht="11.25" hidden="false" customHeight="true" outlineLevel="0" collapsed="false">
      <c r="K7577" s="0" t="n">
        <v>2015</v>
      </c>
      <c r="L7577" s="0" t="n">
        <v>416</v>
      </c>
      <c r="M7577" s="0" t="n">
        <v>2</v>
      </c>
      <c r="N7577" s="0" t="n">
        <v>61220</v>
      </c>
      <c r="O7577" s="0" t="n">
        <v>1130</v>
      </c>
      <c r="P7577" s="346" t="n">
        <v>0.63</v>
      </c>
      <c r="Q7577" s="346" t="str">
        <f aca="false">N7577&amp;" "&amp;O7577</f>
        <v>61220 1130</v>
      </c>
      <c r="R7577" s="346" t="str">
        <f aca="false">N7577&amp;" "&amp;M7577&amp;" "&amp;O7577</f>
        <v>61220 2 1130</v>
      </c>
    </row>
    <row r="7578" customFormat="false" ht="11.25" hidden="false" customHeight="true" outlineLevel="0" collapsed="false">
      <c r="K7578" s="0" t="n">
        <v>2015</v>
      </c>
      <c r="L7578" s="0" t="n">
        <v>416</v>
      </c>
      <c r="M7578" s="0" t="n">
        <v>2</v>
      </c>
      <c r="N7578" s="0" t="n">
        <v>61410</v>
      </c>
      <c r="O7578" s="0" t="n">
        <v>1126</v>
      </c>
      <c r="P7578" s="346" t="n">
        <v>0.67</v>
      </c>
      <c r="Q7578" s="346" t="str">
        <f aca="false">N7578&amp;" "&amp;O7578</f>
        <v>61410 1126</v>
      </c>
      <c r="R7578" s="346" t="str">
        <f aca="false">N7578&amp;" "&amp;M7578&amp;" "&amp;O7578</f>
        <v>61410 2 1126</v>
      </c>
    </row>
    <row r="7579" customFormat="false" ht="11.25" hidden="false" customHeight="true" outlineLevel="0" collapsed="false">
      <c r="K7579" s="0" t="n">
        <v>2015</v>
      </c>
      <c r="L7579" s="0" t="n">
        <v>416</v>
      </c>
      <c r="M7579" s="0" t="n">
        <v>2</v>
      </c>
      <c r="N7579" s="0" t="n">
        <v>61410</v>
      </c>
      <c r="O7579" s="0" t="n">
        <v>1127</v>
      </c>
      <c r="P7579" s="346" t="n">
        <v>0.62</v>
      </c>
      <c r="Q7579" s="346" t="str">
        <f aca="false">N7579&amp;" "&amp;O7579</f>
        <v>61410 1127</v>
      </c>
      <c r="R7579" s="346" t="str">
        <f aca="false">N7579&amp;" "&amp;M7579&amp;" "&amp;O7579</f>
        <v>61410 2 1127</v>
      </c>
    </row>
    <row r="7580" customFormat="false" ht="11.25" hidden="false" customHeight="true" outlineLevel="0" collapsed="false">
      <c r="K7580" s="0" t="n">
        <v>2015</v>
      </c>
      <c r="L7580" s="0" t="n">
        <v>416</v>
      </c>
      <c r="M7580" s="0" t="n">
        <v>3</v>
      </c>
      <c r="N7580" s="0" t="n">
        <v>61100</v>
      </c>
      <c r="O7580" s="0" t="n">
        <v>1120</v>
      </c>
      <c r="P7580" s="346" t="n">
        <v>4.93</v>
      </c>
      <c r="Q7580" s="346" t="str">
        <f aca="false">N7580&amp;" "&amp;O7580</f>
        <v>61100 1120</v>
      </c>
      <c r="R7580" s="346" t="str">
        <f aca="false">N7580&amp;" "&amp;M7580&amp;" "&amp;O7580</f>
        <v>61100 3 1120</v>
      </c>
    </row>
    <row r="7581" customFormat="false" ht="11.25" hidden="false" customHeight="true" outlineLevel="0" collapsed="false">
      <c r="K7581" s="0" t="n">
        <v>2015</v>
      </c>
      <c r="L7581" s="0" t="n">
        <v>416</v>
      </c>
      <c r="M7581" s="0" t="n">
        <v>3</v>
      </c>
      <c r="N7581" s="0" t="n">
        <v>61100</v>
      </c>
      <c r="O7581" s="0" t="n">
        <v>1151</v>
      </c>
      <c r="P7581" s="346" t="n">
        <v>4.12</v>
      </c>
      <c r="Q7581" s="346" t="str">
        <f aca="false">N7581&amp;" "&amp;O7581</f>
        <v>61100 1151</v>
      </c>
      <c r="R7581" s="346" t="str">
        <f aca="false">N7581&amp;" "&amp;M7581&amp;" "&amp;O7581</f>
        <v>61100 3 1151</v>
      </c>
    </row>
    <row r="7582" customFormat="false" ht="11.25" hidden="false" customHeight="true" outlineLevel="0" collapsed="false">
      <c r="K7582" s="0" t="n">
        <v>2015</v>
      </c>
      <c r="L7582" s="0" t="n">
        <v>416</v>
      </c>
      <c r="M7582" s="0" t="n">
        <v>3</v>
      </c>
      <c r="N7582" s="0" t="n">
        <v>61210</v>
      </c>
      <c r="O7582" s="0" t="n">
        <v>1120</v>
      </c>
      <c r="P7582" s="346" t="n">
        <v>0.35</v>
      </c>
      <c r="Q7582" s="346" t="str">
        <f aca="false">N7582&amp;" "&amp;O7582</f>
        <v>61210 1120</v>
      </c>
      <c r="R7582" s="346" t="str">
        <f aca="false">N7582&amp;" "&amp;M7582&amp;" "&amp;O7582</f>
        <v>61210 3 1120</v>
      </c>
    </row>
    <row r="7583" customFormat="false" ht="11.25" hidden="false" customHeight="true" outlineLevel="0" collapsed="false">
      <c r="K7583" s="0" t="n">
        <v>2015</v>
      </c>
      <c r="L7583" s="0" t="n">
        <v>416</v>
      </c>
      <c r="M7583" s="0" t="n">
        <v>3</v>
      </c>
      <c r="N7583" s="0" t="n">
        <v>61220</v>
      </c>
      <c r="O7583" s="0" t="n">
        <v>1130</v>
      </c>
      <c r="P7583" s="346" t="n">
        <v>0.31</v>
      </c>
      <c r="Q7583" s="346" t="str">
        <f aca="false">N7583&amp;" "&amp;O7583</f>
        <v>61220 1130</v>
      </c>
      <c r="R7583" s="346" t="str">
        <f aca="false">N7583&amp;" "&amp;M7583&amp;" "&amp;O7583</f>
        <v>61220 3 1130</v>
      </c>
    </row>
    <row r="7584" customFormat="false" ht="11.25" hidden="false" customHeight="true" outlineLevel="0" collapsed="false">
      <c r="K7584" s="0" t="n">
        <v>2015</v>
      </c>
      <c r="L7584" s="0" t="n">
        <v>416</v>
      </c>
      <c r="M7584" s="0" t="n">
        <v>3</v>
      </c>
      <c r="N7584" s="0" t="n">
        <v>61410</v>
      </c>
      <c r="O7584" s="0" t="n">
        <v>1126</v>
      </c>
      <c r="P7584" s="346" t="n">
        <v>0.33</v>
      </c>
      <c r="Q7584" s="346" t="str">
        <f aca="false">N7584&amp;" "&amp;O7584</f>
        <v>61410 1126</v>
      </c>
      <c r="R7584" s="346" t="str">
        <f aca="false">N7584&amp;" "&amp;M7584&amp;" "&amp;O7584</f>
        <v>61410 3 1126</v>
      </c>
    </row>
    <row r="7585" customFormat="false" ht="11.25" hidden="false" customHeight="true" outlineLevel="0" collapsed="false">
      <c r="K7585" s="0" t="n">
        <v>2015</v>
      </c>
      <c r="L7585" s="0" t="n">
        <v>416</v>
      </c>
      <c r="M7585" s="0" t="n">
        <v>3</v>
      </c>
      <c r="N7585" s="0" t="n">
        <v>61410</v>
      </c>
      <c r="O7585" s="0" t="n">
        <v>1127</v>
      </c>
      <c r="P7585" s="346" t="n">
        <v>0.31</v>
      </c>
      <c r="Q7585" s="346" t="str">
        <f aca="false">N7585&amp;" "&amp;O7585</f>
        <v>61410 1127</v>
      </c>
      <c r="R7585" s="346" t="str">
        <f aca="false">N7585&amp;" "&amp;M7585&amp;" "&amp;O7585</f>
        <v>61410 3 1127</v>
      </c>
    </row>
    <row r="7586" customFormat="false" ht="11.25" hidden="false" customHeight="true" outlineLevel="0" collapsed="false">
      <c r="K7586" s="0" t="n">
        <v>2015</v>
      </c>
      <c r="L7586" s="0" t="n">
        <v>416</v>
      </c>
      <c r="M7586" s="0" t="n">
        <v>9</v>
      </c>
      <c r="N7586" s="0" t="n">
        <v>61100</v>
      </c>
      <c r="O7586" s="0" t="n">
        <v>1110</v>
      </c>
      <c r="P7586" s="346" t="n">
        <v>0.04</v>
      </c>
      <c r="Q7586" s="346" t="str">
        <f aca="false">N7586&amp;" "&amp;O7586</f>
        <v>61100 1110</v>
      </c>
      <c r="R7586" s="346" t="str">
        <f aca="false">N7586&amp;" "&amp;M7586&amp;" "&amp;O7586</f>
        <v>61100 9 1110</v>
      </c>
    </row>
    <row r="7587" customFormat="false" ht="11.25" hidden="false" customHeight="true" outlineLevel="0" collapsed="false">
      <c r="K7587" s="0" t="n">
        <v>2015</v>
      </c>
      <c r="L7587" s="0" t="n">
        <v>416</v>
      </c>
      <c r="M7587" s="0" t="n">
        <v>9</v>
      </c>
      <c r="N7587" s="0" t="n">
        <v>61100</v>
      </c>
      <c r="O7587" s="0" t="n">
        <v>1120</v>
      </c>
      <c r="P7587" s="346" t="n">
        <v>0.36</v>
      </c>
      <c r="Q7587" s="346" t="str">
        <f aca="false">N7587&amp;" "&amp;O7587</f>
        <v>61100 1120</v>
      </c>
      <c r="R7587" s="346" t="str">
        <f aca="false">N7587&amp;" "&amp;M7587&amp;" "&amp;O7587</f>
        <v>61100 9 1120</v>
      </c>
    </row>
    <row r="7588" customFormat="false" ht="11.25" hidden="false" customHeight="true" outlineLevel="0" collapsed="false">
      <c r="K7588" s="0" t="n">
        <v>2015</v>
      </c>
      <c r="L7588" s="0" t="n">
        <v>416</v>
      </c>
      <c r="M7588" s="0" t="n">
        <v>9</v>
      </c>
      <c r="N7588" s="0" t="n">
        <v>61100</v>
      </c>
      <c r="O7588" s="0" t="n">
        <v>1140</v>
      </c>
      <c r="P7588" s="346" t="n">
        <v>0.11</v>
      </c>
      <c r="Q7588" s="346" t="str">
        <f aca="false">N7588&amp;" "&amp;O7588</f>
        <v>61100 1140</v>
      </c>
      <c r="R7588" s="346" t="str">
        <f aca="false">N7588&amp;" "&amp;M7588&amp;" "&amp;O7588</f>
        <v>61100 9 1140</v>
      </c>
    </row>
    <row r="7589" customFormat="false" ht="11.25" hidden="false" customHeight="true" outlineLevel="0" collapsed="false">
      <c r="K7589" s="0" t="n">
        <v>2015</v>
      </c>
      <c r="L7589" s="0" t="n">
        <v>416</v>
      </c>
      <c r="M7589" s="0" t="n">
        <v>9</v>
      </c>
      <c r="N7589" s="0" t="n">
        <v>64000</v>
      </c>
      <c r="O7589" s="0" t="n">
        <v>1190</v>
      </c>
      <c r="P7589" s="346" t="n">
        <v>1.87</v>
      </c>
      <c r="Q7589" s="346" t="str">
        <f aca="false">N7589&amp;" "&amp;O7589</f>
        <v>64000 1190</v>
      </c>
      <c r="R7589" s="346" t="str">
        <f aca="false">N7589&amp;" "&amp;M7589&amp;" "&amp;O7589</f>
        <v>64000 9 1190</v>
      </c>
    </row>
    <row r="7590" customFormat="false" ht="11.25" hidden="false" customHeight="true" outlineLevel="0" collapsed="false">
      <c r="K7590" s="0" t="n">
        <v>2015</v>
      </c>
      <c r="L7590" s="0" t="n">
        <v>416</v>
      </c>
      <c r="M7590" s="0" t="n">
        <v>9</v>
      </c>
      <c r="N7590" s="0" t="n">
        <v>68000</v>
      </c>
      <c r="O7590" s="0" t="n">
        <v>1120</v>
      </c>
      <c r="P7590" s="346" t="n">
        <v>1.07</v>
      </c>
      <c r="Q7590" s="346" t="str">
        <f aca="false">N7590&amp;" "&amp;O7590</f>
        <v>68000 1120</v>
      </c>
      <c r="R7590" s="346" t="str">
        <f aca="false">N7590&amp;" "&amp;M7590&amp;" "&amp;O7590</f>
        <v>68000 9 1120</v>
      </c>
    </row>
    <row r="7591" customFormat="false" ht="11.25" hidden="false" customHeight="true" outlineLevel="0" collapsed="false">
      <c r="K7591" s="0" t="n">
        <v>2015</v>
      </c>
      <c r="L7591" s="0" t="n">
        <v>417</v>
      </c>
      <c r="M7591" s="0" t="n">
        <v>3</v>
      </c>
      <c r="N7591" s="0" t="n">
        <v>61100</v>
      </c>
      <c r="O7591" s="0" t="n">
        <v>1120</v>
      </c>
      <c r="P7591" s="346" t="n">
        <v>10.09</v>
      </c>
      <c r="Q7591" s="346" t="str">
        <f aca="false">N7591&amp;" "&amp;O7591</f>
        <v>61100 1120</v>
      </c>
      <c r="R7591" s="346" t="str">
        <f aca="false">N7591&amp;" "&amp;M7591&amp;" "&amp;O7591</f>
        <v>61100 3 1120</v>
      </c>
    </row>
    <row r="7592" customFormat="false" ht="11.25" hidden="false" customHeight="true" outlineLevel="0" collapsed="false">
      <c r="K7592" s="0" t="n">
        <v>2015</v>
      </c>
      <c r="L7592" s="0" t="n">
        <v>417</v>
      </c>
      <c r="M7592" s="0" t="n">
        <v>3</v>
      </c>
      <c r="N7592" s="0" t="n">
        <v>61100</v>
      </c>
      <c r="O7592" s="0" t="n">
        <v>1151</v>
      </c>
      <c r="P7592" s="346" t="n">
        <v>3.09</v>
      </c>
      <c r="Q7592" s="346" t="str">
        <f aca="false">N7592&amp;" "&amp;O7592</f>
        <v>61100 1151</v>
      </c>
      <c r="R7592" s="346" t="str">
        <f aca="false">N7592&amp;" "&amp;M7592&amp;" "&amp;O7592</f>
        <v>61100 3 1151</v>
      </c>
    </row>
    <row r="7593" customFormat="false" ht="11.25" hidden="false" customHeight="true" outlineLevel="0" collapsed="false">
      <c r="K7593" s="0" t="n">
        <v>2015</v>
      </c>
      <c r="L7593" s="0" t="n">
        <v>418</v>
      </c>
      <c r="M7593" s="0" t="n">
        <v>9</v>
      </c>
      <c r="N7593" s="0" t="n">
        <v>63000</v>
      </c>
      <c r="O7593" s="0" t="n">
        <v>1170</v>
      </c>
      <c r="P7593" s="346" t="n">
        <v>1</v>
      </c>
      <c r="Q7593" s="346" t="str">
        <f aca="false">N7593&amp;" "&amp;O7593</f>
        <v>63000 1170</v>
      </c>
      <c r="R7593" s="346" t="str">
        <f aca="false">N7593&amp;" "&amp;M7593&amp;" "&amp;O7593</f>
        <v>63000 9 1170</v>
      </c>
    </row>
    <row r="7594" customFormat="false" ht="11.25" hidden="false" customHeight="true" outlineLevel="0" collapsed="false">
      <c r="K7594" s="0" t="n">
        <v>2015</v>
      </c>
      <c r="L7594" s="0" t="n">
        <v>418</v>
      </c>
      <c r="M7594" s="0" t="n">
        <v>9</v>
      </c>
      <c r="N7594" s="0" t="n">
        <v>64000</v>
      </c>
      <c r="O7594" s="0" t="n">
        <v>1190</v>
      </c>
      <c r="P7594" s="346" t="n">
        <v>0.2</v>
      </c>
      <c r="Q7594" s="346" t="str">
        <f aca="false">N7594&amp;" "&amp;O7594</f>
        <v>64000 1190</v>
      </c>
      <c r="R7594" s="346" t="str">
        <f aca="false">N7594&amp;" "&amp;M7594&amp;" "&amp;O7594</f>
        <v>64000 9 1190</v>
      </c>
    </row>
    <row r="7595" customFormat="false" ht="11.25" hidden="false" customHeight="true" outlineLevel="0" collapsed="false">
      <c r="K7595" s="0" t="n">
        <v>2015</v>
      </c>
      <c r="L7595" s="0" t="n">
        <v>418</v>
      </c>
      <c r="M7595" s="0" t="n">
        <v>3</v>
      </c>
      <c r="N7595" s="0" t="n">
        <v>61100</v>
      </c>
      <c r="O7595" s="0" t="n">
        <v>1120</v>
      </c>
      <c r="P7595" s="346" t="n">
        <v>2</v>
      </c>
      <c r="Q7595" s="346" t="str">
        <f aca="false">N7595&amp;" "&amp;O7595</f>
        <v>61100 1120</v>
      </c>
      <c r="R7595" s="346" t="str">
        <f aca="false">N7595&amp;" "&amp;M7595&amp;" "&amp;O7595</f>
        <v>61100 3 1120</v>
      </c>
    </row>
    <row r="7596" customFormat="false" ht="11.25" hidden="false" customHeight="true" outlineLevel="0" collapsed="false">
      <c r="K7596" s="0" t="n">
        <v>2015</v>
      </c>
      <c r="L7596" s="0" t="n">
        <v>418</v>
      </c>
      <c r="M7596" s="0" t="n">
        <v>3</v>
      </c>
      <c r="N7596" s="0" t="n">
        <v>61100</v>
      </c>
      <c r="O7596" s="0" t="n">
        <v>1151</v>
      </c>
      <c r="P7596" s="346" t="n">
        <v>1</v>
      </c>
      <c r="Q7596" s="346" t="str">
        <f aca="false">N7596&amp;" "&amp;O7596</f>
        <v>61100 1151</v>
      </c>
      <c r="R7596" s="346" t="str">
        <f aca="false">N7596&amp;" "&amp;M7596&amp;" "&amp;O7596</f>
        <v>61100 3 1151</v>
      </c>
    </row>
    <row r="7597" customFormat="false" ht="11.25" hidden="false" customHeight="true" outlineLevel="0" collapsed="false">
      <c r="K7597" s="0" t="n">
        <v>2015</v>
      </c>
      <c r="L7597" s="0" t="n">
        <v>418</v>
      </c>
      <c r="M7597" s="0" t="n">
        <v>3</v>
      </c>
      <c r="N7597" s="0" t="n">
        <v>61100</v>
      </c>
      <c r="O7597" s="0" t="n">
        <v>1520</v>
      </c>
      <c r="P7597" s="346" t="n">
        <v>0.2</v>
      </c>
      <c r="Q7597" s="346" t="str">
        <f aca="false">N7597&amp;" "&amp;O7597</f>
        <v>61100 1520</v>
      </c>
      <c r="R7597" s="346" t="str">
        <f aca="false">N7597&amp;" "&amp;M7597&amp;" "&amp;O7597</f>
        <v>61100 3 1520</v>
      </c>
    </row>
    <row r="7598" customFormat="false" ht="11.25" hidden="false" customHeight="true" outlineLevel="0" collapsed="false">
      <c r="K7598" s="0" t="n">
        <v>2015</v>
      </c>
      <c r="L7598" s="0" t="n">
        <v>420</v>
      </c>
      <c r="M7598" s="0" t="n">
        <v>3</v>
      </c>
      <c r="N7598" s="0" t="n">
        <v>61100</v>
      </c>
      <c r="O7598" s="0" t="n">
        <v>1120</v>
      </c>
      <c r="P7598" s="346" t="n">
        <v>1</v>
      </c>
      <c r="Q7598" s="346" t="str">
        <f aca="false">N7598&amp;" "&amp;O7598</f>
        <v>61100 1120</v>
      </c>
      <c r="R7598" s="346" t="str">
        <f aca="false">N7598&amp;" "&amp;M7598&amp;" "&amp;O7598</f>
        <v>61100 3 1120</v>
      </c>
    </row>
    <row r="7599" customFormat="false" ht="11.25" hidden="false" customHeight="true" outlineLevel="0" collapsed="false">
      <c r="K7599" s="0" t="n">
        <v>2015</v>
      </c>
      <c r="L7599" s="0" t="n">
        <v>420</v>
      </c>
      <c r="M7599" s="0" t="n">
        <v>3</v>
      </c>
      <c r="N7599" s="0" t="n">
        <v>61100</v>
      </c>
      <c r="O7599" s="0" t="n">
        <v>1520</v>
      </c>
      <c r="P7599" s="346" t="n">
        <v>0.25</v>
      </c>
      <c r="Q7599" s="346" t="str">
        <f aca="false">N7599&amp;" "&amp;O7599</f>
        <v>61100 1520</v>
      </c>
      <c r="R7599" s="346" t="str">
        <f aca="false">N7599&amp;" "&amp;M7599&amp;" "&amp;O7599</f>
        <v>61100 3 1520</v>
      </c>
    </row>
    <row r="7600" customFormat="false" ht="11.25" hidden="false" customHeight="true" outlineLevel="0" collapsed="false">
      <c r="K7600" s="0" t="n">
        <v>2015</v>
      </c>
      <c r="L7600" s="0" t="n">
        <v>420</v>
      </c>
      <c r="M7600" s="0" t="n">
        <v>3</v>
      </c>
      <c r="N7600" s="0" t="n">
        <v>61100</v>
      </c>
      <c r="O7600" s="0" t="n">
        <v>1151</v>
      </c>
      <c r="P7600" s="346" t="n">
        <v>0.75</v>
      </c>
      <c r="Q7600" s="346" t="str">
        <f aca="false">N7600&amp;" "&amp;O7600</f>
        <v>61100 1151</v>
      </c>
      <c r="R7600" s="346" t="str">
        <f aca="false">N7600&amp;" "&amp;M7600&amp;" "&amp;O7600</f>
        <v>61100 3 1151</v>
      </c>
    </row>
    <row r="7601" customFormat="false" ht="11.25" hidden="false" customHeight="true" outlineLevel="0" collapsed="false">
      <c r="K7601" s="0" t="n">
        <v>2015</v>
      </c>
      <c r="L7601" s="0" t="n">
        <v>420</v>
      </c>
      <c r="M7601" s="0" t="n">
        <v>3</v>
      </c>
      <c r="N7601" s="0" t="n">
        <v>61410</v>
      </c>
      <c r="O7601" s="0" t="n">
        <v>1126</v>
      </c>
      <c r="P7601" s="346" t="n">
        <v>0.4</v>
      </c>
      <c r="Q7601" s="346" t="str">
        <f aca="false">N7601&amp;" "&amp;O7601</f>
        <v>61410 1126</v>
      </c>
      <c r="R7601" s="346" t="str">
        <f aca="false">N7601&amp;" "&amp;M7601&amp;" "&amp;O7601</f>
        <v>61410 3 1126</v>
      </c>
    </row>
    <row r="7602" customFormat="false" ht="11.25" hidden="false" customHeight="true" outlineLevel="0" collapsed="false">
      <c r="K7602" s="0" t="n">
        <v>2015</v>
      </c>
      <c r="L7602" s="0" t="n">
        <v>420</v>
      </c>
      <c r="M7602" s="0" t="n">
        <v>9</v>
      </c>
      <c r="N7602" s="0" t="n">
        <v>64000</v>
      </c>
      <c r="O7602" s="0" t="n">
        <v>1190</v>
      </c>
      <c r="P7602" s="346" t="n">
        <v>0.4</v>
      </c>
      <c r="Q7602" s="346" t="str">
        <f aca="false">N7602&amp;" "&amp;O7602</f>
        <v>64000 1190</v>
      </c>
      <c r="R7602" s="346" t="str">
        <f aca="false">N7602&amp;" "&amp;M7602&amp;" "&amp;O7602</f>
        <v>64000 9 1190</v>
      </c>
    </row>
    <row r="7603" customFormat="false" ht="11.25" hidden="false" customHeight="true" outlineLevel="0" collapsed="false">
      <c r="K7603" s="0" t="n">
        <v>2015</v>
      </c>
      <c r="L7603" s="0" t="n">
        <v>421</v>
      </c>
      <c r="M7603" s="0" t="n">
        <v>9</v>
      </c>
      <c r="N7603" s="0" t="n">
        <v>62100</v>
      </c>
      <c r="O7603" s="0" t="n">
        <v>1112</v>
      </c>
      <c r="P7603" s="346" t="n">
        <v>0.01</v>
      </c>
      <c r="Q7603" s="346" t="str">
        <f aca="false">N7603&amp;" "&amp;O7603</f>
        <v>62100 1112</v>
      </c>
      <c r="R7603" s="346" t="str">
        <f aca="false">N7603&amp;" "&amp;M7603&amp;" "&amp;O7603</f>
        <v>62100 9 1112</v>
      </c>
    </row>
    <row r="7604" customFormat="false" ht="11.25" hidden="false" customHeight="true" outlineLevel="0" collapsed="false">
      <c r="K7604" s="0" t="n">
        <v>2015</v>
      </c>
      <c r="L7604" s="0" t="n">
        <v>421</v>
      </c>
      <c r="M7604" s="0" t="n">
        <v>3</v>
      </c>
      <c r="N7604" s="0" t="n">
        <v>61410</v>
      </c>
      <c r="O7604" s="0" t="n">
        <v>1127</v>
      </c>
      <c r="P7604" s="346" t="n">
        <v>0.75</v>
      </c>
      <c r="Q7604" s="346" t="str">
        <f aca="false">N7604&amp;" "&amp;O7604</f>
        <v>61410 1127</v>
      </c>
      <c r="R7604" s="346" t="str">
        <f aca="false">N7604&amp;" "&amp;M7604&amp;" "&amp;O7604</f>
        <v>61410 3 1127</v>
      </c>
    </row>
    <row r="7605" customFormat="false" ht="11.25" hidden="false" customHeight="true" outlineLevel="0" collapsed="false">
      <c r="K7605" s="0" t="n">
        <v>2015</v>
      </c>
      <c r="L7605" s="0" t="n">
        <v>421</v>
      </c>
      <c r="M7605" s="0" t="n">
        <v>3</v>
      </c>
      <c r="N7605" s="0" t="n">
        <v>61100</v>
      </c>
      <c r="O7605" s="0" t="n">
        <v>1520</v>
      </c>
      <c r="P7605" s="346" t="n">
        <v>0.13</v>
      </c>
      <c r="Q7605" s="346" t="str">
        <f aca="false">N7605&amp;" "&amp;O7605</f>
        <v>61100 1520</v>
      </c>
      <c r="R7605" s="346" t="str">
        <f aca="false">N7605&amp;" "&amp;M7605&amp;" "&amp;O7605</f>
        <v>61100 3 1520</v>
      </c>
    </row>
    <row r="7606" customFormat="false" ht="11.25" hidden="false" customHeight="true" outlineLevel="0" collapsed="false">
      <c r="K7606" s="0" t="n">
        <v>2015</v>
      </c>
      <c r="L7606" s="0" t="n">
        <v>421</v>
      </c>
      <c r="M7606" s="0" t="n">
        <v>3</v>
      </c>
      <c r="N7606" s="0" t="n">
        <v>61100</v>
      </c>
      <c r="O7606" s="0" t="n">
        <v>1151</v>
      </c>
      <c r="P7606" s="346" t="n">
        <v>1</v>
      </c>
      <c r="Q7606" s="346" t="str">
        <f aca="false">N7606&amp;" "&amp;O7606</f>
        <v>61100 1151</v>
      </c>
      <c r="R7606" s="346" t="str">
        <f aca="false">N7606&amp;" "&amp;M7606&amp;" "&amp;O7606</f>
        <v>61100 3 1151</v>
      </c>
    </row>
    <row r="7607" customFormat="false" ht="11.25" hidden="false" customHeight="true" outlineLevel="0" collapsed="false">
      <c r="K7607" s="0" t="n">
        <v>2015</v>
      </c>
      <c r="L7607" s="0" t="n">
        <v>421</v>
      </c>
      <c r="M7607" s="0" t="n">
        <v>3</v>
      </c>
      <c r="N7607" s="0" t="n">
        <v>61100</v>
      </c>
      <c r="O7607" s="0" t="n">
        <v>1120</v>
      </c>
      <c r="P7607" s="346" t="n">
        <v>1.5</v>
      </c>
      <c r="Q7607" s="346" t="str">
        <f aca="false">N7607&amp;" "&amp;O7607</f>
        <v>61100 1120</v>
      </c>
      <c r="R7607" s="346" t="str">
        <f aca="false">N7607&amp;" "&amp;M7607&amp;" "&amp;O7607</f>
        <v>61100 3 1120</v>
      </c>
    </row>
    <row r="7608" customFormat="false" ht="11.25" hidden="false" customHeight="true" outlineLevel="0" collapsed="false">
      <c r="K7608" s="0" t="n">
        <v>2015</v>
      </c>
      <c r="L7608" s="0" t="n">
        <v>421</v>
      </c>
      <c r="M7608" s="0" t="n">
        <v>9</v>
      </c>
      <c r="N7608" s="0" t="n">
        <v>62100</v>
      </c>
      <c r="O7608" s="0" t="n">
        <v>1150</v>
      </c>
      <c r="P7608" s="346" t="n">
        <v>0.03</v>
      </c>
      <c r="Q7608" s="346" t="str">
        <f aca="false">N7608&amp;" "&amp;O7608</f>
        <v>62100 1150</v>
      </c>
      <c r="R7608" s="346" t="str">
        <f aca="false">N7608&amp;" "&amp;M7608&amp;" "&amp;O7608</f>
        <v>62100 9 1150</v>
      </c>
    </row>
    <row r="7609" customFormat="false" ht="11.25" hidden="false" customHeight="true" outlineLevel="0" collapsed="false">
      <c r="K7609" s="0" t="n">
        <v>2015</v>
      </c>
      <c r="L7609" s="0" t="n">
        <v>422</v>
      </c>
      <c r="M7609" s="0" t="n">
        <v>9</v>
      </c>
      <c r="N7609" s="0" t="n">
        <v>64000</v>
      </c>
      <c r="O7609" s="0" t="n">
        <v>1180</v>
      </c>
      <c r="P7609" s="346" t="n">
        <v>0.55</v>
      </c>
      <c r="Q7609" s="346" t="str">
        <f aca="false">N7609&amp;" "&amp;O7609</f>
        <v>64000 1180</v>
      </c>
      <c r="R7609" s="346" t="str">
        <f aca="false">N7609&amp;" "&amp;M7609&amp;" "&amp;O7609</f>
        <v>64000 9 1180</v>
      </c>
    </row>
    <row r="7610" customFormat="false" ht="11.25" hidden="false" customHeight="true" outlineLevel="0" collapsed="false">
      <c r="K7610" s="0" t="n">
        <v>2015</v>
      </c>
      <c r="L7610" s="0" t="n">
        <v>422</v>
      </c>
      <c r="M7610" s="0" t="n">
        <v>9</v>
      </c>
      <c r="N7610" s="0" t="n">
        <v>62200</v>
      </c>
      <c r="O7610" s="0" t="n">
        <v>1132</v>
      </c>
      <c r="P7610" s="346" t="n">
        <v>0.4</v>
      </c>
      <c r="Q7610" s="346" t="str">
        <f aca="false">N7610&amp;" "&amp;O7610</f>
        <v>62200 1132</v>
      </c>
      <c r="R7610" s="346" t="str">
        <f aca="false">N7610&amp;" "&amp;M7610&amp;" "&amp;O7610</f>
        <v>62200 9 1132</v>
      </c>
    </row>
    <row r="7611" customFormat="false" ht="11.25" hidden="false" customHeight="true" outlineLevel="0" collapsed="false">
      <c r="K7611" s="0" t="n">
        <v>2015</v>
      </c>
      <c r="L7611" s="0" t="n">
        <v>422</v>
      </c>
      <c r="M7611" s="0" t="n">
        <v>3</v>
      </c>
      <c r="N7611" s="0" t="n">
        <v>61310</v>
      </c>
      <c r="O7611" s="0" t="n">
        <v>1150</v>
      </c>
      <c r="P7611" s="346" t="n">
        <v>1</v>
      </c>
      <c r="Q7611" s="346" t="str">
        <f aca="false">N7611&amp;" "&amp;O7611</f>
        <v>61310 1150</v>
      </c>
      <c r="R7611" s="346" t="str">
        <f aca="false">N7611&amp;" "&amp;M7611&amp;" "&amp;O7611</f>
        <v>61310 3 1150</v>
      </c>
    </row>
    <row r="7612" customFormat="false" ht="11.25" hidden="false" customHeight="true" outlineLevel="0" collapsed="false">
      <c r="K7612" s="0" t="n">
        <v>2015</v>
      </c>
      <c r="L7612" s="0" t="n">
        <v>422</v>
      </c>
      <c r="M7612" s="0" t="n">
        <v>3</v>
      </c>
      <c r="N7612" s="0" t="n">
        <v>61310</v>
      </c>
      <c r="O7612" s="0" t="n">
        <v>1110</v>
      </c>
      <c r="P7612" s="346" t="n">
        <v>1.35</v>
      </c>
      <c r="Q7612" s="346" t="str">
        <f aca="false">N7612&amp;" "&amp;O7612</f>
        <v>61310 1110</v>
      </c>
      <c r="R7612" s="346" t="str">
        <f aca="false">N7612&amp;" "&amp;M7612&amp;" "&amp;O7612</f>
        <v>61310 3 1110</v>
      </c>
    </row>
    <row r="7613" customFormat="false" ht="11.25" hidden="false" customHeight="true" outlineLevel="0" collapsed="false">
      <c r="K7613" s="0" t="n">
        <v>2015</v>
      </c>
      <c r="L7613" s="0" t="n">
        <v>422</v>
      </c>
      <c r="M7613" s="0" t="n">
        <v>3</v>
      </c>
      <c r="N7613" s="0" t="n">
        <v>61100</v>
      </c>
      <c r="O7613" s="0" t="n">
        <v>1151</v>
      </c>
      <c r="P7613" s="346" t="n">
        <v>1</v>
      </c>
      <c r="Q7613" s="346" t="str">
        <f aca="false">N7613&amp;" "&amp;O7613</f>
        <v>61100 1151</v>
      </c>
      <c r="R7613" s="346" t="str">
        <f aca="false">N7613&amp;" "&amp;M7613&amp;" "&amp;O7613</f>
        <v>61100 3 1151</v>
      </c>
    </row>
    <row r="7614" customFormat="false" ht="11.25" hidden="false" customHeight="true" outlineLevel="0" collapsed="false">
      <c r="K7614" s="0" t="n">
        <v>2015</v>
      </c>
      <c r="L7614" s="0" t="n">
        <v>422</v>
      </c>
      <c r="M7614" s="0" t="n">
        <v>3</v>
      </c>
      <c r="N7614" s="0" t="n">
        <v>61100</v>
      </c>
      <c r="O7614" s="0" t="n">
        <v>1520</v>
      </c>
      <c r="P7614" s="346" t="n">
        <v>0.04</v>
      </c>
      <c r="Q7614" s="346" t="str">
        <f aca="false">N7614&amp;" "&amp;O7614</f>
        <v>61100 1520</v>
      </c>
      <c r="R7614" s="346" t="str">
        <f aca="false">N7614&amp;" "&amp;M7614&amp;" "&amp;O7614</f>
        <v>61100 3 1520</v>
      </c>
    </row>
    <row r="7615" customFormat="false" ht="11.25" hidden="false" customHeight="true" outlineLevel="0" collapsed="false">
      <c r="K7615" s="0" t="n">
        <v>2015</v>
      </c>
      <c r="L7615" s="0" t="n">
        <v>422</v>
      </c>
      <c r="M7615" s="0" t="n">
        <v>3</v>
      </c>
      <c r="N7615" s="0" t="n">
        <v>61100</v>
      </c>
      <c r="O7615" s="0" t="n">
        <v>1120</v>
      </c>
      <c r="P7615" s="346" t="n">
        <v>7</v>
      </c>
      <c r="Q7615" s="346" t="str">
        <f aca="false">N7615&amp;" "&amp;O7615</f>
        <v>61100 1120</v>
      </c>
      <c r="R7615" s="346" t="str">
        <f aca="false">N7615&amp;" "&amp;M7615&amp;" "&amp;O7615</f>
        <v>61100 3 1120</v>
      </c>
    </row>
    <row r="7616" customFormat="false" ht="11.25" hidden="false" customHeight="true" outlineLevel="0" collapsed="false">
      <c r="K7616" s="0" t="n">
        <v>2015</v>
      </c>
      <c r="L7616" s="0" t="n">
        <v>423</v>
      </c>
      <c r="M7616" s="0" t="n">
        <v>3</v>
      </c>
      <c r="N7616" s="0" t="n">
        <v>61100</v>
      </c>
      <c r="O7616" s="0" t="n">
        <v>1120</v>
      </c>
      <c r="P7616" s="346" t="n">
        <v>1</v>
      </c>
      <c r="Q7616" s="346" t="str">
        <f aca="false">N7616&amp;" "&amp;O7616</f>
        <v>61100 1120</v>
      </c>
      <c r="R7616" s="346" t="str">
        <f aca="false">N7616&amp;" "&amp;M7616&amp;" "&amp;O7616</f>
        <v>61100 3 1120</v>
      </c>
    </row>
    <row r="7617" customFormat="false" ht="11.25" hidden="false" customHeight="true" outlineLevel="0" collapsed="false">
      <c r="K7617" s="0" t="n">
        <v>2015</v>
      </c>
      <c r="L7617" s="0" t="n">
        <v>423</v>
      </c>
      <c r="M7617" s="0" t="n">
        <v>9</v>
      </c>
      <c r="N7617" s="0" t="n">
        <v>64000</v>
      </c>
      <c r="O7617" s="0" t="n">
        <v>1142</v>
      </c>
      <c r="P7617" s="346" t="n">
        <v>0.5</v>
      </c>
      <c r="Q7617" s="346" t="str">
        <f aca="false">N7617&amp;" "&amp;O7617</f>
        <v>64000 1142</v>
      </c>
      <c r="R7617" s="346" t="str">
        <f aca="false">N7617&amp;" "&amp;M7617&amp;" "&amp;O7617</f>
        <v>64000 9 1142</v>
      </c>
    </row>
    <row r="7618" customFormat="false" ht="11.25" hidden="false" customHeight="true" outlineLevel="0" collapsed="false">
      <c r="K7618" s="0" t="n">
        <v>2015</v>
      </c>
      <c r="L7618" s="0" t="n">
        <v>423</v>
      </c>
      <c r="M7618" s="0" t="n">
        <v>3</v>
      </c>
      <c r="N7618" s="0" t="n">
        <v>61410</v>
      </c>
      <c r="O7618" s="0" t="n">
        <v>1126</v>
      </c>
      <c r="P7618" s="346" t="n">
        <v>0.74</v>
      </c>
      <c r="Q7618" s="346" t="str">
        <f aca="false">N7618&amp;" "&amp;O7618</f>
        <v>61410 1126</v>
      </c>
      <c r="R7618" s="346" t="str">
        <f aca="false">N7618&amp;" "&amp;M7618&amp;" "&amp;O7618</f>
        <v>61410 3 1126</v>
      </c>
    </row>
    <row r="7619" customFormat="false" ht="11.25" hidden="false" customHeight="true" outlineLevel="0" collapsed="false">
      <c r="K7619" s="0" t="n">
        <v>2015</v>
      </c>
      <c r="L7619" s="0" t="n">
        <v>424</v>
      </c>
      <c r="M7619" s="0" t="n">
        <v>3</v>
      </c>
      <c r="N7619" s="0" t="n">
        <v>61100</v>
      </c>
      <c r="O7619" s="0" t="n">
        <v>1520</v>
      </c>
      <c r="P7619" s="346" t="n">
        <v>0.32</v>
      </c>
      <c r="Q7619" s="346" t="str">
        <f aca="false">N7619&amp;" "&amp;O7619</f>
        <v>61100 1520</v>
      </c>
      <c r="R7619" s="346" t="str">
        <f aca="false">N7619&amp;" "&amp;M7619&amp;" "&amp;O7619</f>
        <v>61100 3 1520</v>
      </c>
    </row>
    <row r="7620" customFormat="false" ht="11.25" hidden="false" customHeight="true" outlineLevel="0" collapsed="false">
      <c r="K7620" s="0" t="n">
        <v>2015</v>
      </c>
      <c r="L7620" s="0" t="n">
        <v>424</v>
      </c>
      <c r="M7620" s="0" t="n">
        <v>3</v>
      </c>
      <c r="N7620" s="0" t="n">
        <v>61100</v>
      </c>
      <c r="O7620" s="0" t="n">
        <v>1120</v>
      </c>
      <c r="P7620" s="346" t="n">
        <v>6</v>
      </c>
      <c r="Q7620" s="346" t="str">
        <f aca="false">N7620&amp;" "&amp;O7620</f>
        <v>61100 1120</v>
      </c>
      <c r="R7620" s="346" t="str">
        <f aca="false">N7620&amp;" "&amp;M7620&amp;" "&amp;O7620</f>
        <v>61100 3 1120</v>
      </c>
    </row>
    <row r="7621" customFormat="false" ht="11.25" hidden="false" customHeight="true" outlineLevel="0" collapsed="false">
      <c r="K7621" s="0" t="n">
        <v>2015</v>
      </c>
      <c r="L7621" s="0" t="n">
        <v>424</v>
      </c>
      <c r="M7621" s="0" t="n">
        <v>3</v>
      </c>
      <c r="N7621" s="0" t="n">
        <v>61100</v>
      </c>
      <c r="O7621" s="0" t="n">
        <v>1151</v>
      </c>
      <c r="P7621" s="346" t="n">
        <v>1</v>
      </c>
      <c r="Q7621" s="346" t="str">
        <f aca="false">N7621&amp;" "&amp;O7621</f>
        <v>61100 1151</v>
      </c>
      <c r="R7621" s="346" t="str">
        <f aca="false">N7621&amp;" "&amp;M7621&amp;" "&amp;O7621</f>
        <v>61100 3 1151</v>
      </c>
    </row>
    <row r="7622" customFormat="false" ht="11.25" hidden="false" customHeight="true" outlineLevel="0" collapsed="false">
      <c r="K7622" s="0" t="n">
        <v>2015</v>
      </c>
      <c r="L7622" s="0" t="n">
        <v>426</v>
      </c>
      <c r="M7622" s="0" t="n">
        <v>3</v>
      </c>
      <c r="N7622" s="0" t="n">
        <v>61100</v>
      </c>
      <c r="O7622" s="0" t="n">
        <v>1120</v>
      </c>
      <c r="P7622" s="346" t="n">
        <v>3.5</v>
      </c>
      <c r="Q7622" s="346" t="str">
        <f aca="false">N7622&amp;" "&amp;O7622</f>
        <v>61100 1120</v>
      </c>
      <c r="R7622" s="346" t="str">
        <f aca="false">N7622&amp;" "&amp;M7622&amp;" "&amp;O7622</f>
        <v>61100 3 1120</v>
      </c>
    </row>
    <row r="7623" customFormat="false" ht="11.25" hidden="false" customHeight="true" outlineLevel="0" collapsed="false">
      <c r="K7623" s="0" t="n">
        <v>2015</v>
      </c>
      <c r="L7623" s="0" t="n">
        <v>426</v>
      </c>
      <c r="M7623" s="0" t="n">
        <v>3</v>
      </c>
      <c r="N7623" s="0" t="n">
        <v>61100</v>
      </c>
      <c r="O7623" s="0" t="n">
        <v>1151</v>
      </c>
      <c r="P7623" s="346" t="n">
        <v>1</v>
      </c>
      <c r="Q7623" s="346" t="str">
        <f aca="false">N7623&amp;" "&amp;O7623</f>
        <v>61100 1151</v>
      </c>
      <c r="R7623" s="346" t="str">
        <f aca="false">N7623&amp;" "&amp;M7623&amp;" "&amp;O7623</f>
        <v>61100 3 1151</v>
      </c>
    </row>
    <row r="7624" customFormat="false" ht="11.25" hidden="false" customHeight="true" outlineLevel="0" collapsed="false">
      <c r="K7624" s="0" t="n">
        <v>2015</v>
      </c>
      <c r="L7624" s="0" t="n">
        <v>426</v>
      </c>
      <c r="M7624" s="0" t="n">
        <v>3</v>
      </c>
      <c r="N7624" s="0" t="n">
        <v>61100</v>
      </c>
      <c r="O7624" s="0" t="n">
        <v>1520</v>
      </c>
      <c r="P7624" s="346" t="n">
        <v>0.15</v>
      </c>
      <c r="Q7624" s="346" t="str">
        <f aca="false">N7624&amp;" "&amp;O7624</f>
        <v>61100 1520</v>
      </c>
      <c r="R7624" s="346" t="str">
        <f aca="false">N7624&amp;" "&amp;M7624&amp;" "&amp;O7624</f>
        <v>61100 3 1520</v>
      </c>
    </row>
    <row r="7625" customFormat="false" ht="11.25" hidden="false" customHeight="true" outlineLevel="0" collapsed="false">
      <c r="K7625" s="0" t="n">
        <v>2015</v>
      </c>
      <c r="L7625" s="0" t="n">
        <v>426</v>
      </c>
      <c r="M7625" s="0" t="n">
        <v>3</v>
      </c>
      <c r="N7625" s="0" t="n">
        <v>61410</v>
      </c>
      <c r="O7625" s="0" t="n">
        <v>1150</v>
      </c>
      <c r="P7625" s="346" t="n">
        <v>0.33</v>
      </c>
      <c r="Q7625" s="346" t="str">
        <f aca="false">N7625&amp;" "&amp;O7625</f>
        <v>61410 1150</v>
      </c>
      <c r="R7625" s="346" t="str">
        <f aca="false">N7625&amp;" "&amp;M7625&amp;" "&amp;O7625</f>
        <v>61410 3 1150</v>
      </c>
    </row>
    <row r="7626" customFormat="false" ht="11.25" hidden="false" customHeight="true" outlineLevel="0" collapsed="false">
      <c r="K7626" s="0" t="n">
        <v>2015</v>
      </c>
      <c r="L7626" s="0" t="n">
        <v>426</v>
      </c>
      <c r="M7626" s="0" t="n">
        <v>3</v>
      </c>
      <c r="N7626" s="0" t="n">
        <v>61210</v>
      </c>
      <c r="O7626" s="0" t="n">
        <v>1120</v>
      </c>
      <c r="P7626" s="346" t="n">
        <v>0.15</v>
      </c>
      <c r="Q7626" s="346" t="str">
        <f aca="false">N7626&amp;" "&amp;O7626</f>
        <v>61210 1120</v>
      </c>
      <c r="R7626" s="346" t="str">
        <f aca="false">N7626&amp;" "&amp;M7626&amp;" "&amp;O7626</f>
        <v>61210 3 1120</v>
      </c>
    </row>
    <row r="7627" customFormat="false" ht="11.25" hidden="false" customHeight="true" outlineLevel="0" collapsed="false">
      <c r="K7627" s="0" t="n">
        <v>2015</v>
      </c>
      <c r="L7627" s="0" t="n">
        <v>426</v>
      </c>
      <c r="M7627" s="0" t="n">
        <v>3</v>
      </c>
      <c r="N7627" s="0" t="n">
        <v>61410</v>
      </c>
      <c r="O7627" s="0" t="n">
        <v>1126</v>
      </c>
      <c r="P7627" s="346" t="n">
        <v>0.33</v>
      </c>
      <c r="Q7627" s="346" t="str">
        <f aca="false">N7627&amp;" "&amp;O7627</f>
        <v>61410 1126</v>
      </c>
      <c r="R7627" s="346" t="str">
        <f aca="false">N7627&amp;" "&amp;M7627&amp;" "&amp;O7627</f>
        <v>61410 3 1126</v>
      </c>
    </row>
    <row r="7628" customFormat="false" ht="11.25" hidden="false" customHeight="true" outlineLevel="0" collapsed="false">
      <c r="K7628" s="0" t="n">
        <v>2015</v>
      </c>
      <c r="L7628" s="0" t="n">
        <v>426</v>
      </c>
      <c r="M7628" s="0" t="n">
        <v>9</v>
      </c>
      <c r="N7628" s="0" t="n">
        <v>62200</v>
      </c>
      <c r="O7628" s="0" t="n">
        <v>1131</v>
      </c>
      <c r="P7628" s="346" t="n">
        <v>0.1</v>
      </c>
      <c r="Q7628" s="346" t="str">
        <f aca="false">N7628&amp;" "&amp;O7628</f>
        <v>62200 1131</v>
      </c>
      <c r="R7628" s="346" t="str">
        <f aca="false">N7628&amp;" "&amp;M7628&amp;" "&amp;O7628</f>
        <v>62200 9 1131</v>
      </c>
    </row>
    <row r="7629" customFormat="false" ht="11.25" hidden="false" customHeight="true" outlineLevel="0" collapsed="false">
      <c r="K7629" s="0" t="n">
        <v>2015</v>
      </c>
      <c r="L7629" s="0" t="n">
        <v>426</v>
      </c>
      <c r="M7629" s="0" t="n">
        <v>9</v>
      </c>
      <c r="N7629" s="0" t="n">
        <v>64000</v>
      </c>
      <c r="O7629" s="0" t="n">
        <v>1140</v>
      </c>
      <c r="P7629" s="346" t="n">
        <v>0.06</v>
      </c>
      <c r="Q7629" s="346" t="str">
        <f aca="false">N7629&amp;" "&amp;O7629</f>
        <v>64000 1140</v>
      </c>
      <c r="R7629" s="346" t="str">
        <f aca="false">N7629&amp;" "&amp;M7629&amp;" "&amp;O7629</f>
        <v>64000 9 1140</v>
      </c>
    </row>
    <row r="7630" customFormat="false" ht="11.25" hidden="false" customHeight="true" outlineLevel="0" collapsed="false">
      <c r="K7630" s="0" t="n">
        <v>2015</v>
      </c>
      <c r="L7630" s="0" t="n">
        <v>427</v>
      </c>
      <c r="M7630" s="0" t="n">
        <v>9</v>
      </c>
      <c r="N7630" s="0" t="n">
        <v>64000</v>
      </c>
      <c r="O7630" s="0" t="n">
        <v>1180</v>
      </c>
      <c r="P7630" s="346" t="n">
        <v>1</v>
      </c>
      <c r="Q7630" s="346" t="str">
        <f aca="false">N7630&amp;" "&amp;O7630</f>
        <v>64000 1180</v>
      </c>
      <c r="R7630" s="346" t="str">
        <f aca="false">N7630&amp;" "&amp;M7630&amp;" "&amp;O7630</f>
        <v>64000 9 1180</v>
      </c>
    </row>
    <row r="7631" customFormat="false" ht="11.25" hidden="false" customHeight="true" outlineLevel="0" collapsed="false">
      <c r="K7631" s="0" t="n">
        <v>2015</v>
      </c>
      <c r="L7631" s="0" t="n">
        <v>427</v>
      </c>
      <c r="M7631" s="0" t="n">
        <v>3</v>
      </c>
      <c r="N7631" s="0" t="n">
        <v>61410</v>
      </c>
      <c r="O7631" s="0" t="n">
        <v>1127</v>
      </c>
      <c r="P7631" s="346" t="n">
        <v>1</v>
      </c>
      <c r="Q7631" s="346" t="str">
        <f aca="false">N7631&amp;" "&amp;O7631</f>
        <v>61410 1127</v>
      </c>
      <c r="R7631" s="346" t="str">
        <f aca="false">N7631&amp;" "&amp;M7631&amp;" "&amp;O7631</f>
        <v>61410 3 1127</v>
      </c>
    </row>
    <row r="7632" customFormat="false" ht="11.25" hidden="false" customHeight="true" outlineLevel="0" collapsed="false">
      <c r="K7632" s="0" t="n">
        <v>2015</v>
      </c>
      <c r="L7632" s="0" t="n">
        <v>427</v>
      </c>
      <c r="M7632" s="0" t="n">
        <v>3</v>
      </c>
      <c r="N7632" s="0" t="n">
        <v>61410</v>
      </c>
      <c r="O7632" s="0" t="n">
        <v>1126</v>
      </c>
      <c r="P7632" s="346" t="n">
        <v>1</v>
      </c>
      <c r="Q7632" s="346" t="str">
        <f aca="false">N7632&amp;" "&amp;O7632</f>
        <v>61410 1126</v>
      </c>
      <c r="R7632" s="346" t="str">
        <f aca="false">N7632&amp;" "&amp;M7632&amp;" "&amp;O7632</f>
        <v>61410 3 1126</v>
      </c>
    </row>
    <row r="7633" customFormat="false" ht="11.25" hidden="false" customHeight="true" outlineLevel="0" collapsed="false">
      <c r="K7633" s="0" t="n">
        <v>2015</v>
      </c>
      <c r="L7633" s="0" t="n">
        <v>427</v>
      </c>
      <c r="M7633" s="0" t="n">
        <v>3</v>
      </c>
      <c r="N7633" s="0" t="n">
        <v>61210</v>
      </c>
      <c r="O7633" s="0" t="n">
        <v>1120</v>
      </c>
      <c r="P7633" s="346" t="n">
        <v>0.5</v>
      </c>
      <c r="Q7633" s="346" t="str">
        <f aca="false">N7633&amp;" "&amp;O7633</f>
        <v>61210 1120</v>
      </c>
      <c r="R7633" s="346" t="str">
        <f aca="false">N7633&amp;" "&amp;M7633&amp;" "&amp;O7633</f>
        <v>61210 3 1120</v>
      </c>
    </row>
    <row r="7634" customFormat="false" ht="11.25" hidden="false" customHeight="true" outlineLevel="0" collapsed="false">
      <c r="K7634" s="0" t="n">
        <v>2015</v>
      </c>
      <c r="L7634" s="0" t="n">
        <v>427</v>
      </c>
      <c r="M7634" s="0" t="n">
        <v>3</v>
      </c>
      <c r="N7634" s="0" t="n">
        <v>61100</v>
      </c>
      <c r="O7634" s="0" t="n">
        <v>1151</v>
      </c>
      <c r="P7634" s="346" t="n">
        <v>3</v>
      </c>
      <c r="Q7634" s="346" t="str">
        <f aca="false">N7634&amp;" "&amp;O7634</f>
        <v>61100 1151</v>
      </c>
      <c r="R7634" s="346" t="str">
        <f aca="false">N7634&amp;" "&amp;M7634&amp;" "&amp;O7634</f>
        <v>61100 3 1151</v>
      </c>
    </row>
    <row r="7635" customFormat="false" ht="11.25" hidden="false" customHeight="true" outlineLevel="0" collapsed="false">
      <c r="K7635" s="0" t="n">
        <v>2015</v>
      </c>
      <c r="L7635" s="0" t="n">
        <v>427</v>
      </c>
      <c r="M7635" s="0" t="n">
        <v>3</v>
      </c>
      <c r="N7635" s="0" t="n">
        <v>61100</v>
      </c>
      <c r="O7635" s="0" t="n">
        <v>1120</v>
      </c>
      <c r="P7635" s="346" t="n">
        <v>6</v>
      </c>
      <c r="Q7635" s="346" t="str">
        <f aca="false">N7635&amp;" "&amp;O7635</f>
        <v>61100 1120</v>
      </c>
      <c r="R7635" s="346" t="str">
        <f aca="false">N7635&amp;" "&amp;M7635&amp;" "&amp;O7635</f>
        <v>61100 3 1120</v>
      </c>
    </row>
    <row r="7636" customFormat="false" ht="11.25" hidden="false" customHeight="true" outlineLevel="0" collapsed="false">
      <c r="K7636" s="0" t="n">
        <v>2015</v>
      </c>
      <c r="L7636" s="0" t="n">
        <v>427</v>
      </c>
      <c r="M7636" s="0" t="n">
        <v>3</v>
      </c>
      <c r="N7636" s="0" t="n">
        <v>61410</v>
      </c>
      <c r="O7636" s="0" t="n">
        <v>1150</v>
      </c>
      <c r="P7636" s="346" t="n">
        <v>1</v>
      </c>
      <c r="Q7636" s="346" t="str">
        <f aca="false">N7636&amp;" "&amp;O7636</f>
        <v>61410 1150</v>
      </c>
      <c r="R7636" s="346" t="str">
        <f aca="false">N7636&amp;" "&amp;M7636&amp;" "&amp;O7636</f>
        <v>61410 3 1150</v>
      </c>
    </row>
    <row r="7637" customFormat="false" ht="11.25" hidden="false" customHeight="true" outlineLevel="0" collapsed="false">
      <c r="K7637" s="0" t="n">
        <v>2015</v>
      </c>
      <c r="L7637" s="0" t="n">
        <v>428</v>
      </c>
      <c r="M7637" s="0" t="n">
        <v>3</v>
      </c>
      <c r="N7637" s="0" t="n">
        <v>61100</v>
      </c>
      <c r="O7637" s="0" t="n">
        <v>1120</v>
      </c>
      <c r="P7637" s="346" t="n">
        <v>2</v>
      </c>
      <c r="Q7637" s="346" t="str">
        <f aca="false">N7637&amp;" "&amp;O7637</f>
        <v>61100 1120</v>
      </c>
      <c r="R7637" s="346" t="str">
        <f aca="false">N7637&amp;" "&amp;M7637&amp;" "&amp;O7637</f>
        <v>61100 3 1120</v>
      </c>
    </row>
    <row r="7638" customFormat="false" ht="11.25" hidden="false" customHeight="true" outlineLevel="0" collapsed="false">
      <c r="K7638" s="0" t="n">
        <v>2015</v>
      </c>
      <c r="L7638" s="0" t="n">
        <v>429</v>
      </c>
      <c r="M7638" s="0" t="n">
        <v>3</v>
      </c>
      <c r="N7638" s="0" t="n">
        <v>61100</v>
      </c>
      <c r="O7638" s="0" t="n">
        <v>1120</v>
      </c>
      <c r="P7638" s="346" t="n">
        <v>7.5</v>
      </c>
      <c r="Q7638" s="346" t="str">
        <f aca="false">N7638&amp;" "&amp;O7638</f>
        <v>61100 1120</v>
      </c>
      <c r="R7638" s="346" t="str">
        <f aca="false">N7638&amp;" "&amp;M7638&amp;" "&amp;O7638</f>
        <v>61100 3 1120</v>
      </c>
    </row>
    <row r="7639" customFormat="false" ht="11.25" hidden="false" customHeight="true" outlineLevel="0" collapsed="false">
      <c r="K7639" s="0" t="n">
        <v>2015</v>
      </c>
      <c r="L7639" s="0" t="n">
        <v>431</v>
      </c>
      <c r="M7639" s="0" t="n">
        <v>3</v>
      </c>
      <c r="N7639" s="0" t="n">
        <v>61100</v>
      </c>
      <c r="O7639" s="0" t="n">
        <v>1120</v>
      </c>
      <c r="P7639" s="346" t="n">
        <v>4</v>
      </c>
      <c r="Q7639" s="346" t="str">
        <f aca="false">N7639&amp;" "&amp;O7639</f>
        <v>61100 1120</v>
      </c>
      <c r="R7639" s="346" t="str">
        <f aca="false">N7639&amp;" "&amp;M7639&amp;" "&amp;O7639</f>
        <v>61100 3 1120</v>
      </c>
    </row>
    <row r="7640" customFormat="false" ht="11.25" hidden="false" customHeight="true" outlineLevel="0" collapsed="false">
      <c r="K7640" s="0" t="n">
        <v>2015</v>
      </c>
      <c r="L7640" s="0" t="n">
        <v>431</v>
      </c>
      <c r="M7640" s="0" t="n">
        <v>3</v>
      </c>
      <c r="N7640" s="0" t="n">
        <v>61100</v>
      </c>
      <c r="O7640" s="0" t="n">
        <v>1151</v>
      </c>
      <c r="P7640" s="346" t="n">
        <v>1</v>
      </c>
      <c r="Q7640" s="346" t="str">
        <f aca="false">N7640&amp;" "&amp;O7640</f>
        <v>61100 1151</v>
      </c>
      <c r="R7640" s="346" t="str">
        <f aca="false">N7640&amp;" "&amp;M7640&amp;" "&amp;O7640</f>
        <v>61100 3 1151</v>
      </c>
    </row>
  </sheetData>
  <autoFilter ref="B1:D228"/>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3:J1875"/>
  <sheetViews>
    <sheetView showFormulas="false" showGridLines="true" showRowColHeaders="true" showZeros="true" rightToLeft="false" tabSelected="false" showOutlineSymbols="true" defaultGridColor="true" view="normal" topLeftCell="A238" colorId="64" zoomScale="100" zoomScaleNormal="100" zoomScalePageLayoutView="100" workbookViewId="0">
      <selection pane="topLeft" activeCell="B4" activeCellId="0" sqref="B4"/>
    </sheetView>
  </sheetViews>
  <sheetFormatPr defaultColWidth="14.38671875" defaultRowHeight="11.25" zeroHeight="false" outlineLevelRow="0" outlineLevelCol="0"/>
  <cols>
    <col collapsed="false" customWidth="true" hidden="false" outlineLevel="0" max="1" min="1" style="364" width="12.82"/>
    <col collapsed="false" customWidth="true" hidden="false" outlineLevel="0" max="2" min="2" style="364" width="53.32"/>
    <col collapsed="false" customWidth="true" hidden="false" outlineLevel="0" max="3" min="3" style="364" width="12.82"/>
    <col collapsed="false" customWidth="true" hidden="false" outlineLevel="0" max="4" min="4" style="364" width="66.32"/>
    <col collapsed="false" customWidth="true" hidden="false" outlineLevel="0" max="5" min="5" style="365" width="14.99"/>
    <col collapsed="false" customWidth="true" hidden="false" outlineLevel="0" max="6" min="6" style="364" width="8.5"/>
    <col collapsed="false" customWidth="true" hidden="false" outlineLevel="0" max="7" min="7" style="364" width="9.65"/>
    <col collapsed="false" customWidth="true" hidden="false" outlineLevel="0" max="9" min="8" style="0" width="9.28"/>
    <col collapsed="false" customWidth="true" hidden="false" outlineLevel="0" max="10" min="10" style="366" width="10.33"/>
    <col collapsed="false" customWidth="true" hidden="false" outlineLevel="0" max="64" min="11" style="0" width="9.28"/>
  </cols>
  <sheetData>
    <row r="3" customFormat="false" ht="11.25" hidden="false" customHeight="true" outlineLevel="0" collapsed="false">
      <c r="A3" s="364" t="s">
        <v>677</v>
      </c>
      <c r="B3" s="364" t="s">
        <v>678</v>
      </c>
      <c r="C3" s="364" t="s">
        <v>679</v>
      </c>
      <c r="D3" s="364" t="s">
        <v>680</v>
      </c>
      <c r="E3" s="365" t="s">
        <v>681</v>
      </c>
    </row>
    <row r="4" customFormat="false" ht="12.75" hidden="false" customHeight="true" outlineLevel="0" collapsed="false">
      <c r="A4" s="367" t="s">
        <v>153</v>
      </c>
      <c r="B4" s="367" t="s">
        <v>682</v>
      </c>
      <c r="C4" s="367" t="s">
        <v>683</v>
      </c>
      <c r="D4" s="367" t="s">
        <v>683</v>
      </c>
      <c r="E4" s="367" t="s">
        <v>683</v>
      </c>
    </row>
    <row r="5" customFormat="false" ht="11.25" hidden="false" customHeight="true" outlineLevel="0" collapsed="false">
      <c r="A5" s="0" t="s">
        <v>684</v>
      </c>
      <c r="B5" s="0" t="s">
        <v>685</v>
      </c>
      <c r="C5" s="0" t="s">
        <v>686</v>
      </c>
      <c r="D5" s="0" t="s">
        <v>687</v>
      </c>
      <c r="E5" s="0" t="s">
        <v>688</v>
      </c>
      <c r="F5" s="368" t="s">
        <v>689</v>
      </c>
      <c r="G5" s="369" t="s">
        <v>690</v>
      </c>
      <c r="J5" s="370"/>
    </row>
    <row r="6" customFormat="false" ht="11.25" hidden="false" customHeight="true" outlineLevel="0" collapsed="false">
      <c r="A6" s="0" t="n">
        <v>1</v>
      </c>
      <c r="B6" s="0" t="s">
        <v>158</v>
      </c>
      <c r="C6" s="0" t="n">
        <v>530</v>
      </c>
      <c r="D6" s="0" t="s">
        <v>691</v>
      </c>
      <c r="E6" s="371" t="n">
        <v>48493</v>
      </c>
      <c r="F6" s="372" t="str">
        <f aca="false">TEXT(A6,"000")&amp;" "&amp;TEXT(C6,"0000")</f>
        <v>001 0530</v>
      </c>
      <c r="G6" s="373" t="n">
        <f aca="false">E6</f>
        <v>48493</v>
      </c>
    </row>
    <row r="7" customFormat="false" ht="11.25" hidden="false" customHeight="true" outlineLevel="0" collapsed="false">
      <c r="A7" s="0" t="n">
        <v>1</v>
      </c>
      <c r="B7" s="0" t="s">
        <v>158</v>
      </c>
      <c r="C7" s="0" t="n">
        <v>540</v>
      </c>
      <c r="D7" s="0" t="s">
        <v>692</v>
      </c>
      <c r="E7" s="371" t="n">
        <v>47110</v>
      </c>
      <c r="F7" s="372" t="str">
        <f aca="false">TEXT(A7,"000")&amp;" "&amp;TEXT(C7,"0000")</f>
        <v>001 0540</v>
      </c>
      <c r="G7" s="373" t="n">
        <f aca="false">E7</f>
        <v>47110</v>
      </c>
    </row>
    <row r="8" customFormat="false" ht="11.25" hidden="false" customHeight="true" outlineLevel="0" collapsed="false">
      <c r="A8" s="0" t="n">
        <v>1</v>
      </c>
      <c r="B8" s="0" t="s">
        <v>158</v>
      </c>
      <c r="C8" s="0" t="n">
        <v>580</v>
      </c>
      <c r="D8" s="0" t="s">
        <v>693</v>
      </c>
      <c r="E8" s="371" t="n">
        <v>45838</v>
      </c>
      <c r="F8" s="372" t="str">
        <f aca="false">TEXT(A8,"000")&amp;" "&amp;TEXT(C8,"0000")</f>
        <v>001 0580</v>
      </c>
      <c r="G8" s="373" t="n">
        <f aca="false">E8</f>
        <v>45838</v>
      </c>
    </row>
    <row r="9" customFormat="false" ht="11.25" hidden="false" customHeight="true" outlineLevel="0" collapsed="false">
      <c r="A9" s="0" t="n">
        <v>1</v>
      </c>
      <c r="B9" s="0" t="s">
        <v>158</v>
      </c>
      <c r="C9" s="0" t="n">
        <v>590</v>
      </c>
      <c r="D9" s="0" t="s">
        <v>694</v>
      </c>
      <c r="E9" s="371" t="n">
        <v>43469</v>
      </c>
      <c r="F9" s="372" t="str">
        <f aca="false">TEXT(A9,"000")&amp;" "&amp;TEXT(C9,"0000")</f>
        <v>001 0590</v>
      </c>
      <c r="G9" s="373" t="n">
        <f aca="false">E9</f>
        <v>43469</v>
      </c>
    </row>
    <row r="10" customFormat="false" ht="11.25" hidden="false" customHeight="true" outlineLevel="0" collapsed="false">
      <c r="A10" s="0" t="n">
        <v>1</v>
      </c>
      <c r="B10" s="0" t="s">
        <v>158</v>
      </c>
      <c r="C10" s="0" t="n">
        <v>600</v>
      </c>
      <c r="D10" s="0" t="s">
        <v>695</v>
      </c>
      <c r="E10" s="371" t="n">
        <v>44799</v>
      </c>
      <c r="F10" s="372" t="str">
        <f aca="false">TEXT(A10,"000")&amp;" "&amp;TEXT(C10,"0000")</f>
        <v>001 0600</v>
      </c>
      <c r="G10" s="373" t="n">
        <f aca="false">E10</f>
        <v>44799</v>
      </c>
    </row>
    <row r="11" customFormat="false" ht="11.25" hidden="false" customHeight="true" outlineLevel="0" collapsed="false">
      <c r="A11" s="0" t="n">
        <v>1</v>
      </c>
      <c r="B11" s="0" t="s">
        <v>158</v>
      </c>
      <c r="C11" s="0" t="n">
        <v>70</v>
      </c>
      <c r="D11" s="0" t="s">
        <v>696</v>
      </c>
      <c r="E11" s="371" t="n">
        <v>47793</v>
      </c>
      <c r="F11" s="372" t="str">
        <f aca="false">TEXT(A11,"000")&amp;" "&amp;TEXT(C11,"0000")</f>
        <v>001 0070</v>
      </c>
      <c r="G11" s="373" t="n">
        <f aca="false">E11</f>
        <v>47793</v>
      </c>
    </row>
    <row r="12" customFormat="false" ht="11.25" hidden="false" customHeight="true" outlineLevel="0" collapsed="false">
      <c r="A12" s="0" t="n">
        <v>1</v>
      </c>
      <c r="B12" s="0" t="s">
        <v>158</v>
      </c>
      <c r="C12" s="0" t="n">
        <v>701</v>
      </c>
      <c r="D12" s="0" t="s">
        <v>697</v>
      </c>
      <c r="E12" s="371" t="n">
        <v>43245</v>
      </c>
      <c r="F12" s="372" t="str">
        <f aca="false">TEXT(A12,"000")&amp;" "&amp;TEXT(C12,"0000")</f>
        <v>001 0701</v>
      </c>
      <c r="G12" s="373" t="n">
        <f aca="false">E12</f>
        <v>43245</v>
      </c>
    </row>
    <row r="13" customFormat="false" ht="11.25" hidden="false" customHeight="true" outlineLevel="0" collapsed="false">
      <c r="A13" s="0" t="n">
        <v>1</v>
      </c>
      <c r="B13" s="0" t="s">
        <v>158</v>
      </c>
      <c r="C13" s="0" t="n">
        <v>702</v>
      </c>
      <c r="D13" s="0" t="s">
        <v>698</v>
      </c>
      <c r="E13" s="371" t="n">
        <v>42174</v>
      </c>
      <c r="F13" s="372" t="str">
        <f aca="false">TEXT(A13,"000")&amp;" "&amp;TEXT(C13,"0000")</f>
        <v>001 0702</v>
      </c>
      <c r="G13" s="373" t="n">
        <f aca="false">E13</f>
        <v>42174</v>
      </c>
    </row>
    <row r="14" customFormat="false" ht="11.25" hidden="false" customHeight="true" outlineLevel="0" collapsed="false">
      <c r="A14" s="0" t="n">
        <v>1</v>
      </c>
      <c r="B14" s="0" t="s">
        <v>158</v>
      </c>
      <c r="C14" s="0" t="n">
        <v>703</v>
      </c>
      <c r="D14" s="0" t="s">
        <v>699</v>
      </c>
      <c r="E14" s="371" t="n">
        <v>46226</v>
      </c>
      <c r="F14" s="372" t="str">
        <f aca="false">TEXT(A14,"000")&amp;" "&amp;TEXT(C14,"0000")</f>
        <v>001 0703</v>
      </c>
      <c r="G14" s="373" t="n">
        <f aca="false">E14</f>
        <v>46226</v>
      </c>
    </row>
    <row r="15" customFormat="false" ht="11.25" hidden="false" customHeight="true" outlineLevel="0" collapsed="false">
      <c r="A15" s="0" t="n">
        <v>1</v>
      </c>
      <c r="B15" s="0" t="s">
        <v>158</v>
      </c>
      <c r="C15" s="0" t="n">
        <v>704</v>
      </c>
      <c r="D15" s="0" t="s">
        <v>700</v>
      </c>
      <c r="E15" s="371" t="n">
        <v>45208</v>
      </c>
      <c r="F15" s="372" t="str">
        <f aca="false">TEXT(A15,"000")&amp;" "&amp;TEXT(C15,"0000")</f>
        <v>001 0704</v>
      </c>
      <c r="G15" s="373" t="n">
        <f aca="false">E15</f>
        <v>45208</v>
      </c>
    </row>
    <row r="16" customFormat="false" ht="11.25" hidden="false" customHeight="true" outlineLevel="0" collapsed="false">
      <c r="A16" s="0" t="n">
        <v>1</v>
      </c>
      <c r="B16" s="0" t="s">
        <v>158</v>
      </c>
      <c r="C16" s="0" t="n">
        <v>80</v>
      </c>
      <c r="D16" s="0" t="s">
        <v>701</v>
      </c>
      <c r="E16" s="371" t="n">
        <v>45950</v>
      </c>
      <c r="F16" s="372" t="str">
        <f aca="false">TEXT(A16,"000")&amp;" "&amp;TEXT(C16,"0000")</f>
        <v>001 0080</v>
      </c>
      <c r="G16" s="373" t="n">
        <f aca="false">E16</f>
        <v>45950</v>
      </c>
    </row>
    <row r="17" customFormat="false" ht="11.25" hidden="false" customHeight="true" outlineLevel="0" collapsed="false">
      <c r="A17" s="0" t="n">
        <v>2</v>
      </c>
      <c r="B17" s="0" t="s">
        <v>159</v>
      </c>
      <c r="C17" s="0" t="n">
        <v>10</v>
      </c>
      <c r="D17" s="0" t="s">
        <v>702</v>
      </c>
      <c r="E17" s="371" t="n">
        <v>54912</v>
      </c>
      <c r="F17" s="372" t="str">
        <f aca="false">TEXT(A17,"000")&amp;" "&amp;TEXT(C17,"0000")</f>
        <v>002 0010</v>
      </c>
      <c r="G17" s="373" t="n">
        <f aca="false">E17</f>
        <v>54912</v>
      </c>
    </row>
    <row r="18" customFormat="false" ht="11.25" hidden="false" customHeight="true" outlineLevel="0" collapsed="false">
      <c r="A18" s="0" t="n">
        <v>2</v>
      </c>
      <c r="B18" s="0" t="s">
        <v>159</v>
      </c>
      <c r="C18" s="0" t="n">
        <v>100</v>
      </c>
      <c r="D18" s="0" t="s">
        <v>703</v>
      </c>
      <c r="E18" s="371" t="n">
        <v>58908</v>
      </c>
      <c r="F18" s="372" t="str">
        <f aca="false">TEXT(A18,"000")&amp;" "&amp;TEXT(C18,"0000")</f>
        <v>002 0100</v>
      </c>
      <c r="G18" s="373" t="n">
        <f aca="false">E18</f>
        <v>58908</v>
      </c>
    </row>
    <row r="19" customFormat="false" ht="11.25" hidden="false" customHeight="true" outlineLevel="0" collapsed="false">
      <c r="A19" s="0" t="n">
        <v>2</v>
      </c>
      <c r="B19" s="0" t="s">
        <v>159</v>
      </c>
      <c r="C19" s="0" t="n">
        <v>1051</v>
      </c>
      <c r="D19" s="0" t="s">
        <v>704</v>
      </c>
      <c r="E19" s="371" t="n">
        <v>56700</v>
      </c>
      <c r="F19" s="372" t="str">
        <f aca="false">TEXT(A19,"000")&amp;" "&amp;TEXT(C19,"0000")</f>
        <v>002 1051</v>
      </c>
      <c r="G19" s="373" t="n">
        <f aca="false">E19</f>
        <v>56700</v>
      </c>
    </row>
    <row r="20" customFormat="false" ht="11.25" hidden="false" customHeight="true" outlineLevel="0" collapsed="false">
      <c r="A20" s="0" t="n">
        <v>2</v>
      </c>
      <c r="B20" s="0" t="s">
        <v>159</v>
      </c>
      <c r="C20" s="0" t="n">
        <v>1052</v>
      </c>
      <c r="D20" s="0" t="s">
        <v>705</v>
      </c>
      <c r="E20" s="371" t="n">
        <v>55359</v>
      </c>
      <c r="F20" s="372" t="str">
        <f aca="false">TEXT(A20,"000")&amp;" "&amp;TEXT(C20,"0000")</f>
        <v>002 1052</v>
      </c>
      <c r="G20" s="373" t="n">
        <f aca="false">E20</f>
        <v>55359</v>
      </c>
    </row>
    <row r="21" customFormat="false" ht="11.25" hidden="false" customHeight="true" outlineLevel="0" collapsed="false">
      <c r="A21" s="0" t="n">
        <v>2</v>
      </c>
      <c r="B21" s="0" t="s">
        <v>159</v>
      </c>
      <c r="C21" s="0" t="n">
        <v>1053</v>
      </c>
      <c r="D21" s="0" t="s">
        <v>706</v>
      </c>
      <c r="E21" s="371" t="n">
        <v>56655</v>
      </c>
      <c r="F21" s="372" t="str">
        <f aca="false">TEXT(A21,"000")&amp;" "&amp;TEXT(C21,"0000")</f>
        <v>002 1053</v>
      </c>
      <c r="G21" s="373" t="n">
        <f aca="false">E21</f>
        <v>56655</v>
      </c>
    </row>
    <row r="22" customFormat="false" ht="11.25" hidden="false" customHeight="true" outlineLevel="0" collapsed="false">
      <c r="A22" s="0" t="n">
        <v>2</v>
      </c>
      <c r="B22" s="0" t="s">
        <v>159</v>
      </c>
      <c r="C22" s="0" t="n">
        <v>1060</v>
      </c>
      <c r="D22" s="0" t="s">
        <v>707</v>
      </c>
      <c r="E22" s="371" t="n">
        <v>53491</v>
      </c>
      <c r="F22" s="372" t="str">
        <f aca="false">TEXT(A22,"000")&amp;" "&amp;TEXT(C22,"0000")</f>
        <v>002 1060</v>
      </c>
      <c r="G22" s="373" t="n">
        <f aca="false">E22</f>
        <v>53491</v>
      </c>
    </row>
    <row r="23" customFormat="false" ht="11.25" hidden="false" customHeight="true" outlineLevel="0" collapsed="false">
      <c r="A23" s="0" t="n">
        <v>2</v>
      </c>
      <c r="B23" s="0" t="s">
        <v>159</v>
      </c>
      <c r="C23" s="0" t="n">
        <v>140</v>
      </c>
      <c r="D23" s="0" t="s">
        <v>708</v>
      </c>
      <c r="E23" s="371" t="n">
        <v>57969</v>
      </c>
      <c r="F23" s="372" t="str">
        <f aca="false">TEXT(A23,"000")&amp;" "&amp;TEXT(C23,"0000")</f>
        <v>002 0140</v>
      </c>
      <c r="G23" s="373" t="n">
        <f aca="false">E23</f>
        <v>57969</v>
      </c>
    </row>
    <row r="24" customFormat="false" ht="11.25" hidden="false" customHeight="true" outlineLevel="0" collapsed="false">
      <c r="A24" s="0" t="n">
        <v>2</v>
      </c>
      <c r="B24" s="0" t="s">
        <v>159</v>
      </c>
      <c r="C24" s="0" t="n">
        <v>150</v>
      </c>
      <c r="D24" s="0" t="s">
        <v>709</v>
      </c>
      <c r="E24" s="371" t="n">
        <v>54695</v>
      </c>
      <c r="F24" s="372" t="str">
        <f aca="false">TEXT(A24,"000")&amp;" "&amp;TEXT(C24,"0000")</f>
        <v>002 0150</v>
      </c>
      <c r="G24" s="373" t="n">
        <f aca="false">E24</f>
        <v>54695</v>
      </c>
    </row>
    <row r="25" customFormat="false" ht="11.25" hidden="false" customHeight="true" outlineLevel="0" collapsed="false">
      <c r="A25" s="0" t="n">
        <v>2</v>
      </c>
      <c r="B25" s="0" t="s">
        <v>159</v>
      </c>
      <c r="C25" s="0" t="n">
        <v>160</v>
      </c>
      <c r="D25" s="0" t="s">
        <v>710</v>
      </c>
      <c r="E25" s="371" t="n">
        <v>57665</v>
      </c>
      <c r="F25" s="372" t="str">
        <f aca="false">TEXT(A25,"000")&amp;" "&amp;TEXT(C25,"0000")</f>
        <v>002 0160</v>
      </c>
      <c r="G25" s="373" t="n">
        <f aca="false">E25</f>
        <v>57665</v>
      </c>
    </row>
    <row r="26" customFormat="false" ht="11.25" hidden="false" customHeight="true" outlineLevel="0" collapsed="false">
      <c r="A26" s="0" t="n">
        <v>2</v>
      </c>
      <c r="B26" s="0" t="s">
        <v>159</v>
      </c>
      <c r="C26" s="0" t="n">
        <v>20</v>
      </c>
      <c r="D26" s="0" t="s">
        <v>711</v>
      </c>
      <c r="E26" s="371" t="n">
        <v>54286</v>
      </c>
      <c r="F26" s="372" t="str">
        <f aca="false">TEXT(A26,"000")&amp;" "&amp;TEXT(C26,"0000")</f>
        <v>002 0020</v>
      </c>
      <c r="G26" s="373" t="n">
        <f aca="false">E26</f>
        <v>54286</v>
      </c>
    </row>
    <row r="27" customFormat="false" ht="11.25" hidden="false" customHeight="true" outlineLevel="0" collapsed="false">
      <c r="A27" s="0" t="n">
        <v>2</v>
      </c>
      <c r="B27" s="0" t="s">
        <v>159</v>
      </c>
      <c r="C27" s="0" t="n">
        <v>240</v>
      </c>
      <c r="D27" s="0" t="s">
        <v>712</v>
      </c>
      <c r="E27" s="371" t="n">
        <v>56323</v>
      </c>
      <c r="F27" s="372" t="str">
        <f aca="false">TEXT(A27,"000")&amp;" "&amp;TEXT(C27,"0000")</f>
        <v>002 0240</v>
      </c>
      <c r="G27" s="373" t="n">
        <f aca="false">E27</f>
        <v>56323</v>
      </c>
    </row>
    <row r="28" customFormat="false" ht="11.25" hidden="false" customHeight="true" outlineLevel="0" collapsed="false">
      <c r="A28" s="0" t="n">
        <v>2</v>
      </c>
      <c r="B28" s="0" t="s">
        <v>159</v>
      </c>
      <c r="C28" s="0" t="n">
        <v>250</v>
      </c>
      <c r="D28" s="0" t="s">
        <v>713</v>
      </c>
      <c r="E28" s="371" t="n">
        <v>58976</v>
      </c>
      <c r="F28" s="372" t="str">
        <f aca="false">TEXT(A28,"000")&amp;" "&amp;TEXT(C28,"0000")</f>
        <v>002 0250</v>
      </c>
      <c r="G28" s="373" t="n">
        <f aca="false">E28</f>
        <v>58976</v>
      </c>
    </row>
    <row r="29" customFormat="false" ht="11.25" hidden="false" customHeight="true" outlineLevel="0" collapsed="false">
      <c r="A29" s="0" t="n">
        <v>2</v>
      </c>
      <c r="B29" s="0" t="s">
        <v>159</v>
      </c>
      <c r="C29" s="0" t="n">
        <v>30</v>
      </c>
      <c r="D29" s="0" t="s">
        <v>714</v>
      </c>
      <c r="E29" s="371" t="n">
        <v>55155</v>
      </c>
      <c r="F29" s="372" t="str">
        <f aca="false">TEXT(A29,"000")&amp;" "&amp;TEXT(C29,"0000")</f>
        <v>002 0030</v>
      </c>
      <c r="G29" s="373" t="n">
        <f aca="false">E29</f>
        <v>55155</v>
      </c>
    </row>
    <row r="30" customFormat="false" ht="11.25" hidden="false" customHeight="true" outlineLevel="0" collapsed="false">
      <c r="A30" s="0" t="n">
        <v>2</v>
      </c>
      <c r="B30" s="0" t="s">
        <v>159</v>
      </c>
      <c r="C30" s="0" t="n">
        <v>340</v>
      </c>
      <c r="D30" s="0" t="s">
        <v>715</v>
      </c>
      <c r="E30" s="371" t="n">
        <v>55968</v>
      </c>
      <c r="F30" s="372" t="str">
        <f aca="false">TEXT(A30,"000")&amp;" "&amp;TEXT(C30,"0000")</f>
        <v>002 0340</v>
      </c>
      <c r="G30" s="373" t="n">
        <f aca="false">E30</f>
        <v>55968</v>
      </c>
    </row>
    <row r="31" customFormat="false" ht="11.25" hidden="false" customHeight="true" outlineLevel="0" collapsed="false">
      <c r="A31" s="0" t="n">
        <v>2</v>
      </c>
      <c r="B31" s="0" t="s">
        <v>159</v>
      </c>
      <c r="C31" s="0" t="n">
        <v>40</v>
      </c>
      <c r="D31" s="0" t="s">
        <v>716</v>
      </c>
      <c r="E31" s="371" t="n">
        <v>54622</v>
      </c>
      <c r="F31" s="372" t="str">
        <f aca="false">TEXT(A31,"000")&amp;" "&amp;TEXT(C31,"0000")</f>
        <v>002 0040</v>
      </c>
      <c r="G31" s="373" t="n">
        <f aca="false">E31</f>
        <v>54622</v>
      </c>
    </row>
    <row r="32" customFormat="false" ht="11.25" hidden="false" customHeight="true" outlineLevel="0" collapsed="false">
      <c r="A32" s="0" t="n">
        <v>2</v>
      </c>
      <c r="B32" s="0" t="s">
        <v>159</v>
      </c>
      <c r="C32" s="0" t="n">
        <v>540</v>
      </c>
      <c r="D32" s="0" t="s">
        <v>717</v>
      </c>
      <c r="E32" s="371" t="n">
        <v>58669</v>
      </c>
      <c r="F32" s="372" t="str">
        <f aca="false">TEXT(A32,"000")&amp;" "&amp;TEXT(C32,"0000")</f>
        <v>002 0540</v>
      </c>
      <c r="G32" s="373" t="n">
        <f aca="false">E32</f>
        <v>58669</v>
      </c>
    </row>
    <row r="33" customFormat="false" ht="11.25" hidden="false" customHeight="true" outlineLevel="0" collapsed="false">
      <c r="A33" s="0" t="n">
        <v>2</v>
      </c>
      <c r="B33" s="0" t="s">
        <v>159</v>
      </c>
      <c r="C33" s="0" t="n">
        <v>69</v>
      </c>
      <c r="D33" s="0" t="s">
        <v>718</v>
      </c>
      <c r="E33" s="371" t="n">
        <v>55170</v>
      </c>
      <c r="F33" s="372" t="str">
        <f aca="false">TEXT(A33,"000")&amp;" "&amp;TEXT(C33,"0000")</f>
        <v>002 0069</v>
      </c>
      <c r="G33" s="373" t="n">
        <f aca="false">E33</f>
        <v>55170</v>
      </c>
    </row>
    <row r="34" customFormat="false" ht="11.25" hidden="false" customHeight="true" outlineLevel="0" collapsed="false">
      <c r="A34" s="0" t="n">
        <v>2</v>
      </c>
      <c r="B34" s="0" t="s">
        <v>159</v>
      </c>
      <c r="C34" s="0" t="n">
        <v>880</v>
      </c>
      <c r="D34" s="0" t="s">
        <v>719</v>
      </c>
      <c r="E34" s="371" t="n">
        <v>55420</v>
      </c>
      <c r="F34" s="372" t="str">
        <f aca="false">TEXT(A34,"000")&amp;" "&amp;TEXT(C34,"0000")</f>
        <v>002 0880</v>
      </c>
      <c r="G34" s="373" t="n">
        <f aca="false">E34</f>
        <v>55420</v>
      </c>
    </row>
    <row r="35" customFormat="false" ht="11.25" hidden="false" customHeight="true" outlineLevel="0" collapsed="false">
      <c r="A35" s="0" t="n">
        <v>2</v>
      </c>
      <c r="B35" s="0" t="s">
        <v>159</v>
      </c>
      <c r="C35" s="0" t="n">
        <v>890</v>
      </c>
      <c r="D35" s="0" t="s">
        <v>720</v>
      </c>
      <c r="E35" s="371" t="n">
        <v>60287</v>
      </c>
      <c r="F35" s="372" t="str">
        <f aca="false">TEXT(A35,"000")&amp;" "&amp;TEXT(C35,"0000")</f>
        <v>002 0890</v>
      </c>
      <c r="G35" s="373" t="n">
        <f aca="false">E35</f>
        <v>60287</v>
      </c>
    </row>
    <row r="36" customFormat="false" ht="11.25" hidden="false" customHeight="true" outlineLevel="0" collapsed="false">
      <c r="A36" s="0" t="n">
        <v>2</v>
      </c>
      <c r="B36" s="0" t="s">
        <v>159</v>
      </c>
      <c r="C36" s="0" t="n">
        <v>900</v>
      </c>
      <c r="D36" s="0" t="s">
        <v>721</v>
      </c>
      <c r="E36" s="371" t="n">
        <v>53771</v>
      </c>
      <c r="F36" s="372" t="str">
        <f aca="false">TEXT(A36,"000")&amp;" "&amp;TEXT(C36,"0000")</f>
        <v>002 0900</v>
      </c>
      <c r="G36" s="373" t="n">
        <f aca="false">E36</f>
        <v>53771</v>
      </c>
    </row>
    <row r="37" customFormat="false" ht="11.25" hidden="false" customHeight="true" outlineLevel="0" collapsed="false">
      <c r="A37" s="0" t="n">
        <v>2</v>
      </c>
      <c r="B37" s="0" t="s">
        <v>159</v>
      </c>
      <c r="C37" s="0" t="n">
        <v>910</v>
      </c>
      <c r="D37" s="0" t="s">
        <v>722</v>
      </c>
      <c r="E37" s="371" t="n">
        <v>55579</v>
      </c>
      <c r="F37" s="372" t="str">
        <f aca="false">TEXT(A37,"000")&amp;" "&amp;TEXT(C37,"0000")</f>
        <v>002 0910</v>
      </c>
      <c r="G37" s="373" t="n">
        <f aca="false">E37</f>
        <v>55579</v>
      </c>
    </row>
    <row r="38" customFormat="false" ht="11.25" hidden="false" customHeight="true" outlineLevel="0" collapsed="false">
      <c r="A38" s="0" t="n">
        <v>2</v>
      </c>
      <c r="B38" s="0" t="s">
        <v>159</v>
      </c>
      <c r="C38" s="0" t="n">
        <v>920</v>
      </c>
      <c r="D38" s="0" t="s">
        <v>723</v>
      </c>
      <c r="E38" s="371" t="n">
        <v>57303</v>
      </c>
      <c r="F38" s="372" t="str">
        <f aca="false">TEXT(A38,"000")&amp;" "&amp;TEXT(C38,"0000")</f>
        <v>002 0920</v>
      </c>
      <c r="G38" s="373" t="n">
        <f aca="false">E38</f>
        <v>57303</v>
      </c>
    </row>
    <row r="39" customFormat="false" ht="11.25" hidden="false" customHeight="true" outlineLevel="0" collapsed="false">
      <c r="A39" s="0" t="n">
        <v>2</v>
      </c>
      <c r="B39" s="0" t="s">
        <v>159</v>
      </c>
      <c r="C39" s="0" t="n">
        <v>930</v>
      </c>
      <c r="D39" s="0" t="s">
        <v>724</v>
      </c>
      <c r="E39" s="371" t="n">
        <v>55641</v>
      </c>
      <c r="F39" s="372" t="str">
        <f aca="false">TEXT(A39,"000")&amp;" "&amp;TEXT(C39,"0000")</f>
        <v>002 0930</v>
      </c>
      <c r="G39" s="373" t="n">
        <f aca="false">E39</f>
        <v>55641</v>
      </c>
    </row>
    <row r="40" customFormat="false" ht="11.25" hidden="false" customHeight="true" outlineLevel="0" collapsed="false">
      <c r="A40" s="0" t="n">
        <v>2</v>
      </c>
      <c r="B40" s="0" t="s">
        <v>159</v>
      </c>
      <c r="C40" s="0" t="n">
        <v>941</v>
      </c>
      <c r="D40" s="0" t="s">
        <v>725</v>
      </c>
      <c r="E40" s="371" t="n">
        <v>55644</v>
      </c>
      <c r="F40" s="372" t="str">
        <f aca="false">TEXT(A40,"000")&amp;" "&amp;TEXT(C40,"0000")</f>
        <v>002 0941</v>
      </c>
      <c r="G40" s="373" t="n">
        <f aca="false">E40</f>
        <v>55644</v>
      </c>
    </row>
    <row r="41" customFormat="false" ht="11.25" hidden="false" customHeight="true" outlineLevel="0" collapsed="false">
      <c r="A41" s="0" t="n">
        <v>2</v>
      </c>
      <c r="B41" s="0" t="s">
        <v>159</v>
      </c>
      <c r="C41" s="0" t="n">
        <v>942</v>
      </c>
      <c r="D41" s="0" t="s">
        <v>726</v>
      </c>
      <c r="E41" s="371" t="n">
        <v>56234</v>
      </c>
      <c r="F41" s="372" t="str">
        <f aca="false">TEXT(A41,"000")&amp;" "&amp;TEXT(C41,"0000")</f>
        <v>002 0942</v>
      </c>
      <c r="G41" s="373" t="n">
        <f aca="false">E41</f>
        <v>56234</v>
      </c>
    </row>
    <row r="42" customFormat="false" ht="11.25" hidden="false" customHeight="true" outlineLevel="0" collapsed="false">
      <c r="A42" s="0" t="n">
        <v>2</v>
      </c>
      <c r="B42" s="0" t="s">
        <v>159</v>
      </c>
      <c r="C42" s="0" t="n">
        <v>950</v>
      </c>
      <c r="D42" s="0" t="s">
        <v>727</v>
      </c>
      <c r="E42" s="371" t="n">
        <v>54300</v>
      </c>
      <c r="F42" s="372" t="str">
        <f aca="false">TEXT(A42,"000")&amp;" "&amp;TEXT(C42,"0000")</f>
        <v>002 0950</v>
      </c>
      <c r="G42" s="373" t="n">
        <f aca="false">E42</f>
        <v>54300</v>
      </c>
    </row>
    <row r="43" customFormat="false" ht="11.25" hidden="false" customHeight="true" outlineLevel="0" collapsed="false">
      <c r="A43" s="0" t="n">
        <v>3</v>
      </c>
      <c r="B43" s="0" t="s">
        <v>160</v>
      </c>
      <c r="C43" s="0" t="n">
        <v>1040</v>
      </c>
      <c r="D43" s="0" t="s">
        <v>728</v>
      </c>
      <c r="E43" s="371" t="n">
        <v>47305</v>
      </c>
      <c r="F43" s="372" t="str">
        <f aca="false">TEXT(A43,"000")&amp;" "&amp;TEXT(C43,"0000")</f>
        <v>003 1040</v>
      </c>
      <c r="G43" s="373" t="n">
        <f aca="false">E43</f>
        <v>47305</v>
      </c>
    </row>
    <row r="44" customFormat="false" ht="11.25" hidden="false" customHeight="true" outlineLevel="0" collapsed="false">
      <c r="A44" s="0" t="n">
        <v>3</v>
      </c>
      <c r="B44" s="0" t="s">
        <v>160</v>
      </c>
      <c r="C44" s="0" t="n">
        <v>1041</v>
      </c>
      <c r="D44" s="0" t="s">
        <v>729</v>
      </c>
      <c r="E44" s="371" t="n">
        <v>48710</v>
      </c>
      <c r="F44" s="372" t="str">
        <f aca="false">TEXT(A44,"000")&amp;" "&amp;TEXT(C44,"0000")</f>
        <v>003 1041</v>
      </c>
      <c r="G44" s="373" t="n">
        <f aca="false">E44</f>
        <v>48710</v>
      </c>
    </row>
    <row r="45" customFormat="false" ht="11.25" hidden="false" customHeight="true" outlineLevel="0" collapsed="false">
      <c r="A45" s="0" t="n">
        <v>3</v>
      </c>
      <c r="B45" s="0" t="s">
        <v>160</v>
      </c>
      <c r="C45" s="0" t="n">
        <v>110</v>
      </c>
      <c r="D45" s="0" t="s">
        <v>730</v>
      </c>
      <c r="E45" s="371" t="n">
        <v>50696</v>
      </c>
      <c r="F45" s="372" t="str">
        <f aca="false">TEXT(A45,"000")&amp;" "&amp;TEXT(C45,"0000")</f>
        <v>003 0110</v>
      </c>
      <c r="G45" s="373" t="n">
        <f aca="false">E45</f>
        <v>50696</v>
      </c>
    </row>
    <row r="46" customFormat="false" ht="11.25" hidden="false" customHeight="true" outlineLevel="0" collapsed="false">
      <c r="A46" s="0" t="n">
        <v>3</v>
      </c>
      <c r="B46" s="0" t="s">
        <v>160</v>
      </c>
      <c r="C46" s="0" t="n">
        <v>310</v>
      </c>
      <c r="D46" s="0" t="s">
        <v>731</v>
      </c>
      <c r="E46" s="371" t="n">
        <v>45326</v>
      </c>
      <c r="F46" s="372" t="str">
        <f aca="false">TEXT(A46,"000")&amp;" "&amp;TEXT(C46,"0000")</f>
        <v>003 0310</v>
      </c>
      <c r="G46" s="373" t="n">
        <f aca="false">E46</f>
        <v>45326</v>
      </c>
    </row>
    <row r="47" customFormat="false" ht="11.25" hidden="false" customHeight="true" outlineLevel="0" collapsed="false">
      <c r="A47" s="0" t="n">
        <v>3</v>
      </c>
      <c r="B47" s="0" t="s">
        <v>160</v>
      </c>
      <c r="C47" s="0" t="n">
        <v>90</v>
      </c>
      <c r="D47" s="0" t="s">
        <v>732</v>
      </c>
      <c r="E47" s="371" t="n">
        <v>46021</v>
      </c>
      <c r="F47" s="372" t="str">
        <f aca="false">TEXT(A47,"000")&amp;" "&amp;TEXT(C47,"0000")</f>
        <v>003 0090</v>
      </c>
      <c r="G47" s="373" t="n">
        <f aca="false">E47</f>
        <v>46021</v>
      </c>
    </row>
    <row r="48" customFormat="false" ht="11.25" hidden="false" customHeight="true" outlineLevel="0" collapsed="false">
      <c r="A48" s="0" t="n">
        <v>4</v>
      </c>
      <c r="B48" s="0" t="s">
        <v>161</v>
      </c>
      <c r="C48" s="0" t="n">
        <v>10</v>
      </c>
      <c r="D48" s="0" t="s">
        <v>733</v>
      </c>
      <c r="E48" s="371" t="n">
        <v>49730</v>
      </c>
      <c r="F48" s="372" t="str">
        <f aca="false">TEXT(A48,"000")&amp;" "&amp;TEXT(C48,"0000")</f>
        <v>004 0010</v>
      </c>
      <c r="G48" s="373" t="n">
        <f aca="false">E48</f>
        <v>49730</v>
      </c>
    </row>
    <row r="49" customFormat="false" ht="11.25" hidden="false" customHeight="true" outlineLevel="0" collapsed="false">
      <c r="A49" s="0" t="n">
        <v>4</v>
      </c>
      <c r="B49" s="0" t="s">
        <v>161</v>
      </c>
      <c r="C49" s="0" t="n">
        <v>210</v>
      </c>
      <c r="D49" s="0" t="s">
        <v>734</v>
      </c>
      <c r="E49" s="371" t="n">
        <v>47564</v>
      </c>
      <c r="F49" s="372" t="str">
        <f aca="false">TEXT(A49,"000")&amp;" "&amp;TEXT(C49,"0000")</f>
        <v>004 0210</v>
      </c>
      <c r="G49" s="373" t="n">
        <f aca="false">E49</f>
        <v>47564</v>
      </c>
    </row>
    <row r="50" customFormat="false" ht="11.25" hidden="false" customHeight="true" outlineLevel="0" collapsed="false">
      <c r="A50" s="0" t="n">
        <v>4</v>
      </c>
      <c r="B50" s="0" t="s">
        <v>161</v>
      </c>
      <c r="C50" s="0" t="n">
        <v>220</v>
      </c>
      <c r="D50" s="0" t="s">
        <v>735</v>
      </c>
      <c r="E50" s="371" t="n">
        <v>49214</v>
      </c>
      <c r="F50" s="372" t="str">
        <f aca="false">TEXT(A50,"000")&amp;" "&amp;TEXT(C50,"0000")</f>
        <v>004 0220</v>
      </c>
      <c r="G50" s="373" t="n">
        <f aca="false">E50</f>
        <v>49214</v>
      </c>
    </row>
    <row r="51" customFormat="false" ht="11.25" hidden="false" customHeight="true" outlineLevel="0" collapsed="false">
      <c r="A51" s="0" t="n">
        <v>5</v>
      </c>
      <c r="B51" s="0" t="s">
        <v>162</v>
      </c>
      <c r="C51" s="0" t="n">
        <v>20</v>
      </c>
      <c r="D51" s="0" t="s">
        <v>736</v>
      </c>
      <c r="E51" s="371" t="n">
        <v>46713.81</v>
      </c>
      <c r="F51" s="372" t="str">
        <f aca="false">TEXT(A51,"000")&amp;" "&amp;TEXT(C51,"0000")</f>
        <v>005 0020</v>
      </c>
      <c r="G51" s="373" t="n">
        <f aca="false">E51</f>
        <v>46713.81</v>
      </c>
    </row>
    <row r="52" customFormat="false" ht="11.25" hidden="false" customHeight="true" outlineLevel="0" collapsed="false">
      <c r="A52" s="0" t="n">
        <v>5</v>
      </c>
      <c r="B52" s="0" t="s">
        <v>162</v>
      </c>
      <c r="C52" s="0" t="n">
        <v>240</v>
      </c>
      <c r="D52" s="0" t="s">
        <v>737</v>
      </c>
      <c r="E52" s="371" t="n">
        <v>33160.45</v>
      </c>
      <c r="F52" s="372" t="str">
        <f aca="false">TEXT(A52,"000")&amp;" "&amp;TEXT(C52,"0000")</f>
        <v>005 0240</v>
      </c>
      <c r="G52" s="373" t="n">
        <f aca="false">E52</f>
        <v>33160.45</v>
      </c>
    </row>
    <row r="53" customFormat="false" ht="11.25" hidden="false" customHeight="true" outlineLevel="0" collapsed="false">
      <c r="A53" s="0" t="n">
        <v>5</v>
      </c>
      <c r="B53" s="0" t="s">
        <v>162</v>
      </c>
      <c r="C53" s="0" t="n">
        <v>500</v>
      </c>
      <c r="D53" s="0" t="s">
        <v>738</v>
      </c>
      <c r="E53" s="371" t="n">
        <v>43133.86</v>
      </c>
      <c r="F53" s="372" t="str">
        <f aca="false">TEXT(A53,"000")&amp;" "&amp;TEXT(C53,"0000")</f>
        <v>005 0500</v>
      </c>
      <c r="G53" s="373" t="n">
        <f aca="false">E53</f>
        <v>43133.86</v>
      </c>
    </row>
    <row r="54" customFormat="false" ht="11.25" hidden="false" customHeight="true" outlineLevel="0" collapsed="false">
      <c r="A54" s="0" t="n">
        <v>5</v>
      </c>
      <c r="B54" s="0" t="s">
        <v>162</v>
      </c>
      <c r="C54" s="0" t="n">
        <v>670</v>
      </c>
      <c r="D54" s="0" t="s">
        <v>739</v>
      </c>
      <c r="E54" s="371" t="n">
        <v>40623.58</v>
      </c>
      <c r="F54" s="372" t="str">
        <f aca="false">TEXT(A54,"000")&amp;" "&amp;TEXT(C54,"0000")</f>
        <v>005 0670</v>
      </c>
      <c r="G54" s="373" t="n">
        <f aca="false">E54</f>
        <v>40623.58</v>
      </c>
    </row>
    <row r="55" customFormat="false" ht="11.25" hidden="false" customHeight="true" outlineLevel="0" collapsed="false">
      <c r="A55" s="0" t="n">
        <v>5</v>
      </c>
      <c r="B55" s="0" t="s">
        <v>162</v>
      </c>
      <c r="C55" s="0" t="n">
        <v>740</v>
      </c>
      <c r="D55" s="0" t="s">
        <v>740</v>
      </c>
      <c r="E55" s="371" t="n">
        <v>42251.19</v>
      </c>
      <c r="F55" s="372" t="str">
        <f aca="false">TEXT(A55,"000")&amp;" "&amp;TEXT(C55,"0000")</f>
        <v>005 0740</v>
      </c>
      <c r="G55" s="373" t="n">
        <f aca="false">E55</f>
        <v>42251.19</v>
      </c>
    </row>
    <row r="56" customFormat="false" ht="11.25" hidden="false" customHeight="true" outlineLevel="0" collapsed="false">
      <c r="A56" s="0" t="n">
        <v>5</v>
      </c>
      <c r="B56" s="0" t="s">
        <v>162</v>
      </c>
      <c r="C56" s="0" t="n">
        <v>750</v>
      </c>
      <c r="D56" s="0" t="s">
        <v>741</v>
      </c>
      <c r="E56" s="371" t="n">
        <v>46313.56</v>
      </c>
      <c r="F56" s="372" t="str">
        <f aca="false">TEXT(A56,"000")&amp;" "&amp;TEXT(C56,"0000")</f>
        <v>005 0750</v>
      </c>
      <c r="G56" s="373" t="n">
        <f aca="false">E56</f>
        <v>46313.56</v>
      </c>
    </row>
    <row r="57" customFormat="false" ht="11.25" hidden="false" customHeight="true" outlineLevel="0" collapsed="false">
      <c r="A57" s="0" t="n">
        <v>5</v>
      </c>
      <c r="B57" s="0" t="s">
        <v>162</v>
      </c>
      <c r="C57" s="0" t="n">
        <v>760</v>
      </c>
      <c r="D57" s="0" t="s">
        <v>742</v>
      </c>
      <c r="E57" s="371" t="n">
        <v>42090.42</v>
      </c>
      <c r="F57" s="372" t="str">
        <f aca="false">TEXT(A57,"000")&amp;" "&amp;TEXT(C57,"0000")</f>
        <v>005 0760</v>
      </c>
      <c r="G57" s="373" t="n">
        <f aca="false">E57</f>
        <v>42090.42</v>
      </c>
    </row>
    <row r="58" customFormat="false" ht="11.25" hidden="false" customHeight="true" outlineLevel="0" collapsed="false">
      <c r="A58" s="0" t="n">
        <v>5</v>
      </c>
      <c r="B58" s="0" t="s">
        <v>162</v>
      </c>
      <c r="C58" s="0" t="n">
        <v>770</v>
      </c>
      <c r="D58" s="0" t="s">
        <v>743</v>
      </c>
      <c r="E58" s="371" t="n">
        <v>43536.22</v>
      </c>
      <c r="F58" s="372" t="str">
        <f aca="false">TEXT(A58,"000")&amp;" "&amp;TEXT(C58,"0000")</f>
        <v>005 0770</v>
      </c>
      <c r="G58" s="373" t="n">
        <f aca="false">E58</f>
        <v>43536.22</v>
      </c>
    </row>
    <row r="59" customFormat="false" ht="11.25" hidden="false" customHeight="true" outlineLevel="0" collapsed="false">
      <c r="A59" s="0" t="n">
        <v>5</v>
      </c>
      <c r="B59" s="0" t="s">
        <v>162</v>
      </c>
      <c r="C59" s="0" t="n">
        <v>780</v>
      </c>
      <c r="D59" s="0" t="s">
        <v>744</v>
      </c>
      <c r="E59" s="371" t="n">
        <v>44523.91</v>
      </c>
      <c r="F59" s="372" t="str">
        <f aca="false">TEXT(A59,"000")&amp;" "&amp;TEXT(C59,"0000")</f>
        <v>005 0780</v>
      </c>
      <c r="G59" s="373" t="n">
        <f aca="false">E59</f>
        <v>44523.91</v>
      </c>
    </row>
    <row r="60" customFormat="false" ht="11.25" hidden="false" customHeight="true" outlineLevel="0" collapsed="false">
      <c r="A60" s="0" t="n">
        <v>5</v>
      </c>
      <c r="B60" s="0" t="s">
        <v>162</v>
      </c>
      <c r="C60" s="0" t="n">
        <v>790</v>
      </c>
      <c r="D60" s="0" t="s">
        <v>745</v>
      </c>
      <c r="E60" s="371" t="n">
        <v>43117.06</v>
      </c>
      <c r="F60" s="372" t="str">
        <f aca="false">TEXT(A60,"000")&amp;" "&amp;TEXT(C60,"0000")</f>
        <v>005 0790</v>
      </c>
      <c r="G60" s="373" t="n">
        <f aca="false">E60</f>
        <v>43117.06</v>
      </c>
    </row>
    <row r="61" customFormat="false" ht="11.25" hidden="false" customHeight="true" outlineLevel="0" collapsed="false">
      <c r="A61" s="0" t="n">
        <v>6</v>
      </c>
      <c r="B61" s="0" t="s">
        <v>163</v>
      </c>
      <c r="C61" s="0" t="n">
        <v>110</v>
      </c>
      <c r="D61" s="0" t="s">
        <v>746</v>
      </c>
      <c r="E61" s="371" t="n">
        <v>44765</v>
      </c>
      <c r="F61" s="372" t="str">
        <f aca="false">TEXT(A61,"000")&amp;" "&amp;TEXT(C61,"0000")</f>
        <v>006 0110</v>
      </c>
      <c r="G61" s="373" t="n">
        <f aca="false">E61</f>
        <v>44765</v>
      </c>
    </row>
    <row r="62" customFormat="false" ht="11.25" hidden="false" customHeight="true" outlineLevel="0" collapsed="false">
      <c r="A62" s="0" t="n">
        <v>6</v>
      </c>
      <c r="B62" s="0" t="s">
        <v>163</v>
      </c>
      <c r="C62" s="0" t="n">
        <v>160</v>
      </c>
      <c r="D62" s="0" t="s">
        <v>747</v>
      </c>
      <c r="E62" s="371" t="n">
        <v>42751</v>
      </c>
      <c r="F62" s="372" t="str">
        <f aca="false">TEXT(A62,"000")&amp;" "&amp;TEXT(C62,"0000")</f>
        <v>006 0160</v>
      </c>
      <c r="G62" s="373" t="n">
        <f aca="false">E62</f>
        <v>42751</v>
      </c>
    </row>
    <row r="63" customFormat="false" ht="11.25" hidden="false" customHeight="true" outlineLevel="0" collapsed="false">
      <c r="A63" s="0" t="n">
        <v>6</v>
      </c>
      <c r="B63" s="0" t="s">
        <v>163</v>
      </c>
      <c r="C63" s="0" t="n">
        <v>250</v>
      </c>
      <c r="D63" s="0" t="s">
        <v>748</v>
      </c>
      <c r="E63" s="371" t="n">
        <v>43076</v>
      </c>
      <c r="F63" s="372" t="str">
        <f aca="false">TEXT(A63,"000")&amp;" "&amp;TEXT(C63,"0000")</f>
        <v>006 0250</v>
      </c>
      <c r="G63" s="373" t="n">
        <f aca="false">E63</f>
        <v>43076</v>
      </c>
    </row>
    <row r="64" customFormat="false" ht="11.25" hidden="false" customHeight="true" outlineLevel="0" collapsed="false">
      <c r="A64" s="0" t="n">
        <v>6</v>
      </c>
      <c r="B64" s="0" t="s">
        <v>163</v>
      </c>
      <c r="C64" s="0" t="n">
        <v>260</v>
      </c>
      <c r="D64" s="0" t="s">
        <v>749</v>
      </c>
      <c r="E64" s="371" t="n">
        <v>42258</v>
      </c>
      <c r="F64" s="372" t="str">
        <f aca="false">TEXT(A64,"000")&amp;" "&amp;TEXT(C64,"0000")</f>
        <v>006 0260</v>
      </c>
      <c r="G64" s="373" t="n">
        <f aca="false">E64</f>
        <v>42258</v>
      </c>
    </row>
    <row r="65" customFormat="false" ht="11.25" hidden="false" customHeight="true" outlineLevel="0" collapsed="false">
      <c r="A65" s="0" t="n">
        <v>7</v>
      </c>
      <c r="B65" s="0" t="s">
        <v>164</v>
      </c>
      <c r="C65" s="0" t="n">
        <v>100</v>
      </c>
      <c r="D65" s="0" t="s">
        <v>750</v>
      </c>
      <c r="E65" s="371" t="n">
        <v>73644</v>
      </c>
      <c r="F65" s="372" t="str">
        <f aca="false">TEXT(A65,"000")&amp;" "&amp;TEXT(C65,"0000")</f>
        <v>007 0100</v>
      </c>
      <c r="G65" s="373" t="n">
        <f aca="false">E65</f>
        <v>73644</v>
      </c>
    </row>
    <row r="66" customFormat="false" ht="11.25" hidden="false" customHeight="true" outlineLevel="0" collapsed="false">
      <c r="A66" s="0" t="n">
        <v>7</v>
      </c>
      <c r="B66" s="0" t="s">
        <v>164</v>
      </c>
      <c r="C66" s="0" t="n">
        <v>111</v>
      </c>
      <c r="D66" s="0" t="s">
        <v>751</v>
      </c>
      <c r="E66" s="371" t="n">
        <v>75643</v>
      </c>
      <c r="F66" s="372" t="str">
        <f aca="false">TEXT(A66,"000")&amp;" "&amp;TEXT(C66,"0000")</f>
        <v>007 0111</v>
      </c>
      <c r="G66" s="373" t="n">
        <f aca="false">E66</f>
        <v>75643</v>
      </c>
    </row>
    <row r="67" customFormat="false" ht="11.25" hidden="false" customHeight="true" outlineLevel="0" collapsed="false">
      <c r="A67" s="0" t="n">
        <v>7</v>
      </c>
      <c r="B67" s="0" t="s">
        <v>164</v>
      </c>
      <c r="C67" s="0" t="n">
        <v>150</v>
      </c>
      <c r="D67" s="0" t="s">
        <v>752</v>
      </c>
      <c r="E67" s="371" t="n">
        <v>76457</v>
      </c>
      <c r="F67" s="372" t="str">
        <f aca="false">TEXT(A67,"000")&amp;" "&amp;TEXT(C67,"0000")</f>
        <v>007 0150</v>
      </c>
      <c r="G67" s="373" t="n">
        <f aca="false">E67</f>
        <v>76457</v>
      </c>
    </row>
    <row r="68" customFormat="false" ht="11.25" hidden="false" customHeight="true" outlineLevel="0" collapsed="false">
      <c r="A68" s="0" t="n">
        <v>7</v>
      </c>
      <c r="B68" s="0" t="s">
        <v>164</v>
      </c>
      <c r="C68" s="0" t="n">
        <v>160</v>
      </c>
      <c r="D68" s="0" t="s">
        <v>753</v>
      </c>
      <c r="E68" s="371" t="n">
        <v>68878</v>
      </c>
      <c r="F68" s="372" t="str">
        <f aca="false">TEXT(A68,"000")&amp;" "&amp;TEXT(C68,"0000")</f>
        <v>007 0160</v>
      </c>
      <c r="G68" s="373" t="n">
        <f aca="false">E68</f>
        <v>68878</v>
      </c>
    </row>
    <row r="69" customFormat="false" ht="11.25" hidden="false" customHeight="true" outlineLevel="0" collapsed="false">
      <c r="A69" s="0" t="n">
        <v>7</v>
      </c>
      <c r="B69" s="0" t="s">
        <v>164</v>
      </c>
      <c r="C69" s="0" t="n">
        <v>180</v>
      </c>
      <c r="D69" s="0" t="s">
        <v>754</v>
      </c>
      <c r="E69" s="371" t="n">
        <v>77858</v>
      </c>
      <c r="F69" s="372" t="str">
        <f aca="false">TEXT(A69,"000")&amp;" "&amp;TEXT(C69,"0000")</f>
        <v>007 0180</v>
      </c>
      <c r="G69" s="373" t="n">
        <f aca="false">E69</f>
        <v>77858</v>
      </c>
    </row>
    <row r="70" customFormat="false" ht="11.25" hidden="false" customHeight="true" outlineLevel="0" collapsed="false">
      <c r="A70" s="0" t="n">
        <v>7</v>
      </c>
      <c r="B70" s="0" t="s">
        <v>164</v>
      </c>
      <c r="C70" s="0" t="n">
        <v>200</v>
      </c>
      <c r="D70" s="0" t="s">
        <v>755</v>
      </c>
      <c r="E70" s="371" t="n">
        <v>71916</v>
      </c>
      <c r="F70" s="372" t="str">
        <f aca="false">TEXT(A70,"000")&amp;" "&amp;TEXT(C70,"0000")</f>
        <v>007 0200</v>
      </c>
      <c r="G70" s="373" t="n">
        <f aca="false">E70</f>
        <v>71916</v>
      </c>
    </row>
    <row r="71" customFormat="false" ht="11.25" hidden="false" customHeight="true" outlineLevel="0" collapsed="false">
      <c r="A71" s="0" t="n">
        <v>7</v>
      </c>
      <c r="B71" s="0" t="s">
        <v>164</v>
      </c>
      <c r="C71" s="0" t="n">
        <v>211</v>
      </c>
      <c r="D71" s="0" t="s">
        <v>756</v>
      </c>
      <c r="E71" s="371" t="n">
        <v>73781</v>
      </c>
      <c r="F71" s="372" t="str">
        <f aca="false">TEXT(A71,"000")&amp;" "&amp;TEXT(C71,"0000")</f>
        <v>007 0211</v>
      </c>
      <c r="G71" s="373" t="n">
        <f aca="false">E71</f>
        <v>73781</v>
      </c>
    </row>
    <row r="72" customFormat="false" ht="11.25" hidden="false" customHeight="true" outlineLevel="0" collapsed="false">
      <c r="A72" s="0" t="n">
        <v>7</v>
      </c>
      <c r="B72" s="0" t="s">
        <v>164</v>
      </c>
      <c r="C72" s="0" t="n">
        <v>240</v>
      </c>
      <c r="D72" s="0" t="s">
        <v>757</v>
      </c>
      <c r="E72" s="371" t="n">
        <v>74771</v>
      </c>
      <c r="F72" s="372" t="str">
        <f aca="false">TEXT(A72,"000")&amp;" "&amp;TEXT(C72,"0000")</f>
        <v>007 0240</v>
      </c>
      <c r="G72" s="373" t="n">
        <f aca="false">E72</f>
        <v>74771</v>
      </c>
    </row>
    <row r="73" customFormat="false" ht="11.25" hidden="false" customHeight="true" outlineLevel="0" collapsed="false">
      <c r="A73" s="0" t="n">
        <v>7</v>
      </c>
      <c r="B73" s="0" t="s">
        <v>164</v>
      </c>
      <c r="C73" s="0" t="n">
        <v>250</v>
      </c>
      <c r="D73" s="0" t="s">
        <v>758</v>
      </c>
      <c r="E73" s="371" t="n">
        <v>72362</v>
      </c>
      <c r="F73" s="372" t="str">
        <f aca="false">TEXT(A73,"000")&amp;" "&amp;TEXT(C73,"0000")</f>
        <v>007 0250</v>
      </c>
      <c r="G73" s="373" t="n">
        <f aca="false">E73</f>
        <v>72362</v>
      </c>
    </row>
    <row r="74" customFormat="false" ht="11.25" hidden="false" customHeight="true" outlineLevel="0" collapsed="false">
      <c r="A74" s="0" t="n">
        <v>7</v>
      </c>
      <c r="B74" s="0" t="s">
        <v>164</v>
      </c>
      <c r="C74" s="0" t="n">
        <v>330</v>
      </c>
      <c r="D74" s="0" t="s">
        <v>759</v>
      </c>
      <c r="E74" s="371" t="n">
        <v>78455</v>
      </c>
      <c r="F74" s="372" t="str">
        <f aca="false">TEXT(A74,"000")&amp;" "&amp;TEXT(C74,"0000")</f>
        <v>007 0330</v>
      </c>
      <c r="G74" s="373" t="n">
        <f aca="false">E74</f>
        <v>78455</v>
      </c>
    </row>
    <row r="75" customFormat="false" ht="11.25" hidden="false" customHeight="true" outlineLevel="0" collapsed="false">
      <c r="A75" s="0" t="n">
        <v>7</v>
      </c>
      <c r="B75" s="0" t="s">
        <v>164</v>
      </c>
      <c r="C75" s="0" t="n">
        <v>350</v>
      </c>
      <c r="D75" s="0" t="s">
        <v>760</v>
      </c>
      <c r="E75" s="371" t="n">
        <v>81832</v>
      </c>
      <c r="F75" s="372" t="str">
        <f aca="false">TEXT(A75,"000")&amp;" "&amp;TEXT(C75,"0000")</f>
        <v>007 0350</v>
      </c>
      <c r="G75" s="373" t="n">
        <f aca="false">E75</f>
        <v>81832</v>
      </c>
    </row>
    <row r="76" customFormat="false" ht="11.25" hidden="false" customHeight="true" outlineLevel="0" collapsed="false">
      <c r="A76" s="0" t="n">
        <v>7</v>
      </c>
      <c r="B76" s="0" t="s">
        <v>164</v>
      </c>
      <c r="C76" s="0" t="n">
        <v>360</v>
      </c>
      <c r="D76" s="0" t="s">
        <v>761</v>
      </c>
      <c r="E76" s="371" t="n">
        <v>71583</v>
      </c>
      <c r="F76" s="372" t="str">
        <f aca="false">TEXT(A76,"000")&amp;" "&amp;TEXT(C76,"0000")</f>
        <v>007 0360</v>
      </c>
      <c r="G76" s="373" t="n">
        <f aca="false">E76</f>
        <v>71583</v>
      </c>
    </row>
    <row r="77" customFormat="false" ht="11.25" hidden="false" customHeight="true" outlineLevel="0" collapsed="false">
      <c r="A77" s="0" t="n">
        <v>7</v>
      </c>
      <c r="B77" s="0" t="s">
        <v>164</v>
      </c>
      <c r="C77" s="0" t="n">
        <v>380</v>
      </c>
      <c r="D77" s="0" t="s">
        <v>762</v>
      </c>
      <c r="E77" s="371" t="n">
        <v>70577</v>
      </c>
      <c r="F77" s="372" t="str">
        <f aca="false">TEXT(A77,"000")&amp;" "&amp;TEXT(C77,"0000")</f>
        <v>007 0380</v>
      </c>
      <c r="G77" s="373" t="n">
        <f aca="false">E77</f>
        <v>70577</v>
      </c>
    </row>
    <row r="78" customFormat="false" ht="11.25" hidden="false" customHeight="true" outlineLevel="0" collapsed="false">
      <c r="A78" s="0" t="n">
        <v>7</v>
      </c>
      <c r="B78" s="0" t="s">
        <v>164</v>
      </c>
      <c r="C78" s="0" t="n">
        <v>410</v>
      </c>
      <c r="D78" s="0" t="s">
        <v>763</v>
      </c>
      <c r="E78" s="371" t="n">
        <v>72243</v>
      </c>
      <c r="F78" s="372" t="str">
        <f aca="false">TEXT(A78,"000")&amp;" "&amp;TEXT(C78,"0000")</f>
        <v>007 0410</v>
      </c>
      <c r="G78" s="373" t="n">
        <f aca="false">E78</f>
        <v>72243</v>
      </c>
    </row>
    <row r="79" customFormat="false" ht="11.25" hidden="false" customHeight="true" outlineLevel="0" collapsed="false">
      <c r="A79" s="0" t="n">
        <v>7</v>
      </c>
      <c r="B79" s="0" t="s">
        <v>164</v>
      </c>
      <c r="C79" s="0" t="n">
        <v>420</v>
      </c>
      <c r="D79" s="0" t="s">
        <v>764</v>
      </c>
      <c r="E79" s="371" t="n">
        <v>72634</v>
      </c>
      <c r="F79" s="372" t="str">
        <f aca="false">TEXT(A79,"000")&amp;" "&amp;TEXT(C79,"0000")</f>
        <v>007 0420</v>
      </c>
      <c r="G79" s="373" t="n">
        <f aca="false">E79</f>
        <v>72634</v>
      </c>
    </row>
    <row r="80" customFormat="false" ht="11.25" hidden="false" customHeight="true" outlineLevel="0" collapsed="false">
      <c r="A80" s="0" t="n">
        <v>7</v>
      </c>
      <c r="B80" s="0" t="s">
        <v>164</v>
      </c>
      <c r="C80" s="0" t="n">
        <v>440</v>
      </c>
      <c r="D80" s="0" t="s">
        <v>765</v>
      </c>
      <c r="E80" s="371" t="n">
        <v>73117</v>
      </c>
      <c r="F80" s="372" t="str">
        <f aca="false">TEXT(A80,"000")&amp;" "&amp;TEXT(C80,"0000")</f>
        <v>007 0440</v>
      </c>
      <c r="G80" s="373" t="n">
        <f aca="false">E80</f>
        <v>73117</v>
      </c>
    </row>
    <row r="81" customFormat="false" ht="11.25" hidden="false" customHeight="true" outlineLevel="0" collapsed="false">
      <c r="A81" s="0" t="n">
        <v>7</v>
      </c>
      <c r="B81" s="0" t="s">
        <v>164</v>
      </c>
      <c r="C81" s="0" t="n">
        <v>450</v>
      </c>
      <c r="D81" s="0" t="s">
        <v>766</v>
      </c>
      <c r="E81" s="371" t="n">
        <v>81873</v>
      </c>
      <c r="F81" s="372" t="str">
        <f aca="false">TEXT(A81,"000")&amp;" "&amp;TEXT(C81,"0000")</f>
        <v>007 0450</v>
      </c>
      <c r="G81" s="373" t="n">
        <f aca="false">E81</f>
        <v>81873</v>
      </c>
    </row>
    <row r="82" customFormat="false" ht="11.25" hidden="false" customHeight="true" outlineLevel="0" collapsed="false">
      <c r="A82" s="0" t="n">
        <v>7</v>
      </c>
      <c r="B82" s="0" t="s">
        <v>164</v>
      </c>
      <c r="C82" s="0" t="n">
        <v>460</v>
      </c>
      <c r="D82" s="0" t="s">
        <v>767</v>
      </c>
      <c r="E82" s="371" t="n">
        <v>69858</v>
      </c>
      <c r="F82" s="372" t="str">
        <f aca="false">TEXT(A82,"000")&amp;" "&amp;TEXT(C82,"0000")</f>
        <v>007 0460</v>
      </c>
      <c r="G82" s="373" t="n">
        <f aca="false">E82</f>
        <v>69858</v>
      </c>
    </row>
    <row r="83" customFormat="false" ht="11.25" hidden="false" customHeight="true" outlineLevel="0" collapsed="false">
      <c r="A83" s="0" t="n">
        <v>7</v>
      </c>
      <c r="B83" s="0" t="s">
        <v>164</v>
      </c>
      <c r="C83" s="0" t="n">
        <v>470</v>
      </c>
      <c r="D83" s="0" t="s">
        <v>768</v>
      </c>
      <c r="E83" s="371" t="n">
        <v>75301</v>
      </c>
      <c r="F83" s="372" t="str">
        <f aca="false">TEXT(A83,"000")&amp;" "&amp;TEXT(C83,"0000")</f>
        <v>007 0470</v>
      </c>
      <c r="G83" s="373" t="n">
        <f aca="false">E83</f>
        <v>75301</v>
      </c>
    </row>
    <row r="84" customFormat="false" ht="11.25" hidden="false" customHeight="true" outlineLevel="0" collapsed="false">
      <c r="A84" s="0" t="n">
        <v>7</v>
      </c>
      <c r="B84" s="0" t="s">
        <v>164</v>
      </c>
      <c r="C84" s="0" t="n">
        <v>480</v>
      </c>
      <c r="D84" s="0" t="s">
        <v>769</v>
      </c>
      <c r="E84" s="371" t="n">
        <v>74262</v>
      </c>
      <c r="F84" s="372" t="str">
        <f aca="false">TEXT(A84,"000")&amp;" "&amp;TEXT(C84,"0000")</f>
        <v>007 0480</v>
      </c>
      <c r="G84" s="373" t="n">
        <f aca="false">E84</f>
        <v>74262</v>
      </c>
    </row>
    <row r="85" customFormat="false" ht="11.25" hidden="false" customHeight="true" outlineLevel="0" collapsed="false">
      <c r="A85" s="0" t="n">
        <v>7</v>
      </c>
      <c r="B85" s="0" t="s">
        <v>164</v>
      </c>
      <c r="C85" s="0" t="n">
        <v>490</v>
      </c>
      <c r="D85" s="0" t="s">
        <v>770</v>
      </c>
      <c r="E85" s="371" t="n">
        <v>70920</v>
      </c>
      <c r="F85" s="372" t="str">
        <f aca="false">TEXT(A85,"000")&amp;" "&amp;TEXT(C85,"0000")</f>
        <v>007 0490</v>
      </c>
      <c r="G85" s="373" t="n">
        <f aca="false">E85</f>
        <v>70920</v>
      </c>
    </row>
    <row r="86" customFormat="false" ht="11.25" hidden="false" customHeight="true" outlineLevel="0" collapsed="false">
      <c r="A86" s="0" t="n">
        <v>7</v>
      </c>
      <c r="B86" s="0" t="s">
        <v>164</v>
      </c>
      <c r="C86" s="0" t="n">
        <v>500</v>
      </c>
      <c r="D86" s="0" t="s">
        <v>771</v>
      </c>
      <c r="E86" s="371" t="n">
        <v>83843</v>
      </c>
      <c r="F86" s="372" t="str">
        <f aca="false">TEXT(A86,"000")&amp;" "&amp;TEXT(C86,"0000")</f>
        <v>007 0500</v>
      </c>
      <c r="G86" s="373" t="n">
        <f aca="false">E86</f>
        <v>83843</v>
      </c>
    </row>
    <row r="87" customFormat="false" ht="11.25" hidden="false" customHeight="true" outlineLevel="0" collapsed="false">
      <c r="A87" s="0" t="n">
        <v>7</v>
      </c>
      <c r="B87" s="0" t="s">
        <v>164</v>
      </c>
      <c r="C87" s="0" t="n">
        <v>510</v>
      </c>
      <c r="D87" s="0" t="s">
        <v>772</v>
      </c>
      <c r="E87" s="371" t="n">
        <v>66837</v>
      </c>
      <c r="F87" s="372" t="str">
        <f aca="false">TEXT(A87,"000")&amp;" "&amp;TEXT(C87,"0000")</f>
        <v>007 0510</v>
      </c>
      <c r="G87" s="373" t="n">
        <f aca="false">E87</f>
        <v>66837</v>
      </c>
    </row>
    <row r="88" customFormat="false" ht="11.25" hidden="false" customHeight="true" outlineLevel="0" collapsed="false">
      <c r="A88" s="0" t="n">
        <v>7</v>
      </c>
      <c r="B88" s="0" t="s">
        <v>164</v>
      </c>
      <c r="C88" s="0" t="n">
        <v>611</v>
      </c>
      <c r="D88" s="0" t="s">
        <v>773</v>
      </c>
      <c r="E88" s="371" t="n">
        <v>75668</v>
      </c>
      <c r="F88" s="372" t="str">
        <f aca="false">TEXT(A88,"000")&amp;" "&amp;TEXT(C88,"0000")</f>
        <v>007 0611</v>
      </c>
      <c r="G88" s="373" t="n">
        <f aca="false">E88</f>
        <v>75668</v>
      </c>
    </row>
    <row r="89" customFormat="false" ht="11.25" hidden="false" customHeight="true" outlineLevel="0" collapsed="false">
      <c r="A89" s="0" t="n">
        <v>7</v>
      </c>
      <c r="B89" s="0" t="s">
        <v>164</v>
      </c>
      <c r="C89" s="0" t="n">
        <v>613</v>
      </c>
      <c r="D89" s="0" t="s">
        <v>774</v>
      </c>
      <c r="E89" s="371" t="n">
        <v>64148</v>
      </c>
      <c r="F89" s="372" t="str">
        <f aca="false">TEXT(A89,"000")&amp;" "&amp;TEXT(C89,"0000")</f>
        <v>007 0613</v>
      </c>
      <c r="G89" s="373" t="n">
        <f aca="false">E89</f>
        <v>64148</v>
      </c>
    </row>
    <row r="90" customFormat="false" ht="11.25" hidden="false" customHeight="true" outlineLevel="0" collapsed="false">
      <c r="A90" s="0" t="n">
        <v>7</v>
      </c>
      <c r="B90" s="0" t="s">
        <v>164</v>
      </c>
      <c r="C90" s="0" t="n">
        <v>614</v>
      </c>
      <c r="D90" s="0" t="s">
        <v>775</v>
      </c>
      <c r="E90" s="371" t="n">
        <v>69997</v>
      </c>
      <c r="F90" s="372" t="str">
        <f aca="false">TEXT(A90,"000")&amp;" "&amp;TEXT(C90,"0000")</f>
        <v>007 0614</v>
      </c>
      <c r="G90" s="373" t="n">
        <f aca="false">E90</f>
        <v>69997</v>
      </c>
    </row>
    <row r="91" customFormat="false" ht="11.25" hidden="false" customHeight="true" outlineLevel="0" collapsed="false">
      <c r="A91" s="0" t="n">
        <v>7</v>
      </c>
      <c r="B91" s="0" t="s">
        <v>164</v>
      </c>
      <c r="C91" s="0" t="n">
        <v>615</v>
      </c>
      <c r="D91" s="0" t="s">
        <v>776</v>
      </c>
      <c r="E91" s="371" t="n">
        <v>69619</v>
      </c>
      <c r="F91" s="372" t="str">
        <f aca="false">TEXT(A91,"000")&amp;" "&amp;TEXT(C91,"0000")</f>
        <v>007 0615</v>
      </c>
      <c r="G91" s="373" t="n">
        <f aca="false">E91</f>
        <v>69619</v>
      </c>
    </row>
    <row r="92" customFormat="false" ht="11.25" hidden="false" customHeight="true" outlineLevel="0" collapsed="false">
      <c r="A92" s="0" t="n">
        <v>7</v>
      </c>
      <c r="B92" s="0" t="s">
        <v>164</v>
      </c>
      <c r="C92" s="0" t="n">
        <v>618</v>
      </c>
      <c r="D92" s="0" t="s">
        <v>777</v>
      </c>
      <c r="E92" s="371" t="n">
        <v>58328</v>
      </c>
      <c r="F92" s="372" t="str">
        <f aca="false">TEXT(A92,"000")&amp;" "&amp;TEXT(C92,"0000")</f>
        <v>007 0618</v>
      </c>
      <c r="G92" s="373" t="n">
        <f aca="false">E92</f>
        <v>58328</v>
      </c>
    </row>
    <row r="93" customFormat="false" ht="11.25" hidden="false" customHeight="true" outlineLevel="0" collapsed="false">
      <c r="A93" s="0" t="n">
        <v>7</v>
      </c>
      <c r="B93" s="0" t="s">
        <v>164</v>
      </c>
      <c r="C93" s="0" t="n">
        <v>622</v>
      </c>
      <c r="D93" s="0" t="s">
        <v>778</v>
      </c>
      <c r="E93" s="371" t="n">
        <v>66953</v>
      </c>
      <c r="F93" s="372" t="str">
        <f aca="false">TEXT(A93,"000")&amp;" "&amp;TEXT(C93,"0000")</f>
        <v>007 0622</v>
      </c>
      <c r="G93" s="373" t="n">
        <f aca="false">E93</f>
        <v>66953</v>
      </c>
    </row>
    <row r="94" customFormat="false" ht="11.25" hidden="false" customHeight="true" outlineLevel="0" collapsed="false">
      <c r="A94" s="0" t="n">
        <v>7</v>
      </c>
      <c r="B94" s="0" t="s">
        <v>164</v>
      </c>
      <c r="C94" s="0" t="n">
        <v>626</v>
      </c>
      <c r="D94" s="0" t="s">
        <v>779</v>
      </c>
      <c r="E94" s="371" t="n">
        <v>64835</v>
      </c>
      <c r="F94" s="372" t="str">
        <f aca="false">TEXT(A94,"000")&amp;" "&amp;TEXT(C94,"0000")</f>
        <v>007 0626</v>
      </c>
      <c r="G94" s="373" t="n">
        <f aca="false">E94</f>
        <v>64835</v>
      </c>
    </row>
    <row r="95" customFormat="false" ht="11.25" hidden="false" customHeight="true" outlineLevel="0" collapsed="false">
      <c r="A95" s="0" t="n">
        <v>7</v>
      </c>
      <c r="B95" s="0" t="s">
        <v>164</v>
      </c>
      <c r="C95" s="0" t="n">
        <v>80</v>
      </c>
      <c r="D95" s="0" t="s">
        <v>780</v>
      </c>
      <c r="E95" s="371" t="n">
        <v>76752</v>
      </c>
      <c r="F95" s="372" t="str">
        <f aca="false">TEXT(A95,"000")&amp;" "&amp;TEXT(C95,"0000")</f>
        <v>007 0080</v>
      </c>
      <c r="G95" s="373" t="n">
        <f aca="false">E95</f>
        <v>76752</v>
      </c>
    </row>
    <row r="96" customFormat="false" ht="11.25" hidden="false" customHeight="true" outlineLevel="0" collapsed="false">
      <c r="A96" s="0" t="n">
        <v>7</v>
      </c>
      <c r="B96" s="0" t="s">
        <v>164</v>
      </c>
      <c r="C96" s="0" t="n">
        <v>90</v>
      </c>
      <c r="D96" s="0" t="s">
        <v>781</v>
      </c>
      <c r="E96" s="371" t="n">
        <v>71502</v>
      </c>
      <c r="F96" s="372" t="str">
        <f aca="false">TEXT(A96,"000")&amp;" "&amp;TEXT(C96,"0000")</f>
        <v>007 0090</v>
      </c>
      <c r="G96" s="373" t="n">
        <f aca="false">E96</f>
        <v>71502</v>
      </c>
    </row>
    <row r="97" customFormat="false" ht="11.25" hidden="false" customHeight="true" outlineLevel="0" collapsed="false">
      <c r="A97" s="0" t="n">
        <v>8</v>
      </c>
      <c r="B97" s="0" t="s">
        <v>165</v>
      </c>
      <c r="C97" s="0" t="n">
        <v>140</v>
      </c>
      <c r="D97" s="0" t="s">
        <v>782</v>
      </c>
      <c r="E97" s="371" t="n">
        <v>48505</v>
      </c>
      <c r="F97" s="372" t="str">
        <f aca="false">TEXT(A97,"000")&amp;" "&amp;TEXT(C97,"0000")</f>
        <v>008 0140</v>
      </c>
      <c r="G97" s="373" t="n">
        <f aca="false">E97</f>
        <v>48505</v>
      </c>
    </row>
    <row r="98" customFormat="false" ht="11.25" hidden="false" customHeight="true" outlineLevel="0" collapsed="false">
      <c r="A98" s="0" t="n">
        <v>8</v>
      </c>
      <c r="B98" s="0" t="s">
        <v>165</v>
      </c>
      <c r="C98" s="0" t="n">
        <v>210</v>
      </c>
      <c r="D98" s="0" t="s">
        <v>783</v>
      </c>
      <c r="E98" s="371" t="n">
        <v>49721</v>
      </c>
      <c r="F98" s="372" t="str">
        <f aca="false">TEXT(A98,"000")&amp;" "&amp;TEXT(C98,"0000")</f>
        <v>008 0210</v>
      </c>
      <c r="G98" s="373" t="n">
        <f aca="false">E98</f>
        <v>49721</v>
      </c>
    </row>
    <row r="99" customFormat="false" ht="11.25" hidden="false" customHeight="true" outlineLevel="0" collapsed="false">
      <c r="A99" s="0" t="n">
        <v>8</v>
      </c>
      <c r="B99" s="0" t="s">
        <v>165</v>
      </c>
      <c r="C99" s="0" t="n">
        <v>212</v>
      </c>
      <c r="D99" s="0" t="s">
        <v>784</v>
      </c>
      <c r="E99" s="371" t="n">
        <v>46262</v>
      </c>
      <c r="F99" s="372" t="str">
        <f aca="false">TEXT(A99,"000")&amp;" "&amp;TEXT(C99,"0000")</f>
        <v>008 0212</v>
      </c>
      <c r="G99" s="373" t="n">
        <f aca="false">E99</f>
        <v>46262</v>
      </c>
    </row>
    <row r="100" customFormat="false" ht="11.25" hidden="false" customHeight="true" outlineLevel="0" collapsed="false">
      <c r="A100" s="0" t="n">
        <v>8</v>
      </c>
      <c r="B100" s="0" t="s">
        <v>165</v>
      </c>
      <c r="C100" s="0" t="n">
        <v>30</v>
      </c>
      <c r="D100" s="0" t="s">
        <v>785</v>
      </c>
      <c r="E100" s="371" t="n">
        <v>49521</v>
      </c>
      <c r="F100" s="372" t="str">
        <f aca="false">TEXT(A100,"000")&amp;" "&amp;TEXT(C100,"0000")</f>
        <v>008 0030</v>
      </c>
      <c r="G100" s="373" t="n">
        <f aca="false">E100</f>
        <v>49521</v>
      </c>
    </row>
    <row r="101" customFormat="false" ht="11.25" hidden="false" customHeight="true" outlineLevel="0" collapsed="false">
      <c r="A101" s="0" t="n">
        <v>8</v>
      </c>
      <c r="B101" s="0" t="s">
        <v>165</v>
      </c>
      <c r="C101" s="0" t="n">
        <v>370</v>
      </c>
      <c r="D101" s="0" t="s">
        <v>786</v>
      </c>
      <c r="E101" s="371" t="n">
        <v>46403</v>
      </c>
      <c r="F101" s="372" t="str">
        <f aca="false">TEXT(A101,"000")&amp;" "&amp;TEXT(C101,"0000")</f>
        <v>008 0370</v>
      </c>
      <c r="G101" s="373" t="n">
        <f aca="false">E101</f>
        <v>46403</v>
      </c>
    </row>
    <row r="102" customFormat="false" ht="11.25" hidden="false" customHeight="true" outlineLevel="0" collapsed="false">
      <c r="A102" s="0" t="n">
        <v>8</v>
      </c>
      <c r="B102" s="0" t="s">
        <v>165</v>
      </c>
      <c r="C102" s="0" t="n">
        <v>40</v>
      </c>
      <c r="D102" s="0" t="s">
        <v>787</v>
      </c>
      <c r="E102" s="371" t="n">
        <v>45846</v>
      </c>
      <c r="F102" s="372" t="str">
        <f aca="false">TEXT(A102,"000")&amp;" "&amp;TEXT(C102,"0000")</f>
        <v>008 0040</v>
      </c>
      <c r="G102" s="373" t="n">
        <f aca="false">E102</f>
        <v>45846</v>
      </c>
    </row>
    <row r="103" customFormat="false" ht="11.25" hidden="false" customHeight="true" outlineLevel="0" collapsed="false">
      <c r="A103" s="0" t="n">
        <v>8</v>
      </c>
      <c r="B103" s="0" t="s">
        <v>165</v>
      </c>
      <c r="C103" s="0" t="n">
        <v>440</v>
      </c>
      <c r="D103" s="0" t="s">
        <v>788</v>
      </c>
      <c r="E103" s="371" t="n">
        <v>46987</v>
      </c>
      <c r="F103" s="372" t="str">
        <f aca="false">TEXT(A103,"000")&amp;" "&amp;TEXT(C103,"0000")</f>
        <v>008 0440</v>
      </c>
      <c r="G103" s="373" t="n">
        <f aca="false">E103</f>
        <v>46987</v>
      </c>
    </row>
    <row r="104" customFormat="false" ht="11.25" hidden="false" customHeight="true" outlineLevel="0" collapsed="false">
      <c r="A104" s="0" t="n">
        <v>8</v>
      </c>
      <c r="B104" s="0" t="s">
        <v>165</v>
      </c>
      <c r="C104" s="0" t="n">
        <v>60</v>
      </c>
      <c r="D104" s="0" t="s">
        <v>789</v>
      </c>
      <c r="E104" s="371" t="n">
        <v>49584</v>
      </c>
      <c r="F104" s="372" t="str">
        <f aca="false">TEXT(A104,"000")&amp;" "&amp;TEXT(C104,"0000")</f>
        <v>008 0060</v>
      </c>
      <c r="G104" s="373" t="n">
        <f aca="false">E104</f>
        <v>49584</v>
      </c>
    </row>
    <row r="105" customFormat="false" ht="11.25" hidden="false" customHeight="true" outlineLevel="0" collapsed="false">
      <c r="A105" s="0" t="n">
        <v>8</v>
      </c>
      <c r="B105" s="0" t="s">
        <v>165</v>
      </c>
      <c r="C105" s="0" t="n">
        <v>640</v>
      </c>
      <c r="D105" s="0" t="s">
        <v>790</v>
      </c>
      <c r="E105" s="371" t="n">
        <v>46526</v>
      </c>
      <c r="F105" s="372" t="str">
        <f aca="false">TEXT(A105,"000")&amp;" "&amp;TEXT(C105,"0000")</f>
        <v>008 0640</v>
      </c>
      <c r="G105" s="373" t="n">
        <f aca="false">E105</f>
        <v>46526</v>
      </c>
    </row>
    <row r="106" customFormat="false" ht="11.25" hidden="false" customHeight="true" outlineLevel="0" collapsed="false">
      <c r="A106" s="0" t="n">
        <v>8</v>
      </c>
      <c r="B106" s="0" t="s">
        <v>165</v>
      </c>
      <c r="C106" s="0" t="n">
        <v>660</v>
      </c>
      <c r="D106" s="0" t="s">
        <v>791</v>
      </c>
      <c r="E106" s="371" t="n">
        <v>48882</v>
      </c>
      <c r="F106" s="372" t="str">
        <f aca="false">TEXT(A106,"000")&amp;" "&amp;TEXT(C106,"0000")</f>
        <v>008 0660</v>
      </c>
      <c r="G106" s="373" t="n">
        <f aca="false">E106</f>
        <v>48882</v>
      </c>
    </row>
    <row r="107" customFormat="false" ht="11.25" hidden="false" customHeight="true" outlineLevel="0" collapsed="false">
      <c r="A107" s="0" t="n">
        <v>8</v>
      </c>
      <c r="B107" s="0" t="s">
        <v>165</v>
      </c>
      <c r="C107" s="0" t="n">
        <v>670</v>
      </c>
      <c r="D107" s="0" t="s">
        <v>792</v>
      </c>
      <c r="E107" s="371" t="n">
        <v>49524</v>
      </c>
      <c r="F107" s="372" t="str">
        <f aca="false">TEXT(A107,"000")&amp;" "&amp;TEXT(C107,"0000")</f>
        <v>008 0670</v>
      </c>
      <c r="G107" s="373" t="n">
        <f aca="false">E107</f>
        <v>49524</v>
      </c>
    </row>
    <row r="108" customFormat="false" ht="11.25" hidden="false" customHeight="true" outlineLevel="0" collapsed="false">
      <c r="A108" s="0" t="n">
        <v>8</v>
      </c>
      <c r="B108" s="0" t="s">
        <v>165</v>
      </c>
      <c r="C108" s="0" t="n">
        <v>680</v>
      </c>
      <c r="D108" s="0" t="s">
        <v>793</v>
      </c>
      <c r="E108" s="371" t="n">
        <v>49815</v>
      </c>
      <c r="F108" s="372" t="str">
        <f aca="false">TEXT(A108,"000")&amp;" "&amp;TEXT(C108,"0000")</f>
        <v>008 0680</v>
      </c>
      <c r="G108" s="373" t="n">
        <f aca="false">E108</f>
        <v>49815</v>
      </c>
    </row>
    <row r="109" customFormat="false" ht="11.25" hidden="false" customHeight="true" outlineLevel="0" collapsed="false">
      <c r="A109" s="0" t="n">
        <v>8</v>
      </c>
      <c r="B109" s="0" t="s">
        <v>165</v>
      </c>
      <c r="C109" s="0" t="n">
        <v>710</v>
      </c>
      <c r="D109" s="0" t="s">
        <v>794</v>
      </c>
      <c r="E109" s="371" t="n">
        <v>49195</v>
      </c>
      <c r="F109" s="372" t="str">
        <f aca="false">TEXT(A109,"000")&amp;" "&amp;TEXT(C109,"0000")</f>
        <v>008 0710</v>
      </c>
      <c r="G109" s="373" t="n">
        <f aca="false">E109</f>
        <v>49195</v>
      </c>
    </row>
    <row r="110" customFormat="false" ht="11.25" hidden="false" customHeight="true" outlineLevel="0" collapsed="false">
      <c r="A110" s="0" t="n">
        <v>8</v>
      </c>
      <c r="B110" s="0" t="s">
        <v>165</v>
      </c>
      <c r="C110" s="0" t="n">
        <v>720</v>
      </c>
      <c r="D110" s="0" t="s">
        <v>795</v>
      </c>
      <c r="E110" s="371" t="n">
        <v>48581</v>
      </c>
      <c r="F110" s="372" t="str">
        <f aca="false">TEXT(A110,"000")&amp;" "&amp;TEXT(C110,"0000")</f>
        <v>008 0720</v>
      </c>
      <c r="G110" s="373" t="n">
        <f aca="false">E110</f>
        <v>48581</v>
      </c>
    </row>
    <row r="111" customFormat="false" ht="11.25" hidden="false" customHeight="true" outlineLevel="0" collapsed="false">
      <c r="A111" s="0" t="n">
        <v>8</v>
      </c>
      <c r="B111" s="0" t="s">
        <v>165</v>
      </c>
      <c r="C111" s="0" t="n">
        <v>730</v>
      </c>
      <c r="D111" s="0" t="s">
        <v>796</v>
      </c>
      <c r="E111" s="371" t="n">
        <v>48319</v>
      </c>
      <c r="F111" s="372" t="str">
        <f aca="false">TEXT(A111,"000")&amp;" "&amp;TEXT(C111,"0000")</f>
        <v>008 0730</v>
      </c>
      <c r="G111" s="373" t="n">
        <f aca="false">E111</f>
        <v>48319</v>
      </c>
    </row>
    <row r="112" customFormat="false" ht="11.25" hidden="false" customHeight="true" outlineLevel="0" collapsed="false">
      <c r="A112" s="0" t="n">
        <v>8</v>
      </c>
      <c r="B112" s="0" t="s">
        <v>165</v>
      </c>
      <c r="C112" s="0" t="n">
        <v>740</v>
      </c>
      <c r="D112" s="0" t="s">
        <v>797</v>
      </c>
      <c r="E112" s="371" t="n">
        <v>46737</v>
      </c>
      <c r="F112" s="372" t="str">
        <f aca="false">TEXT(A112,"000")&amp;" "&amp;TEXT(C112,"0000")</f>
        <v>008 0740</v>
      </c>
      <c r="G112" s="373" t="n">
        <f aca="false">E112</f>
        <v>46737</v>
      </c>
    </row>
    <row r="113" customFormat="false" ht="11.25" hidden="false" customHeight="true" outlineLevel="0" collapsed="false">
      <c r="A113" s="0" t="n">
        <v>8</v>
      </c>
      <c r="B113" s="0" t="s">
        <v>165</v>
      </c>
      <c r="C113" s="0" t="n">
        <v>842</v>
      </c>
      <c r="D113" s="0" t="s">
        <v>798</v>
      </c>
      <c r="E113" s="371" t="n">
        <v>46077</v>
      </c>
      <c r="F113" s="372" t="str">
        <f aca="false">TEXT(A113,"000")&amp;" "&amp;TEXT(C113,"0000")</f>
        <v>008 0842</v>
      </c>
      <c r="G113" s="373" t="n">
        <f aca="false">E113</f>
        <v>46077</v>
      </c>
    </row>
    <row r="114" customFormat="false" ht="11.25" hidden="false" customHeight="true" outlineLevel="0" collapsed="false">
      <c r="A114" s="0" t="n">
        <v>8</v>
      </c>
      <c r="B114" s="0" t="s">
        <v>165</v>
      </c>
      <c r="C114" s="0" t="n">
        <v>843</v>
      </c>
      <c r="D114" s="0" t="s">
        <v>799</v>
      </c>
      <c r="E114" s="371" t="n">
        <v>47709</v>
      </c>
      <c r="F114" s="372" t="str">
        <f aca="false">TEXT(A114,"000")&amp;" "&amp;TEXT(C114,"0000")</f>
        <v>008 0843</v>
      </c>
      <c r="G114" s="373" t="n">
        <f aca="false">E114</f>
        <v>47709</v>
      </c>
    </row>
    <row r="115" customFormat="false" ht="11.25" hidden="false" customHeight="true" outlineLevel="0" collapsed="false">
      <c r="A115" s="0" t="n">
        <v>8</v>
      </c>
      <c r="B115" s="0" t="s">
        <v>165</v>
      </c>
      <c r="C115" s="0" t="n">
        <v>844</v>
      </c>
      <c r="D115" s="0" t="s">
        <v>800</v>
      </c>
      <c r="E115" s="371" t="n">
        <v>48272</v>
      </c>
      <c r="F115" s="372" t="str">
        <f aca="false">TEXT(A115,"000")&amp;" "&amp;TEXT(C115,"0000")</f>
        <v>008 0844</v>
      </c>
      <c r="G115" s="373" t="n">
        <f aca="false">E115</f>
        <v>48272</v>
      </c>
    </row>
    <row r="116" customFormat="false" ht="11.25" hidden="false" customHeight="true" outlineLevel="0" collapsed="false">
      <c r="A116" s="0" t="n">
        <v>8</v>
      </c>
      <c r="B116" s="0" t="s">
        <v>165</v>
      </c>
      <c r="C116" s="0" t="n">
        <v>90</v>
      </c>
      <c r="D116" s="0" t="s">
        <v>801</v>
      </c>
      <c r="E116" s="371" t="n">
        <v>47578</v>
      </c>
      <c r="F116" s="372" t="str">
        <f aca="false">TEXT(A116,"000")&amp;" "&amp;TEXT(C116,"0000")</f>
        <v>008 0090</v>
      </c>
      <c r="G116" s="373" t="n">
        <f aca="false">E116</f>
        <v>47578</v>
      </c>
    </row>
    <row r="117" customFormat="false" ht="11.25" hidden="false" customHeight="true" outlineLevel="0" collapsed="false">
      <c r="A117" s="0" t="n">
        <v>9</v>
      </c>
      <c r="B117" s="0" t="s">
        <v>166</v>
      </c>
      <c r="C117" s="0" t="n">
        <v>120</v>
      </c>
      <c r="D117" s="0" t="s">
        <v>802</v>
      </c>
      <c r="E117" s="371" t="n">
        <v>45287</v>
      </c>
      <c r="F117" s="372" t="str">
        <f aca="false">TEXT(A117,"000")&amp;" "&amp;TEXT(C117,"0000")</f>
        <v>009 0120</v>
      </c>
      <c r="G117" s="373" t="n">
        <f aca="false">E117</f>
        <v>45287</v>
      </c>
    </row>
    <row r="118" customFormat="false" ht="11.25" hidden="false" customHeight="true" outlineLevel="0" collapsed="false">
      <c r="A118" s="0" t="n">
        <v>9</v>
      </c>
      <c r="B118" s="0" t="s">
        <v>166</v>
      </c>
      <c r="C118" s="0" t="n">
        <v>140</v>
      </c>
      <c r="D118" s="0" t="s">
        <v>803</v>
      </c>
      <c r="E118" s="371" t="n">
        <v>42822</v>
      </c>
      <c r="F118" s="372" t="str">
        <f aca="false">TEXT(A118,"000")&amp;" "&amp;TEXT(C118,"0000")</f>
        <v>009 0140</v>
      </c>
      <c r="G118" s="373" t="n">
        <f aca="false">E118</f>
        <v>42822</v>
      </c>
    </row>
    <row r="119" customFormat="false" ht="11.25" hidden="false" customHeight="true" outlineLevel="0" collapsed="false">
      <c r="A119" s="0" t="n">
        <v>9</v>
      </c>
      <c r="B119" s="0" t="s">
        <v>166</v>
      </c>
      <c r="C119" s="0" t="n">
        <v>150</v>
      </c>
      <c r="D119" s="0" t="s">
        <v>804</v>
      </c>
      <c r="E119" s="371" t="n">
        <v>44235</v>
      </c>
      <c r="F119" s="372" t="str">
        <f aca="false">TEXT(A119,"000")&amp;" "&amp;TEXT(C119,"0000")</f>
        <v>009 0150</v>
      </c>
      <c r="G119" s="373" t="n">
        <f aca="false">E119</f>
        <v>44235</v>
      </c>
    </row>
    <row r="120" customFormat="false" ht="11.25" hidden="false" customHeight="true" outlineLevel="0" collapsed="false">
      <c r="A120" s="0" t="n">
        <v>10</v>
      </c>
      <c r="B120" s="0" t="s">
        <v>120</v>
      </c>
      <c r="C120" s="0" t="n">
        <v>1170</v>
      </c>
      <c r="D120" s="0" t="s">
        <v>805</v>
      </c>
      <c r="E120" s="371" t="n">
        <v>45572</v>
      </c>
      <c r="F120" s="372" t="str">
        <f aca="false">TEXT(A120,"000")&amp;" "&amp;TEXT(C120,"0000")</f>
        <v>010 1170</v>
      </c>
      <c r="G120" s="373" t="n">
        <f aca="false">E120</f>
        <v>45572</v>
      </c>
    </row>
    <row r="121" customFormat="false" ht="11.25" hidden="false" customHeight="true" outlineLevel="0" collapsed="false">
      <c r="A121" s="0" t="n">
        <v>10</v>
      </c>
      <c r="B121" s="0" t="s">
        <v>120</v>
      </c>
      <c r="C121" s="0" t="n">
        <v>1180</v>
      </c>
      <c r="D121" s="0" t="s">
        <v>806</v>
      </c>
      <c r="E121" s="371" t="n">
        <v>44836</v>
      </c>
      <c r="F121" s="372" t="str">
        <f aca="false">TEXT(A121,"000")&amp;" "&amp;TEXT(C121,"0000")</f>
        <v>010 1180</v>
      </c>
      <c r="G121" s="373" t="n">
        <f aca="false">E121</f>
        <v>44836</v>
      </c>
    </row>
    <row r="122" customFormat="false" ht="11.25" hidden="false" customHeight="true" outlineLevel="0" collapsed="false">
      <c r="A122" s="0" t="n">
        <v>10</v>
      </c>
      <c r="B122" s="0" t="s">
        <v>120</v>
      </c>
      <c r="C122" s="0" t="n">
        <v>1190</v>
      </c>
      <c r="D122" s="0" t="s">
        <v>807</v>
      </c>
      <c r="E122" s="371" t="n">
        <v>46447</v>
      </c>
      <c r="F122" s="372" t="str">
        <f aca="false">TEXT(A122,"000")&amp;" "&amp;TEXT(C122,"0000")</f>
        <v>010 1190</v>
      </c>
      <c r="G122" s="373" t="n">
        <f aca="false">E122</f>
        <v>46447</v>
      </c>
    </row>
    <row r="123" customFormat="false" ht="11.25" hidden="false" customHeight="true" outlineLevel="0" collapsed="false">
      <c r="A123" s="0" t="n">
        <v>10</v>
      </c>
      <c r="B123" s="0" t="s">
        <v>120</v>
      </c>
      <c r="C123" s="0" t="n">
        <v>1191</v>
      </c>
      <c r="D123" s="0" t="s">
        <v>808</v>
      </c>
      <c r="E123" s="371" t="n">
        <v>43186</v>
      </c>
      <c r="F123" s="372" t="str">
        <f aca="false">TEXT(A123,"000")&amp;" "&amp;TEXT(C123,"0000")</f>
        <v>010 1191</v>
      </c>
      <c r="G123" s="373" t="n">
        <f aca="false">E123</f>
        <v>43186</v>
      </c>
    </row>
    <row r="124" customFormat="false" ht="11.25" hidden="false" customHeight="true" outlineLevel="0" collapsed="false">
      <c r="A124" s="0" t="n">
        <v>10</v>
      </c>
      <c r="B124" s="0" t="s">
        <v>120</v>
      </c>
      <c r="C124" s="0" t="n">
        <v>1200</v>
      </c>
      <c r="D124" s="0" t="s">
        <v>809</v>
      </c>
      <c r="E124" s="371" t="n">
        <v>46813</v>
      </c>
      <c r="F124" s="372" t="str">
        <f aca="false">TEXT(A124,"000")&amp;" "&amp;TEXT(C124,"0000")</f>
        <v>010 1200</v>
      </c>
      <c r="G124" s="373" t="n">
        <f aca="false">E124</f>
        <v>46813</v>
      </c>
    </row>
    <row r="125" customFormat="false" ht="11.25" hidden="false" customHeight="true" outlineLevel="0" collapsed="false">
      <c r="A125" s="0" t="n">
        <v>10</v>
      </c>
      <c r="B125" s="0" t="s">
        <v>120</v>
      </c>
      <c r="C125" s="0" t="n">
        <v>1211</v>
      </c>
      <c r="D125" s="0" t="s">
        <v>810</v>
      </c>
      <c r="E125" s="371" t="n">
        <v>45094</v>
      </c>
      <c r="F125" s="372" t="str">
        <f aca="false">TEXT(A125,"000")&amp;" "&amp;TEXT(C125,"0000")</f>
        <v>010 1211</v>
      </c>
      <c r="G125" s="373" t="n">
        <f aca="false">E125</f>
        <v>45094</v>
      </c>
    </row>
    <row r="126" customFormat="false" ht="11.25" hidden="false" customHeight="true" outlineLevel="0" collapsed="false">
      <c r="A126" s="0" t="n">
        <v>10</v>
      </c>
      <c r="B126" s="0" t="s">
        <v>120</v>
      </c>
      <c r="C126" s="0" t="n">
        <v>1212</v>
      </c>
      <c r="D126" s="0" t="s">
        <v>811</v>
      </c>
      <c r="E126" s="371" t="n">
        <v>47769</v>
      </c>
      <c r="F126" s="372" t="str">
        <f aca="false">TEXT(A126,"000")&amp;" "&amp;TEXT(C126,"0000")</f>
        <v>010 1212</v>
      </c>
      <c r="G126" s="373" t="n">
        <f aca="false">E126</f>
        <v>47769</v>
      </c>
    </row>
    <row r="127" customFormat="false" ht="11.25" hidden="false" customHeight="true" outlineLevel="0" collapsed="false">
      <c r="A127" s="0" t="n">
        <v>10</v>
      </c>
      <c r="B127" s="0" t="s">
        <v>120</v>
      </c>
      <c r="C127" s="0" t="n">
        <v>1213</v>
      </c>
      <c r="D127" s="0" t="s">
        <v>812</v>
      </c>
      <c r="E127" s="371" t="n">
        <v>45141</v>
      </c>
      <c r="F127" s="372" t="str">
        <f aca="false">TEXT(A127,"000")&amp;" "&amp;TEXT(C127,"0000")</f>
        <v>010 1213</v>
      </c>
      <c r="G127" s="373" t="n">
        <f aca="false">E127</f>
        <v>45141</v>
      </c>
    </row>
    <row r="128" customFormat="false" ht="11.25" hidden="false" customHeight="true" outlineLevel="0" collapsed="false">
      <c r="A128" s="0" t="n">
        <v>10</v>
      </c>
      <c r="B128" s="0" t="s">
        <v>120</v>
      </c>
      <c r="C128" s="0" t="n">
        <v>1214</v>
      </c>
      <c r="D128" s="0" t="s">
        <v>813</v>
      </c>
      <c r="E128" s="371" t="n">
        <v>43555</v>
      </c>
      <c r="F128" s="372" t="str">
        <f aca="false">TEXT(A128,"000")&amp;" "&amp;TEXT(C128,"0000")</f>
        <v>010 1214</v>
      </c>
      <c r="G128" s="373" t="n">
        <f aca="false">E128</f>
        <v>43555</v>
      </c>
    </row>
    <row r="129" customFormat="false" ht="11.25" hidden="false" customHeight="true" outlineLevel="0" collapsed="false">
      <c r="A129" s="0" t="n">
        <v>10</v>
      </c>
      <c r="B129" s="0" t="s">
        <v>120</v>
      </c>
      <c r="C129" s="0" t="n">
        <v>160</v>
      </c>
      <c r="D129" s="0" t="s">
        <v>814</v>
      </c>
      <c r="E129" s="371" t="n">
        <v>45623</v>
      </c>
      <c r="F129" s="372" t="str">
        <f aca="false">TEXT(A129,"000")&amp;" "&amp;TEXT(C129,"0000")</f>
        <v>010 0160</v>
      </c>
      <c r="G129" s="373" t="n">
        <f aca="false">E129</f>
        <v>45623</v>
      </c>
    </row>
    <row r="130" customFormat="false" ht="11.25" hidden="false" customHeight="true" outlineLevel="0" collapsed="false">
      <c r="A130" s="0" t="n">
        <v>10</v>
      </c>
      <c r="B130" s="0" t="s">
        <v>120</v>
      </c>
      <c r="C130" s="0" t="n">
        <v>180</v>
      </c>
      <c r="D130" s="0" t="s">
        <v>815</v>
      </c>
      <c r="E130" s="371" t="n">
        <v>44281</v>
      </c>
      <c r="F130" s="372" t="str">
        <f aca="false">TEXT(A130,"000")&amp;" "&amp;TEXT(C130,"0000")</f>
        <v>010 0180</v>
      </c>
      <c r="G130" s="373" t="n">
        <f aca="false">E130</f>
        <v>44281</v>
      </c>
    </row>
    <row r="131" customFormat="false" ht="11.25" hidden="false" customHeight="true" outlineLevel="0" collapsed="false">
      <c r="A131" s="0" t="n">
        <v>10</v>
      </c>
      <c r="B131" s="0" t="s">
        <v>120</v>
      </c>
      <c r="C131" s="0" t="n">
        <v>30</v>
      </c>
      <c r="D131" s="0" t="s">
        <v>816</v>
      </c>
      <c r="E131" s="371" t="n">
        <v>50539</v>
      </c>
      <c r="F131" s="372" t="str">
        <f aca="false">TEXT(A131,"000")&amp;" "&amp;TEXT(C131,"0000")</f>
        <v>010 0030</v>
      </c>
      <c r="G131" s="373" t="n">
        <f aca="false">E131</f>
        <v>50539</v>
      </c>
    </row>
    <row r="132" customFormat="false" ht="11.25" hidden="false" customHeight="true" outlineLevel="0" collapsed="false">
      <c r="A132" s="0" t="n">
        <v>10</v>
      </c>
      <c r="B132" s="0" t="s">
        <v>120</v>
      </c>
      <c r="C132" s="0" t="n">
        <v>480</v>
      </c>
      <c r="D132" s="0" t="s">
        <v>817</v>
      </c>
      <c r="E132" s="371" t="n">
        <v>45865</v>
      </c>
      <c r="F132" s="372" t="str">
        <f aca="false">TEXT(A132,"000")&amp;" "&amp;TEXT(C132,"0000")</f>
        <v>010 0480</v>
      </c>
      <c r="G132" s="373" t="n">
        <f aca="false">E132</f>
        <v>45865</v>
      </c>
    </row>
    <row r="133" customFormat="false" ht="11.25" hidden="false" customHeight="true" outlineLevel="0" collapsed="false">
      <c r="A133" s="0" t="n">
        <v>10</v>
      </c>
      <c r="B133" s="0" t="s">
        <v>120</v>
      </c>
      <c r="C133" s="0" t="n">
        <v>490</v>
      </c>
      <c r="D133" s="0" t="s">
        <v>818</v>
      </c>
      <c r="E133" s="371" t="n">
        <v>43440</v>
      </c>
      <c r="F133" s="372" t="str">
        <f aca="false">TEXT(A133,"000")&amp;" "&amp;TEXT(C133,"0000")</f>
        <v>010 0490</v>
      </c>
      <c r="G133" s="373" t="n">
        <f aca="false">E133</f>
        <v>43440</v>
      </c>
    </row>
    <row r="134" customFormat="false" ht="11.25" hidden="false" customHeight="true" outlineLevel="0" collapsed="false">
      <c r="A134" s="0" t="n">
        <v>10</v>
      </c>
      <c r="B134" s="0" t="s">
        <v>120</v>
      </c>
      <c r="C134" s="0" t="n">
        <v>500</v>
      </c>
      <c r="D134" s="0" t="s">
        <v>819</v>
      </c>
      <c r="E134" s="371" t="n">
        <v>43699</v>
      </c>
      <c r="F134" s="372" t="str">
        <f aca="false">TEXT(A134,"000")&amp;" "&amp;TEXT(C134,"0000")</f>
        <v>010 0500</v>
      </c>
      <c r="G134" s="373" t="n">
        <f aca="false">E134</f>
        <v>43699</v>
      </c>
    </row>
    <row r="135" customFormat="false" ht="11.25" hidden="false" customHeight="true" outlineLevel="0" collapsed="false">
      <c r="A135" s="0" t="n">
        <v>10</v>
      </c>
      <c r="B135" s="0" t="s">
        <v>120</v>
      </c>
      <c r="C135" s="0" t="n">
        <v>610</v>
      </c>
      <c r="D135" s="0" t="s">
        <v>820</v>
      </c>
      <c r="E135" s="371" t="n">
        <v>44589</v>
      </c>
      <c r="F135" s="372" t="str">
        <f aca="false">TEXT(A135,"000")&amp;" "&amp;TEXT(C135,"0000")</f>
        <v>010 0610</v>
      </c>
      <c r="G135" s="373" t="n">
        <f aca="false">E135</f>
        <v>44589</v>
      </c>
    </row>
    <row r="136" customFormat="false" ht="11.25" hidden="false" customHeight="true" outlineLevel="0" collapsed="false">
      <c r="A136" s="0" t="n">
        <v>10</v>
      </c>
      <c r="B136" s="0" t="s">
        <v>120</v>
      </c>
      <c r="C136" s="0" t="n">
        <v>640</v>
      </c>
      <c r="D136" s="0" t="s">
        <v>821</v>
      </c>
      <c r="E136" s="371" t="n">
        <v>44224</v>
      </c>
      <c r="F136" s="372" t="str">
        <f aca="false">TEXT(A136,"000")&amp;" "&amp;TEXT(C136,"0000")</f>
        <v>010 0640</v>
      </c>
      <c r="G136" s="373" t="n">
        <f aca="false">E136</f>
        <v>44224</v>
      </c>
    </row>
    <row r="137" customFormat="false" ht="11.25" hidden="false" customHeight="true" outlineLevel="0" collapsed="false">
      <c r="A137" s="0" t="n">
        <v>10</v>
      </c>
      <c r="B137" s="0" t="s">
        <v>120</v>
      </c>
      <c r="C137" s="0" t="n">
        <v>970</v>
      </c>
      <c r="D137" s="0" t="s">
        <v>822</v>
      </c>
      <c r="E137" s="371" t="n">
        <v>44328</v>
      </c>
      <c r="F137" s="372" t="str">
        <f aca="false">TEXT(A137,"000")&amp;" "&amp;TEXT(C137,"0000")</f>
        <v>010 0970</v>
      </c>
      <c r="G137" s="373" t="n">
        <f aca="false">E137</f>
        <v>44328</v>
      </c>
    </row>
    <row r="138" customFormat="false" ht="11.25" hidden="false" customHeight="true" outlineLevel="0" collapsed="false">
      <c r="A138" s="0" t="n">
        <v>10</v>
      </c>
      <c r="B138" s="0" t="s">
        <v>120</v>
      </c>
      <c r="C138" s="0" t="n">
        <v>980</v>
      </c>
      <c r="D138" s="0" t="s">
        <v>823</v>
      </c>
      <c r="E138" s="371" t="n">
        <v>42801</v>
      </c>
      <c r="F138" s="372" t="str">
        <f aca="false">TEXT(A138,"000")&amp;" "&amp;TEXT(C138,"0000")</f>
        <v>010 0980</v>
      </c>
      <c r="G138" s="373" t="n">
        <f aca="false">E138</f>
        <v>42801</v>
      </c>
    </row>
    <row r="139" customFormat="false" ht="11.25" hidden="false" customHeight="true" outlineLevel="0" collapsed="false">
      <c r="A139" s="0" t="n">
        <v>11</v>
      </c>
      <c r="B139" s="0" t="s">
        <v>167</v>
      </c>
      <c r="C139" s="0" t="n">
        <v>250</v>
      </c>
      <c r="D139" s="0" t="s">
        <v>824</v>
      </c>
      <c r="E139" s="371" t="n">
        <v>45273.39</v>
      </c>
      <c r="F139" s="372" t="str">
        <f aca="false">TEXT(A139,"000")&amp;" "&amp;TEXT(C139,"0000")</f>
        <v>011 0250</v>
      </c>
      <c r="G139" s="373" t="n">
        <f aca="false">E139</f>
        <v>45273.39</v>
      </c>
    </row>
    <row r="140" customFormat="false" ht="11.25" hidden="false" customHeight="true" outlineLevel="0" collapsed="false">
      <c r="A140" s="0" t="n">
        <v>11</v>
      </c>
      <c r="B140" s="0" t="s">
        <v>167</v>
      </c>
      <c r="C140" s="0" t="n">
        <v>260</v>
      </c>
      <c r="D140" s="0" t="s">
        <v>825</v>
      </c>
      <c r="E140" s="371" t="n">
        <v>41239.04</v>
      </c>
      <c r="F140" s="372" t="str">
        <f aca="false">TEXT(A140,"000")&amp;" "&amp;TEXT(C140,"0000")</f>
        <v>011 0260</v>
      </c>
      <c r="G140" s="373" t="n">
        <f aca="false">E140</f>
        <v>41239.04</v>
      </c>
    </row>
    <row r="141" customFormat="false" ht="11.25" hidden="false" customHeight="true" outlineLevel="0" collapsed="false">
      <c r="A141" s="0" t="n">
        <v>12</v>
      </c>
      <c r="B141" s="0" t="s">
        <v>168</v>
      </c>
      <c r="C141" s="0" t="n">
        <v>20</v>
      </c>
      <c r="D141" s="0" t="s">
        <v>826</v>
      </c>
      <c r="E141" s="371" t="n">
        <v>53307</v>
      </c>
      <c r="F141" s="372" t="str">
        <f aca="false">TEXT(A141,"000")&amp;" "&amp;TEXT(C141,"0000")</f>
        <v>012 0020</v>
      </c>
      <c r="G141" s="373" t="n">
        <f aca="false">E141</f>
        <v>53307</v>
      </c>
    </row>
    <row r="142" customFormat="false" ht="11.25" hidden="false" customHeight="true" outlineLevel="0" collapsed="false">
      <c r="A142" s="0" t="n">
        <v>12</v>
      </c>
      <c r="B142" s="0" t="s">
        <v>168</v>
      </c>
      <c r="C142" s="0" t="n">
        <v>220</v>
      </c>
      <c r="D142" s="0" t="s">
        <v>827</v>
      </c>
      <c r="E142" s="371" t="n">
        <v>52634</v>
      </c>
      <c r="F142" s="372" t="str">
        <f aca="false">TEXT(A142,"000")&amp;" "&amp;TEXT(C142,"0000")</f>
        <v>012 0220</v>
      </c>
      <c r="G142" s="373" t="n">
        <f aca="false">E142</f>
        <v>52634</v>
      </c>
    </row>
    <row r="143" customFormat="false" ht="11.25" hidden="false" customHeight="true" outlineLevel="0" collapsed="false">
      <c r="A143" s="0" t="n">
        <v>12</v>
      </c>
      <c r="B143" s="0" t="s">
        <v>168</v>
      </c>
      <c r="C143" s="0" t="n">
        <v>30</v>
      </c>
      <c r="D143" s="0" t="s">
        <v>828</v>
      </c>
      <c r="E143" s="371" t="n">
        <v>50516</v>
      </c>
      <c r="F143" s="372" t="str">
        <f aca="false">TEXT(A143,"000")&amp;" "&amp;TEXT(C143,"0000")</f>
        <v>012 0030</v>
      </c>
      <c r="G143" s="373" t="n">
        <f aca="false">E143</f>
        <v>50516</v>
      </c>
    </row>
    <row r="144" customFormat="false" ht="11.25" hidden="false" customHeight="true" outlineLevel="0" collapsed="false">
      <c r="A144" s="0" t="n">
        <v>12</v>
      </c>
      <c r="B144" s="0" t="s">
        <v>168</v>
      </c>
      <c r="C144" s="0" t="n">
        <v>390</v>
      </c>
      <c r="D144" s="0" t="s">
        <v>829</v>
      </c>
      <c r="E144" s="371" t="n">
        <v>53342</v>
      </c>
      <c r="F144" s="372" t="str">
        <f aca="false">TEXT(A144,"000")&amp;" "&amp;TEXT(C144,"0000")</f>
        <v>012 0390</v>
      </c>
      <c r="G144" s="373" t="n">
        <f aca="false">E144</f>
        <v>53342</v>
      </c>
    </row>
    <row r="145" customFormat="false" ht="11.25" hidden="false" customHeight="true" outlineLevel="0" collapsed="false">
      <c r="A145" s="0" t="n">
        <v>12</v>
      </c>
      <c r="B145" s="0" t="s">
        <v>168</v>
      </c>
      <c r="C145" s="0" t="n">
        <v>40</v>
      </c>
      <c r="D145" s="0" t="s">
        <v>830</v>
      </c>
      <c r="E145" s="371" t="n">
        <v>50839</v>
      </c>
      <c r="F145" s="372" t="str">
        <f aca="false">TEXT(A145,"000")&amp;" "&amp;TEXT(C145,"0000")</f>
        <v>012 0040</v>
      </c>
      <c r="G145" s="373" t="n">
        <f aca="false">E145</f>
        <v>50839</v>
      </c>
    </row>
    <row r="146" customFormat="false" ht="11.25" hidden="false" customHeight="true" outlineLevel="0" collapsed="false">
      <c r="A146" s="0" t="n">
        <v>12</v>
      </c>
      <c r="B146" s="0" t="s">
        <v>168</v>
      </c>
      <c r="C146" s="0" t="n">
        <v>400</v>
      </c>
      <c r="D146" s="0" t="s">
        <v>831</v>
      </c>
      <c r="E146" s="371" t="n">
        <v>50108</v>
      </c>
      <c r="F146" s="372" t="str">
        <f aca="false">TEXT(A146,"000")&amp;" "&amp;TEXT(C146,"0000")</f>
        <v>012 0400</v>
      </c>
      <c r="G146" s="373" t="n">
        <f aca="false">E146</f>
        <v>50108</v>
      </c>
    </row>
    <row r="147" customFormat="false" ht="11.25" hidden="false" customHeight="true" outlineLevel="0" collapsed="false">
      <c r="A147" s="0" t="n">
        <v>12</v>
      </c>
      <c r="B147" s="0" t="s">
        <v>168</v>
      </c>
      <c r="C147" s="0" t="n">
        <v>420</v>
      </c>
      <c r="D147" s="0" t="s">
        <v>832</v>
      </c>
      <c r="E147" s="371" t="n">
        <v>49630</v>
      </c>
      <c r="F147" s="372" t="str">
        <f aca="false">TEXT(A147,"000")&amp;" "&amp;TEXT(C147,"0000")</f>
        <v>012 0420</v>
      </c>
      <c r="G147" s="373" t="n">
        <f aca="false">E147</f>
        <v>49630</v>
      </c>
    </row>
    <row r="148" customFormat="false" ht="11.25" hidden="false" customHeight="true" outlineLevel="0" collapsed="false">
      <c r="A148" s="0" t="n">
        <v>12</v>
      </c>
      <c r="B148" s="0" t="s">
        <v>168</v>
      </c>
      <c r="C148" s="0" t="n">
        <v>430</v>
      </c>
      <c r="D148" s="0" t="s">
        <v>833</v>
      </c>
      <c r="E148" s="371" t="n">
        <v>50880</v>
      </c>
      <c r="F148" s="372" t="str">
        <f aca="false">TEXT(A148,"000")&amp;" "&amp;TEXT(C148,"0000")</f>
        <v>012 0430</v>
      </c>
      <c r="G148" s="373" t="n">
        <f aca="false">E148</f>
        <v>50880</v>
      </c>
    </row>
    <row r="149" customFormat="false" ht="11.25" hidden="false" customHeight="true" outlineLevel="0" collapsed="false">
      <c r="A149" s="0" t="n">
        <v>12</v>
      </c>
      <c r="B149" s="0" t="s">
        <v>168</v>
      </c>
      <c r="C149" s="0" t="n">
        <v>440</v>
      </c>
      <c r="D149" s="0" t="s">
        <v>834</v>
      </c>
      <c r="E149" s="371" t="n">
        <v>50945</v>
      </c>
      <c r="F149" s="372" t="str">
        <f aca="false">TEXT(A149,"000")&amp;" "&amp;TEXT(C149,"0000")</f>
        <v>012 0440</v>
      </c>
      <c r="G149" s="373" t="n">
        <f aca="false">E149</f>
        <v>50945</v>
      </c>
    </row>
    <row r="150" customFormat="false" ht="11.25" hidden="false" customHeight="true" outlineLevel="0" collapsed="false">
      <c r="A150" s="0" t="n">
        <v>12</v>
      </c>
      <c r="B150" s="0" t="s">
        <v>168</v>
      </c>
      <c r="C150" s="0" t="n">
        <v>450</v>
      </c>
      <c r="D150" s="0" t="s">
        <v>835</v>
      </c>
      <c r="E150" s="371" t="n">
        <v>51833</v>
      </c>
      <c r="F150" s="372" t="str">
        <f aca="false">TEXT(A150,"000")&amp;" "&amp;TEXT(C150,"0000")</f>
        <v>012 0450</v>
      </c>
      <c r="G150" s="373" t="n">
        <f aca="false">E150</f>
        <v>51833</v>
      </c>
    </row>
    <row r="151" customFormat="false" ht="11.25" hidden="false" customHeight="true" outlineLevel="0" collapsed="false">
      <c r="A151" s="0" t="n">
        <v>12</v>
      </c>
      <c r="B151" s="0" t="s">
        <v>168</v>
      </c>
      <c r="C151" s="0" t="n">
        <v>460</v>
      </c>
      <c r="D151" s="0" t="s">
        <v>836</v>
      </c>
      <c r="E151" s="371" t="n">
        <v>49865</v>
      </c>
      <c r="F151" s="372" t="str">
        <f aca="false">TEXT(A151,"000")&amp;" "&amp;TEXT(C151,"0000")</f>
        <v>012 0460</v>
      </c>
      <c r="G151" s="373" t="n">
        <f aca="false">E151</f>
        <v>49865</v>
      </c>
    </row>
    <row r="152" customFormat="false" ht="11.25" hidden="false" customHeight="true" outlineLevel="0" collapsed="false">
      <c r="A152" s="0" t="n">
        <v>13</v>
      </c>
      <c r="B152" s="0" t="s">
        <v>169</v>
      </c>
      <c r="C152" s="0" t="n">
        <v>650</v>
      </c>
      <c r="D152" s="0" t="s">
        <v>837</v>
      </c>
      <c r="E152" s="371" t="n">
        <v>43626</v>
      </c>
      <c r="F152" s="372" t="str">
        <f aca="false">TEXT(A152,"000")&amp;" "&amp;TEXT(C152,"0000")</f>
        <v>013 0650</v>
      </c>
      <c r="G152" s="373" t="n">
        <f aca="false">E152</f>
        <v>43626</v>
      </c>
    </row>
    <row r="153" customFormat="false" ht="11.25" hidden="false" customHeight="true" outlineLevel="0" collapsed="false">
      <c r="A153" s="0" t="n">
        <v>13</v>
      </c>
      <c r="B153" s="0" t="s">
        <v>169</v>
      </c>
      <c r="C153" s="0" t="n">
        <v>660</v>
      </c>
      <c r="D153" s="0" t="s">
        <v>838</v>
      </c>
      <c r="E153" s="371" t="n">
        <v>43894</v>
      </c>
      <c r="F153" s="372" t="str">
        <f aca="false">TEXT(A153,"000")&amp;" "&amp;TEXT(C153,"0000")</f>
        <v>013 0660</v>
      </c>
      <c r="G153" s="373" t="n">
        <f aca="false">E153</f>
        <v>43894</v>
      </c>
    </row>
    <row r="154" customFormat="false" ht="11.25" hidden="false" customHeight="true" outlineLevel="0" collapsed="false">
      <c r="A154" s="0" t="n">
        <v>13</v>
      </c>
      <c r="B154" s="0" t="s">
        <v>169</v>
      </c>
      <c r="C154" s="0" t="n">
        <v>690</v>
      </c>
      <c r="D154" s="0" t="s">
        <v>839</v>
      </c>
      <c r="E154" s="371" t="n">
        <v>44335</v>
      </c>
      <c r="F154" s="372" t="str">
        <f aca="false">TEXT(A154,"000")&amp;" "&amp;TEXT(C154,"0000")</f>
        <v>013 0690</v>
      </c>
      <c r="G154" s="373" t="n">
        <f aca="false">E154</f>
        <v>44335</v>
      </c>
    </row>
    <row r="155" customFormat="false" ht="11.25" hidden="false" customHeight="true" outlineLevel="0" collapsed="false">
      <c r="A155" s="0" t="n">
        <v>13</v>
      </c>
      <c r="B155" s="0" t="s">
        <v>169</v>
      </c>
      <c r="C155" s="0" t="n">
        <v>700</v>
      </c>
      <c r="D155" s="0" t="s">
        <v>840</v>
      </c>
      <c r="E155" s="371" t="n">
        <v>44198</v>
      </c>
      <c r="F155" s="372" t="str">
        <f aca="false">TEXT(A155,"000")&amp;" "&amp;TEXT(C155,"0000")</f>
        <v>013 0700</v>
      </c>
      <c r="G155" s="373" t="n">
        <f aca="false">E155</f>
        <v>44198</v>
      </c>
    </row>
    <row r="156" customFormat="false" ht="11.25" hidden="false" customHeight="true" outlineLevel="0" collapsed="false">
      <c r="A156" s="0" t="n">
        <v>13</v>
      </c>
      <c r="B156" s="0" t="s">
        <v>169</v>
      </c>
      <c r="C156" s="0" t="n">
        <v>720</v>
      </c>
      <c r="D156" s="0" t="s">
        <v>841</v>
      </c>
      <c r="E156" s="371" t="n">
        <v>44266</v>
      </c>
      <c r="F156" s="372" t="str">
        <f aca="false">TEXT(A156,"000")&amp;" "&amp;TEXT(C156,"0000")</f>
        <v>013 0720</v>
      </c>
      <c r="G156" s="373" t="n">
        <f aca="false">E156</f>
        <v>44266</v>
      </c>
    </row>
    <row r="157" customFormat="false" ht="11.25" hidden="false" customHeight="true" outlineLevel="0" collapsed="false">
      <c r="A157" s="0" t="n">
        <v>14</v>
      </c>
      <c r="B157" s="0" t="s">
        <v>170</v>
      </c>
      <c r="C157" s="0" t="n">
        <v>1000</v>
      </c>
      <c r="D157" s="0" t="s">
        <v>842</v>
      </c>
      <c r="E157" s="371" t="n">
        <v>39528</v>
      </c>
      <c r="F157" s="372" t="str">
        <f aca="false">TEXT(A157,"000")&amp;" "&amp;TEXT(C157,"0000")</f>
        <v>014 1000</v>
      </c>
      <c r="G157" s="373" t="n">
        <f aca="false">E157</f>
        <v>39528</v>
      </c>
    </row>
    <row r="158" customFormat="false" ht="11.25" hidden="false" customHeight="true" outlineLevel="0" collapsed="false">
      <c r="A158" s="0" t="n">
        <v>14</v>
      </c>
      <c r="B158" s="0" t="s">
        <v>170</v>
      </c>
      <c r="C158" s="0" t="n">
        <v>1020</v>
      </c>
      <c r="D158" s="0" t="s">
        <v>843</v>
      </c>
      <c r="E158" s="371" t="n">
        <v>38358</v>
      </c>
      <c r="F158" s="372" t="str">
        <f aca="false">TEXT(A158,"000")&amp;" "&amp;TEXT(C158,"0000")</f>
        <v>014 1020</v>
      </c>
      <c r="G158" s="373" t="n">
        <f aca="false">E158</f>
        <v>38358</v>
      </c>
    </row>
    <row r="159" customFormat="false" ht="11.25" hidden="false" customHeight="true" outlineLevel="0" collapsed="false">
      <c r="A159" s="0" t="n">
        <v>14</v>
      </c>
      <c r="B159" s="0" t="s">
        <v>170</v>
      </c>
      <c r="C159" s="0" t="n">
        <v>1040</v>
      </c>
      <c r="D159" s="0" t="s">
        <v>844</v>
      </c>
      <c r="E159" s="371" t="n">
        <v>41687</v>
      </c>
      <c r="F159" s="372" t="str">
        <f aca="false">TEXT(A159,"000")&amp;" "&amp;TEXT(C159,"0000")</f>
        <v>014 1040</v>
      </c>
      <c r="G159" s="373" t="n">
        <f aca="false">E159</f>
        <v>41687</v>
      </c>
    </row>
    <row r="160" customFormat="false" ht="11.25" hidden="false" customHeight="true" outlineLevel="0" collapsed="false">
      <c r="A160" s="0" t="n">
        <v>14</v>
      </c>
      <c r="B160" s="0" t="s">
        <v>170</v>
      </c>
      <c r="C160" s="0" t="n">
        <v>1041</v>
      </c>
      <c r="D160" s="0" t="s">
        <v>845</v>
      </c>
      <c r="E160" s="371" t="n">
        <v>38467</v>
      </c>
      <c r="F160" s="372" t="str">
        <f aca="false">TEXT(A160,"000")&amp;" "&amp;TEXT(C160,"0000")</f>
        <v>014 1041</v>
      </c>
      <c r="G160" s="373" t="n">
        <f aca="false">E160</f>
        <v>38467</v>
      </c>
    </row>
    <row r="161" customFormat="false" ht="11.25" hidden="false" customHeight="true" outlineLevel="0" collapsed="false">
      <c r="A161" s="0" t="n">
        <v>14</v>
      </c>
      <c r="B161" s="0" t="s">
        <v>170</v>
      </c>
      <c r="C161" s="0" t="n">
        <v>1042</v>
      </c>
      <c r="D161" s="0" t="s">
        <v>846</v>
      </c>
      <c r="E161" s="371" t="n">
        <v>44837</v>
      </c>
      <c r="F161" s="372" t="str">
        <f aca="false">TEXT(A161,"000")&amp;" "&amp;TEXT(C161,"0000")</f>
        <v>014 1042</v>
      </c>
      <c r="G161" s="373" t="n">
        <f aca="false">E161</f>
        <v>44837</v>
      </c>
    </row>
    <row r="162" customFormat="false" ht="11.25" hidden="false" customHeight="true" outlineLevel="0" collapsed="false">
      <c r="A162" s="0" t="n">
        <v>14</v>
      </c>
      <c r="B162" s="0" t="s">
        <v>170</v>
      </c>
      <c r="C162" s="0" t="n">
        <v>120</v>
      </c>
      <c r="D162" s="0" t="s">
        <v>847</v>
      </c>
      <c r="E162" s="371" t="n">
        <v>42682</v>
      </c>
      <c r="F162" s="372" t="str">
        <f aca="false">TEXT(A162,"000")&amp;" "&amp;TEXT(C162,"0000")</f>
        <v>014 0120</v>
      </c>
      <c r="G162" s="373" t="n">
        <f aca="false">E162</f>
        <v>42682</v>
      </c>
    </row>
    <row r="163" customFormat="false" ht="11.25" hidden="false" customHeight="true" outlineLevel="0" collapsed="false">
      <c r="A163" s="0" t="n">
        <v>14</v>
      </c>
      <c r="B163" s="0" t="s">
        <v>170</v>
      </c>
      <c r="C163" s="0" t="n">
        <v>20</v>
      </c>
      <c r="D163" s="0" t="s">
        <v>848</v>
      </c>
      <c r="E163" s="371" t="n">
        <v>42907</v>
      </c>
      <c r="F163" s="372" t="str">
        <f aca="false">TEXT(A163,"000")&amp;" "&amp;TEXT(C163,"0000")</f>
        <v>014 0020</v>
      </c>
      <c r="G163" s="373" t="n">
        <f aca="false">E163</f>
        <v>42907</v>
      </c>
    </row>
    <row r="164" customFormat="false" ht="11.25" hidden="false" customHeight="true" outlineLevel="0" collapsed="false">
      <c r="A164" s="0" t="n">
        <v>14</v>
      </c>
      <c r="B164" s="0" t="s">
        <v>170</v>
      </c>
      <c r="C164" s="0" t="n">
        <v>90</v>
      </c>
      <c r="D164" s="0" t="s">
        <v>849</v>
      </c>
      <c r="E164" s="371" t="n">
        <v>43130</v>
      </c>
      <c r="F164" s="372" t="str">
        <f aca="false">TEXT(A164,"000")&amp;" "&amp;TEXT(C164,"0000")</f>
        <v>014 0090</v>
      </c>
      <c r="G164" s="373" t="n">
        <f aca="false">E164</f>
        <v>43130</v>
      </c>
    </row>
    <row r="165" customFormat="false" ht="11.25" hidden="false" customHeight="true" outlineLevel="0" collapsed="false">
      <c r="A165" s="0" t="n">
        <v>14</v>
      </c>
      <c r="B165" s="0" t="s">
        <v>170</v>
      </c>
      <c r="C165" s="0" t="n">
        <v>990</v>
      </c>
      <c r="D165" s="0" t="s">
        <v>850</v>
      </c>
      <c r="E165" s="371" t="n">
        <v>44174</v>
      </c>
      <c r="F165" s="372" t="str">
        <f aca="false">TEXT(A165,"000")&amp;" "&amp;TEXT(C165,"0000")</f>
        <v>014 0990</v>
      </c>
      <c r="G165" s="373" t="n">
        <f aca="false">E165</f>
        <v>44174</v>
      </c>
    </row>
    <row r="166" customFormat="false" ht="11.25" hidden="false" customHeight="true" outlineLevel="0" collapsed="false">
      <c r="A166" s="0" t="n">
        <v>15</v>
      </c>
      <c r="B166" s="0" t="s">
        <v>171</v>
      </c>
      <c r="C166" s="0" t="n">
        <v>20</v>
      </c>
      <c r="D166" s="0" t="s">
        <v>851</v>
      </c>
      <c r="E166" s="371" t="n">
        <v>48101</v>
      </c>
      <c r="F166" s="372" t="str">
        <f aca="false">TEXT(A166,"000")&amp;" "&amp;TEXT(C166,"0000")</f>
        <v>015 0020</v>
      </c>
      <c r="G166" s="373" t="n">
        <f aca="false">E166</f>
        <v>48101</v>
      </c>
    </row>
    <row r="167" customFormat="false" ht="11.25" hidden="false" customHeight="true" outlineLevel="0" collapsed="false">
      <c r="A167" s="0" t="n">
        <v>15</v>
      </c>
      <c r="B167" s="0" t="s">
        <v>171</v>
      </c>
      <c r="C167" s="0" t="n">
        <v>700</v>
      </c>
      <c r="D167" s="0" t="s">
        <v>852</v>
      </c>
      <c r="E167" s="371" t="n">
        <v>48824</v>
      </c>
      <c r="F167" s="372" t="str">
        <f aca="false">TEXT(A167,"000")&amp;" "&amp;TEXT(C167,"0000")</f>
        <v>015 0700</v>
      </c>
      <c r="G167" s="373" t="n">
        <f aca="false">E167</f>
        <v>48824</v>
      </c>
    </row>
    <row r="168" customFormat="false" ht="11.25" hidden="false" customHeight="true" outlineLevel="0" collapsed="false">
      <c r="A168" s="0" t="n">
        <v>15</v>
      </c>
      <c r="B168" s="0" t="s">
        <v>171</v>
      </c>
      <c r="C168" s="0" t="n">
        <v>721</v>
      </c>
      <c r="D168" s="0" t="s">
        <v>853</v>
      </c>
      <c r="E168" s="371" t="n">
        <v>47595</v>
      </c>
      <c r="F168" s="372" t="str">
        <f aca="false">TEXT(A168,"000")&amp;" "&amp;TEXT(C168,"0000")</f>
        <v>015 0721</v>
      </c>
      <c r="G168" s="373" t="n">
        <f aca="false">E168</f>
        <v>47595</v>
      </c>
    </row>
    <row r="169" customFormat="false" ht="11.25" hidden="false" customHeight="true" outlineLevel="0" collapsed="false">
      <c r="A169" s="0" t="n">
        <v>15</v>
      </c>
      <c r="B169" s="0" t="s">
        <v>171</v>
      </c>
      <c r="C169" s="0" t="n">
        <v>723</v>
      </c>
      <c r="D169" s="0" t="s">
        <v>854</v>
      </c>
      <c r="E169" s="371" t="n">
        <v>45773</v>
      </c>
      <c r="F169" s="372" t="str">
        <f aca="false">TEXT(A169,"000")&amp;" "&amp;TEXT(C169,"0000")</f>
        <v>015 0723</v>
      </c>
      <c r="G169" s="373" t="n">
        <f aca="false">E169</f>
        <v>45773</v>
      </c>
    </row>
    <row r="170" customFormat="false" ht="11.25" hidden="false" customHeight="true" outlineLevel="0" collapsed="false">
      <c r="A170" s="0" t="n">
        <v>15</v>
      </c>
      <c r="B170" s="0" t="s">
        <v>171</v>
      </c>
      <c r="C170" s="0" t="n">
        <v>724</v>
      </c>
      <c r="D170" s="0" t="s">
        <v>855</v>
      </c>
      <c r="E170" s="371" t="n">
        <v>48520</v>
      </c>
      <c r="F170" s="372" t="str">
        <f aca="false">TEXT(A170,"000")&amp;" "&amp;TEXT(C170,"0000")</f>
        <v>015 0724</v>
      </c>
      <c r="G170" s="373" t="n">
        <f aca="false">E170</f>
        <v>48520</v>
      </c>
    </row>
    <row r="171" customFormat="false" ht="11.25" hidden="false" customHeight="true" outlineLevel="0" collapsed="false">
      <c r="A171" s="0" t="n">
        <v>16</v>
      </c>
      <c r="B171" s="0" t="s">
        <v>172</v>
      </c>
      <c r="C171" s="0" t="n">
        <v>130</v>
      </c>
      <c r="D171" s="0" t="s">
        <v>856</v>
      </c>
      <c r="E171" s="371" t="n">
        <v>42507</v>
      </c>
      <c r="F171" s="372" t="str">
        <f aca="false">TEXT(A171,"000")&amp;" "&amp;TEXT(C171,"0000")</f>
        <v>016 0130</v>
      </c>
      <c r="G171" s="373" t="n">
        <f aca="false">E171</f>
        <v>42507</v>
      </c>
    </row>
    <row r="172" customFormat="false" ht="11.25" hidden="false" customHeight="true" outlineLevel="0" collapsed="false">
      <c r="A172" s="0" t="n">
        <v>16</v>
      </c>
      <c r="B172" s="0" t="s">
        <v>172</v>
      </c>
      <c r="C172" s="0" t="n">
        <v>20</v>
      </c>
      <c r="D172" s="0" t="s">
        <v>857</v>
      </c>
      <c r="E172" s="371" t="n">
        <v>43045</v>
      </c>
      <c r="F172" s="372" t="str">
        <f aca="false">TEXT(A172,"000")&amp;" "&amp;TEXT(C172,"0000")</f>
        <v>016 0020</v>
      </c>
      <c r="G172" s="373" t="n">
        <f aca="false">E172</f>
        <v>43045</v>
      </c>
    </row>
    <row r="173" customFormat="false" ht="11.25" hidden="false" customHeight="true" outlineLevel="0" collapsed="false">
      <c r="A173" s="0" t="n">
        <v>16</v>
      </c>
      <c r="B173" s="0" t="s">
        <v>172</v>
      </c>
      <c r="C173" s="0" t="n">
        <v>200</v>
      </c>
      <c r="D173" s="0" t="s">
        <v>858</v>
      </c>
      <c r="E173" s="371" t="n">
        <v>43746</v>
      </c>
      <c r="F173" s="372" t="str">
        <f aca="false">TEXT(A173,"000")&amp;" "&amp;TEXT(C173,"0000")</f>
        <v>016 0200</v>
      </c>
      <c r="G173" s="373" t="n">
        <f aca="false">E173</f>
        <v>43746</v>
      </c>
    </row>
    <row r="174" customFormat="false" ht="11.25" hidden="false" customHeight="true" outlineLevel="0" collapsed="false">
      <c r="A174" s="0" t="n">
        <v>16</v>
      </c>
      <c r="B174" s="0" t="s">
        <v>172</v>
      </c>
      <c r="C174" s="0" t="n">
        <v>211</v>
      </c>
      <c r="D174" s="0" t="s">
        <v>859</v>
      </c>
      <c r="E174" s="371" t="n">
        <v>43648</v>
      </c>
      <c r="F174" s="372" t="str">
        <f aca="false">TEXT(A174,"000")&amp;" "&amp;TEXT(C174,"0000")</f>
        <v>016 0211</v>
      </c>
      <c r="G174" s="373" t="n">
        <f aca="false">E174</f>
        <v>43648</v>
      </c>
    </row>
    <row r="175" customFormat="false" ht="11.25" hidden="false" customHeight="true" outlineLevel="0" collapsed="false">
      <c r="A175" s="0" t="n">
        <v>16</v>
      </c>
      <c r="B175" s="0" t="s">
        <v>172</v>
      </c>
      <c r="C175" s="0" t="n">
        <v>222</v>
      </c>
      <c r="D175" s="0" t="s">
        <v>860</v>
      </c>
      <c r="E175" s="371" t="n">
        <v>42489</v>
      </c>
      <c r="F175" s="372" t="str">
        <f aca="false">TEXT(A175,"000")&amp;" "&amp;TEXT(C175,"0000")</f>
        <v>016 0222</v>
      </c>
      <c r="G175" s="373" t="n">
        <f aca="false">E175</f>
        <v>42489</v>
      </c>
    </row>
    <row r="176" customFormat="false" ht="11.25" hidden="false" customHeight="true" outlineLevel="0" collapsed="false">
      <c r="A176" s="0" t="n">
        <v>16</v>
      </c>
      <c r="B176" s="0" t="s">
        <v>172</v>
      </c>
      <c r="C176" s="0" t="n">
        <v>542</v>
      </c>
      <c r="D176" s="0" t="s">
        <v>861</v>
      </c>
      <c r="E176" s="371" t="n">
        <v>43189</v>
      </c>
      <c r="F176" s="372" t="str">
        <f aca="false">TEXT(A176,"000")&amp;" "&amp;TEXT(C176,"0000")</f>
        <v>016 0542</v>
      </c>
      <c r="G176" s="373" t="n">
        <f aca="false">E176</f>
        <v>43189</v>
      </c>
    </row>
    <row r="177" customFormat="false" ht="11.25" hidden="false" customHeight="true" outlineLevel="0" collapsed="false">
      <c r="A177" s="0" t="n">
        <v>16</v>
      </c>
      <c r="B177" s="0" t="s">
        <v>172</v>
      </c>
      <c r="C177" s="0" t="n">
        <v>560</v>
      </c>
      <c r="D177" s="0" t="s">
        <v>862</v>
      </c>
      <c r="E177" s="371" t="n">
        <v>45859</v>
      </c>
      <c r="F177" s="372" t="str">
        <f aca="false">TEXT(A177,"000")&amp;" "&amp;TEXT(C177,"0000")</f>
        <v>016 0560</v>
      </c>
      <c r="G177" s="373" t="n">
        <f aca="false">E177</f>
        <v>45859</v>
      </c>
    </row>
    <row r="178" customFormat="false" ht="11.25" hidden="false" customHeight="true" outlineLevel="0" collapsed="false">
      <c r="A178" s="0" t="n">
        <v>16</v>
      </c>
      <c r="B178" s="0" t="s">
        <v>172</v>
      </c>
      <c r="C178" s="0" t="n">
        <v>60</v>
      </c>
      <c r="D178" s="0" t="s">
        <v>863</v>
      </c>
      <c r="E178" s="371" t="n">
        <v>43568</v>
      </c>
      <c r="F178" s="372" t="str">
        <f aca="false">TEXT(A178,"000")&amp;" "&amp;TEXT(C178,"0000")</f>
        <v>016 0060</v>
      </c>
      <c r="G178" s="373" t="n">
        <f aca="false">E178</f>
        <v>43568</v>
      </c>
    </row>
    <row r="179" customFormat="false" ht="11.25" hidden="false" customHeight="true" outlineLevel="0" collapsed="false">
      <c r="A179" s="0" t="n">
        <v>16</v>
      </c>
      <c r="B179" s="0" t="s">
        <v>172</v>
      </c>
      <c r="C179" s="0" t="n">
        <v>650</v>
      </c>
      <c r="D179" s="0" t="s">
        <v>864</v>
      </c>
      <c r="E179" s="371" t="n">
        <v>42225</v>
      </c>
      <c r="F179" s="372" t="str">
        <f aca="false">TEXT(A179,"000")&amp;" "&amp;TEXT(C179,"0000")</f>
        <v>016 0650</v>
      </c>
      <c r="G179" s="373" t="n">
        <f aca="false">E179</f>
        <v>42225</v>
      </c>
    </row>
    <row r="180" customFormat="false" ht="11.25" hidden="false" customHeight="true" outlineLevel="0" collapsed="false">
      <c r="A180" s="0" t="n">
        <v>16</v>
      </c>
      <c r="B180" s="0" t="s">
        <v>172</v>
      </c>
      <c r="C180" s="0" t="n">
        <v>690</v>
      </c>
      <c r="D180" s="0" t="s">
        <v>865</v>
      </c>
      <c r="E180" s="371" t="n">
        <v>42800</v>
      </c>
      <c r="F180" s="372" t="str">
        <f aca="false">TEXT(A180,"000")&amp;" "&amp;TEXT(C180,"0000")</f>
        <v>016 0690</v>
      </c>
      <c r="G180" s="373" t="n">
        <f aca="false">E180</f>
        <v>42800</v>
      </c>
    </row>
    <row r="181" customFormat="false" ht="11.25" hidden="false" customHeight="true" outlineLevel="0" collapsed="false">
      <c r="A181" s="0" t="n">
        <v>16</v>
      </c>
      <c r="B181" s="0" t="s">
        <v>172</v>
      </c>
      <c r="C181" s="0" t="n">
        <v>710</v>
      </c>
      <c r="D181" s="0" t="s">
        <v>866</v>
      </c>
      <c r="E181" s="371" t="n">
        <v>44165</v>
      </c>
      <c r="F181" s="372" t="str">
        <f aca="false">TEXT(A181,"000")&amp;" "&amp;TEXT(C181,"0000")</f>
        <v>016 0710</v>
      </c>
      <c r="G181" s="373" t="n">
        <f aca="false">E181</f>
        <v>44165</v>
      </c>
    </row>
    <row r="182" customFormat="false" ht="11.25" hidden="false" customHeight="true" outlineLevel="0" collapsed="false">
      <c r="A182" s="0" t="n">
        <v>16</v>
      </c>
      <c r="B182" s="0" t="s">
        <v>172</v>
      </c>
      <c r="C182" s="0" t="n">
        <v>720</v>
      </c>
      <c r="D182" s="0" t="s">
        <v>867</v>
      </c>
      <c r="E182" s="371" t="n">
        <v>42238</v>
      </c>
      <c r="F182" s="372" t="str">
        <f aca="false">TEXT(A182,"000")&amp;" "&amp;TEXT(C182,"0000")</f>
        <v>016 0720</v>
      </c>
      <c r="G182" s="373" t="n">
        <f aca="false">E182</f>
        <v>42238</v>
      </c>
    </row>
    <row r="183" customFormat="false" ht="11.25" hidden="false" customHeight="true" outlineLevel="0" collapsed="false">
      <c r="A183" s="0" t="n">
        <v>16</v>
      </c>
      <c r="B183" s="0" t="s">
        <v>172</v>
      </c>
      <c r="C183" s="0" t="n">
        <v>821</v>
      </c>
      <c r="D183" s="0" t="s">
        <v>868</v>
      </c>
      <c r="E183" s="371" t="n">
        <v>44117</v>
      </c>
      <c r="F183" s="372" t="str">
        <f aca="false">TEXT(A183,"000")&amp;" "&amp;TEXT(C183,"0000")</f>
        <v>016 0821</v>
      </c>
      <c r="G183" s="373" t="n">
        <f aca="false">E183</f>
        <v>44117</v>
      </c>
    </row>
    <row r="184" customFormat="false" ht="11.25" hidden="false" customHeight="true" outlineLevel="0" collapsed="false">
      <c r="A184" s="0" t="n">
        <v>17</v>
      </c>
      <c r="B184" s="0" t="s">
        <v>173</v>
      </c>
      <c r="C184" s="0" t="n">
        <v>450</v>
      </c>
      <c r="D184" s="0" t="s">
        <v>869</v>
      </c>
      <c r="E184" s="371" t="n">
        <v>48521.47</v>
      </c>
      <c r="F184" s="372" t="str">
        <f aca="false">TEXT(A184,"000")&amp;" "&amp;TEXT(C184,"0000")</f>
        <v>017 0450</v>
      </c>
      <c r="G184" s="373" t="n">
        <f aca="false">E184</f>
        <v>48521.47</v>
      </c>
    </row>
    <row r="185" customFormat="false" ht="11.25" hidden="false" customHeight="true" outlineLevel="0" collapsed="false">
      <c r="A185" s="0" t="n">
        <v>17</v>
      </c>
      <c r="B185" s="0" t="s">
        <v>173</v>
      </c>
      <c r="C185" s="0" t="n">
        <v>460</v>
      </c>
      <c r="D185" s="0" t="s">
        <v>870</v>
      </c>
      <c r="E185" s="371" t="n">
        <v>46894.4</v>
      </c>
      <c r="F185" s="372" t="str">
        <f aca="false">TEXT(A185,"000")&amp;" "&amp;TEXT(C185,"0000")</f>
        <v>017 0460</v>
      </c>
      <c r="G185" s="373" t="n">
        <f aca="false">E185</f>
        <v>46894.4</v>
      </c>
    </row>
    <row r="186" customFormat="false" ht="11.25" hidden="false" customHeight="true" outlineLevel="0" collapsed="false">
      <c r="A186" s="0" t="n">
        <v>17</v>
      </c>
      <c r="B186" s="0" t="s">
        <v>173</v>
      </c>
      <c r="C186" s="0" t="n">
        <v>620</v>
      </c>
      <c r="D186" s="0" t="s">
        <v>871</v>
      </c>
      <c r="E186" s="371" t="n">
        <v>47579.25</v>
      </c>
      <c r="F186" s="372" t="str">
        <f aca="false">TEXT(A186,"000")&amp;" "&amp;TEXT(C186,"0000")</f>
        <v>017 0620</v>
      </c>
      <c r="G186" s="373" t="n">
        <f aca="false">E186</f>
        <v>47579.25</v>
      </c>
    </row>
    <row r="187" customFormat="false" ht="11.25" hidden="false" customHeight="true" outlineLevel="0" collapsed="false">
      <c r="A187" s="0" t="n">
        <v>17</v>
      </c>
      <c r="B187" s="0" t="s">
        <v>173</v>
      </c>
      <c r="C187" s="0" t="n">
        <v>630</v>
      </c>
      <c r="D187" s="0" t="s">
        <v>872</v>
      </c>
      <c r="E187" s="371" t="n">
        <v>48234.43</v>
      </c>
      <c r="F187" s="372" t="str">
        <f aca="false">TEXT(A187,"000")&amp;" "&amp;TEXT(C187,"0000")</f>
        <v>017 0630</v>
      </c>
      <c r="G187" s="373" t="n">
        <f aca="false">E187</f>
        <v>48234.43</v>
      </c>
    </row>
    <row r="188" customFormat="false" ht="11.25" hidden="false" customHeight="true" outlineLevel="0" collapsed="false">
      <c r="A188" s="0" t="n">
        <v>17</v>
      </c>
      <c r="B188" s="0" t="s">
        <v>173</v>
      </c>
      <c r="C188" s="0" t="n">
        <v>9020</v>
      </c>
      <c r="D188" s="0" t="s">
        <v>873</v>
      </c>
      <c r="E188" s="371" t="n">
        <v>46197.14</v>
      </c>
      <c r="F188" s="372" t="str">
        <f aca="false">TEXT(A188,"000")&amp;" "&amp;TEXT(C188,"0000")</f>
        <v>017 9020</v>
      </c>
      <c r="G188" s="373" t="n">
        <f aca="false">E188</f>
        <v>46197.14</v>
      </c>
    </row>
    <row r="189" customFormat="false" ht="11.25" hidden="false" customHeight="true" outlineLevel="0" collapsed="false">
      <c r="A189" s="0" t="n">
        <v>18</v>
      </c>
      <c r="B189" s="0" t="s">
        <v>174</v>
      </c>
      <c r="C189" s="0" t="n">
        <v>1110</v>
      </c>
      <c r="D189" s="0" t="s">
        <v>874</v>
      </c>
      <c r="E189" s="371" t="n">
        <v>47892.4</v>
      </c>
      <c r="F189" s="372" t="str">
        <f aca="false">TEXT(A189,"000")&amp;" "&amp;TEXT(C189,"0000")</f>
        <v>018 1110</v>
      </c>
      <c r="G189" s="373" t="n">
        <f aca="false">E189</f>
        <v>47892.4</v>
      </c>
    </row>
    <row r="190" customFormat="false" ht="11.25" hidden="false" customHeight="true" outlineLevel="0" collapsed="false">
      <c r="A190" s="0" t="n">
        <v>18</v>
      </c>
      <c r="B190" s="0" t="s">
        <v>174</v>
      </c>
      <c r="C190" s="0" t="n">
        <v>1130</v>
      </c>
      <c r="D190" s="0" t="s">
        <v>875</v>
      </c>
      <c r="E190" s="371" t="n">
        <v>47451.21</v>
      </c>
      <c r="F190" s="372" t="str">
        <f aca="false">TEXT(A190,"000")&amp;" "&amp;TEXT(C190,"0000")</f>
        <v>018 1130</v>
      </c>
      <c r="G190" s="373" t="n">
        <f aca="false">E190</f>
        <v>47451.21</v>
      </c>
    </row>
    <row r="191" customFormat="false" ht="11.25" hidden="false" customHeight="true" outlineLevel="0" collapsed="false">
      <c r="A191" s="0" t="n">
        <v>18</v>
      </c>
      <c r="B191" s="0" t="s">
        <v>174</v>
      </c>
      <c r="C191" s="0" t="n">
        <v>1150</v>
      </c>
      <c r="D191" s="0" t="s">
        <v>876</v>
      </c>
      <c r="E191" s="371" t="n">
        <v>46975.74</v>
      </c>
      <c r="F191" s="372" t="str">
        <f aca="false">TEXT(A191,"000")&amp;" "&amp;TEXT(C191,"0000")</f>
        <v>018 1150</v>
      </c>
      <c r="G191" s="373" t="n">
        <f aca="false">E191</f>
        <v>46975.74</v>
      </c>
    </row>
    <row r="192" customFormat="false" ht="11.25" hidden="false" customHeight="true" outlineLevel="0" collapsed="false">
      <c r="A192" s="0" t="n">
        <v>18</v>
      </c>
      <c r="B192" s="0" t="s">
        <v>174</v>
      </c>
      <c r="C192" s="0" t="n">
        <v>1160</v>
      </c>
      <c r="D192" s="0" t="s">
        <v>877</v>
      </c>
      <c r="E192" s="371" t="n">
        <v>46379.77</v>
      </c>
      <c r="F192" s="372" t="str">
        <f aca="false">TEXT(A192,"000")&amp;" "&amp;TEXT(C192,"0000")</f>
        <v>018 1160</v>
      </c>
      <c r="G192" s="373" t="n">
        <f aca="false">E192</f>
        <v>46379.77</v>
      </c>
    </row>
    <row r="193" customFormat="false" ht="11.25" hidden="false" customHeight="true" outlineLevel="0" collapsed="false">
      <c r="A193" s="0" t="n">
        <v>18</v>
      </c>
      <c r="B193" s="0" t="s">
        <v>174</v>
      </c>
      <c r="C193" s="0" t="n">
        <v>1170</v>
      </c>
      <c r="D193" s="0" t="s">
        <v>878</v>
      </c>
      <c r="E193" s="371" t="n">
        <v>46866.6</v>
      </c>
      <c r="F193" s="372" t="str">
        <f aca="false">TEXT(A193,"000")&amp;" "&amp;TEXT(C193,"0000")</f>
        <v>018 1170</v>
      </c>
      <c r="G193" s="373" t="n">
        <f aca="false">E193</f>
        <v>46866.6</v>
      </c>
    </row>
    <row r="194" customFormat="false" ht="11.25" hidden="false" customHeight="true" outlineLevel="0" collapsed="false">
      <c r="A194" s="0" t="n">
        <v>18</v>
      </c>
      <c r="B194" s="0" t="s">
        <v>174</v>
      </c>
      <c r="C194" s="0" t="n">
        <v>1180</v>
      </c>
      <c r="D194" s="0" t="s">
        <v>879</v>
      </c>
      <c r="E194" s="371" t="n">
        <v>49737.52</v>
      </c>
      <c r="F194" s="372" t="str">
        <f aca="false">TEXT(A194,"000")&amp;" "&amp;TEXT(C194,"0000")</f>
        <v>018 1180</v>
      </c>
      <c r="G194" s="373" t="n">
        <f aca="false">E194</f>
        <v>49737.52</v>
      </c>
    </row>
    <row r="195" customFormat="false" ht="11.25" hidden="false" customHeight="true" outlineLevel="0" collapsed="false">
      <c r="A195" s="0" t="n">
        <v>18</v>
      </c>
      <c r="B195" s="0" t="s">
        <v>174</v>
      </c>
      <c r="C195" s="0" t="n">
        <v>1210</v>
      </c>
      <c r="D195" s="0" t="s">
        <v>880</v>
      </c>
      <c r="E195" s="371" t="n">
        <v>45460.95</v>
      </c>
      <c r="F195" s="372" t="str">
        <f aca="false">TEXT(A195,"000")&amp;" "&amp;TEXT(C195,"0000")</f>
        <v>018 1210</v>
      </c>
      <c r="G195" s="373" t="n">
        <f aca="false">E195</f>
        <v>45460.95</v>
      </c>
    </row>
    <row r="196" customFormat="false" ht="11.25" hidden="false" customHeight="true" outlineLevel="0" collapsed="false">
      <c r="A196" s="0" t="n">
        <v>18</v>
      </c>
      <c r="B196" s="0" t="s">
        <v>174</v>
      </c>
      <c r="C196" s="0" t="n">
        <v>1230</v>
      </c>
      <c r="D196" s="0" t="s">
        <v>881</v>
      </c>
      <c r="E196" s="371" t="n">
        <v>48017.78</v>
      </c>
      <c r="F196" s="372" t="str">
        <f aca="false">TEXT(A196,"000")&amp;" "&amp;TEXT(C196,"0000")</f>
        <v>018 1230</v>
      </c>
      <c r="G196" s="373" t="n">
        <f aca="false">E196</f>
        <v>48017.78</v>
      </c>
    </row>
    <row r="197" customFormat="false" ht="11.25" hidden="false" customHeight="true" outlineLevel="0" collapsed="false">
      <c r="A197" s="0" t="n">
        <v>18</v>
      </c>
      <c r="B197" s="0" t="s">
        <v>174</v>
      </c>
      <c r="C197" s="0" t="n">
        <v>450</v>
      </c>
      <c r="D197" s="0" t="s">
        <v>882</v>
      </c>
      <c r="E197" s="371" t="n">
        <v>45844.42</v>
      </c>
      <c r="F197" s="372" t="str">
        <f aca="false">TEXT(A197,"000")&amp;" "&amp;TEXT(C197,"0000")</f>
        <v>018 0450</v>
      </c>
      <c r="G197" s="373" t="n">
        <f aca="false">E197</f>
        <v>45844.42</v>
      </c>
    </row>
    <row r="198" customFormat="false" ht="11.25" hidden="false" customHeight="true" outlineLevel="0" collapsed="false">
      <c r="A198" s="0" t="n">
        <v>19</v>
      </c>
      <c r="B198" s="0" t="s">
        <v>175</v>
      </c>
      <c r="C198" s="0" t="n">
        <v>100</v>
      </c>
      <c r="D198" s="0" t="s">
        <v>883</v>
      </c>
      <c r="E198" s="371" t="n">
        <v>46057.44</v>
      </c>
      <c r="F198" s="372" t="str">
        <f aca="false">TEXT(A198,"000")&amp;" "&amp;TEXT(C198,"0000")</f>
        <v>019 0100</v>
      </c>
      <c r="G198" s="373" t="n">
        <f aca="false">E198</f>
        <v>46057.44</v>
      </c>
    </row>
    <row r="199" customFormat="false" ht="11.25" hidden="false" customHeight="true" outlineLevel="0" collapsed="false">
      <c r="A199" s="0" t="n">
        <v>19</v>
      </c>
      <c r="B199" s="0" t="s">
        <v>175</v>
      </c>
      <c r="C199" s="0" t="n">
        <v>80</v>
      </c>
      <c r="D199" s="0" t="s">
        <v>884</v>
      </c>
      <c r="E199" s="371" t="n">
        <v>44907.74</v>
      </c>
      <c r="F199" s="372" t="str">
        <f aca="false">TEXT(A199,"000")&amp;" "&amp;TEXT(C199,"0000")</f>
        <v>019 0080</v>
      </c>
      <c r="G199" s="373" t="n">
        <f aca="false">E199</f>
        <v>44907.74</v>
      </c>
    </row>
    <row r="200" customFormat="false" ht="11.25" hidden="false" customHeight="true" outlineLevel="0" collapsed="false">
      <c r="A200" s="0" t="n">
        <v>20</v>
      </c>
      <c r="B200" s="0" t="s">
        <v>176</v>
      </c>
      <c r="C200" s="0" t="n">
        <v>100</v>
      </c>
      <c r="D200" s="0" t="s">
        <v>885</v>
      </c>
      <c r="E200" s="371" t="n">
        <v>43353</v>
      </c>
      <c r="F200" s="372" t="str">
        <f aca="false">TEXT(A200,"000")&amp;" "&amp;TEXT(C200,"0000")</f>
        <v>020 0100</v>
      </c>
      <c r="G200" s="373" t="n">
        <f aca="false">E200</f>
        <v>43353</v>
      </c>
    </row>
    <row r="201" customFormat="false" ht="11.25" hidden="false" customHeight="true" outlineLevel="0" collapsed="false">
      <c r="A201" s="0" t="n">
        <v>20</v>
      </c>
      <c r="B201" s="0" t="s">
        <v>176</v>
      </c>
      <c r="C201" s="0" t="n">
        <v>210</v>
      </c>
      <c r="D201" s="0" t="s">
        <v>886</v>
      </c>
      <c r="E201" s="371" t="n">
        <v>43555</v>
      </c>
      <c r="F201" s="372" t="str">
        <f aca="false">TEXT(A201,"000")&amp;" "&amp;TEXT(C201,"0000")</f>
        <v>020 0210</v>
      </c>
      <c r="G201" s="373" t="n">
        <f aca="false">E201</f>
        <v>43555</v>
      </c>
    </row>
    <row r="202" customFormat="false" ht="11.25" hidden="false" customHeight="true" outlineLevel="0" collapsed="false">
      <c r="A202" s="0" t="n">
        <v>20</v>
      </c>
      <c r="B202" s="0" t="s">
        <v>176</v>
      </c>
      <c r="C202" s="0" t="n">
        <v>450</v>
      </c>
      <c r="D202" s="0" t="s">
        <v>887</v>
      </c>
      <c r="E202" s="371" t="n">
        <v>43730</v>
      </c>
      <c r="F202" s="372" t="str">
        <f aca="false">TEXT(A202,"000")&amp;" "&amp;TEXT(C202,"0000")</f>
        <v>020 0450</v>
      </c>
      <c r="G202" s="373" t="n">
        <f aca="false">E202</f>
        <v>43730</v>
      </c>
    </row>
    <row r="203" customFormat="false" ht="11.25" hidden="false" customHeight="true" outlineLevel="0" collapsed="false">
      <c r="A203" s="0" t="n">
        <v>20</v>
      </c>
      <c r="B203" s="0" t="s">
        <v>176</v>
      </c>
      <c r="C203" s="0" t="n">
        <v>460</v>
      </c>
      <c r="D203" s="0" t="s">
        <v>888</v>
      </c>
      <c r="E203" s="371" t="n">
        <v>43944</v>
      </c>
      <c r="F203" s="372" t="str">
        <f aca="false">TEXT(A203,"000")&amp;" "&amp;TEXT(C203,"0000")</f>
        <v>020 0460</v>
      </c>
      <c r="G203" s="373" t="n">
        <f aca="false">E203</f>
        <v>43944</v>
      </c>
    </row>
    <row r="204" customFormat="false" ht="11.25" hidden="false" customHeight="true" outlineLevel="0" collapsed="false">
      <c r="A204" s="0" t="n">
        <v>20</v>
      </c>
      <c r="B204" s="0" t="s">
        <v>176</v>
      </c>
      <c r="C204" s="0" t="n">
        <v>470</v>
      </c>
      <c r="D204" s="0" t="s">
        <v>889</v>
      </c>
      <c r="E204" s="371" t="n">
        <v>42355</v>
      </c>
      <c r="F204" s="372" t="str">
        <f aca="false">TEXT(A204,"000")&amp;" "&amp;TEXT(C204,"0000")</f>
        <v>020 0470</v>
      </c>
      <c r="G204" s="373" t="n">
        <f aca="false">E204</f>
        <v>42355</v>
      </c>
    </row>
    <row r="205" customFormat="false" ht="11.25" hidden="false" customHeight="true" outlineLevel="0" collapsed="false">
      <c r="A205" s="0" t="n">
        <v>21</v>
      </c>
      <c r="B205" s="0" t="s">
        <v>177</v>
      </c>
      <c r="C205" s="0" t="n">
        <v>10</v>
      </c>
      <c r="D205" s="0" t="s">
        <v>890</v>
      </c>
      <c r="E205" s="371" t="n">
        <v>49438</v>
      </c>
      <c r="F205" s="372" t="str">
        <f aca="false">TEXT(A205,"000")&amp;" "&amp;TEXT(C205,"0000")</f>
        <v>021 0010</v>
      </c>
      <c r="G205" s="373" t="n">
        <f aca="false">E205</f>
        <v>49438</v>
      </c>
    </row>
    <row r="206" customFormat="false" ht="11.25" hidden="false" customHeight="true" outlineLevel="0" collapsed="false">
      <c r="A206" s="0" t="n">
        <v>21</v>
      </c>
      <c r="B206" s="0" t="s">
        <v>177</v>
      </c>
      <c r="C206" s="0" t="n">
        <v>110</v>
      </c>
      <c r="D206" s="0" t="s">
        <v>891</v>
      </c>
      <c r="E206" s="371" t="n">
        <v>49221</v>
      </c>
      <c r="F206" s="372" t="str">
        <f aca="false">TEXT(A206,"000")&amp;" "&amp;TEXT(C206,"0000")</f>
        <v>021 0110</v>
      </c>
      <c r="G206" s="373" t="n">
        <f aca="false">E206</f>
        <v>49221</v>
      </c>
    </row>
    <row r="207" customFormat="false" ht="11.25" hidden="false" customHeight="true" outlineLevel="0" collapsed="false">
      <c r="A207" s="0" t="n">
        <v>21</v>
      </c>
      <c r="B207" s="0" t="s">
        <v>177</v>
      </c>
      <c r="C207" s="0" t="n">
        <v>130</v>
      </c>
      <c r="D207" s="0" t="s">
        <v>892</v>
      </c>
      <c r="E207" s="371" t="n">
        <v>50264</v>
      </c>
      <c r="F207" s="372" t="str">
        <f aca="false">TEXT(A207,"000")&amp;" "&amp;TEXT(C207,"0000")</f>
        <v>021 0130</v>
      </c>
      <c r="G207" s="373" t="n">
        <f aca="false">E207</f>
        <v>50264</v>
      </c>
    </row>
    <row r="208" customFormat="false" ht="11.25" hidden="false" customHeight="true" outlineLevel="0" collapsed="false">
      <c r="A208" s="0" t="n">
        <v>21</v>
      </c>
      <c r="B208" s="0" t="s">
        <v>177</v>
      </c>
      <c r="C208" s="0" t="n">
        <v>150</v>
      </c>
      <c r="D208" s="0" t="s">
        <v>893</v>
      </c>
      <c r="E208" s="371" t="n">
        <v>50566</v>
      </c>
      <c r="F208" s="372" t="str">
        <f aca="false">TEXT(A208,"000")&amp;" "&amp;TEXT(C208,"0000")</f>
        <v>021 0150</v>
      </c>
      <c r="G208" s="373" t="n">
        <f aca="false">E208</f>
        <v>50566</v>
      </c>
    </row>
    <row r="209" customFormat="false" ht="11.25" hidden="false" customHeight="true" outlineLevel="0" collapsed="false">
      <c r="A209" s="0" t="n">
        <v>21</v>
      </c>
      <c r="B209" s="0" t="s">
        <v>177</v>
      </c>
      <c r="C209" s="0" t="n">
        <v>180</v>
      </c>
      <c r="D209" s="0" t="s">
        <v>894</v>
      </c>
      <c r="E209" s="371" t="n">
        <v>47549</v>
      </c>
      <c r="F209" s="372" t="str">
        <f aca="false">TEXT(A209,"000")&amp;" "&amp;TEXT(C209,"0000")</f>
        <v>021 0180</v>
      </c>
      <c r="G209" s="373" t="n">
        <f aca="false">E209</f>
        <v>47549</v>
      </c>
    </row>
    <row r="210" customFormat="false" ht="11.25" hidden="false" customHeight="true" outlineLevel="0" collapsed="false">
      <c r="A210" s="0" t="n">
        <v>21</v>
      </c>
      <c r="B210" s="0" t="s">
        <v>177</v>
      </c>
      <c r="C210" s="0" t="n">
        <v>20</v>
      </c>
      <c r="D210" s="0" t="s">
        <v>895</v>
      </c>
      <c r="E210" s="371" t="n">
        <v>49293</v>
      </c>
      <c r="F210" s="372" t="str">
        <f aca="false">TEXT(A210,"000")&amp;" "&amp;TEXT(C210,"0000")</f>
        <v>021 0020</v>
      </c>
      <c r="G210" s="373" t="n">
        <f aca="false">E210</f>
        <v>49293</v>
      </c>
    </row>
    <row r="211" customFormat="false" ht="11.25" hidden="false" customHeight="true" outlineLevel="0" collapsed="false">
      <c r="A211" s="0" t="n">
        <v>21</v>
      </c>
      <c r="B211" s="0" t="s">
        <v>177</v>
      </c>
      <c r="C211" s="0" t="n">
        <v>270</v>
      </c>
      <c r="D211" s="0" t="s">
        <v>896</v>
      </c>
      <c r="E211" s="371" t="n">
        <v>47841</v>
      </c>
      <c r="F211" s="372" t="str">
        <f aca="false">TEXT(A211,"000")&amp;" "&amp;TEXT(C211,"0000")</f>
        <v>021 0270</v>
      </c>
      <c r="G211" s="373" t="n">
        <f aca="false">E211</f>
        <v>47841</v>
      </c>
    </row>
    <row r="212" customFormat="false" ht="11.25" hidden="false" customHeight="true" outlineLevel="0" collapsed="false">
      <c r="A212" s="0" t="n">
        <v>21</v>
      </c>
      <c r="B212" s="0" t="s">
        <v>177</v>
      </c>
      <c r="C212" s="0" t="n">
        <v>280</v>
      </c>
      <c r="D212" s="0" t="s">
        <v>897</v>
      </c>
      <c r="E212" s="371" t="n">
        <v>51001</v>
      </c>
      <c r="F212" s="372" t="str">
        <f aca="false">TEXT(A212,"000")&amp;" "&amp;TEXT(C212,"0000")</f>
        <v>021 0280</v>
      </c>
      <c r="G212" s="373" t="n">
        <f aca="false">E212</f>
        <v>51001</v>
      </c>
    </row>
    <row r="213" customFormat="false" ht="11.25" hidden="false" customHeight="true" outlineLevel="0" collapsed="false">
      <c r="A213" s="0" t="n">
        <v>21</v>
      </c>
      <c r="B213" s="0" t="s">
        <v>177</v>
      </c>
      <c r="C213" s="0" t="n">
        <v>290</v>
      </c>
      <c r="D213" s="0" t="s">
        <v>898</v>
      </c>
      <c r="E213" s="371" t="n">
        <v>51914</v>
      </c>
      <c r="F213" s="372" t="str">
        <f aca="false">TEXT(A213,"000")&amp;" "&amp;TEXT(C213,"0000")</f>
        <v>021 0290</v>
      </c>
      <c r="G213" s="373" t="n">
        <f aca="false">E213</f>
        <v>51914</v>
      </c>
    </row>
    <row r="214" customFormat="false" ht="11.25" hidden="false" customHeight="true" outlineLevel="0" collapsed="false">
      <c r="A214" s="0" t="n">
        <v>21</v>
      </c>
      <c r="B214" s="0" t="s">
        <v>177</v>
      </c>
      <c r="C214" s="0" t="n">
        <v>30</v>
      </c>
      <c r="D214" s="0" t="s">
        <v>899</v>
      </c>
      <c r="E214" s="371" t="n">
        <v>49383</v>
      </c>
      <c r="F214" s="372" t="str">
        <f aca="false">TEXT(A214,"000")&amp;" "&amp;TEXT(C214,"0000")</f>
        <v>021 0030</v>
      </c>
      <c r="G214" s="373" t="n">
        <f aca="false">E214</f>
        <v>49383</v>
      </c>
    </row>
    <row r="215" customFormat="false" ht="11.25" hidden="false" customHeight="true" outlineLevel="0" collapsed="false">
      <c r="A215" s="0" t="n">
        <v>21</v>
      </c>
      <c r="B215" s="0" t="s">
        <v>177</v>
      </c>
      <c r="C215" s="0" t="n">
        <v>300</v>
      </c>
      <c r="D215" s="0" t="s">
        <v>900</v>
      </c>
      <c r="E215" s="371" t="n">
        <v>49986</v>
      </c>
      <c r="F215" s="372" t="str">
        <f aca="false">TEXT(A215,"000")&amp;" "&amp;TEXT(C215,"0000")</f>
        <v>021 0300</v>
      </c>
      <c r="G215" s="373" t="n">
        <f aca="false">E215</f>
        <v>49986</v>
      </c>
    </row>
    <row r="216" customFormat="false" ht="11.25" hidden="false" customHeight="true" outlineLevel="0" collapsed="false">
      <c r="A216" s="0" t="n">
        <v>21</v>
      </c>
      <c r="B216" s="0" t="s">
        <v>177</v>
      </c>
      <c r="C216" s="0" t="n">
        <v>320</v>
      </c>
      <c r="D216" s="0" t="s">
        <v>901</v>
      </c>
      <c r="E216" s="371" t="n">
        <v>49923</v>
      </c>
      <c r="F216" s="372" t="str">
        <f aca="false">TEXT(A216,"000")&amp;" "&amp;TEXT(C216,"0000")</f>
        <v>021 0320</v>
      </c>
      <c r="G216" s="373" t="n">
        <f aca="false">E216</f>
        <v>49923</v>
      </c>
    </row>
    <row r="217" customFormat="false" ht="11.25" hidden="false" customHeight="true" outlineLevel="0" collapsed="false">
      <c r="A217" s="0" t="n">
        <v>21</v>
      </c>
      <c r="B217" s="0" t="s">
        <v>177</v>
      </c>
      <c r="C217" s="0" t="n">
        <v>340</v>
      </c>
      <c r="D217" s="0" t="s">
        <v>902</v>
      </c>
      <c r="E217" s="371" t="n">
        <v>49195</v>
      </c>
      <c r="F217" s="372" t="str">
        <f aca="false">TEXT(A217,"000")&amp;" "&amp;TEXT(C217,"0000")</f>
        <v>021 0340</v>
      </c>
      <c r="G217" s="373" t="n">
        <f aca="false">E217</f>
        <v>49195</v>
      </c>
    </row>
    <row r="218" customFormat="false" ht="11.25" hidden="false" customHeight="true" outlineLevel="0" collapsed="false">
      <c r="A218" s="0" t="n">
        <v>21</v>
      </c>
      <c r="B218" s="0" t="s">
        <v>177</v>
      </c>
      <c r="C218" s="0" t="n">
        <v>350</v>
      </c>
      <c r="D218" s="0" t="s">
        <v>903</v>
      </c>
      <c r="E218" s="371" t="n">
        <v>49022</v>
      </c>
      <c r="F218" s="372" t="str">
        <f aca="false">TEXT(A218,"000")&amp;" "&amp;TEXT(C218,"0000")</f>
        <v>021 0350</v>
      </c>
      <c r="G218" s="373" t="n">
        <f aca="false">E218</f>
        <v>49022</v>
      </c>
    </row>
    <row r="219" customFormat="false" ht="11.25" hidden="false" customHeight="true" outlineLevel="0" collapsed="false">
      <c r="A219" s="0" t="n">
        <v>21</v>
      </c>
      <c r="B219" s="0" t="s">
        <v>177</v>
      </c>
      <c r="C219" s="0" t="n">
        <v>360</v>
      </c>
      <c r="D219" s="0" t="s">
        <v>904</v>
      </c>
      <c r="E219" s="371" t="n">
        <v>51032</v>
      </c>
      <c r="F219" s="372" t="str">
        <f aca="false">TEXT(A219,"000")&amp;" "&amp;TEXT(C219,"0000")</f>
        <v>021 0360</v>
      </c>
      <c r="G219" s="373" t="n">
        <f aca="false">E219</f>
        <v>51032</v>
      </c>
    </row>
    <row r="220" customFormat="false" ht="11.25" hidden="false" customHeight="true" outlineLevel="0" collapsed="false">
      <c r="A220" s="0" t="n">
        <v>21</v>
      </c>
      <c r="B220" s="0" t="s">
        <v>177</v>
      </c>
      <c r="C220" s="0" t="n">
        <v>370</v>
      </c>
      <c r="D220" s="0" t="s">
        <v>905</v>
      </c>
      <c r="E220" s="371" t="n">
        <v>50372</v>
      </c>
      <c r="F220" s="372" t="str">
        <f aca="false">TEXT(A220,"000")&amp;" "&amp;TEXT(C220,"0000")</f>
        <v>021 0370</v>
      </c>
      <c r="G220" s="373" t="n">
        <f aca="false">E220</f>
        <v>50372</v>
      </c>
    </row>
    <row r="221" customFormat="false" ht="11.25" hidden="false" customHeight="true" outlineLevel="0" collapsed="false">
      <c r="A221" s="0" t="n">
        <v>21</v>
      </c>
      <c r="B221" s="0" t="s">
        <v>177</v>
      </c>
      <c r="C221" s="0" t="n">
        <v>380</v>
      </c>
      <c r="D221" s="0" t="s">
        <v>906</v>
      </c>
      <c r="E221" s="371" t="n">
        <v>50854</v>
      </c>
      <c r="F221" s="372" t="str">
        <f aca="false">TEXT(A221,"000")&amp;" "&amp;TEXT(C221,"0000")</f>
        <v>021 0380</v>
      </c>
      <c r="G221" s="373" t="n">
        <f aca="false">E221</f>
        <v>50854</v>
      </c>
    </row>
    <row r="222" customFormat="false" ht="11.25" hidden="false" customHeight="true" outlineLevel="0" collapsed="false">
      <c r="A222" s="0" t="n">
        <v>21</v>
      </c>
      <c r="B222" s="0" t="s">
        <v>177</v>
      </c>
      <c r="C222" s="0" t="n">
        <v>390</v>
      </c>
      <c r="D222" s="0" t="s">
        <v>907</v>
      </c>
      <c r="E222" s="371" t="n">
        <v>50259</v>
      </c>
      <c r="F222" s="372" t="str">
        <f aca="false">TEXT(A222,"000")&amp;" "&amp;TEXT(C222,"0000")</f>
        <v>021 0390</v>
      </c>
      <c r="G222" s="373" t="n">
        <f aca="false">E222</f>
        <v>50259</v>
      </c>
    </row>
    <row r="223" customFormat="false" ht="11.25" hidden="false" customHeight="true" outlineLevel="0" collapsed="false">
      <c r="A223" s="0" t="n">
        <v>21</v>
      </c>
      <c r="B223" s="0" t="s">
        <v>177</v>
      </c>
      <c r="C223" s="0" t="n">
        <v>40</v>
      </c>
      <c r="D223" s="0" t="s">
        <v>908</v>
      </c>
      <c r="E223" s="371" t="n">
        <v>48853</v>
      </c>
      <c r="F223" s="372" t="str">
        <f aca="false">TEXT(A223,"000")&amp;" "&amp;TEXT(C223,"0000")</f>
        <v>021 0040</v>
      </c>
      <c r="G223" s="373" t="n">
        <f aca="false">E223</f>
        <v>48853</v>
      </c>
    </row>
    <row r="224" customFormat="false" ht="11.25" hidden="false" customHeight="true" outlineLevel="0" collapsed="false">
      <c r="A224" s="0" t="n">
        <v>21</v>
      </c>
      <c r="B224" s="0" t="s">
        <v>177</v>
      </c>
      <c r="C224" s="0" t="n">
        <v>400</v>
      </c>
      <c r="D224" s="0" t="s">
        <v>909</v>
      </c>
      <c r="E224" s="371" t="n">
        <v>47594</v>
      </c>
      <c r="F224" s="372" t="str">
        <f aca="false">TEXT(A224,"000")&amp;" "&amp;TEXT(C224,"0000")</f>
        <v>021 0400</v>
      </c>
      <c r="G224" s="373" t="n">
        <f aca="false">E224</f>
        <v>47594</v>
      </c>
    </row>
    <row r="225" customFormat="false" ht="11.25" hidden="false" customHeight="true" outlineLevel="0" collapsed="false">
      <c r="A225" s="0" t="n">
        <v>21</v>
      </c>
      <c r="B225" s="0" t="s">
        <v>177</v>
      </c>
      <c r="C225" s="0" t="n">
        <v>410</v>
      </c>
      <c r="D225" s="0" t="s">
        <v>910</v>
      </c>
      <c r="E225" s="371" t="n">
        <v>49616</v>
      </c>
      <c r="F225" s="372" t="str">
        <f aca="false">TEXT(A225,"000")&amp;" "&amp;TEXT(C225,"0000")</f>
        <v>021 0410</v>
      </c>
      <c r="G225" s="373" t="n">
        <f aca="false">E225</f>
        <v>49616</v>
      </c>
    </row>
    <row r="226" customFormat="false" ht="11.25" hidden="false" customHeight="true" outlineLevel="0" collapsed="false">
      <c r="A226" s="0" t="n">
        <v>21</v>
      </c>
      <c r="B226" s="0" t="s">
        <v>177</v>
      </c>
      <c r="C226" s="0" t="n">
        <v>420</v>
      </c>
      <c r="D226" s="0" t="s">
        <v>911</v>
      </c>
      <c r="E226" s="371" t="n">
        <v>50555</v>
      </c>
      <c r="F226" s="372" t="str">
        <f aca="false">TEXT(A226,"000")&amp;" "&amp;TEXT(C226,"0000")</f>
        <v>021 0420</v>
      </c>
      <c r="G226" s="373" t="n">
        <f aca="false">E226</f>
        <v>50555</v>
      </c>
    </row>
    <row r="227" customFormat="false" ht="11.25" hidden="false" customHeight="true" outlineLevel="0" collapsed="false">
      <c r="A227" s="0" t="n">
        <v>21</v>
      </c>
      <c r="B227" s="0" t="s">
        <v>177</v>
      </c>
      <c r="C227" s="0" t="n">
        <v>430</v>
      </c>
      <c r="D227" s="0" t="s">
        <v>912</v>
      </c>
      <c r="E227" s="371" t="n">
        <v>49077</v>
      </c>
      <c r="F227" s="372" t="str">
        <f aca="false">TEXT(A227,"000")&amp;" "&amp;TEXT(C227,"0000")</f>
        <v>021 0430</v>
      </c>
      <c r="G227" s="373" t="n">
        <f aca="false">E227</f>
        <v>49077</v>
      </c>
    </row>
    <row r="228" customFormat="false" ht="11.25" hidden="false" customHeight="true" outlineLevel="0" collapsed="false">
      <c r="A228" s="0" t="n">
        <v>21</v>
      </c>
      <c r="B228" s="0" t="s">
        <v>177</v>
      </c>
      <c r="C228" s="0" t="n">
        <v>440</v>
      </c>
      <c r="D228" s="0" t="s">
        <v>913</v>
      </c>
      <c r="E228" s="371" t="n">
        <v>49104</v>
      </c>
      <c r="F228" s="372" t="str">
        <f aca="false">TEXT(A228,"000")&amp;" "&amp;TEXT(C228,"0000")</f>
        <v>021 0440</v>
      </c>
      <c r="G228" s="373" t="n">
        <f aca="false">E228</f>
        <v>49104</v>
      </c>
    </row>
    <row r="229" customFormat="false" ht="11.25" hidden="false" customHeight="true" outlineLevel="0" collapsed="false">
      <c r="A229" s="0" t="n">
        <v>21</v>
      </c>
      <c r="B229" s="0" t="s">
        <v>177</v>
      </c>
      <c r="C229" s="0" t="n">
        <v>460</v>
      </c>
      <c r="D229" s="0" t="s">
        <v>914</v>
      </c>
      <c r="E229" s="371" t="n">
        <v>48007</v>
      </c>
      <c r="F229" s="372" t="str">
        <f aca="false">TEXT(A229,"000")&amp;" "&amp;TEXT(C229,"0000")</f>
        <v>021 0460</v>
      </c>
      <c r="G229" s="373" t="n">
        <f aca="false">E229</f>
        <v>48007</v>
      </c>
    </row>
    <row r="230" customFormat="false" ht="11.25" hidden="false" customHeight="true" outlineLevel="0" collapsed="false">
      <c r="A230" s="0" t="n">
        <v>21</v>
      </c>
      <c r="B230" s="0" t="s">
        <v>177</v>
      </c>
      <c r="C230" s="0" t="n">
        <v>480</v>
      </c>
      <c r="D230" s="0" t="s">
        <v>915</v>
      </c>
      <c r="E230" s="371" t="n">
        <v>49343</v>
      </c>
      <c r="F230" s="372" t="str">
        <f aca="false">TEXT(A230,"000")&amp;" "&amp;TEXT(C230,"0000")</f>
        <v>021 0480</v>
      </c>
      <c r="G230" s="373" t="n">
        <f aca="false">E230</f>
        <v>49343</v>
      </c>
    </row>
    <row r="231" customFormat="false" ht="11.25" hidden="false" customHeight="true" outlineLevel="0" collapsed="false">
      <c r="A231" s="0" t="n">
        <v>21</v>
      </c>
      <c r="B231" s="0" t="s">
        <v>177</v>
      </c>
      <c r="C231" s="0" t="n">
        <v>492</v>
      </c>
      <c r="D231" s="0" t="s">
        <v>916</v>
      </c>
      <c r="E231" s="371" t="n">
        <v>49959</v>
      </c>
      <c r="F231" s="372" t="str">
        <f aca="false">TEXT(A231,"000")&amp;" "&amp;TEXT(C231,"0000")</f>
        <v>021 0492</v>
      </c>
      <c r="G231" s="373" t="n">
        <f aca="false">E231</f>
        <v>49959</v>
      </c>
    </row>
    <row r="232" customFormat="false" ht="11.25" hidden="false" customHeight="true" outlineLevel="0" collapsed="false">
      <c r="A232" s="0" t="n">
        <v>21</v>
      </c>
      <c r="B232" s="0" t="s">
        <v>177</v>
      </c>
      <c r="C232" s="0" t="n">
        <v>50</v>
      </c>
      <c r="D232" s="0" t="s">
        <v>917</v>
      </c>
      <c r="E232" s="371" t="n">
        <v>49388</v>
      </c>
      <c r="F232" s="372" t="str">
        <f aca="false">TEXT(A232,"000")&amp;" "&amp;TEXT(C232,"0000")</f>
        <v>021 0050</v>
      </c>
      <c r="G232" s="373" t="n">
        <f aca="false">E232</f>
        <v>49388</v>
      </c>
    </row>
    <row r="233" customFormat="false" ht="11.25" hidden="false" customHeight="true" outlineLevel="0" collapsed="false">
      <c r="A233" s="0" t="n">
        <v>21</v>
      </c>
      <c r="B233" s="0" t="s">
        <v>177</v>
      </c>
      <c r="C233" s="0" t="n">
        <v>500</v>
      </c>
      <c r="D233" s="0" t="s">
        <v>918</v>
      </c>
      <c r="E233" s="371" t="n">
        <v>47424</v>
      </c>
      <c r="F233" s="372" t="str">
        <f aca="false">TEXT(A233,"000")&amp;" "&amp;TEXT(C233,"0000")</f>
        <v>021 0500</v>
      </c>
      <c r="G233" s="373" t="n">
        <f aca="false">E233</f>
        <v>47424</v>
      </c>
    </row>
    <row r="234" customFormat="false" ht="11.25" hidden="false" customHeight="true" outlineLevel="0" collapsed="false">
      <c r="A234" s="0" t="n">
        <v>21</v>
      </c>
      <c r="B234" s="0" t="s">
        <v>177</v>
      </c>
      <c r="C234" s="0" t="n">
        <v>510</v>
      </c>
      <c r="D234" s="0" t="s">
        <v>919</v>
      </c>
      <c r="E234" s="371" t="n">
        <v>50085</v>
      </c>
      <c r="F234" s="372" t="str">
        <f aca="false">TEXT(A234,"000")&amp;" "&amp;TEXT(C234,"0000")</f>
        <v>021 0510</v>
      </c>
      <c r="G234" s="373" t="n">
        <f aca="false">E234</f>
        <v>50085</v>
      </c>
    </row>
    <row r="235" customFormat="false" ht="11.25" hidden="false" customHeight="true" outlineLevel="0" collapsed="false">
      <c r="A235" s="0" t="n">
        <v>21</v>
      </c>
      <c r="B235" s="0" t="s">
        <v>177</v>
      </c>
      <c r="C235" s="0" t="n">
        <v>530</v>
      </c>
      <c r="D235" s="0" t="s">
        <v>920</v>
      </c>
      <c r="E235" s="371" t="n">
        <v>49359</v>
      </c>
      <c r="F235" s="372" t="str">
        <f aca="false">TEXT(A235,"000")&amp;" "&amp;TEXT(C235,"0000")</f>
        <v>021 0530</v>
      </c>
      <c r="G235" s="373" t="n">
        <f aca="false">E235</f>
        <v>49359</v>
      </c>
    </row>
    <row r="236" customFormat="false" ht="11.25" hidden="false" customHeight="true" outlineLevel="0" collapsed="false">
      <c r="A236" s="0" t="n">
        <v>21</v>
      </c>
      <c r="B236" s="0" t="s">
        <v>177</v>
      </c>
      <c r="C236" s="0" t="n">
        <v>550</v>
      </c>
      <c r="D236" s="0" t="s">
        <v>921</v>
      </c>
      <c r="E236" s="371" t="n">
        <v>47949</v>
      </c>
      <c r="F236" s="372" t="str">
        <f aca="false">TEXT(A236,"000")&amp;" "&amp;TEXT(C236,"0000")</f>
        <v>021 0550</v>
      </c>
      <c r="G236" s="373" t="n">
        <f aca="false">E236</f>
        <v>47949</v>
      </c>
    </row>
    <row r="237" customFormat="false" ht="11.25" hidden="false" customHeight="true" outlineLevel="0" collapsed="false">
      <c r="A237" s="0" t="n">
        <v>21</v>
      </c>
      <c r="B237" s="0" t="s">
        <v>177</v>
      </c>
      <c r="C237" s="0" t="n">
        <v>560</v>
      </c>
      <c r="D237" s="0" t="s">
        <v>922</v>
      </c>
      <c r="E237" s="371" t="n">
        <v>48752</v>
      </c>
      <c r="F237" s="372" t="str">
        <f aca="false">TEXT(A237,"000")&amp;" "&amp;TEXT(C237,"0000")</f>
        <v>021 0560</v>
      </c>
      <c r="G237" s="373" t="n">
        <f aca="false">E237</f>
        <v>48752</v>
      </c>
    </row>
    <row r="238" customFormat="false" ht="11.25" hidden="false" customHeight="true" outlineLevel="0" collapsed="false">
      <c r="A238" s="0" t="n">
        <v>21</v>
      </c>
      <c r="B238" s="0" t="s">
        <v>177</v>
      </c>
      <c r="C238" s="0" t="n">
        <v>580</v>
      </c>
      <c r="D238" s="0" t="s">
        <v>923</v>
      </c>
      <c r="E238" s="371" t="n">
        <v>47629</v>
      </c>
      <c r="F238" s="372" t="str">
        <f aca="false">TEXT(A238,"000")&amp;" "&amp;TEXT(C238,"0000")</f>
        <v>021 0580</v>
      </c>
      <c r="G238" s="373" t="n">
        <f aca="false">E238</f>
        <v>47629</v>
      </c>
    </row>
    <row r="239" customFormat="false" ht="11.25" hidden="false" customHeight="true" outlineLevel="0" collapsed="false">
      <c r="A239" s="0" t="n">
        <v>21</v>
      </c>
      <c r="B239" s="0" t="s">
        <v>177</v>
      </c>
      <c r="C239" s="0" t="n">
        <v>590</v>
      </c>
      <c r="D239" s="0" t="s">
        <v>924</v>
      </c>
      <c r="E239" s="371" t="n">
        <v>47478</v>
      </c>
      <c r="F239" s="372" t="str">
        <f aca="false">TEXT(A239,"000")&amp;" "&amp;TEXT(C239,"0000")</f>
        <v>021 0590</v>
      </c>
      <c r="G239" s="373" t="n">
        <f aca="false">E239</f>
        <v>47478</v>
      </c>
    </row>
    <row r="240" customFormat="false" ht="11.25" hidden="false" customHeight="true" outlineLevel="0" collapsed="false">
      <c r="A240" s="0" t="n">
        <v>21</v>
      </c>
      <c r="B240" s="0" t="s">
        <v>177</v>
      </c>
      <c r="C240" s="0" t="n">
        <v>60</v>
      </c>
      <c r="D240" s="0" t="s">
        <v>925</v>
      </c>
      <c r="E240" s="371" t="n">
        <v>49376</v>
      </c>
      <c r="F240" s="372" t="str">
        <f aca="false">TEXT(A240,"000")&amp;" "&amp;TEXT(C240,"0000")</f>
        <v>021 0060</v>
      </c>
      <c r="G240" s="373" t="n">
        <f aca="false">E240</f>
        <v>49376</v>
      </c>
    </row>
    <row r="241" customFormat="false" ht="11.25" hidden="false" customHeight="true" outlineLevel="0" collapsed="false">
      <c r="A241" s="0" t="n">
        <v>21</v>
      </c>
      <c r="B241" s="0" t="s">
        <v>177</v>
      </c>
      <c r="C241" s="0" t="n">
        <v>600</v>
      </c>
      <c r="D241" s="0" t="s">
        <v>926</v>
      </c>
      <c r="E241" s="371" t="n">
        <v>47867</v>
      </c>
      <c r="F241" s="372" t="str">
        <f aca="false">TEXT(A241,"000")&amp;" "&amp;TEXT(C241,"0000")</f>
        <v>021 0600</v>
      </c>
      <c r="G241" s="373" t="n">
        <f aca="false">E241</f>
        <v>47867</v>
      </c>
    </row>
    <row r="242" customFormat="false" ht="11.25" hidden="false" customHeight="true" outlineLevel="0" collapsed="false">
      <c r="A242" s="0" t="n">
        <v>21</v>
      </c>
      <c r="B242" s="0" t="s">
        <v>177</v>
      </c>
      <c r="C242" s="0" t="n">
        <v>610</v>
      </c>
      <c r="D242" s="0" t="s">
        <v>927</v>
      </c>
      <c r="E242" s="371" t="n">
        <v>50704</v>
      </c>
      <c r="F242" s="372" t="str">
        <f aca="false">TEXT(A242,"000")&amp;" "&amp;TEXT(C242,"0000")</f>
        <v>021 0610</v>
      </c>
      <c r="G242" s="373" t="n">
        <f aca="false">E242</f>
        <v>50704</v>
      </c>
    </row>
    <row r="243" customFormat="false" ht="11.25" hidden="false" customHeight="true" outlineLevel="0" collapsed="false">
      <c r="A243" s="0" t="n">
        <v>21</v>
      </c>
      <c r="B243" s="0" t="s">
        <v>177</v>
      </c>
      <c r="C243" s="0" t="n">
        <v>620</v>
      </c>
      <c r="D243" s="0" t="s">
        <v>928</v>
      </c>
      <c r="E243" s="371" t="n">
        <v>50176</v>
      </c>
      <c r="F243" s="372" t="str">
        <f aca="false">TEXT(A243,"000")&amp;" "&amp;TEXT(C243,"0000")</f>
        <v>021 0620</v>
      </c>
      <c r="G243" s="373" t="n">
        <f aca="false">E243</f>
        <v>50176</v>
      </c>
    </row>
    <row r="244" customFormat="false" ht="11.25" hidden="false" customHeight="true" outlineLevel="0" collapsed="false">
      <c r="A244" s="0" t="n">
        <v>21</v>
      </c>
      <c r="B244" s="0" t="s">
        <v>177</v>
      </c>
      <c r="C244" s="0" t="n">
        <v>631</v>
      </c>
      <c r="D244" s="0" t="s">
        <v>929</v>
      </c>
      <c r="E244" s="371" t="n">
        <v>47971</v>
      </c>
      <c r="F244" s="372" t="str">
        <f aca="false">TEXT(A244,"000")&amp;" "&amp;TEXT(C244,"0000")</f>
        <v>021 0631</v>
      </c>
      <c r="G244" s="373" t="n">
        <f aca="false">E244</f>
        <v>47971</v>
      </c>
    </row>
    <row r="245" customFormat="false" ht="11.25" hidden="false" customHeight="true" outlineLevel="0" collapsed="false">
      <c r="A245" s="0" t="n">
        <v>21</v>
      </c>
      <c r="B245" s="0" t="s">
        <v>177</v>
      </c>
      <c r="C245" s="0" t="n">
        <v>632</v>
      </c>
      <c r="D245" s="0" t="s">
        <v>930</v>
      </c>
      <c r="E245" s="371" t="n">
        <v>49307</v>
      </c>
      <c r="F245" s="372" t="str">
        <f aca="false">TEXT(A245,"000")&amp;" "&amp;TEXT(C245,"0000")</f>
        <v>021 0632</v>
      </c>
      <c r="G245" s="373" t="n">
        <f aca="false">E245</f>
        <v>49307</v>
      </c>
    </row>
    <row r="246" customFormat="false" ht="11.25" hidden="false" customHeight="true" outlineLevel="0" collapsed="false">
      <c r="A246" s="0" t="n">
        <v>21</v>
      </c>
      <c r="B246" s="0" t="s">
        <v>177</v>
      </c>
      <c r="C246" s="0" t="n">
        <v>650</v>
      </c>
      <c r="D246" s="0" t="s">
        <v>931</v>
      </c>
      <c r="E246" s="371" t="n">
        <v>49703</v>
      </c>
      <c r="F246" s="372" t="str">
        <f aca="false">TEXT(A246,"000")&amp;" "&amp;TEXT(C246,"0000")</f>
        <v>021 0650</v>
      </c>
      <c r="G246" s="373" t="n">
        <f aca="false">E246</f>
        <v>49703</v>
      </c>
    </row>
    <row r="247" customFormat="false" ht="11.25" hidden="false" customHeight="true" outlineLevel="0" collapsed="false">
      <c r="A247" s="0" t="n">
        <v>21</v>
      </c>
      <c r="B247" s="0" t="s">
        <v>177</v>
      </c>
      <c r="C247" s="0" t="n">
        <v>660</v>
      </c>
      <c r="D247" s="0" t="s">
        <v>932</v>
      </c>
      <c r="E247" s="371" t="n">
        <v>49565</v>
      </c>
      <c r="F247" s="372" t="str">
        <f aca="false">TEXT(A247,"000")&amp;" "&amp;TEXT(C247,"0000")</f>
        <v>021 0660</v>
      </c>
      <c r="G247" s="373" t="n">
        <f aca="false">E247</f>
        <v>49565</v>
      </c>
    </row>
    <row r="248" customFormat="false" ht="11.25" hidden="false" customHeight="true" outlineLevel="0" collapsed="false">
      <c r="A248" s="0" t="n">
        <v>21</v>
      </c>
      <c r="B248" s="0" t="s">
        <v>177</v>
      </c>
      <c r="C248" s="0" t="n">
        <v>670</v>
      </c>
      <c r="D248" s="0" t="s">
        <v>933</v>
      </c>
      <c r="E248" s="371" t="n">
        <v>48878</v>
      </c>
      <c r="F248" s="372" t="str">
        <f aca="false">TEXT(A248,"000")&amp;" "&amp;TEXT(C248,"0000")</f>
        <v>021 0670</v>
      </c>
      <c r="G248" s="373" t="n">
        <f aca="false">E248</f>
        <v>48878</v>
      </c>
    </row>
    <row r="249" customFormat="false" ht="11.25" hidden="false" customHeight="true" outlineLevel="0" collapsed="false">
      <c r="A249" s="0" t="n">
        <v>21</v>
      </c>
      <c r="B249" s="0" t="s">
        <v>177</v>
      </c>
      <c r="C249" s="0" t="n">
        <v>690</v>
      </c>
      <c r="D249" s="0" t="s">
        <v>934</v>
      </c>
      <c r="E249" s="371" t="n">
        <v>47823</v>
      </c>
      <c r="F249" s="372" t="str">
        <f aca="false">TEXT(A249,"000")&amp;" "&amp;TEXT(C249,"0000")</f>
        <v>021 0690</v>
      </c>
      <c r="G249" s="373" t="n">
        <f aca="false">E249</f>
        <v>47823</v>
      </c>
    </row>
    <row r="250" customFormat="false" ht="11.25" hidden="false" customHeight="true" outlineLevel="0" collapsed="false">
      <c r="A250" s="0" t="n">
        <v>21</v>
      </c>
      <c r="B250" s="0" t="s">
        <v>177</v>
      </c>
      <c r="C250" s="0" t="n">
        <v>70</v>
      </c>
      <c r="D250" s="0" t="s">
        <v>836</v>
      </c>
      <c r="E250" s="371" t="n">
        <v>51136</v>
      </c>
      <c r="F250" s="372" t="str">
        <f aca="false">TEXT(A250,"000")&amp;" "&amp;TEXT(C250,"0000")</f>
        <v>021 0070</v>
      </c>
      <c r="G250" s="373" t="n">
        <f aca="false">E250</f>
        <v>51136</v>
      </c>
    </row>
    <row r="251" customFormat="false" ht="11.25" hidden="false" customHeight="true" outlineLevel="0" collapsed="false">
      <c r="A251" s="0" t="n">
        <v>21</v>
      </c>
      <c r="B251" s="0" t="s">
        <v>177</v>
      </c>
      <c r="C251" s="0" t="n">
        <v>700</v>
      </c>
      <c r="D251" s="0" t="s">
        <v>935</v>
      </c>
      <c r="E251" s="371" t="n">
        <v>51068</v>
      </c>
      <c r="F251" s="372" t="str">
        <f aca="false">TEXT(A251,"000")&amp;" "&amp;TEXT(C251,"0000")</f>
        <v>021 0700</v>
      </c>
      <c r="G251" s="373" t="n">
        <f aca="false">E251</f>
        <v>51068</v>
      </c>
    </row>
    <row r="252" customFormat="false" ht="11.25" hidden="false" customHeight="true" outlineLevel="0" collapsed="false">
      <c r="A252" s="0" t="n">
        <v>21</v>
      </c>
      <c r="B252" s="0" t="s">
        <v>177</v>
      </c>
      <c r="C252" s="0" t="n">
        <v>720</v>
      </c>
      <c r="D252" s="0" t="s">
        <v>936</v>
      </c>
      <c r="E252" s="371" t="n">
        <v>48884</v>
      </c>
      <c r="F252" s="372" t="str">
        <f aca="false">TEXT(A252,"000")&amp;" "&amp;TEXT(C252,"0000")</f>
        <v>021 0720</v>
      </c>
      <c r="G252" s="373" t="n">
        <f aca="false">E252</f>
        <v>48884</v>
      </c>
    </row>
    <row r="253" customFormat="false" ht="11.25" hidden="false" customHeight="true" outlineLevel="0" collapsed="false">
      <c r="A253" s="0" t="n">
        <v>21</v>
      </c>
      <c r="B253" s="0" t="s">
        <v>177</v>
      </c>
      <c r="C253" s="0" t="n">
        <v>722</v>
      </c>
      <c r="D253" s="0" t="s">
        <v>937</v>
      </c>
      <c r="E253" s="371" t="n">
        <v>48115</v>
      </c>
      <c r="F253" s="372" t="str">
        <f aca="false">TEXT(A253,"000")&amp;" "&amp;TEXT(C253,"0000")</f>
        <v>021 0722</v>
      </c>
      <c r="G253" s="373" t="n">
        <f aca="false">E253</f>
        <v>48115</v>
      </c>
    </row>
    <row r="254" customFormat="false" ht="11.25" hidden="false" customHeight="true" outlineLevel="0" collapsed="false">
      <c r="A254" s="0" t="n">
        <v>21</v>
      </c>
      <c r="B254" s="0" t="s">
        <v>177</v>
      </c>
      <c r="C254" s="0" t="n">
        <v>730</v>
      </c>
      <c r="D254" s="0" t="s">
        <v>938</v>
      </c>
      <c r="E254" s="371" t="n">
        <v>46476</v>
      </c>
      <c r="F254" s="372" t="str">
        <f aca="false">TEXT(A254,"000")&amp;" "&amp;TEXT(C254,"0000")</f>
        <v>021 0730</v>
      </c>
      <c r="G254" s="373" t="n">
        <f aca="false">E254</f>
        <v>46476</v>
      </c>
    </row>
    <row r="255" customFormat="false" ht="11.25" hidden="false" customHeight="true" outlineLevel="0" collapsed="false">
      <c r="A255" s="0" t="n">
        <v>21</v>
      </c>
      <c r="B255" s="0" t="s">
        <v>177</v>
      </c>
      <c r="C255" s="0" t="n">
        <v>740</v>
      </c>
      <c r="D255" s="0" t="s">
        <v>939</v>
      </c>
      <c r="E255" s="371" t="n">
        <v>49956</v>
      </c>
      <c r="F255" s="372" t="str">
        <f aca="false">TEXT(A255,"000")&amp;" "&amp;TEXT(C255,"0000")</f>
        <v>021 0740</v>
      </c>
      <c r="G255" s="373" t="n">
        <f aca="false">E255</f>
        <v>49956</v>
      </c>
    </row>
    <row r="256" customFormat="false" ht="11.25" hidden="false" customHeight="true" outlineLevel="0" collapsed="false">
      <c r="A256" s="0" t="n">
        <v>21</v>
      </c>
      <c r="B256" s="0" t="s">
        <v>177</v>
      </c>
      <c r="C256" s="0" t="n">
        <v>760</v>
      </c>
      <c r="D256" s="0" t="s">
        <v>940</v>
      </c>
      <c r="E256" s="371" t="n">
        <v>46962</v>
      </c>
      <c r="F256" s="372" t="str">
        <f aca="false">TEXT(A256,"000")&amp;" "&amp;TEXT(C256,"0000")</f>
        <v>021 0760</v>
      </c>
      <c r="G256" s="373" t="n">
        <f aca="false">E256</f>
        <v>46962</v>
      </c>
    </row>
    <row r="257" customFormat="false" ht="11.25" hidden="false" customHeight="true" outlineLevel="0" collapsed="false">
      <c r="A257" s="0" t="n">
        <v>21</v>
      </c>
      <c r="B257" s="0" t="s">
        <v>177</v>
      </c>
      <c r="C257" s="0" t="n">
        <v>770</v>
      </c>
      <c r="D257" s="0" t="s">
        <v>833</v>
      </c>
      <c r="E257" s="371" t="n">
        <v>50279</v>
      </c>
      <c r="F257" s="372" t="str">
        <f aca="false">TEXT(A257,"000")&amp;" "&amp;TEXT(C257,"0000")</f>
        <v>021 0770</v>
      </c>
      <c r="G257" s="373" t="n">
        <f aca="false">E257</f>
        <v>50279</v>
      </c>
    </row>
    <row r="258" customFormat="false" ht="11.25" hidden="false" customHeight="true" outlineLevel="0" collapsed="false">
      <c r="A258" s="0" t="n">
        <v>21</v>
      </c>
      <c r="B258" s="0" t="s">
        <v>177</v>
      </c>
      <c r="C258" s="0" t="n">
        <v>780</v>
      </c>
      <c r="D258" s="0" t="s">
        <v>941</v>
      </c>
      <c r="E258" s="371" t="n">
        <v>49613</v>
      </c>
      <c r="F258" s="372" t="str">
        <f aca="false">TEXT(A258,"000")&amp;" "&amp;TEXT(C258,"0000")</f>
        <v>021 0780</v>
      </c>
      <c r="G258" s="373" t="n">
        <f aca="false">E258</f>
        <v>49613</v>
      </c>
    </row>
    <row r="259" customFormat="false" ht="11.25" hidden="false" customHeight="true" outlineLevel="0" collapsed="false">
      <c r="A259" s="0" t="n">
        <v>21</v>
      </c>
      <c r="B259" s="0" t="s">
        <v>177</v>
      </c>
      <c r="C259" s="0" t="n">
        <v>800</v>
      </c>
      <c r="D259" s="0" t="s">
        <v>942</v>
      </c>
      <c r="E259" s="371" t="n">
        <v>50295</v>
      </c>
      <c r="F259" s="372" t="str">
        <f aca="false">TEXT(A259,"000")&amp;" "&amp;TEXT(C259,"0000")</f>
        <v>021 0800</v>
      </c>
      <c r="G259" s="373" t="n">
        <f aca="false">E259</f>
        <v>50295</v>
      </c>
    </row>
    <row r="260" customFormat="false" ht="11.25" hidden="false" customHeight="true" outlineLevel="0" collapsed="false">
      <c r="A260" s="0" t="n">
        <v>21</v>
      </c>
      <c r="B260" s="0" t="s">
        <v>177</v>
      </c>
      <c r="C260" s="0" t="n">
        <v>840</v>
      </c>
      <c r="D260" s="0" t="s">
        <v>943</v>
      </c>
      <c r="E260" s="371" t="n">
        <v>50057</v>
      </c>
      <c r="F260" s="372" t="str">
        <f aca="false">TEXT(A260,"000")&amp;" "&amp;TEXT(C260,"0000")</f>
        <v>021 0840</v>
      </c>
      <c r="G260" s="373" t="n">
        <f aca="false">E260</f>
        <v>50057</v>
      </c>
    </row>
    <row r="261" customFormat="false" ht="11.25" hidden="false" customHeight="true" outlineLevel="0" collapsed="false">
      <c r="A261" s="0" t="n">
        <v>21</v>
      </c>
      <c r="B261" s="0" t="s">
        <v>177</v>
      </c>
      <c r="C261" s="0" t="n">
        <v>850</v>
      </c>
      <c r="D261" s="0" t="s">
        <v>944</v>
      </c>
      <c r="E261" s="371" t="n">
        <v>47516</v>
      </c>
      <c r="F261" s="372" t="str">
        <f aca="false">TEXT(A261,"000")&amp;" "&amp;TEXT(C261,"0000")</f>
        <v>021 0850</v>
      </c>
      <c r="G261" s="373" t="n">
        <f aca="false">E261</f>
        <v>47516</v>
      </c>
    </row>
    <row r="262" customFormat="false" ht="11.25" hidden="false" customHeight="true" outlineLevel="0" collapsed="false">
      <c r="A262" s="0" t="n">
        <v>21</v>
      </c>
      <c r="B262" s="0" t="s">
        <v>177</v>
      </c>
      <c r="C262" s="0" t="n">
        <v>860</v>
      </c>
      <c r="D262" s="0" t="s">
        <v>945</v>
      </c>
      <c r="E262" s="371" t="n">
        <v>47375</v>
      </c>
      <c r="F262" s="372" t="str">
        <f aca="false">TEXT(A262,"000")&amp;" "&amp;TEXT(C262,"0000")</f>
        <v>021 0860</v>
      </c>
      <c r="G262" s="373" t="n">
        <f aca="false">E262</f>
        <v>47375</v>
      </c>
    </row>
    <row r="263" customFormat="false" ht="11.25" hidden="false" customHeight="true" outlineLevel="0" collapsed="false">
      <c r="A263" s="0" t="n">
        <v>21</v>
      </c>
      <c r="B263" s="0" t="s">
        <v>177</v>
      </c>
      <c r="C263" s="0" t="n">
        <v>861</v>
      </c>
      <c r="D263" s="0" t="s">
        <v>946</v>
      </c>
      <c r="E263" s="371" t="n">
        <v>51290</v>
      </c>
      <c r="F263" s="372" t="str">
        <f aca="false">TEXT(A263,"000")&amp;" "&amp;TEXT(C263,"0000")</f>
        <v>021 0861</v>
      </c>
      <c r="G263" s="373" t="n">
        <f aca="false">E263</f>
        <v>51290</v>
      </c>
    </row>
    <row r="264" customFormat="false" ht="11.25" hidden="false" customHeight="true" outlineLevel="0" collapsed="false">
      <c r="A264" s="0" t="n">
        <v>21</v>
      </c>
      <c r="B264" s="0" t="s">
        <v>177</v>
      </c>
      <c r="C264" s="0" t="n">
        <v>870</v>
      </c>
      <c r="D264" s="0" t="s">
        <v>947</v>
      </c>
      <c r="E264" s="371" t="n">
        <v>49754</v>
      </c>
      <c r="F264" s="372" t="str">
        <f aca="false">TEXT(A264,"000")&amp;" "&amp;TEXT(C264,"0000")</f>
        <v>021 0870</v>
      </c>
      <c r="G264" s="373" t="n">
        <f aca="false">E264</f>
        <v>49754</v>
      </c>
    </row>
    <row r="265" customFormat="false" ht="11.25" hidden="false" customHeight="true" outlineLevel="0" collapsed="false">
      <c r="A265" s="0" t="n">
        <v>21</v>
      </c>
      <c r="B265" s="0" t="s">
        <v>177</v>
      </c>
      <c r="C265" s="0" t="n">
        <v>880</v>
      </c>
      <c r="D265" s="0" t="s">
        <v>948</v>
      </c>
      <c r="E265" s="371" t="n">
        <v>49778</v>
      </c>
      <c r="F265" s="372" t="str">
        <f aca="false">TEXT(A265,"000")&amp;" "&amp;TEXT(C265,"0000")</f>
        <v>021 0880</v>
      </c>
      <c r="G265" s="373" t="n">
        <f aca="false">E265</f>
        <v>49778</v>
      </c>
    </row>
    <row r="266" customFormat="false" ht="11.25" hidden="false" customHeight="true" outlineLevel="0" collapsed="false">
      <c r="A266" s="0" t="n">
        <v>22</v>
      </c>
      <c r="B266" s="0" t="s">
        <v>121</v>
      </c>
      <c r="C266" s="0" t="n">
        <v>10</v>
      </c>
      <c r="D266" s="0" t="s">
        <v>949</v>
      </c>
      <c r="E266" s="371" t="n">
        <v>51153.21</v>
      </c>
      <c r="F266" s="372" t="str">
        <f aca="false">TEXT(A266,"000")&amp;" "&amp;TEXT(C266,"0000")</f>
        <v>022 0010</v>
      </c>
      <c r="G266" s="373" t="n">
        <f aca="false">E266</f>
        <v>51153.21</v>
      </c>
    </row>
    <row r="267" customFormat="false" ht="11.25" hidden="false" customHeight="true" outlineLevel="0" collapsed="false">
      <c r="A267" s="0" t="n">
        <v>22</v>
      </c>
      <c r="B267" s="0" t="s">
        <v>121</v>
      </c>
      <c r="C267" s="0" t="n">
        <v>250</v>
      </c>
      <c r="D267" s="0" t="s">
        <v>950</v>
      </c>
      <c r="E267" s="371" t="n">
        <v>51399.83</v>
      </c>
      <c r="F267" s="372" t="str">
        <f aca="false">TEXT(A267,"000")&amp;" "&amp;TEXT(C267,"0000")</f>
        <v>022 0250</v>
      </c>
      <c r="G267" s="373" t="n">
        <f aca="false">E267</f>
        <v>51399.83</v>
      </c>
    </row>
    <row r="268" customFormat="false" ht="11.25" hidden="false" customHeight="true" outlineLevel="0" collapsed="false">
      <c r="A268" s="0" t="n">
        <v>22</v>
      </c>
      <c r="B268" s="0" t="s">
        <v>121</v>
      </c>
      <c r="C268" s="0" t="n">
        <v>280</v>
      </c>
      <c r="D268" s="0" t="s">
        <v>951</v>
      </c>
      <c r="E268" s="371" t="n">
        <v>47896.44</v>
      </c>
      <c r="F268" s="372" t="str">
        <f aca="false">TEXT(A268,"000")&amp;" "&amp;TEXT(C268,"0000")</f>
        <v>022 0280</v>
      </c>
      <c r="G268" s="373" t="n">
        <f aca="false">E268</f>
        <v>47896.44</v>
      </c>
    </row>
    <row r="269" customFormat="false" ht="11.25" hidden="false" customHeight="true" outlineLevel="0" collapsed="false">
      <c r="A269" s="0" t="n">
        <v>22</v>
      </c>
      <c r="B269" s="0" t="s">
        <v>121</v>
      </c>
      <c r="C269" s="0" t="n">
        <v>290</v>
      </c>
      <c r="D269" s="0" t="s">
        <v>952</v>
      </c>
      <c r="E269" s="371" t="n">
        <v>48675.64</v>
      </c>
      <c r="F269" s="372" t="str">
        <f aca="false">TEXT(A269,"000")&amp;" "&amp;TEXT(C269,"0000")</f>
        <v>022 0290</v>
      </c>
      <c r="G269" s="373" t="n">
        <f aca="false">E269</f>
        <v>48675.64</v>
      </c>
    </row>
    <row r="270" customFormat="false" ht="11.25" hidden="false" customHeight="true" outlineLevel="0" collapsed="false">
      <c r="A270" s="0" t="n">
        <v>23</v>
      </c>
      <c r="B270" s="0" t="s">
        <v>178</v>
      </c>
      <c r="C270" s="0" t="n">
        <v>10</v>
      </c>
      <c r="D270" s="0" t="s">
        <v>953</v>
      </c>
      <c r="E270" s="371" t="n">
        <v>40858.93</v>
      </c>
      <c r="F270" s="372" t="str">
        <f aca="false">TEXT(A270,"000")&amp;" "&amp;TEXT(C270,"0000")</f>
        <v>023 0010</v>
      </c>
      <c r="G270" s="373" t="n">
        <f aca="false">E270</f>
        <v>40858.93</v>
      </c>
    </row>
    <row r="271" customFormat="false" ht="11.25" hidden="false" customHeight="true" outlineLevel="0" collapsed="false">
      <c r="A271" s="0" t="n">
        <v>23</v>
      </c>
      <c r="B271" s="0" t="s">
        <v>178</v>
      </c>
      <c r="C271" s="0" t="n">
        <v>11</v>
      </c>
      <c r="D271" s="0" t="s">
        <v>954</v>
      </c>
      <c r="E271" s="371" t="n">
        <v>41450.25</v>
      </c>
      <c r="F271" s="372" t="str">
        <f aca="false">TEXT(A271,"000")&amp;" "&amp;TEXT(C271,"0000")</f>
        <v>023 0011</v>
      </c>
      <c r="G271" s="373" t="n">
        <f aca="false">E271</f>
        <v>41450.25</v>
      </c>
    </row>
    <row r="272" customFormat="false" ht="11.25" hidden="false" customHeight="true" outlineLevel="0" collapsed="false">
      <c r="A272" s="0" t="n">
        <v>24</v>
      </c>
      <c r="B272" s="0" t="s">
        <v>179</v>
      </c>
      <c r="C272" s="0" t="n">
        <v>10</v>
      </c>
      <c r="D272" s="0" t="s">
        <v>955</v>
      </c>
      <c r="E272" s="371" t="n">
        <v>49104.64</v>
      </c>
      <c r="F272" s="372" t="str">
        <f aca="false">TEXT(A272,"000")&amp;" "&amp;TEXT(C272,"0000")</f>
        <v>024 0010</v>
      </c>
      <c r="G272" s="373" t="n">
        <f aca="false">E272</f>
        <v>49104.64</v>
      </c>
    </row>
    <row r="273" customFormat="false" ht="11.25" hidden="false" customHeight="true" outlineLevel="0" collapsed="false">
      <c r="A273" s="0" t="n">
        <v>24</v>
      </c>
      <c r="B273" s="0" t="s">
        <v>179</v>
      </c>
      <c r="C273" s="0" t="n">
        <v>20</v>
      </c>
      <c r="D273" s="0" t="s">
        <v>956</v>
      </c>
      <c r="E273" s="371" t="n">
        <v>48574.26</v>
      </c>
      <c r="F273" s="372" t="str">
        <f aca="false">TEXT(A273,"000")&amp;" "&amp;TEXT(C273,"0000")</f>
        <v>024 0020</v>
      </c>
      <c r="G273" s="373" t="n">
        <f aca="false">E273</f>
        <v>48574.26</v>
      </c>
    </row>
    <row r="274" customFormat="false" ht="11.25" hidden="false" customHeight="true" outlineLevel="0" collapsed="false">
      <c r="A274" s="0" t="n">
        <v>24</v>
      </c>
      <c r="B274" s="0" t="s">
        <v>179</v>
      </c>
      <c r="C274" s="0" t="n">
        <v>240</v>
      </c>
      <c r="D274" s="0" t="s">
        <v>957</v>
      </c>
      <c r="E274" s="371" t="n">
        <v>52731.39</v>
      </c>
      <c r="F274" s="372" t="str">
        <f aca="false">TEXT(A274,"000")&amp;" "&amp;TEXT(C274,"0000")</f>
        <v>024 0240</v>
      </c>
      <c r="G274" s="373" t="n">
        <f aca="false">E274</f>
        <v>52731.39</v>
      </c>
    </row>
    <row r="275" customFormat="false" ht="11.25" hidden="false" customHeight="true" outlineLevel="0" collapsed="false">
      <c r="A275" s="0" t="n">
        <v>24</v>
      </c>
      <c r="B275" s="0" t="s">
        <v>179</v>
      </c>
      <c r="C275" s="0" t="n">
        <v>40</v>
      </c>
      <c r="D275" s="0" t="s">
        <v>958</v>
      </c>
      <c r="E275" s="371" t="n">
        <v>49605.96</v>
      </c>
      <c r="F275" s="372" t="str">
        <f aca="false">TEXT(A275,"000")&amp;" "&amp;TEXT(C275,"0000")</f>
        <v>024 0040</v>
      </c>
      <c r="G275" s="373" t="n">
        <f aca="false">E275</f>
        <v>49605.96</v>
      </c>
    </row>
    <row r="276" customFormat="false" ht="11.25" hidden="false" customHeight="true" outlineLevel="0" collapsed="false">
      <c r="A276" s="0" t="n">
        <v>24</v>
      </c>
      <c r="B276" s="0" t="s">
        <v>179</v>
      </c>
      <c r="C276" s="0" t="n">
        <v>450</v>
      </c>
      <c r="D276" s="0" t="s">
        <v>959</v>
      </c>
      <c r="E276" s="371" t="n">
        <v>52030.96</v>
      </c>
      <c r="F276" s="372" t="str">
        <f aca="false">TEXT(A276,"000")&amp;" "&amp;TEXT(C276,"0000")</f>
        <v>024 0450</v>
      </c>
      <c r="G276" s="373" t="n">
        <f aca="false">E276</f>
        <v>52030.96</v>
      </c>
    </row>
    <row r="277" customFormat="false" ht="11.25" hidden="false" customHeight="true" outlineLevel="0" collapsed="false">
      <c r="A277" s="0" t="n">
        <v>24</v>
      </c>
      <c r="B277" s="0" t="s">
        <v>179</v>
      </c>
      <c r="C277" s="0" t="n">
        <v>460</v>
      </c>
      <c r="D277" s="0" t="s">
        <v>960</v>
      </c>
      <c r="E277" s="371" t="n">
        <v>48792.49</v>
      </c>
      <c r="F277" s="372" t="str">
        <f aca="false">TEXT(A277,"000")&amp;" "&amp;TEXT(C277,"0000")</f>
        <v>024 0460</v>
      </c>
      <c r="G277" s="373" t="n">
        <f aca="false">E277</f>
        <v>48792.49</v>
      </c>
    </row>
    <row r="278" customFormat="false" ht="11.25" hidden="false" customHeight="true" outlineLevel="0" collapsed="false">
      <c r="A278" s="0" t="n">
        <v>24</v>
      </c>
      <c r="B278" s="0" t="s">
        <v>179</v>
      </c>
      <c r="C278" s="0" t="n">
        <v>470</v>
      </c>
      <c r="D278" s="0" t="s">
        <v>961</v>
      </c>
      <c r="E278" s="371" t="n">
        <v>50205.55</v>
      </c>
      <c r="F278" s="372" t="str">
        <f aca="false">TEXT(A278,"000")&amp;" "&amp;TEXT(C278,"0000")</f>
        <v>024 0470</v>
      </c>
      <c r="G278" s="373" t="n">
        <f aca="false">E278</f>
        <v>50205.55</v>
      </c>
    </row>
    <row r="279" customFormat="false" ht="11.25" hidden="false" customHeight="true" outlineLevel="0" collapsed="false">
      <c r="A279" s="0" t="n">
        <v>24</v>
      </c>
      <c r="B279" s="0" t="s">
        <v>179</v>
      </c>
      <c r="C279" s="0" t="n">
        <v>480</v>
      </c>
      <c r="D279" s="0" t="s">
        <v>962</v>
      </c>
      <c r="E279" s="371" t="n">
        <v>52280.93</v>
      </c>
      <c r="F279" s="372" t="str">
        <f aca="false">TEXT(A279,"000")&amp;" "&amp;TEXT(C279,"0000")</f>
        <v>024 0480</v>
      </c>
      <c r="G279" s="373" t="n">
        <f aca="false">E279</f>
        <v>52280.93</v>
      </c>
    </row>
    <row r="280" customFormat="false" ht="11.25" hidden="false" customHeight="true" outlineLevel="0" collapsed="false">
      <c r="A280" s="0" t="n">
        <v>24</v>
      </c>
      <c r="B280" s="0" t="s">
        <v>179</v>
      </c>
      <c r="C280" s="0" t="n">
        <v>50</v>
      </c>
      <c r="D280" s="0" t="s">
        <v>963</v>
      </c>
      <c r="E280" s="371" t="n">
        <v>50713.22</v>
      </c>
      <c r="F280" s="372" t="str">
        <f aca="false">TEXT(A280,"000")&amp;" "&amp;TEXT(C280,"0000")</f>
        <v>024 0050</v>
      </c>
      <c r="G280" s="373" t="n">
        <f aca="false">E280</f>
        <v>50713.22</v>
      </c>
    </row>
    <row r="281" customFormat="false" ht="11.25" hidden="false" customHeight="true" outlineLevel="0" collapsed="false">
      <c r="A281" s="0" t="n">
        <v>24</v>
      </c>
      <c r="B281" s="0" t="s">
        <v>179</v>
      </c>
      <c r="C281" s="0" t="n">
        <v>581</v>
      </c>
      <c r="D281" s="0" t="s">
        <v>964</v>
      </c>
      <c r="E281" s="371" t="n">
        <v>47624.86</v>
      </c>
      <c r="F281" s="372" t="str">
        <f aca="false">TEXT(A281,"000")&amp;" "&amp;TEXT(C281,"0000")</f>
        <v>024 0581</v>
      </c>
      <c r="G281" s="373" t="n">
        <f aca="false">E281</f>
        <v>47624.86</v>
      </c>
    </row>
    <row r="282" customFormat="false" ht="11.25" hidden="false" customHeight="true" outlineLevel="0" collapsed="false">
      <c r="A282" s="0" t="n">
        <v>24</v>
      </c>
      <c r="B282" s="0" t="s">
        <v>179</v>
      </c>
      <c r="C282" s="0" t="n">
        <v>582</v>
      </c>
      <c r="D282" s="0" t="s">
        <v>965</v>
      </c>
      <c r="E282" s="371" t="n">
        <v>62903</v>
      </c>
      <c r="F282" s="372" t="str">
        <f aca="false">TEXT(A282,"000")&amp;" "&amp;TEXT(C282,"0000")</f>
        <v>024 0582</v>
      </c>
      <c r="G282" s="373" t="n">
        <f aca="false">E282</f>
        <v>62903</v>
      </c>
    </row>
    <row r="283" customFormat="false" ht="11.25" hidden="false" customHeight="true" outlineLevel="0" collapsed="false">
      <c r="A283" s="0" t="n">
        <v>25</v>
      </c>
      <c r="B283" s="0" t="s">
        <v>180</v>
      </c>
      <c r="C283" s="0" t="n">
        <v>140</v>
      </c>
      <c r="D283" s="0" t="s">
        <v>966</v>
      </c>
      <c r="E283" s="371" t="n">
        <v>48578</v>
      </c>
      <c r="F283" s="372" t="str">
        <f aca="false">TEXT(A283,"000")&amp;" "&amp;TEXT(C283,"0000")</f>
        <v>025 0140</v>
      </c>
      <c r="G283" s="373" t="n">
        <f aca="false">E283</f>
        <v>48578</v>
      </c>
    </row>
    <row r="284" customFormat="false" ht="11.25" hidden="false" customHeight="true" outlineLevel="0" collapsed="false">
      <c r="A284" s="0" t="n">
        <v>25</v>
      </c>
      <c r="B284" s="0" t="s">
        <v>180</v>
      </c>
      <c r="C284" s="0" t="n">
        <v>151</v>
      </c>
      <c r="D284" s="0" t="s">
        <v>967</v>
      </c>
      <c r="E284" s="371" t="n">
        <v>48909</v>
      </c>
      <c r="F284" s="372" t="str">
        <f aca="false">TEXT(A284,"000")&amp;" "&amp;TEXT(C284,"0000")</f>
        <v>025 0151</v>
      </c>
      <c r="G284" s="373" t="n">
        <f aca="false">E284</f>
        <v>48909</v>
      </c>
    </row>
    <row r="285" customFormat="false" ht="11.25" hidden="false" customHeight="true" outlineLevel="0" collapsed="false">
      <c r="A285" s="0" t="n">
        <v>25</v>
      </c>
      <c r="B285" s="0" t="s">
        <v>180</v>
      </c>
      <c r="C285" s="0" t="n">
        <v>152</v>
      </c>
      <c r="D285" s="0" t="s">
        <v>968</v>
      </c>
      <c r="E285" s="371" t="n">
        <v>44654</v>
      </c>
      <c r="F285" s="372" t="str">
        <f aca="false">TEXT(A285,"000")&amp;" "&amp;TEXT(C285,"0000")</f>
        <v>025 0152</v>
      </c>
      <c r="G285" s="373" t="n">
        <f aca="false">E285</f>
        <v>44654</v>
      </c>
    </row>
    <row r="286" customFormat="false" ht="11.25" hidden="false" customHeight="true" outlineLevel="0" collapsed="false">
      <c r="A286" s="0" t="n">
        <v>26</v>
      </c>
      <c r="B286" s="0" t="s">
        <v>181</v>
      </c>
      <c r="C286" s="0" t="n">
        <v>20</v>
      </c>
      <c r="D286" s="0" t="s">
        <v>969</v>
      </c>
      <c r="E286" s="371" t="n">
        <v>40966</v>
      </c>
      <c r="F286" s="372" t="str">
        <f aca="false">TEXT(A286,"000")&amp;" "&amp;TEXT(C286,"0000")</f>
        <v>026 0020</v>
      </c>
      <c r="G286" s="373" t="n">
        <f aca="false">E286</f>
        <v>40966</v>
      </c>
    </row>
    <row r="287" customFormat="false" ht="11.25" hidden="false" customHeight="true" outlineLevel="0" collapsed="false">
      <c r="A287" s="0" t="n">
        <v>26</v>
      </c>
      <c r="B287" s="0" t="s">
        <v>181</v>
      </c>
      <c r="C287" s="0" t="n">
        <v>275</v>
      </c>
      <c r="D287" s="0" t="s">
        <v>970</v>
      </c>
      <c r="E287" s="371" t="n">
        <v>39378</v>
      </c>
      <c r="F287" s="372" t="str">
        <f aca="false">TEXT(A287,"000")&amp;" "&amp;TEXT(C287,"0000")</f>
        <v>026 0275</v>
      </c>
      <c r="G287" s="373" t="n">
        <f aca="false">E287</f>
        <v>39378</v>
      </c>
    </row>
    <row r="288" customFormat="false" ht="11.25" hidden="false" customHeight="true" outlineLevel="0" collapsed="false">
      <c r="A288" s="0" t="n">
        <v>26</v>
      </c>
      <c r="B288" s="0" t="s">
        <v>181</v>
      </c>
      <c r="C288" s="0" t="n">
        <v>280</v>
      </c>
      <c r="D288" s="0" t="s">
        <v>971</v>
      </c>
      <c r="E288" s="371" t="n">
        <v>37613</v>
      </c>
      <c r="F288" s="372" t="str">
        <f aca="false">TEXT(A288,"000")&amp;" "&amp;TEXT(C288,"0000")</f>
        <v>026 0280</v>
      </c>
      <c r="G288" s="373" t="n">
        <f aca="false">E288</f>
        <v>37613</v>
      </c>
    </row>
    <row r="289" customFormat="false" ht="11.25" hidden="false" customHeight="true" outlineLevel="0" collapsed="false">
      <c r="A289" s="0" t="n">
        <v>26</v>
      </c>
      <c r="B289" s="0" t="s">
        <v>181</v>
      </c>
      <c r="C289" s="0" t="n">
        <v>530</v>
      </c>
      <c r="D289" s="0" t="s">
        <v>972</v>
      </c>
      <c r="E289" s="371" t="n">
        <v>37865</v>
      </c>
      <c r="F289" s="372" t="str">
        <f aca="false">TEXT(A289,"000")&amp;" "&amp;TEXT(C289,"0000")</f>
        <v>026 0530</v>
      </c>
      <c r="G289" s="373" t="n">
        <f aca="false">E289</f>
        <v>37865</v>
      </c>
    </row>
    <row r="290" customFormat="false" ht="11.25" hidden="false" customHeight="true" outlineLevel="0" collapsed="false">
      <c r="A290" s="0" t="n">
        <v>26</v>
      </c>
      <c r="B290" s="0" t="s">
        <v>181</v>
      </c>
      <c r="C290" s="0" t="n">
        <v>860</v>
      </c>
      <c r="D290" s="0" t="s">
        <v>973</v>
      </c>
      <c r="E290" s="371" t="n">
        <v>41756</v>
      </c>
      <c r="F290" s="372" t="str">
        <f aca="false">TEXT(A290,"000")&amp;" "&amp;TEXT(C290,"0000")</f>
        <v>026 0860</v>
      </c>
      <c r="G290" s="373" t="n">
        <f aca="false">E290</f>
        <v>41756</v>
      </c>
    </row>
    <row r="291" customFormat="false" ht="11.25" hidden="false" customHeight="true" outlineLevel="0" collapsed="false">
      <c r="A291" s="0" t="n">
        <v>27</v>
      </c>
      <c r="B291" s="0" t="s">
        <v>182</v>
      </c>
      <c r="C291" s="0" t="n">
        <v>10</v>
      </c>
      <c r="D291" s="0" t="s">
        <v>974</v>
      </c>
      <c r="E291" s="371" t="n">
        <v>46541</v>
      </c>
      <c r="F291" s="372" t="str">
        <f aca="false">TEXT(A291,"000")&amp;" "&amp;TEXT(C291,"0000")</f>
        <v>027 0010</v>
      </c>
      <c r="G291" s="373" t="n">
        <f aca="false">E291</f>
        <v>46541</v>
      </c>
    </row>
    <row r="292" customFormat="false" ht="11.25" hidden="false" customHeight="true" outlineLevel="0" collapsed="false">
      <c r="A292" s="0" t="n">
        <v>27</v>
      </c>
      <c r="B292" s="0" t="s">
        <v>182</v>
      </c>
      <c r="C292" s="0" t="n">
        <v>180</v>
      </c>
      <c r="D292" s="0" t="s">
        <v>975</v>
      </c>
      <c r="E292" s="371" t="n">
        <v>49830</v>
      </c>
      <c r="F292" s="372" t="str">
        <f aca="false">TEXT(A292,"000")&amp;" "&amp;TEXT(C292,"0000")</f>
        <v>027 0180</v>
      </c>
      <c r="G292" s="373" t="n">
        <f aca="false">E292</f>
        <v>49830</v>
      </c>
    </row>
    <row r="293" customFormat="false" ht="11.25" hidden="false" customHeight="true" outlineLevel="0" collapsed="false">
      <c r="A293" s="0" t="n">
        <v>27</v>
      </c>
      <c r="B293" s="0" t="s">
        <v>182</v>
      </c>
      <c r="C293" s="0" t="n">
        <v>250</v>
      </c>
      <c r="D293" s="0" t="s">
        <v>976</v>
      </c>
      <c r="E293" s="371" t="n">
        <v>47231</v>
      </c>
      <c r="F293" s="372" t="str">
        <f aca="false">TEXT(A293,"000")&amp;" "&amp;TEXT(C293,"0000")</f>
        <v>027 0250</v>
      </c>
      <c r="G293" s="373" t="n">
        <f aca="false">E293</f>
        <v>47231</v>
      </c>
    </row>
    <row r="294" customFormat="false" ht="11.25" hidden="false" customHeight="true" outlineLevel="0" collapsed="false">
      <c r="A294" s="0" t="n">
        <v>27</v>
      </c>
      <c r="B294" s="0" t="s">
        <v>182</v>
      </c>
      <c r="C294" s="0" t="n">
        <v>310</v>
      </c>
      <c r="D294" s="0" t="s">
        <v>977</v>
      </c>
      <c r="E294" s="371" t="n">
        <v>47185</v>
      </c>
      <c r="F294" s="372" t="str">
        <f aca="false">TEXT(A294,"000")&amp;" "&amp;TEXT(C294,"0000")</f>
        <v>027 0310</v>
      </c>
      <c r="G294" s="373" t="n">
        <f aca="false">E294</f>
        <v>47185</v>
      </c>
    </row>
    <row r="295" customFormat="false" ht="11.25" hidden="false" customHeight="true" outlineLevel="0" collapsed="false">
      <c r="A295" s="0" t="n">
        <v>27</v>
      </c>
      <c r="B295" s="0" t="s">
        <v>182</v>
      </c>
      <c r="C295" s="0" t="n">
        <v>471</v>
      </c>
      <c r="D295" s="0" t="s">
        <v>978</v>
      </c>
      <c r="E295" s="371" t="n">
        <v>46014</v>
      </c>
      <c r="F295" s="372" t="str">
        <f aca="false">TEXT(A295,"000")&amp;" "&amp;TEXT(C295,"0000")</f>
        <v>027 0471</v>
      </c>
      <c r="G295" s="373" t="n">
        <f aca="false">E295</f>
        <v>46014</v>
      </c>
    </row>
    <row r="296" customFormat="false" ht="11.25" hidden="false" customHeight="true" outlineLevel="0" collapsed="false">
      <c r="A296" s="0" t="n">
        <v>27</v>
      </c>
      <c r="B296" s="0" t="s">
        <v>182</v>
      </c>
      <c r="C296" s="0" t="n">
        <v>500</v>
      </c>
      <c r="D296" s="0" t="s">
        <v>979</v>
      </c>
      <c r="E296" s="371" t="n">
        <v>49464</v>
      </c>
      <c r="F296" s="372" t="str">
        <f aca="false">TEXT(A296,"000")&amp;" "&amp;TEXT(C296,"0000")</f>
        <v>027 0500</v>
      </c>
      <c r="G296" s="373" t="n">
        <f aca="false">E296</f>
        <v>49464</v>
      </c>
    </row>
    <row r="297" customFormat="false" ht="11.25" hidden="false" customHeight="true" outlineLevel="0" collapsed="false">
      <c r="A297" s="0" t="n">
        <v>27</v>
      </c>
      <c r="B297" s="0" t="s">
        <v>182</v>
      </c>
      <c r="C297" s="0" t="n">
        <v>520</v>
      </c>
      <c r="D297" s="0" t="s">
        <v>980</v>
      </c>
      <c r="E297" s="371" t="n">
        <v>47550</v>
      </c>
      <c r="F297" s="372" t="str">
        <f aca="false">TEXT(A297,"000")&amp;" "&amp;TEXT(C297,"0000")</f>
        <v>027 0520</v>
      </c>
      <c r="G297" s="373" t="n">
        <f aca="false">E297</f>
        <v>47550</v>
      </c>
    </row>
    <row r="298" customFormat="false" ht="11.25" hidden="false" customHeight="true" outlineLevel="0" collapsed="false">
      <c r="A298" s="0" t="n">
        <v>28</v>
      </c>
      <c r="B298" s="0" t="s">
        <v>183</v>
      </c>
      <c r="C298" s="0" t="n">
        <v>10</v>
      </c>
      <c r="D298" s="0" t="s">
        <v>981</v>
      </c>
      <c r="E298" s="371" t="n">
        <v>46178</v>
      </c>
      <c r="F298" s="372" t="str">
        <f aca="false">TEXT(A298,"000")&amp;" "&amp;TEXT(C298,"0000")</f>
        <v>028 0010</v>
      </c>
      <c r="G298" s="373" t="n">
        <f aca="false">E298</f>
        <v>46178</v>
      </c>
    </row>
    <row r="299" customFormat="false" ht="11.25" hidden="false" customHeight="true" outlineLevel="0" collapsed="false">
      <c r="A299" s="0" t="n">
        <v>28</v>
      </c>
      <c r="B299" s="0" t="s">
        <v>183</v>
      </c>
      <c r="C299" s="0" t="n">
        <v>150</v>
      </c>
      <c r="D299" s="0" t="s">
        <v>982</v>
      </c>
      <c r="E299" s="371" t="n">
        <v>45602</v>
      </c>
      <c r="F299" s="372" t="str">
        <f aca="false">TEXT(A299,"000")&amp;" "&amp;TEXT(C299,"0000")</f>
        <v>028 0150</v>
      </c>
      <c r="G299" s="373" t="n">
        <f aca="false">E299</f>
        <v>45602</v>
      </c>
    </row>
    <row r="300" customFormat="false" ht="11.25" hidden="false" customHeight="true" outlineLevel="0" collapsed="false">
      <c r="A300" s="0" t="n">
        <v>28</v>
      </c>
      <c r="B300" s="0" t="s">
        <v>183</v>
      </c>
      <c r="C300" s="0" t="n">
        <v>160</v>
      </c>
      <c r="D300" s="0" t="s">
        <v>983</v>
      </c>
      <c r="E300" s="371" t="n">
        <v>46580</v>
      </c>
      <c r="F300" s="372" t="str">
        <f aca="false">TEXT(A300,"000")&amp;" "&amp;TEXT(C300,"0000")</f>
        <v>028 0160</v>
      </c>
      <c r="G300" s="373" t="n">
        <f aca="false">E300</f>
        <v>46580</v>
      </c>
    </row>
    <row r="301" customFormat="false" ht="11.25" hidden="false" customHeight="true" outlineLevel="0" collapsed="false">
      <c r="A301" s="0" t="n">
        <v>29</v>
      </c>
      <c r="B301" s="0" t="s">
        <v>184</v>
      </c>
      <c r="C301" s="0" t="n">
        <v>100</v>
      </c>
      <c r="D301" s="0" t="s">
        <v>984</v>
      </c>
      <c r="E301" s="371" t="n">
        <v>60822.17</v>
      </c>
      <c r="F301" s="372" t="str">
        <f aca="false">TEXT(A301,"000")&amp;" "&amp;TEXT(C301,"0000")</f>
        <v>029 0100</v>
      </c>
      <c r="G301" s="373" t="n">
        <f aca="false">E301</f>
        <v>60822.17</v>
      </c>
    </row>
    <row r="302" customFormat="false" ht="11.25" hidden="false" customHeight="true" outlineLevel="0" collapsed="false">
      <c r="A302" s="0" t="n">
        <v>29</v>
      </c>
      <c r="B302" s="0" t="s">
        <v>184</v>
      </c>
      <c r="C302" s="0" t="n">
        <v>1020</v>
      </c>
      <c r="D302" s="0" t="s">
        <v>985</v>
      </c>
      <c r="E302" s="371" t="n">
        <v>69115.24</v>
      </c>
      <c r="F302" s="372" t="str">
        <f aca="false">TEXT(A302,"000")&amp;" "&amp;TEXT(C302,"0000")</f>
        <v>029 1020</v>
      </c>
      <c r="G302" s="373" t="n">
        <f aca="false">E302</f>
        <v>69115.24</v>
      </c>
    </row>
    <row r="303" customFormat="false" ht="11.25" hidden="false" customHeight="true" outlineLevel="0" collapsed="false">
      <c r="A303" s="0" t="n">
        <v>29</v>
      </c>
      <c r="B303" s="0" t="s">
        <v>184</v>
      </c>
      <c r="C303" s="0" t="n">
        <v>1030</v>
      </c>
      <c r="D303" s="0" t="s">
        <v>986</v>
      </c>
      <c r="E303" s="371" t="n">
        <v>62913.19</v>
      </c>
      <c r="F303" s="372" t="str">
        <f aca="false">TEXT(A303,"000")&amp;" "&amp;TEXT(C303,"0000")</f>
        <v>029 1030</v>
      </c>
      <c r="G303" s="373" t="n">
        <f aca="false">E303</f>
        <v>62913.19</v>
      </c>
    </row>
    <row r="304" customFormat="false" ht="11.25" hidden="false" customHeight="true" outlineLevel="0" collapsed="false">
      <c r="A304" s="0" t="n">
        <v>29</v>
      </c>
      <c r="B304" s="0" t="s">
        <v>184</v>
      </c>
      <c r="C304" s="0" t="n">
        <v>1050</v>
      </c>
      <c r="D304" s="0" t="s">
        <v>987</v>
      </c>
      <c r="E304" s="371" t="n">
        <v>62279.06</v>
      </c>
      <c r="F304" s="372" t="str">
        <f aca="false">TEXT(A304,"000")&amp;" "&amp;TEXT(C304,"0000")</f>
        <v>029 1050</v>
      </c>
      <c r="G304" s="373" t="n">
        <f aca="false">E304</f>
        <v>62279.06</v>
      </c>
    </row>
    <row r="305" customFormat="false" ht="11.25" hidden="false" customHeight="true" outlineLevel="0" collapsed="false">
      <c r="A305" s="0" t="n">
        <v>29</v>
      </c>
      <c r="B305" s="0" t="s">
        <v>184</v>
      </c>
      <c r="C305" s="0" t="n">
        <v>1060</v>
      </c>
      <c r="D305" s="0" t="s">
        <v>988</v>
      </c>
      <c r="E305" s="371" t="n">
        <v>67238.79</v>
      </c>
      <c r="F305" s="372" t="str">
        <f aca="false">TEXT(A305,"000")&amp;" "&amp;TEXT(C305,"0000")</f>
        <v>029 1060</v>
      </c>
      <c r="G305" s="373" t="n">
        <f aca="false">E305</f>
        <v>67238.79</v>
      </c>
    </row>
    <row r="306" customFormat="false" ht="11.25" hidden="false" customHeight="true" outlineLevel="0" collapsed="false">
      <c r="A306" s="0" t="n">
        <v>29</v>
      </c>
      <c r="B306" s="0" t="s">
        <v>184</v>
      </c>
      <c r="C306" s="0" t="n">
        <v>1070</v>
      </c>
      <c r="D306" s="0" t="s">
        <v>989</v>
      </c>
      <c r="E306" s="371" t="n">
        <v>66719.57</v>
      </c>
      <c r="F306" s="372" t="str">
        <f aca="false">TEXT(A306,"000")&amp;" "&amp;TEXT(C306,"0000")</f>
        <v>029 1070</v>
      </c>
      <c r="G306" s="373" t="n">
        <f aca="false">E306</f>
        <v>66719.57</v>
      </c>
    </row>
    <row r="307" customFormat="false" ht="11.25" hidden="false" customHeight="true" outlineLevel="0" collapsed="false">
      <c r="A307" s="0" t="n">
        <v>29</v>
      </c>
      <c r="B307" s="0" t="s">
        <v>184</v>
      </c>
      <c r="C307" s="0" t="n">
        <v>1080</v>
      </c>
      <c r="D307" s="0" t="s">
        <v>990</v>
      </c>
      <c r="E307" s="371" t="n">
        <v>70393.16</v>
      </c>
      <c r="F307" s="372" t="str">
        <f aca="false">TEXT(A307,"000")&amp;" "&amp;TEXT(C307,"0000")</f>
        <v>029 1080</v>
      </c>
      <c r="G307" s="373" t="n">
        <f aca="false">E307</f>
        <v>70393.16</v>
      </c>
    </row>
    <row r="308" customFormat="false" ht="11.25" hidden="false" customHeight="true" outlineLevel="0" collapsed="false">
      <c r="A308" s="0" t="n">
        <v>29</v>
      </c>
      <c r="B308" s="0" t="s">
        <v>184</v>
      </c>
      <c r="C308" s="0" t="n">
        <v>1090</v>
      </c>
      <c r="D308" s="0" t="s">
        <v>991</v>
      </c>
      <c r="E308" s="371" t="n">
        <v>66286.77</v>
      </c>
      <c r="F308" s="372" t="str">
        <f aca="false">TEXT(A308,"000")&amp;" "&amp;TEXT(C308,"0000")</f>
        <v>029 1090</v>
      </c>
      <c r="G308" s="373" t="n">
        <f aca="false">E308</f>
        <v>66286.77</v>
      </c>
    </row>
    <row r="309" customFormat="false" ht="11.25" hidden="false" customHeight="true" outlineLevel="0" collapsed="false">
      <c r="A309" s="0" t="n">
        <v>29</v>
      </c>
      <c r="B309" s="0" t="s">
        <v>184</v>
      </c>
      <c r="C309" s="0" t="n">
        <v>110</v>
      </c>
      <c r="D309" s="0" t="s">
        <v>992</v>
      </c>
      <c r="E309" s="371" t="n">
        <v>65591.59</v>
      </c>
      <c r="F309" s="372" t="str">
        <f aca="false">TEXT(A309,"000")&amp;" "&amp;TEXT(C309,"0000")</f>
        <v>029 0110</v>
      </c>
      <c r="G309" s="373" t="n">
        <f aca="false">E309</f>
        <v>65591.59</v>
      </c>
    </row>
    <row r="310" customFormat="false" ht="11.25" hidden="false" customHeight="true" outlineLevel="0" collapsed="false">
      <c r="A310" s="0" t="n">
        <v>29</v>
      </c>
      <c r="B310" s="0" t="s">
        <v>184</v>
      </c>
      <c r="C310" s="0" t="n">
        <v>1100</v>
      </c>
      <c r="D310" s="0" t="s">
        <v>993</v>
      </c>
      <c r="E310" s="371" t="n">
        <v>67340</v>
      </c>
      <c r="F310" s="372" t="str">
        <f aca="false">TEXT(A310,"000")&amp;" "&amp;TEXT(C310,"0000")</f>
        <v>029 1100</v>
      </c>
      <c r="G310" s="373" t="n">
        <f aca="false">E310</f>
        <v>67340</v>
      </c>
    </row>
    <row r="311" customFormat="false" ht="11.25" hidden="false" customHeight="true" outlineLevel="0" collapsed="false">
      <c r="A311" s="0" t="n">
        <v>29</v>
      </c>
      <c r="B311" s="0" t="s">
        <v>184</v>
      </c>
      <c r="C311" s="0" t="n">
        <v>1110</v>
      </c>
      <c r="D311" s="0" t="s">
        <v>994</v>
      </c>
      <c r="E311" s="371" t="n">
        <v>73204.56</v>
      </c>
      <c r="F311" s="372" t="str">
        <f aca="false">TEXT(A311,"000")&amp;" "&amp;TEXT(C311,"0000")</f>
        <v>029 1110</v>
      </c>
      <c r="G311" s="373" t="n">
        <f aca="false">E311</f>
        <v>73204.56</v>
      </c>
    </row>
    <row r="312" customFormat="false" ht="11.25" hidden="false" customHeight="true" outlineLevel="0" collapsed="false">
      <c r="A312" s="0" t="n">
        <v>29</v>
      </c>
      <c r="B312" s="0" t="s">
        <v>184</v>
      </c>
      <c r="C312" s="0" t="n">
        <v>1120</v>
      </c>
      <c r="D312" s="0" t="s">
        <v>995</v>
      </c>
      <c r="E312" s="371" t="n">
        <v>66014.69</v>
      </c>
      <c r="F312" s="372" t="str">
        <f aca="false">TEXT(A312,"000")&amp;" "&amp;TEXT(C312,"0000")</f>
        <v>029 1120</v>
      </c>
      <c r="G312" s="373" t="n">
        <f aca="false">E312</f>
        <v>66014.69</v>
      </c>
    </row>
    <row r="313" customFormat="false" ht="11.25" hidden="false" customHeight="true" outlineLevel="0" collapsed="false">
      <c r="A313" s="0" t="n">
        <v>29</v>
      </c>
      <c r="B313" s="0" t="s">
        <v>184</v>
      </c>
      <c r="C313" s="0" t="n">
        <v>1130</v>
      </c>
      <c r="D313" s="0" t="s">
        <v>996</v>
      </c>
      <c r="E313" s="371" t="n">
        <v>66162</v>
      </c>
      <c r="F313" s="372" t="str">
        <f aca="false">TEXT(A313,"000")&amp;" "&amp;TEXT(C313,"0000")</f>
        <v>029 1130</v>
      </c>
      <c r="G313" s="373" t="n">
        <f aca="false">E313</f>
        <v>66162</v>
      </c>
    </row>
    <row r="314" customFormat="false" ht="11.25" hidden="false" customHeight="true" outlineLevel="0" collapsed="false">
      <c r="A314" s="0" t="n">
        <v>29</v>
      </c>
      <c r="B314" s="0" t="s">
        <v>184</v>
      </c>
      <c r="C314" s="0" t="n">
        <v>1140</v>
      </c>
      <c r="D314" s="0" t="s">
        <v>997</v>
      </c>
      <c r="E314" s="371" t="n">
        <v>65798.95</v>
      </c>
      <c r="F314" s="372" t="str">
        <f aca="false">TEXT(A314,"000")&amp;" "&amp;TEXT(C314,"0000")</f>
        <v>029 1140</v>
      </c>
      <c r="G314" s="373" t="n">
        <f aca="false">E314</f>
        <v>65798.95</v>
      </c>
    </row>
    <row r="315" customFormat="false" ht="11.25" hidden="false" customHeight="true" outlineLevel="0" collapsed="false">
      <c r="A315" s="0" t="n">
        <v>29</v>
      </c>
      <c r="B315" s="0" t="s">
        <v>184</v>
      </c>
      <c r="C315" s="0" t="n">
        <v>1150</v>
      </c>
      <c r="D315" s="0" t="s">
        <v>998</v>
      </c>
      <c r="E315" s="371" t="n">
        <v>73949.07</v>
      </c>
      <c r="F315" s="372" t="str">
        <f aca="false">TEXT(A315,"000")&amp;" "&amp;TEXT(C315,"0000")</f>
        <v>029 1150</v>
      </c>
      <c r="G315" s="373" t="n">
        <f aca="false">E315</f>
        <v>73949.07</v>
      </c>
    </row>
    <row r="316" customFormat="false" ht="11.25" hidden="false" customHeight="true" outlineLevel="0" collapsed="false">
      <c r="A316" s="0" t="n">
        <v>29</v>
      </c>
      <c r="B316" s="0" t="s">
        <v>184</v>
      </c>
      <c r="C316" s="0" t="n">
        <v>1160</v>
      </c>
      <c r="D316" s="0" t="s">
        <v>999</v>
      </c>
      <c r="E316" s="371" t="n">
        <v>67026.57</v>
      </c>
      <c r="F316" s="372" t="str">
        <f aca="false">TEXT(A316,"000")&amp;" "&amp;TEXT(C316,"0000")</f>
        <v>029 1160</v>
      </c>
      <c r="G316" s="373" t="n">
        <f aca="false">E316</f>
        <v>67026.57</v>
      </c>
    </row>
    <row r="317" customFormat="false" ht="11.25" hidden="false" customHeight="true" outlineLevel="0" collapsed="false">
      <c r="A317" s="0" t="n">
        <v>29</v>
      </c>
      <c r="B317" s="0" t="s">
        <v>184</v>
      </c>
      <c r="C317" s="0" t="n">
        <v>1170</v>
      </c>
      <c r="D317" s="0" t="s">
        <v>1000</v>
      </c>
      <c r="E317" s="371" t="n">
        <v>65691.45</v>
      </c>
      <c r="F317" s="372" t="str">
        <f aca="false">TEXT(A317,"000")&amp;" "&amp;TEXT(C317,"0000")</f>
        <v>029 1170</v>
      </c>
      <c r="G317" s="373" t="n">
        <f aca="false">E317</f>
        <v>65691.45</v>
      </c>
    </row>
    <row r="318" customFormat="false" ht="11.25" hidden="false" customHeight="true" outlineLevel="0" collapsed="false">
      <c r="A318" s="0" t="n">
        <v>29</v>
      </c>
      <c r="B318" s="0" t="s">
        <v>184</v>
      </c>
      <c r="C318" s="0" t="n">
        <v>1190</v>
      </c>
      <c r="D318" s="0" t="s">
        <v>1001</v>
      </c>
      <c r="E318" s="371" t="n">
        <v>65863.35</v>
      </c>
      <c r="F318" s="372" t="str">
        <f aca="false">TEXT(A318,"000")&amp;" "&amp;TEXT(C318,"0000")</f>
        <v>029 1190</v>
      </c>
      <c r="G318" s="373" t="n">
        <f aca="false">E318</f>
        <v>65863.35</v>
      </c>
    </row>
    <row r="319" customFormat="false" ht="11.25" hidden="false" customHeight="true" outlineLevel="0" collapsed="false">
      <c r="A319" s="0" t="n">
        <v>29</v>
      </c>
      <c r="B319" s="0" t="s">
        <v>184</v>
      </c>
      <c r="C319" s="0" t="n">
        <v>120</v>
      </c>
      <c r="D319" s="0" t="s">
        <v>1002</v>
      </c>
      <c r="E319" s="371" t="n">
        <v>68987.8</v>
      </c>
      <c r="F319" s="372" t="str">
        <f aca="false">TEXT(A319,"000")&amp;" "&amp;TEXT(C319,"0000")</f>
        <v>029 0120</v>
      </c>
      <c r="G319" s="373" t="n">
        <f aca="false">E319</f>
        <v>68987.8</v>
      </c>
    </row>
    <row r="320" customFormat="false" ht="11.25" hidden="false" customHeight="true" outlineLevel="0" collapsed="false">
      <c r="A320" s="0" t="n">
        <v>29</v>
      </c>
      <c r="B320" s="0" t="s">
        <v>184</v>
      </c>
      <c r="C320" s="0" t="n">
        <v>1200</v>
      </c>
      <c r="D320" s="0" t="s">
        <v>1003</v>
      </c>
      <c r="E320" s="371" t="n">
        <v>64440.04</v>
      </c>
      <c r="F320" s="372" t="str">
        <f aca="false">TEXT(A320,"000")&amp;" "&amp;TEXT(C320,"0000")</f>
        <v>029 1200</v>
      </c>
      <c r="G320" s="373" t="n">
        <f aca="false">E320</f>
        <v>64440.04</v>
      </c>
    </row>
    <row r="321" customFormat="false" ht="11.25" hidden="false" customHeight="true" outlineLevel="0" collapsed="false">
      <c r="A321" s="0" t="n">
        <v>29</v>
      </c>
      <c r="B321" s="0" t="s">
        <v>184</v>
      </c>
      <c r="C321" s="0" t="n">
        <v>1210</v>
      </c>
      <c r="D321" s="0" t="s">
        <v>1004</v>
      </c>
      <c r="E321" s="371" t="n">
        <v>69827.9</v>
      </c>
      <c r="F321" s="372" t="str">
        <f aca="false">TEXT(A321,"000")&amp;" "&amp;TEXT(C321,"0000")</f>
        <v>029 1210</v>
      </c>
      <c r="G321" s="373" t="n">
        <f aca="false">E321</f>
        <v>69827.9</v>
      </c>
    </row>
    <row r="322" customFormat="false" ht="11.25" hidden="false" customHeight="true" outlineLevel="0" collapsed="false">
      <c r="A322" s="0" t="n">
        <v>29</v>
      </c>
      <c r="B322" s="0" t="s">
        <v>184</v>
      </c>
      <c r="C322" s="0" t="n">
        <v>1240</v>
      </c>
      <c r="D322" s="0" t="s">
        <v>1005</v>
      </c>
      <c r="E322" s="371" t="n">
        <v>62437.76</v>
      </c>
      <c r="F322" s="372" t="str">
        <f aca="false">TEXT(A322,"000")&amp;" "&amp;TEXT(C322,"0000")</f>
        <v>029 1240</v>
      </c>
      <c r="G322" s="373" t="n">
        <f aca="false">E322</f>
        <v>62437.76</v>
      </c>
    </row>
    <row r="323" customFormat="false" ht="11.25" hidden="false" customHeight="true" outlineLevel="0" collapsed="false">
      <c r="A323" s="0" t="n">
        <v>29</v>
      </c>
      <c r="B323" s="0" t="s">
        <v>184</v>
      </c>
      <c r="C323" s="0" t="n">
        <v>1250</v>
      </c>
      <c r="D323" s="0" t="s">
        <v>1006</v>
      </c>
      <c r="E323" s="371" t="n">
        <v>67745.83</v>
      </c>
      <c r="F323" s="372" t="str">
        <f aca="false">TEXT(A323,"000")&amp;" "&amp;TEXT(C323,"0000")</f>
        <v>029 1250</v>
      </c>
      <c r="G323" s="373" t="n">
        <f aca="false">E323</f>
        <v>67745.83</v>
      </c>
    </row>
    <row r="324" customFormat="false" ht="11.25" hidden="false" customHeight="true" outlineLevel="0" collapsed="false">
      <c r="A324" s="0" t="n">
        <v>29</v>
      </c>
      <c r="B324" s="0" t="s">
        <v>184</v>
      </c>
      <c r="C324" s="0" t="n">
        <v>1260</v>
      </c>
      <c r="D324" s="0" t="s">
        <v>1007</v>
      </c>
      <c r="E324" s="371" t="n">
        <v>71531.16</v>
      </c>
      <c r="F324" s="372" t="str">
        <f aca="false">TEXT(A324,"000")&amp;" "&amp;TEXT(C324,"0000")</f>
        <v>029 1260</v>
      </c>
      <c r="G324" s="373" t="n">
        <f aca="false">E324</f>
        <v>71531.16</v>
      </c>
    </row>
    <row r="325" customFormat="false" ht="11.25" hidden="false" customHeight="true" outlineLevel="0" collapsed="false">
      <c r="A325" s="0" t="n">
        <v>29</v>
      </c>
      <c r="B325" s="0" t="s">
        <v>184</v>
      </c>
      <c r="C325" s="0" t="n">
        <v>1270</v>
      </c>
      <c r="D325" s="0" t="s">
        <v>1008</v>
      </c>
      <c r="E325" s="371" t="n">
        <v>69863.15</v>
      </c>
      <c r="F325" s="372" t="str">
        <f aca="false">TEXT(A325,"000")&amp;" "&amp;TEXT(C325,"0000")</f>
        <v>029 1270</v>
      </c>
      <c r="G325" s="373" t="n">
        <f aca="false">E325</f>
        <v>69863.15</v>
      </c>
    </row>
    <row r="326" customFormat="false" ht="11.25" hidden="false" customHeight="true" outlineLevel="0" collapsed="false">
      <c r="A326" s="0" t="n">
        <v>29</v>
      </c>
      <c r="B326" s="0" t="s">
        <v>184</v>
      </c>
      <c r="C326" s="0" t="n">
        <v>1290</v>
      </c>
      <c r="D326" s="0" t="s">
        <v>1009</v>
      </c>
      <c r="E326" s="371" t="n">
        <v>64181.38</v>
      </c>
      <c r="F326" s="372" t="str">
        <f aca="false">TEXT(A326,"000")&amp;" "&amp;TEXT(C326,"0000")</f>
        <v>029 1290</v>
      </c>
      <c r="G326" s="373" t="n">
        <f aca="false">E326</f>
        <v>64181.38</v>
      </c>
    </row>
    <row r="327" customFormat="false" ht="11.25" hidden="false" customHeight="true" outlineLevel="0" collapsed="false">
      <c r="A327" s="0" t="n">
        <v>29</v>
      </c>
      <c r="B327" s="0" t="s">
        <v>184</v>
      </c>
      <c r="C327" s="0" t="n">
        <v>1300</v>
      </c>
      <c r="D327" s="0" t="s">
        <v>1010</v>
      </c>
      <c r="E327" s="371" t="n">
        <v>66141.82</v>
      </c>
      <c r="F327" s="372" t="str">
        <f aca="false">TEXT(A327,"000")&amp;" "&amp;TEXT(C327,"0000")</f>
        <v>029 1300</v>
      </c>
      <c r="G327" s="373" t="n">
        <f aca="false">E327</f>
        <v>66141.82</v>
      </c>
    </row>
    <row r="328" customFormat="false" ht="11.25" hidden="false" customHeight="true" outlineLevel="0" collapsed="false">
      <c r="A328" s="0" t="n">
        <v>29</v>
      </c>
      <c r="B328" s="0" t="s">
        <v>184</v>
      </c>
      <c r="C328" s="0" t="n">
        <v>131</v>
      </c>
      <c r="D328" s="0" t="s">
        <v>1011</v>
      </c>
      <c r="E328" s="371" t="n">
        <v>73608.88</v>
      </c>
      <c r="F328" s="372" t="str">
        <f aca="false">TEXT(A328,"000")&amp;" "&amp;TEXT(C328,"0000")</f>
        <v>029 0131</v>
      </c>
      <c r="G328" s="373" t="n">
        <f aca="false">E328</f>
        <v>73608.88</v>
      </c>
    </row>
    <row r="329" customFormat="false" ht="11.25" hidden="false" customHeight="true" outlineLevel="0" collapsed="false">
      <c r="A329" s="0" t="n">
        <v>29</v>
      </c>
      <c r="B329" s="0" t="s">
        <v>184</v>
      </c>
      <c r="C329" s="0" t="n">
        <v>1310</v>
      </c>
      <c r="D329" s="0" t="s">
        <v>1012</v>
      </c>
      <c r="E329" s="371" t="n">
        <v>72558.48</v>
      </c>
      <c r="F329" s="372" t="str">
        <f aca="false">TEXT(A329,"000")&amp;" "&amp;TEXT(C329,"0000")</f>
        <v>029 1310</v>
      </c>
      <c r="G329" s="373" t="n">
        <f aca="false">E329</f>
        <v>72558.48</v>
      </c>
    </row>
    <row r="330" customFormat="false" ht="11.25" hidden="false" customHeight="true" outlineLevel="0" collapsed="false">
      <c r="A330" s="0" t="n">
        <v>29</v>
      </c>
      <c r="B330" s="0" t="s">
        <v>184</v>
      </c>
      <c r="C330" s="0" t="n">
        <v>1320</v>
      </c>
      <c r="D330" s="0" t="s">
        <v>1013</v>
      </c>
      <c r="E330" s="371" t="n">
        <v>63561.4</v>
      </c>
      <c r="F330" s="372" t="str">
        <f aca="false">TEXT(A330,"000")&amp;" "&amp;TEXT(C330,"0000")</f>
        <v>029 1320</v>
      </c>
      <c r="G330" s="373" t="n">
        <f aca="false">E330</f>
        <v>63561.4</v>
      </c>
    </row>
    <row r="331" customFormat="false" ht="11.25" hidden="false" customHeight="true" outlineLevel="0" collapsed="false">
      <c r="A331" s="0" t="n">
        <v>29</v>
      </c>
      <c r="B331" s="0" t="s">
        <v>184</v>
      </c>
      <c r="C331" s="0" t="n">
        <v>1330</v>
      </c>
      <c r="D331" s="0" t="s">
        <v>1014</v>
      </c>
      <c r="E331" s="371" t="n">
        <v>66445.28</v>
      </c>
      <c r="F331" s="372" t="str">
        <f aca="false">TEXT(A331,"000")&amp;" "&amp;TEXT(C331,"0000")</f>
        <v>029 1330</v>
      </c>
      <c r="G331" s="373" t="n">
        <f aca="false">E331</f>
        <v>66445.28</v>
      </c>
    </row>
    <row r="332" customFormat="false" ht="11.25" hidden="false" customHeight="true" outlineLevel="0" collapsed="false">
      <c r="A332" s="0" t="n">
        <v>29</v>
      </c>
      <c r="B332" s="0" t="s">
        <v>184</v>
      </c>
      <c r="C332" s="0" t="n">
        <v>1350</v>
      </c>
      <c r="D332" s="0" t="s">
        <v>1015</v>
      </c>
      <c r="E332" s="371" t="n">
        <v>67636.89</v>
      </c>
      <c r="F332" s="372" t="str">
        <f aca="false">TEXT(A332,"000")&amp;" "&amp;TEXT(C332,"0000")</f>
        <v>029 1350</v>
      </c>
      <c r="G332" s="373" t="n">
        <f aca="false">E332</f>
        <v>67636.89</v>
      </c>
    </row>
    <row r="333" customFormat="false" ht="11.25" hidden="false" customHeight="true" outlineLevel="0" collapsed="false">
      <c r="A333" s="0" t="n">
        <v>29</v>
      </c>
      <c r="B333" s="0" t="s">
        <v>184</v>
      </c>
      <c r="C333" s="0" t="n">
        <v>1360</v>
      </c>
      <c r="D333" s="0" t="s">
        <v>1016</v>
      </c>
      <c r="E333" s="371" t="n">
        <v>66905.17</v>
      </c>
      <c r="F333" s="372" t="str">
        <f aca="false">TEXT(A333,"000")&amp;" "&amp;TEXT(C333,"0000")</f>
        <v>029 1360</v>
      </c>
      <c r="G333" s="373" t="n">
        <f aca="false">E333</f>
        <v>66905.17</v>
      </c>
    </row>
    <row r="334" customFormat="false" ht="11.25" hidden="false" customHeight="true" outlineLevel="0" collapsed="false">
      <c r="A334" s="0" t="n">
        <v>29</v>
      </c>
      <c r="B334" s="0" t="s">
        <v>184</v>
      </c>
      <c r="C334" s="0" t="n">
        <v>1371</v>
      </c>
      <c r="D334" s="0" t="s">
        <v>1017</v>
      </c>
      <c r="E334" s="371" t="n">
        <v>80124.97</v>
      </c>
      <c r="F334" s="372" t="str">
        <f aca="false">TEXT(A334,"000")&amp;" "&amp;TEXT(C334,"0000")</f>
        <v>029 1371</v>
      </c>
      <c r="G334" s="373" t="n">
        <f aca="false">E334</f>
        <v>80124.97</v>
      </c>
    </row>
    <row r="335" customFormat="false" ht="11.25" hidden="false" customHeight="true" outlineLevel="0" collapsed="false">
      <c r="A335" s="0" t="n">
        <v>29</v>
      </c>
      <c r="B335" s="0" t="s">
        <v>184</v>
      </c>
      <c r="C335" s="0" t="n">
        <v>1380</v>
      </c>
      <c r="D335" s="0" t="s">
        <v>1018</v>
      </c>
      <c r="E335" s="371" t="n">
        <v>66168.66</v>
      </c>
      <c r="F335" s="372" t="str">
        <f aca="false">TEXT(A335,"000")&amp;" "&amp;TEXT(C335,"0000")</f>
        <v>029 1380</v>
      </c>
      <c r="G335" s="373" t="n">
        <f aca="false">E335</f>
        <v>66168.66</v>
      </c>
    </row>
    <row r="336" customFormat="false" ht="11.25" hidden="false" customHeight="true" outlineLevel="0" collapsed="false">
      <c r="A336" s="0" t="n">
        <v>29</v>
      </c>
      <c r="B336" s="0" t="s">
        <v>184</v>
      </c>
      <c r="C336" s="0" t="n">
        <v>1390</v>
      </c>
      <c r="D336" s="0" t="s">
        <v>1019</v>
      </c>
      <c r="E336" s="371" t="n">
        <v>61349.68</v>
      </c>
      <c r="F336" s="372" t="str">
        <f aca="false">TEXT(A336,"000")&amp;" "&amp;TEXT(C336,"0000")</f>
        <v>029 1390</v>
      </c>
      <c r="G336" s="373" t="n">
        <f aca="false">E336</f>
        <v>61349.68</v>
      </c>
    </row>
    <row r="337" customFormat="false" ht="11.25" hidden="false" customHeight="true" outlineLevel="0" collapsed="false">
      <c r="A337" s="0" t="n">
        <v>29</v>
      </c>
      <c r="B337" s="0" t="s">
        <v>184</v>
      </c>
      <c r="C337" s="0" t="n">
        <v>140</v>
      </c>
      <c r="D337" s="0" t="s">
        <v>1020</v>
      </c>
      <c r="E337" s="371" t="n">
        <v>65162.89</v>
      </c>
      <c r="F337" s="372" t="str">
        <f aca="false">TEXT(A337,"000")&amp;" "&amp;TEXT(C337,"0000")</f>
        <v>029 0140</v>
      </c>
      <c r="G337" s="373" t="n">
        <f aca="false">E337</f>
        <v>65162.89</v>
      </c>
    </row>
    <row r="338" customFormat="false" ht="11.25" hidden="false" customHeight="true" outlineLevel="0" collapsed="false">
      <c r="A338" s="0" t="n">
        <v>29</v>
      </c>
      <c r="B338" s="0" t="s">
        <v>184</v>
      </c>
      <c r="C338" s="0" t="n">
        <v>1400</v>
      </c>
      <c r="D338" s="0" t="s">
        <v>1021</v>
      </c>
      <c r="E338" s="371" t="n">
        <v>65505.14</v>
      </c>
      <c r="F338" s="372" t="str">
        <f aca="false">TEXT(A338,"000")&amp;" "&amp;TEXT(C338,"0000")</f>
        <v>029 1400</v>
      </c>
      <c r="G338" s="373" t="n">
        <f aca="false">E338</f>
        <v>65505.14</v>
      </c>
    </row>
    <row r="339" customFormat="false" ht="11.25" hidden="false" customHeight="true" outlineLevel="0" collapsed="false">
      <c r="A339" s="0" t="n">
        <v>29</v>
      </c>
      <c r="B339" s="0" t="s">
        <v>184</v>
      </c>
      <c r="C339" s="0" t="n">
        <v>1410</v>
      </c>
      <c r="D339" s="0" t="s">
        <v>1022</v>
      </c>
      <c r="E339" s="371" t="n">
        <v>69042.05</v>
      </c>
      <c r="F339" s="372" t="str">
        <f aca="false">TEXT(A339,"000")&amp;" "&amp;TEXT(C339,"0000")</f>
        <v>029 1410</v>
      </c>
      <c r="G339" s="373" t="n">
        <f aca="false">E339</f>
        <v>69042.05</v>
      </c>
    </row>
    <row r="340" customFormat="false" ht="11.25" hidden="false" customHeight="true" outlineLevel="0" collapsed="false">
      <c r="A340" s="0" t="n">
        <v>29</v>
      </c>
      <c r="B340" s="0" t="s">
        <v>184</v>
      </c>
      <c r="C340" s="0" t="n">
        <v>1420</v>
      </c>
      <c r="D340" s="0" t="s">
        <v>1023</v>
      </c>
      <c r="E340" s="371" t="n">
        <v>63188.76</v>
      </c>
      <c r="F340" s="372" t="str">
        <f aca="false">TEXT(A340,"000")&amp;" "&amp;TEXT(C340,"0000")</f>
        <v>029 1420</v>
      </c>
      <c r="G340" s="373" t="n">
        <f aca="false">E340</f>
        <v>63188.76</v>
      </c>
    </row>
    <row r="341" customFormat="false" ht="11.25" hidden="false" customHeight="true" outlineLevel="0" collapsed="false">
      <c r="A341" s="0" t="n">
        <v>29</v>
      </c>
      <c r="B341" s="0" t="s">
        <v>184</v>
      </c>
      <c r="C341" s="0" t="n">
        <v>1430</v>
      </c>
      <c r="D341" s="0" t="s">
        <v>1024</v>
      </c>
      <c r="E341" s="371" t="n">
        <v>68054.83</v>
      </c>
      <c r="F341" s="372" t="str">
        <f aca="false">TEXT(A341,"000")&amp;" "&amp;TEXT(C341,"0000")</f>
        <v>029 1430</v>
      </c>
      <c r="G341" s="373" t="n">
        <f aca="false">E341</f>
        <v>68054.83</v>
      </c>
    </row>
    <row r="342" customFormat="false" ht="11.25" hidden="false" customHeight="true" outlineLevel="0" collapsed="false">
      <c r="A342" s="0" t="n">
        <v>29</v>
      </c>
      <c r="B342" s="0" t="s">
        <v>184</v>
      </c>
      <c r="C342" s="0" t="n">
        <v>1440</v>
      </c>
      <c r="D342" s="0" t="s">
        <v>1025</v>
      </c>
      <c r="E342" s="371" t="n">
        <v>67929.17</v>
      </c>
      <c r="F342" s="372" t="str">
        <f aca="false">TEXT(A342,"000")&amp;" "&amp;TEXT(C342,"0000")</f>
        <v>029 1440</v>
      </c>
      <c r="G342" s="373" t="n">
        <f aca="false">E342</f>
        <v>67929.17</v>
      </c>
    </row>
    <row r="343" customFormat="false" ht="11.25" hidden="false" customHeight="true" outlineLevel="0" collapsed="false">
      <c r="A343" s="0" t="n">
        <v>29</v>
      </c>
      <c r="B343" s="0" t="s">
        <v>184</v>
      </c>
      <c r="C343" s="0" t="n">
        <v>1450</v>
      </c>
      <c r="D343" s="0" t="s">
        <v>1026</v>
      </c>
      <c r="E343" s="371" t="n">
        <v>62682.09</v>
      </c>
      <c r="F343" s="372" t="str">
        <f aca="false">TEXT(A343,"000")&amp;" "&amp;TEXT(C343,"0000")</f>
        <v>029 1450</v>
      </c>
      <c r="G343" s="373" t="n">
        <f aca="false">E343</f>
        <v>62682.09</v>
      </c>
    </row>
    <row r="344" customFormat="false" ht="11.25" hidden="false" customHeight="true" outlineLevel="0" collapsed="false">
      <c r="A344" s="0" t="n">
        <v>29</v>
      </c>
      <c r="B344" s="0" t="s">
        <v>184</v>
      </c>
      <c r="C344" s="0" t="n">
        <v>1460</v>
      </c>
      <c r="D344" s="0" t="s">
        <v>1027</v>
      </c>
      <c r="E344" s="371" t="n">
        <v>71553.11</v>
      </c>
      <c r="F344" s="372" t="str">
        <f aca="false">TEXT(A344,"000")&amp;" "&amp;TEXT(C344,"0000")</f>
        <v>029 1460</v>
      </c>
      <c r="G344" s="373" t="n">
        <f aca="false">E344</f>
        <v>71553.11</v>
      </c>
    </row>
    <row r="345" customFormat="false" ht="11.25" hidden="false" customHeight="true" outlineLevel="0" collapsed="false">
      <c r="A345" s="0" t="n">
        <v>29</v>
      </c>
      <c r="B345" s="0" t="s">
        <v>184</v>
      </c>
      <c r="C345" s="0" t="n">
        <v>1480</v>
      </c>
      <c r="D345" s="0" t="s">
        <v>1028</v>
      </c>
      <c r="E345" s="371" t="n">
        <v>65840.87</v>
      </c>
      <c r="F345" s="372" t="str">
        <f aca="false">TEXT(A345,"000")&amp;" "&amp;TEXT(C345,"0000")</f>
        <v>029 1480</v>
      </c>
      <c r="G345" s="373" t="n">
        <f aca="false">E345</f>
        <v>65840.87</v>
      </c>
    </row>
    <row r="346" customFormat="false" ht="11.25" hidden="false" customHeight="true" outlineLevel="0" collapsed="false">
      <c r="A346" s="0" t="n">
        <v>29</v>
      </c>
      <c r="B346" s="0" t="s">
        <v>184</v>
      </c>
      <c r="C346" s="0" t="n">
        <v>150</v>
      </c>
      <c r="D346" s="0" t="s">
        <v>1029</v>
      </c>
      <c r="E346" s="371" t="n">
        <v>66558.69</v>
      </c>
      <c r="F346" s="372" t="str">
        <f aca="false">TEXT(A346,"000")&amp;" "&amp;TEXT(C346,"0000")</f>
        <v>029 0150</v>
      </c>
      <c r="G346" s="373" t="n">
        <f aca="false">E346</f>
        <v>66558.69</v>
      </c>
    </row>
    <row r="347" customFormat="false" ht="11.25" hidden="false" customHeight="true" outlineLevel="0" collapsed="false">
      <c r="A347" s="0" t="n">
        <v>29</v>
      </c>
      <c r="B347" s="0" t="s">
        <v>184</v>
      </c>
      <c r="C347" s="0" t="n">
        <v>1500</v>
      </c>
      <c r="D347" s="0" t="s">
        <v>1030</v>
      </c>
      <c r="E347" s="371" t="n">
        <v>63740.31</v>
      </c>
      <c r="F347" s="372" t="str">
        <f aca="false">TEXT(A347,"000")&amp;" "&amp;TEXT(C347,"0000")</f>
        <v>029 1500</v>
      </c>
      <c r="G347" s="373" t="n">
        <f aca="false">E347</f>
        <v>63740.31</v>
      </c>
    </row>
    <row r="348" customFormat="false" ht="11.25" hidden="false" customHeight="true" outlineLevel="0" collapsed="false">
      <c r="A348" s="0" t="n">
        <v>29</v>
      </c>
      <c r="B348" s="0" t="s">
        <v>184</v>
      </c>
      <c r="C348" s="0" t="n">
        <v>1510</v>
      </c>
      <c r="D348" s="0" t="s">
        <v>1031</v>
      </c>
      <c r="E348" s="371" t="n">
        <v>62177.05</v>
      </c>
      <c r="F348" s="372" t="str">
        <f aca="false">TEXT(A348,"000")&amp;" "&amp;TEXT(C348,"0000")</f>
        <v>029 1510</v>
      </c>
      <c r="G348" s="373" t="n">
        <f aca="false">E348</f>
        <v>62177.05</v>
      </c>
    </row>
    <row r="349" customFormat="false" ht="11.25" hidden="false" customHeight="true" outlineLevel="0" collapsed="false">
      <c r="A349" s="0" t="n">
        <v>29</v>
      </c>
      <c r="B349" s="0" t="s">
        <v>184</v>
      </c>
      <c r="C349" s="0" t="n">
        <v>1521</v>
      </c>
      <c r="D349" s="0" t="s">
        <v>1032</v>
      </c>
      <c r="E349" s="371" t="n">
        <v>66729.05</v>
      </c>
      <c r="F349" s="372" t="str">
        <f aca="false">TEXT(A349,"000")&amp;" "&amp;TEXT(C349,"0000")</f>
        <v>029 1521</v>
      </c>
      <c r="G349" s="373" t="n">
        <f aca="false">E349</f>
        <v>66729.05</v>
      </c>
    </row>
    <row r="350" customFormat="false" ht="11.25" hidden="false" customHeight="true" outlineLevel="0" collapsed="false">
      <c r="A350" s="0" t="n">
        <v>29</v>
      </c>
      <c r="B350" s="0" t="s">
        <v>184</v>
      </c>
      <c r="C350" s="0" t="n">
        <v>1530</v>
      </c>
      <c r="D350" s="0" t="s">
        <v>1033</v>
      </c>
      <c r="E350" s="371" t="n">
        <v>65410.42</v>
      </c>
      <c r="F350" s="372" t="str">
        <f aca="false">TEXT(A350,"000")&amp;" "&amp;TEXT(C350,"0000")</f>
        <v>029 1530</v>
      </c>
      <c r="G350" s="373" t="n">
        <f aca="false">E350</f>
        <v>65410.42</v>
      </c>
    </row>
    <row r="351" customFormat="false" ht="11.25" hidden="false" customHeight="true" outlineLevel="0" collapsed="false">
      <c r="A351" s="0" t="n">
        <v>29</v>
      </c>
      <c r="B351" s="0" t="s">
        <v>184</v>
      </c>
      <c r="C351" s="0" t="n">
        <v>1540</v>
      </c>
      <c r="D351" s="0" t="s">
        <v>1034</v>
      </c>
      <c r="E351" s="371" t="n">
        <v>63578.06</v>
      </c>
      <c r="F351" s="372" t="str">
        <f aca="false">TEXT(A351,"000")&amp;" "&amp;TEXT(C351,"0000")</f>
        <v>029 1540</v>
      </c>
      <c r="G351" s="373" t="n">
        <f aca="false">E351</f>
        <v>63578.06</v>
      </c>
    </row>
    <row r="352" customFormat="false" ht="11.25" hidden="false" customHeight="true" outlineLevel="0" collapsed="false">
      <c r="A352" s="0" t="n">
        <v>29</v>
      </c>
      <c r="B352" s="0" t="s">
        <v>184</v>
      </c>
      <c r="C352" s="0" t="n">
        <v>1550</v>
      </c>
      <c r="D352" s="0" t="s">
        <v>1035</v>
      </c>
      <c r="E352" s="371" t="n">
        <v>69246.56</v>
      </c>
      <c r="F352" s="372" t="str">
        <f aca="false">TEXT(A352,"000")&amp;" "&amp;TEXT(C352,"0000")</f>
        <v>029 1550</v>
      </c>
      <c r="G352" s="373" t="n">
        <f aca="false">E352</f>
        <v>69246.56</v>
      </c>
    </row>
    <row r="353" customFormat="false" ht="11.25" hidden="false" customHeight="true" outlineLevel="0" collapsed="false">
      <c r="A353" s="0" t="n">
        <v>29</v>
      </c>
      <c r="B353" s="0" t="s">
        <v>184</v>
      </c>
      <c r="C353" s="0" t="n">
        <v>1570</v>
      </c>
      <c r="D353" s="0" t="s">
        <v>1036</v>
      </c>
      <c r="E353" s="371" t="n">
        <v>69279.78</v>
      </c>
      <c r="F353" s="372" t="str">
        <f aca="false">TEXT(A353,"000")&amp;" "&amp;TEXT(C353,"0000")</f>
        <v>029 1570</v>
      </c>
      <c r="G353" s="373" t="n">
        <f aca="false">E353</f>
        <v>69279.78</v>
      </c>
    </row>
    <row r="354" customFormat="false" ht="11.25" hidden="false" customHeight="true" outlineLevel="0" collapsed="false">
      <c r="A354" s="0" t="n">
        <v>29</v>
      </c>
      <c r="B354" s="0" t="s">
        <v>184</v>
      </c>
      <c r="C354" s="0" t="n">
        <v>1580</v>
      </c>
      <c r="D354" s="0" t="s">
        <v>1037</v>
      </c>
      <c r="E354" s="371" t="n">
        <v>63031.96</v>
      </c>
      <c r="F354" s="372" t="str">
        <f aca="false">TEXT(A354,"000")&amp;" "&amp;TEXT(C354,"0000")</f>
        <v>029 1580</v>
      </c>
      <c r="G354" s="373" t="n">
        <f aca="false">E354</f>
        <v>63031.96</v>
      </c>
    </row>
    <row r="355" customFormat="false" ht="11.25" hidden="false" customHeight="true" outlineLevel="0" collapsed="false">
      <c r="A355" s="0" t="n">
        <v>29</v>
      </c>
      <c r="B355" s="0" t="s">
        <v>184</v>
      </c>
      <c r="C355" s="0" t="n">
        <v>1590</v>
      </c>
      <c r="D355" s="0" t="s">
        <v>1038</v>
      </c>
      <c r="E355" s="371" t="n">
        <v>65540.63</v>
      </c>
      <c r="F355" s="372" t="str">
        <f aca="false">TEXT(A355,"000")&amp;" "&amp;TEXT(C355,"0000")</f>
        <v>029 1590</v>
      </c>
      <c r="G355" s="373" t="n">
        <f aca="false">E355</f>
        <v>65540.63</v>
      </c>
    </row>
    <row r="356" customFormat="false" ht="11.25" hidden="false" customHeight="true" outlineLevel="0" collapsed="false">
      <c r="A356" s="0" t="n">
        <v>29</v>
      </c>
      <c r="B356" s="0" t="s">
        <v>184</v>
      </c>
      <c r="C356" s="0" t="n">
        <v>1600</v>
      </c>
      <c r="D356" s="0" t="s">
        <v>1039</v>
      </c>
      <c r="E356" s="371" t="n">
        <v>69552.78</v>
      </c>
      <c r="F356" s="372" t="str">
        <f aca="false">TEXT(A356,"000")&amp;" "&amp;TEXT(C356,"0000")</f>
        <v>029 1600</v>
      </c>
      <c r="G356" s="373" t="n">
        <f aca="false">E356</f>
        <v>69552.78</v>
      </c>
    </row>
    <row r="357" customFormat="false" ht="11.25" hidden="false" customHeight="true" outlineLevel="0" collapsed="false">
      <c r="A357" s="0" t="n">
        <v>29</v>
      </c>
      <c r="B357" s="0" t="s">
        <v>184</v>
      </c>
      <c r="C357" s="0" t="n">
        <v>1610</v>
      </c>
      <c r="D357" s="0" t="s">
        <v>1040</v>
      </c>
      <c r="E357" s="371" t="n">
        <v>70336.35</v>
      </c>
      <c r="F357" s="372" t="str">
        <f aca="false">TEXT(A357,"000")&amp;" "&amp;TEXT(C357,"0000")</f>
        <v>029 1610</v>
      </c>
      <c r="G357" s="373" t="n">
        <f aca="false">E357</f>
        <v>70336.35</v>
      </c>
    </row>
    <row r="358" customFormat="false" ht="11.25" hidden="false" customHeight="true" outlineLevel="0" collapsed="false">
      <c r="A358" s="0" t="n">
        <v>29</v>
      </c>
      <c r="B358" s="0" t="s">
        <v>184</v>
      </c>
      <c r="C358" s="0" t="n">
        <v>1620</v>
      </c>
      <c r="D358" s="0" t="s">
        <v>1041</v>
      </c>
      <c r="E358" s="371" t="n">
        <v>68824.98</v>
      </c>
      <c r="F358" s="372" t="str">
        <f aca="false">TEXT(A358,"000")&amp;" "&amp;TEXT(C358,"0000")</f>
        <v>029 1620</v>
      </c>
      <c r="G358" s="373" t="n">
        <f aca="false">E358</f>
        <v>68824.98</v>
      </c>
    </row>
    <row r="359" customFormat="false" ht="11.25" hidden="false" customHeight="true" outlineLevel="0" collapsed="false">
      <c r="A359" s="0" t="n">
        <v>29</v>
      </c>
      <c r="B359" s="0" t="s">
        <v>184</v>
      </c>
      <c r="C359" s="0" t="n">
        <v>1630</v>
      </c>
      <c r="D359" s="0" t="s">
        <v>1042</v>
      </c>
      <c r="E359" s="371" t="n">
        <v>63376.85</v>
      </c>
      <c r="F359" s="372" t="str">
        <f aca="false">TEXT(A359,"000")&amp;" "&amp;TEXT(C359,"0000")</f>
        <v>029 1630</v>
      </c>
      <c r="G359" s="373" t="n">
        <f aca="false">E359</f>
        <v>63376.85</v>
      </c>
    </row>
    <row r="360" customFormat="false" ht="11.25" hidden="false" customHeight="true" outlineLevel="0" collapsed="false">
      <c r="A360" s="0" t="n">
        <v>29</v>
      </c>
      <c r="B360" s="0" t="s">
        <v>184</v>
      </c>
      <c r="C360" s="0" t="n">
        <v>1640</v>
      </c>
      <c r="D360" s="0" t="s">
        <v>1043</v>
      </c>
      <c r="E360" s="371" t="n">
        <v>68573.38</v>
      </c>
      <c r="F360" s="372" t="str">
        <f aca="false">TEXT(A360,"000")&amp;" "&amp;TEXT(C360,"0000")</f>
        <v>029 1640</v>
      </c>
      <c r="G360" s="373" t="n">
        <f aca="false">E360</f>
        <v>68573.38</v>
      </c>
    </row>
    <row r="361" customFormat="false" ht="11.25" hidden="false" customHeight="true" outlineLevel="0" collapsed="false">
      <c r="A361" s="0" t="n">
        <v>29</v>
      </c>
      <c r="B361" s="0" t="s">
        <v>184</v>
      </c>
      <c r="C361" s="0" t="n">
        <v>1650</v>
      </c>
      <c r="D361" s="0" t="s">
        <v>1044</v>
      </c>
      <c r="E361" s="371" t="n">
        <v>66193.98</v>
      </c>
      <c r="F361" s="372" t="str">
        <f aca="false">TEXT(A361,"000")&amp;" "&amp;TEXT(C361,"0000")</f>
        <v>029 1650</v>
      </c>
      <c r="G361" s="373" t="n">
        <f aca="false">E361</f>
        <v>66193.98</v>
      </c>
    </row>
    <row r="362" customFormat="false" ht="11.25" hidden="false" customHeight="true" outlineLevel="0" collapsed="false">
      <c r="A362" s="0" t="n">
        <v>29</v>
      </c>
      <c r="B362" s="0" t="s">
        <v>184</v>
      </c>
      <c r="C362" s="0" t="n">
        <v>1660</v>
      </c>
      <c r="D362" s="0" t="s">
        <v>1045</v>
      </c>
      <c r="E362" s="371" t="n">
        <v>65433.67</v>
      </c>
      <c r="F362" s="372" t="str">
        <f aca="false">TEXT(A362,"000")&amp;" "&amp;TEXT(C362,"0000")</f>
        <v>029 1660</v>
      </c>
      <c r="G362" s="373" t="n">
        <f aca="false">E362</f>
        <v>65433.67</v>
      </c>
    </row>
    <row r="363" customFormat="false" ht="11.25" hidden="false" customHeight="true" outlineLevel="0" collapsed="false">
      <c r="A363" s="0" t="n">
        <v>29</v>
      </c>
      <c r="B363" s="0" t="s">
        <v>184</v>
      </c>
      <c r="C363" s="0" t="n">
        <v>1670</v>
      </c>
      <c r="D363" s="0" t="s">
        <v>1046</v>
      </c>
      <c r="E363" s="371" t="n">
        <v>63164.7</v>
      </c>
      <c r="F363" s="372" t="str">
        <f aca="false">TEXT(A363,"000")&amp;" "&amp;TEXT(C363,"0000")</f>
        <v>029 1670</v>
      </c>
      <c r="G363" s="373" t="n">
        <f aca="false">E363</f>
        <v>63164.7</v>
      </c>
    </row>
    <row r="364" customFormat="false" ht="11.25" hidden="false" customHeight="true" outlineLevel="0" collapsed="false">
      <c r="A364" s="0" t="n">
        <v>29</v>
      </c>
      <c r="B364" s="0" t="s">
        <v>184</v>
      </c>
      <c r="C364" s="0" t="n">
        <v>1680</v>
      </c>
      <c r="D364" s="0" t="s">
        <v>1047</v>
      </c>
      <c r="E364" s="371" t="n">
        <v>65581.68</v>
      </c>
      <c r="F364" s="372" t="str">
        <f aca="false">TEXT(A364,"000")&amp;" "&amp;TEXT(C364,"0000")</f>
        <v>029 1680</v>
      </c>
      <c r="G364" s="373" t="n">
        <f aca="false">E364</f>
        <v>65581.68</v>
      </c>
    </row>
    <row r="365" customFormat="false" ht="11.25" hidden="false" customHeight="true" outlineLevel="0" collapsed="false">
      <c r="A365" s="0" t="n">
        <v>29</v>
      </c>
      <c r="B365" s="0" t="s">
        <v>184</v>
      </c>
      <c r="C365" s="0" t="n">
        <v>1690</v>
      </c>
      <c r="D365" s="0" t="s">
        <v>1048</v>
      </c>
      <c r="E365" s="371" t="n">
        <v>63775.67</v>
      </c>
      <c r="F365" s="372" t="str">
        <f aca="false">TEXT(A365,"000")&amp;" "&amp;TEXT(C365,"0000")</f>
        <v>029 1690</v>
      </c>
      <c r="G365" s="373" t="n">
        <f aca="false">E365</f>
        <v>63775.67</v>
      </c>
    </row>
    <row r="366" customFormat="false" ht="11.25" hidden="false" customHeight="true" outlineLevel="0" collapsed="false">
      <c r="A366" s="0" t="n">
        <v>29</v>
      </c>
      <c r="B366" s="0" t="s">
        <v>184</v>
      </c>
      <c r="C366" s="0" t="n">
        <v>170</v>
      </c>
      <c r="D366" s="0" t="s">
        <v>1049</v>
      </c>
      <c r="E366" s="371" t="n">
        <v>68441.67</v>
      </c>
      <c r="F366" s="372" t="str">
        <f aca="false">TEXT(A366,"000")&amp;" "&amp;TEXT(C366,"0000")</f>
        <v>029 0170</v>
      </c>
      <c r="G366" s="373" t="n">
        <f aca="false">E366</f>
        <v>68441.67</v>
      </c>
    </row>
    <row r="367" customFormat="false" ht="11.25" hidden="false" customHeight="true" outlineLevel="0" collapsed="false">
      <c r="A367" s="0" t="n">
        <v>29</v>
      </c>
      <c r="B367" s="0" t="s">
        <v>184</v>
      </c>
      <c r="C367" s="0" t="n">
        <v>1700</v>
      </c>
      <c r="D367" s="0" t="s">
        <v>1050</v>
      </c>
      <c r="E367" s="371" t="n">
        <v>62309.38</v>
      </c>
      <c r="F367" s="372" t="str">
        <f aca="false">TEXT(A367,"000")&amp;" "&amp;TEXT(C367,"0000")</f>
        <v>029 1700</v>
      </c>
      <c r="G367" s="373" t="n">
        <f aca="false">E367</f>
        <v>62309.38</v>
      </c>
    </row>
    <row r="368" customFormat="false" ht="11.25" hidden="false" customHeight="true" outlineLevel="0" collapsed="false">
      <c r="A368" s="0" t="n">
        <v>29</v>
      </c>
      <c r="B368" s="0" t="s">
        <v>184</v>
      </c>
      <c r="C368" s="0" t="n">
        <v>1710</v>
      </c>
      <c r="D368" s="0" t="s">
        <v>1051</v>
      </c>
      <c r="E368" s="371" t="n">
        <v>65808.24</v>
      </c>
      <c r="F368" s="372" t="str">
        <f aca="false">TEXT(A368,"000")&amp;" "&amp;TEXT(C368,"0000")</f>
        <v>029 1710</v>
      </c>
      <c r="G368" s="373" t="n">
        <f aca="false">E368</f>
        <v>65808.24</v>
      </c>
    </row>
    <row r="369" customFormat="false" ht="11.25" hidden="false" customHeight="true" outlineLevel="0" collapsed="false">
      <c r="A369" s="0" t="n">
        <v>29</v>
      </c>
      <c r="B369" s="0" t="s">
        <v>184</v>
      </c>
      <c r="C369" s="0" t="n">
        <v>1730</v>
      </c>
      <c r="D369" s="0" t="s">
        <v>1052</v>
      </c>
      <c r="E369" s="371" t="n">
        <v>66797.33</v>
      </c>
      <c r="F369" s="372" t="str">
        <f aca="false">TEXT(A369,"000")&amp;" "&amp;TEXT(C369,"0000")</f>
        <v>029 1730</v>
      </c>
      <c r="G369" s="373" t="n">
        <f aca="false">E369</f>
        <v>66797.33</v>
      </c>
    </row>
    <row r="370" customFormat="false" ht="11.25" hidden="false" customHeight="true" outlineLevel="0" collapsed="false">
      <c r="A370" s="0" t="n">
        <v>29</v>
      </c>
      <c r="B370" s="0" t="s">
        <v>184</v>
      </c>
      <c r="C370" s="0" t="n">
        <v>1740</v>
      </c>
      <c r="D370" s="0" t="s">
        <v>1053</v>
      </c>
      <c r="E370" s="371" t="n">
        <v>68677.67</v>
      </c>
      <c r="F370" s="372" t="str">
        <f aca="false">TEXT(A370,"000")&amp;" "&amp;TEXT(C370,"0000")</f>
        <v>029 1740</v>
      </c>
      <c r="G370" s="373" t="n">
        <f aca="false">E370</f>
        <v>68677.67</v>
      </c>
    </row>
    <row r="371" customFormat="false" ht="11.25" hidden="false" customHeight="true" outlineLevel="0" collapsed="false">
      <c r="A371" s="0" t="n">
        <v>29</v>
      </c>
      <c r="B371" s="0" t="s">
        <v>184</v>
      </c>
      <c r="C371" s="0" t="n">
        <v>1760</v>
      </c>
      <c r="D371" s="0" t="s">
        <v>1054</v>
      </c>
      <c r="E371" s="371" t="n">
        <v>70612.98</v>
      </c>
      <c r="F371" s="372" t="str">
        <f aca="false">TEXT(A371,"000")&amp;" "&amp;TEXT(C371,"0000")</f>
        <v>029 1760</v>
      </c>
      <c r="G371" s="373" t="n">
        <f aca="false">E371</f>
        <v>70612.98</v>
      </c>
    </row>
    <row r="372" customFormat="false" ht="11.25" hidden="false" customHeight="true" outlineLevel="0" collapsed="false">
      <c r="A372" s="0" t="n">
        <v>29</v>
      </c>
      <c r="B372" s="0" t="s">
        <v>184</v>
      </c>
      <c r="C372" s="0" t="n">
        <v>1761</v>
      </c>
      <c r="D372" s="0" t="s">
        <v>1055</v>
      </c>
      <c r="E372" s="371" t="n">
        <v>69395.08</v>
      </c>
      <c r="F372" s="372" t="str">
        <f aca="false">TEXT(A372,"000")&amp;" "&amp;TEXT(C372,"0000")</f>
        <v>029 1761</v>
      </c>
      <c r="G372" s="373" t="n">
        <f aca="false">E372</f>
        <v>69395.08</v>
      </c>
    </row>
    <row r="373" customFormat="false" ht="11.25" hidden="false" customHeight="true" outlineLevel="0" collapsed="false">
      <c r="A373" s="0" t="n">
        <v>29</v>
      </c>
      <c r="B373" s="0" t="s">
        <v>184</v>
      </c>
      <c r="C373" s="0" t="n">
        <v>1770</v>
      </c>
      <c r="D373" s="0" t="s">
        <v>1056</v>
      </c>
      <c r="E373" s="371" t="n">
        <v>65116.49</v>
      </c>
      <c r="F373" s="372" t="str">
        <f aca="false">TEXT(A373,"000")&amp;" "&amp;TEXT(C373,"0000")</f>
        <v>029 1770</v>
      </c>
      <c r="G373" s="373" t="n">
        <f aca="false">E373</f>
        <v>65116.49</v>
      </c>
    </row>
    <row r="374" customFormat="false" ht="11.25" hidden="false" customHeight="true" outlineLevel="0" collapsed="false">
      <c r="A374" s="0" t="n">
        <v>29</v>
      </c>
      <c r="B374" s="0" t="s">
        <v>184</v>
      </c>
      <c r="C374" s="0" t="n">
        <v>1790</v>
      </c>
      <c r="D374" s="0" t="s">
        <v>1057</v>
      </c>
      <c r="E374" s="371" t="n">
        <v>68160.3</v>
      </c>
      <c r="F374" s="372" t="str">
        <f aca="false">TEXT(A374,"000")&amp;" "&amp;TEXT(C374,"0000")</f>
        <v>029 1790</v>
      </c>
      <c r="G374" s="373" t="n">
        <f aca="false">E374</f>
        <v>68160.3</v>
      </c>
    </row>
    <row r="375" customFormat="false" ht="11.25" hidden="false" customHeight="true" outlineLevel="0" collapsed="false">
      <c r="A375" s="0" t="n">
        <v>29</v>
      </c>
      <c r="B375" s="0" t="s">
        <v>184</v>
      </c>
      <c r="C375" s="0" t="n">
        <v>1800</v>
      </c>
      <c r="D375" s="0" t="s">
        <v>1058</v>
      </c>
      <c r="E375" s="371" t="n">
        <v>71255.12</v>
      </c>
      <c r="F375" s="372" t="str">
        <f aca="false">TEXT(A375,"000")&amp;" "&amp;TEXT(C375,"0000")</f>
        <v>029 1800</v>
      </c>
      <c r="G375" s="373" t="n">
        <f aca="false">E375</f>
        <v>71255.12</v>
      </c>
    </row>
    <row r="376" customFormat="false" ht="11.25" hidden="false" customHeight="true" outlineLevel="0" collapsed="false">
      <c r="A376" s="0" t="n">
        <v>29</v>
      </c>
      <c r="B376" s="0" t="s">
        <v>184</v>
      </c>
      <c r="C376" s="0" t="n">
        <v>1810</v>
      </c>
      <c r="D376" s="0" t="s">
        <v>1059</v>
      </c>
      <c r="E376" s="371" t="n">
        <v>62078.18</v>
      </c>
      <c r="F376" s="372" t="str">
        <f aca="false">TEXT(A376,"000")&amp;" "&amp;TEXT(C376,"0000")</f>
        <v>029 1810</v>
      </c>
      <c r="G376" s="373" t="n">
        <f aca="false">E376</f>
        <v>62078.18</v>
      </c>
    </row>
    <row r="377" customFormat="false" ht="11.25" hidden="false" customHeight="true" outlineLevel="0" collapsed="false">
      <c r="A377" s="0" t="n">
        <v>29</v>
      </c>
      <c r="B377" s="0" t="s">
        <v>184</v>
      </c>
      <c r="C377" s="0" t="n">
        <v>1820</v>
      </c>
      <c r="D377" s="0" t="s">
        <v>1060</v>
      </c>
      <c r="E377" s="371" t="n">
        <v>63462.57</v>
      </c>
      <c r="F377" s="372" t="str">
        <f aca="false">TEXT(A377,"000")&amp;" "&amp;TEXT(C377,"0000")</f>
        <v>029 1820</v>
      </c>
      <c r="G377" s="373" t="n">
        <f aca="false">E377</f>
        <v>63462.57</v>
      </c>
    </row>
    <row r="378" customFormat="false" ht="11.25" hidden="false" customHeight="true" outlineLevel="0" collapsed="false">
      <c r="A378" s="0" t="n">
        <v>29</v>
      </c>
      <c r="B378" s="0" t="s">
        <v>184</v>
      </c>
      <c r="C378" s="0" t="n">
        <v>1830</v>
      </c>
      <c r="D378" s="0" t="s">
        <v>1061</v>
      </c>
      <c r="E378" s="371" t="n">
        <v>64381.05</v>
      </c>
      <c r="F378" s="372" t="str">
        <f aca="false">TEXT(A378,"000")&amp;" "&amp;TEXT(C378,"0000")</f>
        <v>029 1830</v>
      </c>
      <c r="G378" s="373" t="n">
        <f aca="false">E378</f>
        <v>64381.05</v>
      </c>
    </row>
    <row r="379" customFormat="false" ht="11.25" hidden="false" customHeight="true" outlineLevel="0" collapsed="false">
      <c r="A379" s="0" t="n">
        <v>29</v>
      </c>
      <c r="B379" s="0" t="s">
        <v>184</v>
      </c>
      <c r="C379" s="0" t="n">
        <v>1840</v>
      </c>
      <c r="D379" s="0" t="s">
        <v>1062</v>
      </c>
      <c r="E379" s="371" t="n">
        <v>67206</v>
      </c>
      <c r="F379" s="372" t="str">
        <f aca="false">TEXT(A379,"000")&amp;" "&amp;TEXT(C379,"0000")</f>
        <v>029 1840</v>
      </c>
      <c r="G379" s="373" t="n">
        <f aca="false">E379</f>
        <v>67206</v>
      </c>
    </row>
    <row r="380" customFormat="false" ht="11.25" hidden="false" customHeight="true" outlineLevel="0" collapsed="false">
      <c r="A380" s="0" t="n">
        <v>29</v>
      </c>
      <c r="B380" s="0" t="s">
        <v>184</v>
      </c>
      <c r="C380" s="0" t="n">
        <v>1850</v>
      </c>
      <c r="D380" s="0" t="s">
        <v>1063</v>
      </c>
      <c r="E380" s="371" t="n">
        <v>70055.09</v>
      </c>
      <c r="F380" s="372" t="str">
        <f aca="false">TEXT(A380,"000")&amp;" "&amp;TEXT(C380,"0000")</f>
        <v>029 1850</v>
      </c>
      <c r="G380" s="373" t="n">
        <f aca="false">E380</f>
        <v>70055.09</v>
      </c>
    </row>
    <row r="381" customFormat="false" ht="11.25" hidden="false" customHeight="true" outlineLevel="0" collapsed="false">
      <c r="A381" s="0" t="n">
        <v>29</v>
      </c>
      <c r="B381" s="0" t="s">
        <v>184</v>
      </c>
      <c r="C381" s="0" t="n">
        <v>1860</v>
      </c>
      <c r="D381" s="0" t="s">
        <v>1064</v>
      </c>
      <c r="E381" s="371" t="n">
        <v>69290.73</v>
      </c>
      <c r="F381" s="372" t="str">
        <f aca="false">TEXT(A381,"000")&amp;" "&amp;TEXT(C381,"0000")</f>
        <v>029 1860</v>
      </c>
      <c r="G381" s="373" t="n">
        <f aca="false">E381</f>
        <v>69290.73</v>
      </c>
    </row>
    <row r="382" customFormat="false" ht="11.25" hidden="false" customHeight="true" outlineLevel="0" collapsed="false">
      <c r="A382" s="0" t="n">
        <v>29</v>
      </c>
      <c r="B382" s="0" t="s">
        <v>184</v>
      </c>
      <c r="C382" s="0" t="n">
        <v>1870</v>
      </c>
      <c r="D382" s="0" t="s">
        <v>1065</v>
      </c>
      <c r="E382" s="371" t="n">
        <v>68375</v>
      </c>
      <c r="F382" s="372" t="str">
        <f aca="false">TEXT(A382,"000")&amp;" "&amp;TEXT(C382,"0000")</f>
        <v>029 1870</v>
      </c>
      <c r="G382" s="373" t="n">
        <f aca="false">E382</f>
        <v>68375</v>
      </c>
    </row>
    <row r="383" customFormat="false" ht="11.25" hidden="false" customHeight="true" outlineLevel="0" collapsed="false">
      <c r="A383" s="0" t="n">
        <v>29</v>
      </c>
      <c r="B383" s="0" t="s">
        <v>184</v>
      </c>
      <c r="C383" s="0" t="n">
        <v>1880</v>
      </c>
      <c r="D383" s="0" t="s">
        <v>1066</v>
      </c>
      <c r="E383" s="371" t="n">
        <v>70155.56</v>
      </c>
      <c r="F383" s="372" t="str">
        <f aca="false">TEXT(A383,"000")&amp;" "&amp;TEXT(C383,"0000")</f>
        <v>029 1880</v>
      </c>
      <c r="G383" s="373" t="n">
        <f aca="false">E383</f>
        <v>70155.56</v>
      </c>
    </row>
    <row r="384" customFormat="false" ht="11.25" hidden="false" customHeight="true" outlineLevel="0" collapsed="false">
      <c r="A384" s="0" t="n">
        <v>29</v>
      </c>
      <c r="B384" s="0" t="s">
        <v>184</v>
      </c>
      <c r="C384" s="0" t="n">
        <v>1890</v>
      </c>
      <c r="D384" s="0" t="s">
        <v>1067</v>
      </c>
      <c r="E384" s="371" t="n">
        <v>67781.6</v>
      </c>
      <c r="F384" s="372" t="str">
        <f aca="false">TEXT(A384,"000")&amp;" "&amp;TEXT(C384,"0000")</f>
        <v>029 1890</v>
      </c>
      <c r="G384" s="373" t="n">
        <f aca="false">E384</f>
        <v>67781.6</v>
      </c>
    </row>
    <row r="385" customFormat="false" ht="11.25" hidden="false" customHeight="true" outlineLevel="0" collapsed="false">
      <c r="A385" s="0" t="n">
        <v>29</v>
      </c>
      <c r="B385" s="0" t="s">
        <v>184</v>
      </c>
      <c r="C385" s="0" t="n">
        <v>190</v>
      </c>
      <c r="D385" s="0" t="s">
        <v>1068</v>
      </c>
      <c r="E385" s="371" t="n">
        <v>73103.25</v>
      </c>
      <c r="F385" s="372" t="str">
        <f aca="false">TEXT(A385,"000")&amp;" "&amp;TEXT(C385,"0000")</f>
        <v>029 0190</v>
      </c>
      <c r="G385" s="373" t="n">
        <f aca="false">E385</f>
        <v>73103.25</v>
      </c>
    </row>
    <row r="386" customFormat="false" ht="11.25" hidden="false" customHeight="true" outlineLevel="0" collapsed="false">
      <c r="A386" s="0" t="n">
        <v>29</v>
      </c>
      <c r="B386" s="0" t="s">
        <v>184</v>
      </c>
      <c r="C386" s="0" t="n">
        <v>1900</v>
      </c>
      <c r="D386" s="0" t="s">
        <v>1069</v>
      </c>
      <c r="E386" s="371" t="n">
        <v>66219.68</v>
      </c>
      <c r="F386" s="372" t="str">
        <f aca="false">TEXT(A386,"000")&amp;" "&amp;TEXT(C386,"0000")</f>
        <v>029 1900</v>
      </c>
      <c r="G386" s="373" t="n">
        <f aca="false">E386</f>
        <v>66219.68</v>
      </c>
    </row>
    <row r="387" customFormat="false" ht="11.25" hidden="false" customHeight="true" outlineLevel="0" collapsed="false">
      <c r="A387" s="0" t="n">
        <v>29</v>
      </c>
      <c r="B387" s="0" t="s">
        <v>184</v>
      </c>
      <c r="C387" s="0" t="n">
        <v>1901</v>
      </c>
      <c r="D387" s="0" t="s">
        <v>1070</v>
      </c>
      <c r="E387" s="371" t="n">
        <v>66151.2</v>
      </c>
      <c r="F387" s="372" t="str">
        <f aca="false">TEXT(A387,"000")&amp;" "&amp;TEXT(C387,"0000")</f>
        <v>029 1901</v>
      </c>
      <c r="G387" s="373" t="n">
        <f aca="false">E387</f>
        <v>66151.2</v>
      </c>
    </row>
    <row r="388" customFormat="false" ht="11.25" hidden="false" customHeight="true" outlineLevel="0" collapsed="false">
      <c r="A388" s="0" t="n">
        <v>29</v>
      </c>
      <c r="B388" s="0" t="s">
        <v>184</v>
      </c>
      <c r="C388" s="0" t="n">
        <v>1920</v>
      </c>
      <c r="D388" s="0" t="s">
        <v>1071</v>
      </c>
      <c r="E388" s="371" t="n">
        <v>62890.75</v>
      </c>
      <c r="F388" s="372" t="str">
        <f aca="false">TEXT(A388,"000")&amp;" "&amp;TEXT(C388,"0000")</f>
        <v>029 1920</v>
      </c>
      <c r="G388" s="373" t="n">
        <f aca="false">E388</f>
        <v>62890.75</v>
      </c>
    </row>
    <row r="389" customFormat="false" ht="11.25" hidden="false" customHeight="true" outlineLevel="0" collapsed="false">
      <c r="A389" s="0" t="n">
        <v>29</v>
      </c>
      <c r="B389" s="0" t="s">
        <v>184</v>
      </c>
      <c r="C389" s="0" t="n">
        <v>1940</v>
      </c>
      <c r="D389" s="0" t="s">
        <v>1072</v>
      </c>
      <c r="E389" s="371" t="n">
        <v>63094.32</v>
      </c>
      <c r="F389" s="372" t="str">
        <f aca="false">TEXT(A389,"000")&amp;" "&amp;TEXT(C389,"0000")</f>
        <v>029 1940</v>
      </c>
      <c r="G389" s="373" t="n">
        <f aca="false">E389</f>
        <v>63094.32</v>
      </c>
    </row>
    <row r="390" customFormat="false" ht="11.25" hidden="false" customHeight="true" outlineLevel="0" collapsed="false">
      <c r="A390" s="0" t="n">
        <v>29</v>
      </c>
      <c r="B390" s="0" t="s">
        <v>184</v>
      </c>
      <c r="C390" s="0" t="n">
        <v>1950</v>
      </c>
      <c r="D390" s="0" t="s">
        <v>1073</v>
      </c>
      <c r="E390" s="371" t="n">
        <v>69272.15</v>
      </c>
      <c r="F390" s="372" t="str">
        <f aca="false">TEXT(A390,"000")&amp;" "&amp;TEXT(C390,"0000")</f>
        <v>029 1950</v>
      </c>
      <c r="G390" s="373" t="n">
        <f aca="false">E390</f>
        <v>69272.15</v>
      </c>
    </row>
    <row r="391" customFormat="false" ht="11.25" hidden="false" customHeight="true" outlineLevel="0" collapsed="false">
      <c r="A391" s="0" t="n">
        <v>29</v>
      </c>
      <c r="B391" s="0" t="s">
        <v>184</v>
      </c>
      <c r="C391" s="0" t="n">
        <v>1960</v>
      </c>
      <c r="D391" s="0" t="s">
        <v>1074</v>
      </c>
      <c r="E391" s="371" t="n">
        <v>73171.81</v>
      </c>
      <c r="F391" s="372" t="str">
        <f aca="false">TEXT(A391,"000")&amp;" "&amp;TEXT(C391,"0000")</f>
        <v>029 1960</v>
      </c>
      <c r="G391" s="373" t="n">
        <f aca="false">E391</f>
        <v>73171.81</v>
      </c>
    </row>
    <row r="392" customFormat="false" ht="11.25" hidden="false" customHeight="true" outlineLevel="0" collapsed="false">
      <c r="A392" s="0" t="n">
        <v>29</v>
      </c>
      <c r="B392" s="0" t="s">
        <v>184</v>
      </c>
      <c r="C392" s="0" t="n">
        <v>1970</v>
      </c>
      <c r="D392" s="0" t="s">
        <v>1075</v>
      </c>
      <c r="E392" s="371" t="n">
        <v>69267.96</v>
      </c>
      <c r="F392" s="372" t="str">
        <f aca="false">TEXT(A392,"000")&amp;" "&amp;TEXT(C392,"0000")</f>
        <v>029 1970</v>
      </c>
      <c r="G392" s="373" t="n">
        <f aca="false">E392</f>
        <v>69267.96</v>
      </c>
    </row>
    <row r="393" customFormat="false" ht="11.25" hidden="false" customHeight="true" outlineLevel="0" collapsed="false">
      <c r="A393" s="0" t="n">
        <v>29</v>
      </c>
      <c r="B393" s="0" t="s">
        <v>184</v>
      </c>
      <c r="C393" s="0" t="n">
        <v>1980</v>
      </c>
      <c r="D393" s="0" t="s">
        <v>1076</v>
      </c>
      <c r="E393" s="371" t="n">
        <v>63126.18</v>
      </c>
      <c r="F393" s="372" t="str">
        <f aca="false">TEXT(A393,"000")&amp;" "&amp;TEXT(C393,"0000")</f>
        <v>029 1980</v>
      </c>
      <c r="G393" s="373" t="n">
        <f aca="false">E393</f>
        <v>63126.18</v>
      </c>
    </row>
    <row r="394" customFormat="false" ht="11.25" hidden="false" customHeight="true" outlineLevel="0" collapsed="false">
      <c r="A394" s="0" t="n">
        <v>29</v>
      </c>
      <c r="B394" s="0" t="s">
        <v>184</v>
      </c>
      <c r="C394" s="0" t="n">
        <v>1990</v>
      </c>
      <c r="D394" s="0" t="s">
        <v>1077</v>
      </c>
      <c r="E394" s="371" t="n">
        <v>69069.99</v>
      </c>
      <c r="F394" s="372" t="str">
        <f aca="false">TEXT(A394,"000")&amp;" "&amp;TEXT(C394,"0000")</f>
        <v>029 1990</v>
      </c>
      <c r="G394" s="373" t="n">
        <f aca="false">E394</f>
        <v>69069.99</v>
      </c>
    </row>
    <row r="395" customFormat="false" ht="11.25" hidden="false" customHeight="true" outlineLevel="0" collapsed="false">
      <c r="A395" s="0" t="n">
        <v>29</v>
      </c>
      <c r="B395" s="0" t="s">
        <v>184</v>
      </c>
      <c r="C395" s="0" t="n">
        <v>20</v>
      </c>
      <c r="D395" s="0" t="s">
        <v>1078</v>
      </c>
      <c r="E395" s="371" t="n">
        <v>72180.23</v>
      </c>
      <c r="F395" s="372" t="str">
        <f aca="false">TEXT(A395,"000")&amp;" "&amp;TEXT(C395,"0000")</f>
        <v>029 0020</v>
      </c>
      <c r="G395" s="373" t="n">
        <f aca="false">E395</f>
        <v>72180.23</v>
      </c>
    </row>
    <row r="396" customFormat="false" ht="11.25" hidden="false" customHeight="true" outlineLevel="0" collapsed="false">
      <c r="A396" s="0" t="n">
        <v>29</v>
      </c>
      <c r="B396" s="0" t="s">
        <v>184</v>
      </c>
      <c r="C396" s="0" t="n">
        <v>200</v>
      </c>
      <c r="D396" s="0" t="s">
        <v>1079</v>
      </c>
      <c r="E396" s="371" t="n">
        <v>71740.36</v>
      </c>
      <c r="F396" s="372" t="str">
        <f aca="false">TEXT(A396,"000")&amp;" "&amp;TEXT(C396,"0000")</f>
        <v>029 0200</v>
      </c>
      <c r="G396" s="373" t="n">
        <f aca="false">E396</f>
        <v>71740.36</v>
      </c>
    </row>
    <row r="397" customFormat="false" ht="11.25" hidden="false" customHeight="true" outlineLevel="0" collapsed="false">
      <c r="A397" s="0" t="n">
        <v>29</v>
      </c>
      <c r="B397" s="0" t="s">
        <v>184</v>
      </c>
      <c r="C397" s="0" t="n">
        <v>2000</v>
      </c>
      <c r="D397" s="0" t="s">
        <v>1080</v>
      </c>
      <c r="E397" s="371" t="n">
        <v>66785.52</v>
      </c>
      <c r="F397" s="372" t="str">
        <f aca="false">TEXT(A397,"000")&amp;" "&amp;TEXT(C397,"0000")</f>
        <v>029 2000</v>
      </c>
      <c r="G397" s="373" t="n">
        <f aca="false">E397</f>
        <v>66785.52</v>
      </c>
    </row>
    <row r="398" customFormat="false" ht="11.25" hidden="false" customHeight="true" outlineLevel="0" collapsed="false">
      <c r="A398" s="0" t="n">
        <v>29</v>
      </c>
      <c r="B398" s="0" t="s">
        <v>184</v>
      </c>
      <c r="C398" s="0" t="n">
        <v>2010</v>
      </c>
      <c r="D398" s="0" t="s">
        <v>1081</v>
      </c>
      <c r="E398" s="371" t="n">
        <v>70137.03</v>
      </c>
      <c r="F398" s="372" t="str">
        <f aca="false">TEXT(A398,"000")&amp;" "&amp;TEXT(C398,"0000")</f>
        <v>029 2010</v>
      </c>
      <c r="G398" s="373" t="n">
        <f aca="false">E398</f>
        <v>70137.03</v>
      </c>
    </row>
    <row r="399" customFormat="false" ht="11.25" hidden="false" customHeight="true" outlineLevel="0" collapsed="false">
      <c r="A399" s="0" t="n">
        <v>29</v>
      </c>
      <c r="B399" s="0" t="s">
        <v>184</v>
      </c>
      <c r="C399" s="0" t="n">
        <v>2020</v>
      </c>
      <c r="D399" s="0" t="s">
        <v>1082</v>
      </c>
      <c r="E399" s="371" t="n">
        <v>67389.55</v>
      </c>
      <c r="F399" s="372" t="str">
        <f aca="false">TEXT(A399,"000")&amp;" "&amp;TEXT(C399,"0000")</f>
        <v>029 2020</v>
      </c>
      <c r="G399" s="373" t="n">
        <f aca="false">E399</f>
        <v>67389.55</v>
      </c>
    </row>
    <row r="400" customFormat="false" ht="11.25" hidden="false" customHeight="true" outlineLevel="0" collapsed="false">
      <c r="A400" s="0" t="n">
        <v>29</v>
      </c>
      <c r="B400" s="0" t="s">
        <v>184</v>
      </c>
      <c r="C400" s="0" t="n">
        <v>2030</v>
      </c>
      <c r="D400" s="0" t="s">
        <v>1083</v>
      </c>
      <c r="E400" s="371" t="n">
        <v>65790.1</v>
      </c>
      <c r="F400" s="372" t="str">
        <f aca="false">TEXT(A400,"000")&amp;" "&amp;TEXT(C400,"0000")</f>
        <v>029 2030</v>
      </c>
      <c r="G400" s="373" t="n">
        <f aca="false">E400</f>
        <v>65790.1</v>
      </c>
    </row>
    <row r="401" customFormat="false" ht="11.25" hidden="false" customHeight="true" outlineLevel="0" collapsed="false">
      <c r="A401" s="0" t="n">
        <v>29</v>
      </c>
      <c r="B401" s="0" t="s">
        <v>184</v>
      </c>
      <c r="C401" s="0" t="n">
        <v>2040</v>
      </c>
      <c r="D401" s="0" t="s">
        <v>1084</v>
      </c>
      <c r="E401" s="371" t="n">
        <v>67498.88</v>
      </c>
      <c r="F401" s="372" t="str">
        <f aca="false">TEXT(A401,"000")&amp;" "&amp;TEXT(C401,"0000")</f>
        <v>029 2040</v>
      </c>
      <c r="G401" s="373" t="n">
        <f aca="false">E401</f>
        <v>67498.88</v>
      </c>
    </row>
    <row r="402" customFormat="false" ht="11.25" hidden="false" customHeight="true" outlineLevel="0" collapsed="false">
      <c r="A402" s="0" t="n">
        <v>29</v>
      </c>
      <c r="B402" s="0" t="s">
        <v>184</v>
      </c>
      <c r="C402" s="0" t="n">
        <v>2050</v>
      </c>
      <c r="D402" s="0" t="s">
        <v>1085</v>
      </c>
      <c r="E402" s="371" t="n">
        <v>67744.06</v>
      </c>
      <c r="F402" s="372" t="str">
        <f aca="false">TEXT(A402,"000")&amp;" "&amp;TEXT(C402,"0000")</f>
        <v>029 2050</v>
      </c>
      <c r="G402" s="373" t="n">
        <f aca="false">E402</f>
        <v>67744.06</v>
      </c>
    </row>
    <row r="403" customFormat="false" ht="11.25" hidden="false" customHeight="true" outlineLevel="0" collapsed="false">
      <c r="A403" s="0" t="n">
        <v>29</v>
      </c>
      <c r="B403" s="0" t="s">
        <v>184</v>
      </c>
      <c r="C403" s="0" t="n">
        <v>2060</v>
      </c>
      <c r="D403" s="0" t="s">
        <v>1086</v>
      </c>
      <c r="E403" s="371" t="n">
        <v>66651.85</v>
      </c>
      <c r="F403" s="372" t="str">
        <f aca="false">TEXT(A403,"000")&amp;" "&amp;TEXT(C403,"0000")</f>
        <v>029 2060</v>
      </c>
      <c r="G403" s="373" t="n">
        <f aca="false">E403</f>
        <v>66651.85</v>
      </c>
    </row>
    <row r="404" customFormat="false" ht="11.25" hidden="false" customHeight="true" outlineLevel="0" collapsed="false">
      <c r="A404" s="0" t="n">
        <v>29</v>
      </c>
      <c r="B404" s="0" t="s">
        <v>184</v>
      </c>
      <c r="C404" s="0" t="n">
        <v>2070</v>
      </c>
      <c r="D404" s="0" t="s">
        <v>1087</v>
      </c>
      <c r="E404" s="371" t="n">
        <v>77776.09</v>
      </c>
      <c r="F404" s="372" t="str">
        <f aca="false">TEXT(A404,"000")&amp;" "&amp;TEXT(C404,"0000")</f>
        <v>029 2070</v>
      </c>
      <c r="G404" s="373" t="n">
        <f aca="false">E404</f>
        <v>77776.09</v>
      </c>
    </row>
    <row r="405" customFormat="false" ht="11.25" hidden="false" customHeight="true" outlineLevel="0" collapsed="false">
      <c r="A405" s="0" t="n">
        <v>29</v>
      </c>
      <c r="B405" s="0" t="s">
        <v>184</v>
      </c>
      <c r="C405" s="0" t="n">
        <v>2080</v>
      </c>
      <c r="D405" s="0" t="s">
        <v>1088</v>
      </c>
      <c r="E405" s="371" t="n">
        <v>68837.57</v>
      </c>
      <c r="F405" s="372" t="str">
        <f aca="false">TEXT(A405,"000")&amp;" "&amp;TEXT(C405,"0000")</f>
        <v>029 2080</v>
      </c>
      <c r="G405" s="373" t="n">
        <f aca="false">E405</f>
        <v>68837.57</v>
      </c>
    </row>
    <row r="406" customFormat="false" ht="11.25" hidden="false" customHeight="true" outlineLevel="0" collapsed="false">
      <c r="A406" s="0" t="n">
        <v>29</v>
      </c>
      <c r="B406" s="0" t="s">
        <v>184</v>
      </c>
      <c r="C406" s="0" t="n">
        <v>2090</v>
      </c>
      <c r="D406" s="0" t="s">
        <v>1089</v>
      </c>
      <c r="E406" s="371" t="n">
        <v>65564.74</v>
      </c>
      <c r="F406" s="372" t="str">
        <f aca="false">TEXT(A406,"000")&amp;" "&amp;TEXT(C406,"0000")</f>
        <v>029 2090</v>
      </c>
      <c r="G406" s="373" t="n">
        <f aca="false">E406</f>
        <v>65564.74</v>
      </c>
    </row>
    <row r="407" customFormat="false" ht="11.25" hidden="false" customHeight="true" outlineLevel="0" collapsed="false">
      <c r="A407" s="0" t="n">
        <v>29</v>
      </c>
      <c r="B407" s="0" t="s">
        <v>184</v>
      </c>
      <c r="C407" s="0" t="n">
        <v>2100</v>
      </c>
      <c r="D407" s="0" t="s">
        <v>1090</v>
      </c>
      <c r="E407" s="371" t="n">
        <v>70541.05</v>
      </c>
      <c r="F407" s="372" t="str">
        <f aca="false">TEXT(A407,"000")&amp;" "&amp;TEXT(C407,"0000")</f>
        <v>029 2100</v>
      </c>
      <c r="G407" s="373" t="n">
        <f aca="false">E407</f>
        <v>70541.05</v>
      </c>
    </row>
    <row r="408" customFormat="false" ht="11.25" hidden="false" customHeight="true" outlineLevel="0" collapsed="false">
      <c r="A408" s="0" t="n">
        <v>29</v>
      </c>
      <c r="B408" s="0" t="s">
        <v>184</v>
      </c>
      <c r="C408" s="0" t="n">
        <v>220</v>
      </c>
      <c r="D408" s="0" t="s">
        <v>1091</v>
      </c>
      <c r="E408" s="371" t="n">
        <v>65407.15</v>
      </c>
      <c r="F408" s="372" t="str">
        <f aca="false">TEXT(A408,"000")&amp;" "&amp;TEXT(C408,"0000")</f>
        <v>029 0220</v>
      </c>
      <c r="G408" s="373" t="n">
        <f aca="false">E408</f>
        <v>65407.15</v>
      </c>
    </row>
    <row r="409" customFormat="false" ht="11.25" hidden="false" customHeight="true" outlineLevel="0" collapsed="false">
      <c r="A409" s="0" t="n">
        <v>29</v>
      </c>
      <c r="B409" s="0" t="s">
        <v>184</v>
      </c>
      <c r="C409" s="0" t="n">
        <v>2201</v>
      </c>
      <c r="D409" s="0" t="s">
        <v>1092</v>
      </c>
      <c r="E409" s="371" t="n">
        <v>71706.68</v>
      </c>
      <c r="F409" s="372" t="str">
        <f aca="false">TEXT(A409,"000")&amp;" "&amp;TEXT(C409,"0000")</f>
        <v>029 2201</v>
      </c>
      <c r="G409" s="373" t="n">
        <f aca="false">E409</f>
        <v>71706.68</v>
      </c>
    </row>
    <row r="410" customFormat="false" ht="11.25" hidden="false" customHeight="true" outlineLevel="0" collapsed="false">
      <c r="A410" s="0" t="n">
        <v>29</v>
      </c>
      <c r="B410" s="0" t="s">
        <v>184</v>
      </c>
      <c r="C410" s="0" t="n">
        <v>2203</v>
      </c>
      <c r="D410" s="0" t="s">
        <v>1093</v>
      </c>
      <c r="E410" s="371" t="n">
        <v>65362.89</v>
      </c>
      <c r="F410" s="372" t="str">
        <f aca="false">TEXT(A410,"000")&amp;" "&amp;TEXT(C410,"0000")</f>
        <v>029 2203</v>
      </c>
      <c r="G410" s="373" t="n">
        <f aca="false">E410</f>
        <v>65362.89</v>
      </c>
    </row>
    <row r="411" customFormat="false" ht="11.25" hidden="false" customHeight="true" outlineLevel="0" collapsed="false">
      <c r="A411" s="0" t="n">
        <v>29</v>
      </c>
      <c r="B411" s="0" t="s">
        <v>184</v>
      </c>
      <c r="C411" s="0" t="n">
        <v>2204</v>
      </c>
      <c r="D411" s="0" t="s">
        <v>1094</v>
      </c>
      <c r="E411" s="371" t="n">
        <v>69084.65</v>
      </c>
      <c r="F411" s="372" t="str">
        <f aca="false">TEXT(A411,"000")&amp;" "&amp;TEXT(C411,"0000")</f>
        <v>029 2204</v>
      </c>
      <c r="G411" s="373" t="n">
        <f aca="false">E411</f>
        <v>69084.65</v>
      </c>
    </row>
    <row r="412" customFormat="false" ht="11.25" hidden="false" customHeight="true" outlineLevel="0" collapsed="false">
      <c r="A412" s="0" t="n">
        <v>29</v>
      </c>
      <c r="B412" s="0" t="s">
        <v>184</v>
      </c>
      <c r="C412" s="0" t="n">
        <v>2205</v>
      </c>
      <c r="D412" s="0" t="s">
        <v>1095</v>
      </c>
      <c r="E412" s="371" t="n">
        <v>72456.89</v>
      </c>
      <c r="F412" s="372" t="str">
        <f aca="false">TEXT(A412,"000")&amp;" "&amp;TEXT(C412,"0000")</f>
        <v>029 2205</v>
      </c>
      <c r="G412" s="373" t="n">
        <f aca="false">E412</f>
        <v>72456.89</v>
      </c>
    </row>
    <row r="413" customFormat="false" ht="11.25" hidden="false" customHeight="true" outlineLevel="0" collapsed="false">
      <c r="A413" s="0" t="n">
        <v>29</v>
      </c>
      <c r="B413" s="0" t="s">
        <v>184</v>
      </c>
      <c r="C413" s="0" t="n">
        <v>2209</v>
      </c>
      <c r="D413" s="0" t="s">
        <v>1096</v>
      </c>
      <c r="E413" s="371" t="n">
        <v>65272</v>
      </c>
      <c r="F413" s="372" t="str">
        <f aca="false">TEXT(A413,"000")&amp;" "&amp;TEXT(C413,"0000")</f>
        <v>029 2209</v>
      </c>
      <c r="G413" s="373" t="n">
        <f aca="false">E413</f>
        <v>65272</v>
      </c>
    </row>
    <row r="414" customFormat="false" ht="11.25" hidden="false" customHeight="true" outlineLevel="0" collapsed="false">
      <c r="A414" s="0" t="n">
        <v>29</v>
      </c>
      <c r="B414" s="0" t="s">
        <v>184</v>
      </c>
      <c r="C414" s="0" t="n">
        <v>2210</v>
      </c>
      <c r="D414" s="0" t="s">
        <v>1097</v>
      </c>
      <c r="E414" s="371" t="n">
        <v>69384.37</v>
      </c>
      <c r="F414" s="372" t="str">
        <f aca="false">TEXT(A414,"000")&amp;" "&amp;TEXT(C414,"0000")</f>
        <v>029 2210</v>
      </c>
      <c r="G414" s="373" t="n">
        <f aca="false">E414</f>
        <v>69384.37</v>
      </c>
    </row>
    <row r="415" customFormat="false" ht="11.25" hidden="false" customHeight="true" outlineLevel="0" collapsed="false">
      <c r="A415" s="0" t="n">
        <v>29</v>
      </c>
      <c r="B415" s="0" t="s">
        <v>184</v>
      </c>
      <c r="C415" s="0" t="n">
        <v>2211</v>
      </c>
      <c r="D415" s="0" t="s">
        <v>1098</v>
      </c>
      <c r="E415" s="371" t="n">
        <v>75729.68</v>
      </c>
      <c r="F415" s="372" t="str">
        <f aca="false">TEXT(A415,"000")&amp;" "&amp;TEXT(C415,"0000")</f>
        <v>029 2211</v>
      </c>
      <c r="G415" s="373" t="n">
        <f aca="false">E415</f>
        <v>75729.68</v>
      </c>
    </row>
    <row r="416" customFormat="false" ht="11.25" hidden="false" customHeight="true" outlineLevel="0" collapsed="false">
      <c r="A416" s="0" t="n">
        <v>29</v>
      </c>
      <c r="B416" s="0" t="s">
        <v>184</v>
      </c>
      <c r="C416" s="0" t="n">
        <v>2222</v>
      </c>
      <c r="D416" s="0" t="s">
        <v>1099</v>
      </c>
      <c r="E416" s="371" t="n">
        <v>72376.9</v>
      </c>
      <c r="F416" s="372" t="str">
        <f aca="false">TEXT(A416,"000")&amp;" "&amp;TEXT(C416,"0000")</f>
        <v>029 2222</v>
      </c>
      <c r="G416" s="373" t="n">
        <f aca="false">E416</f>
        <v>72376.9</v>
      </c>
    </row>
    <row r="417" customFormat="false" ht="11.25" hidden="false" customHeight="true" outlineLevel="0" collapsed="false">
      <c r="A417" s="0" t="n">
        <v>29</v>
      </c>
      <c r="B417" s="0" t="s">
        <v>184</v>
      </c>
      <c r="C417" s="0" t="n">
        <v>2224</v>
      </c>
      <c r="D417" s="0" t="s">
        <v>1100</v>
      </c>
      <c r="E417" s="371" t="n">
        <v>68303.13</v>
      </c>
      <c r="F417" s="372" t="str">
        <f aca="false">TEXT(A417,"000")&amp;" "&amp;TEXT(C417,"0000")</f>
        <v>029 2224</v>
      </c>
      <c r="G417" s="373" t="n">
        <f aca="false">E417</f>
        <v>68303.13</v>
      </c>
    </row>
    <row r="418" customFormat="false" ht="11.25" hidden="false" customHeight="true" outlineLevel="0" collapsed="false">
      <c r="A418" s="0" t="n">
        <v>29</v>
      </c>
      <c r="B418" s="0" t="s">
        <v>184</v>
      </c>
      <c r="C418" s="0" t="n">
        <v>2225</v>
      </c>
      <c r="D418" s="0" t="s">
        <v>1101</v>
      </c>
      <c r="E418" s="371" t="n">
        <v>71439.09</v>
      </c>
      <c r="F418" s="372" t="str">
        <f aca="false">TEXT(A418,"000")&amp;" "&amp;TEXT(C418,"0000")</f>
        <v>029 2225</v>
      </c>
      <c r="G418" s="373" t="n">
        <f aca="false">E418</f>
        <v>71439.09</v>
      </c>
    </row>
    <row r="419" customFormat="false" ht="11.25" hidden="false" customHeight="true" outlineLevel="0" collapsed="false">
      <c r="A419" s="0" t="n">
        <v>29</v>
      </c>
      <c r="B419" s="0" t="s">
        <v>184</v>
      </c>
      <c r="C419" s="0" t="n">
        <v>2228</v>
      </c>
      <c r="D419" s="0" t="s">
        <v>1102</v>
      </c>
      <c r="E419" s="371" t="n">
        <v>72702.53</v>
      </c>
      <c r="F419" s="372" t="str">
        <f aca="false">TEXT(A419,"000")&amp;" "&amp;TEXT(C419,"0000")</f>
        <v>029 2228</v>
      </c>
      <c r="G419" s="373" t="n">
        <f aca="false">E419</f>
        <v>72702.53</v>
      </c>
    </row>
    <row r="420" customFormat="false" ht="11.25" hidden="false" customHeight="true" outlineLevel="0" collapsed="false">
      <c r="A420" s="0" t="n">
        <v>29</v>
      </c>
      <c r="B420" s="0" t="s">
        <v>184</v>
      </c>
      <c r="C420" s="0" t="n">
        <v>2229</v>
      </c>
      <c r="D420" s="0" t="s">
        <v>1103</v>
      </c>
      <c r="E420" s="371" t="n">
        <v>66384.44</v>
      </c>
      <c r="F420" s="372" t="str">
        <f aca="false">TEXT(A420,"000")&amp;" "&amp;TEXT(C420,"0000")</f>
        <v>029 2229</v>
      </c>
      <c r="G420" s="373" t="n">
        <f aca="false">E420</f>
        <v>66384.44</v>
      </c>
    </row>
    <row r="421" customFormat="false" ht="11.25" hidden="false" customHeight="true" outlineLevel="0" collapsed="false">
      <c r="A421" s="0" t="n">
        <v>29</v>
      </c>
      <c r="B421" s="0" t="s">
        <v>184</v>
      </c>
      <c r="C421" s="0" t="n">
        <v>2230</v>
      </c>
      <c r="D421" s="0" t="s">
        <v>906</v>
      </c>
      <c r="E421" s="371" t="n">
        <v>68092.53</v>
      </c>
      <c r="F421" s="372" t="str">
        <f aca="false">TEXT(A421,"000")&amp;" "&amp;TEXT(C421,"0000")</f>
        <v>029 2230</v>
      </c>
      <c r="G421" s="373" t="n">
        <f aca="false">E421</f>
        <v>68092.53</v>
      </c>
    </row>
    <row r="422" customFormat="false" ht="11.25" hidden="false" customHeight="true" outlineLevel="0" collapsed="false">
      <c r="A422" s="0" t="n">
        <v>29</v>
      </c>
      <c r="B422" s="0" t="s">
        <v>184</v>
      </c>
      <c r="C422" s="0" t="n">
        <v>2231</v>
      </c>
      <c r="D422" s="0" t="s">
        <v>1104</v>
      </c>
      <c r="E422" s="371" t="n">
        <v>62936.19</v>
      </c>
      <c r="F422" s="372" t="str">
        <f aca="false">TEXT(A422,"000")&amp;" "&amp;TEXT(C422,"0000")</f>
        <v>029 2231</v>
      </c>
      <c r="G422" s="373" t="n">
        <f aca="false">E422</f>
        <v>62936.19</v>
      </c>
    </row>
    <row r="423" customFormat="false" ht="11.25" hidden="false" customHeight="true" outlineLevel="0" collapsed="false">
      <c r="A423" s="0" t="n">
        <v>29</v>
      </c>
      <c r="B423" s="0" t="s">
        <v>184</v>
      </c>
      <c r="C423" s="0" t="n">
        <v>2233</v>
      </c>
      <c r="D423" s="0" t="s">
        <v>1105</v>
      </c>
      <c r="E423" s="371" t="n">
        <v>68935.09</v>
      </c>
      <c r="F423" s="372" t="str">
        <f aca="false">TEXT(A423,"000")&amp;" "&amp;TEXT(C423,"0000")</f>
        <v>029 2233</v>
      </c>
      <c r="G423" s="373" t="n">
        <f aca="false">E423</f>
        <v>68935.09</v>
      </c>
    </row>
    <row r="424" customFormat="false" ht="11.25" hidden="false" customHeight="true" outlineLevel="0" collapsed="false">
      <c r="A424" s="0" t="n">
        <v>29</v>
      </c>
      <c r="B424" s="0" t="s">
        <v>184</v>
      </c>
      <c r="C424" s="0" t="n">
        <v>2234</v>
      </c>
      <c r="D424" s="0" t="s">
        <v>1106</v>
      </c>
      <c r="E424" s="371" t="n">
        <v>67533.53</v>
      </c>
      <c r="F424" s="372" t="str">
        <f aca="false">TEXT(A424,"000")&amp;" "&amp;TEXT(C424,"0000")</f>
        <v>029 2234</v>
      </c>
      <c r="G424" s="373" t="n">
        <f aca="false">E424</f>
        <v>67533.53</v>
      </c>
    </row>
    <row r="425" customFormat="false" ht="11.25" hidden="false" customHeight="true" outlineLevel="0" collapsed="false">
      <c r="A425" s="0" t="n">
        <v>29</v>
      </c>
      <c r="B425" s="0" t="s">
        <v>184</v>
      </c>
      <c r="C425" s="0" t="n">
        <v>2235</v>
      </c>
      <c r="D425" s="0" t="s">
        <v>1107</v>
      </c>
      <c r="E425" s="371" t="n">
        <v>63330.97</v>
      </c>
      <c r="F425" s="372" t="str">
        <f aca="false">TEXT(A425,"000")&amp;" "&amp;TEXT(C425,"0000")</f>
        <v>029 2235</v>
      </c>
      <c r="G425" s="373" t="n">
        <f aca="false">E425</f>
        <v>63330.97</v>
      </c>
    </row>
    <row r="426" customFormat="false" ht="11.25" hidden="false" customHeight="true" outlineLevel="0" collapsed="false">
      <c r="A426" s="0" t="n">
        <v>29</v>
      </c>
      <c r="B426" s="0" t="s">
        <v>184</v>
      </c>
      <c r="C426" s="0" t="n">
        <v>2236</v>
      </c>
      <c r="D426" s="0" t="s">
        <v>1108</v>
      </c>
      <c r="E426" s="371" t="n">
        <v>63617.91</v>
      </c>
      <c r="F426" s="372" t="str">
        <f aca="false">TEXT(A426,"000")&amp;" "&amp;TEXT(C426,"0000")</f>
        <v>029 2236</v>
      </c>
      <c r="G426" s="373" t="n">
        <f aca="false">E426</f>
        <v>63617.91</v>
      </c>
    </row>
    <row r="427" customFormat="false" ht="11.25" hidden="false" customHeight="true" outlineLevel="0" collapsed="false">
      <c r="A427" s="0" t="n">
        <v>29</v>
      </c>
      <c r="B427" s="0" t="s">
        <v>184</v>
      </c>
      <c r="C427" s="0" t="n">
        <v>2237</v>
      </c>
      <c r="D427" s="0" t="s">
        <v>1109</v>
      </c>
      <c r="E427" s="371" t="n">
        <v>70409.86</v>
      </c>
      <c r="F427" s="372" t="str">
        <f aca="false">TEXT(A427,"000")&amp;" "&amp;TEXT(C427,"0000")</f>
        <v>029 2237</v>
      </c>
      <c r="G427" s="373" t="n">
        <f aca="false">E427</f>
        <v>70409.86</v>
      </c>
    </row>
    <row r="428" customFormat="false" ht="11.25" hidden="false" customHeight="true" outlineLevel="0" collapsed="false">
      <c r="A428" s="0" t="n">
        <v>29</v>
      </c>
      <c r="B428" s="0" t="s">
        <v>184</v>
      </c>
      <c r="C428" s="0" t="n">
        <v>2238</v>
      </c>
      <c r="D428" s="0" t="s">
        <v>1110</v>
      </c>
      <c r="E428" s="371" t="n">
        <v>75685.26</v>
      </c>
      <c r="F428" s="372" t="str">
        <f aca="false">TEXT(A428,"000")&amp;" "&amp;TEXT(C428,"0000")</f>
        <v>029 2238</v>
      </c>
      <c r="G428" s="373" t="n">
        <f aca="false">E428</f>
        <v>75685.26</v>
      </c>
    </row>
    <row r="429" customFormat="false" ht="11.25" hidden="false" customHeight="true" outlineLevel="0" collapsed="false">
      <c r="A429" s="0" t="n">
        <v>29</v>
      </c>
      <c r="B429" s="0" t="s">
        <v>184</v>
      </c>
      <c r="C429" s="0" t="n">
        <v>2241</v>
      </c>
      <c r="D429" s="0" t="s">
        <v>1111</v>
      </c>
      <c r="E429" s="371" t="n">
        <v>72754.05</v>
      </c>
      <c r="F429" s="372" t="str">
        <f aca="false">TEXT(A429,"000")&amp;" "&amp;TEXT(C429,"0000")</f>
        <v>029 2241</v>
      </c>
      <c r="G429" s="373" t="n">
        <f aca="false">E429</f>
        <v>72754.05</v>
      </c>
    </row>
    <row r="430" customFormat="false" ht="11.25" hidden="false" customHeight="true" outlineLevel="0" collapsed="false">
      <c r="A430" s="0" t="n">
        <v>29</v>
      </c>
      <c r="B430" s="0" t="s">
        <v>184</v>
      </c>
      <c r="C430" s="0" t="n">
        <v>2243</v>
      </c>
      <c r="D430" s="0" t="s">
        <v>1112</v>
      </c>
      <c r="E430" s="371" t="n">
        <v>62625.57</v>
      </c>
      <c r="F430" s="372" t="str">
        <f aca="false">TEXT(A430,"000")&amp;" "&amp;TEXT(C430,"0000")</f>
        <v>029 2243</v>
      </c>
      <c r="G430" s="373" t="n">
        <f aca="false">E430</f>
        <v>62625.57</v>
      </c>
    </row>
    <row r="431" customFormat="false" ht="11.25" hidden="false" customHeight="true" outlineLevel="0" collapsed="false">
      <c r="A431" s="0" t="n">
        <v>29</v>
      </c>
      <c r="B431" s="0" t="s">
        <v>184</v>
      </c>
      <c r="C431" s="0" t="n">
        <v>2251</v>
      </c>
      <c r="D431" s="0" t="s">
        <v>1113</v>
      </c>
      <c r="E431" s="371" t="n">
        <v>80109.67</v>
      </c>
      <c r="F431" s="372" t="str">
        <f aca="false">TEXT(A431,"000")&amp;" "&amp;TEXT(C431,"0000")</f>
        <v>029 2251</v>
      </c>
      <c r="G431" s="373" t="n">
        <f aca="false">E431</f>
        <v>80109.67</v>
      </c>
    </row>
    <row r="432" customFormat="false" ht="11.25" hidden="false" customHeight="true" outlineLevel="0" collapsed="false">
      <c r="A432" s="0" t="n">
        <v>29</v>
      </c>
      <c r="B432" s="0" t="s">
        <v>184</v>
      </c>
      <c r="C432" s="0" t="n">
        <v>2252</v>
      </c>
      <c r="D432" s="0" t="s">
        <v>1114</v>
      </c>
      <c r="E432" s="371" t="n">
        <v>84842.7</v>
      </c>
      <c r="F432" s="372" t="str">
        <f aca="false">TEXT(A432,"000")&amp;" "&amp;TEXT(C432,"0000")</f>
        <v>029 2252</v>
      </c>
      <c r="G432" s="373" t="n">
        <f aca="false">E432</f>
        <v>84842.7</v>
      </c>
    </row>
    <row r="433" customFormat="false" ht="11.25" hidden="false" customHeight="true" outlineLevel="0" collapsed="false">
      <c r="A433" s="0" t="n">
        <v>29</v>
      </c>
      <c r="B433" s="0" t="s">
        <v>184</v>
      </c>
      <c r="C433" s="0" t="n">
        <v>2347</v>
      </c>
      <c r="D433" s="0" t="s">
        <v>1115</v>
      </c>
      <c r="E433" s="371" t="n">
        <v>64597.18</v>
      </c>
      <c r="F433" s="372" t="str">
        <f aca="false">TEXT(A433,"000")&amp;" "&amp;TEXT(C433,"0000")</f>
        <v>029 2347</v>
      </c>
      <c r="G433" s="373" t="n">
        <f aca="false">E433</f>
        <v>64597.18</v>
      </c>
    </row>
    <row r="434" customFormat="false" ht="11.25" hidden="false" customHeight="true" outlineLevel="0" collapsed="false">
      <c r="A434" s="0" t="n">
        <v>29</v>
      </c>
      <c r="B434" s="0" t="s">
        <v>184</v>
      </c>
      <c r="C434" s="0" t="n">
        <v>2348</v>
      </c>
      <c r="D434" s="0" t="s">
        <v>1116</v>
      </c>
      <c r="E434" s="371" t="n">
        <v>62133.22</v>
      </c>
      <c r="F434" s="372" t="str">
        <f aca="false">TEXT(A434,"000")&amp;" "&amp;TEXT(C434,"0000")</f>
        <v>029 2348</v>
      </c>
      <c r="G434" s="373" t="n">
        <f aca="false">E434</f>
        <v>62133.22</v>
      </c>
    </row>
    <row r="435" customFormat="false" ht="11.25" hidden="false" customHeight="true" outlineLevel="0" collapsed="false">
      <c r="A435" s="0" t="n">
        <v>29</v>
      </c>
      <c r="B435" s="0" t="s">
        <v>184</v>
      </c>
      <c r="C435" s="0" t="n">
        <v>2410</v>
      </c>
      <c r="D435" s="0" t="s">
        <v>1117</v>
      </c>
      <c r="E435" s="371" t="n">
        <v>59640.9</v>
      </c>
      <c r="F435" s="372" t="str">
        <f aca="false">TEXT(A435,"000")&amp;" "&amp;TEXT(C435,"0000")</f>
        <v>029 2410</v>
      </c>
      <c r="G435" s="373" t="n">
        <f aca="false">E435</f>
        <v>59640.9</v>
      </c>
    </row>
    <row r="436" customFormat="false" ht="11.25" hidden="false" customHeight="true" outlineLevel="0" collapsed="false">
      <c r="A436" s="0" t="n">
        <v>29</v>
      </c>
      <c r="B436" s="0" t="s">
        <v>184</v>
      </c>
      <c r="C436" s="0" t="n">
        <v>2420</v>
      </c>
      <c r="D436" s="0" t="s">
        <v>1118</v>
      </c>
      <c r="E436" s="371" t="n">
        <v>71870.14</v>
      </c>
      <c r="F436" s="372" t="str">
        <f aca="false">TEXT(A436,"000")&amp;" "&amp;TEXT(C436,"0000")</f>
        <v>029 2420</v>
      </c>
      <c r="G436" s="373" t="n">
        <f aca="false">E436</f>
        <v>71870.14</v>
      </c>
    </row>
    <row r="437" customFormat="false" ht="11.25" hidden="false" customHeight="true" outlineLevel="0" collapsed="false">
      <c r="A437" s="0" t="n">
        <v>29</v>
      </c>
      <c r="B437" s="0" t="s">
        <v>184</v>
      </c>
      <c r="C437" s="0" t="n">
        <v>2440</v>
      </c>
      <c r="D437" s="0" t="s">
        <v>1119</v>
      </c>
      <c r="E437" s="371" t="n">
        <v>66779.14</v>
      </c>
      <c r="F437" s="372" t="str">
        <f aca="false">TEXT(A437,"000")&amp;" "&amp;TEXT(C437,"0000")</f>
        <v>029 2440</v>
      </c>
      <c r="G437" s="373" t="n">
        <f aca="false">E437</f>
        <v>66779.14</v>
      </c>
    </row>
    <row r="438" customFormat="false" ht="11.25" hidden="false" customHeight="true" outlineLevel="0" collapsed="false">
      <c r="A438" s="0" t="n">
        <v>29</v>
      </c>
      <c r="B438" s="0" t="s">
        <v>184</v>
      </c>
      <c r="C438" s="0" t="n">
        <v>2458</v>
      </c>
      <c r="D438" s="0" t="s">
        <v>1120</v>
      </c>
      <c r="E438" s="371" t="n">
        <v>64350.82</v>
      </c>
      <c r="F438" s="372" t="str">
        <f aca="false">TEXT(A438,"000")&amp;" "&amp;TEXT(C438,"0000")</f>
        <v>029 2458</v>
      </c>
      <c r="G438" s="373" t="n">
        <f aca="false">E438</f>
        <v>64350.82</v>
      </c>
    </row>
    <row r="439" customFormat="false" ht="11.25" hidden="false" customHeight="true" outlineLevel="0" collapsed="false">
      <c r="A439" s="0" t="n">
        <v>29</v>
      </c>
      <c r="B439" s="0" t="s">
        <v>184</v>
      </c>
      <c r="C439" s="0" t="n">
        <v>2459</v>
      </c>
      <c r="D439" s="0" t="s">
        <v>1121</v>
      </c>
      <c r="E439" s="371" t="n">
        <v>61115.93</v>
      </c>
      <c r="F439" s="372" t="str">
        <f aca="false">TEXT(A439,"000")&amp;" "&amp;TEXT(C439,"0000")</f>
        <v>029 2459</v>
      </c>
      <c r="G439" s="373" t="n">
        <f aca="false">E439</f>
        <v>61115.93</v>
      </c>
    </row>
    <row r="440" customFormat="false" ht="11.25" hidden="false" customHeight="true" outlineLevel="0" collapsed="false">
      <c r="A440" s="0" t="n">
        <v>29</v>
      </c>
      <c r="B440" s="0" t="s">
        <v>184</v>
      </c>
      <c r="C440" s="0" t="n">
        <v>250</v>
      </c>
      <c r="D440" s="0" t="s">
        <v>1122</v>
      </c>
      <c r="E440" s="371" t="n">
        <v>66852.72</v>
      </c>
      <c r="F440" s="372" t="str">
        <f aca="false">TEXT(A440,"000")&amp;" "&amp;TEXT(C440,"0000")</f>
        <v>029 0250</v>
      </c>
      <c r="G440" s="373" t="n">
        <f aca="false">E440</f>
        <v>66852.72</v>
      </c>
    </row>
    <row r="441" customFormat="false" ht="11.25" hidden="false" customHeight="true" outlineLevel="0" collapsed="false">
      <c r="A441" s="0" t="n">
        <v>29</v>
      </c>
      <c r="B441" s="0" t="s">
        <v>184</v>
      </c>
      <c r="C441" s="0" t="n">
        <v>260</v>
      </c>
      <c r="D441" s="0" t="s">
        <v>1123</v>
      </c>
      <c r="E441" s="371" t="n">
        <v>66315.55</v>
      </c>
      <c r="F441" s="372" t="str">
        <f aca="false">TEXT(A441,"000")&amp;" "&amp;TEXT(C441,"0000")</f>
        <v>029 0260</v>
      </c>
      <c r="G441" s="373" t="n">
        <f aca="false">E441</f>
        <v>66315.55</v>
      </c>
    </row>
    <row r="442" customFormat="false" ht="11.25" hidden="false" customHeight="true" outlineLevel="0" collapsed="false">
      <c r="A442" s="0" t="n">
        <v>29</v>
      </c>
      <c r="B442" s="0" t="s">
        <v>184</v>
      </c>
      <c r="C442" s="0" t="n">
        <v>280</v>
      </c>
      <c r="D442" s="0" t="s">
        <v>1124</v>
      </c>
      <c r="E442" s="371" t="n">
        <v>69796.41</v>
      </c>
      <c r="F442" s="372" t="str">
        <f aca="false">TEXT(A442,"000")&amp;" "&amp;TEXT(C442,"0000")</f>
        <v>029 0280</v>
      </c>
      <c r="G442" s="373" t="n">
        <f aca="false">E442</f>
        <v>69796.41</v>
      </c>
    </row>
    <row r="443" customFormat="false" ht="11.25" hidden="false" customHeight="true" outlineLevel="0" collapsed="false">
      <c r="A443" s="0" t="n">
        <v>29</v>
      </c>
      <c r="B443" s="0" t="s">
        <v>184</v>
      </c>
      <c r="C443" s="0" t="n">
        <v>290</v>
      </c>
      <c r="D443" s="0" t="s">
        <v>1125</v>
      </c>
      <c r="E443" s="371" t="n">
        <v>62915.06</v>
      </c>
      <c r="F443" s="372" t="str">
        <f aca="false">TEXT(A443,"000")&amp;" "&amp;TEXT(C443,"0000")</f>
        <v>029 0290</v>
      </c>
      <c r="G443" s="373" t="n">
        <f aca="false">E443</f>
        <v>62915.06</v>
      </c>
    </row>
    <row r="444" customFormat="false" ht="11.25" hidden="false" customHeight="true" outlineLevel="0" collapsed="false">
      <c r="A444" s="0" t="n">
        <v>29</v>
      </c>
      <c r="B444" s="0" t="s">
        <v>184</v>
      </c>
      <c r="C444" s="0" t="n">
        <v>300</v>
      </c>
      <c r="D444" s="0" t="s">
        <v>1126</v>
      </c>
      <c r="E444" s="371" t="n">
        <v>69114.28</v>
      </c>
      <c r="F444" s="372" t="str">
        <f aca="false">TEXT(A444,"000")&amp;" "&amp;TEXT(C444,"0000")</f>
        <v>029 0300</v>
      </c>
      <c r="G444" s="373" t="n">
        <f aca="false">E444</f>
        <v>69114.28</v>
      </c>
    </row>
    <row r="445" customFormat="false" ht="11.25" hidden="false" customHeight="true" outlineLevel="0" collapsed="false">
      <c r="A445" s="0" t="n">
        <v>29</v>
      </c>
      <c r="B445" s="0" t="s">
        <v>184</v>
      </c>
      <c r="C445" s="0" t="n">
        <v>32</v>
      </c>
      <c r="D445" s="0" t="s">
        <v>1127</v>
      </c>
      <c r="E445" s="371" t="n">
        <v>70773.09</v>
      </c>
      <c r="F445" s="372" t="str">
        <f aca="false">TEXT(A445,"000")&amp;" "&amp;TEXT(C445,"0000")</f>
        <v>029 0032</v>
      </c>
      <c r="G445" s="373" t="n">
        <f aca="false">E445</f>
        <v>70773.09</v>
      </c>
    </row>
    <row r="446" customFormat="false" ht="11.25" hidden="false" customHeight="true" outlineLevel="0" collapsed="false">
      <c r="A446" s="0" t="n">
        <v>29</v>
      </c>
      <c r="B446" s="0" t="s">
        <v>184</v>
      </c>
      <c r="C446" s="0" t="n">
        <v>320</v>
      </c>
      <c r="D446" s="0" t="s">
        <v>1128</v>
      </c>
      <c r="E446" s="371" t="n">
        <v>63842.09</v>
      </c>
      <c r="F446" s="372" t="str">
        <f aca="false">TEXT(A446,"000")&amp;" "&amp;TEXT(C446,"0000")</f>
        <v>029 0320</v>
      </c>
      <c r="G446" s="373" t="n">
        <f aca="false">E446</f>
        <v>63842.09</v>
      </c>
    </row>
    <row r="447" customFormat="false" ht="11.25" hidden="false" customHeight="true" outlineLevel="0" collapsed="false">
      <c r="A447" s="0" t="n">
        <v>29</v>
      </c>
      <c r="B447" s="0" t="s">
        <v>184</v>
      </c>
      <c r="C447" s="0" t="n">
        <v>33</v>
      </c>
      <c r="D447" s="0" t="s">
        <v>1129</v>
      </c>
      <c r="E447" s="371" t="n">
        <v>67685.82</v>
      </c>
      <c r="F447" s="372" t="str">
        <f aca="false">TEXT(A447,"000")&amp;" "&amp;TEXT(C447,"0000")</f>
        <v>029 0033</v>
      </c>
      <c r="G447" s="373" t="n">
        <f aca="false">E447</f>
        <v>67685.82</v>
      </c>
    </row>
    <row r="448" customFormat="false" ht="11.25" hidden="false" customHeight="true" outlineLevel="0" collapsed="false">
      <c r="A448" s="0" t="n">
        <v>29</v>
      </c>
      <c r="B448" s="0" t="s">
        <v>184</v>
      </c>
      <c r="C448" s="0" t="n">
        <v>330</v>
      </c>
      <c r="D448" s="0" t="s">
        <v>1130</v>
      </c>
      <c r="E448" s="371" t="n">
        <v>63816.96</v>
      </c>
      <c r="F448" s="372" t="str">
        <f aca="false">TEXT(A448,"000")&amp;" "&amp;TEXT(C448,"0000")</f>
        <v>029 0330</v>
      </c>
      <c r="G448" s="373" t="n">
        <f aca="false">E448</f>
        <v>63816.96</v>
      </c>
    </row>
    <row r="449" customFormat="false" ht="11.25" hidden="false" customHeight="true" outlineLevel="0" collapsed="false">
      <c r="A449" s="0" t="n">
        <v>29</v>
      </c>
      <c r="B449" s="0" t="s">
        <v>184</v>
      </c>
      <c r="C449" s="0" t="n">
        <v>350</v>
      </c>
      <c r="D449" s="0" t="s">
        <v>1131</v>
      </c>
      <c r="E449" s="371" t="n">
        <v>65302.36</v>
      </c>
      <c r="F449" s="372" t="str">
        <f aca="false">TEXT(A449,"000")&amp;" "&amp;TEXT(C449,"0000")</f>
        <v>029 0350</v>
      </c>
      <c r="G449" s="373" t="n">
        <f aca="false">E449</f>
        <v>65302.36</v>
      </c>
    </row>
    <row r="450" customFormat="false" ht="11.25" hidden="false" customHeight="true" outlineLevel="0" collapsed="false">
      <c r="A450" s="0" t="n">
        <v>29</v>
      </c>
      <c r="B450" s="0" t="s">
        <v>184</v>
      </c>
      <c r="C450" s="0" t="n">
        <v>370</v>
      </c>
      <c r="D450" s="0" t="s">
        <v>1132</v>
      </c>
      <c r="E450" s="371" t="n">
        <v>68399.84</v>
      </c>
      <c r="F450" s="372" t="str">
        <f aca="false">TEXT(A450,"000")&amp;" "&amp;TEXT(C450,"0000")</f>
        <v>029 0370</v>
      </c>
      <c r="G450" s="373" t="n">
        <f aca="false">E450</f>
        <v>68399.84</v>
      </c>
    </row>
    <row r="451" customFormat="false" ht="11.25" hidden="false" customHeight="true" outlineLevel="0" collapsed="false">
      <c r="A451" s="0" t="n">
        <v>29</v>
      </c>
      <c r="B451" s="0" t="s">
        <v>184</v>
      </c>
      <c r="C451" s="0" t="n">
        <v>380</v>
      </c>
      <c r="D451" s="0" t="s">
        <v>1133</v>
      </c>
      <c r="E451" s="371" t="n">
        <v>65651.85</v>
      </c>
      <c r="F451" s="372" t="str">
        <f aca="false">TEXT(A451,"000")&amp;" "&amp;TEXT(C451,"0000")</f>
        <v>029 0380</v>
      </c>
      <c r="G451" s="373" t="n">
        <f aca="false">E451</f>
        <v>65651.85</v>
      </c>
    </row>
    <row r="452" customFormat="false" ht="11.25" hidden="false" customHeight="true" outlineLevel="0" collapsed="false">
      <c r="A452" s="0" t="n">
        <v>29</v>
      </c>
      <c r="B452" s="0" t="s">
        <v>184</v>
      </c>
      <c r="C452" s="0" t="n">
        <v>390</v>
      </c>
      <c r="D452" s="0" t="s">
        <v>1134</v>
      </c>
      <c r="E452" s="371" t="n">
        <v>67046.84</v>
      </c>
      <c r="F452" s="372" t="str">
        <f aca="false">TEXT(A452,"000")&amp;" "&amp;TEXT(C452,"0000")</f>
        <v>029 0390</v>
      </c>
      <c r="G452" s="373" t="n">
        <f aca="false">E452</f>
        <v>67046.84</v>
      </c>
    </row>
    <row r="453" customFormat="false" ht="11.25" hidden="false" customHeight="true" outlineLevel="0" collapsed="false">
      <c r="A453" s="0" t="n">
        <v>29</v>
      </c>
      <c r="B453" s="0" t="s">
        <v>184</v>
      </c>
      <c r="C453" s="0" t="n">
        <v>400</v>
      </c>
      <c r="D453" s="0" t="s">
        <v>1135</v>
      </c>
      <c r="E453" s="371" t="n">
        <v>67763.63</v>
      </c>
      <c r="F453" s="372" t="str">
        <f aca="false">TEXT(A453,"000")&amp;" "&amp;TEXT(C453,"0000")</f>
        <v>029 0400</v>
      </c>
      <c r="G453" s="373" t="n">
        <f aca="false">E453</f>
        <v>67763.63</v>
      </c>
    </row>
    <row r="454" customFormat="false" ht="11.25" hidden="false" customHeight="true" outlineLevel="0" collapsed="false">
      <c r="A454" s="0" t="n">
        <v>29</v>
      </c>
      <c r="B454" s="0" t="s">
        <v>184</v>
      </c>
      <c r="C454" s="0" t="n">
        <v>420</v>
      </c>
      <c r="D454" s="0" t="s">
        <v>1136</v>
      </c>
      <c r="E454" s="371" t="n">
        <v>68559.05</v>
      </c>
      <c r="F454" s="372" t="str">
        <f aca="false">TEXT(A454,"000")&amp;" "&amp;TEXT(C454,"0000")</f>
        <v>029 0420</v>
      </c>
      <c r="G454" s="373" t="n">
        <f aca="false">E454</f>
        <v>68559.05</v>
      </c>
    </row>
    <row r="455" customFormat="false" ht="11.25" hidden="false" customHeight="true" outlineLevel="0" collapsed="false">
      <c r="A455" s="0" t="n">
        <v>29</v>
      </c>
      <c r="B455" s="0" t="s">
        <v>184</v>
      </c>
      <c r="C455" s="0" t="n">
        <v>430</v>
      </c>
      <c r="D455" s="0" t="s">
        <v>1137</v>
      </c>
      <c r="E455" s="371" t="n">
        <v>71042.47</v>
      </c>
      <c r="F455" s="372" t="str">
        <f aca="false">TEXT(A455,"000")&amp;" "&amp;TEXT(C455,"0000")</f>
        <v>029 0430</v>
      </c>
      <c r="G455" s="373" t="n">
        <f aca="false">E455</f>
        <v>71042.47</v>
      </c>
    </row>
    <row r="456" customFormat="false" ht="11.25" hidden="false" customHeight="true" outlineLevel="0" collapsed="false">
      <c r="A456" s="0" t="n">
        <v>29</v>
      </c>
      <c r="B456" s="0" t="s">
        <v>184</v>
      </c>
      <c r="C456" s="0" t="n">
        <v>440</v>
      </c>
      <c r="D456" s="0" t="s">
        <v>1138</v>
      </c>
      <c r="E456" s="371" t="n">
        <v>71461.06</v>
      </c>
      <c r="F456" s="372" t="str">
        <f aca="false">TEXT(A456,"000")&amp;" "&amp;TEXT(C456,"0000")</f>
        <v>029 0440</v>
      </c>
      <c r="G456" s="373" t="n">
        <f aca="false">E456</f>
        <v>71461.06</v>
      </c>
    </row>
    <row r="457" customFormat="false" ht="11.25" hidden="false" customHeight="true" outlineLevel="0" collapsed="false">
      <c r="A457" s="0" t="n">
        <v>29</v>
      </c>
      <c r="B457" s="0" t="s">
        <v>184</v>
      </c>
      <c r="C457" s="0" t="n">
        <v>470</v>
      </c>
      <c r="D457" s="0" t="s">
        <v>1139</v>
      </c>
      <c r="E457" s="371" t="n">
        <v>72789.15</v>
      </c>
      <c r="F457" s="372" t="str">
        <f aca="false">TEXT(A457,"000")&amp;" "&amp;TEXT(C457,"0000")</f>
        <v>029 0470</v>
      </c>
      <c r="G457" s="373" t="n">
        <f aca="false">E457</f>
        <v>72789.15</v>
      </c>
    </row>
    <row r="458" customFormat="false" ht="11.25" hidden="false" customHeight="true" outlineLevel="0" collapsed="false">
      <c r="A458" s="0" t="n">
        <v>29</v>
      </c>
      <c r="B458" s="0" t="s">
        <v>184</v>
      </c>
      <c r="C458" s="0" t="n">
        <v>480</v>
      </c>
      <c r="D458" s="0" t="s">
        <v>1140</v>
      </c>
      <c r="E458" s="371" t="n">
        <v>69984.68</v>
      </c>
      <c r="F458" s="372" t="str">
        <f aca="false">TEXT(A458,"000")&amp;" "&amp;TEXT(C458,"0000")</f>
        <v>029 0480</v>
      </c>
      <c r="G458" s="373" t="n">
        <f aca="false">E458</f>
        <v>69984.68</v>
      </c>
    </row>
    <row r="459" customFormat="false" ht="11.25" hidden="false" customHeight="true" outlineLevel="0" collapsed="false">
      <c r="A459" s="0" t="n">
        <v>29</v>
      </c>
      <c r="B459" s="0" t="s">
        <v>184</v>
      </c>
      <c r="C459" s="0" t="n">
        <v>490</v>
      </c>
      <c r="D459" s="0" t="s">
        <v>1141</v>
      </c>
      <c r="E459" s="371" t="n">
        <v>65515.17</v>
      </c>
      <c r="F459" s="372" t="str">
        <f aca="false">TEXT(A459,"000")&amp;" "&amp;TEXT(C459,"0000")</f>
        <v>029 0490</v>
      </c>
      <c r="G459" s="373" t="n">
        <f aca="false">E459</f>
        <v>65515.17</v>
      </c>
    </row>
    <row r="460" customFormat="false" ht="11.25" hidden="false" customHeight="true" outlineLevel="0" collapsed="false">
      <c r="A460" s="0" t="n">
        <v>29</v>
      </c>
      <c r="B460" s="0" t="s">
        <v>184</v>
      </c>
      <c r="C460" s="0" t="n">
        <v>510</v>
      </c>
      <c r="D460" s="0" t="s">
        <v>1142</v>
      </c>
      <c r="E460" s="371" t="n">
        <v>66837.68</v>
      </c>
      <c r="F460" s="372" t="str">
        <f aca="false">TEXT(A460,"000")&amp;" "&amp;TEXT(C460,"0000")</f>
        <v>029 0510</v>
      </c>
      <c r="G460" s="373" t="n">
        <f aca="false">E460</f>
        <v>66837.68</v>
      </c>
    </row>
    <row r="461" customFormat="false" ht="11.25" hidden="false" customHeight="true" outlineLevel="0" collapsed="false">
      <c r="A461" s="0" t="n">
        <v>29</v>
      </c>
      <c r="B461" s="0" t="s">
        <v>184</v>
      </c>
      <c r="C461" s="0" t="n">
        <v>520</v>
      </c>
      <c r="D461" s="0" t="s">
        <v>1143</v>
      </c>
      <c r="E461" s="371" t="n">
        <v>70415.6</v>
      </c>
      <c r="F461" s="372" t="str">
        <f aca="false">TEXT(A461,"000")&amp;" "&amp;TEXT(C461,"0000")</f>
        <v>029 0520</v>
      </c>
      <c r="G461" s="373" t="n">
        <f aca="false">E461</f>
        <v>70415.6</v>
      </c>
    </row>
    <row r="462" customFormat="false" ht="11.25" hidden="false" customHeight="true" outlineLevel="0" collapsed="false">
      <c r="A462" s="0" t="n">
        <v>29</v>
      </c>
      <c r="B462" s="0" t="s">
        <v>184</v>
      </c>
      <c r="C462" s="0" t="n">
        <v>530</v>
      </c>
      <c r="D462" s="0" t="s">
        <v>1144</v>
      </c>
      <c r="E462" s="371" t="n">
        <v>59723.9</v>
      </c>
      <c r="F462" s="372" t="str">
        <f aca="false">TEXT(A462,"000")&amp;" "&amp;TEXT(C462,"0000")</f>
        <v>029 0530</v>
      </c>
      <c r="G462" s="373" t="n">
        <f aca="false">E462</f>
        <v>59723.9</v>
      </c>
    </row>
    <row r="463" customFormat="false" ht="11.25" hidden="false" customHeight="true" outlineLevel="0" collapsed="false">
      <c r="A463" s="0" t="n">
        <v>29</v>
      </c>
      <c r="B463" s="0" t="s">
        <v>184</v>
      </c>
      <c r="C463" s="0" t="n">
        <v>550</v>
      </c>
      <c r="D463" s="0" t="s">
        <v>1145</v>
      </c>
      <c r="E463" s="371" t="n">
        <v>64272.64</v>
      </c>
      <c r="F463" s="372" t="str">
        <f aca="false">TEXT(A463,"000")&amp;" "&amp;TEXT(C463,"0000")</f>
        <v>029 0550</v>
      </c>
      <c r="G463" s="373" t="n">
        <f aca="false">E463</f>
        <v>64272.64</v>
      </c>
    </row>
    <row r="464" customFormat="false" ht="11.25" hidden="false" customHeight="true" outlineLevel="0" collapsed="false">
      <c r="A464" s="0" t="n">
        <v>29</v>
      </c>
      <c r="B464" s="0" t="s">
        <v>184</v>
      </c>
      <c r="C464" s="0" t="n">
        <v>560</v>
      </c>
      <c r="D464" s="0" t="s">
        <v>1146</v>
      </c>
      <c r="E464" s="371" t="n">
        <v>63441.67</v>
      </c>
      <c r="F464" s="372" t="str">
        <f aca="false">TEXT(A464,"000")&amp;" "&amp;TEXT(C464,"0000")</f>
        <v>029 0560</v>
      </c>
      <c r="G464" s="373" t="n">
        <f aca="false">E464</f>
        <v>63441.67</v>
      </c>
    </row>
    <row r="465" customFormat="false" ht="11.25" hidden="false" customHeight="true" outlineLevel="0" collapsed="false">
      <c r="A465" s="0" t="n">
        <v>29</v>
      </c>
      <c r="B465" s="0" t="s">
        <v>184</v>
      </c>
      <c r="C465" s="0" t="n">
        <v>570</v>
      </c>
      <c r="D465" s="0" t="s">
        <v>1147</v>
      </c>
      <c r="E465" s="371" t="n">
        <v>68708.27</v>
      </c>
      <c r="F465" s="372" t="str">
        <f aca="false">TEXT(A465,"000")&amp;" "&amp;TEXT(C465,"0000")</f>
        <v>029 0570</v>
      </c>
      <c r="G465" s="373" t="n">
        <f aca="false">E465</f>
        <v>68708.27</v>
      </c>
    </row>
    <row r="466" customFormat="false" ht="11.25" hidden="false" customHeight="true" outlineLevel="0" collapsed="false">
      <c r="A466" s="0" t="n">
        <v>29</v>
      </c>
      <c r="B466" s="0" t="s">
        <v>184</v>
      </c>
      <c r="C466" s="0" t="n">
        <v>580</v>
      </c>
      <c r="D466" s="0" t="s">
        <v>1148</v>
      </c>
      <c r="E466" s="371" t="n">
        <v>65839.61</v>
      </c>
      <c r="F466" s="372" t="str">
        <f aca="false">TEXT(A466,"000")&amp;" "&amp;TEXT(C466,"0000")</f>
        <v>029 0580</v>
      </c>
      <c r="G466" s="373" t="n">
        <f aca="false">E466</f>
        <v>65839.61</v>
      </c>
    </row>
    <row r="467" customFormat="false" ht="11.25" hidden="false" customHeight="true" outlineLevel="0" collapsed="false">
      <c r="A467" s="0" t="n">
        <v>29</v>
      </c>
      <c r="B467" s="0" t="s">
        <v>184</v>
      </c>
      <c r="C467" s="0" t="n">
        <v>590</v>
      </c>
      <c r="D467" s="0" t="s">
        <v>1149</v>
      </c>
      <c r="E467" s="371" t="n">
        <v>66032.97</v>
      </c>
      <c r="F467" s="372" t="str">
        <f aca="false">TEXT(A467,"000")&amp;" "&amp;TEXT(C467,"0000")</f>
        <v>029 0590</v>
      </c>
      <c r="G467" s="373" t="n">
        <f aca="false">E467</f>
        <v>66032.97</v>
      </c>
    </row>
    <row r="468" customFormat="false" ht="11.25" hidden="false" customHeight="true" outlineLevel="0" collapsed="false">
      <c r="A468" s="0" t="n">
        <v>29</v>
      </c>
      <c r="B468" s="0" t="s">
        <v>184</v>
      </c>
      <c r="C468" s="0" t="n">
        <v>620</v>
      </c>
      <c r="D468" s="0" t="s">
        <v>1150</v>
      </c>
      <c r="E468" s="371" t="n">
        <v>74066.3</v>
      </c>
      <c r="F468" s="372" t="str">
        <f aca="false">TEXT(A468,"000")&amp;" "&amp;TEXT(C468,"0000")</f>
        <v>029 0620</v>
      </c>
      <c r="G468" s="373" t="n">
        <f aca="false">E468</f>
        <v>74066.3</v>
      </c>
    </row>
    <row r="469" customFormat="false" ht="11.25" hidden="false" customHeight="true" outlineLevel="0" collapsed="false">
      <c r="A469" s="0" t="n">
        <v>29</v>
      </c>
      <c r="B469" s="0" t="s">
        <v>184</v>
      </c>
      <c r="C469" s="0" t="n">
        <v>630</v>
      </c>
      <c r="D469" s="0" t="s">
        <v>1151</v>
      </c>
      <c r="E469" s="371" t="n">
        <v>66809.54</v>
      </c>
      <c r="F469" s="372" t="str">
        <f aca="false">TEXT(A469,"000")&amp;" "&amp;TEXT(C469,"0000")</f>
        <v>029 0630</v>
      </c>
      <c r="G469" s="373" t="n">
        <f aca="false">E469</f>
        <v>66809.54</v>
      </c>
    </row>
    <row r="470" customFormat="false" ht="11.25" hidden="false" customHeight="true" outlineLevel="0" collapsed="false">
      <c r="A470" s="0" t="n">
        <v>29</v>
      </c>
      <c r="B470" s="0" t="s">
        <v>184</v>
      </c>
      <c r="C470" s="0" t="n">
        <v>650</v>
      </c>
      <c r="D470" s="0" t="s">
        <v>1152</v>
      </c>
      <c r="E470" s="371" t="n">
        <v>66858.43</v>
      </c>
      <c r="F470" s="372" t="str">
        <f aca="false">TEXT(A470,"000")&amp;" "&amp;TEXT(C470,"0000")</f>
        <v>029 0650</v>
      </c>
      <c r="G470" s="373" t="n">
        <f aca="false">E470</f>
        <v>66858.43</v>
      </c>
    </row>
    <row r="471" customFormat="false" ht="11.25" hidden="false" customHeight="true" outlineLevel="0" collapsed="false">
      <c r="A471" s="0" t="n">
        <v>29</v>
      </c>
      <c r="B471" s="0" t="s">
        <v>184</v>
      </c>
      <c r="C471" s="0" t="n">
        <v>660</v>
      </c>
      <c r="D471" s="0" t="s">
        <v>1153</v>
      </c>
      <c r="E471" s="371" t="n">
        <v>71131.33</v>
      </c>
      <c r="F471" s="372" t="str">
        <f aca="false">TEXT(A471,"000")&amp;" "&amp;TEXT(C471,"0000")</f>
        <v>029 0660</v>
      </c>
      <c r="G471" s="373" t="n">
        <f aca="false">E471</f>
        <v>71131.33</v>
      </c>
    </row>
    <row r="472" customFormat="false" ht="11.25" hidden="false" customHeight="true" outlineLevel="0" collapsed="false">
      <c r="A472" s="0" t="n">
        <v>29</v>
      </c>
      <c r="B472" s="0" t="s">
        <v>184</v>
      </c>
      <c r="C472" s="0" t="n">
        <v>673</v>
      </c>
      <c r="D472" s="0" t="s">
        <v>1154</v>
      </c>
      <c r="E472" s="371" t="n">
        <v>65852.89</v>
      </c>
      <c r="F472" s="372" t="str">
        <f aca="false">TEXT(A472,"000")&amp;" "&amp;TEXT(C472,"0000")</f>
        <v>029 0673</v>
      </c>
      <c r="G472" s="373" t="n">
        <f aca="false">E472</f>
        <v>65852.89</v>
      </c>
    </row>
    <row r="473" customFormat="false" ht="11.25" hidden="false" customHeight="true" outlineLevel="0" collapsed="false">
      <c r="A473" s="0" t="n">
        <v>29</v>
      </c>
      <c r="B473" s="0" t="s">
        <v>184</v>
      </c>
      <c r="C473" s="0" t="n">
        <v>680</v>
      </c>
      <c r="D473" s="0" t="s">
        <v>1155</v>
      </c>
      <c r="E473" s="371" t="n">
        <v>65024.28</v>
      </c>
      <c r="F473" s="372" t="str">
        <f aca="false">TEXT(A473,"000")&amp;" "&amp;TEXT(C473,"0000")</f>
        <v>029 0680</v>
      </c>
      <c r="G473" s="373" t="n">
        <f aca="false">E473</f>
        <v>65024.28</v>
      </c>
    </row>
    <row r="474" customFormat="false" ht="11.25" hidden="false" customHeight="true" outlineLevel="0" collapsed="false">
      <c r="A474" s="0" t="n">
        <v>29</v>
      </c>
      <c r="B474" s="0" t="s">
        <v>184</v>
      </c>
      <c r="C474" s="0" t="n">
        <v>690</v>
      </c>
      <c r="D474" s="0" t="s">
        <v>1156</v>
      </c>
      <c r="E474" s="371" t="n">
        <v>68572.54</v>
      </c>
      <c r="F474" s="372" t="str">
        <f aca="false">TEXT(A474,"000")&amp;" "&amp;TEXT(C474,"0000")</f>
        <v>029 0690</v>
      </c>
      <c r="G474" s="373" t="n">
        <f aca="false">E474</f>
        <v>68572.54</v>
      </c>
    </row>
    <row r="475" customFormat="false" ht="11.25" hidden="false" customHeight="true" outlineLevel="0" collapsed="false">
      <c r="A475" s="0" t="n">
        <v>29</v>
      </c>
      <c r="B475" s="0" t="s">
        <v>184</v>
      </c>
      <c r="C475" s="0" t="n">
        <v>70</v>
      </c>
      <c r="D475" s="0" t="s">
        <v>1157</v>
      </c>
      <c r="E475" s="371" t="n">
        <v>63608.43</v>
      </c>
      <c r="F475" s="372" t="str">
        <f aca="false">TEXT(A475,"000")&amp;" "&amp;TEXT(C475,"0000")</f>
        <v>029 0070</v>
      </c>
      <c r="G475" s="373" t="n">
        <f aca="false">E475</f>
        <v>63608.43</v>
      </c>
    </row>
    <row r="476" customFormat="false" ht="11.25" hidden="false" customHeight="true" outlineLevel="0" collapsed="false">
      <c r="A476" s="0" t="n">
        <v>29</v>
      </c>
      <c r="B476" s="0" t="s">
        <v>184</v>
      </c>
      <c r="C476" s="0" t="n">
        <v>700</v>
      </c>
      <c r="D476" s="0" t="s">
        <v>1158</v>
      </c>
      <c r="E476" s="371" t="n">
        <v>68903.12</v>
      </c>
      <c r="F476" s="372" t="str">
        <f aca="false">TEXT(A476,"000")&amp;" "&amp;TEXT(C476,"0000")</f>
        <v>029 0700</v>
      </c>
      <c r="G476" s="373" t="n">
        <f aca="false">E476</f>
        <v>68903.12</v>
      </c>
    </row>
    <row r="477" customFormat="false" ht="11.25" hidden="false" customHeight="true" outlineLevel="0" collapsed="false">
      <c r="A477" s="0" t="n">
        <v>29</v>
      </c>
      <c r="B477" s="0" t="s">
        <v>184</v>
      </c>
      <c r="C477" s="0" t="n">
        <v>710</v>
      </c>
      <c r="D477" s="0" t="s">
        <v>1159</v>
      </c>
      <c r="E477" s="371" t="n">
        <v>66020.94</v>
      </c>
      <c r="F477" s="372" t="str">
        <f aca="false">TEXT(A477,"000")&amp;" "&amp;TEXT(C477,"0000")</f>
        <v>029 0710</v>
      </c>
      <c r="G477" s="373" t="n">
        <f aca="false">E477</f>
        <v>66020.94</v>
      </c>
    </row>
    <row r="478" customFormat="false" ht="11.25" hidden="false" customHeight="true" outlineLevel="0" collapsed="false">
      <c r="A478" s="0" t="n">
        <v>29</v>
      </c>
      <c r="B478" s="0" t="s">
        <v>184</v>
      </c>
      <c r="C478" s="0" t="n">
        <v>720</v>
      </c>
      <c r="D478" s="0" t="s">
        <v>1160</v>
      </c>
      <c r="E478" s="371" t="n">
        <v>64908.78</v>
      </c>
      <c r="F478" s="372" t="str">
        <f aca="false">TEXT(A478,"000")&amp;" "&amp;TEXT(C478,"0000")</f>
        <v>029 0720</v>
      </c>
      <c r="G478" s="373" t="n">
        <f aca="false">E478</f>
        <v>64908.78</v>
      </c>
    </row>
    <row r="479" customFormat="false" ht="11.25" hidden="false" customHeight="true" outlineLevel="0" collapsed="false">
      <c r="A479" s="0" t="n">
        <v>29</v>
      </c>
      <c r="B479" s="0" t="s">
        <v>184</v>
      </c>
      <c r="C479" s="0" t="n">
        <v>730</v>
      </c>
      <c r="D479" s="0" t="s">
        <v>1161</v>
      </c>
      <c r="E479" s="371" t="n">
        <v>66820.7</v>
      </c>
      <c r="F479" s="372" t="str">
        <f aca="false">TEXT(A479,"000")&amp;" "&amp;TEXT(C479,"0000")</f>
        <v>029 0730</v>
      </c>
      <c r="G479" s="373" t="n">
        <f aca="false">E479</f>
        <v>66820.7</v>
      </c>
    </row>
    <row r="480" customFormat="false" ht="11.25" hidden="false" customHeight="true" outlineLevel="0" collapsed="false">
      <c r="A480" s="0" t="n">
        <v>29</v>
      </c>
      <c r="B480" s="0" t="s">
        <v>184</v>
      </c>
      <c r="C480" s="0" t="n">
        <v>740</v>
      </c>
      <c r="D480" s="0" t="s">
        <v>1162</v>
      </c>
      <c r="E480" s="371" t="n">
        <v>67240.04</v>
      </c>
      <c r="F480" s="372" t="str">
        <f aca="false">TEXT(A480,"000")&amp;" "&amp;TEXT(C480,"0000")</f>
        <v>029 0740</v>
      </c>
      <c r="G480" s="373" t="n">
        <f aca="false">E480</f>
        <v>67240.04</v>
      </c>
    </row>
    <row r="481" customFormat="false" ht="11.25" hidden="false" customHeight="true" outlineLevel="0" collapsed="false">
      <c r="A481" s="0" t="n">
        <v>29</v>
      </c>
      <c r="B481" s="0" t="s">
        <v>184</v>
      </c>
      <c r="C481" s="0" t="n">
        <v>750</v>
      </c>
      <c r="D481" s="0" t="s">
        <v>1163</v>
      </c>
      <c r="E481" s="371" t="n">
        <v>62114.13</v>
      </c>
      <c r="F481" s="372" t="str">
        <f aca="false">TEXT(A481,"000")&amp;" "&amp;TEXT(C481,"0000")</f>
        <v>029 0750</v>
      </c>
      <c r="G481" s="373" t="n">
        <f aca="false">E481</f>
        <v>62114.13</v>
      </c>
    </row>
    <row r="482" customFormat="false" ht="11.25" hidden="false" customHeight="true" outlineLevel="0" collapsed="false">
      <c r="A482" s="0" t="n">
        <v>29</v>
      </c>
      <c r="B482" s="0" t="s">
        <v>184</v>
      </c>
      <c r="C482" s="0" t="n">
        <v>770</v>
      </c>
      <c r="D482" s="0" t="s">
        <v>1164</v>
      </c>
      <c r="E482" s="371" t="n">
        <v>64967.37</v>
      </c>
      <c r="F482" s="372" t="str">
        <f aca="false">TEXT(A482,"000")&amp;" "&amp;TEXT(C482,"0000")</f>
        <v>029 0770</v>
      </c>
      <c r="G482" s="373" t="n">
        <f aca="false">E482</f>
        <v>64967.37</v>
      </c>
    </row>
    <row r="483" customFormat="false" ht="11.25" hidden="false" customHeight="true" outlineLevel="0" collapsed="false">
      <c r="A483" s="0" t="n">
        <v>29</v>
      </c>
      <c r="B483" s="0" t="s">
        <v>184</v>
      </c>
      <c r="C483" s="0" t="n">
        <v>790</v>
      </c>
      <c r="D483" s="0" t="s">
        <v>1165</v>
      </c>
      <c r="E483" s="371" t="n">
        <v>70170.7</v>
      </c>
      <c r="F483" s="372" t="str">
        <f aca="false">TEXT(A483,"000")&amp;" "&amp;TEXT(C483,"0000")</f>
        <v>029 0790</v>
      </c>
      <c r="G483" s="373" t="n">
        <f aca="false">E483</f>
        <v>70170.7</v>
      </c>
    </row>
    <row r="484" customFormat="false" ht="11.25" hidden="false" customHeight="true" outlineLevel="0" collapsed="false">
      <c r="A484" s="0" t="n">
        <v>29</v>
      </c>
      <c r="B484" s="0" t="s">
        <v>184</v>
      </c>
      <c r="C484" s="0" t="n">
        <v>80</v>
      </c>
      <c r="D484" s="0" t="s">
        <v>1166</v>
      </c>
      <c r="E484" s="371" t="n">
        <v>59214</v>
      </c>
      <c r="F484" s="372" t="str">
        <f aca="false">TEXT(A484,"000")&amp;" "&amp;TEXT(C484,"0000")</f>
        <v>029 0080</v>
      </c>
      <c r="G484" s="373" t="n">
        <f aca="false">E484</f>
        <v>59214</v>
      </c>
    </row>
    <row r="485" customFormat="false" ht="11.25" hidden="false" customHeight="true" outlineLevel="0" collapsed="false">
      <c r="A485" s="0" t="n">
        <v>29</v>
      </c>
      <c r="B485" s="0" t="s">
        <v>184</v>
      </c>
      <c r="C485" s="0" t="n">
        <v>800</v>
      </c>
      <c r="D485" s="0" t="s">
        <v>1167</v>
      </c>
      <c r="E485" s="371" t="n">
        <v>64810.7</v>
      </c>
      <c r="F485" s="372" t="str">
        <f aca="false">TEXT(A485,"000")&amp;" "&amp;TEXT(C485,"0000")</f>
        <v>029 0800</v>
      </c>
      <c r="G485" s="373" t="n">
        <f aca="false">E485</f>
        <v>64810.7</v>
      </c>
    </row>
    <row r="486" customFormat="false" ht="11.25" hidden="false" customHeight="true" outlineLevel="0" collapsed="false">
      <c r="A486" s="0" t="n">
        <v>29</v>
      </c>
      <c r="B486" s="0" t="s">
        <v>184</v>
      </c>
      <c r="C486" s="0" t="n">
        <v>820</v>
      </c>
      <c r="D486" s="0" t="s">
        <v>1168</v>
      </c>
      <c r="E486" s="371" t="n">
        <v>70694.44</v>
      </c>
      <c r="F486" s="372" t="str">
        <f aca="false">TEXT(A486,"000")&amp;" "&amp;TEXT(C486,"0000")</f>
        <v>029 0820</v>
      </c>
      <c r="G486" s="373" t="n">
        <f aca="false">E486</f>
        <v>70694.44</v>
      </c>
    </row>
    <row r="487" customFormat="false" ht="11.25" hidden="false" customHeight="true" outlineLevel="0" collapsed="false">
      <c r="A487" s="0" t="n">
        <v>29</v>
      </c>
      <c r="B487" s="0" t="s">
        <v>184</v>
      </c>
      <c r="C487" s="0" t="n">
        <v>830</v>
      </c>
      <c r="D487" s="0" t="s">
        <v>1169</v>
      </c>
      <c r="E487" s="371" t="n">
        <v>64336.1</v>
      </c>
      <c r="F487" s="372" t="str">
        <f aca="false">TEXT(A487,"000")&amp;" "&amp;TEXT(C487,"0000")</f>
        <v>029 0830</v>
      </c>
      <c r="G487" s="373" t="n">
        <f aca="false">E487</f>
        <v>64336.1</v>
      </c>
    </row>
    <row r="488" customFormat="false" ht="11.25" hidden="false" customHeight="true" outlineLevel="0" collapsed="false">
      <c r="A488" s="0" t="n">
        <v>29</v>
      </c>
      <c r="B488" s="0" t="s">
        <v>184</v>
      </c>
      <c r="C488" s="0" t="n">
        <v>850</v>
      </c>
      <c r="D488" s="0" t="s">
        <v>1170</v>
      </c>
      <c r="E488" s="371" t="n">
        <v>66918.95</v>
      </c>
      <c r="F488" s="372" t="str">
        <f aca="false">TEXT(A488,"000")&amp;" "&amp;TEXT(C488,"0000")</f>
        <v>029 0850</v>
      </c>
      <c r="G488" s="373" t="n">
        <f aca="false">E488</f>
        <v>66918.95</v>
      </c>
    </row>
    <row r="489" customFormat="false" ht="11.25" hidden="false" customHeight="true" outlineLevel="0" collapsed="false">
      <c r="A489" s="0" t="n">
        <v>29</v>
      </c>
      <c r="B489" s="0" t="s">
        <v>184</v>
      </c>
      <c r="C489" s="0" t="n">
        <v>870</v>
      </c>
      <c r="D489" s="0" t="s">
        <v>922</v>
      </c>
      <c r="E489" s="371" t="n">
        <v>67690.83</v>
      </c>
      <c r="F489" s="372" t="str">
        <f aca="false">TEXT(A489,"000")&amp;" "&amp;TEXT(C489,"0000")</f>
        <v>029 0870</v>
      </c>
      <c r="G489" s="373" t="n">
        <f aca="false">E489</f>
        <v>67690.83</v>
      </c>
    </row>
    <row r="490" customFormat="false" ht="11.25" hidden="false" customHeight="true" outlineLevel="0" collapsed="false">
      <c r="A490" s="0" t="n">
        <v>29</v>
      </c>
      <c r="B490" s="0" t="s">
        <v>184</v>
      </c>
      <c r="C490" s="0" t="n">
        <v>890</v>
      </c>
      <c r="D490" s="0" t="s">
        <v>1171</v>
      </c>
      <c r="E490" s="371" t="n">
        <v>65315.8</v>
      </c>
      <c r="F490" s="372" t="str">
        <f aca="false">TEXT(A490,"000")&amp;" "&amp;TEXT(C490,"0000")</f>
        <v>029 0890</v>
      </c>
      <c r="G490" s="373" t="n">
        <f aca="false">E490</f>
        <v>65315.8</v>
      </c>
    </row>
    <row r="491" customFormat="false" ht="11.25" hidden="false" customHeight="true" outlineLevel="0" collapsed="false">
      <c r="A491" s="0" t="n">
        <v>29</v>
      </c>
      <c r="B491" s="0" t="s">
        <v>184</v>
      </c>
      <c r="C491" s="0" t="n">
        <v>90</v>
      </c>
      <c r="D491" s="0" t="s">
        <v>1172</v>
      </c>
      <c r="E491" s="371" t="n">
        <v>72030.11</v>
      </c>
      <c r="F491" s="372" t="str">
        <f aca="false">TEXT(A491,"000")&amp;" "&amp;TEXT(C491,"0000")</f>
        <v>029 0090</v>
      </c>
      <c r="G491" s="373" t="n">
        <f aca="false">E491</f>
        <v>72030.11</v>
      </c>
    </row>
    <row r="492" customFormat="false" ht="11.25" hidden="false" customHeight="true" outlineLevel="0" collapsed="false">
      <c r="A492" s="0" t="n">
        <v>29</v>
      </c>
      <c r="B492" s="0" t="s">
        <v>184</v>
      </c>
      <c r="C492" s="0" t="n">
        <v>900</v>
      </c>
      <c r="D492" s="0" t="s">
        <v>1173</v>
      </c>
      <c r="E492" s="371" t="n">
        <v>67811.2</v>
      </c>
      <c r="F492" s="372" t="str">
        <f aca="false">TEXT(A492,"000")&amp;" "&amp;TEXT(C492,"0000")</f>
        <v>029 0900</v>
      </c>
      <c r="G492" s="373" t="n">
        <f aca="false">E492</f>
        <v>67811.2</v>
      </c>
    </row>
    <row r="493" customFormat="false" ht="11.25" hidden="false" customHeight="true" outlineLevel="0" collapsed="false">
      <c r="A493" s="0" t="n">
        <v>29</v>
      </c>
      <c r="B493" s="0" t="s">
        <v>184</v>
      </c>
      <c r="C493" s="0" t="n">
        <v>930</v>
      </c>
      <c r="D493" s="0" t="s">
        <v>1174</v>
      </c>
      <c r="E493" s="371" t="n">
        <v>74488.57</v>
      </c>
      <c r="F493" s="372" t="str">
        <f aca="false">TEXT(A493,"000")&amp;" "&amp;TEXT(C493,"0000")</f>
        <v>029 0930</v>
      </c>
      <c r="G493" s="373" t="n">
        <f aca="false">E493</f>
        <v>74488.57</v>
      </c>
    </row>
    <row r="494" customFormat="false" ht="11.25" hidden="false" customHeight="true" outlineLevel="0" collapsed="false">
      <c r="A494" s="0" t="n">
        <v>29</v>
      </c>
      <c r="B494" s="0" t="s">
        <v>184</v>
      </c>
      <c r="C494" s="0" t="n">
        <v>940</v>
      </c>
      <c r="D494" s="0" t="s">
        <v>1175</v>
      </c>
      <c r="E494" s="371" t="n">
        <v>65908.57</v>
      </c>
      <c r="F494" s="372" t="str">
        <f aca="false">TEXT(A494,"000")&amp;" "&amp;TEXT(C494,"0000")</f>
        <v>029 0940</v>
      </c>
      <c r="G494" s="373" t="n">
        <f aca="false">E494</f>
        <v>65908.57</v>
      </c>
    </row>
    <row r="495" customFormat="false" ht="11.25" hidden="false" customHeight="true" outlineLevel="0" collapsed="false">
      <c r="A495" s="0" t="n">
        <v>29</v>
      </c>
      <c r="B495" s="0" t="s">
        <v>184</v>
      </c>
      <c r="C495" s="0" t="n">
        <v>950</v>
      </c>
      <c r="D495" s="0" t="s">
        <v>1176</v>
      </c>
      <c r="E495" s="371" t="n">
        <v>63940.62</v>
      </c>
      <c r="F495" s="372" t="str">
        <f aca="false">TEXT(A495,"000")&amp;" "&amp;TEXT(C495,"0000")</f>
        <v>029 0950</v>
      </c>
      <c r="G495" s="373" t="n">
        <f aca="false">E495</f>
        <v>63940.62</v>
      </c>
    </row>
    <row r="496" customFormat="false" ht="11.25" hidden="false" customHeight="true" outlineLevel="0" collapsed="false">
      <c r="A496" s="0" t="n">
        <v>29</v>
      </c>
      <c r="B496" s="0" t="s">
        <v>184</v>
      </c>
      <c r="C496" s="0" t="n">
        <v>960</v>
      </c>
      <c r="D496" s="0" t="s">
        <v>1177</v>
      </c>
      <c r="E496" s="371" t="n">
        <v>66938.07</v>
      </c>
      <c r="F496" s="372" t="str">
        <f aca="false">TEXT(A496,"000")&amp;" "&amp;TEXT(C496,"0000")</f>
        <v>029 0960</v>
      </c>
      <c r="G496" s="373" t="n">
        <f aca="false">E496</f>
        <v>66938.07</v>
      </c>
    </row>
    <row r="497" customFormat="false" ht="11.25" hidden="false" customHeight="true" outlineLevel="0" collapsed="false">
      <c r="A497" s="0" t="n">
        <v>29</v>
      </c>
      <c r="B497" s="0" t="s">
        <v>184</v>
      </c>
      <c r="C497" s="0" t="n">
        <v>970</v>
      </c>
      <c r="D497" s="0" t="s">
        <v>1178</v>
      </c>
      <c r="E497" s="371" t="n">
        <v>63652.99</v>
      </c>
      <c r="F497" s="372" t="str">
        <f aca="false">TEXT(A497,"000")&amp;" "&amp;TEXT(C497,"0000")</f>
        <v>029 0970</v>
      </c>
      <c r="G497" s="373" t="n">
        <f aca="false">E497</f>
        <v>63652.99</v>
      </c>
    </row>
    <row r="498" customFormat="false" ht="11.25" hidden="false" customHeight="true" outlineLevel="0" collapsed="false">
      <c r="A498" s="0" t="n">
        <v>29</v>
      </c>
      <c r="B498" s="0" t="s">
        <v>184</v>
      </c>
      <c r="C498" s="0" t="n">
        <v>980</v>
      </c>
      <c r="D498" s="0" t="s">
        <v>1179</v>
      </c>
      <c r="E498" s="371" t="n">
        <v>67902</v>
      </c>
      <c r="F498" s="372" t="str">
        <f aca="false">TEXT(A498,"000")&amp;" "&amp;TEXT(C498,"0000")</f>
        <v>029 0980</v>
      </c>
      <c r="G498" s="373" t="n">
        <f aca="false">E498</f>
        <v>67902</v>
      </c>
    </row>
    <row r="499" customFormat="false" ht="11.25" hidden="false" customHeight="true" outlineLevel="0" collapsed="false">
      <c r="A499" s="0" t="n">
        <v>29</v>
      </c>
      <c r="B499" s="0" t="s">
        <v>184</v>
      </c>
      <c r="C499" s="0" t="n">
        <v>9996</v>
      </c>
      <c r="D499" s="0" t="s">
        <v>1180</v>
      </c>
      <c r="E499" s="371" t="n">
        <v>82767.55</v>
      </c>
      <c r="F499" s="372" t="str">
        <f aca="false">TEXT(A499,"000")&amp;" "&amp;TEXT(C499,"0000")</f>
        <v>029 9996</v>
      </c>
      <c r="G499" s="373" t="n">
        <f aca="false">E499</f>
        <v>82767.55</v>
      </c>
    </row>
    <row r="500" customFormat="false" ht="11.25" hidden="false" customHeight="true" outlineLevel="0" collapsed="false">
      <c r="A500" s="0" t="n">
        <v>30</v>
      </c>
      <c r="B500" s="0" t="s">
        <v>185</v>
      </c>
      <c r="C500" s="0" t="n">
        <v>10</v>
      </c>
      <c r="D500" s="0" t="s">
        <v>1181</v>
      </c>
      <c r="E500" s="371" t="n">
        <v>55885.23</v>
      </c>
      <c r="F500" s="372" t="str">
        <f aca="false">TEXT(A500,"000")&amp;" "&amp;TEXT(C500,"0000")</f>
        <v>030 0010</v>
      </c>
      <c r="G500" s="373" t="n">
        <f aca="false">E500</f>
        <v>55885.23</v>
      </c>
    </row>
    <row r="501" customFormat="false" ht="11.25" hidden="false" customHeight="true" outlineLevel="0" collapsed="false">
      <c r="A501" s="0" t="n">
        <v>30</v>
      </c>
      <c r="B501" s="0" t="s">
        <v>185</v>
      </c>
      <c r="C501" s="0" t="n">
        <v>120</v>
      </c>
      <c r="D501" s="0" t="s">
        <v>1182</v>
      </c>
      <c r="E501" s="371" t="n">
        <v>58331.42</v>
      </c>
      <c r="F501" s="372" t="str">
        <f aca="false">TEXT(A501,"000")&amp;" "&amp;TEXT(C501,"0000")</f>
        <v>030 0120</v>
      </c>
      <c r="G501" s="373" t="n">
        <f aca="false">E501</f>
        <v>58331.42</v>
      </c>
    </row>
    <row r="502" customFormat="false" ht="11.25" hidden="false" customHeight="true" outlineLevel="0" collapsed="false">
      <c r="A502" s="0" t="n">
        <v>30</v>
      </c>
      <c r="B502" s="0" t="s">
        <v>185</v>
      </c>
      <c r="C502" s="0" t="n">
        <v>20</v>
      </c>
      <c r="D502" s="0" t="s">
        <v>1183</v>
      </c>
      <c r="E502" s="371" t="n">
        <v>51811.72</v>
      </c>
      <c r="F502" s="372" t="str">
        <f aca="false">TEXT(A502,"000")&amp;" "&amp;TEXT(C502,"0000")</f>
        <v>030 0020</v>
      </c>
      <c r="G502" s="373" t="n">
        <f aca="false">E502</f>
        <v>51811.72</v>
      </c>
    </row>
    <row r="503" customFormat="false" ht="11.25" hidden="false" customHeight="true" outlineLevel="0" collapsed="false">
      <c r="A503" s="0" t="n">
        <v>30</v>
      </c>
      <c r="B503" s="0" t="s">
        <v>185</v>
      </c>
      <c r="C503" s="0" t="n">
        <v>450</v>
      </c>
      <c r="D503" s="0" t="s">
        <v>1184</v>
      </c>
      <c r="E503" s="371" t="n">
        <v>60563.75</v>
      </c>
      <c r="F503" s="372" t="str">
        <f aca="false">TEXT(A503,"000")&amp;" "&amp;TEXT(C503,"0000")</f>
        <v>030 0450</v>
      </c>
      <c r="G503" s="373" t="n">
        <f aca="false">E503</f>
        <v>60563.75</v>
      </c>
    </row>
    <row r="504" customFormat="false" ht="11.25" hidden="false" customHeight="true" outlineLevel="0" collapsed="false">
      <c r="A504" s="0" t="n">
        <v>30</v>
      </c>
      <c r="B504" s="0" t="s">
        <v>185</v>
      </c>
      <c r="C504" s="0" t="n">
        <v>460</v>
      </c>
      <c r="D504" s="0" t="s">
        <v>1185</v>
      </c>
      <c r="E504" s="371" t="n">
        <v>55514.65</v>
      </c>
      <c r="F504" s="372" t="str">
        <f aca="false">TEXT(A504,"000")&amp;" "&amp;TEXT(C504,"0000")</f>
        <v>030 0460</v>
      </c>
      <c r="G504" s="373" t="n">
        <f aca="false">E504</f>
        <v>55514.65</v>
      </c>
    </row>
    <row r="505" customFormat="false" ht="11.25" hidden="false" customHeight="true" outlineLevel="0" collapsed="false">
      <c r="A505" s="0" t="n">
        <v>30</v>
      </c>
      <c r="B505" s="0" t="s">
        <v>185</v>
      </c>
      <c r="C505" s="0" t="n">
        <v>510</v>
      </c>
      <c r="D505" s="0" t="s">
        <v>1186</v>
      </c>
      <c r="E505" s="371" t="n">
        <v>52017.61</v>
      </c>
      <c r="F505" s="372" t="str">
        <f aca="false">TEXT(A505,"000")&amp;" "&amp;TEXT(C505,"0000")</f>
        <v>030 0510</v>
      </c>
      <c r="G505" s="373" t="n">
        <f aca="false">E505</f>
        <v>52017.61</v>
      </c>
    </row>
    <row r="506" customFormat="false" ht="11.25" hidden="false" customHeight="true" outlineLevel="0" collapsed="false">
      <c r="A506" s="0" t="n">
        <v>30</v>
      </c>
      <c r="B506" s="0" t="s">
        <v>185</v>
      </c>
      <c r="C506" s="0" t="n">
        <v>511</v>
      </c>
      <c r="D506" s="0" t="s">
        <v>1187</v>
      </c>
      <c r="E506" s="371" t="n">
        <v>50740.7</v>
      </c>
      <c r="F506" s="372" t="str">
        <f aca="false">TEXT(A506,"000")&amp;" "&amp;TEXT(C506,"0000")</f>
        <v>030 0511</v>
      </c>
      <c r="G506" s="373" t="n">
        <f aca="false">E506</f>
        <v>50740.7</v>
      </c>
    </row>
    <row r="507" customFormat="false" ht="11.25" hidden="false" customHeight="true" outlineLevel="0" collapsed="false">
      <c r="A507" s="0" t="n">
        <v>30</v>
      </c>
      <c r="B507" s="0" t="s">
        <v>185</v>
      </c>
      <c r="C507" s="0" t="n">
        <v>520</v>
      </c>
      <c r="D507" s="0" t="s">
        <v>1188</v>
      </c>
      <c r="E507" s="371" t="n">
        <v>54253.99</v>
      </c>
      <c r="F507" s="372" t="str">
        <f aca="false">TEXT(A507,"000")&amp;" "&amp;TEXT(C507,"0000")</f>
        <v>030 0520</v>
      </c>
      <c r="G507" s="373" t="n">
        <f aca="false">E507</f>
        <v>54253.99</v>
      </c>
    </row>
    <row r="508" customFormat="false" ht="11.25" hidden="false" customHeight="true" outlineLevel="0" collapsed="false">
      <c r="A508" s="0" t="n">
        <v>30</v>
      </c>
      <c r="B508" s="0" t="s">
        <v>185</v>
      </c>
      <c r="C508" s="0" t="n">
        <v>530</v>
      </c>
      <c r="D508" s="0" t="s">
        <v>1189</v>
      </c>
      <c r="E508" s="371" t="n">
        <v>53603.57</v>
      </c>
      <c r="F508" s="372" t="str">
        <f aca="false">TEXT(A508,"000")&amp;" "&amp;TEXT(C508,"0000")</f>
        <v>030 0530</v>
      </c>
      <c r="G508" s="373" t="n">
        <f aca="false">E508</f>
        <v>53603.57</v>
      </c>
    </row>
    <row r="509" customFormat="false" ht="11.25" hidden="false" customHeight="true" outlineLevel="0" collapsed="false">
      <c r="A509" s="0" t="n">
        <v>30</v>
      </c>
      <c r="B509" s="0" t="s">
        <v>185</v>
      </c>
      <c r="C509" s="0" t="n">
        <v>660</v>
      </c>
      <c r="D509" s="0" t="s">
        <v>1190</v>
      </c>
      <c r="E509" s="371" t="n">
        <v>53733.24</v>
      </c>
      <c r="F509" s="372" t="str">
        <f aca="false">TEXT(A509,"000")&amp;" "&amp;TEXT(C509,"0000")</f>
        <v>030 0660</v>
      </c>
      <c r="G509" s="373" t="n">
        <f aca="false">E509</f>
        <v>53733.24</v>
      </c>
    </row>
    <row r="510" customFormat="false" ht="11.25" hidden="false" customHeight="true" outlineLevel="0" collapsed="false">
      <c r="A510" s="0" t="n">
        <v>30</v>
      </c>
      <c r="B510" s="0" t="s">
        <v>185</v>
      </c>
      <c r="C510" s="0" t="n">
        <v>670</v>
      </c>
      <c r="D510" s="0" t="s">
        <v>1191</v>
      </c>
      <c r="E510" s="371" t="n">
        <v>53627.51</v>
      </c>
      <c r="F510" s="372" t="str">
        <f aca="false">TEXT(A510,"000")&amp;" "&amp;TEXT(C510,"0000")</f>
        <v>030 0670</v>
      </c>
      <c r="G510" s="373" t="n">
        <f aca="false">E510</f>
        <v>53627.51</v>
      </c>
    </row>
    <row r="511" customFormat="false" ht="11.25" hidden="false" customHeight="true" outlineLevel="0" collapsed="false">
      <c r="A511" s="0" t="n">
        <v>30</v>
      </c>
      <c r="B511" s="0" t="s">
        <v>185</v>
      </c>
      <c r="C511" s="0" t="n">
        <v>701</v>
      </c>
      <c r="D511" s="0" t="s">
        <v>1192</v>
      </c>
      <c r="E511" s="371" t="n">
        <v>58065.24</v>
      </c>
      <c r="F511" s="372" t="str">
        <f aca="false">TEXT(A511,"000")&amp;" "&amp;TEXT(C511,"0000")</f>
        <v>030 0701</v>
      </c>
      <c r="G511" s="373" t="n">
        <f aca="false">E511</f>
        <v>58065.24</v>
      </c>
    </row>
    <row r="512" customFormat="false" ht="11.25" hidden="false" customHeight="true" outlineLevel="0" collapsed="false">
      <c r="A512" s="0" t="n">
        <v>30</v>
      </c>
      <c r="B512" s="0" t="s">
        <v>185</v>
      </c>
      <c r="C512" s="0" t="n">
        <v>720</v>
      </c>
      <c r="D512" s="0" t="s">
        <v>1193</v>
      </c>
      <c r="E512" s="371" t="n">
        <v>58420.18</v>
      </c>
      <c r="F512" s="372" t="str">
        <f aca="false">TEXT(A512,"000")&amp;" "&amp;TEXT(C512,"0000")</f>
        <v>030 0720</v>
      </c>
      <c r="G512" s="373" t="n">
        <f aca="false">E512</f>
        <v>58420.18</v>
      </c>
    </row>
    <row r="513" customFormat="false" ht="11.25" hidden="false" customHeight="true" outlineLevel="0" collapsed="false">
      <c r="A513" s="0" t="n">
        <v>30</v>
      </c>
      <c r="B513" s="0" t="s">
        <v>185</v>
      </c>
      <c r="C513" s="0" t="n">
        <v>730</v>
      </c>
      <c r="D513" s="0" t="s">
        <v>1194</v>
      </c>
      <c r="E513" s="371" t="n">
        <v>56736.72</v>
      </c>
      <c r="F513" s="372" t="str">
        <f aca="false">TEXT(A513,"000")&amp;" "&amp;TEXT(C513,"0000")</f>
        <v>030 0730</v>
      </c>
      <c r="G513" s="373" t="n">
        <f aca="false">E513</f>
        <v>56736.72</v>
      </c>
    </row>
    <row r="514" customFormat="false" ht="11.25" hidden="false" customHeight="true" outlineLevel="0" collapsed="false">
      <c r="A514" s="0" t="n">
        <v>30</v>
      </c>
      <c r="B514" s="0" t="s">
        <v>185</v>
      </c>
      <c r="C514" s="0" t="n">
        <v>740</v>
      </c>
      <c r="D514" s="0" t="s">
        <v>1195</v>
      </c>
      <c r="E514" s="371" t="n">
        <v>55852.78</v>
      </c>
      <c r="F514" s="372" t="str">
        <f aca="false">TEXT(A514,"000")&amp;" "&amp;TEXT(C514,"0000")</f>
        <v>030 0740</v>
      </c>
      <c r="G514" s="373" t="n">
        <f aca="false">E514</f>
        <v>55852.78</v>
      </c>
    </row>
    <row r="515" customFormat="false" ht="11.25" hidden="false" customHeight="true" outlineLevel="0" collapsed="false">
      <c r="A515" s="0" t="n">
        <v>30</v>
      </c>
      <c r="B515" s="0" t="s">
        <v>185</v>
      </c>
      <c r="C515" s="0" t="n">
        <v>750</v>
      </c>
      <c r="D515" s="0" t="s">
        <v>1196</v>
      </c>
      <c r="E515" s="371" t="n">
        <v>51911.92</v>
      </c>
      <c r="F515" s="372" t="str">
        <f aca="false">TEXT(A515,"000")&amp;" "&amp;TEXT(C515,"0000")</f>
        <v>030 0750</v>
      </c>
      <c r="G515" s="373" t="n">
        <f aca="false">E515</f>
        <v>51911.92</v>
      </c>
    </row>
    <row r="516" customFormat="false" ht="11.25" hidden="false" customHeight="true" outlineLevel="0" collapsed="false">
      <c r="A516" s="0" t="n">
        <v>30</v>
      </c>
      <c r="B516" s="0" t="s">
        <v>185</v>
      </c>
      <c r="C516" s="0" t="n">
        <v>851</v>
      </c>
      <c r="D516" s="0" t="s">
        <v>806</v>
      </c>
      <c r="E516" s="371" t="n">
        <v>53385.49</v>
      </c>
      <c r="F516" s="372" t="str">
        <f aca="false">TEXT(A516,"000")&amp;" "&amp;TEXT(C516,"0000")</f>
        <v>030 0851</v>
      </c>
      <c r="G516" s="373" t="n">
        <f aca="false">E516</f>
        <v>53385.49</v>
      </c>
    </row>
    <row r="517" customFormat="false" ht="11.25" hidden="false" customHeight="true" outlineLevel="0" collapsed="false">
      <c r="A517" s="0" t="n">
        <v>30</v>
      </c>
      <c r="B517" s="0" t="s">
        <v>185</v>
      </c>
      <c r="C517" s="0" t="n">
        <v>853</v>
      </c>
      <c r="D517" s="0" t="s">
        <v>1197</v>
      </c>
      <c r="E517" s="371" t="n">
        <v>51731.83</v>
      </c>
      <c r="F517" s="372" t="str">
        <f aca="false">TEXT(A517,"000")&amp;" "&amp;TEXT(C517,"0000")</f>
        <v>030 0853</v>
      </c>
      <c r="G517" s="373" t="n">
        <f aca="false">E517</f>
        <v>51731.83</v>
      </c>
    </row>
    <row r="518" customFormat="false" ht="11.25" hidden="false" customHeight="true" outlineLevel="0" collapsed="false">
      <c r="A518" s="0" t="n">
        <v>30</v>
      </c>
      <c r="B518" s="0" t="s">
        <v>185</v>
      </c>
      <c r="C518" s="0" t="n">
        <v>854</v>
      </c>
      <c r="D518" s="0" t="s">
        <v>1198</v>
      </c>
      <c r="E518" s="371" t="n">
        <v>50327.21</v>
      </c>
      <c r="F518" s="372" t="str">
        <f aca="false">TEXT(A518,"000")&amp;" "&amp;TEXT(C518,"0000")</f>
        <v>030 0854</v>
      </c>
      <c r="G518" s="373" t="n">
        <f aca="false">E518</f>
        <v>50327.21</v>
      </c>
    </row>
    <row r="519" customFormat="false" ht="11.25" hidden="false" customHeight="true" outlineLevel="0" collapsed="false">
      <c r="A519" s="0" t="n">
        <v>31</v>
      </c>
      <c r="B519" s="0" t="s">
        <v>186</v>
      </c>
      <c r="C519" s="0" t="n">
        <v>360</v>
      </c>
      <c r="D519" s="0" t="s">
        <v>1199</v>
      </c>
      <c r="E519" s="371" t="n">
        <v>44472</v>
      </c>
      <c r="F519" s="372" t="str">
        <f aca="false">TEXT(A519,"000")&amp;" "&amp;TEXT(C519,"0000")</f>
        <v>031 0360</v>
      </c>
      <c r="G519" s="373" t="n">
        <f aca="false">E519</f>
        <v>44472</v>
      </c>
    </row>
    <row r="520" customFormat="false" ht="11.25" hidden="false" customHeight="true" outlineLevel="0" collapsed="false">
      <c r="A520" s="0" t="n">
        <v>31</v>
      </c>
      <c r="B520" s="0" t="s">
        <v>186</v>
      </c>
      <c r="C520" s="0" t="n">
        <v>500</v>
      </c>
      <c r="D520" s="0" t="s">
        <v>1200</v>
      </c>
      <c r="E520" s="371" t="n">
        <v>41713</v>
      </c>
      <c r="F520" s="372" t="str">
        <f aca="false">TEXT(A520,"000")&amp;" "&amp;TEXT(C520,"0000")</f>
        <v>031 0500</v>
      </c>
      <c r="G520" s="373" t="n">
        <f aca="false">E520</f>
        <v>41713</v>
      </c>
    </row>
    <row r="521" customFormat="false" ht="11.25" hidden="false" customHeight="true" outlineLevel="0" collapsed="false">
      <c r="A521" s="0" t="n">
        <v>31</v>
      </c>
      <c r="B521" s="0" t="s">
        <v>186</v>
      </c>
      <c r="C521" s="0" t="n">
        <v>650</v>
      </c>
      <c r="D521" s="0" t="s">
        <v>1201</v>
      </c>
      <c r="E521" s="371" t="n">
        <v>41377</v>
      </c>
      <c r="F521" s="372" t="str">
        <f aca="false">TEXT(A521,"000")&amp;" "&amp;TEXT(C521,"0000")</f>
        <v>031 0650</v>
      </c>
      <c r="G521" s="373" t="n">
        <f aca="false">E521</f>
        <v>41377</v>
      </c>
    </row>
    <row r="522" customFormat="false" ht="11.25" hidden="false" customHeight="true" outlineLevel="0" collapsed="false">
      <c r="A522" s="0" t="n">
        <v>31</v>
      </c>
      <c r="B522" s="0" t="s">
        <v>186</v>
      </c>
      <c r="C522" s="0" t="n">
        <v>660</v>
      </c>
      <c r="D522" s="0" t="s">
        <v>1202</v>
      </c>
      <c r="E522" s="371" t="n">
        <v>43229</v>
      </c>
      <c r="F522" s="372" t="str">
        <f aca="false">TEXT(A522,"000")&amp;" "&amp;TEXT(C522,"0000")</f>
        <v>031 0660</v>
      </c>
      <c r="G522" s="373" t="n">
        <f aca="false">E522</f>
        <v>43229</v>
      </c>
    </row>
    <row r="523" customFormat="false" ht="11.25" hidden="false" customHeight="true" outlineLevel="0" collapsed="false">
      <c r="A523" s="0" t="n">
        <v>31</v>
      </c>
      <c r="B523" s="0" t="s">
        <v>186</v>
      </c>
      <c r="C523" s="0" t="n">
        <v>90</v>
      </c>
      <c r="D523" s="0" t="s">
        <v>1203</v>
      </c>
      <c r="E523" s="371" t="n">
        <v>43687</v>
      </c>
      <c r="F523" s="372" t="str">
        <f aca="false">TEXT(A523,"000")&amp;" "&amp;TEXT(C523,"0000")</f>
        <v>031 0090</v>
      </c>
      <c r="G523" s="373" t="n">
        <f aca="false">E523</f>
        <v>43687</v>
      </c>
    </row>
    <row r="524" customFormat="false" ht="11.25" hidden="false" customHeight="true" outlineLevel="0" collapsed="false">
      <c r="A524" s="0" t="n">
        <v>32</v>
      </c>
      <c r="B524" s="0" t="s">
        <v>187</v>
      </c>
      <c r="C524" s="0" t="n">
        <v>260</v>
      </c>
      <c r="D524" s="0" t="s">
        <v>1204</v>
      </c>
      <c r="E524" s="371" t="n">
        <v>55506.65</v>
      </c>
      <c r="F524" s="372" t="str">
        <f aca="false">TEXT(A524,"000")&amp;" "&amp;TEXT(C524,"0000")</f>
        <v>032 0260</v>
      </c>
      <c r="G524" s="373" t="n">
        <f aca="false">E524</f>
        <v>55506.65</v>
      </c>
    </row>
    <row r="525" customFormat="false" ht="11.25" hidden="false" customHeight="true" outlineLevel="0" collapsed="false">
      <c r="A525" s="0" t="n">
        <v>32</v>
      </c>
      <c r="B525" s="0" t="s">
        <v>187</v>
      </c>
      <c r="C525" s="0" t="n">
        <v>300</v>
      </c>
      <c r="D525" s="0" t="s">
        <v>1205</v>
      </c>
      <c r="E525" s="371" t="n">
        <v>53721.47</v>
      </c>
      <c r="F525" s="372" t="str">
        <f aca="false">TEXT(A525,"000")&amp;" "&amp;TEXT(C525,"0000")</f>
        <v>032 0300</v>
      </c>
      <c r="G525" s="373" t="n">
        <f aca="false">E525</f>
        <v>53721.47</v>
      </c>
    </row>
    <row r="526" customFormat="false" ht="11.25" hidden="false" customHeight="true" outlineLevel="0" collapsed="false">
      <c r="A526" s="0" t="n">
        <v>32</v>
      </c>
      <c r="B526" s="0" t="s">
        <v>187</v>
      </c>
      <c r="C526" s="0" t="n">
        <v>310</v>
      </c>
      <c r="D526" s="0" t="s">
        <v>743</v>
      </c>
      <c r="E526" s="371" t="n">
        <v>47031</v>
      </c>
      <c r="F526" s="372" t="str">
        <f aca="false">TEXT(A526,"000")&amp;" "&amp;TEXT(C526,"0000")</f>
        <v>032 0310</v>
      </c>
      <c r="G526" s="373" t="n">
        <f aca="false">E526</f>
        <v>47031</v>
      </c>
    </row>
    <row r="527" customFormat="false" ht="11.25" hidden="false" customHeight="true" outlineLevel="0" collapsed="false">
      <c r="A527" s="0" t="n">
        <v>32</v>
      </c>
      <c r="B527" s="0" t="s">
        <v>187</v>
      </c>
      <c r="C527" s="0" t="n">
        <v>320</v>
      </c>
      <c r="D527" s="0" t="s">
        <v>1206</v>
      </c>
      <c r="E527" s="371" t="n">
        <v>52032</v>
      </c>
      <c r="F527" s="372" t="str">
        <f aca="false">TEXT(A527,"000")&amp;" "&amp;TEXT(C527,"0000")</f>
        <v>032 0320</v>
      </c>
      <c r="G527" s="373" t="n">
        <f aca="false">E527</f>
        <v>52032</v>
      </c>
    </row>
    <row r="528" customFormat="false" ht="11.25" hidden="false" customHeight="true" outlineLevel="0" collapsed="false">
      <c r="A528" s="0" t="n">
        <v>32</v>
      </c>
      <c r="B528" s="0" t="s">
        <v>187</v>
      </c>
      <c r="C528" s="0" t="n">
        <v>330</v>
      </c>
      <c r="D528" s="0" t="s">
        <v>1207</v>
      </c>
      <c r="E528" s="371" t="n">
        <v>56929</v>
      </c>
      <c r="F528" s="372" t="str">
        <f aca="false">TEXT(A528,"000")&amp;" "&amp;TEXT(C528,"0000")</f>
        <v>032 0330</v>
      </c>
      <c r="G528" s="373" t="n">
        <f aca="false">E528</f>
        <v>56929</v>
      </c>
    </row>
    <row r="529" customFormat="false" ht="11.25" hidden="false" customHeight="true" outlineLevel="0" collapsed="false">
      <c r="A529" s="0" t="n">
        <v>33</v>
      </c>
      <c r="B529" s="0" t="s">
        <v>188</v>
      </c>
      <c r="C529" s="0" t="n">
        <v>10</v>
      </c>
      <c r="D529" s="0" t="s">
        <v>753</v>
      </c>
      <c r="E529" s="371" t="n">
        <v>41349</v>
      </c>
      <c r="F529" s="372" t="str">
        <f aca="false">TEXT(A529,"000")&amp;" "&amp;TEXT(C529,"0000")</f>
        <v>033 0010</v>
      </c>
      <c r="G529" s="373" t="n">
        <f aca="false">E529</f>
        <v>41349</v>
      </c>
    </row>
    <row r="530" customFormat="false" ht="11.25" hidden="false" customHeight="true" outlineLevel="0" collapsed="false">
      <c r="A530" s="0" t="n">
        <v>33</v>
      </c>
      <c r="B530" s="0" t="s">
        <v>188</v>
      </c>
      <c r="C530" s="0" t="n">
        <v>1170</v>
      </c>
      <c r="D530" s="0" t="s">
        <v>1208</v>
      </c>
      <c r="E530" s="371" t="n">
        <v>44421.35</v>
      </c>
      <c r="F530" s="372" t="str">
        <f aca="false">TEXT(A530,"000")&amp;" "&amp;TEXT(C530,"0000")</f>
        <v>033 1170</v>
      </c>
      <c r="G530" s="373" t="n">
        <f aca="false">E530</f>
        <v>44421.35</v>
      </c>
    </row>
    <row r="531" customFormat="false" ht="11.25" hidden="false" customHeight="true" outlineLevel="0" collapsed="false">
      <c r="A531" s="0" t="n">
        <v>33</v>
      </c>
      <c r="B531" s="0" t="s">
        <v>188</v>
      </c>
      <c r="C531" s="0" t="n">
        <v>1311</v>
      </c>
      <c r="D531" s="0" t="s">
        <v>1209</v>
      </c>
      <c r="E531" s="371" t="n">
        <v>46686.81</v>
      </c>
      <c r="F531" s="372" t="str">
        <f aca="false">TEXT(A531,"000")&amp;" "&amp;TEXT(C531,"0000")</f>
        <v>033 1311</v>
      </c>
      <c r="G531" s="373" t="n">
        <f aca="false">E531</f>
        <v>46686.81</v>
      </c>
    </row>
    <row r="532" customFormat="false" ht="11.25" hidden="false" customHeight="true" outlineLevel="0" collapsed="false">
      <c r="A532" s="0" t="n">
        <v>33</v>
      </c>
      <c r="B532" s="0" t="s">
        <v>188</v>
      </c>
      <c r="C532" s="0" t="n">
        <v>1320</v>
      </c>
      <c r="D532" s="0" t="s">
        <v>1210</v>
      </c>
      <c r="E532" s="371" t="n">
        <v>46670.55</v>
      </c>
      <c r="F532" s="372" t="str">
        <f aca="false">TEXT(A532,"000")&amp;" "&amp;TEXT(C532,"0000")</f>
        <v>033 1320</v>
      </c>
      <c r="G532" s="373" t="n">
        <f aca="false">E532</f>
        <v>46670.55</v>
      </c>
    </row>
    <row r="533" customFormat="false" ht="11.25" hidden="false" customHeight="true" outlineLevel="0" collapsed="false">
      <c r="A533" s="0" t="n">
        <v>33</v>
      </c>
      <c r="B533" s="0" t="s">
        <v>188</v>
      </c>
      <c r="C533" s="0" t="n">
        <v>1360</v>
      </c>
      <c r="D533" s="0" t="s">
        <v>1211</v>
      </c>
      <c r="E533" s="371" t="n">
        <v>41321</v>
      </c>
      <c r="F533" s="372" t="str">
        <f aca="false">TEXT(A533,"000")&amp;" "&amp;TEXT(C533,"0000")</f>
        <v>033 1360</v>
      </c>
      <c r="G533" s="373" t="n">
        <f aca="false">E533</f>
        <v>41321</v>
      </c>
    </row>
    <row r="534" customFormat="false" ht="11.25" hidden="false" customHeight="true" outlineLevel="0" collapsed="false">
      <c r="A534" s="0" t="n">
        <v>33</v>
      </c>
      <c r="B534" s="0" t="s">
        <v>188</v>
      </c>
      <c r="C534" s="0" t="n">
        <v>1370</v>
      </c>
      <c r="D534" s="0" t="s">
        <v>1212</v>
      </c>
      <c r="E534" s="371" t="n">
        <v>49662.46</v>
      </c>
      <c r="F534" s="372" t="str">
        <f aca="false">TEXT(A534,"000")&amp;" "&amp;TEXT(C534,"0000")</f>
        <v>033 1370</v>
      </c>
      <c r="G534" s="373" t="n">
        <f aca="false">E534</f>
        <v>49662.46</v>
      </c>
    </row>
    <row r="535" customFormat="false" ht="11.25" hidden="false" customHeight="true" outlineLevel="0" collapsed="false">
      <c r="A535" s="0" t="n">
        <v>33</v>
      </c>
      <c r="B535" s="0" t="s">
        <v>188</v>
      </c>
      <c r="C535" s="0" t="n">
        <v>1380</v>
      </c>
      <c r="D535" s="0" t="s">
        <v>1213</v>
      </c>
      <c r="E535" s="371" t="n">
        <v>43766.02</v>
      </c>
      <c r="F535" s="372" t="str">
        <f aca="false">TEXT(A535,"000")&amp;" "&amp;TEXT(C535,"0000")</f>
        <v>033 1380</v>
      </c>
      <c r="G535" s="373" t="n">
        <f aca="false">E535</f>
        <v>43766.02</v>
      </c>
    </row>
    <row r="536" customFormat="false" ht="11.25" hidden="false" customHeight="true" outlineLevel="0" collapsed="false">
      <c r="A536" s="0" t="n">
        <v>33</v>
      </c>
      <c r="B536" s="0" t="s">
        <v>188</v>
      </c>
      <c r="C536" s="0" t="n">
        <v>1481</v>
      </c>
      <c r="D536" s="0" t="s">
        <v>1214</v>
      </c>
      <c r="E536" s="371" t="n">
        <v>47068</v>
      </c>
      <c r="F536" s="372" t="str">
        <f aca="false">TEXT(A536,"000")&amp;" "&amp;TEXT(C536,"0000")</f>
        <v>033 1481</v>
      </c>
      <c r="G536" s="373" t="n">
        <f aca="false">E536</f>
        <v>47068</v>
      </c>
    </row>
    <row r="537" customFormat="false" ht="11.25" hidden="false" customHeight="true" outlineLevel="0" collapsed="false">
      <c r="A537" s="0" t="n">
        <v>33</v>
      </c>
      <c r="B537" s="0" t="s">
        <v>188</v>
      </c>
      <c r="C537" s="0" t="n">
        <v>20</v>
      </c>
      <c r="D537" s="0" t="s">
        <v>1215</v>
      </c>
      <c r="E537" s="371" t="n">
        <v>45763.6</v>
      </c>
      <c r="F537" s="372" t="str">
        <f aca="false">TEXT(A537,"000")&amp;" "&amp;TEXT(C537,"0000")</f>
        <v>033 0020</v>
      </c>
      <c r="G537" s="373" t="n">
        <f aca="false">E537</f>
        <v>45763.6</v>
      </c>
    </row>
    <row r="538" customFormat="false" ht="11.25" hidden="false" customHeight="true" outlineLevel="0" collapsed="false">
      <c r="A538" s="0" t="n">
        <v>33</v>
      </c>
      <c r="B538" s="0" t="s">
        <v>188</v>
      </c>
      <c r="C538" s="0" t="n">
        <v>31</v>
      </c>
      <c r="D538" s="0" t="s">
        <v>1216</v>
      </c>
      <c r="E538" s="371" t="n">
        <v>46008</v>
      </c>
      <c r="F538" s="372" t="str">
        <f aca="false">TEXT(A538,"000")&amp;" "&amp;TEXT(C538,"0000")</f>
        <v>033 0031</v>
      </c>
      <c r="G538" s="373" t="n">
        <f aca="false">E538</f>
        <v>46008</v>
      </c>
    </row>
    <row r="539" customFormat="false" ht="11.25" hidden="false" customHeight="true" outlineLevel="0" collapsed="false">
      <c r="A539" s="0" t="n">
        <v>33</v>
      </c>
      <c r="B539" s="0" t="s">
        <v>188</v>
      </c>
      <c r="C539" s="0" t="n">
        <v>32</v>
      </c>
      <c r="D539" s="0" t="s">
        <v>1217</v>
      </c>
      <c r="E539" s="371" t="n">
        <v>48198.7</v>
      </c>
      <c r="F539" s="372" t="str">
        <f aca="false">TEXT(A539,"000")&amp;" "&amp;TEXT(C539,"0000")</f>
        <v>033 0032</v>
      </c>
      <c r="G539" s="373" t="n">
        <f aca="false">E539</f>
        <v>48198.7</v>
      </c>
    </row>
    <row r="540" customFormat="false" ht="11.25" hidden="false" customHeight="true" outlineLevel="0" collapsed="false">
      <c r="A540" s="0" t="n">
        <v>33</v>
      </c>
      <c r="B540" s="0" t="s">
        <v>188</v>
      </c>
      <c r="C540" s="0" t="n">
        <v>350</v>
      </c>
      <c r="D540" s="0" t="s">
        <v>1218</v>
      </c>
      <c r="E540" s="371" t="n">
        <v>50336.59</v>
      </c>
      <c r="F540" s="372" t="str">
        <f aca="false">TEXT(A540,"000")&amp;" "&amp;TEXT(C540,"0000")</f>
        <v>033 0350</v>
      </c>
      <c r="G540" s="373" t="n">
        <f aca="false">E540</f>
        <v>50336.59</v>
      </c>
    </row>
    <row r="541" customFormat="false" ht="11.25" hidden="false" customHeight="true" outlineLevel="0" collapsed="false">
      <c r="A541" s="0" t="n">
        <v>33</v>
      </c>
      <c r="B541" s="0" t="s">
        <v>188</v>
      </c>
      <c r="C541" s="0" t="n">
        <v>660</v>
      </c>
      <c r="D541" s="0" t="s">
        <v>1219</v>
      </c>
      <c r="E541" s="371" t="n">
        <v>46220.03</v>
      </c>
      <c r="F541" s="372" t="str">
        <f aca="false">TEXT(A541,"000")&amp;" "&amp;TEXT(C541,"0000")</f>
        <v>033 0660</v>
      </c>
      <c r="G541" s="373" t="n">
        <f aca="false">E541</f>
        <v>46220.03</v>
      </c>
    </row>
    <row r="542" customFormat="false" ht="11.25" hidden="false" customHeight="true" outlineLevel="0" collapsed="false">
      <c r="A542" s="0" t="n">
        <v>33</v>
      </c>
      <c r="B542" s="0" t="s">
        <v>188</v>
      </c>
      <c r="C542" s="0" t="n">
        <v>690</v>
      </c>
      <c r="D542" s="0" t="s">
        <v>1220</v>
      </c>
      <c r="E542" s="371" t="n">
        <v>45441.39</v>
      </c>
      <c r="F542" s="372" t="str">
        <f aca="false">TEXT(A542,"000")&amp;" "&amp;TEXT(C542,"0000")</f>
        <v>033 0690</v>
      </c>
      <c r="G542" s="373" t="n">
        <f aca="false">E542</f>
        <v>45441.39</v>
      </c>
    </row>
    <row r="543" customFormat="false" ht="11.25" hidden="false" customHeight="true" outlineLevel="0" collapsed="false">
      <c r="A543" s="0" t="n">
        <v>33</v>
      </c>
      <c r="B543" s="0" t="s">
        <v>188</v>
      </c>
      <c r="C543" s="0" t="n">
        <v>960</v>
      </c>
      <c r="D543" s="0" t="s">
        <v>1221</v>
      </c>
      <c r="E543" s="371" t="n">
        <v>45848.62</v>
      </c>
      <c r="F543" s="372" t="str">
        <f aca="false">TEXT(A543,"000")&amp;" "&amp;TEXT(C543,"0000")</f>
        <v>033 0960</v>
      </c>
      <c r="G543" s="373" t="n">
        <f aca="false">E543</f>
        <v>45848.62</v>
      </c>
    </row>
    <row r="544" customFormat="false" ht="11.25" hidden="false" customHeight="true" outlineLevel="0" collapsed="false">
      <c r="A544" s="0" t="n">
        <v>33</v>
      </c>
      <c r="B544" s="0" t="s">
        <v>188</v>
      </c>
      <c r="C544" s="0" t="n">
        <v>980</v>
      </c>
      <c r="D544" s="0" t="s">
        <v>1222</v>
      </c>
      <c r="E544" s="371" t="n">
        <v>42120.61</v>
      </c>
      <c r="F544" s="372" t="str">
        <f aca="false">TEXT(A544,"000")&amp;" "&amp;TEXT(C544,"0000")</f>
        <v>033 0980</v>
      </c>
      <c r="G544" s="373" t="n">
        <f aca="false">E544</f>
        <v>42120.61</v>
      </c>
    </row>
    <row r="545" customFormat="false" ht="11.25" hidden="false" customHeight="true" outlineLevel="0" collapsed="false">
      <c r="A545" s="0" t="n">
        <v>34</v>
      </c>
      <c r="B545" s="0" t="s">
        <v>189</v>
      </c>
      <c r="C545" s="0" t="n">
        <v>10</v>
      </c>
      <c r="D545" s="0" t="s">
        <v>1223</v>
      </c>
      <c r="E545" s="371" t="n">
        <v>51863.6</v>
      </c>
      <c r="F545" s="372" t="str">
        <f aca="false">TEXT(A545,"000")&amp;" "&amp;TEXT(C545,"0000")</f>
        <v>034 0010</v>
      </c>
      <c r="G545" s="373" t="n">
        <f aca="false">E545</f>
        <v>51863.6</v>
      </c>
    </row>
    <row r="546" customFormat="false" ht="11.25" hidden="false" customHeight="true" outlineLevel="0" collapsed="false">
      <c r="A546" s="0" t="n">
        <v>34</v>
      </c>
      <c r="B546" s="0" t="s">
        <v>189</v>
      </c>
      <c r="C546" s="0" t="n">
        <v>20</v>
      </c>
      <c r="D546" s="0" t="s">
        <v>1224</v>
      </c>
      <c r="E546" s="371" t="n">
        <v>52911.48</v>
      </c>
      <c r="F546" s="372" t="str">
        <f aca="false">TEXT(A546,"000")&amp;" "&amp;TEXT(C546,"0000")</f>
        <v>034 0020</v>
      </c>
      <c r="G546" s="373" t="n">
        <f aca="false">E546</f>
        <v>52911.48</v>
      </c>
    </row>
    <row r="547" customFormat="false" ht="11.25" hidden="false" customHeight="true" outlineLevel="0" collapsed="false">
      <c r="A547" s="0" t="n">
        <v>34</v>
      </c>
      <c r="B547" s="0" t="s">
        <v>189</v>
      </c>
      <c r="C547" s="0" t="n">
        <v>30</v>
      </c>
      <c r="D547" s="0" t="s">
        <v>1225</v>
      </c>
      <c r="E547" s="371" t="n">
        <v>56244.46</v>
      </c>
      <c r="F547" s="372" t="str">
        <f aca="false">TEXT(A547,"000")&amp;" "&amp;TEXT(C547,"0000")</f>
        <v>034 0030</v>
      </c>
      <c r="G547" s="373" t="n">
        <f aca="false">E547</f>
        <v>56244.46</v>
      </c>
    </row>
    <row r="548" customFormat="false" ht="11.25" hidden="false" customHeight="true" outlineLevel="0" collapsed="false">
      <c r="A548" s="0" t="n">
        <v>34</v>
      </c>
      <c r="B548" s="0" t="s">
        <v>189</v>
      </c>
      <c r="C548" s="0" t="n">
        <v>320</v>
      </c>
      <c r="D548" s="0" t="s">
        <v>1226</v>
      </c>
      <c r="E548" s="371" t="n">
        <v>50860.35</v>
      </c>
      <c r="F548" s="372" t="str">
        <f aca="false">TEXT(A548,"000")&amp;" "&amp;TEXT(C548,"0000")</f>
        <v>034 0320</v>
      </c>
      <c r="G548" s="373" t="n">
        <f aca="false">E548</f>
        <v>50860.35</v>
      </c>
    </row>
    <row r="549" customFormat="false" ht="11.25" hidden="false" customHeight="true" outlineLevel="0" collapsed="false">
      <c r="A549" s="0" t="n">
        <v>34</v>
      </c>
      <c r="B549" s="0" t="s">
        <v>189</v>
      </c>
      <c r="C549" s="0" t="n">
        <v>340</v>
      </c>
      <c r="D549" s="0" t="s">
        <v>1227</v>
      </c>
      <c r="E549" s="371" t="n">
        <v>51165.53</v>
      </c>
      <c r="F549" s="372" t="str">
        <f aca="false">TEXT(A549,"000")&amp;" "&amp;TEXT(C549,"0000")</f>
        <v>034 0340</v>
      </c>
      <c r="G549" s="373" t="n">
        <f aca="false">E549</f>
        <v>51165.53</v>
      </c>
    </row>
    <row r="550" customFormat="false" ht="11.25" hidden="false" customHeight="true" outlineLevel="0" collapsed="false">
      <c r="A550" s="0" t="n">
        <v>34</v>
      </c>
      <c r="B550" s="0" t="s">
        <v>189</v>
      </c>
      <c r="C550" s="0" t="n">
        <v>380</v>
      </c>
      <c r="D550" s="0" t="s">
        <v>1228</v>
      </c>
      <c r="E550" s="371" t="n">
        <v>52644.1</v>
      </c>
      <c r="F550" s="372" t="str">
        <f aca="false">TEXT(A550,"000")&amp;" "&amp;TEXT(C550,"0000")</f>
        <v>034 0380</v>
      </c>
      <c r="G550" s="373" t="n">
        <f aca="false">E550</f>
        <v>52644.1</v>
      </c>
    </row>
    <row r="551" customFormat="false" ht="11.25" hidden="false" customHeight="true" outlineLevel="0" collapsed="false">
      <c r="A551" s="0" t="n">
        <v>34</v>
      </c>
      <c r="B551" s="0" t="s">
        <v>189</v>
      </c>
      <c r="C551" s="0" t="n">
        <v>40</v>
      </c>
      <c r="D551" s="0" t="s">
        <v>1229</v>
      </c>
      <c r="E551" s="371" t="n">
        <v>50678.31</v>
      </c>
      <c r="F551" s="372" t="str">
        <f aca="false">TEXT(A551,"000")&amp;" "&amp;TEXT(C551,"0000")</f>
        <v>034 0040</v>
      </c>
      <c r="G551" s="373" t="n">
        <f aca="false">E551</f>
        <v>50678.31</v>
      </c>
    </row>
    <row r="552" customFormat="false" ht="11.25" hidden="false" customHeight="true" outlineLevel="0" collapsed="false">
      <c r="A552" s="0" t="n">
        <v>34</v>
      </c>
      <c r="B552" s="0" t="s">
        <v>189</v>
      </c>
      <c r="C552" s="0" t="n">
        <v>410</v>
      </c>
      <c r="D552" s="0" t="s">
        <v>1230</v>
      </c>
      <c r="E552" s="371" t="n">
        <v>52248.46</v>
      </c>
      <c r="F552" s="372" t="str">
        <f aca="false">TEXT(A552,"000")&amp;" "&amp;TEXT(C552,"0000")</f>
        <v>034 0410</v>
      </c>
      <c r="G552" s="373" t="n">
        <f aca="false">E552</f>
        <v>52248.46</v>
      </c>
    </row>
    <row r="553" customFormat="false" ht="11.25" hidden="false" customHeight="true" outlineLevel="0" collapsed="false">
      <c r="A553" s="0" t="n">
        <v>34</v>
      </c>
      <c r="B553" s="0" t="s">
        <v>189</v>
      </c>
      <c r="C553" s="0" t="n">
        <v>420</v>
      </c>
      <c r="D553" s="0" t="s">
        <v>1231</v>
      </c>
      <c r="E553" s="371" t="n">
        <v>54766.3</v>
      </c>
      <c r="F553" s="372" t="str">
        <f aca="false">TEXT(A553,"000")&amp;" "&amp;TEXT(C553,"0000")</f>
        <v>034 0420</v>
      </c>
      <c r="G553" s="373" t="n">
        <f aca="false">E553</f>
        <v>54766.3</v>
      </c>
    </row>
    <row r="554" customFormat="false" ht="11.25" hidden="false" customHeight="true" outlineLevel="0" collapsed="false">
      <c r="A554" s="0" t="n">
        <v>34</v>
      </c>
      <c r="B554" s="0" t="s">
        <v>189</v>
      </c>
      <c r="C554" s="0" t="n">
        <v>460</v>
      </c>
      <c r="D554" s="0" t="s">
        <v>1232</v>
      </c>
      <c r="E554" s="371" t="n">
        <v>54000.22</v>
      </c>
      <c r="F554" s="372" t="str">
        <f aca="false">TEXT(A554,"000")&amp;" "&amp;TEXT(C554,"0000")</f>
        <v>034 0460</v>
      </c>
      <c r="G554" s="373" t="n">
        <f aca="false">E554</f>
        <v>54000.22</v>
      </c>
    </row>
    <row r="555" customFormat="false" ht="11.25" hidden="false" customHeight="true" outlineLevel="0" collapsed="false">
      <c r="A555" s="0" t="n">
        <v>34</v>
      </c>
      <c r="B555" s="0" t="s">
        <v>189</v>
      </c>
      <c r="C555" s="0" t="n">
        <v>480</v>
      </c>
      <c r="D555" s="0" t="s">
        <v>1233</v>
      </c>
      <c r="E555" s="371" t="n">
        <v>56921.91</v>
      </c>
      <c r="F555" s="372" t="str">
        <f aca="false">TEXT(A555,"000")&amp;" "&amp;TEXT(C555,"0000")</f>
        <v>034 0480</v>
      </c>
      <c r="G555" s="373" t="n">
        <f aca="false">E555</f>
        <v>56921.91</v>
      </c>
    </row>
    <row r="556" customFormat="false" ht="11.25" hidden="false" customHeight="true" outlineLevel="0" collapsed="false">
      <c r="A556" s="0" t="n">
        <v>34</v>
      </c>
      <c r="B556" s="0" t="s">
        <v>189</v>
      </c>
      <c r="C556" s="0" t="n">
        <v>581</v>
      </c>
      <c r="D556" s="0" t="s">
        <v>1234</v>
      </c>
      <c r="E556" s="371" t="n">
        <v>57380.99</v>
      </c>
      <c r="F556" s="372" t="str">
        <f aca="false">TEXT(A556,"000")&amp;" "&amp;TEXT(C556,"0000")</f>
        <v>034 0581</v>
      </c>
      <c r="G556" s="373" t="n">
        <f aca="false">E556</f>
        <v>57380.99</v>
      </c>
    </row>
    <row r="557" customFormat="false" ht="11.25" hidden="false" customHeight="true" outlineLevel="0" collapsed="false">
      <c r="A557" s="0" t="n">
        <v>34</v>
      </c>
      <c r="B557" s="0" t="s">
        <v>189</v>
      </c>
      <c r="C557" s="0" t="n">
        <v>582</v>
      </c>
      <c r="D557" s="0" t="s">
        <v>1235</v>
      </c>
      <c r="E557" s="371" t="n">
        <v>50556.62</v>
      </c>
      <c r="F557" s="372" t="str">
        <f aca="false">TEXT(A557,"000")&amp;" "&amp;TEXT(C557,"0000")</f>
        <v>034 0582</v>
      </c>
      <c r="G557" s="373" t="n">
        <f aca="false">E557</f>
        <v>50556.62</v>
      </c>
    </row>
    <row r="558" customFormat="false" ht="11.25" hidden="false" customHeight="true" outlineLevel="0" collapsed="false">
      <c r="A558" s="0" t="n">
        <v>34</v>
      </c>
      <c r="B558" s="0" t="s">
        <v>189</v>
      </c>
      <c r="C558" s="0" t="n">
        <v>583</v>
      </c>
      <c r="D558" s="0" t="s">
        <v>1236</v>
      </c>
      <c r="E558" s="371" t="n">
        <v>50572.46</v>
      </c>
      <c r="F558" s="372" t="str">
        <f aca="false">TEXT(A558,"000")&amp;" "&amp;TEXT(C558,"0000")</f>
        <v>034 0583</v>
      </c>
      <c r="G558" s="373" t="n">
        <f aca="false">E558</f>
        <v>50572.46</v>
      </c>
    </row>
    <row r="559" customFormat="false" ht="11.25" hidden="false" customHeight="true" outlineLevel="0" collapsed="false">
      <c r="A559" s="0" t="n">
        <v>34</v>
      </c>
      <c r="B559" s="0" t="s">
        <v>189</v>
      </c>
      <c r="C559" s="0" t="n">
        <v>584</v>
      </c>
      <c r="D559" s="0" t="s">
        <v>1237</v>
      </c>
      <c r="E559" s="371" t="n">
        <v>54946.59</v>
      </c>
      <c r="F559" s="372" t="str">
        <f aca="false">TEXT(A559,"000")&amp;" "&amp;TEXT(C559,"0000")</f>
        <v>034 0584</v>
      </c>
      <c r="G559" s="373" t="n">
        <f aca="false">E559</f>
        <v>54946.59</v>
      </c>
    </row>
    <row r="560" customFormat="false" ht="11.25" hidden="false" customHeight="true" outlineLevel="0" collapsed="false">
      <c r="A560" s="0" t="n">
        <v>34</v>
      </c>
      <c r="B560" s="0" t="s">
        <v>189</v>
      </c>
      <c r="C560" s="0" t="n">
        <v>586</v>
      </c>
      <c r="D560" s="0" t="s">
        <v>1238</v>
      </c>
      <c r="E560" s="371" t="n">
        <v>53382.06</v>
      </c>
      <c r="F560" s="372" t="str">
        <f aca="false">TEXT(A560,"000")&amp;" "&amp;TEXT(C560,"0000")</f>
        <v>034 0586</v>
      </c>
      <c r="G560" s="373" t="n">
        <f aca="false">E560</f>
        <v>53382.06</v>
      </c>
    </row>
    <row r="561" customFormat="false" ht="11.25" hidden="false" customHeight="true" outlineLevel="0" collapsed="false">
      <c r="A561" s="0" t="n">
        <v>34</v>
      </c>
      <c r="B561" s="0" t="s">
        <v>189</v>
      </c>
      <c r="C561" s="0" t="n">
        <v>587</v>
      </c>
      <c r="D561" s="0" t="s">
        <v>1239</v>
      </c>
      <c r="E561" s="371" t="n">
        <v>50912.52</v>
      </c>
      <c r="F561" s="372" t="str">
        <f aca="false">TEXT(A561,"000")&amp;" "&amp;TEXT(C561,"0000")</f>
        <v>034 0587</v>
      </c>
      <c r="G561" s="373" t="n">
        <f aca="false">E561</f>
        <v>50912.52</v>
      </c>
    </row>
    <row r="562" customFormat="false" ht="11.25" hidden="false" customHeight="true" outlineLevel="0" collapsed="false">
      <c r="A562" s="0" t="n">
        <v>34</v>
      </c>
      <c r="B562" s="0" t="s">
        <v>189</v>
      </c>
      <c r="C562" s="0" t="n">
        <v>590</v>
      </c>
      <c r="D562" s="0" t="s">
        <v>1240</v>
      </c>
      <c r="E562" s="371" t="n">
        <v>53166.57</v>
      </c>
      <c r="F562" s="372" t="str">
        <f aca="false">TEXT(A562,"000")&amp;" "&amp;TEXT(C562,"0000")</f>
        <v>034 0590</v>
      </c>
      <c r="G562" s="373" t="n">
        <f aca="false">E562</f>
        <v>53166.57</v>
      </c>
    </row>
    <row r="563" customFormat="false" ht="11.25" hidden="false" customHeight="true" outlineLevel="0" collapsed="false">
      <c r="A563" s="0" t="n">
        <v>35</v>
      </c>
      <c r="B563" s="0" t="s">
        <v>190</v>
      </c>
      <c r="C563" s="0" t="n">
        <v>10</v>
      </c>
      <c r="D563" s="0" t="s">
        <v>1241</v>
      </c>
      <c r="E563" s="371" t="n">
        <v>39547</v>
      </c>
      <c r="F563" s="372" t="str">
        <f aca="false">TEXT(A563,"000")&amp;" "&amp;TEXT(C563,"0000")</f>
        <v>035 0010</v>
      </c>
      <c r="G563" s="373" t="n">
        <f aca="false">E563</f>
        <v>39547</v>
      </c>
    </row>
    <row r="564" customFormat="false" ht="11.25" hidden="false" customHeight="true" outlineLevel="0" collapsed="false">
      <c r="A564" s="0" t="n">
        <v>35</v>
      </c>
      <c r="B564" s="0" t="s">
        <v>190</v>
      </c>
      <c r="C564" s="0" t="n">
        <v>390</v>
      </c>
      <c r="D564" s="0" t="s">
        <v>1242</v>
      </c>
      <c r="E564" s="371" t="n">
        <v>36159</v>
      </c>
      <c r="F564" s="372" t="str">
        <f aca="false">TEXT(A564,"000")&amp;" "&amp;TEXT(C564,"0000")</f>
        <v>035 0390</v>
      </c>
      <c r="G564" s="373" t="n">
        <f aca="false">E564</f>
        <v>36159</v>
      </c>
    </row>
    <row r="565" customFormat="false" ht="11.25" hidden="false" customHeight="true" outlineLevel="0" collapsed="false">
      <c r="A565" s="0" t="n">
        <v>35</v>
      </c>
      <c r="B565" s="0" t="s">
        <v>190</v>
      </c>
      <c r="C565" s="0" t="n">
        <v>400</v>
      </c>
      <c r="D565" s="0" t="s">
        <v>1243</v>
      </c>
      <c r="E565" s="371" t="n">
        <v>40883</v>
      </c>
      <c r="F565" s="372" t="str">
        <f aca="false">TEXT(A565,"000")&amp;" "&amp;TEXT(C565,"0000")</f>
        <v>035 0400</v>
      </c>
      <c r="G565" s="373" t="n">
        <f aca="false">E565</f>
        <v>40883</v>
      </c>
    </row>
    <row r="566" customFormat="false" ht="11.25" hidden="false" customHeight="true" outlineLevel="0" collapsed="false">
      <c r="A566" s="0" t="n">
        <v>35</v>
      </c>
      <c r="B566" s="0" t="s">
        <v>190</v>
      </c>
      <c r="C566" s="0" t="n">
        <v>461</v>
      </c>
      <c r="D566" s="0" t="s">
        <v>1244</v>
      </c>
      <c r="E566" s="371" t="n">
        <v>41309</v>
      </c>
      <c r="F566" s="372" t="str">
        <f aca="false">TEXT(A566,"000")&amp;" "&amp;TEXT(C566,"0000")</f>
        <v>035 0461</v>
      </c>
      <c r="G566" s="373" t="n">
        <f aca="false">E566</f>
        <v>41309</v>
      </c>
    </row>
    <row r="567" customFormat="false" ht="11.25" hidden="false" customHeight="true" outlineLevel="0" collapsed="false">
      <c r="A567" s="0" t="n">
        <v>35</v>
      </c>
      <c r="B567" s="0" t="s">
        <v>190</v>
      </c>
      <c r="C567" s="0" t="n">
        <v>470</v>
      </c>
      <c r="D567" s="0" t="s">
        <v>1245</v>
      </c>
      <c r="E567" s="371" t="n">
        <v>39837</v>
      </c>
      <c r="F567" s="372" t="str">
        <f aca="false">TEXT(A567,"000")&amp;" "&amp;TEXT(C567,"0000")</f>
        <v>035 0470</v>
      </c>
      <c r="G567" s="373" t="n">
        <f aca="false">E567</f>
        <v>39837</v>
      </c>
    </row>
    <row r="568" customFormat="false" ht="11.25" hidden="false" customHeight="true" outlineLevel="0" collapsed="false">
      <c r="A568" s="0" t="n">
        <v>36</v>
      </c>
      <c r="B568" s="0" t="s">
        <v>191</v>
      </c>
      <c r="C568" s="0" t="n">
        <v>100</v>
      </c>
      <c r="D568" s="0" t="s">
        <v>1246</v>
      </c>
      <c r="E568" s="371" t="n">
        <v>49410.73</v>
      </c>
      <c r="F568" s="372" t="str">
        <f aca="false">TEXT(A568,"000")&amp;" "&amp;TEXT(C568,"0000")</f>
        <v>036 0100</v>
      </c>
      <c r="G568" s="373" t="n">
        <f aca="false">E568</f>
        <v>49410.73</v>
      </c>
    </row>
    <row r="569" customFormat="false" ht="11.25" hidden="false" customHeight="true" outlineLevel="0" collapsed="false">
      <c r="A569" s="0" t="n">
        <v>36</v>
      </c>
      <c r="B569" s="0" t="s">
        <v>191</v>
      </c>
      <c r="C569" s="0" t="n">
        <v>240</v>
      </c>
      <c r="D569" s="0" t="s">
        <v>1247</v>
      </c>
      <c r="E569" s="371" t="n">
        <v>49035.94</v>
      </c>
      <c r="F569" s="372" t="str">
        <f aca="false">TEXT(A569,"000")&amp;" "&amp;TEXT(C569,"0000")</f>
        <v>036 0240</v>
      </c>
      <c r="G569" s="373" t="n">
        <f aca="false">E569</f>
        <v>49035.94</v>
      </c>
    </row>
    <row r="570" customFormat="false" ht="11.25" hidden="false" customHeight="true" outlineLevel="0" collapsed="false">
      <c r="A570" s="0" t="n">
        <v>36</v>
      </c>
      <c r="B570" s="0" t="s">
        <v>191</v>
      </c>
      <c r="C570" s="0" t="n">
        <v>250</v>
      </c>
      <c r="D570" s="0" t="s">
        <v>760</v>
      </c>
      <c r="E570" s="371" t="n">
        <v>47325.76</v>
      </c>
      <c r="F570" s="372" t="str">
        <f aca="false">TEXT(A570,"000")&amp;" "&amp;TEXT(C570,"0000")</f>
        <v>036 0250</v>
      </c>
      <c r="G570" s="373" t="n">
        <f aca="false">E570</f>
        <v>47325.76</v>
      </c>
    </row>
    <row r="571" customFormat="false" ht="11.25" hidden="false" customHeight="true" outlineLevel="0" collapsed="false">
      <c r="A571" s="0" t="n">
        <v>36</v>
      </c>
      <c r="B571" s="0" t="s">
        <v>191</v>
      </c>
      <c r="C571" s="0" t="n">
        <v>260</v>
      </c>
      <c r="D571" s="0" t="s">
        <v>1248</v>
      </c>
      <c r="E571" s="371" t="n">
        <v>49570.46</v>
      </c>
      <c r="F571" s="372" t="str">
        <f aca="false">TEXT(A571,"000")&amp;" "&amp;TEXT(C571,"0000")</f>
        <v>036 0260</v>
      </c>
      <c r="G571" s="373" t="n">
        <f aca="false">E571</f>
        <v>49570.46</v>
      </c>
    </row>
    <row r="572" customFormat="false" ht="11.25" hidden="false" customHeight="true" outlineLevel="0" collapsed="false">
      <c r="A572" s="0" t="n">
        <v>36</v>
      </c>
      <c r="B572" s="0" t="s">
        <v>191</v>
      </c>
      <c r="C572" s="0" t="n">
        <v>270</v>
      </c>
      <c r="D572" s="0" t="s">
        <v>1249</v>
      </c>
      <c r="E572" s="371" t="n">
        <v>48530.72</v>
      </c>
      <c r="F572" s="372" t="str">
        <f aca="false">TEXT(A572,"000")&amp;" "&amp;TEXT(C572,"0000")</f>
        <v>036 0270</v>
      </c>
      <c r="G572" s="373" t="n">
        <f aca="false">E572</f>
        <v>48530.72</v>
      </c>
    </row>
    <row r="573" customFormat="false" ht="11.25" hidden="false" customHeight="true" outlineLevel="0" collapsed="false">
      <c r="A573" s="0" t="n">
        <v>36</v>
      </c>
      <c r="B573" s="0" t="s">
        <v>191</v>
      </c>
      <c r="C573" s="0" t="n">
        <v>280</v>
      </c>
      <c r="D573" s="0" t="s">
        <v>1250</v>
      </c>
      <c r="E573" s="371" t="n">
        <v>49583.61</v>
      </c>
      <c r="F573" s="372" t="str">
        <f aca="false">TEXT(A573,"000")&amp;" "&amp;TEXT(C573,"0000")</f>
        <v>036 0280</v>
      </c>
      <c r="G573" s="373" t="n">
        <f aca="false">E573</f>
        <v>49583.61</v>
      </c>
    </row>
    <row r="574" customFormat="false" ht="11.25" hidden="false" customHeight="true" outlineLevel="0" collapsed="false">
      <c r="A574" s="0" t="n">
        <v>36</v>
      </c>
      <c r="B574" s="0" t="s">
        <v>191</v>
      </c>
      <c r="C574" s="0" t="n">
        <v>381</v>
      </c>
      <c r="D574" s="0" t="s">
        <v>1251</v>
      </c>
      <c r="E574" s="371" t="n">
        <v>50557.42</v>
      </c>
      <c r="F574" s="372" t="str">
        <f aca="false">TEXT(A574,"000")&amp;" "&amp;TEXT(C574,"0000")</f>
        <v>036 0381</v>
      </c>
      <c r="G574" s="373" t="n">
        <f aca="false">E574</f>
        <v>50557.42</v>
      </c>
    </row>
    <row r="575" customFormat="false" ht="11.25" hidden="false" customHeight="true" outlineLevel="0" collapsed="false">
      <c r="A575" s="0" t="n">
        <v>36</v>
      </c>
      <c r="B575" s="0" t="s">
        <v>191</v>
      </c>
      <c r="C575" s="0" t="n">
        <v>802</v>
      </c>
      <c r="D575" s="0" t="s">
        <v>1252</v>
      </c>
      <c r="E575" s="371" t="n">
        <v>47816.25</v>
      </c>
      <c r="F575" s="372" t="str">
        <f aca="false">TEXT(A575,"000")&amp;" "&amp;TEXT(C575,"0000")</f>
        <v>036 0802</v>
      </c>
      <c r="G575" s="373" t="n">
        <f aca="false">E575</f>
        <v>47816.25</v>
      </c>
    </row>
    <row r="576" customFormat="false" ht="11.25" hidden="false" customHeight="true" outlineLevel="0" collapsed="false">
      <c r="A576" s="0" t="n">
        <v>37</v>
      </c>
      <c r="B576" s="0" t="s">
        <v>192</v>
      </c>
      <c r="C576" s="0" t="n">
        <v>120</v>
      </c>
      <c r="D576" s="0" t="s">
        <v>1253</v>
      </c>
      <c r="E576" s="371" t="n">
        <v>49870</v>
      </c>
      <c r="F576" s="372" t="str">
        <f aca="false">TEXT(A576,"000")&amp;" "&amp;TEXT(C576,"0000")</f>
        <v>037 0120</v>
      </c>
      <c r="G576" s="373" t="n">
        <f aca="false">E576</f>
        <v>49870</v>
      </c>
    </row>
    <row r="577" customFormat="false" ht="11.25" hidden="false" customHeight="true" outlineLevel="0" collapsed="false">
      <c r="A577" s="0" t="n">
        <v>37</v>
      </c>
      <c r="B577" s="0" t="s">
        <v>192</v>
      </c>
      <c r="C577" s="0" t="n">
        <v>220</v>
      </c>
      <c r="D577" s="0" t="s">
        <v>1254</v>
      </c>
      <c r="E577" s="371" t="n">
        <v>49620</v>
      </c>
      <c r="F577" s="372" t="str">
        <f aca="false">TEXT(A577,"000")&amp;" "&amp;TEXT(C577,"0000")</f>
        <v>037 0220</v>
      </c>
      <c r="G577" s="373" t="n">
        <f aca="false">E577</f>
        <v>49620</v>
      </c>
    </row>
    <row r="578" customFormat="false" ht="11.25" hidden="false" customHeight="true" outlineLevel="0" collapsed="false">
      <c r="A578" s="0" t="n">
        <v>37</v>
      </c>
      <c r="B578" s="0" t="s">
        <v>192</v>
      </c>
      <c r="C578" s="0" t="n">
        <v>260</v>
      </c>
      <c r="D578" s="0" t="s">
        <v>772</v>
      </c>
      <c r="E578" s="371" t="n">
        <v>47506</v>
      </c>
      <c r="F578" s="372" t="str">
        <f aca="false">TEXT(A578,"000")&amp;" "&amp;TEXT(C578,"0000")</f>
        <v>037 0260</v>
      </c>
      <c r="G578" s="373" t="n">
        <f aca="false">E578</f>
        <v>47506</v>
      </c>
    </row>
    <row r="579" customFormat="false" ht="11.25" hidden="false" customHeight="true" outlineLevel="0" collapsed="false">
      <c r="A579" s="0" t="n">
        <v>37</v>
      </c>
      <c r="B579" s="0" t="s">
        <v>192</v>
      </c>
      <c r="C579" s="0" t="n">
        <v>340</v>
      </c>
      <c r="D579" s="0" t="s">
        <v>1255</v>
      </c>
      <c r="E579" s="371" t="n">
        <v>47534</v>
      </c>
      <c r="F579" s="372" t="str">
        <f aca="false">TEXT(A579,"000")&amp;" "&amp;TEXT(C579,"0000")</f>
        <v>037 0340</v>
      </c>
      <c r="G579" s="373" t="n">
        <f aca="false">E579</f>
        <v>47534</v>
      </c>
    </row>
    <row r="580" customFormat="false" ht="11.25" hidden="false" customHeight="true" outlineLevel="0" collapsed="false">
      <c r="A580" s="0" t="n">
        <v>37</v>
      </c>
      <c r="B580" s="0" t="s">
        <v>192</v>
      </c>
      <c r="C580" s="0" t="n">
        <v>360</v>
      </c>
      <c r="D580" s="0" t="s">
        <v>1256</v>
      </c>
      <c r="E580" s="371" t="n">
        <v>47035</v>
      </c>
      <c r="F580" s="372" t="str">
        <f aca="false">TEXT(A580,"000")&amp;" "&amp;TEXT(C580,"0000")</f>
        <v>037 0360</v>
      </c>
      <c r="G580" s="373" t="n">
        <f aca="false">E580</f>
        <v>47035</v>
      </c>
    </row>
    <row r="581" customFormat="false" ht="11.25" hidden="false" customHeight="true" outlineLevel="0" collapsed="false">
      <c r="A581" s="0" t="n">
        <v>38</v>
      </c>
      <c r="B581" s="0" t="s">
        <v>193</v>
      </c>
      <c r="C581" s="0" t="n">
        <v>11</v>
      </c>
      <c r="D581" s="0" t="s">
        <v>1257</v>
      </c>
      <c r="E581" s="371" t="n">
        <v>41388</v>
      </c>
      <c r="F581" s="372" t="str">
        <f aca="false">TEXT(A581,"000")&amp;" "&amp;TEXT(C581,"0000")</f>
        <v>038 0011</v>
      </c>
      <c r="G581" s="373" t="n">
        <f aca="false">E581</f>
        <v>41388</v>
      </c>
    </row>
    <row r="582" customFormat="false" ht="11.25" hidden="false" customHeight="true" outlineLevel="0" collapsed="false">
      <c r="A582" s="0" t="n">
        <v>38</v>
      </c>
      <c r="B582" s="0" t="s">
        <v>193</v>
      </c>
      <c r="C582" s="0" t="n">
        <v>421</v>
      </c>
      <c r="D582" s="0" t="s">
        <v>1258</v>
      </c>
      <c r="E582" s="371" t="n">
        <v>41316</v>
      </c>
      <c r="F582" s="372" t="str">
        <f aca="false">TEXT(A582,"000")&amp;" "&amp;TEXT(C582,"0000")</f>
        <v>038 0421</v>
      </c>
      <c r="G582" s="373" t="n">
        <f aca="false">E582</f>
        <v>41316</v>
      </c>
    </row>
    <row r="583" customFormat="false" ht="11.25" hidden="false" customHeight="true" outlineLevel="0" collapsed="false">
      <c r="A583" s="0" t="n">
        <v>38</v>
      </c>
      <c r="B583" s="0" t="s">
        <v>193</v>
      </c>
      <c r="C583" s="0" t="n">
        <v>422</v>
      </c>
      <c r="D583" s="0" t="s">
        <v>1259</v>
      </c>
      <c r="E583" s="371" t="n">
        <v>41231</v>
      </c>
      <c r="F583" s="372" t="str">
        <f aca="false">TEXT(A583,"000")&amp;" "&amp;TEXT(C583,"0000")</f>
        <v>038 0422</v>
      </c>
      <c r="G583" s="373" t="n">
        <f aca="false">E583</f>
        <v>41231</v>
      </c>
    </row>
    <row r="584" customFormat="false" ht="11.25" hidden="false" customHeight="true" outlineLevel="0" collapsed="false">
      <c r="A584" s="0" t="n">
        <v>38</v>
      </c>
      <c r="B584" s="0" t="s">
        <v>193</v>
      </c>
      <c r="C584" s="0" t="n">
        <v>430</v>
      </c>
      <c r="D584" s="0" t="s">
        <v>1260</v>
      </c>
      <c r="E584" s="371" t="n">
        <v>41285</v>
      </c>
      <c r="F584" s="372" t="str">
        <f aca="false">TEXT(A584,"000")&amp;" "&amp;TEXT(C584,"0000")</f>
        <v>038 0430</v>
      </c>
      <c r="G584" s="373" t="n">
        <f aca="false">E584</f>
        <v>41285</v>
      </c>
    </row>
    <row r="585" customFormat="false" ht="11.25" hidden="false" customHeight="true" outlineLevel="0" collapsed="false">
      <c r="A585" s="0" t="n">
        <v>38</v>
      </c>
      <c r="B585" s="0" t="s">
        <v>193</v>
      </c>
      <c r="C585" s="0" t="n">
        <v>440</v>
      </c>
      <c r="D585" s="0" t="s">
        <v>1261</v>
      </c>
      <c r="E585" s="371" t="n">
        <v>41300</v>
      </c>
      <c r="F585" s="372" t="str">
        <f aca="false">TEXT(A585,"000")&amp;" "&amp;TEXT(C585,"0000")</f>
        <v>038 0440</v>
      </c>
      <c r="G585" s="373" t="n">
        <f aca="false">E585</f>
        <v>41300</v>
      </c>
    </row>
    <row r="586" customFormat="false" ht="11.25" hidden="false" customHeight="true" outlineLevel="0" collapsed="false">
      <c r="A586" s="0" t="n">
        <v>38</v>
      </c>
      <c r="B586" s="0" t="s">
        <v>193</v>
      </c>
      <c r="C586" s="0" t="n">
        <v>480</v>
      </c>
      <c r="D586" s="0" t="s">
        <v>1125</v>
      </c>
      <c r="E586" s="371" t="n">
        <v>41504</v>
      </c>
      <c r="F586" s="372" t="str">
        <f aca="false">TEXT(A586,"000")&amp;" "&amp;TEXT(C586,"0000")</f>
        <v>038 0480</v>
      </c>
      <c r="G586" s="373" t="n">
        <f aca="false">E586</f>
        <v>41504</v>
      </c>
    </row>
    <row r="587" customFormat="false" ht="11.25" hidden="false" customHeight="true" outlineLevel="0" collapsed="false">
      <c r="A587" s="0" t="n">
        <v>38</v>
      </c>
      <c r="B587" s="0" t="s">
        <v>193</v>
      </c>
      <c r="C587" s="0" t="n">
        <v>911</v>
      </c>
      <c r="D587" s="0" t="s">
        <v>1262</v>
      </c>
      <c r="E587" s="371" t="n">
        <v>41278</v>
      </c>
      <c r="F587" s="372" t="str">
        <f aca="false">TEXT(A587,"000")&amp;" "&amp;TEXT(C587,"0000")</f>
        <v>038 0911</v>
      </c>
      <c r="G587" s="373" t="n">
        <f aca="false">E587</f>
        <v>41278</v>
      </c>
    </row>
    <row r="588" customFormat="false" ht="11.25" hidden="false" customHeight="true" outlineLevel="0" collapsed="false">
      <c r="A588" s="0" t="n">
        <v>39</v>
      </c>
      <c r="B588" s="0" t="s">
        <v>194</v>
      </c>
      <c r="C588" s="0" t="n">
        <v>10</v>
      </c>
      <c r="D588" s="0" t="s">
        <v>1263</v>
      </c>
      <c r="E588" s="371" t="n">
        <v>50006.88</v>
      </c>
      <c r="F588" s="372" t="str">
        <f aca="false">TEXT(A588,"000")&amp;" "&amp;TEXT(C588,"0000")</f>
        <v>039 0010</v>
      </c>
      <c r="G588" s="373" t="n">
        <f aca="false">E588</f>
        <v>50006.88</v>
      </c>
    </row>
    <row r="589" customFormat="false" ht="11.25" hidden="false" customHeight="true" outlineLevel="0" collapsed="false">
      <c r="A589" s="0" t="n">
        <v>39</v>
      </c>
      <c r="B589" s="0" t="s">
        <v>194</v>
      </c>
      <c r="C589" s="0" t="n">
        <v>20</v>
      </c>
      <c r="D589" s="0" t="s">
        <v>1264</v>
      </c>
      <c r="E589" s="371" t="n">
        <v>48572.85</v>
      </c>
      <c r="F589" s="372" t="str">
        <f aca="false">TEXT(A589,"000")&amp;" "&amp;TEXT(C589,"0000")</f>
        <v>039 0020</v>
      </c>
      <c r="G589" s="373" t="n">
        <f aca="false">E589</f>
        <v>48572.85</v>
      </c>
    </row>
    <row r="590" customFormat="false" ht="11.25" hidden="false" customHeight="true" outlineLevel="0" collapsed="false">
      <c r="A590" s="0" t="n">
        <v>39</v>
      </c>
      <c r="B590" s="0" t="s">
        <v>194</v>
      </c>
      <c r="C590" s="0" t="n">
        <v>30</v>
      </c>
      <c r="D590" s="0" t="s">
        <v>1265</v>
      </c>
      <c r="E590" s="371" t="n">
        <v>49301.46</v>
      </c>
      <c r="F590" s="372" t="str">
        <f aca="false">TEXT(A590,"000")&amp;" "&amp;TEXT(C590,"0000")</f>
        <v>039 0030</v>
      </c>
      <c r="G590" s="373" t="n">
        <f aca="false">E590</f>
        <v>49301.46</v>
      </c>
    </row>
    <row r="591" customFormat="false" ht="11.25" hidden="false" customHeight="true" outlineLevel="0" collapsed="false">
      <c r="A591" s="0" t="n">
        <v>39</v>
      </c>
      <c r="B591" s="0" t="s">
        <v>194</v>
      </c>
      <c r="C591" s="0" t="n">
        <v>71</v>
      </c>
      <c r="D591" s="0" t="s">
        <v>1266</v>
      </c>
      <c r="E591" s="371" t="n">
        <v>49128.94</v>
      </c>
      <c r="F591" s="372" t="str">
        <f aca="false">TEXT(A591,"000")&amp;" "&amp;TEXT(C591,"0000")</f>
        <v>039 0071</v>
      </c>
      <c r="G591" s="373" t="n">
        <f aca="false">E591</f>
        <v>49128.94</v>
      </c>
    </row>
    <row r="592" customFormat="false" ht="11.25" hidden="false" customHeight="true" outlineLevel="0" collapsed="false">
      <c r="A592" s="0" t="n">
        <v>39</v>
      </c>
      <c r="B592" s="0" t="s">
        <v>194</v>
      </c>
      <c r="C592" s="0" t="n">
        <v>72</v>
      </c>
      <c r="D592" s="0" t="s">
        <v>1267</v>
      </c>
      <c r="E592" s="371" t="n">
        <v>50907.35</v>
      </c>
      <c r="F592" s="372" t="str">
        <f aca="false">TEXT(A592,"000")&amp;" "&amp;TEXT(C592,"0000")</f>
        <v>039 0072</v>
      </c>
      <c r="G592" s="373" t="n">
        <f aca="false">E592</f>
        <v>50907.35</v>
      </c>
    </row>
    <row r="593" customFormat="false" ht="11.25" hidden="false" customHeight="true" outlineLevel="0" collapsed="false">
      <c r="A593" s="0" t="n">
        <v>40</v>
      </c>
      <c r="B593" s="0" t="s">
        <v>195</v>
      </c>
      <c r="C593" s="0" t="n">
        <v>190</v>
      </c>
      <c r="D593" s="0" t="s">
        <v>1268</v>
      </c>
      <c r="E593" s="371" t="n">
        <v>44212.86</v>
      </c>
      <c r="F593" s="372" t="str">
        <f aca="false">TEXT(A593,"000")&amp;" "&amp;TEXT(C593,"0000")</f>
        <v>040 0190</v>
      </c>
      <c r="G593" s="373" t="n">
        <f aca="false">E593</f>
        <v>44212.86</v>
      </c>
    </row>
    <row r="594" customFormat="false" ht="11.25" hidden="false" customHeight="true" outlineLevel="0" collapsed="false">
      <c r="A594" s="0" t="n">
        <v>40</v>
      </c>
      <c r="B594" s="0" t="s">
        <v>195</v>
      </c>
      <c r="C594" s="0" t="n">
        <v>200</v>
      </c>
      <c r="D594" s="0" t="s">
        <v>1269</v>
      </c>
      <c r="E594" s="371" t="n">
        <v>47726.9</v>
      </c>
      <c r="F594" s="372" t="str">
        <f aca="false">TEXT(A594,"000")&amp;" "&amp;TEXT(C594,"0000")</f>
        <v>040 0200</v>
      </c>
      <c r="G594" s="373" t="n">
        <f aca="false">E594</f>
        <v>47726.9</v>
      </c>
    </row>
    <row r="595" customFormat="false" ht="11.25" hidden="false" customHeight="true" outlineLevel="0" collapsed="false">
      <c r="A595" s="0" t="n">
        <v>40</v>
      </c>
      <c r="B595" s="0" t="s">
        <v>195</v>
      </c>
      <c r="C595" s="0" t="n">
        <v>260</v>
      </c>
      <c r="D595" s="0" t="s">
        <v>1270</v>
      </c>
      <c r="E595" s="371" t="n">
        <v>43638.62</v>
      </c>
      <c r="F595" s="372" t="str">
        <f aca="false">TEXT(A595,"000")&amp;" "&amp;TEXT(C595,"0000")</f>
        <v>040 0260</v>
      </c>
      <c r="G595" s="373" t="n">
        <f aca="false">E595</f>
        <v>43638.62</v>
      </c>
    </row>
    <row r="596" customFormat="false" ht="11.25" hidden="false" customHeight="true" outlineLevel="0" collapsed="false">
      <c r="A596" s="0" t="n">
        <v>40</v>
      </c>
      <c r="B596" s="0" t="s">
        <v>195</v>
      </c>
      <c r="C596" s="0" t="n">
        <v>50</v>
      </c>
      <c r="D596" s="0" t="s">
        <v>1271</v>
      </c>
      <c r="E596" s="371" t="n">
        <v>46365.16</v>
      </c>
      <c r="F596" s="372" t="str">
        <f aca="false">TEXT(A596,"000")&amp;" "&amp;TEXT(C596,"0000")</f>
        <v>040 0050</v>
      </c>
      <c r="G596" s="373" t="n">
        <f aca="false">E596</f>
        <v>46365.16</v>
      </c>
    </row>
    <row r="597" customFormat="false" ht="11.25" hidden="false" customHeight="true" outlineLevel="0" collapsed="false">
      <c r="A597" s="0" t="n">
        <v>41</v>
      </c>
      <c r="B597" s="0" t="s">
        <v>196</v>
      </c>
      <c r="C597" s="0" t="n">
        <v>10</v>
      </c>
      <c r="D597" s="0" t="s">
        <v>1272</v>
      </c>
      <c r="E597" s="371" t="n">
        <v>43185</v>
      </c>
      <c r="F597" s="372" t="str">
        <f aca="false">TEXT(A597,"000")&amp;" "&amp;TEXT(C597,"0000")</f>
        <v>041 0010</v>
      </c>
      <c r="G597" s="373" t="n">
        <f aca="false">E597</f>
        <v>43185</v>
      </c>
    </row>
    <row r="598" customFormat="false" ht="11.25" hidden="false" customHeight="true" outlineLevel="0" collapsed="false">
      <c r="A598" s="0" t="n">
        <v>41</v>
      </c>
      <c r="B598" s="0" t="s">
        <v>196</v>
      </c>
      <c r="C598" s="0" t="n">
        <v>1480</v>
      </c>
      <c r="D598" s="0" t="s">
        <v>1273</v>
      </c>
      <c r="E598" s="371" t="n">
        <v>43010</v>
      </c>
      <c r="F598" s="372" t="str">
        <f aca="false">TEXT(A598,"000")&amp;" "&amp;TEXT(C598,"0000")</f>
        <v>041 1480</v>
      </c>
      <c r="G598" s="373" t="n">
        <f aca="false">E598</f>
        <v>43010</v>
      </c>
    </row>
    <row r="599" customFormat="false" ht="11.25" hidden="false" customHeight="true" outlineLevel="0" collapsed="false">
      <c r="A599" s="0" t="n">
        <v>41</v>
      </c>
      <c r="B599" s="0" t="s">
        <v>196</v>
      </c>
      <c r="C599" s="0" t="n">
        <v>1490</v>
      </c>
      <c r="D599" s="0" t="s">
        <v>1274</v>
      </c>
      <c r="E599" s="371" t="n">
        <v>45768</v>
      </c>
      <c r="F599" s="372" t="str">
        <f aca="false">TEXT(A599,"000")&amp;" "&amp;TEXT(C599,"0000")</f>
        <v>041 1490</v>
      </c>
      <c r="G599" s="373" t="n">
        <f aca="false">E599</f>
        <v>45768</v>
      </c>
    </row>
    <row r="600" customFormat="false" ht="11.25" hidden="false" customHeight="true" outlineLevel="0" collapsed="false">
      <c r="A600" s="0" t="n">
        <v>41</v>
      </c>
      <c r="B600" s="0" t="s">
        <v>196</v>
      </c>
      <c r="C600" s="0" t="n">
        <v>1501</v>
      </c>
      <c r="D600" s="0" t="s">
        <v>1275</v>
      </c>
      <c r="E600" s="371" t="n">
        <v>43607</v>
      </c>
      <c r="F600" s="372" t="str">
        <f aca="false">TEXT(A600,"000")&amp;" "&amp;TEXT(C600,"0000")</f>
        <v>041 1501</v>
      </c>
      <c r="G600" s="373" t="n">
        <f aca="false">E600</f>
        <v>43607</v>
      </c>
    </row>
    <row r="601" customFormat="false" ht="11.25" hidden="false" customHeight="true" outlineLevel="0" collapsed="false">
      <c r="A601" s="0" t="n">
        <v>41</v>
      </c>
      <c r="B601" s="0" t="s">
        <v>196</v>
      </c>
      <c r="C601" s="0" t="n">
        <v>1510</v>
      </c>
      <c r="D601" s="0" t="s">
        <v>1276</v>
      </c>
      <c r="E601" s="371" t="n">
        <v>41279</v>
      </c>
      <c r="F601" s="372" t="str">
        <f aca="false">TEXT(A601,"000")&amp;" "&amp;TEXT(C601,"0000")</f>
        <v>041 1510</v>
      </c>
      <c r="G601" s="373" t="n">
        <f aca="false">E601</f>
        <v>41279</v>
      </c>
    </row>
    <row r="602" customFormat="false" ht="11.25" hidden="false" customHeight="true" outlineLevel="0" collapsed="false">
      <c r="A602" s="0" t="n">
        <v>41</v>
      </c>
      <c r="B602" s="0" t="s">
        <v>196</v>
      </c>
      <c r="C602" s="0" t="n">
        <v>1521</v>
      </c>
      <c r="D602" s="0" t="s">
        <v>1277</v>
      </c>
      <c r="E602" s="371" t="n">
        <v>44497</v>
      </c>
      <c r="F602" s="372" t="str">
        <f aca="false">TEXT(A602,"000")&amp;" "&amp;TEXT(C602,"0000")</f>
        <v>041 1521</v>
      </c>
      <c r="G602" s="373" t="n">
        <f aca="false">E602</f>
        <v>44497</v>
      </c>
    </row>
    <row r="603" customFormat="false" ht="11.25" hidden="false" customHeight="true" outlineLevel="0" collapsed="false">
      <c r="A603" s="0" t="n">
        <v>41</v>
      </c>
      <c r="B603" s="0" t="s">
        <v>196</v>
      </c>
      <c r="C603" s="0" t="n">
        <v>1550</v>
      </c>
      <c r="D603" s="0" t="s">
        <v>1278</v>
      </c>
      <c r="E603" s="371" t="n">
        <v>43016</v>
      </c>
      <c r="F603" s="372" t="str">
        <f aca="false">TEXT(A603,"000")&amp;" "&amp;TEXT(C603,"0000")</f>
        <v>041 1550</v>
      </c>
      <c r="G603" s="373" t="n">
        <f aca="false">E603</f>
        <v>43016</v>
      </c>
    </row>
    <row r="604" customFormat="false" ht="11.25" hidden="false" customHeight="true" outlineLevel="0" collapsed="false">
      <c r="A604" s="0" t="n">
        <v>41</v>
      </c>
      <c r="B604" s="0" t="s">
        <v>196</v>
      </c>
      <c r="C604" s="0" t="n">
        <v>1560</v>
      </c>
      <c r="D604" s="0" t="s">
        <v>1279</v>
      </c>
      <c r="E604" s="371" t="n">
        <v>45747</v>
      </c>
      <c r="F604" s="372" t="str">
        <f aca="false">TEXT(A604,"000")&amp;" "&amp;TEXT(C604,"0000")</f>
        <v>041 1560</v>
      </c>
      <c r="G604" s="373" t="n">
        <f aca="false">E604</f>
        <v>45747</v>
      </c>
    </row>
    <row r="605" customFormat="false" ht="11.25" hidden="false" customHeight="true" outlineLevel="0" collapsed="false">
      <c r="A605" s="0" t="n">
        <v>41</v>
      </c>
      <c r="B605" s="0" t="s">
        <v>196</v>
      </c>
      <c r="C605" s="0" t="n">
        <v>20</v>
      </c>
      <c r="D605" s="0" t="s">
        <v>1280</v>
      </c>
      <c r="E605" s="371" t="n">
        <v>43367</v>
      </c>
      <c r="F605" s="372" t="str">
        <f aca="false">TEXT(A605,"000")&amp;" "&amp;TEXT(C605,"0000")</f>
        <v>041 0020</v>
      </c>
      <c r="G605" s="373" t="n">
        <f aca="false">E605</f>
        <v>43367</v>
      </c>
    </row>
    <row r="606" customFormat="false" ht="11.25" hidden="false" customHeight="true" outlineLevel="0" collapsed="false">
      <c r="A606" s="0" t="n">
        <v>41</v>
      </c>
      <c r="B606" s="0" t="s">
        <v>196</v>
      </c>
      <c r="C606" s="0" t="n">
        <v>30</v>
      </c>
      <c r="D606" s="0" t="s">
        <v>1281</v>
      </c>
      <c r="E606" s="371" t="n">
        <v>42715</v>
      </c>
      <c r="F606" s="372" t="str">
        <f aca="false">TEXT(A606,"000")&amp;" "&amp;TEXT(C606,"0000")</f>
        <v>041 0030</v>
      </c>
      <c r="G606" s="373" t="n">
        <f aca="false">E606</f>
        <v>42715</v>
      </c>
    </row>
    <row r="607" customFormat="false" ht="11.25" hidden="false" customHeight="true" outlineLevel="0" collapsed="false">
      <c r="A607" s="0" t="n">
        <v>41</v>
      </c>
      <c r="B607" s="0" t="s">
        <v>196</v>
      </c>
      <c r="C607" s="0" t="n">
        <v>950</v>
      </c>
      <c r="D607" s="0" t="s">
        <v>1282</v>
      </c>
      <c r="E607" s="371" t="n">
        <v>42672</v>
      </c>
      <c r="F607" s="372" t="str">
        <f aca="false">TEXT(A607,"000")&amp;" "&amp;TEXT(C607,"0000")</f>
        <v>041 0950</v>
      </c>
      <c r="G607" s="373" t="n">
        <f aca="false">E607</f>
        <v>42672</v>
      </c>
    </row>
    <row r="608" customFormat="false" ht="11.25" hidden="false" customHeight="true" outlineLevel="0" collapsed="false">
      <c r="A608" s="0" t="n">
        <v>42</v>
      </c>
      <c r="B608" s="0" t="s">
        <v>197</v>
      </c>
      <c r="C608" s="0" t="n">
        <v>150</v>
      </c>
      <c r="D608" s="0" t="s">
        <v>1283</v>
      </c>
      <c r="E608" s="371" t="n">
        <v>50034.68</v>
      </c>
      <c r="F608" s="372" t="str">
        <f aca="false">TEXT(A608,"000")&amp;" "&amp;TEXT(C608,"0000")</f>
        <v>042 0150</v>
      </c>
      <c r="G608" s="373" t="n">
        <f aca="false">E608</f>
        <v>50034.68</v>
      </c>
    </row>
    <row r="609" customFormat="false" ht="11.25" hidden="false" customHeight="true" outlineLevel="0" collapsed="false">
      <c r="A609" s="0" t="n">
        <v>42</v>
      </c>
      <c r="B609" s="0" t="s">
        <v>197</v>
      </c>
      <c r="C609" s="0" t="n">
        <v>162</v>
      </c>
      <c r="D609" s="0" t="s">
        <v>1284</v>
      </c>
      <c r="E609" s="371" t="n">
        <v>50877.69</v>
      </c>
      <c r="F609" s="372" t="str">
        <f aca="false">TEXT(A609,"000")&amp;" "&amp;TEXT(C609,"0000")</f>
        <v>042 0162</v>
      </c>
      <c r="G609" s="373" t="n">
        <f aca="false">E609</f>
        <v>50877.69</v>
      </c>
    </row>
    <row r="610" customFormat="false" ht="11.25" hidden="false" customHeight="true" outlineLevel="0" collapsed="false">
      <c r="A610" s="0" t="n">
        <v>42</v>
      </c>
      <c r="B610" s="0" t="s">
        <v>197</v>
      </c>
      <c r="C610" s="0" t="n">
        <v>20</v>
      </c>
      <c r="D610" s="0" t="s">
        <v>1285</v>
      </c>
      <c r="E610" s="371" t="n">
        <v>51013.33</v>
      </c>
      <c r="F610" s="372" t="str">
        <f aca="false">TEXT(A610,"000")&amp;" "&amp;TEXT(C610,"0000")</f>
        <v>042 0020</v>
      </c>
      <c r="G610" s="373" t="n">
        <f aca="false">E610</f>
        <v>51013.33</v>
      </c>
    </row>
    <row r="611" customFormat="false" ht="11.25" hidden="false" customHeight="true" outlineLevel="0" collapsed="false">
      <c r="A611" s="0" t="n">
        <v>42</v>
      </c>
      <c r="B611" s="0" t="s">
        <v>197</v>
      </c>
      <c r="C611" s="0" t="n">
        <v>200</v>
      </c>
      <c r="D611" s="0" t="s">
        <v>1286</v>
      </c>
      <c r="E611" s="371" t="n">
        <v>49486.3</v>
      </c>
      <c r="F611" s="372" t="str">
        <f aca="false">TEXT(A611,"000")&amp;" "&amp;TEXT(C611,"0000")</f>
        <v>042 0200</v>
      </c>
      <c r="G611" s="373" t="n">
        <f aca="false">E611</f>
        <v>49486.3</v>
      </c>
    </row>
    <row r="612" customFormat="false" ht="11.25" hidden="false" customHeight="true" outlineLevel="0" collapsed="false">
      <c r="A612" s="0" t="n">
        <v>42</v>
      </c>
      <c r="B612" s="0" t="s">
        <v>197</v>
      </c>
      <c r="C612" s="0" t="n">
        <v>210</v>
      </c>
      <c r="D612" s="0" t="s">
        <v>1287</v>
      </c>
      <c r="E612" s="371" t="n">
        <v>49113.83</v>
      </c>
      <c r="F612" s="372" t="str">
        <f aca="false">TEXT(A612,"000")&amp;" "&amp;TEXT(C612,"0000")</f>
        <v>042 0210</v>
      </c>
      <c r="G612" s="373" t="n">
        <f aca="false">E612</f>
        <v>49113.83</v>
      </c>
    </row>
    <row r="613" customFormat="false" ht="11.25" hidden="false" customHeight="true" outlineLevel="0" collapsed="false">
      <c r="A613" s="0" t="n">
        <v>42</v>
      </c>
      <c r="B613" s="0" t="s">
        <v>197</v>
      </c>
      <c r="C613" s="0" t="n">
        <v>290</v>
      </c>
      <c r="D613" s="0" t="s">
        <v>1288</v>
      </c>
      <c r="E613" s="371" t="n">
        <v>51369.97</v>
      </c>
      <c r="F613" s="372" t="str">
        <f aca="false">TEXT(A613,"000")&amp;" "&amp;TEXT(C613,"0000")</f>
        <v>042 0290</v>
      </c>
      <c r="G613" s="373" t="n">
        <f aca="false">E613</f>
        <v>51369.97</v>
      </c>
    </row>
    <row r="614" customFormat="false" ht="11.25" hidden="false" customHeight="true" outlineLevel="0" collapsed="false">
      <c r="A614" s="0" t="n">
        <v>42</v>
      </c>
      <c r="B614" s="0" t="s">
        <v>197</v>
      </c>
      <c r="C614" s="0" t="n">
        <v>30</v>
      </c>
      <c r="D614" s="0" t="s">
        <v>1289</v>
      </c>
      <c r="E614" s="371" t="n">
        <v>51934.54</v>
      </c>
      <c r="F614" s="372" t="str">
        <f aca="false">TEXT(A614,"000")&amp;" "&amp;TEXT(C614,"0000")</f>
        <v>042 0030</v>
      </c>
      <c r="G614" s="373" t="n">
        <f aca="false">E614</f>
        <v>51934.54</v>
      </c>
    </row>
    <row r="615" customFormat="false" ht="11.25" hidden="false" customHeight="true" outlineLevel="0" collapsed="false">
      <c r="A615" s="0" t="n">
        <v>42</v>
      </c>
      <c r="B615" s="0" t="s">
        <v>197</v>
      </c>
      <c r="C615" s="0" t="n">
        <v>360</v>
      </c>
      <c r="D615" s="0" t="s">
        <v>1290</v>
      </c>
      <c r="E615" s="371" t="n">
        <v>50760.27</v>
      </c>
      <c r="F615" s="372" t="str">
        <f aca="false">TEXT(A615,"000")&amp;" "&amp;TEXT(C615,"0000")</f>
        <v>042 0360</v>
      </c>
      <c r="G615" s="373" t="n">
        <f aca="false">E615</f>
        <v>50760.27</v>
      </c>
    </row>
    <row r="616" customFormat="false" ht="11.25" hidden="false" customHeight="true" outlineLevel="0" collapsed="false">
      <c r="A616" s="0" t="n">
        <v>42</v>
      </c>
      <c r="B616" s="0" t="s">
        <v>197</v>
      </c>
      <c r="C616" s="0" t="n">
        <v>370</v>
      </c>
      <c r="D616" s="0" t="s">
        <v>1291</v>
      </c>
      <c r="E616" s="371" t="n">
        <v>50006.59</v>
      </c>
      <c r="F616" s="372" t="str">
        <f aca="false">TEXT(A616,"000")&amp;" "&amp;TEXT(C616,"0000")</f>
        <v>042 0370</v>
      </c>
      <c r="G616" s="373" t="n">
        <f aca="false">E616</f>
        <v>50006.59</v>
      </c>
    </row>
    <row r="617" customFormat="false" ht="11.25" hidden="false" customHeight="true" outlineLevel="0" collapsed="false">
      <c r="A617" s="0" t="n">
        <v>42</v>
      </c>
      <c r="B617" s="0" t="s">
        <v>197</v>
      </c>
      <c r="C617" s="0" t="n">
        <v>40</v>
      </c>
      <c r="D617" s="0" t="s">
        <v>1292</v>
      </c>
      <c r="E617" s="371" t="n">
        <v>49833.08</v>
      </c>
      <c r="F617" s="372" t="str">
        <f aca="false">TEXT(A617,"000")&amp;" "&amp;TEXT(C617,"0000")</f>
        <v>042 0040</v>
      </c>
      <c r="G617" s="373" t="n">
        <f aca="false">E617</f>
        <v>49833.08</v>
      </c>
    </row>
    <row r="618" customFormat="false" ht="11.25" hidden="false" customHeight="true" outlineLevel="0" collapsed="false">
      <c r="A618" s="0" t="n">
        <v>42</v>
      </c>
      <c r="B618" s="0" t="s">
        <v>197</v>
      </c>
      <c r="C618" s="0" t="n">
        <v>400</v>
      </c>
      <c r="D618" s="0" t="s">
        <v>1293</v>
      </c>
      <c r="E618" s="371" t="n">
        <v>50186.66</v>
      </c>
      <c r="F618" s="372" t="str">
        <f aca="false">TEXT(A618,"000")&amp;" "&amp;TEXT(C618,"0000")</f>
        <v>042 0400</v>
      </c>
      <c r="G618" s="373" t="n">
        <f aca="false">E618</f>
        <v>50186.66</v>
      </c>
    </row>
    <row r="619" customFormat="false" ht="11.25" hidden="false" customHeight="true" outlineLevel="0" collapsed="false">
      <c r="A619" s="0" t="n">
        <v>42</v>
      </c>
      <c r="B619" s="0" t="s">
        <v>197</v>
      </c>
      <c r="C619" s="0" t="n">
        <v>410</v>
      </c>
      <c r="D619" s="0" t="s">
        <v>1294</v>
      </c>
      <c r="E619" s="371" t="n">
        <v>50443.95</v>
      </c>
      <c r="F619" s="372" t="str">
        <f aca="false">TEXT(A619,"000")&amp;" "&amp;TEXT(C619,"0000")</f>
        <v>042 0410</v>
      </c>
      <c r="G619" s="373" t="n">
        <f aca="false">E619</f>
        <v>50443.95</v>
      </c>
    </row>
    <row r="620" customFormat="false" ht="11.25" hidden="false" customHeight="true" outlineLevel="0" collapsed="false">
      <c r="A620" s="0" t="n">
        <v>42</v>
      </c>
      <c r="B620" s="0" t="s">
        <v>197</v>
      </c>
      <c r="C620" s="0" t="n">
        <v>420</v>
      </c>
      <c r="D620" s="0" t="s">
        <v>1295</v>
      </c>
      <c r="E620" s="371" t="n">
        <v>50080.58</v>
      </c>
      <c r="F620" s="372" t="str">
        <f aca="false">TEXT(A620,"000")&amp;" "&amp;TEXT(C620,"0000")</f>
        <v>042 0420</v>
      </c>
      <c r="G620" s="373" t="n">
        <f aca="false">E620</f>
        <v>50080.58</v>
      </c>
    </row>
    <row r="621" customFormat="false" ht="11.25" hidden="false" customHeight="true" outlineLevel="0" collapsed="false">
      <c r="A621" s="0" t="n">
        <v>42</v>
      </c>
      <c r="B621" s="0" t="s">
        <v>197</v>
      </c>
      <c r="C621" s="0" t="n">
        <v>430</v>
      </c>
      <c r="D621" s="0" t="s">
        <v>1296</v>
      </c>
      <c r="E621" s="371" t="n">
        <v>51043.03</v>
      </c>
      <c r="F621" s="372" t="str">
        <f aca="false">TEXT(A621,"000")&amp;" "&amp;TEXT(C621,"0000")</f>
        <v>042 0430</v>
      </c>
      <c r="G621" s="373" t="n">
        <f aca="false">E621</f>
        <v>51043.03</v>
      </c>
    </row>
    <row r="622" customFormat="false" ht="11.25" hidden="false" customHeight="true" outlineLevel="0" collapsed="false">
      <c r="A622" s="0" t="n">
        <v>42</v>
      </c>
      <c r="B622" s="0" t="s">
        <v>197</v>
      </c>
      <c r="C622" s="0" t="n">
        <v>440</v>
      </c>
      <c r="D622" s="0" t="s">
        <v>1297</v>
      </c>
      <c r="E622" s="371" t="n">
        <v>49346</v>
      </c>
      <c r="F622" s="372" t="str">
        <f aca="false">TEXT(A622,"000")&amp;" "&amp;TEXT(C622,"0000")</f>
        <v>042 0440</v>
      </c>
      <c r="G622" s="373" t="n">
        <f aca="false">E622</f>
        <v>49346</v>
      </c>
    </row>
    <row r="623" customFormat="false" ht="11.25" hidden="false" customHeight="true" outlineLevel="0" collapsed="false">
      <c r="A623" s="0" t="n">
        <v>42</v>
      </c>
      <c r="B623" s="0" t="s">
        <v>197</v>
      </c>
      <c r="C623" s="0" t="n">
        <v>450</v>
      </c>
      <c r="D623" s="0" t="s">
        <v>1105</v>
      </c>
      <c r="E623" s="371" t="n">
        <v>48900.74</v>
      </c>
      <c r="F623" s="372" t="str">
        <f aca="false">TEXT(A623,"000")&amp;" "&amp;TEXT(C623,"0000")</f>
        <v>042 0450</v>
      </c>
      <c r="G623" s="373" t="n">
        <f aca="false">E623</f>
        <v>48900.74</v>
      </c>
    </row>
    <row r="624" customFormat="false" ht="11.25" hidden="false" customHeight="true" outlineLevel="0" collapsed="false">
      <c r="A624" s="0" t="n">
        <v>42</v>
      </c>
      <c r="B624" s="0" t="s">
        <v>197</v>
      </c>
      <c r="C624" s="0" t="n">
        <v>551</v>
      </c>
      <c r="D624" s="0" t="s">
        <v>1298</v>
      </c>
      <c r="E624" s="371" t="n">
        <v>50686.61</v>
      </c>
      <c r="F624" s="372" t="str">
        <f aca="false">TEXT(A624,"000")&amp;" "&amp;TEXT(C624,"0000")</f>
        <v>042 0551</v>
      </c>
      <c r="G624" s="373" t="n">
        <f aca="false">E624</f>
        <v>50686.61</v>
      </c>
    </row>
    <row r="625" customFormat="false" ht="11.25" hidden="false" customHeight="true" outlineLevel="0" collapsed="false">
      <c r="A625" s="0" t="n">
        <v>42</v>
      </c>
      <c r="B625" s="0" t="s">
        <v>197</v>
      </c>
      <c r="C625" s="0" t="n">
        <v>552</v>
      </c>
      <c r="D625" s="0" t="s">
        <v>1299</v>
      </c>
      <c r="E625" s="371" t="n">
        <v>49380.43</v>
      </c>
      <c r="F625" s="372" t="str">
        <f aca="false">TEXT(A625,"000")&amp;" "&amp;TEXT(C625,"0000")</f>
        <v>042 0552</v>
      </c>
      <c r="G625" s="373" t="n">
        <f aca="false">E625</f>
        <v>49380.43</v>
      </c>
    </row>
    <row r="626" customFormat="false" ht="11.25" hidden="false" customHeight="true" outlineLevel="0" collapsed="false">
      <c r="A626" s="0" t="n">
        <v>42</v>
      </c>
      <c r="B626" s="0" t="s">
        <v>197</v>
      </c>
      <c r="C626" s="0" t="n">
        <v>553</v>
      </c>
      <c r="D626" s="0" t="s">
        <v>1300</v>
      </c>
      <c r="E626" s="371" t="n">
        <v>49247.08</v>
      </c>
      <c r="F626" s="372" t="str">
        <f aca="false">TEXT(A626,"000")&amp;" "&amp;TEXT(C626,"0000")</f>
        <v>042 0553</v>
      </c>
      <c r="G626" s="373" t="n">
        <f aca="false">E626</f>
        <v>49247.08</v>
      </c>
    </row>
    <row r="627" customFormat="false" ht="11.25" hidden="false" customHeight="true" outlineLevel="0" collapsed="false">
      <c r="A627" s="0" t="n">
        <v>42</v>
      </c>
      <c r="B627" s="0" t="s">
        <v>197</v>
      </c>
      <c r="C627" s="0" t="n">
        <v>554</v>
      </c>
      <c r="D627" s="0" t="s">
        <v>1301</v>
      </c>
      <c r="E627" s="371" t="n">
        <v>49438.01</v>
      </c>
      <c r="F627" s="372" t="str">
        <f aca="false">TEXT(A627,"000")&amp;" "&amp;TEXT(C627,"0000")</f>
        <v>042 0554</v>
      </c>
      <c r="G627" s="373" t="n">
        <f aca="false">E627</f>
        <v>49438.01</v>
      </c>
    </row>
    <row r="628" customFormat="false" ht="11.25" hidden="false" customHeight="true" outlineLevel="0" collapsed="false">
      <c r="A628" s="0" t="n">
        <v>42</v>
      </c>
      <c r="B628" s="0" t="s">
        <v>197</v>
      </c>
      <c r="C628" s="0" t="n">
        <v>61</v>
      </c>
      <c r="D628" s="0" t="s">
        <v>1302</v>
      </c>
      <c r="E628" s="371" t="n">
        <v>49052.85</v>
      </c>
      <c r="F628" s="372" t="str">
        <f aca="false">TEXT(A628,"000")&amp;" "&amp;TEXT(C628,"0000")</f>
        <v>042 0061</v>
      </c>
      <c r="G628" s="373" t="n">
        <f aca="false">E628</f>
        <v>49052.85</v>
      </c>
    </row>
    <row r="629" customFormat="false" ht="11.25" hidden="false" customHeight="true" outlineLevel="0" collapsed="false">
      <c r="A629" s="0" t="n">
        <v>42</v>
      </c>
      <c r="B629" s="0" t="s">
        <v>197</v>
      </c>
      <c r="C629" s="0" t="n">
        <v>62</v>
      </c>
      <c r="D629" s="0" t="s">
        <v>1303</v>
      </c>
      <c r="E629" s="371" t="n">
        <v>50273.72</v>
      </c>
      <c r="F629" s="372" t="str">
        <f aca="false">TEXT(A629,"000")&amp;" "&amp;TEXT(C629,"0000")</f>
        <v>042 0062</v>
      </c>
      <c r="G629" s="373" t="n">
        <f aca="false">E629</f>
        <v>50273.72</v>
      </c>
    </row>
    <row r="630" customFormat="false" ht="11.25" hidden="false" customHeight="true" outlineLevel="0" collapsed="false">
      <c r="A630" s="0" t="n">
        <v>42</v>
      </c>
      <c r="B630" s="0" t="s">
        <v>197</v>
      </c>
      <c r="C630" s="0" t="n">
        <v>70</v>
      </c>
      <c r="D630" s="0" t="s">
        <v>1304</v>
      </c>
      <c r="E630" s="371" t="n">
        <v>50226.26</v>
      </c>
      <c r="F630" s="372" t="str">
        <f aca="false">TEXT(A630,"000")&amp;" "&amp;TEXT(C630,"0000")</f>
        <v>042 0070</v>
      </c>
      <c r="G630" s="373" t="n">
        <f aca="false">E630</f>
        <v>50226.26</v>
      </c>
    </row>
    <row r="631" customFormat="false" ht="11.25" hidden="false" customHeight="true" outlineLevel="0" collapsed="false">
      <c r="A631" s="0" t="n">
        <v>43</v>
      </c>
      <c r="B631" s="0" t="s">
        <v>198</v>
      </c>
      <c r="C631" s="0" t="n">
        <v>10</v>
      </c>
      <c r="D631" s="0" t="s">
        <v>1305</v>
      </c>
      <c r="E631" s="371" t="n">
        <v>47925</v>
      </c>
      <c r="F631" s="372" t="str">
        <f aca="false">TEXT(A631,"000")&amp;" "&amp;TEXT(C631,"0000")</f>
        <v>043 0010</v>
      </c>
      <c r="G631" s="373" t="n">
        <f aca="false">E631</f>
        <v>47925</v>
      </c>
    </row>
    <row r="632" customFormat="false" ht="11.25" hidden="false" customHeight="true" outlineLevel="0" collapsed="false">
      <c r="A632" s="0" t="n">
        <v>43</v>
      </c>
      <c r="B632" s="0" t="s">
        <v>198</v>
      </c>
      <c r="C632" s="0" t="n">
        <v>100</v>
      </c>
      <c r="D632" s="0" t="s">
        <v>1306</v>
      </c>
      <c r="E632" s="371" t="n">
        <v>49362</v>
      </c>
      <c r="F632" s="372" t="str">
        <f aca="false">TEXT(A632,"000")&amp;" "&amp;TEXT(C632,"0000")</f>
        <v>043 0100</v>
      </c>
      <c r="G632" s="373" t="n">
        <f aca="false">E632</f>
        <v>49362</v>
      </c>
    </row>
    <row r="633" customFormat="false" ht="11.25" hidden="false" customHeight="true" outlineLevel="0" collapsed="false">
      <c r="A633" s="0" t="n">
        <v>43</v>
      </c>
      <c r="B633" s="0" t="s">
        <v>198</v>
      </c>
      <c r="C633" s="0" t="n">
        <v>120</v>
      </c>
      <c r="D633" s="0" t="s">
        <v>1307</v>
      </c>
      <c r="E633" s="371" t="n">
        <v>49160</v>
      </c>
      <c r="F633" s="372" t="str">
        <f aca="false">TEXT(A633,"000")&amp;" "&amp;TEXT(C633,"0000")</f>
        <v>043 0120</v>
      </c>
      <c r="G633" s="373" t="n">
        <f aca="false">E633</f>
        <v>49160</v>
      </c>
    </row>
    <row r="634" customFormat="false" ht="11.25" hidden="false" customHeight="true" outlineLevel="0" collapsed="false">
      <c r="A634" s="0" t="n">
        <v>43</v>
      </c>
      <c r="B634" s="0" t="s">
        <v>198</v>
      </c>
      <c r="C634" s="0" t="n">
        <v>130</v>
      </c>
      <c r="D634" s="0" t="s">
        <v>1308</v>
      </c>
      <c r="E634" s="371" t="n">
        <v>47478</v>
      </c>
      <c r="F634" s="372" t="str">
        <f aca="false">TEXT(A634,"000")&amp;" "&amp;TEXT(C634,"0000")</f>
        <v>043 0130</v>
      </c>
      <c r="G634" s="373" t="n">
        <f aca="false">E634</f>
        <v>47478</v>
      </c>
    </row>
    <row r="635" customFormat="false" ht="11.25" hidden="false" customHeight="true" outlineLevel="0" collapsed="false">
      <c r="A635" s="0" t="n">
        <v>43</v>
      </c>
      <c r="B635" s="0" t="s">
        <v>198</v>
      </c>
      <c r="C635" s="0" t="n">
        <v>140</v>
      </c>
      <c r="D635" s="0" t="s">
        <v>1309</v>
      </c>
      <c r="E635" s="371" t="n">
        <v>46796</v>
      </c>
      <c r="F635" s="372" t="str">
        <f aca="false">TEXT(A635,"000")&amp;" "&amp;TEXT(C635,"0000")</f>
        <v>043 0140</v>
      </c>
      <c r="G635" s="373" t="n">
        <f aca="false">E635</f>
        <v>46796</v>
      </c>
    </row>
    <row r="636" customFormat="false" ht="11.25" hidden="false" customHeight="true" outlineLevel="0" collapsed="false">
      <c r="A636" s="0" t="n">
        <v>43</v>
      </c>
      <c r="B636" s="0" t="s">
        <v>198</v>
      </c>
      <c r="C636" s="0" t="n">
        <v>150</v>
      </c>
      <c r="D636" s="0" t="s">
        <v>1310</v>
      </c>
      <c r="E636" s="371" t="n">
        <v>52919</v>
      </c>
      <c r="F636" s="372" t="str">
        <f aca="false">TEXT(A636,"000")&amp;" "&amp;TEXT(C636,"0000")</f>
        <v>043 0150</v>
      </c>
      <c r="G636" s="373" t="n">
        <f aca="false">E636</f>
        <v>52919</v>
      </c>
    </row>
    <row r="637" customFormat="false" ht="11.25" hidden="false" customHeight="true" outlineLevel="0" collapsed="false">
      <c r="A637" s="0" t="n">
        <v>43</v>
      </c>
      <c r="B637" s="0" t="s">
        <v>198</v>
      </c>
      <c r="C637" s="0" t="n">
        <v>160</v>
      </c>
      <c r="D637" s="0" t="s">
        <v>1311</v>
      </c>
      <c r="E637" s="371" t="n">
        <v>45427</v>
      </c>
      <c r="F637" s="372" t="str">
        <f aca="false">TEXT(A637,"000")&amp;" "&amp;TEXT(C637,"0000")</f>
        <v>043 0160</v>
      </c>
      <c r="G637" s="373" t="n">
        <f aca="false">E637</f>
        <v>45427</v>
      </c>
    </row>
    <row r="638" customFormat="false" ht="11.25" hidden="false" customHeight="true" outlineLevel="0" collapsed="false">
      <c r="A638" s="0" t="n">
        <v>43</v>
      </c>
      <c r="B638" s="0" t="s">
        <v>198</v>
      </c>
      <c r="C638" s="0" t="n">
        <v>190</v>
      </c>
      <c r="D638" s="0" t="s">
        <v>1312</v>
      </c>
      <c r="E638" s="371" t="n">
        <v>43329</v>
      </c>
      <c r="F638" s="372" t="str">
        <f aca="false">TEXT(A638,"000")&amp;" "&amp;TEXT(C638,"0000")</f>
        <v>043 0190</v>
      </c>
      <c r="G638" s="373" t="n">
        <f aca="false">E638</f>
        <v>43329</v>
      </c>
    </row>
    <row r="639" customFormat="false" ht="11.25" hidden="false" customHeight="true" outlineLevel="0" collapsed="false">
      <c r="A639" s="0" t="n">
        <v>43</v>
      </c>
      <c r="B639" s="0" t="s">
        <v>198</v>
      </c>
      <c r="C639" s="0" t="n">
        <v>20</v>
      </c>
      <c r="D639" s="0" t="s">
        <v>1313</v>
      </c>
      <c r="E639" s="371" t="n">
        <v>48725</v>
      </c>
      <c r="F639" s="372" t="str">
        <f aca="false">TEXT(A639,"000")&amp;" "&amp;TEXT(C639,"0000")</f>
        <v>043 0020</v>
      </c>
      <c r="G639" s="373" t="n">
        <f aca="false">E639</f>
        <v>48725</v>
      </c>
    </row>
    <row r="640" customFormat="false" ht="11.25" hidden="false" customHeight="true" outlineLevel="0" collapsed="false">
      <c r="A640" s="0" t="n">
        <v>43</v>
      </c>
      <c r="B640" s="0" t="s">
        <v>198</v>
      </c>
      <c r="C640" s="0" t="n">
        <v>200</v>
      </c>
      <c r="D640" s="0" t="s">
        <v>1314</v>
      </c>
      <c r="E640" s="371" t="n">
        <v>49389</v>
      </c>
      <c r="F640" s="372" t="str">
        <f aca="false">TEXT(A640,"000")&amp;" "&amp;TEXT(C640,"0000")</f>
        <v>043 0200</v>
      </c>
      <c r="G640" s="373" t="n">
        <f aca="false">E640</f>
        <v>49389</v>
      </c>
    </row>
    <row r="641" customFormat="false" ht="11.25" hidden="false" customHeight="true" outlineLevel="0" collapsed="false">
      <c r="A641" s="0" t="n">
        <v>43</v>
      </c>
      <c r="B641" s="0" t="s">
        <v>198</v>
      </c>
      <c r="C641" s="0" t="n">
        <v>210</v>
      </c>
      <c r="D641" s="0" t="s">
        <v>1315</v>
      </c>
      <c r="E641" s="371" t="n">
        <v>46315</v>
      </c>
      <c r="F641" s="372" t="str">
        <f aca="false">TEXT(A641,"000")&amp;" "&amp;TEXT(C641,"0000")</f>
        <v>043 0210</v>
      </c>
      <c r="G641" s="373" t="n">
        <f aca="false">E641</f>
        <v>46315</v>
      </c>
    </row>
    <row r="642" customFormat="false" ht="11.25" hidden="false" customHeight="true" outlineLevel="0" collapsed="false">
      <c r="A642" s="0" t="n">
        <v>43</v>
      </c>
      <c r="B642" s="0" t="s">
        <v>198</v>
      </c>
      <c r="C642" s="0" t="n">
        <v>220</v>
      </c>
      <c r="D642" s="0" t="s">
        <v>1316</v>
      </c>
      <c r="E642" s="371" t="n">
        <v>49392</v>
      </c>
      <c r="F642" s="372" t="str">
        <f aca="false">TEXT(A642,"000")&amp;" "&amp;TEXT(C642,"0000")</f>
        <v>043 0220</v>
      </c>
      <c r="G642" s="373" t="n">
        <f aca="false">E642</f>
        <v>49392</v>
      </c>
    </row>
    <row r="643" customFormat="false" ht="11.25" hidden="false" customHeight="true" outlineLevel="0" collapsed="false">
      <c r="A643" s="0" t="n">
        <v>43</v>
      </c>
      <c r="B643" s="0" t="s">
        <v>198</v>
      </c>
      <c r="C643" s="0" t="n">
        <v>230</v>
      </c>
      <c r="D643" s="0" t="s">
        <v>1317</v>
      </c>
      <c r="E643" s="371" t="n">
        <v>53857</v>
      </c>
      <c r="F643" s="372" t="str">
        <f aca="false">TEXT(A643,"000")&amp;" "&amp;TEXT(C643,"0000")</f>
        <v>043 0230</v>
      </c>
      <c r="G643" s="373" t="n">
        <f aca="false">E643</f>
        <v>53857</v>
      </c>
    </row>
    <row r="644" customFormat="false" ht="11.25" hidden="false" customHeight="true" outlineLevel="0" collapsed="false">
      <c r="A644" s="0" t="n">
        <v>43</v>
      </c>
      <c r="B644" s="0" t="s">
        <v>198</v>
      </c>
      <c r="C644" s="0" t="n">
        <v>240</v>
      </c>
      <c r="D644" s="0" t="s">
        <v>1318</v>
      </c>
      <c r="E644" s="371" t="n">
        <v>51692</v>
      </c>
      <c r="F644" s="372" t="str">
        <f aca="false">TEXT(A644,"000")&amp;" "&amp;TEXT(C644,"0000")</f>
        <v>043 0240</v>
      </c>
      <c r="G644" s="373" t="n">
        <f aca="false">E644</f>
        <v>51692</v>
      </c>
    </row>
    <row r="645" customFormat="false" ht="11.25" hidden="false" customHeight="true" outlineLevel="0" collapsed="false">
      <c r="A645" s="0" t="n">
        <v>43</v>
      </c>
      <c r="B645" s="0" t="s">
        <v>198</v>
      </c>
      <c r="C645" s="0" t="n">
        <v>250</v>
      </c>
      <c r="D645" s="0" t="s">
        <v>1319</v>
      </c>
      <c r="E645" s="371" t="n">
        <v>49806</v>
      </c>
      <c r="F645" s="372" t="str">
        <f aca="false">TEXT(A645,"000")&amp;" "&amp;TEXT(C645,"0000")</f>
        <v>043 0250</v>
      </c>
      <c r="G645" s="373" t="n">
        <f aca="false">E645</f>
        <v>49806</v>
      </c>
    </row>
    <row r="646" customFormat="false" ht="11.25" hidden="false" customHeight="true" outlineLevel="0" collapsed="false">
      <c r="A646" s="0" t="n">
        <v>43</v>
      </c>
      <c r="B646" s="0" t="s">
        <v>198</v>
      </c>
      <c r="C646" s="0" t="n">
        <v>260</v>
      </c>
      <c r="D646" s="0" t="s">
        <v>1320</v>
      </c>
      <c r="E646" s="371" t="n">
        <v>50989</v>
      </c>
      <c r="F646" s="372" t="str">
        <f aca="false">TEXT(A646,"000")&amp;" "&amp;TEXT(C646,"0000")</f>
        <v>043 0260</v>
      </c>
      <c r="G646" s="373" t="n">
        <f aca="false">E646</f>
        <v>50989</v>
      </c>
    </row>
    <row r="647" customFormat="false" ht="11.25" hidden="false" customHeight="true" outlineLevel="0" collapsed="false">
      <c r="A647" s="0" t="n">
        <v>43</v>
      </c>
      <c r="B647" s="0" t="s">
        <v>198</v>
      </c>
      <c r="C647" s="0" t="n">
        <v>270</v>
      </c>
      <c r="D647" s="0" t="s">
        <v>1321</v>
      </c>
      <c r="E647" s="371" t="n">
        <v>50879</v>
      </c>
      <c r="F647" s="372" t="str">
        <f aca="false">TEXT(A647,"000")&amp;" "&amp;TEXT(C647,"0000")</f>
        <v>043 0270</v>
      </c>
      <c r="G647" s="373" t="n">
        <f aca="false">E647</f>
        <v>50879</v>
      </c>
    </row>
    <row r="648" customFormat="false" ht="11.25" hidden="false" customHeight="true" outlineLevel="0" collapsed="false">
      <c r="A648" s="0" t="n">
        <v>43</v>
      </c>
      <c r="B648" s="0" t="s">
        <v>198</v>
      </c>
      <c r="C648" s="0" t="n">
        <v>280</v>
      </c>
      <c r="D648" s="0" t="s">
        <v>1322</v>
      </c>
      <c r="E648" s="371" t="n">
        <v>49327</v>
      </c>
      <c r="F648" s="372" t="str">
        <f aca="false">TEXT(A648,"000")&amp;" "&amp;TEXT(C648,"0000")</f>
        <v>043 0280</v>
      </c>
      <c r="G648" s="373" t="n">
        <f aca="false">E648</f>
        <v>49327</v>
      </c>
    </row>
    <row r="649" customFormat="false" ht="11.25" hidden="false" customHeight="true" outlineLevel="0" collapsed="false">
      <c r="A649" s="0" t="n">
        <v>43</v>
      </c>
      <c r="B649" s="0" t="s">
        <v>198</v>
      </c>
      <c r="C649" s="0" t="n">
        <v>290</v>
      </c>
      <c r="D649" s="0" t="s">
        <v>1323</v>
      </c>
      <c r="E649" s="371" t="n">
        <v>51656</v>
      </c>
      <c r="F649" s="372" t="str">
        <f aca="false">TEXT(A649,"000")&amp;" "&amp;TEXT(C649,"0000")</f>
        <v>043 0290</v>
      </c>
      <c r="G649" s="373" t="n">
        <f aca="false">E649</f>
        <v>51656</v>
      </c>
    </row>
    <row r="650" customFormat="false" ht="11.25" hidden="false" customHeight="true" outlineLevel="0" collapsed="false">
      <c r="A650" s="0" t="n">
        <v>43</v>
      </c>
      <c r="B650" s="0" t="s">
        <v>198</v>
      </c>
      <c r="C650" s="0" t="n">
        <v>300</v>
      </c>
      <c r="D650" s="0" t="s">
        <v>1324</v>
      </c>
      <c r="E650" s="371" t="n">
        <v>52622</v>
      </c>
      <c r="F650" s="372" t="str">
        <f aca="false">TEXT(A650,"000")&amp;" "&amp;TEXT(C650,"0000")</f>
        <v>043 0300</v>
      </c>
      <c r="G650" s="373" t="n">
        <f aca="false">E650</f>
        <v>52622</v>
      </c>
    </row>
    <row r="651" customFormat="false" ht="11.25" hidden="false" customHeight="true" outlineLevel="0" collapsed="false">
      <c r="A651" s="0" t="n">
        <v>43</v>
      </c>
      <c r="B651" s="0" t="s">
        <v>198</v>
      </c>
      <c r="C651" s="0" t="n">
        <v>310</v>
      </c>
      <c r="D651" s="0" t="s">
        <v>1325</v>
      </c>
      <c r="E651" s="371" t="n">
        <v>49764</v>
      </c>
      <c r="F651" s="372" t="str">
        <f aca="false">TEXT(A651,"000")&amp;" "&amp;TEXT(C651,"0000")</f>
        <v>043 0310</v>
      </c>
      <c r="G651" s="373" t="n">
        <f aca="false">E651</f>
        <v>49764</v>
      </c>
    </row>
    <row r="652" customFormat="false" ht="11.25" hidden="false" customHeight="true" outlineLevel="0" collapsed="false">
      <c r="A652" s="0" t="n">
        <v>43</v>
      </c>
      <c r="B652" s="0" t="s">
        <v>198</v>
      </c>
      <c r="C652" s="0" t="n">
        <v>320</v>
      </c>
      <c r="D652" s="0" t="s">
        <v>1326</v>
      </c>
      <c r="E652" s="371" t="n">
        <v>50534</v>
      </c>
      <c r="F652" s="372" t="str">
        <f aca="false">TEXT(A652,"000")&amp;" "&amp;TEXT(C652,"0000")</f>
        <v>043 0320</v>
      </c>
      <c r="G652" s="373" t="n">
        <f aca="false">E652</f>
        <v>50534</v>
      </c>
    </row>
    <row r="653" customFormat="false" ht="11.25" hidden="false" customHeight="true" outlineLevel="0" collapsed="false">
      <c r="A653" s="0" t="n">
        <v>43</v>
      </c>
      <c r="B653" s="0" t="s">
        <v>198</v>
      </c>
      <c r="C653" s="0" t="n">
        <v>330</v>
      </c>
      <c r="D653" s="0" t="s">
        <v>1327</v>
      </c>
      <c r="E653" s="371" t="n">
        <v>48214</v>
      </c>
      <c r="F653" s="372" t="str">
        <f aca="false">TEXT(A653,"000")&amp;" "&amp;TEXT(C653,"0000")</f>
        <v>043 0330</v>
      </c>
      <c r="G653" s="373" t="n">
        <f aca="false">E653</f>
        <v>48214</v>
      </c>
    </row>
    <row r="654" customFormat="false" ht="11.25" hidden="false" customHeight="true" outlineLevel="0" collapsed="false">
      <c r="A654" s="0" t="n">
        <v>43</v>
      </c>
      <c r="B654" s="0" t="s">
        <v>198</v>
      </c>
      <c r="C654" s="0" t="n">
        <v>360</v>
      </c>
      <c r="D654" s="0" t="s">
        <v>756</v>
      </c>
      <c r="E654" s="371" t="n">
        <v>50038</v>
      </c>
      <c r="F654" s="372" t="str">
        <f aca="false">TEXT(A654,"000")&amp;" "&amp;TEXT(C654,"0000")</f>
        <v>043 0360</v>
      </c>
      <c r="G654" s="373" t="n">
        <f aca="false">E654</f>
        <v>50038</v>
      </c>
    </row>
    <row r="655" customFormat="false" ht="11.25" hidden="false" customHeight="true" outlineLevel="0" collapsed="false">
      <c r="A655" s="0" t="n">
        <v>43</v>
      </c>
      <c r="B655" s="0" t="s">
        <v>198</v>
      </c>
      <c r="C655" s="0" t="n">
        <v>370</v>
      </c>
      <c r="D655" s="0" t="s">
        <v>1328</v>
      </c>
      <c r="E655" s="371" t="n">
        <v>48577</v>
      </c>
      <c r="F655" s="372" t="str">
        <f aca="false">TEXT(A655,"000")&amp;" "&amp;TEXT(C655,"0000")</f>
        <v>043 0370</v>
      </c>
      <c r="G655" s="373" t="n">
        <f aca="false">E655</f>
        <v>48577</v>
      </c>
    </row>
    <row r="656" customFormat="false" ht="11.25" hidden="false" customHeight="true" outlineLevel="0" collapsed="false">
      <c r="A656" s="0" t="n">
        <v>43</v>
      </c>
      <c r="B656" s="0" t="s">
        <v>198</v>
      </c>
      <c r="C656" s="0" t="n">
        <v>380</v>
      </c>
      <c r="D656" s="0" t="s">
        <v>1329</v>
      </c>
      <c r="E656" s="371" t="n">
        <v>48172</v>
      </c>
      <c r="F656" s="372" t="str">
        <f aca="false">TEXT(A656,"000")&amp;" "&amp;TEXT(C656,"0000")</f>
        <v>043 0380</v>
      </c>
      <c r="G656" s="373" t="n">
        <f aca="false">E656</f>
        <v>48172</v>
      </c>
    </row>
    <row r="657" customFormat="false" ht="11.25" hidden="false" customHeight="true" outlineLevel="0" collapsed="false">
      <c r="A657" s="0" t="n">
        <v>43</v>
      </c>
      <c r="B657" s="0" t="s">
        <v>198</v>
      </c>
      <c r="C657" s="0" t="n">
        <v>390</v>
      </c>
      <c r="D657" s="0" t="s">
        <v>1330</v>
      </c>
      <c r="E657" s="371" t="n">
        <v>49169</v>
      </c>
      <c r="F657" s="372" t="str">
        <f aca="false">TEXT(A657,"000")&amp;" "&amp;TEXT(C657,"0000")</f>
        <v>043 0390</v>
      </c>
      <c r="G657" s="373" t="n">
        <f aca="false">E657</f>
        <v>49169</v>
      </c>
    </row>
    <row r="658" customFormat="false" ht="11.25" hidden="false" customHeight="true" outlineLevel="0" collapsed="false">
      <c r="A658" s="0" t="n">
        <v>43</v>
      </c>
      <c r="B658" s="0" t="s">
        <v>198</v>
      </c>
      <c r="C658" s="0" t="n">
        <v>400</v>
      </c>
      <c r="D658" s="0" t="s">
        <v>1331</v>
      </c>
      <c r="E658" s="371" t="n">
        <v>51113</v>
      </c>
      <c r="F658" s="372" t="str">
        <f aca="false">TEXT(A658,"000")&amp;" "&amp;TEXT(C658,"0000")</f>
        <v>043 0400</v>
      </c>
      <c r="G658" s="373" t="n">
        <f aca="false">E658</f>
        <v>51113</v>
      </c>
    </row>
    <row r="659" customFormat="false" ht="11.25" hidden="false" customHeight="true" outlineLevel="0" collapsed="false">
      <c r="A659" s="0" t="n">
        <v>43</v>
      </c>
      <c r="B659" s="0" t="s">
        <v>198</v>
      </c>
      <c r="C659" s="0" t="n">
        <v>410</v>
      </c>
      <c r="D659" s="0" t="s">
        <v>1332</v>
      </c>
      <c r="E659" s="371" t="n">
        <v>47538</v>
      </c>
      <c r="F659" s="372" t="str">
        <f aca="false">TEXT(A659,"000")&amp;" "&amp;TEXT(C659,"0000")</f>
        <v>043 0410</v>
      </c>
      <c r="G659" s="373" t="n">
        <f aca="false">E659</f>
        <v>47538</v>
      </c>
    </row>
    <row r="660" customFormat="false" ht="11.25" hidden="false" customHeight="true" outlineLevel="0" collapsed="false">
      <c r="A660" s="0" t="n">
        <v>43</v>
      </c>
      <c r="B660" s="0" t="s">
        <v>198</v>
      </c>
      <c r="C660" s="0" t="n">
        <v>420</v>
      </c>
      <c r="D660" s="0" t="s">
        <v>1333</v>
      </c>
      <c r="E660" s="371" t="n">
        <v>47654</v>
      </c>
      <c r="F660" s="372" t="str">
        <f aca="false">TEXT(A660,"000")&amp;" "&amp;TEXT(C660,"0000")</f>
        <v>043 0420</v>
      </c>
      <c r="G660" s="373" t="n">
        <f aca="false">E660</f>
        <v>47654</v>
      </c>
    </row>
    <row r="661" customFormat="false" ht="11.25" hidden="false" customHeight="true" outlineLevel="0" collapsed="false">
      <c r="A661" s="0" t="n">
        <v>43</v>
      </c>
      <c r="B661" s="0" t="s">
        <v>198</v>
      </c>
      <c r="C661" s="0" t="n">
        <v>430</v>
      </c>
      <c r="D661" s="0" t="s">
        <v>1334</v>
      </c>
      <c r="E661" s="371" t="n">
        <v>49081</v>
      </c>
      <c r="F661" s="372" t="str">
        <f aca="false">TEXT(A661,"000")&amp;" "&amp;TEXT(C661,"0000")</f>
        <v>043 0430</v>
      </c>
      <c r="G661" s="373" t="n">
        <f aca="false">E661</f>
        <v>49081</v>
      </c>
    </row>
    <row r="662" customFormat="false" ht="11.25" hidden="false" customHeight="true" outlineLevel="0" collapsed="false">
      <c r="A662" s="0" t="n">
        <v>43</v>
      </c>
      <c r="B662" s="0" t="s">
        <v>198</v>
      </c>
      <c r="C662" s="0" t="n">
        <v>440</v>
      </c>
      <c r="D662" s="0" t="s">
        <v>1335</v>
      </c>
      <c r="E662" s="371" t="n">
        <v>51676</v>
      </c>
      <c r="F662" s="372" t="str">
        <f aca="false">TEXT(A662,"000")&amp;" "&amp;TEXT(C662,"0000")</f>
        <v>043 0440</v>
      </c>
      <c r="G662" s="373" t="n">
        <f aca="false">E662</f>
        <v>51676</v>
      </c>
    </row>
    <row r="663" customFormat="false" ht="11.25" hidden="false" customHeight="true" outlineLevel="0" collapsed="false">
      <c r="A663" s="0" t="n">
        <v>43</v>
      </c>
      <c r="B663" s="0" t="s">
        <v>198</v>
      </c>
      <c r="C663" s="0" t="n">
        <v>450</v>
      </c>
      <c r="D663" s="0" t="s">
        <v>1336</v>
      </c>
      <c r="E663" s="371" t="n">
        <v>51114</v>
      </c>
      <c r="F663" s="372" t="str">
        <f aca="false">TEXT(A663,"000")&amp;" "&amp;TEXT(C663,"0000")</f>
        <v>043 0450</v>
      </c>
      <c r="G663" s="373" t="n">
        <f aca="false">E663</f>
        <v>51114</v>
      </c>
    </row>
    <row r="664" customFormat="false" ht="11.25" hidden="false" customHeight="true" outlineLevel="0" collapsed="false">
      <c r="A664" s="0" t="n">
        <v>43</v>
      </c>
      <c r="B664" s="0" t="s">
        <v>198</v>
      </c>
      <c r="C664" s="0" t="n">
        <v>470</v>
      </c>
      <c r="D664" s="0" t="s">
        <v>1337</v>
      </c>
      <c r="E664" s="371" t="n">
        <v>49207</v>
      </c>
      <c r="F664" s="372" t="str">
        <f aca="false">TEXT(A664,"000")&amp;" "&amp;TEXT(C664,"0000")</f>
        <v>043 0470</v>
      </c>
      <c r="G664" s="373" t="n">
        <f aca="false">E664</f>
        <v>49207</v>
      </c>
    </row>
    <row r="665" customFormat="false" ht="11.25" hidden="false" customHeight="true" outlineLevel="0" collapsed="false">
      <c r="A665" s="0" t="n">
        <v>43</v>
      </c>
      <c r="B665" s="0" t="s">
        <v>198</v>
      </c>
      <c r="C665" s="0" t="n">
        <v>480</v>
      </c>
      <c r="D665" s="0" t="s">
        <v>1338</v>
      </c>
      <c r="E665" s="371" t="n">
        <v>50514</v>
      </c>
      <c r="F665" s="372" t="str">
        <f aca="false">TEXT(A665,"000")&amp;" "&amp;TEXT(C665,"0000")</f>
        <v>043 0480</v>
      </c>
      <c r="G665" s="373" t="n">
        <f aca="false">E665</f>
        <v>50514</v>
      </c>
    </row>
    <row r="666" customFormat="false" ht="11.25" hidden="false" customHeight="true" outlineLevel="0" collapsed="false">
      <c r="A666" s="0" t="n">
        <v>43</v>
      </c>
      <c r="B666" s="0" t="s">
        <v>198</v>
      </c>
      <c r="C666" s="0" t="n">
        <v>490</v>
      </c>
      <c r="D666" s="0" t="s">
        <v>1339</v>
      </c>
      <c r="E666" s="371" t="n">
        <v>48837</v>
      </c>
      <c r="F666" s="372" t="str">
        <f aca="false">TEXT(A666,"000")&amp;" "&amp;TEXT(C666,"0000")</f>
        <v>043 0490</v>
      </c>
      <c r="G666" s="373" t="n">
        <f aca="false">E666</f>
        <v>48837</v>
      </c>
    </row>
    <row r="667" customFormat="false" ht="11.25" hidden="false" customHeight="true" outlineLevel="0" collapsed="false">
      <c r="A667" s="0" t="n">
        <v>43</v>
      </c>
      <c r="B667" s="0" t="s">
        <v>198</v>
      </c>
      <c r="C667" s="0" t="n">
        <v>50</v>
      </c>
      <c r="D667" s="0" t="s">
        <v>1340</v>
      </c>
      <c r="E667" s="371" t="n">
        <v>48258</v>
      </c>
      <c r="F667" s="372" t="str">
        <f aca="false">TEXT(A667,"000")&amp;" "&amp;TEXT(C667,"0000")</f>
        <v>043 0050</v>
      </c>
      <c r="G667" s="373" t="n">
        <f aca="false">E667</f>
        <v>48258</v>
      </c>
    </row>
    <row r="668" customFormat="false" ht="11.25" hidden="false" customHeight="true" outlineLevel="0" collapsed="false">
      <c r="A668" s="0" t="n">
        <v>43</v>
      </c>
      <c r="B668" s="0" t="s">
        <v>198</v>
      </c>
      <c r="C668" s="0" t="n">
        <v>500</v>
      </c>
      <c r="D668" s="0" t="s">
        <v>1341</v>
      </c>
      <c r="E668" s="371" t="n">
        <v>49616</v>
      </c>
      <c r="F668" s="372" t="str">
        <f aca="false">TEXT(A668,"000")&amp;" "&amp;TEXT(C668,"0000")</f>
        <v>043 0500</v>
      </c>
      <c r="G668" s="373" t="n">
        <f aca="false">E668</f>
        <v>49616</v>
      </c>
    </row>
    <row r="669" customFormat="false" ht="11.25" hidden="false" customHeight="true" outlineLevel="0" collapsed="false">
      <c r="A669" s="0" t="n">
        <v>43</v>
      </c>
      <c r="B669" s="0" t="s">
        <v>198</v>
      </c>
      <c r="C669" s="0" t="n">
        <v>510</v>
      </c>
      <c r="D669" s="0" t="s">
        <v>1342</v>
      </c>
      <c r="E669" s="371" t="n">
        <v>48137</v>
      </c>
      <c r="F669" s="372" t="str">
        <f aca="false">TEXT(A669,"000")&amp;" "&amp;TEXT(C669,"0000")</f>
        <v>043 0510</v>
      </c>
      <c r="G669" s="373" t="n">
        <f aca="false">E669</f>
        <v>48137</v>
      </c>
    </row>
    <row r="670" customFormat="false" ht="11.25" hidden="false" customHeight="true" outlineLevel="0" collapsed="false">
      <c r="A670" s="0" t="n">
        <v>43</v>
      </c>
      <c r="B670" s="0" t="s">
        <v>198</v>
      </c>
      <c r="C670" s="0" t="n">
        <v>520</v>
      </c>
      <c r="D670" s="0" t="s">
        <v>1343</v>
      </c>
      <c r="E670" s="371" t="n">
        <v>50392</v>
      </c>
      <c r="F670" s="372" t="str">
        <f aca="false">TEXT(A670,"000")&amp;" "&amp;TEXT(C670,"0000")</f>
        <v>043 0520</v>
      </c>
      <c r="G670" s="373" t="n">
        <f aca="false">E670</f>
        <v>50392</v>
      </c>
    </row>
    <row r="671" customFormat="false" ht="11.25" hidden="false" customHeight="true" outlineLevel="0" collapsed="false">
      <c r="A671" s="0" t="n">
        <v>43</v>
      </c>
      <c r="B671" s="0" t="s">
        <v>198</v>
      </c>
      <c r="C671" s="0" t="n">
        <v>530</v>
      </c>
      <c r="D671" s="0" t="s">
        <v>1344</v>
      </c>
      <c r="E671" s="371" t="n">
        <v>48092</v>
      </c>
      <c r="F671" s="372" t="str">
        <f aca="false">TEXT(A671,"000")&amp;" "&amp;TEXT(C671,"0000")</f>
        <v>043 0530</v>
      </c>
      <c r="G671" s="373" t="n">
        <f aca="false">E671</f>
        <v>48092</v>
      </c>
    </row>
    <row r="672" customFormat="false" ht="11.25" hidden="false" customHeight="true" outlineLevel="0" collapsed="false">
      <c r="A672" s="0" t="n">
        <v>43</v>
      </c>
      <c r="B672" s="0" t="s">
        <v>198</v>
      </c>
      <c r="C672" s="0" t="n">
        <v>540</v>
      </c>
      <c r="D672" s="0" t="s">
        <v>1345</v>
      </c>
      <c r="E672" s="371" t="n">
        <v>49022</v>
      </c>
      <c r="F672" s="372" t="str">
        <f aca="false">TEXT(A672,"000")&amp;" "&amp;TEXT(C672,"0000")</f>
        <v>043 0540</v>
      </c>
      <c r="G672" s="373" t="n">
        <f aca="false">E672</f>
        <v>49022</v>
      </c>
    </row>
    <row r="673" customFormat="false" ht="11.25" hidden="false" customHeight="true" outlineLevel="0" collapsed="false">
      <c r="A673" s="0" t="n">
        <v>43</v>
      </c>
      <c r="B673" s="0" t="s">
        <v>198</v>
      </c>
      <c r="C673" s="0" t="n">
        <v>550</v>
      </c>
      <c r="D673" s="0" t="s">
        <v>1346</v>
      </c>
      <c r="E673" s="371" t="n">
        <v>50098</v>
      </c>
      <c r="F673" s="372" t="str">
        <f aca="false">TEXT(A673,"000")&amp;" "&amp;TEXT(C673,"0000")</f>
        <v>043 0550</v>
      </c>
      <c r="G673" s="373" t="n">
        <f aca="false">E673</f>
        <v>50098</v>
      </c>
    </row>
    <row r="674" customFormat="false" ht="11.25" hidden="false" customHeight="true" outlineLevel="0" collapsed="false">
      <c r="A674" s="0" t="n">
        <v>43</v>
      </c>
      <c r="B674" s="0" t="s">
        <v>198</v>
      </c>
      <c r="C674" s="0" t="n">
        <v>570</v>
      </c>
      <c r="D674" s="0" t="s">
        <v>1347</v>
      </c>
      <c r="E674" s="371" t="n">
        <v>47899</v>
      </c>
      <c r="F674" s="372" t="str">
        <f aca="false">TEXT(A674,"000")&amp;" "&amp;TEXT(C674,"0000")</f>
        <v>043 0570</v>
      </c>
      <c r="G674" s="373" t="n">
        <f aca="false">E674</f>
        <v>47899</v>
      </c>
    </row>
    <row r="675" customFormat="false" ht="11.25" hidden="false" customHeight="true" outlineLevel="0" collapsed="false">
      <c r="A675" s="0" t="n">
        <v>43</v>
      </c>
      <c r="B675" s="0" t="s">
        <v>198</v>
      </c>
      <c r="C675" s="0" t="n">
        <v>580</v>
      </c>
      <c r="D675" s="0" t="s">
        <v>1348</v>
      </c>
      <c r="E675" s="371" t="n">
        <v>39382</v>
      </c>
      <c r="F675" s="372" t="str">
        <f aca="false">TEXT(A675,"000")&amp;" "&amp;TEXT(C675,"0000")</f>
        <v>043 0580</v>
      </c>
      <c r="G675" s="373" t="n">
        <f aca="false">E675</f>
        <v>39382</v>
      </c>
    </row>
    <row r="676" customFormat="false" ht="11.25" hidden="false" customHeight="true" outlineLevel="0" collapsed="false">
      <c r="A676" s="0" t="n">
        <v>43</v>
      </c>
      <c r="B676" s="0" t="s">
        <v>198</v>
      </c>
      <c r="C676" s="0" t="n">
        <v>590</v>
      </c>
      <c r="D676" s="0" t="s">
        <v>1349</v>
      </c>
      <c r="E676" s="371" t="n">
        <v>48248</v>
      </c>
      <c r="F676" s="372" t="str">
        <f aca="false">TEXT(A676,"000")&amp;" "&amp;TEXT(C676,"0000")</f>
        <v>043 0590</v>
      </c>
      <c r="G676" s="373" t="n">
        <f aca="false">E676</f>
        <v>48248</v>
      </c>
    </row>
    <row r="677" customFormat="false" ht="11.25" hidden="false" customHeight="true" outlineLevel="0" collapsed="false">
      <c r="A677" s="0" t="n">
        <v>43</v>
      </c>
      <c r="B677" s="0" t="s">
        <v>198</v>
      </c>
      <c r="C677" s="0" t="n">
        <v>60</v>
      </c>
      <c r="D677" s="0" t="s">
        <v>1350</v>
      </c>
      <c r="E677" s="371" t="n">
        <v>53749</v>
      </c>
      <c r="F677" s="372" t="str">
        <f aca="false">TEXT(A677,"000")&amp;" "&amp;TEXT(C677,"0000")</f>
        <v>043 0060</v>
      </c>
      <c r="G677" s="373" t="n">
        <f aca="false">E677</f>
        <v>53749</v>
      </c>
    </row>
    <row r="678" customFormat="false" ht="11.25" hidden="false" customHeight="true" outlineLevel="0" collapsed="false">
      <c r="A678" s="0" t="n">
        <v>43</v>
      </c>
      <c r="B678" s="0" t="s">
        <v>198</v>
      </c>
      <c r="C678" s="0" t="n">
        <v>600</v>
      </c>
      <c r="D678" s="0" t="s">
        <v>1351</v>
      </c>
      <c r="E678" s="371" t="n">
        <v>48427</v>
      </c>
      <c r="F678" s="372" t="str">
        <f aca="false">TEXT(A678,"000")&amp;" "&amp;TEXT(C678,"0000")</f>
        <v>043 0600</v>
      </c>
      <c r="G678" s="373" t="n">
        <f aca="false">E678</f>
        <v>48427</v>
      </c>
    </row>
    <row r="679" customFormat="false" ht="11.25" hidden="false" customHeight="true" outlineLevel="0" collapsed="false">
      <c r="A679" s="0" t="n">
        <v>43</v>
      </c>
      <c r="B679" s="0" t="s">
        <v>198</v>
      </c>
      <c r="C679" s="0" t="n">
        <v>610</v>
      </c>
      <c r="D679" s="0" t="s">
        <v>1352</v>
      </c>
      <c r="E679" s="371" t="n">
        <v>43273</v>
      </c>
      <c r="F679" s="372" t="str">
        <f aca="false">TEXT(A679,"000")&amp;" "&amp;TEXT(C679,"0000")</f>
        <v>043 0610</v>
      </c>
      <c r="G679" s="373" t="n">
        <f aca="false">E679</f>
        <v>43273</v>
      </c>
    </row>
    <row r="680" customFormat="false" ht="11.25" hidden="false" customHeight="true" outlineLevel="0" collapsed="false">
      <c r="A680" s="0" t="n">
        <v>43</v>
      </c>
      <c r="B680" s="0" t="s">
        <v>198</v>
      </c>
      <c r="C680" s="0" t="n">
        <v>620</v>
      </c>
      <c r="D680" s="0" t="s">
        <v>1353</v>
      </c>
      <c r="E680" s="371" t="n">
        <v>50370</v>
      </c>
      <c r="F680" s="372" t="str">
        <f aca="false">TEXT(A680,"000")&amp;" "&amp;TEXT(C680,"0000")</f>
        <v>043 0620</v>
      </c>
      <c r="G680" s="373" t="n">
        <f aca="false">E680</f>
        <v>50370</v>
      </c>
    </row>
    <row r="681" customFormat="false" ht="11.25" hidden="false" customHeight="true" outlineLevel="0" collapsed="false">
      <c r="A681" s="0" t="n">
        <v>43</v>
      </c>
      <c r="B681" s="0" t="s">
        <v>198</v>
      </c>
      <c r="C681" s="0" t="n">
        <v>630</v>
      </c>
      <c r="D681" s="0" t="s">
        <v>1354</v>
      </c>
      <c r="E681" s="371" t="n">
        <v>51347</v>
      </c>
      <c r="F681" s="372" t="str">
        <f aca="false">TEXT(A681,"000")&amp;" "&amp;TEXT(C681,"0000")</f>
        <v>043 0630</v>
      </c>
      <c r="G681" s="373" t="n">
        <f aca="false">E681</f>
        <v>51347</v>
      </c>
    </row>
    <row r="682" customFormat="false" ht="11.25" hidden="false" customHeight="true" outlineLevel="0" collapsed="false">
      <c r="A682" s="0" t="n">
        <v>43</v>
      </c>
      <c r="B682" s="0" t="s">
        <v>198</v>
      </c>
      <c r="C682" s="0" t="n">
        <v>640</v>
      </c>
      <c r="D682" s="0" t="s">
        <v>1355</v>
      </c>
      <c r="E682" s="371" t="n">
        <v>48257</v>
      </c>
      <c r="F682" s="372" t="str">
        <f aca="false">TEXT(A682,"000")&amp;" "&amp;TEXT(C682,"0000")</f>
        <v>043 0640</v>
      </c>
      <c r="G682" s="373" t="n">
        <f aca="false">E682</f>
        <v>48257</v>
      </c>
    </row>
    <row r="683" customFormat="false" ht="11.25" hidden="false" customHeight="true" outlineLevel="0" collapsed="false">
      <c r="A683" s="0" t="n">
        <v>43</v>
      </c>
      <c r="B683" s="0" t="s">
        <v>198</v>
      </c>
      <c r="C683" s="0" t="n">
        <v>650</v>
      </c>
      <c r="D683" s="0" t="s">
        <v>1356</v>
      </c>
      <c r="E683" s="371" t="n">
        <v>51424</v>
      </c>
      <c r="F683" s="372" t="str">
        <f aca="false">TEXT(A683,"000")&amp;" "&amp;TEXT(C683,"0000")</f>
        <v>043 0650</v>
      </c>
      <c r="G683" s="373" t="n">
        <f aca="false">E683</f>
        <v>51424</v>
      </c>
    </row>
    <row r="684" customFormat="false" ht="11.25" hidden="false" customHeight="true" outlineLevel="0" collapsed="false">
      <c r="A684" s="0" t="n">
        <v>43</v>
      </c>
      <c r="B684" s="0" t="s">
        <v>198</v>
      </c>
      <c r="C684" s="0" t="n">
        <v>660</v>
      </c>
      <c r="D684" s="0" t="s">
        <v>1357</v>
      </c>
      <c r="E684" s="371" t="n">
        <v>49357</v>
      </c>
      <c r="F684" s="372" t="str">
        <f aca="false">TEXT(A684,"000")&amp;" "&amp;TEXT(C684,"0000")</f>
        <v>043 0660</v>
      </c>
      <c r="G684" s="373" t="n">
        <f aca="false">E684</f>
        <v>49357</v>
      </c>
    </row>
    <row r="685" customFormat="false" ht="11.25" hidden="false" customHeight="true" outlineLevel="0" collapsed="false">
      <c r="A685" s="0" t="n">
        <v>43</v>
      </c>
      <c r="B685" s="0" t="s">
        <v>198</v>
      </c>
      <c r="C685" s="0" t="n">
        <v>670</v>
      </c>
      <c r="D685" s="0" t="s">
        <v>1358</v>
      </c>
      <c r="E685" s="371" t="n">
        <v>47791</v>
      </c>
      <c r="F685" s="372" t="str">
        <f aca="false">TEXT(A685,"000")&amp;" "&amp;TEXT(C685,"0000")</f>
        <v>043 0670</v>
      </c>
      <c r="G685" s="373" t="n">
        <f aca="false">E685</f>
        <v>47791</v>
      </c>
    </row>
    <row r="686" customFormat="false" ht="11.25" hidden="false" customHeight="true" outlineLevel="0" collapsed="false">
      <c r="A686" s="0" t="n">
        <v>43</v>
      </c>
      <c r="B686" s="0" t="s">
        <v>198</v>
      </c>
      <c r="C686" s="0" t="n">
        <v>680</v>
      </c>
      <c r="D686" s="0" t="s">
        <v>1359</v>
      </c>
      <c r="E686" s="371" t="n">
        <v>48038</v>
      </c>
      <c r="F686" s="372" t="str">
        <f aca="false">TEXT(A686,"000")&amp;" "&amp;TEXT(C686,"0000")</f>
        <v>043 0680</v>
      </c>
      <c r="G686" s="373" t="n">
        <f aca="false">E686</f>
        <v>48038</v>
      </c>
    </row>
    <row r="687" customFormat="false" ht="11.25" hidden="false" customHeight="true" outlineLevel="0" collapsed="false">
      <c r="A687" s="0" t="n">
        <v>43</v>
      </c>
      <c r="B687" s="0" t="s">
        <v>198</v>
      </c>
      <c r="C687" s="0" t="n">
        <v>690</v>
      </c>
      <c r="D687" s="0" t="s">
        <v>1360</v>
      </c>
      <c r="E687" s="371" t="n">
        <v>48644</v>
      </c>
      <c r="F687" s="372" t="str">
        <f aca="false">TEXT(A687,"000")&amp;" "&amp;TEXT(C687,"0000")</f>
        <v>043 0690</v>
      </c>
      <c r="G687" s="373" t="n">
        <f aca="false">E687</f>
        <v>48644</v>
      </c>
    </row>
    <row r="688" customFormat="false" ht="11.25" hidden="false" customHeight="true" outlineLevel="0" collapsed="false">
      <c r="A688" s="0" t="n">
        <v>43</v>
      </c>
      <c r="B688" s="0" t="s">
        <v>198</v>
      </c>
      <c r="C688" s="0" t="n">
        <v>700</v>
      </c>
      <c r="D688" s="0" t="s">
        <v>1361</v>
      </c>
      <c r="E688" s="371" t="n">
        <v>50920</v>
      </c>
      <c r="F688" s="372" t="str">
        <f aca="false">TEXT(A688,"000")&amp;" "&amp;TEXT(C688,"0000")</f>
        <v>043 0700</v>
      </c>
      <c r="G688" s="373" t="n">
        <f aca="false">E688</f>
        <v>50920</v>
      </c>
    </row>
    <row r="689" customFormat="false" ht="11.25" hidden="false" customHeight="true" outlineLevel="0" collapsed="false">
      <c r="A689" s="0" t="n">
        <v>43</v>
      </c>
      <c r="B689" s="0" t="s">
        <v>198</v>
      </c>
      <c r="C689" s="0" t="n">
        <v>710</v>
      </c>
      <c r="D689" s="0" t="s">
        <v>1362</v>
      </c>
      <c r="E689" s="371" t="n">
        <v>52055</v>
      </c>
      <c r="F689" s="372" t="str">
        <f aca="false">TEXT(A689,"000")&amp;" "&amp;TEXT(C689,"0000")</f>
        <v>043 0710</v>
      </c>
      <c r="G689" s="373" t="n">
        <f aca="false">E689</f>
        <v>52055</v>
      </c>
    </row>
    <row r="690" customFormat="false" ht="11.25" hidden="false" customHeight="true" outlineLevel="0" collapsed="false">
      <c r="A690" s="0" t="n">
        <v>43</v>
      </c>
      <c r="B690" s="0" t="s">
        <v>198</v>
      </c>
      <c r="C690" s="0" t="n">
        <v>80</v>
      </c>
      <c r="D690" s="0" t="s">
        <v>1363</v>
      </c>
      <c r="E690" s="371" t="n">
        <v>52495</v>
      </c>
      <c r="F690" s="372" t="str">
        <f aca="false">TEXT(A690,"000")&amp;" "&amp;TEXT(C690,"0000")</f>
        <v>043 0080</v>
      </c>
      <c r="G690" s="373" t="n">
        <f aca="false">E690</f>
        <v>52495</v>
      </c>
    </row>
    <row r="691" customFormat="false" ht="11.25" hidden="false" customHeight="true" outlineLevel="0" collapsed="false">
      <c r="A691" s="0" t="n">
        <v>43</v>
      </c>
      <c r="B691" s="0" t="s">
        <v>198</v>
      </c>
      <c r="C691" s="0" t="n">
        <v>82</v>
      </c>
      <c r="D691" s="0" t="s">
        <v>1364</v>
      </c>
      <c r="E691" s="371" t="n">
        <v>49365</v>
      </c>
      <c r="F691" s="372" t="str">
        <f aca="false">TEXT(A691,"000")&amp;" "&amp;TEXT(C691,"0000")</f>
        <v>043 0082</v>
      </c>
      <c r="G691" s="373" t="n">
        <f aca="false">E691</f>
        <v>49365</v>
      </c>
    </row>
    <row r="692" customFormat="false" ht="11.25" hidden="false" customHeight="true" outlineLevel="0" collapsed="false">
      <c r="A692" s="0" t="n">
        <v>43</v>
      </c>
      <c r="B692" s="0" t="s">
        <v>198</v>
      </c>
      <c r="C692" s="0" t="n">
        <v>90</v>
      </c>
      <c r="D692" s="0" t="s">
        <v>1365</v>
      </c>
      <c r="E692" s="371" t="n">
        <v>51691</v>
      </c>
      <c r="F692" s="372" t="str">
        <f aca="false">TEXT(A692,"000")&amp;" "&amp;TEXT(C692,"0000")</f>
        <v>043 0090</v>
      </c>
      <c r="G692" s="373" t="n">
        <f aca="false">E692</f>
        <v>51691</v>
      </c>
    </row>
    <row r="693" customFormat="false" ht="11.25" hidden="false" customHeight="true" outlineLevel="0" collapsed="false">
      <c r="A693" s="0" t="n">
        <v>43</v>
      </c>
      <c r="B693" s="0" t="s">
        <v>198</v>
      </c>
      <c r="C693" s="0" t="n">
        <v>92</v>
      </c>
      <c r="D693" s="0" t="s">
        <v>1366</v>
      </c>
      <c r="E693" s="371" t="n">
        <v>48003</v>
      </c>
      <c r="F693" s="372" t="str">
        <f aca="false">TEXT(A693,"000")&amp;" "&amp;TEXT(C693,"0000")</f>
        <v>043 0092</v>
      </c>
      <c r="G693" s="373" t="n">
        <f aca="false">E693</f>
        <v>48003</v>
      </c>
    </row>
    <row r="694" customFormat="false" ht="11.25" hidden="false" customHeight="true" outlineLevel="0" collapsed="false">
      <c r="A694" s="0" t="n">
        <v>43</v>
      </c>
      <c r="B694" s="0" t="s">
        <v>198</v>
      </c>
      <c r="C694" s="0" t="n">
        <v>93</v>
      </c>
      <c r="D694" s="0" t="s">
        <v>1367</v>
      </c>
      <c r="E694" s="371" t="n">
        <v>50525</v>
      </c>
      <c r="F694" s="372" t="str">
        <f aca="false">TEXT(A694,"000")&amp;" "&amp;TEXT(C694,"0000")</f>
        <v>043 0093</v>
      </c>
      <c r="G694" s="373" t="n">
        <f aca="false">E694</f>
        <v>50525</v>
      </c>
    </row>
    <row r="695" customFormat="false" ht="11.25" hidden="false" customHeight="true" outlineLevel="0" collapsed="false">
      <c r="A695" s="0" t="n">
        <v>43</v>
      </c>
      <c r="B695" s="0" t="s">
        <v>198</v>
      </c>
      <c r="C695" s="0" t="n">
        <v>94</v>
      </c>
      <c r="D695" s="0" t="s">
        <v>1368</v>
      </c>
      <c r="E695" s="371" t="n">
        <v>48053</v>
      </c>
      <c r="F695" s="372" t="str">
        <f aca="false">TEXT(A695,"000")&amp;" "&amp;TEXT(C695,"0000")</f>
        <v>043 0094</v>
      </c>
      <c r="G695" s="373" t="n">
        <f aca="false">E695</f>
        <v>48053</v>
      </c>
    </row>
    <row r="696" customFormat="false" ht="11.25" hidden="false" customHeight="true" outlineLevel="0" collapsed="false">
      <c r="A696" s="0" t="n">
        <v>43</v>
      </c>
      <c r="B696" s="0" t="s">
        <v>198</v>
      </c>
      <c r="C696" s="0" t="n">
        <v>95</v>
      </c>
      <c r="D696" s="0" t="s">
        <v>1369</v>
      </c>
      <c r="E696" s="371" t="n">
        <v>47467</v>
      </c>
      <c r="F696" s="372" t="str">
        <f aca="false">TEXT(A696,"000")&amp;" "&amp;TEXT(C696,"0000")</f>
        <v>043 0095</v>
      </c>
      <c r="G696" s="373" t="n">
        <f aca="false">E696</f>
        <v>47467</v>
      </c>
    </row>
    <row r="697" customFormat="false" ht="11.25" hidden="false" customHeight="true" outlineLevel="0" collapsed="false">
      <c r="A697" s="0" t="n">
        <v>43</v>
      </c>
      <c r="B697" s="0" t="s">
        <v>198</v>
      </c>
      <c r="C697" s="0" t="n">
        <v>96</v>
      </c>
      <c r="D697" s="0" t="s">
        <v>1370</v>
      </c>
      <c r="E697" s="371" t="n">
        <v>41719</v>
      </c>
      <c r="F697" s="372" t="str">
        <f aca="false">TEXT(A697,"000")&amp;" "&amp;TEXT(C697,"0000")</f>
        <v>043 0096</v>
      </c>
      <c r="G697" s="373" t="n">
        <f aca="false">E697</f>
        <v>41719</v>
      </c>
    </row>
    <row r="698" customFormat="false" ht="11.25" hidden="false" customHeight="true" outlineLevel="0" collapsed="false">
      <c r="A698" s="0" t="n">
        <v>44</v>
      </c>
      <c r="B698" s="0" t="s">
        <v>199</v>
      </c>
      <c r="C698" s="0" t="n">
        <v>10</v>
      </c>
      <c r="D698" s="0" t="s">
        <v>1371</v>
      </c>
      <c r="E698" s="371" t="n">
        <v>45325.08</v>
      </c>
      <c r="F698" s="372" t="str">
        <f aca="false">TEXT(A698,"000")&amp;" "&amp;TEXT(C698,"0000")</f>
        <v>044 0010</v>
      </c>
      <c r="G698" s="373" t="n">
        <f aca="false">E698</f>
        <v>45325.08</v>
      </c>
    </row>
    <row r="699" customFormat="false" ht="11.25" hidden="false" customHeight="true" outlineLevel="0" collapsed="false">
      <c r="A699" s="0" t="n">
        <v>44</v>
      </c>
      <c r="B699" s="0" t="s">
        <v>199</v>
      </c>
      <c r="C699" s="0" t="n">
        <v>20</v>
      </c>
      <c r="D699" s="0" t="s">
        <v>1372</v>
      </c>
      <c r="E699" s="371" t="n">
        <v>45581.83</v>
      </c>
      <c r="F699" s="372" t="str">
        <f aca="false">TEXT(A699,"000")&amp;" "&amp;TEXT(C699,"0000")</f>
        <v>044 0020</v>
      </c>
      <c r="G699" s="373" t="n">
        <f aca="false">E699</f>
        <v>45581.83</v>
      </c>
    </row>
    <row r="700" customFormat="false" ht="11.25" hidden="false" customHeight="true" outlineLevel="0" collapsed="false">
      <c r="A700" s="0" t="n">
        <v>44</v>
      </c>
      <c r="B700" s="0" t="s">
        <v>199</v>
      </c>
      <c r="C700" s="0" t="n">
        <v>220</v>
      </c>
      <c r="D700" s="0" t="s">
        <v>1373</v>
      </c>
      <c r="E700" s="371" t="n">
        <v>44500.25</v>
      </c>
      <c r="F700" s="372" t="str">
        <f aca="false">TEXT(A700,"000")&amp;" "&amp;TEXT(C700,"0000")</f>
        <v>044 0220</v>
      </c>
      <c r="G700" s="373" t="n">
        <f aca="false">E700</f>
        <v>44500.25</v>
      </c>
    </row>
    <row r="701" customFormat="false" ht="11.25" hidden="false" customHeight="true" outlineLevel="0" collapsed="false">
      <c r="A701" s="0" t="n">
        <v>44</v>
      </c>
      <c r="B701" s="0" t="s">
        <v>199</v>
      </c>
      <c r="C701" s="0" t="n">
        <v>361</v>
      </c>
      <c r="D701" s="0" t="s">
        <v>1374</v>
      </c>
      <c r="E701" s="371" t="n">
        <v>42522.38</v>
      </c>
      <c r="F701" s="372" t="str">
        <f aca="false">TEXT(A701,"000")&amp;" "&amp;TEXT(C701,"0000")</f>
        <v>044 0361</v>
      </c>
      <c r="G701" s="373" t="n">
        <f aca="false">E701</f>
        <v>42522.38</v>
      </c>
    </row>
    <row r="702" customFormat="false" ht="11.25" hidden="false" customHeight="true" outlineLevel="0" collapsed="false">
      <c r="A702" s="0" t="n">
        <v>44</v>
      </c>
      <c r="B702" s="0" t="s">
        <v>199</v>
      </c>
      <c r="C702" s="0" t="n">
        <v>480</v>
      </c>
      <c r="D702" s="0" t="s">
        <v>1375</v>
      </c>
      <c r="E702" s="371" t="n">
        <v>44886.51</v>
      </c>
      <c r="F702" s="372" t="str">
        <f aca="false">TEXT(A702,"000")&amp;" "&amp;TEXT(C702,"0000")</f>
        <v>044 0480</v>
      </c>
      <c r="G702" s="373" t="n">
        <f aca="false">E702</f>
        <v>44886.51</v>
      </c>
    </row>
    <row r="703" customFormat="false" ht="11.25" hidden="false" customHeight="true" outlineLevel="0" collapsed="false">
      <c r="A703" s="0" t="n">
        <v>44</v>
      </c>
      <c r="B703" s="0" t="s">
        <v>199</v>
      </c>
      <c r="C703" s="0" t="n">
        <v>530</v>
      </c>
      <c r="D703" s="0" t="s">
        <v>1376</v>
      </c>
      <c r="E703" s="371" t="n">
        <v>43194.09</v>
      </c>
      <c r="F703" s="372" t="str">
        <f aca="false">TEXT(A703,"000")&amp;" "&amp;TEXT(C703,"0000")</f>
        <v>044 0530</v>
      </c>
      <c r="G703" s="373" t="n">
        <f aca="false">E703</f>
        <v>43194.09</v>
      </c>
    </row>
    <row r="704" customFormat="false" ht="11.25" hidden="false" customHeight="true" outlineLevel="0" collapsed="false">
      <c r="A704" s="0" t="n">
        <v>44</v>
      </c>
      <c r="B704" s="0" t="s">
        <v>199</v>
      </c>
      <c r="C704" s="0" t="n">
        <v>590</v>
      </c>
      <c r="D704" s="0" t="s">
        <v>1377</v>
      </c>
      <c r="E704" s="371" t="n">
        <v>43190.23</v>
      </c>
      <c r="F704" s="372" t="str">
        <f aca="false">TEXT(A704,"000")&amp;" "&amp;TEXT(C704,"0000")</f>
        <v>044 0590</v>
      </c>
      <c r="G704" s="373" t="n">
        <f aca="false">E704</f>
        <v>43190.23</v>
      </c>
    </row>
    <row r="705" customFormat="false" ht="11.25" hidden="false" customHeight="true" outlineLevel="0" collapsed="false">
      <c r="A705" s="0" t="n">
        <v>44</v>
      </c>
      <c r="B705" s="0" t="s">
        <v>199</v>
      </c>
      <c r="C705" s="0" t="n">
        <v>620</v>
      </c>
      <c r="D705" s="0" t="s">
        <v>1378</v>
      </c>
      <c r="E705" s="371" t="n">
        <v>43935.46</v>
      </c>
      <c r="F705" s="372" t="str">
        <f aca="false">TEXT(A705,"000")&amp;" "&amp;TEXT(C705,"0000")</f>
        <v>044 0620</v>
      </c>
      <c r="G705" s="373" t="n">
        <f aca="false">E705</f>
        <v>43935.46</v>
      </c>
    </row>
    <row r="706" customFormat="false" ht="11.25" hidden="false" customHeight="true" outlineLevel="0" collapsed="false">
      <c r="A706" s="0" t="n">
        <v>44</v>
      </c>
      <c r="B706" s="0" t="s">
        <v>199</v>
      </c>
      <c r="C706" s="0" t="n">
        <v>661</v>
      </c>
      <c r="D706" s="0" t="s">
        <v>1379</v>
      </c>
      <c r="E706" s="371" t="n">
        <v>43849.35</v>
      </c>
      <c r="F706" s="372" t="str">
        <f aca="false">TEXT(A706,"000")&amp;" "&amp;TEXT(C706,"0000")</f>
        <v>044 0661</v>
      </c>
      <c r="G706" s="373" t="n">
        <f aca="false">E706</f>
        <v>43849.35</v>
      </c>
    </row>
    <row r="707" customFormat="false" ht="11.25" hidden="false" customHeight="true" outlineLevel="0" collapsed="false">
      <c r="A707" s="0" t="n">
        <v>44</v>
      </c>
      <c r="B707" s="0" t="s">
        <v>199</v>
      </c>
      <c r="C707" s="0" t="n">
        <v>662</v>
      </c>
      <c r="D707" s="0" t="s">
        <v>1380</v>
      </c>
      <c r="E707" s="371" t="n">
        <v>43395.47</v>
      </c>
      <c r="F707" s="372" t="str">
        <f aca="false">TEXT(A707,"000")&amp;" "&amp;TEXT(C707,"0000")</f>
        <v>044 0662</v>
      </c>
      <c r="G707" s="373" t="n">
        <f aca="false">E707</f>
        <v>43395.47</v>
      </c>
    </row>
    <row r="708" customFormat="false" ht="11.25" hidden="false" customHeight="true" outlineLevel="0" collapsed="false">
      <c r="A708" s="0" t="n">
        <v>44</v>
      </c>
      <c r="B708" s="0" t="s">
        <v>199</v>
      </c>
      <c r="C708" s="0" t="n">
        <v>670</v>
      </c>
      <c r="D708" s="0" t="s">
        <v>1381</v>
      </c>
      <c r="E708" s="371" t="n">
        <v>43881.8</v>
      </c>
      <c r="F708" s="372" t="str">
        <f aca="false">TEXT(A708,"000")&amp;" "&amp;TEXT(C708,"0000")</f>
        <v>044 0670</v>
      </c>
      <c r="G708" s="373" t="n">
        <f aca="false">E708</f>
        <v>43881.8</v>
      </c>
    </row>
    <row r="709" customFormat="false" ht="11.25" hidden="false" customHeight="true" outlineLevel="0" collapsed="false">
      <c r="A709" s="0" t="n">
        <v>44</v>
      </c>
      <c r="B709" s="0" t="s">
        <v>199</v>
      </c>
      <c r="C709" s="0" t="n">
        <v>740</v>
      </c>
      <c r="D709" s="0" t="s">
        <v>1382</v>
      </c>
      <c r="E709" s="371" t="n">
        <v>41545.15</v>
      </c>
      <c r="F709" s="372" t="str">
        <f aca="false">TEXT(A709,"000")&amp;" "&amp;TEXT(C709,"0000")</f>
        <v>044 0740</v>
      </c>
      <c r="G709" s="373" t="n">
        <f aca="false">E709</f>
        <v>41545.15</v>
      </c>
    </row>
    <row r="710" customFormat="false" ht="11.25" hidden="false" customHeight="true" outlineLevel="0" collapsed="false">
      <c r="A710" s="0" t="n">
        <v>44</v>
      </c>
      <c r="B710" s="0" t="s">
        <v>199</v>
      </c>
      <c r="C710" s="0" t="n">
        <v>760</v>
      </c>
      <c r="D710" s="0" t="s">
        <v>1383</v>
      </c>
      <c r="E710" s="371" t="n">
        <v>43921.43</v>
      </c>
      <c r="F710" s="372" t="str">
        <f aca="false">TEXT(A710,"000")&amp;" "&amp;TEXT(C710,"0000")</f>
        <v>044 0760</v>
      </c>
      <c r="G710" s="373" t="n">
        <f aca="false">E710</f>
        <v>43921.43</v>
      </c>
    </row>
    <row r="711" customFormat="false" ht="11.25" hidden="false" customHeight="true" outlineLevel="0" collapsed="false">
      <c r="A711" s="0" t="n">
        <v>44</v>
      </c>
      <c r="B711" s="0" t="s">
        <v>199</v>
      </c>
      <c r="C711" s="0" t="n">
        <v>872</v>
      </c>
      <c r="D711" s="0" t="s">
        <v>1384</v>
      </c>
      <c r="E711" s="371" t="n">
        <v>44257.93</v>
      </c>
      <c r="F711" s="372" t="str">
        <f aca="false">TEXT(A711,"000")&amp;" "&amp;TEXT(C711,"0000")</f>
        <v>044 0872</v>
      </c>
      <c r="G711" s="373" t="n">
        <f aca="false">E711</f>
        <v>44257.93</v>
      </c>
    </row>
    <row r="712" customFormat="false" ht="11.25" hidden="false" customHeight="true" outlineLevel="0" collapsed="false">
      <c r="A712" s="0" t="n">
        <v>45</v>
      </c>
      <c r="B712" s="0" t="s">
        <v>200</v>
      </c>
      <c r="C712" s="0" t="n">
        <v>110</v>
      </c>
      <c r="D712" s="0" t="s">
        <v>1385</v>
      </c>
      <c r="E712" s="371" t="n">
        <v>51857.3</v>
      </c>
      <c r="F712" s="372" t="str">
        <f aca="false">TEXT(A712,"000")&amp;" "&amp;TEXT(C712,"0000")</f>
        <v>045 0110</v>
      </c>
      <c r="G712" s="373" t="n">
        <f aca="false">E712</f>
        <v>51857.3</v>
      </c>
    </row>
    <row r="713" customFormat="false" ht="11.25" hidden="false" customHeight="true" outlineLevel="0" collapsed="false">
      <c r="A713" s="0" t="n">
        <v>45</v>
      </c>
      <c r="B713" s="0" t="s">
        <v>200</v>
      </c>
      <c r="C713" s="0" t="n">
        <v>220</v>
      </c>
      <c r="D713" s="0" t="s">
        <v>1386</v>
      </c>
      <c r="E713" s="371" t="n">
        <v>52266.92</v>
      </c>
      <c r="F713" s="372" t="str">
        <f aca="false">TEXT(A713,"000")&amp;" "&amp;TEXT(C713,"0000")</f>
        <v>045 0220</v>
      </c>
      <c r="G713" s="373" t="n">
        <f aca="false">E713</f>
        <v>52266.92</v>
      </c>
    </row>
    <row r="714" customFormat="false" ht="11.25" hidden="false" customHeight="true" outlineLevel="0" collapsed="false">
      <c r="A714" s="0" t="n">
        <v>46</v>
      </c>
      <c r="B714" s="0" t="s">
        <v>201</v>
      </c>
      <c r="C714" s="0" t="n">
        <v>240</v>
      </c>
      <c r="D714" s="0" t="s">
        <v>1387</v>
      </c>
      <c r="E714" s="371" t="n">
        <v>53173</v>
      </c>
      <c r="F714" s="372" t="str">
        <f aca="false">TEXT(A714,"000")&amp;" "&amp;TEXT(C714,"0000")</f>
        <v>046 0240</v>
      </c>
      <c r="G714" s="373" t="n">
        <f aca="false">E714</f>
        <v>53173</v>
      </c>
    </row>
    <row r="715" customFormat="false" ht="11.25" hidden="false" customHeight="true" outlineLevel="0" collapsed="false">
      <c r="A715" s="0" t="n">
        <v>46</v>
      </c>
      <c r="B715" s="0" t="s">
        <v>201</v>
      </c>
      <c r="C715" s="0" t="n">
        <v>250</v>
      </c>
      <c r="D715" s="0" t="s">
        <v>1388</v>
      </c>
      <c r="E715" s="371" t="n">
        <v>56037</v>
      </c>
      <c r="F715" s="372" t="str">
        <f aca="false">TEXT(A715,"000")&amp;" "&amp;TEXT(C715,"0000")</f>
        <v>046 0250</v>
      </c>
      <c r="G715" s="373" t="n">
        <f aca="false">E715</f>
        <v>56037</v>
      </c>
    </row>
    <row r="716" customFormat="false" ht="11.25" hidden="false" customHeight="true" outlineLevel="0" collapsed="false">
      <c r="A716" s="0" t="n">
        <v>46</v>
      </c>
      <c r="B716" s="0" t="s">
        <v>201</v>
      </c>
      <c r="C716" s="0" t="n">
        <v>280</v>
      </c>
      <c r="D716" s="0" t="s">
        <v>1389</v>
      </c>
      <c r="E716" s="371" t="n">
        <v>52991</v>
      </c>
      <c r="F716" s="372" t="str">
        <f aca="false">TEXT(A716,"000")&amp;" "&amp;TEXT(C716,"0000")</f>
        <v>046 0280</v>
      </c>
      <c r="G716" s="373" t="n">
        <f aca="false">E716</f>
        <v>52991</v>
      </c>
    </row>
    <row r="717" customFormat="false" ht="11.25" hidden="false" customHeight="true" outlineLevel="0" collapsed="false">
      <c r="A717" s="0" t="n">
        <v>46</v>
      </c>
      <c r="B717" s="0" t="s">
        <v>201</v>
      </c>
      <c r="C717" s="0" t="n">
        <v>320</v>
      </c>
      <c r="D717" s="0" t="s">
        <v>1390</v>
      </c>
      <c r="E717" s="371" t="n">
        <v>55287</v>
      </c>
      <c r="F717" s="372" t="str">
        <f aca="false">TEXT(A717,"000")&amp;" "&amp;TEXT(C717,"0000")</f>
        <v>046 0320</v>
      </c>
      <c r="G717" s="373" t="n">
        <f aca="false">E717</f>
        <v>55287</v>
      </c>
    </row>
    <row r="718" customFormat="false" ht="11.25" hidden="false" customHeight="true" outlineLevel="0" collapsed="false">
      <c r="A718" s="0" t="n">
        <v>46</v>
      </c>
      <c r="B718" s="0" t="s">
        <v>201</v>
      </c>
      <c r="C718" s="0" t="n">
        <v>40</v>
      </c>
      <c r="D718" s="0" t="s">
        <v>1391</v>
      </c>
      <c r="E718" s="371" t="n">
        <v>55580</v>
      </c>
      <c r="F718" s="372" t="str">
        <f aca="false">TEXT(A718,"000")&amp;" "&amp;TEXT(C718,"0000")</f>
        <v>046 0040</v>
      </c>
      <c r="G718" s="373" t="n">
        <f aca="false">E718</f>
        <v>55580</v>
      </c>
    </row>
    <row r="719" customFormat="false" ht="11.25" hidden="false" customHeight="true" outlineLevel="0" collapsed="false">
      <c r="A719" s="0" t="n">
        <v>46</v>
      </c>
      <c r="B719" s="0" t="s">
        <v>201</v>
      </c>
      <c r="C719" s="0" t="n">
        <v>421</v>
      </c>
      <c r="D719" s="0" t="s">
        <v>1392</v>
      </c>
      <c r="E719" s="371" t="n">
        <v>53401</v>
      </c>
      <c r="F719" s="372" t="str">
        <f aca="false">TEXT(A719,"000")&amp;" "&amp;TEXT(C719,"0000")</f>
        <v>046 0421</v>
      </c>
      <c r="G719" s="373" t="n">
        <f aca="false">E719</f>
        <v>53401</v>
      </c>
    </row>
    <row r="720" customFormat="false" ht="11.25" hidden="false" customHeight="true" outlineLevel="0" collapsed="false">
      <c r="A720" s="0" t="n">
        <v>46</v>
      </c>
      <c r="B720" s="0" t="s">
        <v>201</v>
      </c>
      <c r="C720" s="0" t="n">
        <v>422</v>
      </c>
      <c r="D720" s="0" t="s">
        <v>1393</v>
      </c>
      <c r="E720" s="371" t="n">
        <v>52657</v>
      </c>
      <c r="F720" s="372" t="str">
        <f aca="false">TEXT(A720,"000")&amp;" "&amp;TEXT(C720,"0000")</f>
        <v>046 0422</v>
      </c>
      <c r="G720" s="373" t="n">
        <f aca="false">E720</f>
        <v>52657</v>
      </c>
    </row>
    <row r="721" customFormat="false" ht="11.25" hidden="false" customHeight="true" outlineLevel="0" collapsed="false">
      <c r="A721" s="0" t="n">
        <v>46</v>
      </c>
      <c r="B721" s="0" t="s">
        <v>201</v>
      </c>
      <c r="C721" s="0" t="n">
        <v>424</v>
      </c>
      <c r="D721" s="0" t="s">
        <v>1394</v>
      </c>
      <c r="E721" s="371" t="n">
        <v>55221</v>
      </c>
      <c r="F721" s="372" t="str">
        <f aca="false">TEXT(A721,"000")&amp;" "&amp;TEXT(C721,"0000")</f>
        <v>046 0424</v>
      </c>
      <c r="G721" s="373" t="n">
        <f aca="false">E721</f>
        <v>55221</v>
      </c>
    </row>
    <row r="722" customFormat="false" ht="11.25" hidden="false" customHeight="true" outlineLevel="0" collapsed="false">
      <c r="A722" s="0" t="n">
        <v>46</v>
      </c>
      <c r="B722" s="0" t="s">
        <v>201</v>
      </c>
      <c r="C722" s="0" t="n">
        <v>50</v>
      </c>
      <c r="D722" s="0" t="s">
        <v>1395</v>
      </c>
      <c r="E722" s="371" t="n">
        <v>54837</v>
      </c>
      <c r="F722" s="372" t="str">
        <f aca="false">TEXT(A722,"000")&amp;" "&amp;TEXT(C722,"0000")</f>
        <v>046 0050</v>
      </c>
      <c r="G722" s="373" t="n">
        <f aca="false">E722</f>
        <v>54837</v>
      </c>
    </row>
    <row r="723" customFormat="false" ht="11.25" hidden="false" customHeight="true" outlineLevel="0" collapsed="false">
      <c r="A723" s="0" t="n">
        <v>48</v>
      </c>
      <c r="B723" s="0" t="s">
        <v>202</v>
      </c>
      <c r="C723" s="0" t="n">
        <v>10</v>
      </c>
      <c r="D723" s="0" t="s">
        <v>1396</v>
      </c>
      <c r="E723" s="371" t="n">
        <v>47285</v>
      </c>
      <c r="F723" s="372" t="str">
        <f aca="false">TEXT(A723,"000")&amp;" "&amp;TEXT(C723,"0000")</f>
        <v>048 0010</v>
      </c>
      <c r="G723" s="373" t="n">
        <f aca="false">E723</f>
        <v>47285</v>
      </c>
    </row>
    <row r="724" customFormat="false" ht="11.25" hidden="false" customHeight="true" outlineLevel="0" collapsed="false">
      <c r="A724" s="0" t="n">
        <v>48</v>
      </c>
      <c r="B724" s="0" t="s">
        <v>202</v>
      </c>
      <c r="C724" s="0" t="n">
        <v>100</v>
      </c>
      <c r="D724" s="0" t="s">
        <v>1397</v>
      </c>
      <c r="E724" s="371" t="n">
        <v>53992</v>
      </c>
      <c r="F724" s="372" t="str">
        <f aca="false">TEXT(A724,"000")&amp;" "&amp;TEXT(C724,"0000")</f>
        <v>048 0100</v>
      </c>
      <c r="G724" s="373" t="n">
        <f aca="false">E724</f>
        <v>53992</v>
      </c>
    </row>
    <row r="725" customFormat="false" ht="11.25" hidden="false" customHeight="true" outlineLevel="0" collapsed="false">
      <c r="A725" s="0" t="n">
        <v>48</v>
      </c>
      <c r="B725" s="0" t="s">
        <v>202</v>
      </c>
      <c r="C725" s="0" t="n">
        <v>120</v>
      </c>
      <c r="D725" s="0" t="s">
        <v>1398</v>
      </c>
      <c r="E725" s="371" t="n">
        <v>50430</v>
      </c>
      <c r="F725" s="372" t="str">
        <f aca="false">TEXT(A725,"000")&amp;" "&amp;TEXT(C725,"0000")</f>
        <v>048 0120</v>
      </c>
      <c r="G725" s="373" t="n">
        <f aca="false">E725</f>
        <v>50430</v>
      </c>
    </row>
    <row r="726" customFormat="false" ht="11.25" hidden="false" customHeight="true" outlineLevel="0" collapsed="false">
      <c r="A726" s="0" t="n">
        <v>48</v>
      </c>
      <c r="B726" s="0" t="s">
        <v>202</v>
      </c>
      <c r="C726" s="0" t="n">
        <v>221</v>
      </c>
      <c r="D726" s="0" t="s">
        <v>1399</v>
      </c>
      <c r="E726" s="371" t="n">
        <v>48754</v>
      </c>
      <c r="F726" s="372" t="str">
        <f aca="false">TEXT(A726,"000")&amp;" "&amp;TEXT(C726,"0000")</f>
        <v>048 0221</v>
      </c>
      <c r="G726" s="373" t="n">
        <f aca="false">E726</f>
        <v>48754</v>
      </c>
    </row>
    <row r="727" customFormat="false" ht="11.25" hidden="false" customHeight="true" outlineLevel="0" collapsed="false">
      <c r="A727" s="0" t="n">
        <v>48</v>
      </c>
      <c r="B727" s="0" t="s">
        <v>202</v>
      </c>
      <c r="C727" s="0" t="n">
        <v>50</v>
      </c>
      <c r="D727" s="0" t="s">
        <v>1400</v>
      </c>
      <c r="E727" s="371" t="n">
        <v>51226</v>
      </c>
      <c r="F727" s="372" t="str">
        <f aca="false">TEXT(A727,"000")&amp;" "&amp;TEXT(C727,"0000")</f>
        <v>048 0050</v>
      </c>
      <c r="G727" s="373" t="n">
        <f aca="false">E727</f>
        <v>51226</v>
      </c>
    </row>
    <row r="728" customFormat="false" ht="11.25" hidden="false" customHeight="true" outlineLevel="0" collapsed="false">
      <c r="A728" s="0" t="n">
        <v>49</v>
      </c>
      <c r="B728" s="0" t="s">
        <v>203</v>
      </c>
      <c r="C728" s="0" t="n">
        <v>200</v>
      </c>
      <c r="D728" s="0" t="s">
        <v>1401</v>
      </c>
      <c r="E728" s="371" t="n">
        <v>45276.73</v>
      </c>
      <c r="F728" s="372" t="str">
        <f aca="false">TEXT(A728,"000")&amp;" "&amp;TEXT(C728,"0000")</f>
        <v>049 0200</v>
      </c>
      <c r="G728" s="373" t="n">
        <f aca="false">E728</f>
        <v>45276.73</v>
      </c>
    </row>
    <row r="729" customFormat="false" ht="11.25" hidden="false" customHeight="true" outlineLevel="0" collapsed="false">
      <c r="A729" s="0" t="n">
        <v>49</v>
      </c>
      <c r="B729" s="0" t="s">
        <v>203</v>
      </c>
      <c r="C729" s="0" t="n">
        <v>280</v>
      </c>
      <c r="D729" s="0" t="s">
        <v>1402</v>
      </c>
      <c r="E729" s="371" t="n">
        <v>48036.3</v>
      </c>
      <c r="F729" s="372" t="str">
        <f aca="false">TEXT(A729,"000")&amp;" "&amp;TEXT(C729,"0000")</f>
        <v>049 0280</v>
      </c>
      <c r="G729" s="373" t="n">
        <f aca="false">E729</f>
        <v>48036.3</v>
      </c>
    </row>
    <row r="730" customFormat="false" ht="11.25" hidden="false" customHeight="true" outlineLevel="0" collapsed="false">
      <c r="A730" s="0" t="n">
        <v>49</v>
      </c>
      <c r="B730" s="0" t="s">
        <v>203</v>
      </c>
      <c r="C730" s="0" t="n">
        <v>290</v>
      </c>
      <c r="D730" s="0" t="s">
        <v>1403</v>
      </c>
      <c r="E730" s="371" t="n">
        <v>48649.08</v>
      </c>
      <c r="F730" s="372" t="str">
        <f aca="false">TEXT(A730,"000")&amp;" "&amp;TEXT(C730,"0000")</f>
        <v>049 0290</v>
      </c>
      <c r="G730" s="373" t="n">
        <f aca="false">E730</f>
        <v>48649.08</v>
      </c>
    </row>
    <row r="731" customFormat="false" ht="11.25" hidden="false" customHeight="true" outlineLevel="0" collapsed="false">
      <c r="A731" s="0" t="n">
        <v>50</v>
      </c>
      <c r="B731" s="0" t="s">
        <v>204</v>
      </c>
      <c r="C731" s="0" t="n">
        <v>130</v>
      </c>
      <c r="D731" s="0" t="s">
        <v>1404</v>
      </c>
      <c r="E731" s="371" t="n">
        <v>52632</v>
      </c>
      <c r="F731" s="372" t="str">
        <f aca="false">TEXT(A731,"000")&amp;" "&amp;TEXT(C731,"0000")</f>
        <v>050 0130</v>
      </c>
      <c r="G731" s="373" t="n">
        <f aca="false">E731</f>
        <v>52632</v>
      </c>
    </row>
    <row r="732" customFormat="false" ht="11.25" hidden="false" customHeight="true" outlineLevel="0" collapsed="false">
      <c r="A732" s="0" t="n">
        <v>50</v>
      </c>
      <c r="B732" s="0" t="s">
        <v>204</v>
      </c>
      <c r="C732" s="0" t="n">
        <v>160</v>
      </c>
      <c r="D732" s="0" t="s">
        <v>1405</v>
      </c>
      <c r="E732" s="371" t="n">
        <v>48629</v>
      </c>
      <c r="F732" s="372" t="str">
        <f aca="false">TEXT(A732,"000")&amp;" "&amp;TEXT(C732,"0000")</f>
        <v>050 0160</v>
      </c>
      <c r="G732" s="373" t="n">
        <f aca="false">E732</f>
        <v>48629</v>
      </c>
    </row>
    <row r="733" customFormat="false" ht="11.25" hidden="false" customHeight="true" outlineLevel="0" collapsed="false">
      <c r="A733" s="0" t="n">
        <v>50</v>
      </c>
      <c r="B733" s="0" t="s">
        <v>204</v>
      </c>
      <c r="C733" s="0" t="n">
        <v>180</v>
      </c>
      <c r="D733" s="0" t="s">
        <v>1406</v>
      </c>
      <c r="E733" s="371" t="n">
        <v>49237</v>
      </c>
      <c r="F733" s="372" t="str">
        <f aca="false">TEXT(A733,"000")&amp;" "&amp;TEXT(C733,"0000")</f>
        <v>050 0180</v>
      </c>
      <c r="G733" s="373" t="n">
        <f aca="false">E733</f>
        <v>49237</v>
      </c>
    </row>
    <row r="734" customFormat="false" ht="11.25" hidden="false" customHeight="true" outlineLevel="0" collapsed="false">
      <c r="A734" s="0" t="n">
        <v>50</v>
      </c>
      <c r="B734" s="0" t="s">
        <v>204</v>
      </c>
      <c r="C734" s="0" t="n">
        <v>190</v>
      </c>
      <c r="D734" s="0" t="s">
        <v>1407</v>
      </c>
      <c r="E734" s="371" t="n">
        <v>48985</v>
      </c>
      <c r="F734" s="372" t="str">
        <f aca="false">TEXT(A734,"000")&amp;" "&amp;TEXT(C734,"0000")</f>
        <v>050 0190</v>
      </c>
      <c r="G734" s="373" t="n">
        <f aca="false">E734</f>
        <v>48985</v>
      </c>
    </row>
    <row r="735" customFormat="false" ht="11.25" hidden="false" customHeight="true" outlineLevel="0" collapsed="false">
      <c r="A735" s="0" t="n">
        <v>51</v>
      </c>
      <c r="B735" s="0" t="s">
        <v>205</v>
      </c>
      <c r="C735" s="0" t="n">
        <v>10</v>
      </c>
      <c r="D735" s="0" t="s">
        <v>1408</v>
      </c>
      <c r="E735" s="371" t="n">
        <v>46778</v>
      </c>
      <c r="F735" s="372" t="str">
        <f aca="false">TEXT(A735,"000")&amp;" "&amp;TEXT(C735,"0000")</f>
        <v>051 0010</v>
      </c>
      <c r="G735" s="373" t="n">
        <f aca="false">E735</f>
        <v>46778</v>
      </c>
    </row>
    <row r="736" customFormat="false" ht="11.25" hidden="false" customHeight="true" outlineLevel="0" collapsed="false">
      <c r="A736" s="0" t="n">
        <v>51</v>
      </c>
      <c r="B736" s="0" t="s">
        <v>205</v>
      </c>
      <c r="C736" s="0" t="n">
        <v>110</v>
      </c>
      <c r="D736" s="0" t="s">
        <v>1409</v>
      </c>
      <c r="E736" s="371" t="n">
        <v>43216</v>
      </c>
      <c r="F736" s="372" t="str">
        <f aca="false">TEXT(A736,"000")&amp;" "&amp;TEXT(C736,"0000")</f>
        <v>051 0110</v>
      </c>
      <c r="G736" s="373" t="n">
        <f aca="false">E736</f>
        <v>43216</v>
      </c>
    </row>
    <row r="737" customFormat="false" ht="11.25" hidden="false" customHeight="true" outlineLevel="0" collapsed="false">
      <c r="A737" s="0" t="n">
        <v>51</v>
      </c>
      <c r="B737" s="0" t="s">
        <v>205</v>
      </c>
      <c r="C737" s="0" t="n">
        <v>210</v>
      </c>
      <c r="D737" s="0" t="s">
        <v>1410</v>
      </c>
      <c r="E737" s="371" t="n">
        <v>43689</v>
      </c>
      <c r="F737" s="372" t="str">
        <f aca="false">TEXT(A737,"000")&amp;" "&amp;TEXT(C737,"0000")</f>
        <v>051 0210</v>
      </c>
      <c r="G737" s="373" t="n">
        <f aca="false">E737</f>
        <v>43689</v>
      </c>
    </row>
    <row r="738" customFormat="false" ht="11.25" hidden="false" customHeight="true" outlineLevel="0" collapsed="false">
      <c r="A738" s="0" t="n">
        <v>52</v>
      </c>
      <c r="B738" s="0" t="s">
        <v>206</v>
      </c>
      <c r="C738" s="0" t="n">
        <v>160</v>
      </c>
      <c r="D738" s="0" t="s">
        <v>1411</v>
      </c>
      <c r="E738" s="371" t="n">
        <v>41138</v>
      </c>
      <c r="F738" s="372" t="str">
        <f aca="false">TEXT(A738,"000")&amp;" "&amp;TEXT(C738,"0000")</f>
        <v>052 0160</v>
      </c>
      <c r="G738" s="373" t="n">
        <f aca="false">E738</f>
        <v>41138</v>
      </c>
    </row>
    <row r="739" customFormat="false" ht="11.25" hidden="false" customHeight="true" outlineLevel="0" collapsed="false">
      <c r="A739" s="0" t="n">
        <v>52</v>
      </c>
      <c r="B739" s="0" t="s">
        <v>206</v>
      </c>
      <c r="C739" s="0" t="n">
        <v>200</v>
      </c>
      <c r="D739" s="0" t="s">
        <v>1412</v>
      </c>
      <c r="E739" s="371" t="n">
        <v>41800</v>
      </c>
      <c r="F739" s="372" t="str">
        <f aca="false">TEXT(A739,"000")&amp;" "&amp;TEXT(C739,"0000")</f>
        <v>052 0200</v>
      </c>
      <c r="G739" s="373" t="n">
        <f aca="false">E739</f>
        <v>41800</v>
      </c>
    </row>
    <row r="740" customFormat="false" ht="11.25" hidden="false" customHeight="true" outlineLevel="0" collapsed="false">
      <c r="A740" s="0" t="n">
        <v>52</v>
      </c>
      <c r="B740" s="0" t="s">
        <v>206</v>
      </c>
      <c r="C740" s="0" t="n">
        <v>290</v>
      </c>
      <c r="D740" s="0" t="s">
        <v>1413</v>
      </c>
      <c r="E740" s="371" t="n">
        <v>44708</v>
      </c>
      <c r="F740" s="372" t="str">
        <f aca="false">TEXT(A740,"000")&amp;" "&amp;TEXT(C740,"0000")</f>
        <v>052 0290</v>
      </c>
      <c r="G740" s="373" t="n">
        <f aca="false">E740</f>
        <v>44708</v>
      </c>
    </row>
    <row r="741" customFormat="false" ht="11.25" hidden="false" customHeight="true" outlineLevel="0" collapsed="false">
      <c r="A741" s="0" t="n">
        <v>52</v>
      </c>
      <c r="B741" s="0" t="s">
        <v>206</v>
      </c>
      <c r="C741" s="0" t="n">
        <v>300</v>
      </c>
      <c r="D741" s="0" t="s">
        <v>985</v>
      </c>
      <c r="E741" s="371" t="n">
        <v>43710</v>
      </c>
      <c r="F741" s="372" t="str">
        <f aca="false">TEXT(A741,"000")&amp;" "&amp;TEXT(C741,"0000")</f>
        <v>052 0300</v>
      </c>
      <c r="G741" s="373" t="n">
        <f aca="false">E741</f>
        <v>43710</v>
      </c>
    </row>
    <row r="742" customFormat="false" ht="11.25" hidden="false" customHeight="true" outlineLevel="0" collapsed="false">
      <c r="A742" s="0" t="n">
        <v>52</v>
      </c>
      <c r="B742" s="0" t="s">
        <v>206</v>
      </c>
      <c r="C742" s="0" t="n">
        <v>330</v>
      </c>
      <c r="D742" s="0" t="s">
        <v>1414</v>
      </c>
      <c r="E742" s="371" t="n">
        <v>41207</v>
      </c>
      <c r="F742" s="372" t="str">
        <f aca="false">TEXT(A742,"000")&amp;" "&amp;TEXT(C742,"0000")</f>
        <v>052 0330</v>
      </c>
      <c r="G742" s="373" t="n">
        <f aca="false">E742</f>
        <v>41207</v>
      </c>
    </row>
    <row r="743" customFormat="false" ht="11.25" hidden="false" customHeight="true" outlineLevel="0" collapsed="false">
      <c r="A743" s="0" t="n">
        <v>52</v>
      </c>
      <c r="B743" s="0" t="s">
        <v>206</v>
      </c>
      <c r="C743" s="0" t="n">
        <v>470</v>
      </c>
      <c r="D743" s="0" t="s">
        <v>1415</v>
      </c>
      <c r="E743" s="371" t="n">
        <v>40088</v>
      </c>
      <c r="F743" s="372" t="str">
        <f aca="false">TEXT(A743,"000")&amp;" "&amp;TEXT(C743,"0000")</f>
        <v>052 0470</v>
      </c>
      <c r="G743" s="373" t="n">
        <f aca="false">E743</f>
        <v>40088</v>
      </c>
    </row>
    <row r="744" customFormat="false" ht="11.25" hidden="false" customHeight="true" outlineLevel="0" collapsed="false">
      <c r="A744" s="0" t="n">
        <v>52</v>
      </c>
      <c r="B744" s="0" t="s">
        <v>206</v>
      </c>
      <c r="C744" s="0" t="n">
        <v>630</v>
      </c>
      <c r="D744" s="0" t="s">
        <v>1416</v>
      </c>
      <c r="E744" s="371" t="n">
        <v>40081</v>
      </c>
      <c r="F744" s="372" t="str">
        <f aca="false">TEXT(A744,"000")&amp;" "&amp;TEXT(C744,"0000")</f>
        <v>052 0630</v>
      </c>
      <c r="G744" s="373" t="n">
        <f aca="false">E744</f>
        <v>40081</v>
      </c>
    </row>
    <row r="745" customFormat="false" ht="11.25" hidden="false" customHeight="true" outlineLevel="0" collapsed="false">
      <c r="A745" s="0" t="n">
        <v>52</v>
      </c>
      <c r="B745" s="0" t="s">
        <v>206</v>
      </c>
      <c r="C745" s="0" t="n">
        <v>670</v>
      </c>
      <c r="D745" s="0" t="s">
        <v>1176</v>
      </c>
      <c r="E745" s="371" t="n">
        <v>39297</v>
      </c>
      <c r="F745" s="372" t="str">
        <f aca="false">TEXT(A745,"000")&amp;" "&amp;TEXT(C745,"0000")</f>
        <v>052 0670</v>
      </c>
      <c r="G745" s="373" t="n">
        <f aca="false">E745</f>
        <v>39297</v>
      </c>
    </row>
    <row r="746" customFormat="false" ht="11.25" hidden="false" customHeight="true" outlineLevel="0" collapsed="false">
      <c r="A746" s="0" t="n">
        <v>52</v>
      </c>
      <c r="B746" s="0" t="s">
        <v>206</v>
      </c>
      <c r="C746" s="0" t="n">
        <v>820</v>
      </c>
      <c r="D746" s="0" t="s">
        <v>1417</v>
      </c>
      <c r="E746" s="371" t="n">
        <v>40833</v>
      </c>
      <c r="F746" s="372" t="str">
        <f aca="false">TEXT(A746,"000")&amp;" "&amp;TEXT(C746,"0000")</f>
        <v>052 0820</v>
      </c>
      <c r="G746" s="373" t="n">
        <f aca="false">E746</f>
        <v>40833</v>
      </c>
    </row>
    <row r="747" customFormat="false" ht="11.25" hidden="false" customHeight="true" outlineLevel="0" collapsed="false">
      <c r="A747" s="0" t="n">
        <v>52</v>
      </c>
      <c r="B747" s="0" t="s">
        <v>206</v>
      </c>
      <c r="C747" s="0" t="n">
        <v>880</v>
      </c>
      <c r="D747" s="0" t="s">
        <v>1418</v>
      </c>
      <c r="E747" s="371" t="n">
        <v>38700</v>
      </c>
      <c r="F747" s="372" t="str">
        <f aca="false">TEXT(A747,"000")&amp;" "&amp;TEXT(C747,"0000")</f>
        <v>052 0880</v>
      </c>
      <c r="G747" s="373" t="n">
        <f aca="false">E747</f>
        <v>38700</v>
      </c>
    </row>
    <row r="748" customFormat="false" ht="11.25" hidden="false" customHeight="true" outlineLevel="0" collapsed="false">
      <c r="A748" s="0" t="n">
        <v>53</v>
      </c>
      <c r="B748" s="0" t="s">
        <v>207</v>
      </c>
      <c r="C748" s="0" t="n">
        <v>10</v>
      </c>
      <c r="D748" s="0" t="s">
        <v>1419</v>
      </c>
      <c r="E748" s="371" t="n">
        <v>62093.45</v>
      </c>
      <c r="F748" s="372" t="str">
        <f aca="false">TEXT(A748,"000")&amp;" "&amp;TEXT(C748,"0000")</f>
        <v>053 0010</v>
      </c>
      <c r="G748" s="373" t="n">
        <f aca="false">E748</f>
        <v>62093.45</v>
      </c>
    </row>
    <row r="749" customFormat="false" ht="11.25" hidden="false" customHeight="true" outlineLevel="0" collapsed="false">
      <c r="A749" s="0" t="n">
        <v>53</v>
      </c>
      <c r="B749" s="0" t="s">
        <v>207</v>
      </c>
      <c r="C749" s="0" t="n">
        <v>1000</v>
      </c>
      <c r="D749" s="0" t="s">
        <v>779</v>
      </c>
      <c r="E749" s="371" t="n">
        <v>59696.28</v>
      </c>
      <c r="F749" s="372" t="str">
        <f aca="false">TEXT(A749,"000")&amp;" "&amp;TEXT(C749,"0000")</f>
        <v>053 1000</v>
      </c>
      <c r="G749" s="373" t="n">
        <f aca="false">E749</f>
        <v>59696.28</v>
      </c>
    </row>
    <row r="750" customFormat="false" ht="11.25" hidden="false" customHeight="true" outlineLevel="0" collapsed="false">
      <c r="A750" s="0" t="n">
        <v>53</v>
      </c>
      <c r="B750" s="0" t="s">
        <v>207</v>
      </c>
      <c r="C750" s="0" t="n">
        <v>1030</v>
      </c>
      <c r="D750" s="0" t="s">
        <v>1420</v>
      </c>
      <c r="E750" s="371" t="n">
        <v>62273.33</v>
      </c>
      <c r="F750" s="372" t="str">
        <f aca="false">TEXT(A750,"000")&amp;" "&amp;TEXT(C750,"0000")</f>
        <v>053 1030</v>
      </c>
      <c r="G750" s="373" t="n">
        <f aca="false">E750</f>
        <v>62273.33</v>
      </c>
    </row>
    <row r="751" customFormat="false" ht="11.25" hidden="false" customHeight="true" outlineLevel="0" collapsed="false">
      <c r="A751" s="0" t="n">
        <v>53</v>
      </c>
      <c r="B751" s="0" t="s">
        <v>207</v>
      </c>
      <c r="C751" s="0" t="n">
        <v>1040</v>
      </c>
      <c r="D751" s="0" t="s">
        <v>1421</v>
      </c>
      <c r="E751" s="371" t="n">
        <v>62504.1</v>
      </c>
      <c r="F751" s="372" t="str">
        <f aca="false">TEXT(A751,"000")&amp;" "&amp;TEXT(C751,"0000")</f>
        <v>053 1040</v>
      </c>
      <c r="G751" s="373" t="n">
        <f aca="false">E751</f>
        <v>62504.1</v>
      </c>
    </row>
    <row r="752" customFormat="false" ht="11.25" hidden="false" customHeight="true" outlineLevel="0" collapsed="false">
      <c r="A752" s="0" t="n">
        <v>53</v>
      </c>
      <c r="B752" s="0" t="s">
        <v>207</v>
      </c>
      <c r="C752" s="0" t="n">
        <v>1050</v>
      </c>
      <c r="D752" s="0" t="s">
        <v>1422</v>
      </c>
      <c r="E752" s="371" t="n">
        <v>67914.86</v>
      </c>
      <c r="F752" s="372" t="str">
        <f aca="false">TEXT(A752,"000")&amp;" "&amp;TEXT(C752,"0000")</f>
        <v>053 1050</v>
      </c>
      <c r="G752" s="373" t="n">
        <f aca="false">E752</f>
        <v>67914.86</v>
      </c>
    </row>
    <row r="753" customFormat="false" ht="11.25" hidden="false" customHeight="true" outlineLevel="0" collapsed="false">
      <c r="A753" s="0" t="n">
        <v>53</v>
      </c>
      <c r="B753" s="0" t="s">
        <v>207</v>
      </c>
      <c r="C753" s="0" t="n">
        <v>1060</v>
      </c>
      <c r="D753" s="0" t="s">
        <v>1423</v>
      </c>
      <c r="E753" s="371" t="n">
        <v>61734.83</v>
      </c>
      <c r="F753" s="372" t="str">
        <f aca="false">TEXT(A753,"000")&amp;" "&amp;TEXT(C753,"0000")</f>
        <v>053 1060</v>
      </c>
      <c r="G753" s="373" t="n">
        <f aca="false">E753</f>
        <v>61734.83</v>
      </c>
    </row>
    <row r="754" customFormat="false" ht="11.25" hidden="false" customHeight="true" outlineLevel="0" collapsed="false">
      <c r="A754" s="0" t="n">
        <v>53</v>
      </c>
      <c r="B754" s="0" t="s">
        <v>207</v>
      </c>
      <c r="C754" s="0" t="n">
        <v>111</v>
      </c>
      <c r="D754" s="0" t="s">
        <v>1424</v>
      </c>
      <c r="E754" s="371" t="n">
        <v>52037.53</v>
      </c>
      <c r="F754" s="372" t="str">
        <f aca="false">TEXT(A754,"000")&amp;" "&amp;TEXT(C754,"0000")</f>
        <v>053 0111</v>
      </c>
      <c r="G754" s="373" t="n">
        <f aca="false">E754</f>
        <v>52037.53</v>
      </c>
    </row>
    <row r="755" customFormat="false" ht="11.25" hidden="false" customHeight="true" outlineLevel="0" collapsed="false">
      <c r="A755" s="0" t="n">
        <v>53</v>
      </c>
      <c r="B755" s="0" t="s">
        <v>207</v>
      </c>
      <c r="C755" s="0" t="n">
        <v>120</v>
      </c>
      <c r="D755" s="0" t="s">
        <v>1425</v>
      </c>
      <c r="E755" s="371" t="n">
        <v>62500</v>
      </c>
      <c r="F755" s="372" t="str">
        <f aca="false">TEXT(A755,"000")&amp;" "&amp;TEXT(C755,"0000")</f>
        <v>053 0120</v>
      </c>
      <c r="G755" s="373" t="n">
        <f aca="false">E755</f>
        <v>62500</v>
      </c>
    </row>
    <row r="756" customFormat="false" ht="11.25" hidden="false" customHeight="true" outlineLevel="0" collapsed="false">
      <c r="A756" s="0" t="n">
        <v>53</v>
      </c>
      <c r="B756" s="0" t="s">
        <v>207</v>
      </c>
      <c r="C756" s="0" t="n">
        <v>1200</v>
      </c>
      <c r="D756" s="0" t="s">
        <v>1426</v>
      </c>
      <c r="E756" s="371" t="n">
        <v>52885.23</v>
      </c>
      <c r="F756" s="372" t="str">
        <f aca="false">TEXT(A756,"000")&amp;" "&amp;TEXT(C756,"0000")</f>
        <v>053 1200</v>
      </c>
      <c r="G756" s="373" t="n">
        <f aca="false">E756</f>
        <v>52885.23</v>
      </c>
    </row>
    <row r="757" customFormat="false" ht="11.25" hidden="false" customHeight="true" outlineLevel="0" collapsed="false">
      <c r="A757" s="0" t="n">
        <v>53</v>
      </c>
      <c r="B757" s="0" t="s">
        <v>207</v>
      </c>
      <c r="C757" s="0" t="n">
        <v>130</v>
      </c>
      <c r="D757" s="0" t="s">
        <v>1427</v>
      </c>
      <c r="E757" s="371" t="n">
        <v>69108.12</v>
      </c>
      <c r="F757" s="372" t="str">
        <f aca="false">TEXT(A757,"000")&amp;" "&amp;TEXT(C757,"0000")</f>
        <v>053 0130</v>
      </c>
      <c r="G757" s="373" t="n">
        <f aca="false">E757</f>
        <v>69108.12</v>
      </c>
    </row>
    <row r="758" customFormat="false" ht="11.25" hidden="false" customHeight="true" outlineLevel="0" collapsed="false">
      <c r="A758" s="0" t="n">
        <v>53</v>
      </c>
      <c r="B758" s="0" t="s">
        <v>207</v>
      </c>
      <c r="C758" s="0" t="n">
        <v>140</v>
      </c>
      <c r="D758" s="0" t="s">
        <v>1428</v>
      </c>
      <c r="E758" s="371" t="n">
        <v>67112.64</v>
      </c>
      <c r="F758" s="372" t="str">
        <f aca="false">TEXT(A758,"000")&amp;" "&amp;TEXT(C758,"0000")</f>
        <v>053 0140</v>
      </c>
      <c r="G758" s="373" t="n">
        <f aca="false">E758</f>
        <v>67112.64</v>
      </c>
    </row>
    <row r="759" customFormat="false" ht="11.25" hidden="false" customHeight="true" outlineLevel="0" collapsed="false">
      <c r="A759" s="0" t="n">
        <v>53</v>
      </c>
      <c r="B759" s="0" t="s">
        <v>207</v>
      </c>
      <c r="C759" s="0" t="n">
        <v>150</v>
      </c>
      <c r="D759" s="0" t="s">
        <v>1429</v>
      </c>
      <c r="E759" s="371" t="n">
        <v>64065.13</v>
      </c>
      <c r="F759" s="372" t="str">
        <f aca="false">TEXT(A759,"000")&amp;" "&amp;TEXT(C759,"0000")</f>
        <v>053 0150</v>
      </c>
      <c r="G759" s="373" t="n">
        <f aca="false">E759</f>
        <v>64065.13</v>
      </c>
    </row>
    <row r="760" customFormat="false" ht="11.25" hidden="false" customHeight="true" outlineLevel="0" collapsed="false">
      <c r="A760" s="0" t="n">
        <v>53</v>
      </c>
      <c r="B760" s="0" t="s">
        <v>207</v>
      </c>
      <c r="C760" s="0" t="n">
        <v>160</v>
      </c>
      <c r="D760" s="0" t="s">
        <v>1298</v>
      </c>
      <c r="E760" s="371" t="n">
        <v>65215.55</v>
      </c>
      <c r="F760" s="372" t="str">
        <f aca="false">TEXT(A760,"000")&amp;" "&amp;TEXT(C760,"0000")</f>
        <v>053 0160</v>
      </c>
      <c r="G760" s="373" t="n">
        <f aca="false">E760</f>
        <v>65215.55</v>
      </c>
    </row>
    <row r="761" customFormat="false" ht="11.25" hidden="false" customHeight="true" outlineLevel="0" collapsed="false">
      <c r="A761" s="0" t="n">
        <v>53</v>
      </c>
      <c r="B761" s="0" t="s">
        <v>207</v>
      </c>
      <c r="C761" s="0" t="n">
        <v>170</v>
      </c>
      <c r="D761" s="0" t="s">
        <v>1430</v>
      </c>
      <c r="E761" s="371" t="n">
        <v>65744.47</v>
      </c>
      <c r="F761" s="372" t="str">
        <f aca="false">TEXT(A761,"000")&amp;" "&amp;TEXT(C761,"0000")</f>
        <v>053 0170</v>
      </c>
      <c r="G761" s="373" t="n">
        <f aca="false">E761</f>
        <v>65744.47</v>
      </c>
    </row>
    <row r="762" customFormat="false" ht="11.25" hidden="false" customHeight="true" outlineLevel="0" collapsed="false">
      <c r="A762" s="0" t="n">
        <v>53</v>
      </c>
      <c r="B762" s="0" t="s">
        <v>207</v>
      </c>
      <c r="C762" s="0" t="n">
        <v>180</v>
      </c>
      <c r="D762" s="0" t="s">
        <v>1431</v>
      </c>
      <c r="E762" s="371" t="n">
        <v>75031.47</v>
      </c>
      <c r="F762" s="372" t="str">
        <f aca="false">TEXT(A762,"000")&amp;" "&amp;TEXT(C762,"0000")</f>
        <v>053 0180</v>
      </c>
      <c r="G762" s="373" t="n">
        <f aca="false">E762</f>
        <v>75031.47</v>
      </c>
    </row>
    <row r="763" customFormat="false" ht="11.25" hidden="false" customHeight="true" outlineLevel="0" collapsed="false">
      <c r="A763" s="0" t="n">
        <v>53</v>
      </c>
      <c r="B763" s="0" t="s">
        <v>207</v>
      </c>
      <c r="C763" s="0" t="n">
        <v>190</v>
      </c>
      <c r="D763" s="0" t="s">
        <v>1432</v>
      </c>
      <c r="E763" s="371" t="n">
        <v>69040.09</v>
      </c>
      <c r="F763" s="372" t="str">
        <f aca="false">TEXT(A763,"000")&amp;" "&amp;TEXT(C763,"0000")</f>
        <v>053 0190</v>
      </c>
      <c r="G763" s="373" t="n">
        <f aca="false">E763</f>
        <v>69040.09</v>
      </c>
    </row>
    <row r="764" customFormat="false" ht="11.25" hidden="false" customHeight="true" outlineLevel="0" collapsed="false">
      <c r="A764" s="0" t="n">
        <v>53</v>
      </c>
      <c r="B764" s="0" t="s">
        <v>207</v>
      </c>
      <c r="C764" s="0" t="n">
        <v>20</v>
      </c>
      <c r="D764" s="0" t="s">
        <v>1433</v>
      </c>
      <c r="E764" s="371" t="n">
        <v>66929.85</v>
      </c>
      <c r="F764" s="372" t="str">
        <f aca="false">TEXT(A764,"000")&amp;" "&amp;TEXT(C764,"0000")</f>
        <v>053 0020</v>
      </c>
      <c r="G764" s="373" t="n">
        <f aca="false">E764</f>
        <v>66929.85</v>
      </c>
    </row>
    <row r="765" customFormat="false" ht="11.25" hidden="false" customHeight="true" outlineLevel="0" collapsed="false">
      <c r="A765" s="0" t="n">
        <v>53</v>
      </c>
      <c r="B765" s="0" t="s">
        <v>207</v>
      </c>
      <c r="C765" s="0" t="n">
        <v>200</v>
      </c>
      <c r="D765" s="0" t="s">
        <v>1434</v>
      </c>
      <c r="E765" s="371" t="n">
        <v>66314.79</v>
      </c>
      <c r="F765" s="372" t="str">
        <f aca="false">TEXT(A765,"000")&amp;" "&amp;TEXT(C765,"0000")</f>
        <v>053 0200</v>
      </c>
      <c r="G765" s="373" t="n">
        <f aca="false">E765</f>
        <v>66314.79</v>
      </c>
    </row>
    <row r="766" customFormat="false" ht="11.25" hidden="false" customHeight="true" outlineLevel="0" collapsed="false">
      <c r="A766" s="0" t="n">
        <v>53</v>
      </c>
      <c r="B766" s="0" t="s">
        <v>207</v>
      </c>
      <c r="C766" s="0" t="n">
        <v>210</v>
      </c>
      <c r="D766" s="0" t="s">
        <v>1435</v>
      </c>
      <c r="E766" s="371" t="n">
        <v>67435.5</v>
      </c>
      <c r="F766" s="372" t="str">
        <f aca="false">TEXT(A766,"000")&amp;" "&amp;TEXT(C766,"0000")</f>
        <v>053 0210</v>
      </c>
      <c r="G766" s="373" t="n">
        <f aca="false">E766</f>
        <v>67435.5</v>
      </c>
    </row>
    <row r="767" customFormat="false" ht="11.25" hidden="false" customHeight="true" outlineLevel="0" collapsed="false">
      <c r="A767" s="0" t="n">
        <v>53</v>
      </c>
      <c r="B767" s="0" t="s">
        <v>207</v>
      </c>
      <c r="C767" s="0" t="n">
        <v>220</v>
      </c>
      <c r="D767" s="0" t="s">
        <v>1436</v>
      </c>
      <c r="E767" s="371" t="n">
        <v>70558.57</v>
      </c>
      <c r="F767" s="372" t="str">
        <f aca="false">TEXT(A767,"000")&amp;" "&amp;TEXT(C767,"0000")</f>
        <v>053 0220</v>
      </c>
      <c r="G767" s="373" t="n">
        <f aca="false">E767</f>
        <v>70558.57</v>
      </c>
    </row>
    <row r="768" customFormat="false" ht="11.25" hidden="false" customHeight="true" outlineLevel="0" collapsed="false">
      <c r="A768" s="0" t="n">
        <v>53</v>
      </c>
      <c r="B768" s="0" t="s">
        <v>207</v>
      </c>
      <c r="C768" s="0" t="n">
        <v>230</v>
      </c>
      <c r="D768" s="0" t="s">
        <v>1437</v>
      </c>
      <c r="E768" s="371" t="n">
        <v>68328.09</v>
      </c>
      <c r="F768" s="372" t="str">
        <f aca="false">TEXT(A768,"000")&amp;" "&amp;TEXT(C768,"0000")</f>
        <v>053 0230</v>
      </c>
      <c r="G768" s="373" t="n">
        <f aca="false">E768</f>
        <v>68328.09</v>
      </c>
    </row>
    <row r="769" customFormat="false" ht="11.25" hidden="false" customHeight="true" outlineLevel="0" collapsed="false">
      <c r="A769" s="0" t="n">
        <v>53</v>
      </c>
      <c r="B769" s="0" t="s">
        <v>207</v>
      </c>
      <c r="C769" s="0" t="n">
        <v>240</v>
      </c>
      <c r="D769" s="0" t="s">
        <v>1438</v>
      </c>
      <c r="E769" s="371" t="n">
        <v>66500.82</v>
      </c>
      <c r="F769" s="372" t="str">
        <f aca="false">TEXT(A769,"000")&amp;" "&amp;TEXT(C769,"0000")</f>
        <v>053 0240</v>
      </c>
      <c r="G769" s="373" t="n">
        <f aca="false">E769</f>
        <v>66500.82</v>
      </c>
    </row>
    <row r="770" customFormat="false" ht="11.25" hidden="false" customHeight="true" outlineLevel="0" collapsed="false">
      <c r="A770" s="0" t="n">
        <v>53</v>
      </c>
      <c r="B770" s="0" t="s">
        <v>207</v>
      </c>
      <c r="C770" s="0" t="n">
        <v>250</v>
      </c>
      <c r="D770" s="0" t="s">
        <v>1439</v>
      </c>
      <c r="E770" s="371" t="n">
        <v>63448.94</v>
      </c>
      <c r="F770" s="372" t="str">
        <f aca="false">TEXT(A770,"000")&amp;" "&amp;TEXT(C770,"0000")</f>
        <v>053 0250</v>
      </c>
      <c r="G770" s="373" t="n">
        <f aca="false">E770</f>
        <v>63448.94</v>
      </c>
    </row>
    <row r="771" customFormat="false" ht="11.25" hidden="false" customHeight="true" outlineLevel="0" collapsed="false">
      <c r="A771" s="0" t="n">
        <v>53</v>
      </c>
      <c r="B771" s="0" t="s">
        <v>207</v>
      </c>
      <c r="C771" s="0" t="n">
        <v>270</v>
      </c>
      <c r="D771" s="0" t="s">
        <v>1440</v>
      </c>
      <c r="E771" s="371" t="n">
        <v>63810.24</v>
      </c>
      <c r="F771" s="372" t="str">
        <f aca="false">TEXT(A771,"000")&amp;" "&amp;TEXT(C771,"0000")</f>
        <v>053 0270</v>
      </c>
      <c r="G771" s="373" t="n">
        <f aca="false">E771</f>
        <v>63810.24</v>
      </c>
    </row>
    <row r="772" customFormat="false" ht="11.25" hidden="false" customHeight="true" outlineLevel="0" collapsed="false">
      <c r="A772" s="0" t="n">
        <v>53</v>
      </c>
      <c r="B772" s="0" t="s">
        <v>207</v>
      </c>
      <c r="C772" s="0" t="n">
        <v>280</v>
      </c>
      <c r="D772" s="0" t="s">
        <v>1441</v>
      </c>
      <c r="E772" s="371" t="n">
        <v>65218.67</v>
      </c>
      <c r="F772" s="372" t="str">
        <f aca="false">TEXT(A772,"000")&amp;" "&amp;TEXT(C772,"0000")</f>
        <v>053 0280</v>
      </c>
      <c r="G772" s="373" t="n">
        <f aca="false">E772</f>
        <v>65218.67</v>
      </c>
    </row>
    <row r="773" customFormat="false" ht="11.25" hidden="false" customHeight="true" outlineLevel="0" collapsed="false">
      <c r="A773" s="0" t="n">
        <v>53</v>
      </c>
      <c r="B773" s="0" t="s">
        <v>207</v>
      </c>
      <c r="C773" s="0" t="n">
        <v>290</v>
      </c>
      <c r="D773" s="0" t="s">
        <v>1442</v>
      </c>
      <c r="E773" s="371" t="n">
        <v>72450.77</v>
      </c>
      <c r="F773" s="372" t="str">
        <f aca="false">TEXT(A773,"000")&amp;" "&amp;TEXT(C773,"0000")</f>
        <v>053 0290</v>
      </c>
      <c r="G773" s="373" t="n">
        <f aca="false">E773</f>
        <v>72450.77</v>
      </c>
    </row>
    <row r="774" customFormat="false" ht="11.25" hidden="false" customHeight="true" outlineLevel="0" collapsed="false">
      <c r="A774" s="0" t="n">
        <v>53</v>
      </c>
      <c r="B774" s="0" t="s">
        <v>207</v>
      </c>
      <c r="C774" s="0" t="n">
        <v>30</v>
      </c>
      <c r="D774" s="0" t="s">
        <v>1443</v>
      </c>
      <c r="E774" s="371" t="n">
        <v>65694.53</v>
      </c>
      <c r="F774" s="372" t="str">
        <f aca="false">TEXT(A774,"000")&amp;" "&amp;TEXT(C774,"0000")</f>
        <v>053 0030</v>
      </c>
      <c r="G774" s="373" t="n">
        <f aca="false">E774</f>
        <v>65694.53</v>
      </c>
    </row>
    <row r="775" customFormat="false" ht="11.25" hidden="false" customHeight="true" outlineLevel="0" collapsed="false">
      <c r="A775" s="0" t="n">
        <v>53</v>
      </c>
      <c r="B775" s="0" t="s">
        <v>207</v>
      </c>
      <c r="C775" s="0" t="n">
        <v>300</v>
      </c>
      <c r="D775" s="0" t="s">
        <v>1444</v>
      </c>
      <c r="E775" s="371" t="n">
        <v>65199.09</v>
      </c>
      <c r="F775" s="372" t="str">
        <f aca="false">TEXT(A775,"000")&amp;" "&amp;TEXT(C775,"0000")</f>
        <v>053 0300</v>
      </c>
      <c r="G775" s="373" t="n">
        <f aca="false">E775</f>
        <v>65199.09</v>
      </c>
    </row>
    <row r="776" customFormat="false" ht="11.25" hidden="false" customHeight="true" outlineLevel="0" collapsed="false">
      <c r="A776" s="0" t="n">
        <v>53</v>
      </c>
      <c r="B776" s="0" t="s">
        <v>207</v>
      </c>
      <c r="C776" s="0" t="n">
        <v>31</v>
      </c>
      <c r="D776" s="0" t="s">
        <v>1445</v>
      </c>
      <c r="E776" s="371" t="n">
        <v>67640.81</v>
      </c>
      <c r="F776" s="372" t="str">
        <f aca="false">TEXT(A776,"000")&amp;" "&amp;TEXT(C776,"0000")</f>
        <v>053 0031</v>
      </c>
      <c r="G776" s="373" t="n">
        <f aca="false">E776</f>
        <v>67640.81</v>
      </c>
    </row>
    <row r="777" customFormat="false" ht="11.25" hidden="false" customHeight="true" outlineLevel="0" collapsed="false">
      <c r="A777" s="0" t="n">
        <v>53</v>
      </c>
      <c r="B777" s="0" t="s">
        <v>207</v>
      </c>
      <c r="C777" s="0" t="n">
        <v>320</v>
      </c>
      <c r="D777" s="0" t="s">
        <v>1446</v>
      </c>
      <c r="E777" s="371" t="n">
        <v>63321.44</v>
      </c>
      <c r="F777" s="372" t="str">
        <f aca="false">TEXT(A777,"000")&amp;" "&amp;TEXT(C777,"0000")</f>
        <v>053 0320</v>
      </c>
      <c r="G777" s="373" t="n">
        <f aca="false">E777</f>
        <v>63321.44</v>
      </c>
    </row>
    <row r="778" customFormat="false" ht="11.25" hidden="false" customHeight="true" outlineLevel="0" collapsed="false">
      <c r="A778" s="0" t="n">
        <v>53</v>
      </c>
      <c r="B778" s="0" t="s">
        <v>207</v>
      </c>
      <c r="C778" s="0" t="n">
        <v>340</v>
      </c>
      <c r="D778" s="0" t="s">
        <v>1447</v>
      </c>
      <c r="E778" s="371" t="n">
        <v>64450.59</v>
      </c>
      <c r="F778" s="372" t="str">
        <f aca="false">TEXT(A778,"000")&amp;" "&amp;TEXT(C778,"0000")</f>
        <v>053 0340</v>
      </c>
      <c r="G778" s="373" t="n">
        <f aca="false">E778</f>
        <v>64450.59</v>
      </c>
    </row>
    <row r="779" customFormat="false" ht="11.25" hidden="false" customHeight="true" outlineLevel="0" collapsed="false">
      <c r="A779" s="0" t="n">
        <v>53</v>
      </c>
      <c r="B779" s="0" t="s">
        <v>207</v>
      </c>
      <c r="C779" s="0" t="n">
        <v>350</v>
      </c>
      <c r="D779" s="0" t="s">
        <v>1448</v>
      </c>
      <c r="E779" s="371" t="n">
        <v>61967.17</v>
      </c>
      <c r="F779" s="372" t="str">
        <f aca="false">TEXT(A779,"000")&amp;" "&amp;TEXT(C779,"0000")</f>
        <v>053 0350</v>
      </c>
      <c r="G779" s="373" t="n">
        <f aca="false">E779</f>
        <v>61967.17</v>
      </c>
    </row>
    <row r="780" customFormat="false" ht="11.25" hidden="false" customHeight="true" outlineLevel="0" collapsed="false">
      <c r="A780" s="0" t="n">
        <v>53</v>
      </c>
      <c r="B780" s="0" t="s">
        <v>207</v>
      </c>
      <c r="C780" s="0" t="n">
        <v>370</v>
      </c>
      <c r="D780" s="0" t="s">
        <v>1449</v>
      </c>
      <c r="E780" s="371" t="n">
        <v>62868.58</v>
      </c>
      <c r="F780" s="372" t="str">
        <f aca="false">TEXT(A780,"000")&amp;" "&amp;TEXT(C780,"0000")</f>
        <v>053 0370</v>
      </c>
      <c r="G780" s="373" t="n">
        <f aca="false">E780</f>
        <v>62868.58</v>
      </c>
    </row>
    <row r="781" customFormat="false" ht="11.25" hidden="false" customHeight="true" outlineLevel="0" collapsed="false">
      <c r="A781" s="0" t="n">
        <v>53</v>
      </c>
      <c r="B781" s="0" t="s">
        <v>207</v>
      </c>
      <c r="C781" s="0" t="n">
        <v>380</v>
      </c>
      <c r="D781" s="0" t="s">
        <v>1450</v>
      </c>
      <c r="E781" s="371" t="n">
        <v>64518.08</v>
      </c>
      <c r="F781" s="372" t="str">
        <f aca="false">TEXT(A781,"000")&amp;" "&amp;TEXT(C781,"0000")</f>
        <v>053 0380</v>
      </c>
      <c r="G781" s="373" t="n">
        <f aca="false">E781</f>
        <v>64518.08</v>
      </c>
    </row>
    <row r="782" customFormat="false" ht="11.25" hidden="false" customHeight="true" outlineLevel="0" collapsed="false">
      <c r="A782" s="0" t="n">
        <v>53</v>
      </c>
      <c r="B782" s="0" t="s">
        <v>207</v>
      </c>
      <c r="C782" s="0" t="n">
        <v>40</v>
      </c>
      <c r="D782" s="0" t="s">
        <v>1451</v>
      </c>
      <c r="E782" s="371" t="n">
        <v>60502.56</v>
      </c>
      <c r="F782" s="372" t="str">
        <f aca="false">TEXT(A782,"000")&amp;" "&amp;TEXT(C782,"0000")</f>
        <v>053 0040</v>
      </c>
      <c r="G782" s="373" t="n">
        <f aca="false">E782</f>
        <v>60502.56</v>
      </c>
    </row>
    <row r="783" customFormat="false" ht="11.25" hidden="false" customHeight="true" outlineLevel="0" collapsed="false">
      <c r="A783" s="0" t="n">
        <v>53</v>
      </c>
      <c r="B783" s="0" t="s">
        <v>207</v>
      </c>
      <c r="C783" s="0" t="n">
        <v>400</v>
      </c>
      <c r="D783" s="0" t="s">
        <v>1452</v>
      </c>
      <c r="E783" s="371" t="n">
        <v>65611.41</v>
      </c>
      <c r="F783" s="372" t="str">
        <f aca="false">TEXT(A783,"000")&amp;" "&amp;TEXT(C783,"0000")</f>
        <v>053 0400</v>
      </c>
      <c r="G783" s="373" t="n">
        <f aca="false">E783</f>
        <v>65611.41</v>
      </c>
    </row>
    <row r="784" customFormat="false" ht="11.25" hidden="false" customHeight="true" outlineLevel="0" collapsed="false">
      <c r="A784" s="0" t="n">
        <v>53</v>
      </c>
      <c r="B784" s="0" t="s">
        <v>207</v>
      </c>
      <c r="C784" s="0" t="n">
        <v>420</v>
      </c>
      <c r="D784" s="0" t="s">
        <v>1453</v>
      </c>
      <c r="E784" s="371" t="n">
        <v>72309.51</v>
      </c>
      <c r="F784" s="372" t="str">
        <f aca="false">TEXT(A784,"000")&amp;" "&amp;TEXT(C784,"0000")</f>
        <v>053 0420</v>
      </c>
      <c r="G784" s="373" t="n">
        <f aca="false">E784</f>
        <v>72309.51</v>
      </c>
    </row>
    <row r="785" customFormat="false" ht="11.25" hidden="false" customHeight="true" outlineLevel="0" collapsed="false">
      <c r="A785" s="0" t="n">
        <v>53</v>
      </c>
      <c r="B785" s="0" t="s">
        <v>207</v>
      </c>
      <c r="C785" s="0" t="n">
        <v>430</v>
      </c>
      <c r="D785" s="0" t="s">
        <v>1454</v>
      </c>
      <c r="E785" s="371" t="n">
        <v>66691.58</v>
      </c>
      <c r="F785" s="372" t="str">
        <f aca="false">TEXT(A785,"000")&amp;" "&amp;TEXT(C785,"0000")</f>
        <v>053 0430</v>
      </c>
      <c r="G785" s="373" t="n">
        <f aca="false">E785</f>
        <v>66691.58</v>
      </c>
    </row>
    <row r="786" customFormat="false" ht="11.25" hidden="false" customHeight="true" outlineLevel="0" collapsed="false">
      <c r="A786" s="0" t="n">
        <v>53</v>
      </c>
      <c r="B786" s="0" t="s">
        <v>207</v>
      </c>
      <c r="C786" s="0" t="n">
        <v>450</v>
      </c>
      <c r="D786" s="0" t="s">
        <v>1455</v>
      </c>
      <c r="E786" s="371" t="n">
        <v>61077.42</v>
      </c>
      <c r="F786" s="372" t="str">
        <f aca="false">TEXT(A786,"000")&amp;" "&amp;TEXT(C786,"0000")</f>
        <v>053 0450</v>
      </c>
      <c r="G786" s="373" t="n">
        <f aca="false">E786</f>
        <v>61077.42</v>
      </c>
    </row>
    <row r="787" customFormat="false" ht="11.25" hidden="false" customHeight="true" outlineLevel="0" collapsed="false">
      <c r="A787" s="0" t="n">
        <v>53</v>
      </c>
      <c r="B787" s="0" t="s">
        <v>207</v>
      </c>
      <c r="C787" s="0" t="n">
        <v>460</v>
      </c>
      <c r="D787" s="0" t="s">
        <v>1456</v>
      </c>
      <c r="E787" s="371" t="n">
        <v>58615.15</v>
      </c>
      <c r="F787" s="372" t="str">
        <f aca="false">TEXT(A787,"000")&amp;" "&amp;TEXT(C787,"0000")</f>
        <v>053 0460</v>
      </c>
      <c r="G787" s="373" t="n">
        <f aca="false">E787</f>
        <v>58615.15</v>
      </c>
    </row>
    <row r="788" customFormat="false" ht="11.25" hidden="false" customHeight="true" outlineLevel="0" collapsed="false">
      <c r="A788" s="0" t="n">
        <v>53</v>
      </c>
      <c r="B788" s="0" t="s">
        <v>207</v>
      </c>
      <c r="C788" s="0" t="n">
        <v>470</v>
      </c>
      <c r="D788" s="0" t="s">
        <v>1457</v>
      </c>
      <c r="E788" s="371" t="n">
        <v>65585.74</v>
      </c>
      <c r="F788" s="372" t="str">
        <f aca="false">TEXT(A788,"000")&amp;" "&amp;TEXT(C788,"0000")</f>
        <v>053 0470</v>
      </c>
      <c r="G788" s="373" t="n">
        <f aca="false">E788</f>
        <v>65585.74</v>
      </c>
    </row>
    <row r="789" customFormat="false" ht="11.25" hidden="false" customHeight="true" outlineLevel="0" collapsed="false">
      <c r="A789" s="0" t="n">
        <v>53</v>
      </c>
      <c r="B789" s="0" t="s">
        <v>207</v>
      </c>
      <c r="C789" s="0" t="n">
        <v>500</v>
      </c>
      <c r="D789" s="0" t="s">
        <v>1458</v>
      </c>
      <c r="E789" s="371" t="n">
        <v>59004.01</v>
      </c>
      <c r="F789" s="372" t="str">
        <f aca="false">TEXT(A789,"000")&amp;" "&amp;TEXT(C789,"0000")</f>
        <v>053 0500</v>
      </c>
      <c r="G789" s="373" t="n">
        <f aca="false">E789</f>
        <v>59004.01</v>
      </c>
    </row>
    <row r="790" customFormat="false" ht="11.25" hidden="false" customHeight="true" outlineLevel="0" collapsed="false">
      <c r="A790" s="0" t="n">
        <v>53</v>
      </c>
      <c r="B790" s="0" t="s">
        <v>207</v>
      </c>
      <c r="C790" s="0" t="n">
        <v>510</v>
      </c>
      <c r="D790" s="0" t="s">
        <v>1459</v>
      </c>
      <c r="E790" s="371" t="n">
        <v>66864.08</v>
      </c>
      <c r="F790" s="372" t="str">
        <f aca="false">TEXT(A790,"000")&amp;" "&amp;TEXT(C790,"0000")</f>
        <v>053 0510</v>
      </c>
      <c r="G790" s="373" t="n">
        <f aca="false">E790</f>
        <v>66864.08</v>
      </c>
    </row>
    <row r="791" customFormat="false" ht="11.25" hidden="false" customHeight="true" outlineLevel="0" collapsed="false">
      <c r="A791" s="0" t="n">
        <v>53</v>
      </c>
      <c r="B791" s="0" t="s">
        <v>207</v>
      </c>
      <c r="C791" s="0" t="n">
        <v>520</v>
      </c>
      <c r="D791" s="0" t="s">
        <v>1460</v>
      </c>
      <c r="E791" s="371" t="n">
        <v>70515.98</v>
      </c>
      <c r="F791" s="372" t="str">
        <f aca="false">TEXT(A791,"000")&amp;" "&amp;TEXT(C791,"0000")</f>
        <v>053 0520</v>
      </c>
      <c r="G791" s="373" t="n">
        <f aca="false">E791</f>
        <v>70515.98</v>
      </c>
    </row>
    <row r="792" customFormat="false" ht="11.25" hidden="false" customHeight="true" outlineLevel="0" collapsed="false">
      <c r="A792" s="0" t="n">
        <v>53</v>
      </c>
      <c r="B792" s="0" t="s">
        <v>207</v>
      </c>
      <c r="C792" s="0" t="n">
        <v>530</v>
      </c>
      <c r="D792" s="0" t="s">
        <v>1461</v>
      </c>
      <c r="E792" s="371" t="n">
        <v>64722.66</v>
      </c>
      <c r="F792" s="372" t="str">
        <f aca="false">TEXT(A792,"000")&amp;" "&amp;TEXT(C792,"0000")</f>
        <v>053 0530</v>
      </c>
      <c r="G792" s="373" t="n">
        <f aca="false">E792</f>
        <v>64722.66</v>
      </c>
    </row>
    <row r="793" customFormat="false" ht="11.25" hidden="false" customHeight="true" outlineLevel="0" collapsed="false">
      <c r="A793" s="0" t="n">
        <v>53</v>
      </c>
      <c r="B793" s="0" t="s">
        <v>207</v>
      </c>
      <c r="C793" s="0" t="n">
        <v>540</v>
      </c>
      <c r="D793" s="0" t="s">
        <v>1462</v>
      </c>
      <c r="E793" s="371" t="n">
        <v>62038.07</v>
      </c>
      <c r="F793" s="372" t="str">
        <f aca="false">TEXT(A793,"000")&amp;" "&amp;TEXT(C793,"0000")</f>
        <v>053 0540</v>
      </c>
      <c r="G793" s="373" t="n">
        <f aca="false">E793</f>
        <v>62038.07</v>
      </c>
    </row>
    <row r="794" customFormat="false" ht="11.25" hidden="false" customHeight="true" outlineLevel="0" collapsed="false">
      <c r="A794" s="0" t="n">
        <v>53</v>
      </c>
      <c r="B794" s="0" t="s">
        <v>207</v>
      </c>
      <c r="C794" s="0" t="n">
        <v>550</v>
      </c>
      <c r="D794" s="0" t="s">
        <v>1463</v>
      </c>
      <c r="E794" s="371" t="n">
        <v>61903.54</v>
      </c>
      <c r="F794" s="372" t="str">
        <f aca="false">TEXT(A794,"000")&amp;" "&amp;TEXT(C794,"0000")</f>
        <v>053 0550</v>
      </c>
      <c r="G794" s="373" t="n">
        <f aca="false">E794</f>
        <v>61903.54</v>
      </c>
    </row>
    <row r="795" customFormat="false" ht="11.25" hidden="false" customHeight="true" outlineLevel="0" collapsed="false">
      <c r="A795" s="0" t="n">
        <v>53</v>
      </c>
      <c r="B795" s="0" t="s">
        <v>207</v>
      </c>
      <c r="C795" s="0" t="n">
        <v>560</v>
      </c>
      <c r="D795" s="0" t="s">
        <v>1464</v>
      </c>
      <c r="E795" s="371" t="n">
        <v>62005.1</v>
      </c>
      <c r="F795" s="372" t="str">
        <f aca="false">TEXT(A795,"000")&amp;" "&amp;TEXT(C795,"0000")</f>
        <v>053 0560</v>
      </c>
      <c r="G795" s="373" t="n">
        <f aca="false">E795</f>
        <v>62005.1</v>
      </c>
    </row>
    <row r="796" customFormat="false" ht="11.25" hidden="false" customHeight="true" outlineLevel="0" collapsed="false">
      <c r="A796" s="0" t="n">
        <v>53</v>
      </c>
      <c r="B796" s="0" t="s">
        <v>207</v>
      </c>
      <c r="C796" s="0" t="n">
        <v>570</v>
      </c>
      <c r="D796" s="0" t="s">
        <v>1465</v>
      </c>
      <c r="E796" s="371" t="n">
        <v>62380.77</v>
      </c>
      <c r="F796" s="372" t="str">
        <f aca="false">TEXT(A796,"000")&amp;" "&amp;TEXT(C796,"0000")</f>
        <v>053 0570</v>
      </c>
      <c r="G796" s="373" t="n">
        <f aca="false">E796</f>
        <v>62380.77</v>
      </c>
    </row>
    <row r="797" customFormat="false" ht="11.25" hidden="false" customHeight="true" outlineLevel="0" collapsed="false">
      <c r="A797" s="0" t="n">
        <v>53</v>
      </c>
      <c r="B797" s="0" t="s">
        <v>207</v>
      </c>
      <c r="C797" s="0" t="n">
        <v>580</v>
      </c>
      <c r="D797" s="0" t="s">
        <v>1466</v>
      </c>
      <c r="E797" s="371" t="n">
        <v>61518.99</v>
      </c>
      <c r="F797" s="372" t="str">
        <f aca="false">TEXT(A797,"000")&amp;" "&amp;TEXT(C797,"0000")</f>
        <v>053 0580</v>
      </c>
      <c r="G797" s="373" t="n">
        <f aca="false">E797</f>
        <v>61518.99</v>
      </c>
    </row>
    <row r="798" customFormat="false" ht="11.25" hidden="false" customHeight="true" outlineLevel="0" collapsed="false">
      <c r="A798" s="0" t="n">
        <v>53</v>
      </c>
      <c r="B798" s="0" t="s">
        <v>207</v>
      </c>
      <c r="C798" s="0" t="n">
        <v>590</v>
      </c>
      <c r="D798" s="0" t="s">
        <v>1467</v>
      </c>
      <c r="E798" s="371" t="n">
        <v>75402.7</v>
      </c>
      <c r="F798" s="372" t="str">
        <f aca="false">TEXT(A798,"000")&amp;" "&amp;TEXT(C798,"0000")</f>
        <v>053 0590</v>
      </c>
      <c r="G798" s="373" t="n">
        <f aca="false">E798</f>
        <v>75402.7</v>
      </c>
    </row>
    <row r="799" customFormat="false" ht="11.25" hidden="false" customHeight="true" outlineLevel="0" collapsed="false">
      <c r="A799" s="0" t="n">
        <v>53</v>
      </c>
      <c r="B799" s="0" t="s">
        <v>207</v>
      </c>
      <c r="C799" s="0" t="n">
        <v>60</v>
      </c>
      <c r="D799" s="0" t="s">
        <v>1468</v>
      </c>
      <c r="E799" s="371" t="n">
        <v>65133</v>
      </c>
      <c r="F799" s="372" t="str">
        <f aca="false">TEXT(A799,"000")&amp;" "&amp;TEXT(C799,"0000")</f>
        <v>053 0060</v>
      </c>
      <c r="G799" s="373" t="n">
        <f aca="false">E799</f>
        <v>65133</v>
      </c>
    </row>
    <row r="800" customFormat="false" ht="11.25" hidden="false" customHeight="true" outlineLevel="0" collapsed="false">
      <c r="A800" s="0" t="n">
        <v>53</v>
      </c>
      <c r="B800" s="0" t="s">
        <v>207</v>
      </c>
      <c r="C800" s="0" t="n">
        <v>600</v>
      </c>
      <c r="D800" s="0" t="s">
        <v>1469</v>
      </c>
      <c r="E800" s="371" t="n">
        <v>72517.7</v>
      </c>
      <c r="F800" s="372" t="str">
        <f aca="false">TEXT(A800,"000")&amp;" "&amp;TEXT(C800,"0000")</f>
        <v>053 0600</v>
      </c>
      <c r="G800" s="373" t="n">
        <f aca="false">E800</f>
        <v>72517.7</v>
      </c>
    </row>
    <row r="801" customFormat="false" ht="11.25" hidden="false" customHeight="true" outlineLevel="0" collapsed="false">
      <c r="A801" s="0" t="n">
        <v>53</v>
      </c>
      <c r="B801" s="0" t="s">
        <v>207</v>
      </c>
      <c r="C801" s="0" t="n">
        <v>610</v>
      </c>
      <c r="D801" s="0" t="s">
        <v>1470</v>
      </c>
      <c r="E801" s="371" t="n">
        <v>65076.95</v>
      </c>
      <c r="F801" s="372" t="str">
        <f aca="false">TEXT(A801,"000")&amp;" "&amp;TEXT(C801,"0000")</f>
        <v>053 0610</v>
      </c>
      <c r="G801" s="373" t="n">
        <f aca="false">E801</f>
        <v>65076.95</v>
      </c>
    </row>
    <row r="802" customFormat="false" ht="11.25" hidden="false" customHeight="true" outlineLevel="0" collapsed="false">
      <c r="A802" s="0" t="n">
        <v>53</v>
      </c>
      <c r="B802" s="0" t="s">
        <v>207</v>
      </c>
      <c r="C802" s="0" t="n">
        <v>650</v>
      </c>
      <c r="D802" s="0" t="s">
        <v>1471</v>
      </c>
      <c r="E802" s="371" t="n">
        <v>67326.58</v>
      </c>
      <c r="F802" s="372" t="str">
        <f aca="false">TEXT(A802,"000")&amp;" "&amp;TEXT(C802,"0000")</f>
        <v>053 0650</v>
      </c>
      <c r="G802" s="373" t="n">
        <f aca="false">E802</f>
        <v>67326.58</v>
      </c>
    </row>
    <row r="803" customFormat="false" ht="11.25" hidden="false" customHeight="true" outlineLevel="0" collapsed="false">
      <c r="A803" s="0" t="n">
        <v>53</v>
      </c>
      <c r="B803" s="0" t="s">
        <v>207</v>
      </c>
      <c r="C803" s="0" t="n">
        <v>660</v>
      </c>
      <c r="D803" s="0" t="s">
        <v>1472</v>
      </c>
      <c r="E803" s="371" t="n">
        <v>72079.66</v>
      </c>
      <c r="F803" s="372" t="str">
        <f aca="false">TEXT(A803,"000")&amp;" "&amp;TEXT(C803,"0000")</f>
        <v>053 0660</v>
      </c>
      <c r="G803" s="373" t="n">
        <f aca="false">E803</f>
        <v>72079.66</v>
      </c>
    </row>
    <row r="804" customFormat="false" ht="11.25" hidden="false" customHeight="true" outlineLevel="0" collapsed="false">
      <c r="A804" s="0" t="n">
        <v>53</v>
      </c>
      <c r="B804" s="0" t="s">
        <v>207</v>
      </c>
      <c r="C804" s="0" t="n">
        <v>680</v>
      </c>
      <c r="D804" s="0" t="s">
        <v>1473</v>
      </c>
      <c r="E804" s="371" t="n">
        <v>73093.9</v>
      </c>
      <c r="F804" s="372" t="str">
        <f aca="false">TEXT(A804,"000")&amp;" "&amp;TEXT(C804,"0000")</f>
        <v>053 0680</v>
      </c>
      <c r="G804" s="373" t="n">
        <f aca="false">E804</f>
        <v>73093.9</v>
      </c>
    </row>
    <row r="805" customFormat="false" ht="11.25" hidden="false" customHeight="true" outlineLevel="0" collapsed="false">
      <c r="A805" s="0" t="n">
        <v>53</v>
      </c>
      <c r="B805" s="0" t="s">
        <v>207</v>
      </c>
      <c r="C805" s="0" t="n">
        <v>690</v>
      </c>
      <c r="D805" s="0" t="s">
        <v>1474</v>
      </c>
      <c r="E805" s="371" t="n">
        <v>60587.1</v>
      </c>
      <c r="F805" s="372" t="str">
        <f aca="false">TEXT(A805,"000")&amp;" "&amp;TEXT(C805,"0000")</f>
        <v>053 0690</v>
      </c>
      <c r="G805" s="373" t="n">
        <f aca="false">E805</f>
        <v>60587.1</v>
      </c>
    </row>
    <row r="806" customFormat="false" ht="11.25" hidden="false" customHeight="true" outlineLevel="0" collapsed="false">
      <c r="A806" s="0" t="n">
        <v>53</v>
      </c>
      <c r="B806" s="0" t="s">
        <v>207</v>
      </c>
      <c r="C806" s="0" t="n">
        <v>70</v>
      </c>
      <c r="D806" s="0" t="s">
        <v>1475</v>
      </c>
      <c r="E806" s="371" t="n">
        <v>66695.37</v>
      </c>
      <c r="F806" s="372" t="str">
        <f aca="false">TEXT(A806,"000")&amp;" "&amp;TEXT(C806,"0000")</f>
        <v>053 0070</v>
      </c>
      <c r="G806" s="373" t="n">
        <f aca="false">E806</f>
        <v>66695.37</v>
      </c>
    </row>
    <row r="807" customFormat="false" ht="11.25" hidden="false" customHeight="true" outlineLevel="0" collapsed="false">
      <c r="A807" s="0" t="n">
        <v>53</v>
      </c>
      <c r="B807" s="0" t="s">
        <v>207</v>
      </c>
      <c r="C807" s="0" t="n">
        <v>700</v>
      </c>
      <c r="D807" s="0" t="s">
        <v>1476</v>
      </c>
      <c r="E807" s="371" t="n">
        <v>73355.82</v>
      </c>
      <c r="F807" s="372" t="str">
        <f aca="false">TEXT(A807,"000")&amp;" "&amp;TEXT(C807,"0000")</f>
        <v>053 0700</v>
      </c>
      <c r="G807" s="373" t="n">
        <f aca="false">E807</f>
        <v>73355.82</v>
      </c>
    </row>
    <row r="808" customFormat="false" ht="11.25" hidden="false" customHeight="true" outlineLevel="0" collapsed="false">
      <c r="A808" s="0" t="n">
        <v>53</v>
      </c>
      <c r="B808" s="0" t="s">
        <v>207</v>
      </c>
      <c r="C808" s="0" t="n">
        <v>710</v>
      </c>
      <c r="D808" s="0" t="s">
        <v>1477</v>
      </c>
      <c r="E808" s="371" t="n">
        <v>65999.89</v>
      </c>
      <c r="F808" s="372" t="str">
        <f aca="false">TEXT(A808,"000")&amp;" "&amp;TEXT(C808,"0000")</f>
        <v>053 0710</v>
      </c>
      <c r="G808" s="373" t="n">
        <f aca="false">E808</f>
        <v>65999.89</v>
      </c>
    </row>
    <row r="809" customFormat="false" ht="11.25" hidden="false" customHeight="true" outlineLevel="0" collapsed="false">
      <c r="A809" s="0" t="n">
        <v>53</v>
      </c>
      <c r="B809" s="0" t="s">
        <v>207</v>
      </c>
      <c r="C809" s="0" t="n">
        <v>720</v>
      </c>
      <c r="D809" s="0" t="s">
        <v>1478</v>
      </c>
      <c r="E809" s="371" t="n">
        <v>61309.21</v>
      </c>
      <c r="F809" s="372" t="str">
        <f aca="false">TEXT(A809,"000")&amp;" "&amp;TEXT(C809,"0000")</f>
        <v>053 0720</v>
      </c>
      <c r="G809" s="373" t="n">
        <f aca="false">E809</f>
        <v>61309.21</v>
      </c>
    </row>
    <row r="810" customFormat="false" ht="11.25" hidden="false" customHeight="true" outlineLevel="0" collapsed="false">
      <c r="A810" s="0" t="n">
        <v>53</v>
      </c>
      <c r="B810" s="0" t="s">
        <v>207</v>
      </c>
      <c r="C810" s="0" t="n">
        <v>730</v>
      </c>
      <c r="D810" s="0" t="s">
        <v>1479</v>
      </c>
      <c r="E810" s="371" t="n">
        <v>70358.05</v>
      </c>
      <c r="F810" s="372" t="str">
        <f aca="false">TEXT(A810,"000")&amp;" "&amp;TEXT(C810,"0000")</f>
        <v>053 0730</v>
      </c>
      <c r="G810" s="373" t="n">
        <f aca="false">E810</f>
        <v>70358.05</v>
      </c>
    </row>
    <row r="811" customFormat="false" ht="11.25" hidden="false" customHeight="true" outlineLevel="0" collapsed="false">
      <c r="A811" s="0" t="n">
        <v>53</v>
      </c>
      <c r="B811" s="0" t="s">
        <v>207</v>
      </c>
      <c r="C811" s="0" t="n">
        <v>740</v>
      </c>
      <c r="D811" s="0" t="s">
        <v>1480</v>
      </c>
      <c r="E811" s="371" t="n">
        <v>69172.01</v>
      </c>
      <c r="F811" s="372" t="str">
        <f aca="false">TEXT(A811,"000")&amp;" "&amp;TEXT(C811,"0000")</f>
        <v>053 0740</v>
      </c>
      <c r="G811" s="373" t="n">
        <f aca="false">E811</f>
        <v>69172.01</v>
      </c>
    </row>
    <row r="812" customFormat="false" ht="11.25" hidden="false" customHeight="true" outlineLevel="0" collapsed="false">
      <c r="A812" s="0" t="n">
        <v>53</v>
      </c>
      <c r="B812" s="0" t="s">
        <v>207</v>
      </c>
      <c r="C812" s="0" t="n">
        <v>750</v>
      </c>
      <c r="D812" s="0" t="s">
        <v>1481</v>
      </c>
      <c r="E812" s="371" t="n">
        <v>63720.76</v>
      </c>
      <c r="F812" s="372" t="str">
        <f aca="false">TEXT(A812,"000")&amp;" "&amp;TEXT(C812,"0000")</f>
        <v>053 0750</v>
      </c>
      <c r="G812" s="373" t="n">
        <f aca="false">E812</f>
        <v>63720.76</v>
      </c>
    </row>
    <row r="813" customFormat="false" ht="11.25" hidden="false" customHeight="true" outlineLevel="0" collapsed="false">
      <c r="A813" s="0" t="n">
        <v>53</v>
      </c>
      <c r="B813" s="0" t="s">
        <v>207</v>
      </c>
      <c r="C813" s="0" t="n">
        <v>760</v>
      </c>
      <c r="D813" s="0" t="s">
        <v>1482</v>
      </c>
      <c r="E813" s="371" t="n">
        <v>65287.3</v>
      </c>
      <c r="F813" s="372" t="str">
        <f aca="false">TEXT(A813,"000")&amp;" "&amp;TEXT(C813,"0000")</f>
        <v>053 0760</v>
      </c>
      <c r="G813" s="373" t="n">
        <f aca="false">E813</f>
        <v>65287.3</v>
      </c>
    </row>
    <row r="814" customFormat="false" ht="11.25" hidden="false" customHeight="true" outlineLevel="0" collapsed="false">
      <c r="A814" s="0" t="n">
        <v>53</v>
      </c>
      <c r="B814" s="0" t="s">
        <v>207</v>
      </c>
      <c r="C814" s="0" t="n">
        <v>780</v>
      </c>
      <c r="D814" s="0" t="s">
        <v>1483</v>
      </c>
      <c r="E814" s="371" t="n">
        <v>71503.39</v>
      </c>
      <c r="F814" s="372" t="str">
        <f aca="false">TEXT(A814,"000")&amp;" "&amp;TEXT(C814,"0000")</f>
        <v>053 0780</v>
      </c>
      <c r="G814" s="373" t="n">
        <f aca="false">E814</f>
        <v>71503.39</v>
      </c>
    </row>
    <row r="815" customFormat="false" ht="11.25" hidden="false" customHeight="true" outlineLevel="0" collapsed="false">
      <c r="A815" s="0" t="n">
        <v>53</v>
      </c>
      <c r="B815" s="0" t="s">
        <v>207</v>
      </c>
      <c r="C815" s="0" t="n">
        <v>790</v>
      </c>
      <c r="D815" s="0" t="s">
        <v>1484</v>
      </c>
      <c r="E815" s="371" t="n">
        <v>71590.22</v>
      </c>
      <c r="F815" s="372" t="str">
        <f aca="false">TEXT(A815,"000")&amp;" "&amp;TEXT(C815,"0000")</f>
        <v>053 0790</v>
      </c>
      <c r="G815" s="373" t="n">
        <f aca="false">E815</f>
        <v>71590.22</v>
      </c>
    </row>
    <row r="816" customFormat="false" ht="11.25" hidden="false" customHeight="true" outlineLevel="0" collapsed="false">
      <c r="A816" s="0" t="n">
        <v>53</v>
      </c>
      <c r="B816" s="0" t="s">
        <v>207</v>
      </c>
      <c r="C816" s="0" t="n">
        <v>80</v>
      </c>
      <c r="D816" s="0" t="s">
        <v>1485</v>
      </c>
      <c r="E816" s="371" t="n">
        <v>66792.71</v>
      </c>
      <c r="F816" s="372" t="str">
        <f aca="false">TEXT(A816,"000")&amp;" "&amp;TEXT(C816,"0000")</f>
        <v>053 0080</v>
      </c>
      <c r="G816" s="373" t="n">
        <f aca="false">E816</f>
        <v>66792.71</v>
      </c>
    </row>
    <row r="817" customFormat="false" ht="11.25" hidden="false" customHeight="true" outlineLevel="0" collapsed="false">
      <c r="A817" s="0" t="n">
        <v>53</v>
      </c>
      <c r="B817" s="0" t="s">
        <v>207</v>
      </c>
      <c r="C817" s="0" t="n">
        <v>820</v>
      </c>
      <c r="D817" s="0" t="s">
        <v>1486</v>
      </c>
      <c r="E817" s="371" t="n">
        <v>62321.45</v>
      </c>
      <c r="F817" s="372" t="str">
        <f aca="false">TEXT(A817,"000")&amp;" "&amp;TEXT(C817,"0000")</f>
        <v>053 0820</v>
      </c>
      <c r="G817" s="373" t="n">
        <f aca="false">E817</f>
        <v>62321.45</v>
      </c>
    </row>
    <row r="818" customFormat="false" ht="11.25" hidden="false" customHeight="true" outlineLevel="0" collapsed="false">
      <c r="A818" s="0" t="n">
        <v>53</v>
      </c>
      <c r="B818" s="0" t="s">
        <v>207</v>
      </c>
      <c r="C818" s="0" t="n">
        <v>840</v>
      </c>
      <c r="D818" s="0" t="s">
        <v>1487</v>
      </c>
      <c r="E818" s="371" t="n">
        <v>67687.65</v>
      </c>
      <c r="F818" s="372" t="str">
        <f aca="false">TEXT(A818,"000")&amp;" "&amp;TEXT(C818,"0000")</f>
        <v>053 0840</v>
      </c>
      <c r="G818" s="373" t="n">
        <f aca="false">E818</f>
        <v>67687.65</v>
      </c>
    </row>
    <row r="819" customFormat="false" ht="11.25" hidden="false" customHeight="true" outlineLevel="0" collapsed="false">
      <c r="A819" s="0" t="n">
        <v>53</v>
      </c>
      <c r="B819" s="0" t="s">
        <v>207</v>
      </c>
      <c r="C819" s="0" t="n">
        <v>850</v>
      </c>
      <c r="D819" s="0" t="s">
        <v>1488</v>
      </c>
      <c r="E819" s="371" t="n">
        <v>68664.22</v>
      </c>
      <c r="F819" s="372" t="str">
        <f aca="false">TEXT(A819,"000")&amp;" "&amp;TEXT(C819,"0000")</f>
        <v>053 0850</v>
      </c>
      <c r="G819" s="373" t="n">
        <f aca="false">E819</f>
        <v>68664.22</v>
      </c>
    </row>
    <row r="820" customFormat="false" ht="11.25" hidden="false" customHeight="true" outlineLevel="0" collapsed="false">
      <c r="A820" s="0" t="n">
        <v>53</v>
      </c>
      <c r="B820" s="0" t="s">
        <v>207</v>
      </c>
      <c r="C820" s="0" t="n">
        <v>860</v>
      </c>
      <c r="D820" s="0" t="s">
        <v>1489</v>
      </c>
      <c r="E820" s="371" t="n">
        <v>62267.07</v>
      </c>
      <c r="F820" s="372" t="str">
        <f aca="false">TEXT(A820,"000")&amp;" "&amp;TEXT(C820,"0000")</f>
        <v>053 0860</v>
      </c>
      <c r="G820" s="373" t="n">
        <f aca="false">E820</f>
        <v>62267.07</v>
      </c>
    </row>
    <row r="821" customFormat="false" ht="11.25" hidden="false" customHeight="true" outlineLevel="0" collapsed="false">
      <c r="A821" s="0" t="n">
        <v>53</v>
      </c>
      <c r="B821" s="0" t="s">
        <v>207</v>
      </c>
      <c r="C821" s="0" t="n">
        <v>870</v>
      </c>
      <c r="D821" s="0" t="s">
        <v>1490</v>
      </c>
      <c r="E821" s="371" t="n">
        <v>64990.61</v>
      </c>
      <c r="F821" s="372" t="str">
        <f aca="false">TEXT(A821,"000")&amp;" "&amp;TEXT(C821,"0000")</f>
        <v>053 0870</v>
      </c>
      <c r="G821" s="373" t="n">
        <f aca="false">E821</f>
        <v>64990.61</v>
      </c>
    </row>
    <row r="822" customFormat="false" ht="11.25" hidden="false" customHeight="true" outlineLevel="0" collapsed="false">
      <c r="A822" s="0" t="n">
        <v>53</v>
      </c>
      <c r="B822" s="0" t="s">
        <v>207</v>
      </c>
      <c r="C822" s="0" t="n">
        <v>880</v>
      </c>
      <c r="D822" s="0" t="s">
        <v>1491</v>
      </c>
      <c r="E822" s="371" t="n">
        <v>67318.13</v>
      </c>
      <c r="F822" s="372" t="str">
        <f aca="false">TEXT(A822,"000")&amp;" "&amp;TEXT(C822,"0000")</f>
        <v>053 0880</v>
      </c>
      <c r="G822" s="373" t="n">
        <f aca="false">E822</f>
        <v>67318.13</v>
      </c>
    </row>
    <row r="823" customFormat="false" ht="11.25" hidden="false" customHeight="true" outlineLevel="0" collapsed="false">
      <c r="A823" s="0" t="n">
        <v>53</v>
      </c>
      <c r="B823" s="0" t="s">
        <v>207</v>
      </c>
      <c r="C823" s="0" t="n">
        <v>890</v>
      </c>
      <c r="D823" s="0" t="s">
        <v>1492</v>
      </c>
      <c r="E823" s="371" t="n">
        <v>64687.67</v>
      </c>
      <c r="F823" s="372" t="str">
        <f aca="false">TEXT(A823,"000")&amp;" "&amp;TEXT(C823,"0000")</f>
        <v>053 0890</v>
      </c>
      <c r="G823" s="373" t="n">
        <f aca="false">E823</f>
        <v>64687.67</v>
      </c>
    </row>
    <row r="824" customFormat="false" ht="11.25" hidden="false" customHeight="true" outlineLevel="0" collapsed="false">
      <c r="A824" s="0" t="n">
        <v>53</v>
      </c>
      <c r="B824" s="0" t="s">
        <v>207</v>
      </c>
      <c r="C824" s="0" t="n">
        <v>90</v>
      </c>
      <c r="D824" s="0" t="s">
        <v>1493</v>
      </c>
      <c r="E824" s="371" t="n">
        <v>66376.07</v>
      </c>
      <c r="F824" s="372" t="str">
        <f aca="false">TEXT(A824,"000")&amp;" "&amp;TEXT(C824,"0000")</f>
        <v>053 0090</v>
      </c>
      <c r="G824" s="373" t="n">
        <f aca="false">E824</f>
        <v>66376.07</v>
      </c>
    </row>
    <row r="825" customFormat="false" ht="11.25" hidden="false" customHeight="true" outlineLevel="0" collapsed="false">
      <c r="A825" s="0" t="n">
        <v>53</v>
      </c>
      <c r="B825" s="0" t="s">
        <v>207</v>
      </c>
      <c r="C825" s="0" t="n">
        <v>900</v>
      </c>
      <c r="D825" s="0" t="s">
        <v>1494</v>
      </c>
      <c r="E825" s="371" t="n">
        <v>70223.72</v>
      </c>
      <c r="F825" s="372" t="str">
        <f aca="false">TEXT(A825,"000")&amp;" "&amp;TEXT(C825,"0000")</f>
        <v>053 0900</v>
      </c>
      <c r="G825" s="373" t="n">
        <f aca="false">E825</f>
        <v>70223.72</v>
      </c>
    </row>
    <row r="826" customFormat="false" ht="11.25" hidden="false" customHeight="true" outlineLevel="0" collapsed="false">
      <c r="A826" s="0" t="n">
        <v>53</v>
      </c>
      <c r="B826" s="0" t="s">
        <v>207</v>
      </c>
      <c r="C826" s="0" t="n">
        <v>91</v>
      </c>
      <c r="D826" s="0" t="s">
        <v>1495</v>
      </c>
      <c r="E826" s="371" t="n">
        <v>65414.8</v>
      </c>
      <c r="F826" s="372" t="str">
        <f aca="false">TEXT(A826,"000")&amp;" "&amp;TEXT(C826,"0000")</f>
        <v>053 0091</v>
      </c>
      <c r="G826" s="373" t="n">
        <f aca="false">E826</f>
        <v>65414.8</v>
      </c>
    </row>
    <row r="827" customFormat="false" ht="11.25" hidden="false" customHeight="true" outlineLevel="0" collapsed="false">
      <c r="A827" s="0" t="n">
        <v>53</v>
      </c>
      <c r="B827" s="0" t="s">
        <v>207</v>
      </c>
      <c r="C827" s="0" t="n">
        <v>910</v>
      </c>
      <c r="D827" s="0" t="s">
        <v>1496</v>
      </c>
      <c r="E827" s="371" t="n">
        <v>65695.04</v>
      </c>
      <c r="F827" s="372" t="str">
        <f aca="false">TEXT(A827,"000")&amp;" "&amp;TEXT(C827,"0000")</f>
        <v>053 0910</v>
      </c>
      <c r="G827" s="373" t="n">
        <f aca="false">E827</f>
        <v>65695.04</v>
      </c>
    </row>
    <row r="828" customFormat="false" ht="11.25" hidden="false" customHeight="true" outlineLevel="0" collapsed="false">
      <c r="A828" s="0" t="n">
        <v>53</v>
      </c>
      <c r="B828" s="0" t="s">
        <v>207</v>
      </c>
      <c r="C828" s="0" t="n">
        <v>921</v>
      </c>
      <c r="D828" s="0" t="s">
        <v>1497</v>
      </c>
      <c r="E828" s="371" t="n">
        <v>71827.01</v>
      </c>
      <c r="F828" s="372" t="str">
        <f aca="false">TEXT(A828,"000")&amp;" "&amp;TEXT(C828,"0000")</f>
        <v>053 0921</v>
      </c>
      <c r="G828" s="373" t="n">
        <f aca="false">E828</f>
        <v>71827.01</v>
      </c>
    </row>
    <row r="829" customFormat="false" ht="11.25" hidden="false" customHeight="true" outlineLevel="0" collapsed="false">
      <c r="A829" s="0" t="n">
        <v>53</v>
      </c>
      <c r="B829" s="0" t="s">
        <v>207</v>
      </c>
      <c r="C829" s="0" t="n">
        <v>930</v>
      </c>
      <c r="D829" s="0" t="s">
        <v>1498</v>
      </c>
      <c r="E829" s="371" t="n">
        <v>65384.91</v>
      </c>
      <c r="F829" s="372" t="str">
        <f aca="false">TEXT(A829,"000")&amp;" "&amp;TEXT(C829,"0000")</f>
        <v>053 0930</v>
      </c>
      <c r="G829" s="373" t="n">
        <f aca="false">E829</f>
        <v>65384.91</v>
      </c>
    </row>
    <row r="830" customFormat="false" ht="11.25" hidden="false" customHeight="true" outlineLevel="0" collapsed="false">
      <c r="A830" s="0" t="n">
        <v>53</v>
      </c>
      <c r="B830" s="0" t="s">
        <v>207</v>
      </c>
      <c r="C830" s="0" t="n">
        <v>940</v>
      </c>
      <c r="D830" s="0" t="s">
        <v>1499</v>
      </c>
      <c r="E830" s="371" t="n">
        <v>64310.1</v>
      </c>
      <c r="F830" s="372" t="str">
        <f aca="false">TEXT(A830,"000")&amp;" "&amp;TEXT(C830,"0000")</f>
        <v>053 0940</v>
      </c>
      <c r="G830" s="373" t="n">
        <f aca="false">E830</f>
        <v>64310.1</v>
      </c>
    </row>
    <row r="831" customFormat="false" ht="11.25" hidden="false" customHeight="true" outlineLevel="0" collapsed="false">
      <c r="A831" s="0" t="n">
        <v>53</v>
      </c>
      <c r="B831" s="0" t="s">
        <v>207</v>
      </c>
      <c r="C831" s="0" t="n">
        <v>950</v>
      </c>
      <c r="D831" s="0" t="s">
        <v>1500</v>
      </c>
      <c r="E831" s="371" t="n">
        <v>65090.54</v>
      </c>
      <c r="F831" s="372" t="str">
        <f aca="false">TEXT(A831,"000")&amp;" "&amp;TEXT(C831,"0000")</f>
        <v>053 0950</v>
      </c>
      <c r="G831" s="373" t="n">
        <f aca="false">E831</f>
        <v>65090.54</v>
      </c>
    </row>
    <row r="832" customFormat="false" ht="11.25" hidden="false" customHeight="true" outlineLevel="0" collapsed="false">
      <c r="A832" s="0" t="n">
        <v>53</v>
      </c>
      <c r="B832" s="0" t="s">
        <v>207</v>
      </c>
      <c r="C832" s="0" t="n">
        <v>960</v>
      </c>
      <c r="D832" s="0" t="s">
        <v>1501</v>
      </c>
      <c r="E832" s="371" t="n">
        <v>64543.54</v>
      </c>
      <c r="F832" s="372" t="str">
        <f aca="false">TEXT(A832,"000")&amp;" "&amp;TEXT(C832,"0000")</f>
        <v>053 0960</v>
      </c>
      <c r="G832" s="373" t="n">
        <f aca="false">E832</f>
        <v>64543.54</v>
      </c>
    </row>
    <row r="833" customFormat="false" ht="11.25" hidden="false" customHeight="true" outlineLevel="0" collapsed="false">
      <c r="A833" s="0" t="n">
        <v>53</v>
      </c>
      <c r="B833" s="0" t="s">
        <v>207</v>
      </c>
      <c r="C833" s="0" t="n">
        <v>970</v>
      </c>
      <c r="D833" s="0" t="s">
        <v>1502</v>
      </c>
      <c r="E833" s="371" t="n">
        <v>60463.71</v>
      </c>
      <c r="F833" s="372" t="str">
        <f aca="false">TEXT(A833,"000")&amp;" "&amp;TEXT(C833,"0000")</f>
        <v>053 0970</v>
      </c>
      <c r="G833" s="373" t="n">
        <f aca="false">E833</f>
        <v>60463.71</v>
      </c>
    </row>
    <row r="834" customFormat="false" ht="11.25" hidden="false" customHeight="true" outlineLevel="0" collapsed="false">
      <c r="A834" s="0" t="n">
        <v>53</v>
      </c>
      <c r="B834" s="0" t="s">
        <v>207</v>
      </c>
      <c r="C834" s="0" t="n">
        <v>980</v>
      </c>
      <c r="D834" s="0" t="s">
        <v>1503</v>
      </c>
      <c r="E834" s="371" t="n">
        <v>73644.02</v>
      </c>
      <c r="F834" s="372" t="str">
        <f aca="false">TEXT(A834,"000")&amp;" "&amp;TEXT(C834,"0000")</f>
        <v>053 0980</v>
      </c>
      <c r="G834" s="373" t="n">
        <f aca="false">E834</f>
        <v>73644.02</v>
      </c>
    </row>
    <row r="835" customFormat="false" ht="11.25" hidden="false" customHeight="true" outlineLevel="0" collapsed="false">
      <c r="A835" s="0" t="n">
        <v>54</v>
      </c>
      <c r="B835" s="0" t="s">
        <v>208</v>
      </c>
      <c r="C835" s="0" t="n">
        <v>601</v>
      </c>
      <c r="D835" s="0" t="s">
        <v>1504</v>
      </c>
      <c r="E835" s="371" t="n">
        <v>50795</v>
      </c>
      <c r="F835" s="372" t="str">
        <f aca="false">TEXT(A835,"000")&amp;" "&amp;TEXT(C835,"0000")</f>
        <v>054 0601</v>
      </c>
      <c r="G835" s="373" t="n">
        <f aca="false">E835</f>
        <v>50795</v>
      </c>
    </row>
    <row r="836" customFormat="false" ht="11.25" hidden="false" customHeight="true" outlineLevel="0" collapsed="false">
      <c r="A836" s="0" t="n">
        <v>54</v>
      </c>
      <c r="B836" s="0" t="s">
        <v>208</v>
      </c>
      <c r="C836" s="0" t="n">
        <v>602</v>
      </c>
      <c r="D836" s="0" t="s">
        <v>1505</v>
      </c>
      <c r="E836" s="371" t="n">
        <v>52687</v>
      </c>
      <c r="F836" s="372" t="str">
        <f aca="false">TEXT(A836,"000")&amp;" "&amp;TEXT(C836,"0000")</f>
        <v>054 0602</v>
      </c>
      <c r="G836" s="373" t="n">
        <f aca="false">E836</f>
        <v>52687</v>
      </c>
    </row>
    <row r="837" customFormat="false" ht="11.25" hidden="false" customHeight="true" outlineLevel="0" collapsed="false">
      <c r="A837" s="0" t="n">
        <v>54</v>
      </c>
      <c r="B837" s="0" t="s">
        <v>208</v>
      </c>
      <c r="C837" s="0" t="n">
        <v>610</v>
      </c>
      <c r="D837" s="0" t="s">
        <v>812</v>
      </c>
      <c r="E837" s="371" t="n">
        <v>52544</v>
      </c>
      <c r="F837" s="372" t="str">
        <f aca="false">TEXT(A837,"000")&amp;" "&amp;TEXT(C837,"0000")</f>
        <v>054 0610</v>
      </c>
      <c r="G837" s="373" t="n">
        <f aca="false">E837</f>
        <v>52544</v>
      </c>
    </row>
    <row r="838" customFormat="false" ht="11.25" hidden="false" customHeight="true" outlineLevel="0" collapsed="false">
      <c r="A838" s="0" t="n">
        <v>54</v>
      </c>
      <c r="B838" s="0" t="s">
        <v>208</v>
      </c>
      <c r="C838" s="0" t="n">
        <v>641</v>
      </c>
      <c r="D838" s="0" t="s">
        <v>1506</v>
      </c>
      <c r="E838" s="371" t="n">
        <v>50076</v>
      </c>
      <c r="F838" s="372" t="str">
        <f aca="false">TEXT(A838,"000")&amp;" "&amp;TEXT(C838,"0000")</f>
        <v>054 0641</v>
      </c>
      <c r="G838" s="373" t="n">
        <f aca="false">E838</f>
        <v>50076</v>
      </c>
    </row>
    <row r="839" customFormat="false" ht="11.25" hidden="false" customHeight="true" outlineLevel="0" collapsed="false">
      <c r="A839" s="0" t="n">
        <v>54</v>
      </c>
      <c r="B839" s="0" t="s">
        <v>208</v>
      </c>
      <c r="C839" s="0" t="n">
        <v>660</v>
      </c>
      <c r="D839" s="0" t="s">
        <v>1507</v>
      </c>
      <c r="E839" s="371" t="n">
        <v>49154</v>
      </c>
      <c r="F839" s="372" t="str">
        <f aca="false">TEXT(A839,"000")&amp;" "&amp;TEXT(C839,"0000")</f>
        <v>054 0660</v>
      </c>
      <c r="G839" s="373" t="n">
        <f aca="false">E839</f>
        <v>49154</v>
      </c>
    </row>
    <row r="840" customFormat="false" ht="11.25" hidden="false" customHeight="true" outlineLevel="0" collapsed="false">
      <c r="A840" s="0" t="n">
        <v>54</v>
      </c>
      <c r="B840" s="0" t="s">
        <v>208</v>
      </c>
      <c r="C840" s="0" t="n">
        <v>80</v>
      </c>
      <c r="D840" s="0" t="s">
        <v>1508</v>
      </c>
      <c r="E840" s="371" t="n">
        <v>48275</v>
      </c>
      <c r="F840" s="372" t="str">
        <f aca="false">TEXT(A840,"000")&amp;" "&amp;TEXT(C840,"0000")</f>
        <v>054 0080</v>
      </c>
      <c r="G840" s="373" t="n">
        <f aca="false">E840</f>
        <v>48275</v>
      </c>
    </row>
    <row r="841" customFormat="false" ht="11.25" hidden="false" customHeight="true" outlineLevel="0" collapsed="false">
      <c r="A841" s="0" t="n">
        <v>55</v>
      </c>
      <c r="B841" s="0" t="s">
        <v>209</v>
      </c>
      <c r="C841" s="0" t="n">
        <v>140</v>
      </c>
      <c r="D841" s="0" t="s">
        <v>1509</v>
      </c>
      <c r="E841" s="371" t="n">
        <v>43361.24</v>
      </c>
      <c r="F841" s="372" t="str">
        <f aca="false">TEXT(A841,"000")&amp;" "&amp;TEXT(C841,"0000")</f>
        <v>055 0140</v>
      </c>
      <c r="G841" s="373" t="n">
        <f aca="false">E841</f>
        <v>43361.24</v>
      </c>
    </row>
    <row r="842" customFormat="false" ht="11.25" hidden="false" customHeight="true" outlineLevel="0" collapsed="false">
      <c r="A842" s="0" t="n">
        <v>55</v>
      </c>
      <c r="B842" s="0" t="s">
        <v>209</v>
      </c>
      <c r="C842" s="0" t="n">
        <v>171</v>
      </c>
      <c r="D842" s="0" t="s">
        <v>1510</v>
      </c>
      <c r="E842" s="371" t="n">
        <v>46743.53</v>
      </c>
      <c r="F842" s="372" t="str">
        <f aca="false">TEXT(A842,"000")&amp;" "&amp;TEXT(C842,"0000")</f>
        <v>055 0171</v>
      </c>
      <c r="G842" s="373" t="n">
        <f aca="false">E842</f>
        <v>46743.53</v>
      </c>
    </row>
    <row r="843" customFormat="false" ht="11.25" hidden="false" customHeight="true" outlineLevel="0" collapsed="false">
      <c r="A843" s="0" t="n">
        <v>55</v>
      </c>
      <c r="B843" s="0" t="s">
        <v>209</v>
      </c>
      <c r="C843" s="0" t="n">
        <v>240</v>
      </c>
      <c r="D843" s="0" t="s">
        <v>1511</v>
      </c>
      <c r="E843" s="371" t="n">
        <v>45283.65</v>
      </c>
      <c r="F843" s="372" t="str">
        <f aca="false">TEXT(A843,"000")&amp;" "&amp;TEXT(C843,"0000")</f>
        <v>055 0240</v>
      </c>
      <c r="G843" s="373" t="n">
        <f aca="false">E843</f>
        <v>45283.65</v>
      </c>
    </row>
    <row r="844" customFormat="false" ht="11.25" hidden="false" customHeight="true" outlineLevel="0" collapsed="false">
      <c r="A844" s="0" t="n">
        <v>55</v>
      </c>
      <c r="B844" s="0" t="s">
        <v>209</v>
      </c>
      <c r="C844" s="0" t="n">
        <v>560</v>
      </c>
      <c r="D844" s="0" t="s">
        <v>1402</v>
      </c>
      <c r="E844" s="371" t="n">
        <v>44171.01</v>
      </c>
      <c r="F844" s="372" t="str">
        <f aca="false">TEXT(A844,"000")&amp;" "&amp;TEXT(C844,"0000")</f>
        <v>055 0560</v>
      </c>
      <c r="G844" s="373" t="n">
        <f aca="false">E844</f>
        <v>44171.01</v>
      </c>
    </row>
    <row r="845" customFormat="false" ht="11.25" hidden="false" customHeight="true" outlineLevel="0" collapsed="false">
      <c r="A845" s="0" t="n">
        <v>56</v>
      </c>
      <c r="B845" s="0" t="s">
        <v>210</v>
      </c>
      <c r="C845" s="0" t="n">
        <v>200</v>
      </c>
      <c r="D845" s="0" t="s">
        <v>1512</v>
      </c>
      <c r="E845" s="371" t="n">
        <v>45465</v>
      </c>
      <c r="F845" s="372" t="str">
        <f aca="false">TEXT(A845,"000")&amp;" "&amp;TEXT(C845,"0000")</f>
        <v>056 0200</v>
      </c>
      <c r="G845" s="373" t="n">
        <f aca="false">E845</f>
        <v>45465</v>
      </c>
    </row>
    <row r="846" customFormat="false" ht="11.25" hidden="false" customHeight="true" outlineLevel="0" collapsed="false">
      <c r="A846" s="0" t="n">
        <v>56</v>
      </c>
      <c r="B846" s="0" t="s">
        <v>210</v>
      </c>
      <c r="C846" s="0" t="n">
        <v>221</v>
      </c>
      <c r="D846" s="0" t="s">
        <v>1513</v>
      </c>
      <c r="E846" s="371" t="n">
        <v>48737</v>
      </c>
      <c r="F846" s="372" t="str">
        <f aca="false">TEXT(A846,"000")&amp;" "&amp;TEXT(C846,"0000")</f>
        <v>056 0221</v>
      </c>
      <c r="G846" s="373" t="n">
        <f aca="false">E846</f>
        <v>48737</v>
      </c>
    </row>
    <row r="847" customFormat="false" ht="11.25" hidden="false" customHeight="true" outlineLevel="0" collapsed="false">
      <c r="A847" s="0" t="n">
        <v>56</v>
      </c>
      <c r="B847" s="0" t="s">
        <v>210</v>
      </c>
      <c r="C847" s="0" t="n">
        <v>222</v>
      </c>
      <c r="D847" s="0" t="s">
        <v>1514</v>
      </c>
      <c r="E847" s="371" t="n">
        <v>45502</v>
      </c>
      <c r="F847" s="372" t="str">
        <f aca="false">TEXT(A847,"000")&amp;" "&amp;TEXT(C847,"0000")</f>
        <v>056 0222</v>
      </c>
      <c r="G847" s="373" t="n">
        <f aca="false">E847</f>
        <v>45502</v>
      </c>
    </row>
    <row r="848" customFormat="false" ht="11.25" hidden="false" customHeight="true" outlineLevel="0" collapsed="false">
      <c r="A848" s="0" t="n">
        <v>56</v>
      </c>
      <c r="B848" s="0" t="s">
        <v>210</v>
      </c>
      <c r="C848" s="0" t="n">
        <v>230</v>
      </c>
      <c r="D848" s="0" t="s">
        <v>1515</v>
      </c>
      <c r="E848" s="371" t="n">
        <v>48179</v>
      </c>
      <c r="F848" s="372" t="str">
        <f aca="false">TEXT(A848,"000")&amp;" "&amp;TEXT(C848,"0000")</f>
        <v>056 0230</v>
      </c>
      <c r="G848" s="373" t="n">
        <f aca="false">E848</f>
        <v>48179</v>
      </c>
    </row>
    <row r="849" customFormat="false" ht="11.25" hidden="false" customHeight="true" outlineLevel="0" collapsed="false">
      <c r="A849" s="0" t="n">
        <v>57</v>
      </c>
      <c r="B849" s="0" t="s">
        <v>211</v>
      </c>
      <c r="C849" s="0" t="n">
        <v>100</v>
      </c>
      <c r="D849" s="0" t="s">
        <v>1516</v>
      </c>
      <c r="E849" s="371" t="n">
        <v>46721.18</v>
      </c>
      <c r="F849" s="372" t="str">
        <f aca="false">TEXT(A849,"000")&amp;" "&amp;TEXT(C849,"0000")</f>
        <v>057 0100</v>
      </c>
      <c r="G849" s="373" t="n">
        <f aca="false">E849</f>
        <v>46721.18</v>
      </c>
    </row>
    <row r="850" customFormat="false" ht="11.25" hidden="false" customHeight="true" outlineLevel="0" collapsed="false">
      <c r="A850" s="0" t="n">
        <v>57</v>
      </c>
      <c r="B850" s="0" t="s">
        <v>211</v>
      </c>
      <c r="C850" s="0" t="n">
        <v>190</v>
      </c>
      <c r="D850" s="0" t="s">
        <v>1517</v>
      </c>
      <c r="E850" s="371" t="n">
        <v>44898.75</v>
      </c>
      <c r="F850" s="372" t="str">
        <f aca="false">TEXT(A850,"000")&amp;" "&amp;TEXT(C850,"0000")</f>
        <v>057 0190</v>
      </c>
      <c r="G850" s="373" t="n">
        <f aca="false">E850</f>
        <v>44898.75</v>
      </c>
    </row>
    <row r="851" customFormat="false" ht="11.25" hidden="false" customHeight="true" outlineLevel="0" collapsed="false">
      <c r="A851" s="0" t="n">
        <v>57</v>
      </c>
      <c r="B851" s="0" t="s">
        <v>211</v>
      </c>
      <c r="C851" s="0" t="n">
        <v>291</v>
      </c>
      <c r="D851" s="0" t="s">
        <v>1518</v>
      </c>
      <c r="E851" s="371" t="n">
        <v>47718.55</v>
      </c>
      <c r="F851" s="372" t="str">
        <f aca="false">TEXT(A851,"000")&amp;" "&amp;TEXT(C851,"0000")</f>
        <v>057 0291</v>
      </c>
      <c r="G851" s="373" t="n">
        <f aca="false">E851</f>
        <v>47718.55</v>
      </c>
    </row>
    <row r="852" customFormat="false" ht="11.25" hidden="false" customHeight="true" outlineLevel="0" collapsed="false">
      <c r="A852" s="0" t="n">
        <v>58</v>
      </c>
      <c r="B852" s="0" t="s">
        <v>212</v>
      </c>
      <c r="C852" s="0" t="n">
        <v>1000</v>
      </c>
      <c r="D852" s="0" t="s">
        <v>1519</v>
      </c>
      <c r="E852" s="371" t="n">
        <v>44480</v>
      </c>
      <c r="F852" s="372" t="str">
        <f aca="false">TEXT(A852,"000")&amp;" "&amp;TEXT(C852,"0000")</f>
        <v>058 1000</v>
      </c>
      <c r="G852" s="373" t="n">
        <f aca="false">E852</f>
        <v>44480</v>
      </c>
    </row>
    <row r="853" customFormat="false" ht="11.25" hidden="false" customHeight="true" outlineLevel="0" collapsed="false">
      <c r="A853" s="0" t="n">
        <v>58</v>
      </c>
      <c r="B853" s="0" t="s">
        <v>212</v>
      </c>
      <c r="C853" s="0" t="n">
        <v>1020</v>
      </c>
      <c r="D853" s="0" t="s">
        <v>1520</v>
      </c>
      <c r="E853" s="371" t="n">
        <v>44638</v>
      </c>
      <c r="F853" s="372" t="str">
        <f aca="false">TEXT(A853,"000")&amp;" "&amp;TEXT(C853,"0000")</f>
        <v>058 1020</v>
      </c>
      <c r="G853" s="373" t="n">
        <f aca="false">E853</f>
        <v>44638</v>
      </c>
    </row>
    <row r="854" customFormat="false" ht="11.25" hidden="false" customHeight="true" outlineLevel="0" collapsed="false">
      <c r="A854" s="0" t="n">
        <v>58</v>
      </c>
      <c r="B854" s="0" t="s">
        <v>212</v>
      </c>
      <c r="C854" s="0" t="n">
        <v>190</v>
      </c>
      <c r="D854" s="0" t="s">
        <v>1521</v>
      </c>
      <c r="E854" s="371" t="n">
        <v>44651</v>
      </c>
      <c r="F854" s="372" t="str">
        <f aca="false">TEXT(A854,"000")&amp;" "&amp;TEXT(C854,"0000")</f>
        <v>058 0190</v>
      </c>
      <c r="G854" s="373" t="n">
        <f aca="false">E854</f>
        <v>44651</v>
      </c>
    </row>
    <row r="855" customFormat="false" ht="11.25" hidden="false" customHeight="true" outlineLevel="0" collapsed="false">
      <c r="A855" s="0" t="n">
        <v>58</v>
      </c>
      <c r="B855" s="0" t="s">
        <v>212</v>
      </c>
      <c r="C855" s="0" t="n">
        <v>910</v>
      </c>
      <c r="D855" s="0" t="s">
        <v>1522</v>
      </c>
      <c r="E855" s="371" t="n">
        <v>44770</v>
      </c>
      <c r="F855" s="372" t="str">
        <f aca="false">TEXT(A855,"000")&amp;" "&amp;TEXT(C855,"0000")</f>
        <v>058 0910</v>
      </c>
      <c r="G855" s="373" t="n">
        <f aca="false">E855</f>
        <v>44770</v>
      </c>
    </row>
    <row r="856" customFormat="false" ht="11.25" hidden="false" customHeight="true" outlineLevel="0" collapsed="false">
      <c r="A856" s="0" t="n">
        <v>58</v>
      </c>
      <c r="B856" s="0" t="s">
        <v>212</v>
      </c>
      <c r="C856" s="0" t="n">
        <v>950</v>
      </c>
      <c r="D856" s="0" t="s">
        <v>1523</v>
      </c>
      <c r="E856" s="371" t="n">
        <v>42887</v>
      </c>
      <c r="F856" s="372" t="str">
        <f aca="false">TEXT(A856,"000")&amp;" "&amp;TEXT(C856,"0000")</f>
        <v>058 0950</v>
      </c>
      <c r="G856" s="373" t="n">
        <f aca="false">E856</f>
        <v>42887</v>
      </c>
    </row>
    <row r="857" customFormat="false" ht="11.25" hidden="false" customHeight="true" outlineLevel="0" collapsed="false">
      <c r="A857" s="0" t="n">
        <v>58</v>
      </c>
      <c r="B857" s="0" t="s">
        <v>212</v>
      </c>
      <c r="C857" s="0" t="n">
        <v>960</v>
      </c>
      <c r="D857" s="0" t="s">
        <v>1524</v>
      </c>
      <c r="E857" s="371" t="n">
        <v>41740</v>
      </c>
      <c r="F857" s="372" t="str">
        <f aca="false">TEXT(A857,"000")&amp;" "&amp;TEXT(C857,"0000")</f>
        <v>058 0960</v>
      </c>
      <c r="G857" s="373" t="n">
        <f aca="false">E857</f>
        <v>41740</v>
      </c>
    </row>
    <row r="858" customFormat="false" ht="11.25" hidden="false" customHeight="true" outlineLevel="0" collapsed="false">
      <c r="A858" s="0" t="n">
        <v>58</v>
      </c>
      <c r="B858" s="0" t="s">
        <v>212</v>
      </c>
      <c r="C858" s="0" t="n">
        <v>980</v>
      </c>
      <c r="D858" s="0" t="s">
        <v>1525</v>
      </c>
      <c r="E858" s="371" t="n">
        <v>43227</v>
      </c>
      <c r="F858" s="372" t="str">
        <f aca="false">TEXT(A858,"000")&amp;" "&amp;TEXT(C858,"0000")</f>
        <v>058 0980</v>
      </c>
      <c r="G858" s="373" t="n">
        <f aca="false">E858</f>
        <v>43227</v>
      </c>
    </row>
    <row r="859" customFormat="false" ht="11.25" hidden="false" customHeight="true" outlineLevel="0" collapsed="false">
      <c r="A859" s="0" t="n">
        <v>58</v>
      </c>
      <c r="B859" s="0" t="s">
        <v>212</v>
      </c>
      <c r="C859" s="0" t="n">
        <v>990</v>
      </c>
      <c r="D859" s="0" t="s">
        <v>1468</v>
      </c>
      <c r="E859" s="371" t="n">
        <v>42704</v>
      </c>
      <c r="F859" s="372" t="str">
        <f aca="false">TEXT(A859,"000")&amp;" "&amp;TEXT(C859,"0000")</f>
        <v>058 0990</v>
      </c>
      <c r="G859" s="373" t="n">
        <f aca="false">E859</f>
        <v>42704</v>
      </c>
    </row>
    <row r="860" customFormat="false" ht="11.25" hidden="false" customHeight="true" outlineLevel="0" collapsed="false">
      <c r="A860" s="0" t="n">
        <v>59</v>
      </c>
      <c r="B860" s="0" t="s">
        <v>213</v>
      </c>
      <c r="C860" s="0" t="n">
        <v>140</v>
      </c>
      <c r="D860" s="0" t="s">
        <v>1526</v>
      </c>
      <c r="E860" s="371" t="n">
        <v>47286</v>
      </c>
      <c r="F860" s="372" t="str">
        <f aca="false">TEXT(A860,"000")&amp;" "&amp;TEXT(C860,"0000")</f>
        <v>059 0140</v>
      </c>
      <c r="G860" s="373" t="n">
        <f aca="false">E860</f>
        <v>47286</v>
      </c>
    </row>
    <row r="861" customFormat="false" ht="11.25" hidden="false" customHeight="true" outlineLevel="0" collapsed="false">
      <c r="A861" s="0" t="n">
        <v>59</v>
      </c>
      <c r="B861" s="0" t="s">
        <v>213</v>
      </c>
      <c r="C861" s="0" t="n">
        <v>291</v>
      </c>
      <c r="D861" s="0" t="s">
        <v>1527</v>
      </c>
      <c r="E861" s="371" t="n">
        <v>45416</v>
      </c>
      <c r="F861" s="372" t="str">
        <f aca="false">TEXT(A861,"000")&amp;" "&amp;TEXT(C861,"0000")</f>
        <v>059 0291</v>
      </c>
      <c r="G861" s="373" t="n">
        <f aca="false">E861</f>
        <v>45416</v>
      </c>
    </row>
    <row r="862" customFormat="false" ht="11.25" hidden="false" customHeight="true" outlineLevel="0" collapsed="false">
      <c r="A862" s="0" t="n">
        <v>59</v>
      </c>
      <c r="B862" s="0" t="s">
        <v>213</v>
      </c>
      <c r="C862" s="0" t="n">
        <v>90</v>
      </c>
      <c r="D862" s="0" t="s">
        <v>1528</v>
      </c>
      <c r="E862" s="371" t="n">
        <v>44767</v>
      </c>
      <c r="F862" s="372" t="str">
        <f aca="false">TEXT(A862,"000")&amp;" "&amp;TEXT(C862,"0000")</f>
        <v>059 0090</v>
      </c>
      <c r="G862" s="373" t="n">
        <f aca="false">E862</f>
        <v>44767</v>
      </c>
    </row>
    <row r="863" customFormat="false" ht="11.25" hidden="false" customHeight="true" outlineLevel="0" collapsed="false">
      <c r="A863" s="0" t="n">
        <v>60</v>
      </c>
      <c r="B863" s="0" t="s">
        <v>214</v>
      </c>
      <c r="C863" s="0" t="n">
        <v>10</v>
      </c>
      <c r="D863" s="0" t="s">
        <v>1529</v>
      </c>
      <c r="E863" s="371" t="n">
        <v>46369.84</v>
      </c>
      <c r="F863" s="372" t="str">
        <f aca="false">TEXT(A863,"000")&amp;" "&amp;TEXT(C863,"0000")</f>
        <v>060 0010</v>
      </c>
      <c r="G863" s="373" t="n">
        <f aca="false">E863</f>
        <v>46369.84</v>
      </c>
    </row>
    <row r="864" customFormat="false" ht="11.25" hidden="false" customHeight="true" outlineLevel="0" collapsed="false">
      <c r="A864" s="0" t="n">
        <v>60</v>
      </c>
      <c r="B864" s="0" t="s">
        <v>214</v>
      </c>
      <c r="C864" s="0" t="n">
        <v>210</v>
      </c>
      <c r="D864" s="0" t="s">
        <v>1530</v>
      </c>
      <c r="E864" s="371" t="n">
        <v>45290.09</v>
      </c>
      <c r="F864" s="372" t="str">
        <f aca="false">TEXT(A864,"000")&amp;" "&amp;TEXT(C864,"0000")</f>
        <v>060 0210</v>
      </c>
      <c r="G864" s="373" t="n">
        <f aca="false">E864</f>
        <v>45290.09</v>
      </c>
    </row>
    <row r="865" customFormat="false" ht="11.25" hidden="false" customHeight="true" outlineLevel="0" collapsed="false">
      <c r="A865" s="0" t="n">
        <v>60</v>
      </c>
      <c r="B865" s="0" t="s">
        <v>214</v>
      </c>
      <c r="C865" s="0" t="n">
        <v>290</v>
      </c>
      <c r="D865" s="0" t="s">
        <v>1531</v>
      </c>
      <c r="E865" s="371" t="n">
        <v>44194.81</v>
      </c>
      <c r="F865" s="372" t="str">
        <f aca="false">TEXT(A865,"000")&amp;" "&amp;TEXT(C865,"0000")</f>
        <v>060 0290</v>
      </c>
      <c r="G865" s="373" t="n">
        <f aca="false">E865</f>
        <v>44194.81</v>
      </c>
    </row>
    <row r="866" customFormat="false" ht="11.25" hidden="false" customHeight="true" outlineLevel="0" collapsed="false">
      <c r="A866" s="0" t="n">
        <v>60</v>
      </c>
      <c r="B866" s="0" t="s">
        <v>214</v>
      </c>
      <c r="C866" s="0" t="n">
        <v>30</v>
      </c>
      <c r="D866" s="0" t="s">
        <v>1532</v>
      </c>
      <c r="E866" s="371" t="n">
        <v>46112.37</v>
      </c>
      <c r="F866" s="372" t="str">
        <f aca="false">TEXT(A866,"000")&amp;" "&amp;TEXT(C866,"0000")</f>
        <v>060 0030</v>
      </c>
      <c r="G866" s="373" t="n">
        <f aca="false">E866</f>
        <v>46112.37</v>
      </c>
    </row>
    <row r="867" customFormat="false" ht="11.25" hidden="false" customHeight="true" outlineLevel="0" collapsed="false">
      <c r="A867" s="0" t="n">
        <v>60</v>
      </c>
      <c r="B867" s="0" t="s">
        <v>214</v>
      </c>
      <c r="C867" s="0" t="n">
        <v>600</v>
      </c>
      <c r="D867" s="0" t="s">
        <v>1533</v>
      </c>
      <c r="E867" s="371" t="n">
        <v>47626.67</v>
      </c>
      <c r="F867" s="372" t="str">
        <f aca="false">TEXT(A867,"000")&amp;" "&amp;TEXT(C867,"0000")</f>
        <v>060 0600</v>
      </c>
      <c r="G867" s="373" t="n">
        <f aca="false">E867</f>
        <v>47626.67</v>
      </c>
    </row>
    <row r="868" customFormat="false" ht="11.25" hidden="false" customHeight="true" outlineLevel="0" collapsed="false">
      <c r="A868" s="0" t="n">
        <v>60</v>
      </c>
      <c r="B868" s="0" t="s">
        <v>214</v>
      </c>
      <c r="C868" s="0" t="n">
        <v>650</v>
      </c>
      <c r="D868" s="0" t="s">
        <v>1534</v>
      </c>
      <c r="E868" s="371" t="n">
        <v>47413.97</v>
      </c>
      <c r="F868" s="372" t="str">
        <f aca="false">TEXT(A868,"000")&amp;" "&amp;TEXT(C868,"0000")</f>
        <v>060 0650</v>
      </c>
      <c r="G868" s="373" t="n">
        <f aca="false">E868</f>
        <v>47413.97</v>
      </c>
    </row>
    <row r="869" customFormat="false" ht="11.25" hidden="false" customHeight="true" outlineLevel="0" collapsed="false">
      <c r="A869" s="0" t="n">
        <v>60</v>
      </c>
      <c r="B869" s="0" t="s">
        <v>214</v>
      </c>
      <c r="C869" s="0" t="n">
        <v>671</v>
      </c>
      <c r="D869" s="0" t="s">
        <v>1535</v>
      </c>
      <c r="E869" s="371" t="n">
        <v>46310.06</v>
      </c>
      <c r="F869" s="372" t="str">
        <f aca="false">TEXT(A869,"000")&amp;" "&amp;TEXT(C869,"0000")</f>
        <v>060 0671</v>
      </c>
      <c r="G869" s="373" t="n">
        <f aca="false">E869</f>
        <v>46310.06</v>
      </c>
    </row>
    <row r="870" customFormat="false" ht="11.25" hidden="false" customHeight="true" outlineLevel="0" collapsed="false">
      <c r="A870" s="0" t="n">
        <v>60</v>
      </c>
      <c r="B870" s="0" t="s">
        <v>214</v>
      </c>
      <c r="C870" s="0" t="n">
        <v>700</v>
      </c>
      <c r="D870" s="0" t="s">
        <v>1536</v>
      </c>
      <c r="E870" s="371" t="n">
        <v>49148.52</v>
      </c>
      <c r="F870" s="372" t="str">
        <f aca="false">TEXT(A870,"000")&amp;" "&amp;TEXT(C870,"0000")</f>
        <v>060 0700</v>
      </c>
      <c r="G870" s="373" t="n">
        <f aca="false">E870</f>
        <v>49148.52</v>
      </c>
    </row>
    <row r="871" customFormat="false" ht="11.25" hidden="false" customHeight="true" outlineLevel="0" collapsed="false">
      <c r="A871" s="0" t="n">
        <v>60</v>
      </c>
      <c r="B871" s="0" t="s">
        <v>214</v>
      </c>
      <c r="C871" s="0" t="n">
        <v>710</v>
      </c>
      <c r="D871" s="0" t="s">
        <v>1537</v>
      </c>
      <c r="E871" s="371" t="n">
        <v>49864.15</v>
      </c>
      <c r="F871" s="372" t="str">
        <f aca="false">TEXT(A871,"000")&amp;" "&amp;TEXT(C871,"0000")</f>
        <v>060 0710</v>
      </c>
      <c r="G871" s="373" t="n">
        <f aca="false">E871</f>
        <v>49864.15</v>
      </c>
    </row>
    <row r="872" customFormat="false" ht="11.25" hidden="false" customHeight="true" outlineLevel="0" collapsed="false">
      <c r="A872" s="0" t="n">
        <v>60</v>
      </c>
      <c r="B872" s="0" t="s">
        <v>214</v>
      </c>
      <c r="C872" s="0" t="n">
        <v>730</v>
      </c>
      <c r="D872" s="0" t="s">
        <v>1538</v>
      </c>
      <c r="E872" s="371" t="n">
        <v>46234.01</v>
      </c>
      <c r="F872" s="372" t="str">
        <f aca="false">TEXT(A872,"000")&amp;" "&amp;TEXT(C872,"0000")</f>
        <v>060 0730</v>
      </c>
      <c r="G872" s="373" t="n">
        <f aca="false">E872</f>
        <v>46234.01</v>
      </c>
    </row>
    <row r="873" customFormat="false" ht="11.25" hidden="false" customHeight="true" outlineLevel="0" collapsed="false">
      <c r="A873" s="0" t="n">
        <v>60</v>
      </c>
      <c r="B873" s="0" t="s">
        <v>214</v>
      </c>
      <c r="C873" s="0" t="n">
        <v>740</v>
      </c>
      <c r="D873" s="0" t="s">
        <v>1539</v>
      </c>
      <c r="E873" s="371" t="n">
        <v>45670.98</v>
      </c>
      <c r="F873" s="372" t="str">
        <f aca="false">TEXT(A873,"000")&amp;" "&amp;TEXT(C873,"0000")</f>
        <v>060 0740</v>
      </c>
      <c r="G873" s="373" t="n">
        <f aca="false">E873</f>
        <v>45670.98</v>
      </c>
    </row>
    <row r="874" customFormat="false" ht="11.25" hidden="false" customHeight="true" outlineLevel="0" collapsed="false">
      <c r="A874" s="0" t="n">
        <v>60</v>
      </c>
      <c r="B874" s="0" t="s">
        <v>214</v>
      </c>
      <c r="C874" s="0" t="n">
        <v>750</v>
      </c>
      <c r="D874" s="0" t="s">
        <v>1540</v>
      </c>
      <c r="E874" s="371" t="n">
        <v>45661.45</v>
      </c>
      <c r="F874" s="372" t="str">
        <f aca="false">TEXT(A874,"000")&amp;" "&amp;TEXT(C874,"0000")</f>
        <v>060 0750</v>
      </c>
      <c r="G874" s="373" t="n">
        <f aca="false">E874</f>
        <v>45661.45</v>
      </c>
    </row>
    <row r="875" customFormat="false" ht="11.25" hidden="false" customHeight="true" outlineLevel="0" collapsed="false">
      <c r="A875" s="0" t="n">
        <v>60</v>
      </c>
      <c r="B875" s="0" t="s">
        <v>214</v>
      </c>
      <c r="C875" s="0" t="n">
        <v>760</v>
      </c>
      <c r="D875" s="0" t="s">
        <v>1541</v>
      </c>
      <c r="E875" s="371" t="n">
        <v>49283.35</v>
      </c>
      <c r="F875" s="372" t="str">
        <f aca="false">TEXT(A875,"000")&amp;" "&amp;TEXT(C875,"0000")</f>
        <v>060 0760</v>
      </c>
      <c r="G875" s="373" t="n">
        <f aca="false">E875</f>
        <v>49283.35</v>
      </c>
    </row>
    <row r="876" customFormat="false" ht="11.25" hidden="false" customHeight="true" outlineLevel="0" collapsed="false">
      <c r="A876" s="0" t="n">
        <v>60</v>
      </c>
      <c r="B876" s="0" t="s">
        <v>214</v>
      </c>
      <c r="C876" s="0" t="n">
        <v>770</v>
      </c>
      <c r="D876" s="0" t="s">
        <v>1542</v>
      </c>
      <c r="E876" s="371" t="n">
        <v>47896.08</v>
      </c>
      <c r="F876" s="372" t="str">
        <f aca="false">TEXT(A876,"000")&amp;" "&amp;TEXT(C876,"0000")</f>
        <v>060 0770</v>
      </c>
      <c r="G876" s="373" t="n">
        <f aca="false">E876</f>
        <v>47896.08</v>
      </c>
    </row>
    <row r="877" customFormat="false" ht="11.25" hidden="false" customHeight="true" outlineLevel="0" collapsed="false">
      <c r="A877" s="0" t="n">
        <v>60</v>
      </c>
      <c r="B877" s="0" t="s">
        <v>214</v>
      </c>
      <c r="C877" s="0" t="n">
        <v>780</v>
      </c>
      <c r="D877" s="0" t="s">
        <v>1543</v>
      </c>
      <c r="E877" s="371" t="n">
        <v>49256.09</v>
      </c>
      <c r="F877" s="372" t="str">
        <f aca="false">TEXT(A877,"000")&amp;" "&amp;TEXT(C877,"0000")</f>
        <v>060 0780</v>
      </c>
      <c r="G877" s="373" t="n">
        <f aca="false">E877</f>
        <v>49256.09</v>
      </c>
    </row>
    <row r="878" customFormat="false" ht="11.25" hidden="false" customHeight="true" outlineLevel="0" collapsed="false">
      <c r="A878" s="0" t="n">
        <v>60</v>
      </c>
      <c r="B878" s="0" t="s">
        <v>214</v>
      </c>
      <c r="C878" s="0" t="n">
        <v>901</v>
      </c>
      <c r="D878" s="0" t="s">
        <v>1544</v>
      </c>
      <c r="E878" s="371" t="n">
        <v>46857.77</v>
      </c>
      <c r="F878" s="372" t="str">
        <f aca="false">TEXT(A878,"000")&amp;" "&amp;TEXT(C878,"0000")</f>
        <v>060 0901</v>
      </c>
      <c r="G878" s="373" t="n">
        <f aca="false">E878</f>
        <v>46857.77</v>
      </c>
    </row>
    <row r="879" customFormat="false" ht="11.25" hidden="false" customHeight="true" outlineLevel="0" collapsed="false">
      <c r="A879" s="0" t="n">
        <v>60</v>
      </c>
      <c r="B879" s="0" t="s">
        <v>214</v>
      </c>
      <c r="C879" s="0" t="n">
        <v>902</v>
      </c>
      <c r="D879" s="0" t="s">
        <v>1545</v>
      </c>
      <c r="E879" s="371" t="n">
        <v>45859.14</v>
      </c>
      <c r="F879" s="372" t="str">
        <f aca="false">TEXT(A879,"000")&amp;" "&amp;TEXT(C879,"0000")</f>
        <v>060 0902</v>
      </c>
      <c r="G879" s="373" t="n">
        <f aca="false">E879</f>
        <v>45859.14</v>
      </c>
    </row>
    <row r="880" customFormat="false" ht="11.25" hidden="false" customHeight="true" outlineLevel="0" collapsed="false">
      <c r="A880" s="0" t="n">
        <v>60</v>
      </c>
      <c r="B880" s="0" t="s">
        <v>214</v>
      </c>
      <c r="C880" s="0" t="n">
        <v>903</v>
      </c>
      <c r="D880" s="0" t="s">
        <v>1198</v>
      </c>
      <c r="E880" s="371" t="n">
        <v>48710.31</v>
      </c>
      <c r="F880" s="372" t="str">
        <f aca="false">TEXT(A880,"000")&amp;" "&amp;TEXT(C880,"0000")</f>
        <v>060 0903</v>
      </c>
      <c r="G880" s="373" t="n">
        <f aca="false">E880</f>
        <v>48710.31</v>
      </c>
    </row>
    <row r="881" customFormat="false" ht="11.25" hidden="false" customHeight="true" outlineLevel="0" collapsed="false">
      <c r="A881" s="0" t="n">
        <v>60</v>
      </c>
      <c r="B881" s="0" t="s">
        <v>214</v>
      </c>
      <c r="C881" s="0" t="n">
        <v>904</v>
      </c>
      <c r="D881" s="0" t="s">
        <v>1546</v>
      </c>
      <c r="E881" s="371" t="n">
        <v>46467.04</v>
      </c>
      <c r="F881" s="372" t="str">
        <f aca="false">TEXT(A881,"000")&amp;" "&amp;TEXT(C881,"0000")</f>
        <v>060 0904</v>
      </c>
      <c r="G881" s="373" t="n">
        <f aca="false">E881</f>
        <v>46467.04</v>
      </c>
    </row>
    <row r="882" customFormat="false" ht="11.25" hidden="false" customHeight="true" outlineLevel="0" collapsed="false">
      <c r="A882" s="0" t="n">
        <v>62</v>
      </c>
      <c r="B882" s="0" t="s">
        <v>215</v>
      </c>
      <c r="C882" s="0" t="n">
        <v>10</v>
      </c>
      <c r="D882" s="0" t="s">
        <v>1547</v>
      </c>
      <c r="E882" s="371" t="n">
        <v>51064</v>
      </c>
      <c r="F882" s="372" t="str">
        <f aca="false">TEXT(A882,"000")&amp;" "&amp;TEXT(C882,"0000")</f>
        <v>062 0010</v>
      </c>
      <c r="G882" s="373" t="n">
        <f aca="false">E882</f>
        <v>51064</v>
      </c>
    </row>
    <row r="883" customFormat="false" ht="11.25" hidden="false" customHeight="true" outlineLevel="0" collapsed="false">
      <c r="A883" s="0" t="n">
        <v>62</v>
      </c>
      <c r="B883" s="0" t="s">
        <v>215</v>
      </c>
      <c r="C883" s="0" t="n">
        <v>20</v>
      </c>
      <c r="D883" s="0" t="s">
        <v>1548</v>
      </c>
      <c r="E883" s="371" t="n">
        <v>50668</v>
      </c>
      <c r="F883" s="372" t="str">
        <f aca="false">TEXT(A883,"000")&amp;" "&amp;TEXT(C883,"0000")</f>
        <v>062 0020</v>
      </c>
      <c r="G883" s="373" t="n">
        <f aca="false">E883</f>
        <v>50668</v>
      </c>
    </row>
    <row r="884" customFormat="false" ht="11.25" hidden="false" customHeight="true" outlineLevel="0" collapsed="false">
      <c r="A884" s="0" t="n">
        <v>62</v>
      </c>
      <c r="B884" s="0" t="s">
        <v>215</v>
      </c>
      <c r="C884" s="0" t="n">
        <v>710</v>
      </c>
      <c r="D884" s="0" t="s">
        <v>1549</v>
      </c>
      <c r="E884" s="371" t="n">
        <v>52694</v>
      </c>
      <c r="F884" s="372" t="str">
        <f aca="false">TEXT(A884,"000")&amp;" "&amp;TEXT(C884,"0000")</f>
        <v>062 0710</v>
      </c>
      <c r="G884" s="373" t="n">
        <f aca="false">E884</f>
        <v>52694</v>
      </c>
    </row>
    <row r="885" customFormat="false" ht="11.25" hidden="false" customHeight="true" outlineLevel="0" collapsed="false">
      <c r="A885" s="0" t="n">
        <v>62</v>
      </c>
      <c r="B885" s="0" t="s">
        <v>215</v>
      </c>
      <c r="C885" s="0" t="n">
        <v>730</v>
      </c>
      <c r="D885" s="0" t="s">
        <v>1550</v>
      </c>
      <c r="E885" s="371" t="n">
        <v>49642</v>
      </c>
      <c r="F885" s="372" t="str">
        <f aca="false">TEXT(A885,"000")&amp;" "&amp;TEXT(C885,"0000")</f>
        <v>062 0730</v>
      </c>
      <c r="G885" s="373" t="n">
        <f aca="false">E885</f>
        <v>49642</v>
      </c>
    </row>
    <row r="886" customFormat="false" ht="11.25" hidden="false" customHeight="true" outlineLevel="0" collapsed="false">
      <c r="A886" s="0" t="n">
        <v>63</v>
      </c>
      <c r="B886" s="0" t="s">
        <v>216</v>
      </c>
      <c r="C886" s="0" t="n">
        <v>10</v>
      </c>
      <c r="D886" s="0" t="s">
        <v>1551</v>
      </c>
      <c r="E886" s="371" t="n">
        <v>48289</v>
      </c>
      <c r="F886" s="372" t="str">
        <f aca="false">TEXT(A886,"000")&amp;" "&amp;TEXT(C886,"0000")</f>
        <v>063 0010</v>
      </c>
      <c r="G886" s="373" t="n">
        <f aca="false">E886</f>
        <v>48289</v>
      </c>
    </row>
    <row r="887" customFormat="false" ht="11.25" hidden="false" customHeight="true" outlineLevel="0" collapsed="false">
      <c r="A887" s="0" t="n">
        <v>63</v>
      </c>
      <c r="B887" s="0" t="s">
        <v>216</v>
      </c>
      <c r="C887" s="0" t="n">
        <v>100</v>
      </c>
      <c r="D887" s="0" t="s">
        <v>1552</v>
      </c>
      <c r="E887" s="371" t="n">
        <v>47887</v>
      </c>
      <c r="F887" s="372" t="str">
        <f aca="false">TEXT(A887,"000")&amp;" "&amp;TEXT(C887,"0000")</f>
        <v>063 0100</v>
      </c>
      <c r="G887" s="373" t="n">
        <f aca="false">E887</f>
        <v>47887</v>
      </c>
    </row>
    <row r="888" customFormat="false" ht="11.25" hidden="false" customHeight="true" outlineLevel="0" collapsed="false">
      <c r="A888" s="0" t="n">
        <v>63</v>
      </c>
      <c r="B888" s="0" t="s">
        <v>216</v>
      </c>
      <c r="C888" s="0" t="n">
        <v>180</v>
      </c>
      <c r="D888" s="0" t="s">
        <v>1553</v>
      </c>
      <c r="E888" s="371" t="n">
        <v>48653</v>
      </c>
      <c r="F888" s="372" t="str">
        <f aca="false">TEXT(A888,"000")&amp;" "&amp;TEXT(C888,"0000")</f>
        <v>063 0180</v>
      </c>
      <c r="G888" s="373" t="n">
        <f aca="false">E888</f>
        <v>48653</v>
      </c>
    </row>
    <row r="889" customFormat="false" ht="11.25" hidden="false" customHeight="true" outlineLevel="0" collapsed="false">
      <c r="A889" s="0" t="n">
        <v>63</v>
      </c>
      <c r="B889" s="0" t="s">
        <v>216</v>
      </c>
      <c r="C889" s="0" t="n">
        <v>20</v>
      </c>
      <c r="D889" s="0" t="s">
        <v>1554</v>
      </c>
      <c r="E889" s="371" t="n">
        <v>48644</v>
      </c>
      <c r="F889" s="372" t="str">
        <f aca="false">TEXT(A889,"000")&amp;" "&amp;TEXT(C889,"0000")</f>
        <v>063 0020</v>
      </c>
      <c r="G889" s="373" t="n">
        <f aca="false">E889</f>
        <v>48644</v>
      </c>
    </row>
    <row r="890" customFormat="false" ht="11.25" hidden="false" customHeight="true" outlineLevel="0" collapsed="false">
      <c r="A890" s="0" t="n">
        <v>65</v>
      </c>
      <c r="B890" s="0" t="s">
        <v>217</v>
      </c>
      <c r="C890" s="0" t="n">
        <v>350</v>
      </c>
      <c r="D890" s="0" t="s">
        <v>1555</v>
      </c>
      <c r="E890" s="371" t="n">
        <v>42626</v>
      </c>
      <c r="F890" s="372" t="str">
        <f aca="false">TEXT(A890,"000")&amp;" "&amp;TEXT(C890,"0000")</f>
        <v>065 0350</v>
      </c>
      <c r="G890" s="373" t="n">
        <f aca="false">E890</f>
        <v>42626</v>
      </c>
    </row>
    <row r="891" customFormat="false" ht="11.25" hidden="false" customHeight="true" outlineLevel="0" collapsed="false">
      <c r="A891" s="0" t="n">
        <v>65</v>
      </c>
      <c r="B891" s="0" t="s">
        <v>217</v>
      </c>
      <c r="C891" s="0" t="n">
        <v>360</v>
      </c>
      <c r="D891" s="0" t="s">
        <v>1556</v>
      </c>
      <c r="E891" s="371" t="n">
        <v>39258</v>
      </c>
      <c r="F891" s="372" t="str">
        <f aca="false">TEXT(A891,"000")&amp;" "&amp;TEXT(C891,"0000")</f>
        <v>065 0360</v>
      </c>
      <c r="G891" s="373" t="n">
        <f aca="false">E891</f>
        <v>39258</v>
      </c>
    </row>
    <row r="892" customFormat="false" ht="11.25" hidden="false" customHeight="true" outlineLevel="0" collapsed="false">
      <c r="A892" s="0" t="n">
        <v>65</v>
      </c>
      <c r="B892" s="0" t="s">
        <v>217</v>
      </c>
      <c r="C892" s="0" t="n">
        <v>451</v>
      </c>
      <c r="D892" s="0" t="s">
        <v>1557</v>
      </c>
      <c r="E892" s="371" t="n">
        <v>42533</v>
      </c>
      <c r="F892" s="372" t="str">
        <f aca="false">TEXT(A892,"000")&amp;" "&amp;TEXT(C892,"0000")</f>
        <v>065 0451</v>
      </c>
      <c r="G892" s="373" t="n">
        <f aca="false">E892</f>
        <v>42533</v>
      </c>
    </row>
    <row r="893" customFormat="false" ht="11.25" hidden="false" customHeight="true" outlineLevel="0" collapsed="false">
      <c r="A893" s="0" t="n">
        <v>65</v>
      </c>
      <c r="B893" s="0" t="s">
        <v>217</v>
      </c>
      <c r="C893" s="0" t="n">
        <v>452</v>
      </c>
      <c r="D893" s="0" t="s">
        <v>1558</v>
      </c>
      <c r="E893" s="371" t="n">
        <v>42193</v>
      </c>
      <c r="F893" s="372" t="str">
        <f aca="false">TEXT(A893,"000")&amp;" "&amp;TEXT(C893,"0000")</f>
        <v>065 0452</v>
      </c>
      <c r="G893" s="373" t="n">
        <f aca="false">E893</f>
        <v>42193</v>
      </c>
    </row>
    <row r="894" customFormat="false" ht="11.25" hidden="false" customHeight="true" outlineLevel="0" collapsed="false">
      <c r="A894" s="0" t="n">
        <v>66</v>
      </c>
      <c r="B894" s="0" t="s">
        <v>218</v>
      </c>
      <c r="C894" s="0" t="n">
        <v>210</v>
      </c>
      <c r="D894" s="0" t="s">
        <v>1559</v>
      </c>
      <c r="E894" s="371" t="n">
        <v>47892</v>
      </c>
      <c r="F894" s="372" t="str">
        <f aca="false">TEXT(A894,"000")&amp;" "&amp;TEXT(C894,"0000")</f>
        <v>066 0210</v>
      </c>
      <c r="G894" s="373" t="n">
        <f aca="false">E894</f>
        <v>47892</v>
      </c>
    </row>
    <row r="895" customFormat="false" ht="11.25" hidden="false" customHeight="true" outlineLevel="0" collapsed="false">
      <c r="A895" s="0" t="n">
        <v>66</v>
      </c>
      <c r="B895" s="0" t="s">
        <v>218</v>
      </c>
      <c r="C895" s="0" t="n">
        <v>331</v>
      </c>
      <c r="D895" s="0" t="s">
        <v>1560</v>
      </c>
      <c r="E895" s="371" t="n">
        <v>48804</v>
      </c>
      <c r="F895" s="372" t="str">
        <f aca="false">TEXT(A895,"000")&amp;" "&amp;TEXT(C895,"0000")</f>
        <v>066 0331</v>
      </c>
      <c r="G895" s="373" t="n">
        <f aca="false">E895</f>
        <v>48804</v>
      </c>
    </row>
    <row r="896" customFormat="false" ht="11.25" hidden="false" customHeight="true" outlineLevel="0" collapsed="false">
      <c r="A896" s="0" t="n">
        <v>66</v>
      </c>
      <c r="B896" s="0" t="s">
        <v>218</v>
      </c>
      <c r="C896" s="0" t="n">
        <v>40</v>
      </c>
      <c r="D896" s="0" t="s">
        <v>1561</v>
      </c>
      <c r="E896" s="371" t="n">
        <v>48695</v>
      </c>
      <c r="F896" s="372" t="str">
        <f aca="false">TEXT(A896,"000")&amp;" "&amp;TEXT(C896,"0000")</f>
        <v>066 0040</v>
      </c>
      <c r="G896" s="373" t="n">
        <f aca="false">E896</f>
        <v>48695</v>
      </c>
    </row>
    <row r="897" customFormat="false" ht="11.25" hidden="false" customHeight="true" outlineLevel="0" collapsed="false">
      <c r="A897" s="0" t="n">
        <v>67</v>
      </c>
      <c r="B897" s="0" t="s">
        <v>219</v>
      </c>
      <c r="C897" s="0" t="n">
        <v>300</v>
      </c>
      <c r="D897" s="0" t="s">
        <v>1562</v>
      </c>
      <c r="E897" s="371" t="n">
        <v>46763.69</v>
      </c>
      <c r="F897" s="372" t="str">
        <f aca="false">TEXT(A897,"000")&amp;" "&amp;TEXT(C897,"0000")</f>
        <v>067 0300</v>
      </c>
      <c r="G897" s="373" t="n">
        <f aca="false">E897</f>
        <v>46763.69</v>
      </c>
    </row>
    <row r="898" customFormat="false" ht="11.25" hidden="false" customHeight="true" outlineLevel="0" collapsed="false">
      <c r="A898" s="0" t="n">
        <v>67</v>
      </c>
      <c r="B898" s="0" t="s">
        <v>219</v>
      </c>
      <c r="C898" s="0" t="n">
        <v>301</v>
      </c>
      <c r="D898" s="0" t="s">
        <v>1563</v>
      </c>
      <c r="E898" s="371" t="n">
        <v>48971.97</v>
      </c>
      <c r="F898" s="372" t="str">
        <f aca="false">TEXT(A898,"000")&amp;" "&amp;TEXT(C898,"0000")</f>
        <v>067 0301</v>
      </c>
      <c r="G898" s="373" t="n">
        <f aca="false">E898</f>
        <v>48971.97</v>
      </c>
    </row>
    <row r="899" customFormat="false" ht="11.25" hidden="false" customHeight="true" outlineLevel="0" collapsed="false">
      <c r="A899" s="0" t="n">
        <v>67</v>
      </c>
      <c r="B899" s="0" t="s">
        <v>219</v>
      </c>
      <c r="C899" s="0" t="n">
        <v>302</v>
      </c>
      <c r="D899" s="0" t="s">
        <v>1564</v>
      </c>
      <c r="E899" s="371" t="n">
        <v>48148.29</v>
      </c>
      <c r="F899" s="372" t="str">
        <f aca="false">TEXT(A899,"000")&amp;" "&amp;TEXT(C899,"0000")</f>
        <v>067 0302</v>
      </c>
      <c r="G899" s="373" t="n">
        <f aca="false">E899</f>
        <v>48148.29</v>
      </c>
    </row>
    <row r="900" customFormat="false" ht="11.25" hidden="false" customHeight="true" outlineLevel="0" collapsed="false">
      <c r="A900" s="0" t="n">
        <v>67</v>
      </c>
      <c r="B900" s="0" t="s">
        <v>219</v>
      </c>
      <c r="C900" s="0" t="n">
        <v>310</v>
      </c>
      <c r="D900" s="0" t="s">
        <v>1565</v>
      </c>
      <c r="E900" s="371" t="n">
        <v>49429.77</v>
      </c>
      <c r="F900" s="372" t="str">
        <f aca="false">TEXT(A900,"000")&amp;" "&amp;TEXT(C900,"0000")</f>
        <v>067 0310</v>
      </c>
      <c r="G900" s="373" t="n">
        <f aca="false">E900</f>
        <v>49429.77</v>
      </c>
    </row>
    <row r="901" customFormat="false" ht="11.25" hidden="false" customHeight="true" outlineLevel="0" collapsed="false">
      <c r="A901" s="0" t="n">
        <v>67</v>
      </c>
      <c r="B901" s="0" t="s">
        <v>219</v>
      </c>
      <c r="C901" s="0" t="n">
        <v>330</v>
      </c>
      <c r="D901" s="0" t="s">
        <v>1566</v>
      </c>
      <c r="E901" s="371" t="n">
        <v>50727.27</v>
      </c>
      <c r="F901" s="372" t="str">
        <f aca="false">TEXT(A901,"000")&amp;" "&amp;TEXT(C901,"0000")</f>
        <v>067 0330</v>
      </c>
      <c r="G901" s="373" t="n">
        <f aca="false">E901</f>
        <v>50727.27</v>
      </c>
    </row>
    <row r="902" customFormat="false" ht="11.25" hidden="false" customHeight="true" outlineLevel="0" collapsed="false">
      <c r="A902" s="0" t="n">
        <v>67</v>
      </c>
      <c r="B902" s="0" t="s">
        <v>219</v>
      </c>
      <c r="C902" s="0" t="n">
        <v>340</v>
      </c>
      <c r="D902" s="0" t="s">
        <v>1567</v>
      </c>
      <c r="E902" s="371" t="n">
        <v>47767.43</v>
      </c>
      <c r="F902" s="372" t="str">
        <f aca="false">TEXT(A902,"000")&amp;" "&amp;TEXT(C902,"0000")</f>
        <v>067 0340</v>
      </c>
      <c r="G902" s="373" t="n">
        <f aca="false">E902</f>
        <v>47767.43</v>
      </c>
    </row>
    <row r="903" customFormat="false" ht="11.25" hidden="false" customHeight="true" outlineLevel="0" collapsed="false">
      <c r="A903" s="0" t="n">
        <v>68</v>
      </c>
      <c r="B903" s="0" t="s">
        <v>220</v>
      </c>
      <c r="C903" s="0" t="n">
        <v>330</v>
      </c>
      <c r="D903" s="0" t="s">
        <v>1568</v>
      </c>
      <c r="E903" s="371" t="n">
        <v>47037.24</v>
      </c>
      <c r="F903" s="372" t="str">
        <f aca="false">TEXT(A903,"000")&amp;" "&amp;TEXT(C903,"0000")</f>
        <v>068 0330</v>
      </c>
      <c r="G903" s="373" t="n">
        <f aca="false">E903</f>
        <v>47037.24</v>
      </c>
    </row>
    <row r="904" customFormat="false" ht="11.25" hidden="false" customHeight="true" outlineLevel="0" collapsed="false">
      <c r="A904" s="0" t="n">
        <v>68</v>
      </c>
      <c r="B904" s="0" t="s">
        <v>220</v>
      </c>
      <c r="C904" s="0" t="n">
        <v>340</v>
      </c>
      <c r="D904" s="0" t="s">
        <v>1569</v>
      </c>
      <c r="E904" s="371" t="n">
        <v>48473.53</v>
      </c>
      <c r="F904" s="372" t="str">
        <f aca="false">TEXT(A904,"000")&amp;" "&amp;TEXT(C904,"0000")</f>
        <v>068 0340</v>
      </c>
      <c r="G904" s="373" t="n">
        <f aca="false">E904</f>
        <v>48473.53</v>
      </c>
    </row>
    <row r="905" customFormat="false" ht="11.25" hidden="false" customHeight="true" outlineLevel="0" collapsed="false">
      <c r="A905" s="0" t="n">
        <v>68</v>
      </c>
      <c r="B905" s="0" t="s">
        <v>220</v>
      </c>
      <c r="C905" s="0" t="n">
        <v>350</v>
      </c>
      <c r="D905" s="0" t="s">
        <v>1570</v>
      </c>
      <c r="E905" s="371" t="n">
        <v>51282.17</v>
      </c>
      <c r="F905" s="372" t="str">
        <f aca="false">TEXT(A905,"000")&amp;" "&amp;TEXT(C905,"0000")</f>
        <v>068 0350</v>
      </c>
      <c r="G905" s="373" t="n">
        <f aca="false">E905</f>
        <v>51282.17</v>
      </c>
    </row>
    <row r="906" customFormat="false" ht="11.25" hidden="false" customHeight="true" outlineLevel="0" collapsed="false">
      <c r="A906" s="0" t="n">
        <v>68</v>
      </c>
      <c r="B906" s="0" t="s">
        <v>220</v>
      </c>
      <c r="C906" s="0" t="n">
        <v>360</v>
      </c>
      <c r="D906" s="0" t="s">
        <v>1571</v>
      </c>
      <c r="E906" s="371" t="n">
        <v>48088.35</v>
      </c>
      <c r="F906" s="372" t="str">
        <f aca="false">TEXT(A906,"000")&amp;" "&amp;TEXT(C906,"0000")</f>
        <v>068 0360</v>
      </c>
      <c r="G906" s="373" t="n">
        <f aca="false">E906</f>
        <v>48088.35</v>
      </c>
    </row>
    <row r="907" customFormat="false" ht="11.25" hidden="false" customHeight="true" outlineLevel="0" collapsed="false">
      <c r="A907" s="0" t="n">
        <v>68</v>
      </c>
      <c r="B907" s="0" t="s">
        <v>220</v>
      </c>
      <c r="C907" s="0" t="n">
        <v>370</v>
      </c>
      <c r="D907" s="0" t="s">
        <v>1572</v>
      </c>
      <c r="E907" s="371" t="n">
        <v>47995.89</v>
      </c>
      <c r="F907" s="372" t="str">
        <f aca="false">TEXT(A907,"000")&amp;" "&amp;TEXT(C907,"0000")</f>
        <v>068 0370</v>
      </c>
      <c r="G907" s="373" t="n">
        <f aca="false">E907</f>
        <v>47995.89</v>
      </c>
    </row>
    <row r="908" customFormat="false" ht="11.25" hidden="false" customHeight="true" outlineLevel="0" collapsed="false">
      <c r="A908" s="0" t="n">
        <v>68</v>
      </c>
      <c r="B908" s="0" t="s">
        <v>220</v>
      </c>
      <c r="C908" s="0" t="n">
        <v>471</v>
      </c>
      <c r="D908" s="0" t="s">
        <v>1573</v>
      </c>
      <c r="E908" s="371" t="n">
        <v>47107.38</v>
      </c>
      <c r="F908" s="372" t="str">
        <f aca="false">TEXT(A908,"000")&amp;" "&amp;TEXT(C908,"0000")</f>
        <v>068 0471</v>
      </c>
      <c r="G908" s="373" t="n">
        <f aca="false">E908</f>
        <v>47107.38</v>
      </c>
    </row>
    <row r="909" customFormat="false" ht="11.25" hidden="false" customHeight="true" outlineLevel="0" collapsed="false">
      <c r="A909" s="0" t="n">
        <v>68</v>
      </c>
      <c r="B909" s="0" t="s">
        <v>220</v>
      </c>
      <c r="C909" s="0" t="n">
        <v>50</v>
      </c>
      <c r="D909" s="0" t="s">
        <v>1574</v>
      </c>
      <c r="E909" s="371" t="n">
        <v>48423</v>
      </c>
      <c r="F909" s="372" t="str">
        <f aca="false">TEXT(A909,"000")&amp;" "&amp;TEXT(C909,"0000")</f>
        <v>068 0050</v>
      </c>
      <c r="G909" s="373" t="n">
        <f aca="false">E909</f>
        <v>48423</v>
      </c>
    </row>
    <row r="910" customFormat="false" ht="11.25" hidden="false" customHeight="true" outlineLevel="0" collapsed="false">
      <c r="A910" s="0" t="n">
        <v>68</v>
      </c>
      <c r="B910" s="0" t="s">
        <v>220</v>
      </c>
      <c r="C910" s="0" t="n">
        <v>51</v>
      </c>
      <c r="D910" s="0" t="s">
        <v>1575</v>
      </c>
      <c r="E910" s="371" t="n">
        <v>47608.38</v>
      </c>
      <c r="F910" s="372" t="str">
        <f aca="false">TEXT(A910,"000")&amp;" "&amp;TEXT(C910,"0000")</f>
        <v>068 0051</v>
      </c>
      <c r="G910" s="373" t="n">
        <f aca="false">E910</f>
        <v>47608.38</v>
      </c>
    </row>
    <row r="911" customFormat="false" ht="11.25" hidden="false" customHeight="true" outlineLevel="0" collapsed="false">
      <c r="A911" s="0" t="n">
        <v>68</v>
      </c>
      <c r="B911" s="0" t="s">
        <v>220</v>
      </c>
      <c r="C911" s="0" t="n">
        <v>70</v>
      </c>
      <c r="D911" s="0" t="s">
        <v>1576</v>
      </c>
      <c r="E911" s="371" t="n">
        <v>50398.29</v>
      </c>
      <c r="F911" s="372" t="str">
        <f aca="false">TEXT(A911,"000")&amp;" "&amp;TEXT(C911,"0000")</f>
        <v>068 0070</v>
      </c>
      <c r="G911" s="373" t="n">
        <f aca="false">E911</f>
        <v>50398.29</v>
      </c>
    </row>
    <row r="912" customFormat="false" ht="11.25" hidden="false" customHeight="true" outlineLevel="0" collapsed="false">
      <c r="A912" s="0" t="n">
        <v>69</v>
      </c>
      <c r="B912" s="0" t="s">
        <v>221</v>
      </c>
      <c r="C912" s="0" t="n">
        <v>110</v>
      </c>
      <c r="D912" s="0" t="s">
        <v>1577</v>
      </c>
      <c r="E912" s="371" t="n">
        <v>47940.62</v>
      </c>
      <c r="F912" s="372" t="str">
        <f aca="false">TEXT(A912,"000")&amp;" "&amp;TEXT(C912,"0000")</f>
        <v>069 0110</v>
      </c>
      <c r="G912" s="373" t="n">
        <f aca="false">E912</f>
        <v>47940.62</v>
      </c>
    </row>
    <row r="913" customFormat="false" ht="11.25" hidden="false" customHeight="true" outlineLevel="0" collapsed="false">
      <c r="A913" s="0" t="n">
        <v>69</v>
      </c>
      <c r="B913" s="0" t="s">
        <v>221</v>
      </c>
      <c r="C913" s="0" t="n">
        <v>210</v>
      </c>
      <c r="D913" s="0" t="s">
        <v>1578</v>
      </c>
      <c r="E913" s="371" t="n">
        <v>46626.52</v>
      </c>
      <c r="F913" s="372" t="str">
        <f aca="false">TEXT(A913,"000")&amp;" "&amp;TEXT(C913,"0000")</f>
        <v>069 0210</v>
      </c>
      <c r="G913" s="373" t="n">
        <f aca="false">E913</f>
        <v>46626.52</v>
      </c>
    </row>
    <row r="914" customFormat="false" ht="11.25" hidden="false" customHeight="true" outlineLevel="0" collapsed="false">
      <c r="A914" s="0" t="n">
        <v>69</v>
      </c>
      <c r="B914" s="0" t="s">
        <v>221</v>
      </c>
      <c r="C914" s="0" t="n">
        <v>310</v>
      </c>
      <c r="D914" s="0" t="s">
        <v>1579</v>
      </c>
      <c r="E914" s="371" t="n">
        <v>45955.73</v>
      </c>
      <c r="F914" s="372" t="str">
        <f aca="false">TEXT(A914,"000")&amp;" "&amp;TEXT(C914,"0000")</f>
        <v>069 0310</v>
      </c>
      <c r="G914" s="373" t="n">
        <f aca="false">E914</f>
        <v>45955.73</v>
      </c>
    </row>
    <row r="915" customFormat="false" ht="11.25" hidden="false" customHeight="true" outlineLevel="0" collapsed="false">
      <c r="A915" s="0" t="n">
        <v>69</v>
      </c>
      <c r="B915" s="0" t="s">
        <v>221</v>
      </c>
      <c r="C915" s="0" t="n">
        <v>340</v>
      </c>
      <c r="D915" s="0" t="s">
        <v>1580</v>
      </c>
      <c r="E915" s="371" t="n">
        <v>52400.33</v>
      </c>
      <c r="F915" s="372" t="str">
        <f aca="false">TEXT(A915,"000")&amp;" "&amp;TEXT(C915,"0000")</f>
        <v>069 0340</v>
      </c>
      <c r="G915" s="373" t="n">
        <f aca="false">E915</f>
        <v>52400.33</v>
      </c>
    </row>
    <row r="916" customFormat="false" ht="11.25" hidden="false" customHeight="true" outlineLevel="0" collapsed="false">
      <c r="A916" s="0" t="n">
        <v>69</v>
      </c>
      <c r="B916" s="0" t="s">
        <v>221</v>
      </c>
      <c r="C916" s="0" t="n">
        <v>350</v>
      </c>
      <c r="D916" s="0" t="s">
        <v>1581</v>
      </c>
      <c r="E916" s="371" t="n">
        <v>46812.85</v>
      </c>
      <c r="F916" s="372" t="str">
        <f aca="false">TEXT(A916,"000")&amp;" "&amp;TEXT(C916,"0000")</f>
        <v>069 0350</v>
      </c>
      <c r="G916" s="373" t="n">
        <f aca="false">E916</f>
        <v>46812.85</v>
      </c>
    </row>
    <row r="917" customFormat="false" ht="11.25" hidden="false" customHeight="true" outlineLevel="0" collapsed="false">
      <c r="A917" s="0" t="n">
        <v>69</v>
      </c>
      <c r="B917" s="0" t="s">
        <v>221</v>
      </c>
      <c r="C917" s="0" t="n">
        <v>380</v>
      </c>
      <c r="D917" s="0" t="s">
        <v>1582</v>
      </c>
      <c r="E917" s="371" t="n">
        <v>48834.88</v>
      </c>
      <c r="F917" s="372" t="str">
        <f aca="false">TEXT(A917,"000")&amp;" "&amp;TEXT(C917,"0000")</f>
        <v>069 0380</v>
      </c>
      <c r="G917" s="373" t="n">
        <f aca="false">E917</f>
        <v>48834.88</v>
      </c>
    </row>
    <row r="918" customFormat="false" ht="11.25" hidden="false" customHeight="true" outlineLevel="0" collapsed="false">
      <c r="A918" s="0" t="n">
        <v>69</v>
      </c>
      <c r="B918" s="0" t="s">
        <v>221</v>
      </c>
      <c r="C918" s="0" t="n">
        <v>390</v>
      </c>
      <c r="D918" s="0" t="s">
        <v>1583</v>
      </c>
      <c r="E918" s="371" t="n">
        <v>45346.18</v>
      </c>
      <c r="F918" s="372" t="str">
        <f aca="false">TEXT(A918,"000")&amp;" "&amp;TEXT(C918,"0000")</f>
        <v>069 0390</v>
      </c>
      <c r="G918" s="373" t="n">
        <f aca="false">E918</f>
        <v>45346.18</v>
      </c>
    </row>
    <row r="919" customFormat="false" ht="11.25" hidden="false" customHeight="true" outlineLevel="0" collapsed="false">
      <c r="A919" s="0" t="n">
        <v>69</v>
      </c>
      <c r="B919" s="0" t="s">
        <v>221</v>
      </c>
      <c r="C919" s="0" t="n">
        <v>400</v>
      </c>
      <c r="D919" s="0" t="s">
        <v>1584</v>
      </c>
      <c r="E919" s="371" t="n">
        <v>47236.06</v>
      </c>
      <c r="F919" s="372" t="str">
        <f aca="false">TEXT(A919,"000")&amp;" "&amp;TEXT(C919,"0000")</f>
        <v>069 0400</v>
      </c>
      <c r="G919" s="373" t="n">
        <f aca="false">E919</f>
        <v>47236.06</v>
      </c>
    </row>
    <row r="920" customFormat="false" ht="11.25" hidden="false" customHeight="true" outlineLevel="0" collapsed="false">
      <c r="A920" s="0" t="n">
        <v>69</v>
      </c>
      <c r="B920" s="0" t="s">
        <v>221</v>
      </c>
      <c r="C920" s="0" t="n">
        <v>50</v>
      </c>
      <c r="D920" s="0" t="s">
        <v>1585</v>
      </c>
      <c r="E920" s="371" t="n">
        <v>44515.35</v>
      </c>
      <c r="F920" s="372" t="str">
        <f aca="false">TEXT(A920,"000")&amp;" "&amp;TEXT(C920,"0000")</f>
        <v>069 0050</v>
      </c>
      <c r="G920" s="373" t="n">
        <f aca="false">E920</f>
        <v>44515.35</v>
      </c>
    </row>
    <row r="921" customFormat="false" ht="11.25" hidden="false" customHeight="true" outlineLevel="0" collapsed="false">
      <c r="A921" s="0" t="n">
        <v>70</v>
      </c>
      <c r="B921" s="0" t="s">
        <v>222</v>
      </c>
      <c r="C921" s="0" t="n">
        <v>150</v>
      </c>
      <c r="D921" s="0" t="s">
        <v>1586</v>
      </c>
      <c r="E921" s="371" t="n">
        <v>41031.5</v>
      </c>
      <c r="F921" s="372" t="str">
        <f aca="false">TEXT(A921,"000")&amp;" "&amp;TEXT(C921,"0000")</f>
        <v>070 0150</v>
      </c>
      <c r="G921" s="373" t="n">
        <f aca="false">E921</f>
        <v>41031.5</v>
      </c>
    </row>
    <row r="922" customFormat="false" ht="11.25" hidden="false" customHeight="true" outlineLevel="0" collapsed="false">
      <c r="A922" s="0" t="n">
        <v>70</v>
      </c>
      <c r="B922" s="0" t="s">
        <v>222</v>
      </c>
      <c r="C922" s="0" t="n">
        <v>320</v>
      </c>
      <c r="D922" s="0" t="s">
        <v>1587</v>
      </c>
      <c r="E922" s="371" t="n">
        <v>42617.12</v>
      </c>
      <c r="F922" s="372" t="str">
        <f aca="false">TEXT(A922,"000")&amp;" "&amp;TEXT(C922,"0000")</f>
        <v>070 0320</v>
      </c>
      <c r="G922" s="373" t="n">
        <f aca="false">E922</f>
        <v>42617.12</v>
      </c>
    </row>
    <row r="923" customFormat="false" ht="11.25" hidden="false" customHeight="true" outlineLevel="0" collapsed="false">
      <c r="A923" s="0" t="n">
        <v>70</v>
      </c>
      <c r="B923" s="0" t="s">
        <v>222</v>
      </c>
      <c r="C923" s="0" t="n">
        <v>350</v>
      </c>
      <c r="D923" s="0" t="s">
        <v>1588</v>
      </c>
      <c r="E923" s="371" t="n">
        <v>40939.22</v>
      </c>
      <c r="F923" s="372" t="str">
        <f aca="false">TEXT(A923,"000")&amp;" "&amp;TEXT(C923,"0000")</f>
        <v>070 0350</v>
      </c>
      <c r="G923" s="373" t="n">
        <f aca="false">E923</f>
        <v>40939.22</v>
      </c>
    </row>
    <row r="924" customFormat="false" ht="11.25" hidden="false" customHeight="true" outlineLevel="0" collapsed="false">
      <c r="A924" s="0" t="n">
        <v>70</v>
      </c>
      <c r="B924" s="0" t="s">
        <v>222</v>
      </c>
      <c r="C924" s="0" t="n">
        <v>440</v>
      </c>
      <c r="D924" s="0" t="s">
        <v>1589</v>
      </c>
      <c r="E924" s="371" t="n">
        <v>41733.3</v>
      </c>
      <c r="F924" s="372" t="str">
        <f aca="false">TEXT(A924,"000")&amp;" "&amp;TEXT(C924,"0000")</f>
        <v>070 0440</v>
      </c>
      <c r="G924" s="373" t="n">
        <f aca="false">E924</f>
        <v>41733.3</v>
      </c>
    </row>
    <row r="925" customFormat="false" ht="11.25" hidden="false" customHeight="true" outlineLevel="0" collapsed="false">
      <c r="A925" s="0" t="n">
        <v>70</v>
      </c>
      <c r="B925" s="0" t="s">
        <v>222</v>
      </c>
      <c r="C925" s="0" t="n">
        <v>680</v>
      </c>
      <c r="D925" s="0" t="s">
        <v>1590</v>
      </c>
      <c r="E925" s="371" t="n">
        <v>44198.61</v>
      </c>
      <c r="F925" s="372" t="str">
        <f aca="false">TEXT(A925,"000")&amp;" "&amp;TEXT(C925,"0000")</f>
        <v>070 0680</v>
      </c>
      <c r="G925" s="373" t="n">
        <f aca="false">E925</f>
        <v>44198.61</v>
      </c>
    </row>
    <row r="926" customFormat="false" ht="11.25" hidden="false" customHeight="true" outlineLevel="0" collapsed="false">
      <c r="A926" s="0" t="n">
        <v>70</v>
      </c>
      <c r="B926" s="0" t="s">
        <v>222</v>
      </c>
      <c r="C926" s="0" t="n">
        <v>700</v>
      </c>
      <c r="D926" s="0" t="s">
        <v>1591</v>
      </c>
      <c r="E926" s="371" t="n">
        <v>43988.37</v>
      </c>
      <c r="F926" s="372" t="str">
        <f aca="false">TEXT(A926,"000")&amp;" "&amp;TEXT(C926,"0000")</f>
        <v>070 0700</v>
      </c>
      <c r="G926" s="373" t="n">
        <f aca="false">E926</f>
        <v>43988.37</v>
      </c>
    </row>
    <row r="927" customFormat="false" ht="11.25" hidden="false" customHeight="true" outlineLevel="0" collapsed="false">
      <c r="A927" s="0" t="n">
        <v>70</v>
      </c>
      <c r="B927" s="0" t="s">
        <v>222</v>
      </c>
      <c r="C927" s="0" t="n">
        <v>80</v>
      </c>
      <c r="D927" s="0" t="s">
        <v>1592</v>
      </c>
      <c r="E927" s="371" t="n">
        <v>43386.1</v>
      </c>
      <c r="F927" s="372" t="str">
        <f aca="false">TEXT(A927,"000")&amp;" "&amp;TEXT(C927,"0000")</f>
        <v>070 0080</v>
      </c>
      <c r="G927" s="373" t="n">
        <f aca="false">E927</f>
        <v>43386.1</v>
      </c>
    </row>
    <row r="928" customFormat="false" ht="11.25" hidden="false" customHeight="true" outlineLevel="0" collapsed="false">
      <c r="A928" s="0" t="n">
        <v>71</v>
      </c>
      <c r="B928" s="0" t="s">
        <v>223</v>
      </c>
      <c r="C928" s="0" t="n">
        <v>1090</v>
      </c>
      <c r="D928" s="0" t="s">
        <v>1593</v>
      </c>
      <c r="E928" s="371" t="n">
        <v>43066</v>
      </c>
      <c r="F928" s="372" t="str">
        <f aca="false">TEXT(A928,"000")&amp;" "&amp;TEXT(C928,"0000")</f>
        <v>071 1090</v>
      </c>
      <c r="G928" s="373" t="n">
        <f aca="false">E928</f>
        <v>43066</v>
      </c>
    </row>
    <row r="929" customFormat="false" ht="11.25" hidden="false" customHeight="true" outlineLevel="0" collapsed="false">
      <c r="A929" s="0" t="n">
        <v>71</v>
      </c>
      <c r="B929" s="0" t="s">
        <v>223</v>
      </c>
      <c r="C929" s="0" t="n">
        <v>1130</v>
      </c>
      <c r="D929" s="0" t="s">
        <v>1594</v>
      </c>
      <c r="E929" s="371" t="n">
        <v>44636</v>
      </c>
      <c r="F929" s="372" t="str">
        <f aca="false">TEXT(A929,"000")&amp;" "&amp;TEXT(C929,"0000")</f>
        <v>071 1130</v>
      </c>
      <c r="G929" s="373" t="n">
        <f aca="false">E929</f>
        <v>44636</v>
      </c>
    </row>
    <row r="930" customFormat="false" ht="11.25" hidden="false" customHeight="true" outlineLevel="0" collapsed="false">
      <c r="A930" s="0" t="n">
        <v>71</v>
      </c>
      <c r="B930" s="0" t="s">
        <v>223</v>
      </c>
      <c r="C930" s="0" t="n">
        <v>1460</v>
      </c>
      <c r="D930" s="0" t="s">
        <v>974</v>
      </c>
      <c r="E930" s="371" t="n">
        <v>42076</v>
      </c>
      <c r="F930" s="372" t="str">
        <f aca="false">TEXT(A930,"000")&amp;" "&amp;TEXT(C930,"0000")</f>
        <v>071 1460</v>
      </c>
      <c r="G930" s="373" t="n">
        <f aca="false">E930</f>
        <v>42076</v>
      </c>
    </row>
    <row r="931" customFormat="false" ht="11.25" hidden="false" customHeight="true" outlineLevel="0" collapsed="false">
      <c r="A931" s="0" t="n">
        <v>71</v>
      </c>
      <c r="B931" s="0" t="s">
        <v>223</v>
      </c>
      <c r="C931" s="0" t="n">
        <v>1660</v>
      </c>
      <c r="D931" s="0" t="s">
        <v>1595</v>
      </c>
      <c r="E931" s="371" t="n">
        <v>44080</v>
      </c>
      <c r="F931" s="372" t="str">
        <f aca="false">TEXT(A931,"000")&amp;" "&amp;TEXT(C931,"0000")</f>
        <v>071 1660</v>
      </c>
      <c r="G931" s="373" t="n">
        <f aca="false">E931</f>
        <v>44080</v>
      </c>
    </row>
    <row r="932" customFormat="false" ht="11.25" hidden="false" customHeight="true" outlineLevel="0" collapsed="false">
      <c r="A932" s="0" t="n">
        <v>71</v>
      </c>
      <c r="B932" s="0" t="s">
        <v>223</v>
      </c>
      <c r="C932" s="0" t="n">
        <v>1680</v>
      </c>
      <c r="D932" s="0" t="s">
        <v>1596</v>
      </c>
      <c r="E932" s="371" t="n">
        <v>43462</v>
      </c>
      <c r="F932" s="372" t="str">
        <f aca="false">TEXT(A932,"000")&amp;" "&amp;TEXT(C932,"0000")</f>
        <v>071 1680</v>
      </c>
      <c r="G932" s="373" t="n">
        <f aca="false">E932</f>
        <v>43462</v>
      </c>
    </row>
    <row r="933" customFormat="false" ht="11.25" hidden="false" customHeight="true" outlineLevel="0" collapsed="false">
      <c r="A933" s="0" t="n">
        <v>71</v>
      </c>
      <c r="B933" s="0" t="s">
        <v>223</v>
      </c>
      <c r="C933" s="0" t="n">
        <v>1690</v>
      </c>
      <c r="D933" s="0" t="s">
        <v>1597</v>
      </c>
      <c r="E933" s="371" t="n">
        <v>42563</v>
      </c>
      <c r="F933" s="372" t="str">
        <f aca="false">TEXT(A933,"000")&amp;" "&amp;TEXT(C933,"0000")</f>
        <v>071 1690</v>
      </c>
      <c r="G933" s="373" t="n">
        <f aca="false">E933</f>
        <v>42563</v>
      </c>
    </row>
    <row r="934" customFormat="false" ht="11.25" hidden="false" customHeight="true" outlineLevel="0" collapsed="false">
      <c r="A934" s="0" t="n">
        <v>71</v>
      </c>
      <c r="B934" s="0" t="s">
        <v>223</v>
      </c>
      <c r="C934" s="0" t="n">
        <v>1700</v>
      </c>
      <c r="D934" s="0" t="s">
        <v>1598</v>
      </c>
      <c r="E934" s="371" t="n">
        <v>45082</v>
      </c>
      <c r="F934" s="372" t="str">
        <f aca="false">TEXT(A934,"000")&amp;" "&amp;TEXT(C934,"0000")</f>
        <v>071 1700</v>
      </c>
      <c r="G934" s="373" t="n">
        <f aca="false">E934</f>
        <v>45082</v>
      </c>
    </row>
    <row r="935" customFormat="false" ht="11.25" hidden="false" customHeight="true" outlineLevel="0" collapsed="false">
      <c r="A935" s="0" t="n">
        <v>71</v>
      </c>
      <c r="B935" s="0" t="s">
        <v>223</v>
      </c>
      <c r="C935" s="0" t="n">
        <v>1710</v>
      </c>
      <c r="D935" s="0" t="s">
        <v>1599</v>
      </c>
      <c r="E935" s="371" t="n">
        <v>42825</v>
      </c>
      <c r="F935" s="372" t="str">
        <f aca="false">TEXT(A935,"000")&amp;" "&amp;TEXT(C935,"0000")</f>
        <v>071 1710</v>
      </c>
      <c r="G935" s="373" t="n">
        <f aca="false">E935</f>
        <v>42825</v>
      </c>
    </row>
    <row r="936" customFormat="false" ht="11.25" hidden="false" customHeight="true" outlineLevel="0" collapsed="false">
      <c r="A936" s="0" t="n">
        <v>71</v>
      </c>
      <c r="B936" s="0" t="s">
        <v>223</v>
      </c>
      <c r="C936" s="0" t="n">
        <v>1720</v>
      </c>
      <c r="D936" s="0" t="s">
        <v>1600</v>
      </c>
      <c r="E936" s="371" t="n">
        <v>43017</v>
      </c>
      <c r="F936" s="372" t="str">
        <f aca="false">TEXT(A936,"000")&amp;" "&amp;TEXT(C936,"0000")</f>
        <v>071 1720</v>
      </c>
      <c r="G936" s="373" t="n">
        <f aca="false">E936</f>
        <v>43017</v>
      </c>
    </row>
    <row r="937" customFormat="false" ht="11.25" hidden="false" customHeight="true" outlineLevel="0" collapsed="false">
      <c r="A937" s="0" t="n">
        <v>71</v>
      </c>
      <c r="B937" s="0" t="s">
        <v>223</v>
      </c>
      <c r="C937" s="0" t="n">
        <v>1730</v>
      </c>
      <c r="D937" s="0" t="s">
        <v>1601</v>
      </c>
      <c r="E937" s="371" t="n">
        <v>45672</v>
      </c>
      <c r="F937" s="372" t="str">
        <f aca="false">TEXT(A937,"000")&amp;" "&amp;TEXT(C937,"0000")</f>
        <v>071 1730</v>
      </c>
      <c r="G937" s="373" t="n">
        <f aca="false">E937</f>
        <v>45672</v>
      </c>
    </row>
    <row r="938" customFormat="false" ht="11.25" hidden="false" customHeight="true" outlineLevel="0" collapsed="false">
      <c r="A938" s="0" t="n">
        <v>71</v>
      </c>
      <c r="B938" s="0" t="s">
        <v>223</v>
      </c>
      <c r="C938" s="0" t="n">
        <v>1740</v>
      </c>
      <c r="D938" s="0" t="s">
        <v>1602</v>
      </c>
      <c r="E938" s="371" t="n">
        <v>44944</v>
      </c>
      <c r="F938" s="372" t="str">
        <f aca="false">TEXT(A938,"000")&amp;" "&amp;TEXT(C938,"0000")</f>
        <v>071 1740</v>
      </c>
      <c r="G938" s="373" t="n">
        <f aca="false">E938</f>
        <v>44944</v>
      </c>
    </row>
    <row r="939" customFormat="false" ht="11.25" hidden="false" customHeight="true" outlineLevel="0" collapsed="false">
      <c r="A939" s="0" t="n">
        <v>71</v>
      </c>
      <c r="B939" s="0" t="s">
        <v>223</v>
      </c>
      <c r="C939" s="0" t="n">
        <v>1750</v>
      </c>
      <c r="D939" s="0" t="s">
        <v>1603</v>
      </c>
      <c r="E939" s="371" t="n">
        <v>43194</v>
      </c>
      <c r="F939" s="372" t="str">
        <f aca="false">TEXT(A939,"000")&amp;" "&amp;TEXT(C939,"0000")</f>
        <v>071 1750</v>
      </c>
      <c r="G939" s="373" t="n">
        <f aca="false">E939</f>
        <v>43194</v>
      </c>
    </row>
    <row r="940" customFormat="false" ht="11.25" hidden="false" customHeight="true" outlineLevel="0" collapsed="false">
      <c r="A940" s="0" t="n">
        <v>71</v>
      </c>
      <c r="B940" s="0" t="s">
        <v>223</v>
      </c>
      <c r="C940" s="0" t="n">
        <v>1851</v>
      </c>
      <c r="D940" s="0" t="s">
        <v>1604</v>
      </c>
      <c r="E940" s="371" t="n">
        <v>43576</v>
      </c>
      <c r="F940" s="372" t="str">
        <f aca="false">TEXT(A940,"000")&amp;" "&amp;TEXT(C940,"0000")</f>
        <v>071 1851</v>
      </c>
      <c r="G940" s="373" t="n">
        <f aca="false">E940</f>
        <v>43576</v>
      </c>
    </row>
    <row r="941" customFormat="false" ht="11.25" hidden="false" customHeight="true" outlineLevel="0" collapsed="false">
      <c r="A941" s="0" t="n">
        <v>71</v>
      </c>
      <c r="B941" s="0" t="s">
        <v>223</v>
      </c>
      <c r="C941" s="0" t="n">
        <v>1853</v>
      </c>
      <c r="D941" s="0" t="s">
        <v>1605</v>
      </c>
      <c r="E941" s="371" t="n">
        <v>42635</v>
      </c>
      <c r="F941" s="372" t="str">
        <f aca="false">TEXT(A941,"000")&amp;" "&amp;TEXT(C941,"0000")</f>
        <v>071 1853</v>
      </c>
      <c r="G941" s="373" t="n">
        <f aca="false">E941</f>
        <v>42635</v>
      </c>
    </row>
    <row r="942" customFormat="false" ht="11.25" hidden="false" customHeight="true" outlineLevel="0" collapsed="false">
      <c r="A942" s="0" t="n">
        <v>71</v>
      </c>
      <c r="B942" s="0" t="s">
        <v>223</v>
      </c>
      <c r="C942" s="0" t="n">
        <v>280</v>
      </c>
      <c r="D942" s="0" t="s">
        <v>1606</v>
      </c>
      <c r="E942" s="371" t="n">
        <v>43480</v>
      </c>
      <c r="F942" s="372" t="str">
        <f aca="false">TEXT(A942,"000")&amp;" "&amp;TEXT(C942,"0000")</f>
        <v>071 0280</v>
      </c>
      <c r="G942" s="373" t="n">
        <f aca="false">E942</f>
        <v>43480</v>
      </c>
    </row>
    <row r="943" customFormat="false" ht="11.25" hidden="false" customHeight="true" outlineLevel="0" collapsed="false">
      <c r="A943" s="0" t="n">
        <v>71</v>
      </c>
      <c r="B943" s="0" t="s">
        <v>223</v>
      </c>
      <c r="C943" s="0" t="n">
        <v>290</v>
      </c>
      <c r="D943" s="0" t="s">
        <v>1607</v>
      </c>
      <c r="E943" s="371" t="n">
        <v>43320</v>
      </c>
      <c r="F943" s="372" t="str">
        <f aca="false">TEXT(A943,"000")&amp;" "&amp;TEXT(C943,"0000")</f>
        <v>071 0290</v>
      </c>
      <c r="G943" s="373" t="n">
        <f aca="false">E943</f>
        <v>43320</v>
      </c>
    </row>
    <row r="944" customFormat="false" ht="11.25" hidden="false" customHeight="true" outlineLevel="0" collapsed="false">
      <c r="A944" s="0" t="n">
        <v>71</v>
      </c>
      <c r="B944" s="0" t="s">
        <v>223</v>
      </c>
      <c r="C944" s="0" t="n">
        <v>30</v>
      </c>
      <c r="D944" s="0" t="s">
        <v>1608</v>
      </c>
      <c r="E944" s="371" t="n">
        <v>43775</v>
      </c>
      <c r="F944" s="372" t="str">
        <f aca="false">TEXT(A944,"000")&amp;" "&amp;TEXT(C944,"0000")</f>
        <v>071 0030</v>
      </c>
      <c r="G944" s="373" t="n">
        <f aca="false">E944</f>
        <v>43775</v>
      </c>
    </row>
    <row r="945" customFormat="false" ht="11.25" hidden="false" customHeight="true" outlineLevel="0" collapsed="false">
      <c r="A945" s="0" t="n">
        <v>71</v>
      </c>
      <c r="B945" s="0" t="s">
        <v>223</v>
      </c>
      <c r="C945" s="0" t="n">
        <v>640</v>
      </c>
      <c r="D945" s="0" t="s">
        <v>1609</v>
      </c>
      <c r="E945" s="371" t="n">
        <v>43550</v>
      </c>
      <c r="F945" s="372" t="str">
        <f aca="false">TEXT(A945,"000")&amp;" "&amp;TEXT(C945,"0000")</f>
        <v>071 0640</v>
      </c>
      <c r="G945" s="373" t="n">
        <f aca="false">E945</f>
        <v>43550</v>
      </c>
    </row>
    <row r="946" customFormat="false" ht="11.25" hidden="false" customHeight="true" outlineLevel="0" collapsed="false">
      <c r="A946" s="0" t="n">
        <v>72</v>
      </c>
      <c r="B946" s="0" t="s">
        <v>224</v>
      </c>
      <c r="C946" s="0" t="n">
        <v>11</v>
      </c>
      <c r="D946" s="0" t="s">
        <v>1610</v>
      </c>
      <c r="E946" s="371" t="n">
        <v>49691.36</v>
      </c>
      <c r="F946" s="372" t="str">
        <f aca="false">TEXT(A946,"000")&amp;" "&amp;TEXT(C946,"0000")</f>
        <v>072 0011</v>
      </c>
      <c r="G946" s="373" t="n">
        <f aca="false">E946</f>
        <v>49691.36</v>
      </c>
    </row>
    <row r="947" customFormat="false" ht="11.25" hidden="false" customHeight="true" outlineLevel="0" collapsed="false">
      <c r="A947" s="0" t="n">
        <v>72</v>
      </c>
      <c r="B947" s="0" t="s">
        <v>224</v>
      </c>
      <c r="C947" s="0" t="n">
        <v>13</v>
      </c>
      <c r="D947" s="0" t="s">
        <v>1611</v>
      </c>
      <c r="E947" s="371" t="n">
        <v>49817.5</v>
      </c>
      <c r="F947" s="372" t="str">
        <f aca="false">TEXT(A947,"000")&amp;" "&amp;TEXT(C947,"0000")</f>
        <v>072 0013</v>
      </c>
      <c r="G947" s="373" t="n">
        <f aca="false">E947</f>
        <v>49817.5</v>
      </c>
    </row>
    <row r="948" customFormat="false" ht="11.25" hidden="false" customHeight="true" outlineLevel="0" collapsed="false">
      <c r="A948" s="0" t="n">
        <v>72</v>
      </c>
      <c r="B948" s="0" t="s">
        <v>224</v>
      </c>
      <c r="C948" s="0" t="n">
        <v>130</v>
      </c>
      <c r="D948" s="0" t="s">
        <v>1612</v>
      </c>
      <c r="E948" s="371" t="n">
        <v>49068.5</v>
      </c>
      <c r="F948" s="372" t="str">
        <f aca="false">TEXT(A948,"000")&amp;" "&amp;TEXT(C948,"0000")</f>
        <v>072 0130</v>
      </c>
      <c r="G948" s="373" t="n">
        <f aca="false">E948</f>
        <v>49068.5</v>
      </c>
    </row>
    <row r="949" customFormat="false" ht="11.25" hidden="false" customHeight="true" outlineLevel="0" collapsed="false">
      <c r="A949" s="0" t="n">
        <v>72</v>
      </c>
      <c r="B949" s="0" t="s">
        <v>224</v>
      </c>
      <c r="C949" s="0" t="n">
        <v>21</v>
      </c>
      <c r="D949" s="0" t="s">
        <v>1613</v>
      </c>
      <c r="E949" s="371" t="n">
        <v>50025.32</v>
      </c>
      <c r="F949" s="372" t="str">
        <f aca="false">TEXT(A949,"000")&amp;" "&amp;TEXT(C949,"0000")</f>
        <v>072 0021</v>
      </c>
      <c r="G949" s="373" t="n">
        <f aca="false">E949</f>
        <v>50025.32</v>
      </c>
    </row>
    <row r="950" customFormat="false" ht="11.25" hidden="false" customHeight="true" outlineLevel="0" collapsed="false">
      <c r="A950" s="0" t="n">
        <v>72</v>
      </c>
      <c r="B950" s="0" t="s">
        <v>224</v>
      </c>
      <c r="C950" s="0" t="n">
        <v>231</v>
      </c>
      <c r="D950" s="0" t="s">
        <v>1614</v>
      </c>
      <c r="E950" s="371" t="n">
        <v>50743.92</v>
      </c>
      <c r="F950" s="372" t="str">
        <f aca="false">TEXT(A950,"000")&amp;" "&amp;TEXT(C950,"0000")</f>
        <v>072 0231</v>
      </c>
      <c r="G950" s="373" t="n">
        <f aca="false">E950</f>
        <v>50743.92</v>
      </c>
    </row>
    <row r="951" customFormat="false" ht="11.25" hidden="false" customHeight="true" outlineLevel="0" collapsed="false">
      <c r="A951" s="0" t="n">
        <v>72</v>
      </c>
      <c r="B951" s="0" t="s">
        <v>224</v>
      </c>
      <c r="C951" s="0" t="n">
        <v>232</v>
      </c>
      <c r="D951" s="0" t="s">
        <v>1322</v>
      </c>
      <c r="E951" s="371" t="n">
        <v>47335.15</v>
      </c>
      <c r="F951" s="372" t="str">
        <f aca="false">TEXT(A951,"000")&amp;" "&amp;TEXT(C951,"0000")</f>
        <v>072 0232</v>
      </c>
      <c r="G951" s="373" t="n">
        <f aca="false">E951</f>
        <v>47335.15</v>
      </c>
    </row>
    <row r="952" customFormat="false" ht="11.25" hidden="false" customHeight="true" outlineLevel="0" collapsed="false">
      <c r="A952" s="0" t="n">
        <v>73</v>
      </c>
      <c r="B952" s="0" t="s">
        <v>225</v>
      </c>
      <c r="C952" s="0" t="n">
        <v>10</v>
      </c>
      <c r="D952" s="0" t="s">
        <v>1615</v>
      </c>
      <c r="E952" s="371" t="n">
        <v>46185</v>
      </c>
      <c r="F952" s="372" t="str">
        <f aca="false">TEXT(A952,"000")&amp;" "&amp;TEXT(C952,"0000")</f>
        <v>073 0010</v>
      </c>
      <c r="G952" s="373" t="n">
        <f aca="false">E952</f>
        <v>46185</v>
      </c>
    </row>
    <row r="953" customFormat="false" ht="11.25" hidden="false" customHeight="true" outlineLevel="0" collapsed="false">
      <c r="A953" s="0" t="n">
        <v>73</v>
      </c>
      <c r="B953" s="0" t="s">
        <v>225</v>
      </c>
      <c r="C953" s="0" t="n">
        <v>20</v>
      </c>
      <c r="D953" s="0" t="s">
        <v>1616</v>
      </c>
      <c r="E953" s="371" t="n">
        <v>41742</v>
      </c>
      <c r="F953" s="372" t="str">
        <f aca="false">TEXT(A953,"000")&amp;" "&amp;TEXT(C953,"0000")</f>
        <v>073 0020</v>
      </c>
      <c r="G953" s="373" t="n">
        <f aca="false">E953</f>
        <v>41742</v>
      </c>
    </row>
    <row r="954" customFormat="false" ht="11.25" hidden="false" customHeight="true" outlineLevel="0" collapsed="false">
      <c r="A954" s="0" t="n">
        <v>73</v>
      </c>
      <c r="B954" s="0" t="s">
        <v>225</v>
      </c>
      <c r="C954" s="0" t="n">
        <v>400</v>
      </c>
      <c r="D954" s="0" t="s">
        <v>1617</v>
      </c>
      <c r="E954" s="371" t="n">
        <v>43101</v>
      </c>
      <c r="F954" s="372" t="str">
        <f aca="false">TEXT(A954,"000")&amp;" "&amp;TEXT(C954,"0000")</f>
        <v>073 0400</v>
      </c>
      <c r="G954" s="373" t="n">
        <f aca="false">E954</f>
        <v>43101</v>
      </c>
    </row>
    <row r="955" customFormat="false" ht="11.25" hidden="false" customHeight="true" outlineLevel="0" collapsed="false">
      <c r="A955" s="0" t="n">
        <v>74</v>
      </c>
      <c r="B955" s="0" t="s">
        <v>226</v>
      </c>
      <c r="C955" s="0" t="n">
        <v>20</v>
      </c>
      <c r="D955" s="0" t="s">
        <v>1618</v>
      </c>
      <c r="E955" s="371" t="n">
        <v>50480</v>
      </c>
      <c r="F955" s="372" t="str">
        <f aca="false">TEXT(A955,"000")&amp;" "&amp;TEXT(C955,"0000")</f>
        <v>074 0020</v>
      </c>
      <c r="G955" s="373" t="n">
        <f aca="false">E955</f>
        <v>50480</v>
      </c>
    </row>
    <row r="956" customFormat="false" ht="11.25" hidden="false" customHeight="true" outlineLevel="0" collapsed="false">
      <c r="A956" s="0" t="n">
        <v>74</v>
      </c>
      <c r="B956" s="0" t="s">
        <v>226</v>
      </c>
      <c r="C956" s="0" t="n">
        <v>270</v>
      </c>
      <c r="D956" s="0" t="s">
        <v>1619</v>
      </c>
      <c r="E956" s="371" t="n">
        <v>49880</v>
      </c>
      <c r="F956" s="372" t="str">
        <f aca="false">TEXT(A956,"000")&amp;" "&amp;TEXT(C956,"0000")</f>
        <v>074 0270</v>
      </c>
      <c r="G956" s="373" t="n">
        <f aca="false">E956</f>
        <v>49880</v>
      </c>
    </row>
    <row r="957" customFormat="false" ht="11.25" hidden="false" customHeight="true" outlineLevel="0" collapsed="false">
      <c r="A957" s="0" t="n">
        <v>74</v>
      </c>
      <c r="B957" s="0" t="s">
        <v>226</v>
      </c>
      <c r="C957" s="0" t="n">
        <v>280</v>
      </c>
      <c r="D957" s="0" t="s">
        <v>1620</v>
      </c>
      <c r="E957" s="371" t="n">
        <v>47105</v>
      </c>
      <c r="F957" s="372" t="str">
        <f aca="false">TEXT(A957,"000")&amp;" "&amp;TEXT(C957,"0000")</f>
        <v>074 0280</v>
      </c>
      <c r="G957" s="373" t="n">
        <f aca="false">E957</f>
        <v>47105</v>
      </c>
    </row>
    <row r="958" customFormat="false" ht="11.25" hidden="false" customHeight="true" outlineLevel="0" collapsed="false">
      <c r="A958" s="0" t="n">
        <v>74</v>
      </c>
      <c r="B958" s="0" t="s">
        <v>226</v>
      </c>
      <c r="C958" s="0" t="n">
        <v>290</v>
      </c>
      <c r="D958" s="0" t="s">
        <v>1621</v>
      </c>
      <c r="E958" s="371" t="n">
        <v>46331</v>
      </c>
      <c r="F958" s="372" t="str">
        <f aca="false">TEXT(A958,"000")&amp;" "&amp;TEXT(C958,"0000")</f>
        <v>074 0290</v>
      </c>
      <c r="G958" s="373" t="n">
        <f aca="false">E958</f>
        <v>46331</v>
      </c>
    </row>
    <row r="959" customFormat="false" ht="11.25" hidden="false" customHeight="true" outlineLevel="0" collapsed="false">
      <c r="A959" s="0" t="n">
        <v>74</v>
      </c>
      <c r="B959" s="0" t="s">
        <v>226</v>
      </c>
      <c r="C959" s="0" t="n">
        <v>300</v>
      </c>
      <c r="D959" s="0" t="s">
        <v>1622</v>
      </c>
      <c r="E959" s="371" t="n">
        <v>50719</v>
      </c>
      <c r="F959" s="372" t="str">
        <f aca="false">TEXT(A959,"000")&amp;" "&amp;TEXT(C959,"0000")</f>
        <v>074 0300</v>
      </c>
      <c r="G959" s="373" t="n">
        <f aca="false">E959</f>
        <v>50719</v>
      </c>
    </row>
    <row r="960" customFormat="false" ht="11.25" hidden="false" customHeight="true" outlineLevel="0" collapsed="false">
      <c r="A960" s="0" t="n">
        <v>74</v>
      </c>
      <c r="B960" s="0" t="s">
        <v>226</v>
      </c>
      <c r="C960" s="0" t="n">
        <v>310</v>
      </c>
      <c r="D960" s="0" t="s">
        <v>1623</v>
      </c>
      <c r="E960" s="371" t="n">
        <v>49932</v>
      </c>
      <c r="F960" s="372" t="str">
        <f aca="false">TEXT(A960,"000")&amp;" "&amp;TEXT(C960,"0000")</f>
        <v>074 0310</v>
      </c>
      <c r="G960" s="373" t="n">
        <f aca="false">E960</f>
        <v>49932</v>
      </c>
    </row>
    <row r="961" customFormat="false" ht="11.25" hidden="false" customHeight="true" outlineLevel="0" collapsed="false">
      <c r="A961" s="0" t="n">
        <v>74</v>
      </c>
      <c r="B961" s="0" t="s">
        <v>226</v>
      </c>
      <c r="C961" s="0" t="n">
        <v>320</v>
      </c>
      <c r="D961" s="0" t="s">
        <v>1624</v>
      </c>
      <c r="E961" s="371" t="n">
        <v>50685</v>
      </c>
      <c r="F961" s="372" t="str">
        <f aca="false">TEXT(A961,"000")&amp;" "&amp;TEXT(C961,"0000")</f>
        <v>074 0320</v>
      </c>
      <c r="G961" s="373" t="n">
        <f aca="false">E961</f>
        <v>50685</v>
      </c>
    </row>
    <row r="962" customFormat="false" ht="11.25" hidden="false" customHeight="true" outlineLevel="0" collapsed="false">
      <c r="A962" s="0" t="n">
        <v>74</v>
      </c>
      <c r="B962" s="0" t="s">
        <v>226</v>
      </c>
      <c r="C962" s="0" t="n">
        <v>340</v>
      </c>
      <c r="D962" s="0" t="s">
        <v>1625</v>
      </c>
      <c r="E962" s="371" t="n">
        <v>52098</v>
      </c>
      <c r="F962" s="372" t="str">
        <f aca="false">TEXT(A962,"000")&amp;" "&amp;TEXT(C962,"0000")</f>
        <v>074 0340</v>
      </c>
      <c r="G962" s="373" t="n">
        <f aca="false">E962</f>
        <v>52098</v>
      </c>
    </row>
    <row r="963" customFormat="false" ht="11.25" hidden="false" customHeight="true" outlineLevel="0" collapsed="false">
      <c r="A963" s="0" t="n">
        <v>75</v>
      </c>
      <c r="B963" s="0" t="s">
        <v>227</v>
      </c>
      <c r="C963" s="0" t="n">
        <v>1060</v>
      </c>
      <c r="D963" s="0" t="s">
        <v>1626</v>
      </c>
      <c r="E963" s="371" t="n">
        <v>65165.84</v>
      </c>
      <c r="F963" s="372" t="str">
        <f aca="false">TEXT(A963,"000")&amp;" "&amp;TEXT(C963,"0000")</f>
        <v>075 1060</v>
      </c>
      <c r="G963" s="373" t="n">
        <f aca="false">E963</f>
        <v>65165.84</v>
      </c>
    </row>
    <row r="964" customFormat="false" ht="11.25" hidden="false" customHeight="true" outlineLevel="0" collapsed="false">
      <c r="A964" s="0" t="n">
        <v>75</v>
      </c>
      <c r="B964" s="0" t="s">
        <v>227</v>
      </c>
      <c r="C964" s="0" t="n">
        <v>110</v>
      </c>
      <c r="D964" s="0" t="s">
        <v>1627</v>
      </c>
      <c r="E964" s="371" t="n">
        <v>60751.57</v>
      </c>
      <c r="F964" s="372" t="str">
        <f aca="false">TEXT(A964,"000")&amp;" "&amp;TEXT(C964,"0000")</f>
        <v>075 0110</v>
      </c>
      <c r="G964" s="373" t="n">
        <f aca="false">E964</f>
        <v>60751.57</v>
      </c>
    </row>
    <row r="965" customFormat="false" ht="11.25" hidden="false" customHeight="true" outlineLevel="0" collapsed="false">
      <c r="A965" s="0" t="n">
        <v>75</v>
      </c>
      <c r="B965" s="0" t="s">
        <v>227</v>
      </c>
      <c r="C965" s="0" t="n">
        <v>120</v>
      </c>
      <c r="D965" s="0" t="s">
        <v>1628</v>
      </c>
      <c r="E965" s="371" t="n">
        <v>62205.74</v>
      </c>
      <c r="F965" s="372" t="str">
        <f aca="false">TEXT(A965,"000")&amp;" "&amp;TEXT(C965,"0000")</f>
        <v>075 0120</v>
      </c>
      <c r="G965" s="373" t="n">
        <f aca="false">E965</f>
        <v>62205.74</v>
      </c>
    </row>
    <row r="966" customFormat="false" ht="11.25" hidden="false" customHeight="true" outlineLevel="0" collapsed="false">
      <c r="A966" s="0" t="n">
        <v>75</v>
      </c>
      <c r="B966" s="0" t="s">
        <v>227</v>
      </c>
      <c r="C966" s="0" t="n">
        <v>130</v>
      </c>
      <c r="D966" s="0" t="s">
        <v>1629</v>
      </c>
      <c r="E966" s="371" t="n">
        <v>62959.33</v>
      </c>
      <c r="F966" s="372" t="str">
        <f aca="false">TEXT(A966,"000")&amp;" "&amp;TEXT(C966,"0000")</f>
        <v>075 0130</v>
      </c>
      <c r="G966" s="373" t="n">
        <f aca="false">E966</f>
        <v>62959.33</v>
      </c>
    </row>
    <row r="967" customFormat="false" ht="11.25" hidden="false" customHeight="true" outlineLevel="0" collapsed="false">
      <c r="A967" s="0" t="n">
        <v>75</v>
      </c>
      <c r="B967" s="0" t="s">
        <v>227</v>
      </c>
      <c r="C967" s="0" t="n">
        <v>140</v>
      </c>
      <c r="D967" s="0" t="s">
        <v>1630</v>
      </c>
      <c r="E967" s="371" t="n">
        <v>63504.96</v>
      </c>
      <c r="F967" s="372" t="str">
        <f aca="false">TEXT(A967,"000")&amp;" "&amp;TEXT(C967,"0000")</f>
        <v>075 0140</v>
      </c>
      <c r="G967" s="373" t="n">
        <f aca="false">E967</f>
        <v>63504.96</v>
      </c>
    </row>
    <row r="968" customFormat="false" ht="11.25" hidden="false" customHeight="true" outlineLevel="0" collapsed="false">
      <c r="A968" s="0" t="n">
        <v>75</v>
      </c>
      <c r="B968" s="0" t="s">
        <v>227</v>
      </c>
      <c r="C968" s="0" t="n">
        <v>150</v>
      </c>
      <c r="D968" s="0" t="s">
        <v>1631</v>
      </c>
      <c r="E968" s="371" t="n">
        <v>70091.99</v>
      </c>
      <c r="F968" s="372" t="str">
        <f aca="false">TEXT(A968,"000")&amp;" "&amp;TEXT(C968,"0000")</f>
        <v>075 0150</v>
      </c>
      <c r="G968" s="373" t="n">
        <f aca="false">E968</f>
        <v>70091.99</v>
      </c>
    </row>
    <row r="969" customFormat="false" ht="11.25" hidden="false" customHeight="true" outlineLevel="0" collapsed="false">
      <c r="A969" s="0" t="n">
        <v>75</v>
      </c>
      <c r="B969" s="0" t="s">
        <v>227</v>
      </c>
      <c r="C969" s="0" t="n">
        <v>160</v>
      </c>
      <c r="D969" s="0" t="s">
        <v>1632</v>
      </c>
      <c r="E969" s="371" t="n">
        <v>61239.16</v>
      </c>
      <c r="F969" s="372" t="str">
        <f aca="false">TEXT(A969,"000")&amp;" "&amp;TEXT(C969,"0000")</f>
        <v>075 0160</v>
      </c>
      <c r="G969" s="373" t="n">
        <f aca="false">E969</f>
        <v>61239.16</v>
      </c>
    </row>
    <row r="970" customFormat="false" ht="11.25" hidden="false" customHeight="true" outlineLevel="0" collapsed="false">
      <c r="A970" s="0" t="n">
        <v>75</v>
      </c>
      <c r="B970" s="0" t="s">
        <v>227</v>
      </c>
      <c r="C970" s="0" t="n">
        <v>170</v>
      </c>
      <c r="D970" s="0" t="s">
        <v>1633</v>
      </c>
      <c r="E970" s="371" t="n">
        <v>62720.12</v>
      </c>
      <c r="F970" s="372" t="str">
        <f aca="false">TEXT(A970,"000")&amp;" "&amp;TEXT(C970,"0000")</f>
        <v>075 0170</v>
      </c>
      <c r="G970" s="373" t="n">
        <f aca="false">E970</f>
        <v>62720.12</v>
      </c>
    </row>
    <row r="971" customFormat="false" ht="11.25" hidden="false" customHeight="true" outlineLevel="0" collapsed="false">
      <c r="A971" s="0" t="n">
        <v>75</v>
      </c>
      <c r="B971" s="0" t="s">
        <v>227</v>
      </c>
      <c r="C971" s="0" t="n">
        <v>180</v>
      </c>
      <c r="D971" s="0" t="s">
        <v>1634</v>
      </c>
      <c r="E971" s="371" t="n">
        <v>59206.31</v>
      </c>
      <c r="F971" s="372" t="str">
        <f aca="false">TEXT(A971,"000")&amp;" "&amp;TEXT(C971,"0000")</f>
        <v>075 0180</v>
      </c>
      <c r="G971" s="373" t="n">
        <f aca="false">E971</f>
        <v>59206.31</v>
      </c>
    </row>
    <row r="972" customFormat="false" ht="11.25" hidden="false" customHeight="true" outlineLevel="0" collapsed="false">
      <c r="A972" s="0" t="n">
        <v>75</v>
      </c>
      <c r="B972" s="0" t="s">
        <v>227</v>
      </c>
      <c r="C972" s="0" t="n">
        <v>190</v>
      </c>
      <c r="D972" s="0" t="s">
        <v>1635</v>
      </c>
      <c r="E972" s="371" t="n">
        <v>71511.5</v>
      </c>
      <c r="F972" s="372" t="str">
        <f aca="false">TEXT(A972,"000")&amp;" "&amp;TEXT(C972,"0000")</f>
        <v>075 0190</v>
      </c>
      <c r="G972" s="373" t="n">
        <f aca="false">E972</f>
        <v>71511.5</v>
      </c>
    </row>
    <row r="973" customFormat="false" ht="11.25" hidden="false" customHeight="true" outlineLevel="0" collapsed="false">
      <c r="A973" s="0" t="n">
        <v>75</v>
      </c>
      <c r="B973" s="0" t="s">
        <v>227</v>
      </c>
      <c r="C973" s="0" t="n">
        <v>20</v>
      </c>
      <c r="D973" s="0" t="s">
        <v>1636</v>
      </c>
      <c r="E973" s="371" t="n">
        <v>65789.81</v>
      </c>
      <c r="F973" s="372" t="str">
        <f aca="false">TEXT(A973,"000")&amp;" "&amp;TEXT(C973,"0000")</f>
        <v>075 0020</v>
      </c>
      <c r="G973" s="373" t="n">
        <f aca="false">E973</f>
        <v>65789.81</v>
      </c>
    </row>
    <row r="974" customFormat="false" ht="11.25" hidden="false" customHeight="true" outlineLevel="0" collapsed="false">
      <c r="A974" s="0" t="n">
        <v>75</v>
      </c>
      <c r="B974" s="0" t="s">
        <v>227</v>
      </c>
      <c r="C974" s="0" t="n">
        <v>200</v>
      </c>
      <c r="D974" s="0" t="s">
        <v>1637</v>
      </c>
      <c r="E974" s="371" t="n">
        <v>61541.5</v>
      </c>
      <c r="F974" s="372" t="str">
        <f aca="false">TEXT(A974,"000")&amp;" "&amp;TEXT(C974,"0000")</f>
        <v>075 0200</v>
      </c>
      <c r="G974" s="373" t="n">
        <f aca="false">E974</f>
        <v>61541.5</v>
      </c>
    </row>
    <row r="975" customFormat="false" ht="11.25" hidden="false" customHeight="true" outlineLevel="0" collapsed="false">
      <c r="A975" s="0" t="n">
        <v>75</v>
      </c>
      <c r="B975" s="0" t="s">
        <v>227</v>
      </c>
      <c r="C975" s="0" t="n">
        <v>220</v>
      </c>
      <c r="D975" s="0" t="s">
        <v>1638</v>
      </c>
      <c r="E975" s="371" t="n">
        <v>65036.05</v>
      </c>
      <c r="F975" s="372" t="str">
        <f aca="false">TEXT(A975,"000")&amp;" "&amp;TEXT(C975,"0000")</f>
        <v>075 0220</v>
      </c>
      <c r="G975" s="373" t="n">
        <f aca="false">E975</f>
        <v>65036.05</v>
      </c>
    </row>
    <row r="976" customFormat="false" ht="11.25" hidden="false" customHeight="true" outlineLevel="0" collapsed="false">
      <c r="A976" s="0" t="n">
        <v>75</v>
      </c>
      <c r="B976" s="0" t="s">
        <v>227</v>
      </c>
      <c r="C976" s="0" t="n">
        <v>231</v>
      </c>
      <c r="D976" s="0" t="s">
        <v>1639</v>
      </c>
      <c r="E976" s="371" t="n">
        <v>69895.92</v>
      </c>
      <c r="F976" s="372" t="str">
        <f aca="false">TEXT(A976,"000")&amp;" "&amp;TEXT(C976,"0000")</f>
        <v>075 0231</v>
      </c>
      <c r="G976" s="373" t="n">
        <f aca="false">E976</f>
        <v>69895.92</v>
      </c>
    </row>
    <row r="977" customFormat="false" ht="11.25" hidden="false" customHeight="true" outlineLevel="0" collapsed="false">
      <c r="A977" s="0" t="n">
        <v>75</v>
      </c>
      <c r="B977" s="0" t="s">
        <v>227</v>
      </c>
      <c r="C977" s="0" t="n">
        <v>240</v>
      </c>
      <c r="D977" s="0" t="s">
        <v>1640</v>
      </c>
      <c r="E977" s="371" t="n">
        <v>60321.45</v>
      </c>
      <c r="F977" s="372" t="str">
        <f aca="false">TEXT(A977,"000")&amp;" "&amp;TEXT(C977,"0000")</f>
        <v>075 0240</v>
      </c>
      <c r="G977" s="373" t="n">
        <f aca="false">E977</f>
        <v>60321.45</v>
      </c>
    </row>
    <row r="978" customFormat="false" ht="11.25" hidden="false" customHeight="true" outlineLevel="0" collapsed="false">
      <c r="A978" s="0" t="n">
        <v>75</v>
      </c>
      <c r="B978" s="0" t="s">
        <v>227</v>
      </c>
      <c r="C978" s="0" t="n">
        <v>250</v>
      </c>
      <c r="D978" s="0" t="s">
        <v>1641</v>
      </c>
      <c r="E978" s="371" t="n">
        <v>60490.14</v>
      </c>
      <c r="F978" s="372" t="str">
        <f aca="false">TEXT(A978,"000")&amp;" "&amp;TEXT(C978,"0000")</f>
        <v>075 0250</v>
      </c>
      <c r="G978" s="373" t="n">
        <f aca="false">E978</f>
        <v>60490.14</v>
      </c>
    </row>
    <row r="979" customFormat="false" ht="11.25" hidden="false" customHeight="true" outlineLevel="0" collapsed="false">
      <c r="A979" s="0" t="n">
        <v>75</v>
      </c>
      <c r="B979" s="0" t="s">
        <v>227</v>
      </c>
      <c r="C979" s="0" t="n">
        <v>260</v>
      </c>
      <c r="D979" s="0" t="s">
        <v>1642</v>
      </c>
      <c r="E979" s="371" t="n">
        <v>61303.47</v>
      </c>
      <c r="F979" s="372" t="str">
        <f aca="false">TEXT(A979,"000")&amp;" "&amp;TEXT(C979,"0000")</f>
        <v>075 0260</v>
      </c>
      <c r="G979" s="373" t="n">
        <f aca="false">E979</f>
        <v>61303.47</v>
      </c>
    </row>
    <row r="980" customFormat="false" ht="11.25" hidden="false" customHeight="true" outlineLevel="0" collapsed="false">
      <c r="A980" s="0" t="n">
        <v>75</v>
      </c>
      <c r="B980" s="0" t="s">
        <v>227</v>
      </c>
      <c r="C980" s="0" t="n">
        <v>270</v>
      </c>
      <c r="D980" s="0" t="s">
        <v>1643</v>
      </c>
      <c r="E980" s="371" t="n">
        <v>58014.48</v>
      </c>
      <c r="F980" s="372" t="str">
        <f aca="false">TEXT(A980,"000")&amp;" "&amp;TEXT(C980,"0000")</f>
        <v>075 0270</v>
      </c>
      <c r="G980" s="373" t="n">
        <f aca="false">E980</f>
        <v>58014.48</v>
      </c>
    </row>
    <row r="981" customFormat="false" ht="11.25" hidden="false" customHeight="true" outlineLevel="0" collapsed="false">
      <c r="A981" s="0" t="n">
        <v>75</v>
      </c>
      <c r="B981" s="0" t="s">
        <v>227</v>
      </c>
      <c r="C981" s="0" t="n">
        <v>280</v>
      </c>
      <c r="D981" s="0" t="s">
        <v>1644</v>
      </c>
      <c r="E981" s="371" t="n">
        <v>60196.44</v>
      </c>
      <c r="F981" s="372" t="str">
        <f aca="false">TEXT(A981,"000")&amp;" "&amp;TEXT(C981,"0000")</f>
        <v>075 0280</v>
      </c>
      <c r="G981" s="373" t="n">
        <f aca="false">E981</f>
        <v>60196.44</v>
      </c>
    </row>
    <row r="982" customFormat="false" ht="11.25" hidden="false" customHeight="true" outlineLevel="0" collapsed="false">
      <c r="A982" s="0" t="n">
        <v>75</v>
      </c>
      <c r="B982" s="0" t="s">
        <v>227</v>
      </c>
      <c r="C982" s="0" t="n">
        <v>290</v>
      </c>
      <c r="D982" s="0" t="s">
        <v>1645</v>
      </c>
      <c r="E982" s="371" t="n">
        <v>66732.62</v>
      </c>
      <c r="F982" s="372" t="str">
        <f aca="false">TEXT(A982,"000")&amp;" "&amp;TEXT(C982,"0000")</f>
        <v>075 0290</v>
      </c>
      <c r="G982" s="373" t="n">
        <f aca="false">E982</f>
        <v>66732.62</v>
      </c>
    </row>
    <row r="983" customFormat="false" ht="11.25" hidden="false" customHeight="true" outlineLevel="0" collapsed="false">
      <c r="A983" s="0" t="n">
        <v>75</v>
      </c>
      <c r="B983" s="0" t="s">
        <v>227</v>
      </c>
      <c r="C983" s="0" t="n">
        <v>30</v>
      </c>
      <c r="D983" s="0" t="s">
        <v>1646</v>
      </c>
      <c r="E983" s="371" t="n">
        <v>63954.61</v>
      </c>
      <c r="F983" s="372" t="str">
        <f aca="false">TEXT(A983,"000")&amp;" "&amp;TEXT(C983,"0000")</f>
        <v>075 0030</v>
      </c>
      <c r="G983" s="373" t="n">
        <f aca="false">E983</f>
        <v>63954.61</v>
      </c>
    </row>
    <row r="984" customFormat="false" ht="11.25" hidden="false" customHeight="true" outlineLevel="0" collapsed="false">
      <c r="A984" s="0" t="n">
        <v>75</v>
      </c>
      <c r="B984" s="0" t="s">
        <v>227</v>
      </c>
      <c r="C984" s="0" t="n">
        <v>300</v>
      </c>
      <c r="D984" s="0" t="s">
        <v>1425</v>
      </c>
      <c r="E984" s="371" t="n">
        <v>66572.52</v>
      </c>
      <c r="F984" s="372" t="str">
        <f aca="false">TEXT(A984,"000")&amp;" "&amp;TEXT(C984,"0000")</f>
        <v>075 0300</v>
      </c>
      <c r="G984" s="373" t="n">
        <f aca="false">E984</f>
        <v>66572.52</v>
      </c>
    </row>
    <row r="985" customFormat="false" ht="11.25" hidden="false" customHeight="true" outlineLevel="0" collapsed="false">
      <c r="A985" s="0" t="n">
        <v>75</v>
      </c>
      <c r="B985" s="0" t="s">
        <v>227</v>
      </c>
      <c r="C985" s="0" t="n">
        <v>306</v>
      </c>
      <c r="D985" s="0" t="s">
        <v>1647</v>
      </c>
      <c r="E985" s="371" t="n">
        <v>59023.88</v>
      </c>
      <c r="F985" s="372" t="str">
        <f aca="false">TEXT(A985,"000")&amp;" "&amp;TEXT(C985,"0000")</f>
        <v>075 0306</v>
      </c>
      <c r="G985" s="373" t="n">
        <f aca="false">E985</f>
        <v>59023.88</v>
      </c>
    </row>
    <row r="986" customFormat="false" ht="11.25" hidden="false" customHeight="true" outlineLevel="0" collapsed="false">
      <c r="A986" s="0" t="n">
        <v>75</v>
      </c>
      <c r="B986" s="0" t="s">
        <v>227</v>
      </c>
      <c r="C986" s="0" t="n">
        <v>310</v>
      </c>
      <c r="D986" s="0" t="s">
        <v>1648</v>
      </c>
      <c r="E986" s="371" t="n">
        <v>62157.07</v>
      </c>
      <c r="F986" s="372" t="str">
        <f aca="false">TEXT(A986,"000")&amp;" "&amp;TEXT(C986,"0000")</f>
        <v>075 0310</v>
      </c>
      <c r="G986" s="373" t="n">
        <f aca="false">E986</f>
        <v>62157.07</v>
      </c>
    </row>
    <row r="987" customFormat="false" ht="11.25" hidden="false" customHeight="true" outlineLevel="0" collapsed="false">
      <c r="A987" s="0" t="n">
        <v>75</v>
      </c>
      <c r="B987" s="0" t="s">
        <v>227</v>
      </c>
      <c r="C987" s="0" t="n">
        <v>320</v>
      </c>
      <c r="D987" s="0" t="s">
        <v>1649</v>
      </c>
      <c r="E987" s="371" t="n">
        <v>66572.07</v>
      </c>
      <c r="F987" s="372" t="str">
        <f aca="false">TEXT(A987,"000")&amp;" "&amp;TEXT(C987,"0000")</f>
        <v>075 0320</v>
      </c>
      <c r="G987" s="373" t="n">
        <f aca="false">E987</f>
        <v>66572.07</v>
      </c>
    </row>
    <row r="988" customFormat="false" ht="11.25" hidden="false" customHeight="true" outlineLevel="0" collapsed="false">
      <c r="A988" s="0" t="n">
        <v>75</v>
      </c>
      <c r="B988" s="0" t="s">
        <v>227</v>
      </c>
      <c r="C988" s="0" t="n">
        <v>330</v>
      </c>
      <c r="D988" s="0" t="s">
        <v>1650</v>
      </c>
      <c r="E988" s="371" t="n">
        <v>61944.17</v>
      </c>
      <c r="F988" s="372" t="str">
        <f aca="false">TEXT(A988,"000")&amp;" "&amp;TEXT(C988,"0000")</f>
        <v>075 0330</v>
      </c>
      <c r="G988" s="373" t="n">
        <f aca="false">E988</f>
        <v>61944.17</v>
      </c>
    </row>
    <row r="989" customFormat="false" ht="11.25" hidden="false" customHeight="true" outlineLevel="0" collapsed="false">
      <c r="A989" s="0" t="n">
        <v>75</v>
      </c>
      <c r="B989" s="0" t="s">
        <v>227</v>
      </c>
      <c r="C989" s="0" t="n">
        <v>340</v>
      </c>
      <c r="D989" s="0" t="s">
        <v>1651</v>
      </c>
      <c r="E989" s="371" t="n">
        <v>66222.98</v>
      </c>
      <c r="F989" s="372" t="str">
        <f aca="false">TEXT(A989,"000")&amp;" "&amp;TEXT(C989,"0000")</f>
        <v>075 0340</v>
      </c>
      <c r="G989" s="373" t="n">
        <f aca="false">E989</f>
        <v>66222.98</v>
      </c>
    </row>
    <row r="990" customFormat="false" ht="11.25" hidden="false" customHeight="true" outlineLevel="0" collapsed="false">
      <c r="A990" s="0" t="n">
        <v>75</v>
      </c>
      <c r="B990" s="0" t="s">
        <v>227</v>
      </c>
      <c r="C990" s="0" t="n">
        <v>350</v>
      </c>
      <c r="D990" s="0" t="s">
        <v>1652</v>
      </c>
      <c r="E990" s="371" t="n">
        <v>57216.86</v>
      </c>
      <c r="F990" s="372" t="str">
        <f aca="false">TEXT(A990,"000")&amp;" "&amp;TEXT(C990,"0000")</f>
        <v>075 0350</v>
      </c>
      <c r="G990" s="373" t="n">
        <f aca="false">E990</f>
        <v>57216.86</v>
      </c>
    </row>
    <row r="991" customFormat="false" ht="11.25" hidden="false" customHeight="true" outlineLevel="0" collapsed="false">
      <c r="A991" s="0" t="n">
        <v>75</v>
      </c>
      <c r="B991" s="0" t="s">
        <v>227</v>
      </c>
      <c r="C991" s="0" t="n">
        <v>360</v>
      </c>
      <c r="D991" s="0" t="s">
        <v>1653</v>
      </c>
      <c r="E991" s="371" t="n">
        <v>60940.4</v>
      </c>
      <c r="F991" s="372" t="str">
        <f aca="false">TEXT(A991,"000")&amp;" "&amp;TEXT(C991,"0000")</f>
        <v>075 0360</v>
      </c>
      <c r="G991" s="373" t="n">
        <f aca="false">E991</f>
        <v>60940.4</v>
      </c>
    </row>
    <row r="992" customFormat="false" ht="11.25" hidden="false" customHeight="true" outlineLevel="0" collapsed="false">
      <c r="A992" s="0" t="n">
        <v>75</v>
      </c>
      <c r="B992" s="0" t="s">
        <v>227</v>
      </c>
      <c r="C992" s="0" t="n">
        <v>370</v>
      </c>
      <c r="D992" s="0" t="s">
        <v>1654</v>
      </c>
      <c r="E992" s="371" t="n">
        <v>59079.12</v>
      </c>
      <c r="F992" s="372" t="str">
        <f aca="false">TEXT(A992,"000")&amp;" "&amp;TEXT(C992,"0000")</f>
        <v>075 0370</v>
      </c>
      <c r="G992" s="373" t="n">
        <f aca="false">E992</f>
        <v>59079.12</v>
      </c>
    </row>
    <row r="993" customFormat="false" ht="11.25" hidden="false" customHeight="true" outlineLevel="0" collapsed="false">
      <c r="A993" s="0" t="n">
        <v>75</v>
      </c>
      <c r="B993" s="0" t="s">
        <v>227</v>
      </c>
      <c r="C993" s="0" t="n">
        <v>380</v>
      </c>
      <c r="D993" s="0" t="s">
        <v>1655</v>
      </c>
      <c r="E993" s="371" t="n">
        <v>68704.77</v>
      </c>
      <c r="F993" s="372" t="str">
        <f aca="false">TEXT(A993,"000")&amp;" "&amp;TEXT(C993,"0000")</f>
        <v>075 0380</v>
      </c>
      <c r="G993" s="373" t="n">
        <f aca="false">E993</f>
        <v>68704.77</v>
      </c>
    </row>
    <row r="994" customFormat="false" ht="11.25" hidden="false" customHeight="true" outlineLevel="0" collapsed="false">
      <c r="A994" s="0" t="n">
        <v>75</v>
      </c>
      <c r="B994" s="0" t="s">
        <v>227</v>
      </c>
      <c r="C994" s="0" t="n">
        <v>390</v>
      </c>
      <c r="D994" s="0" t="s">
        <v>1656</v>
      </c>
      <c r="E994" s="371" t="n">
        <v>58597.98</v>
      </c>
      <c r="F994" s="372" t="str">
        <f aca="false">TEXT(A994,"000")&amp;" "&amp;TEXT(C994,"0000")</f>
        <v>075 0390</v>
      </c>
      <c r="G994" s="373" t="n">
        <f aca="false">E994</f>
        <v>58597.98</v>
      </c>
    </row>
    <row r="995" customFormat="false" ht="11.25" hidden="false" customHeight="true" outlineLevel="0" collapsed="false">
      <c r="A995" s="0" t="n">
        <v>75</v>
      </c>
      <c r="B995" s="0" t="s">
        <v>227</v>
      </c>
      <c r="C995" s="0" t="n">
        <v>40</v>
      </c>
      <c r="D995" s="0" t="s">
        <v>1657</v>
      </c>
      <c r="E995" s="371" t="n">
        <v>58027.76</v>
      </c>
      <c r="F995" s="372" t="str">
        <f aca="false">TEXT(A995,"000")&amp;" "&amp;TEXT(C995,"0000")</f>
        <v>075 0040</v>
      </c>
      <c r="G995" s="373" t="n">
        <f aca="false">E995</f>
        <v>58027.76</v>
      </c>
    </row>
    <row r="996" customFormat="false" ht="11.25" hidden="false" customHeight="true" outlineLevel="0" collapsed="false">
      <c r="A996" s="0" t="n">
        <v>75</v>
      </c>
      <c r="B996" s="0" t="s">
        <v>227</v>
      </c>
      <c r="C996" s="0" t="n">
        <v>430</v>
      </c>
      <c r="D996" s="0" t="s">
        <v>1658</v>
      </c>
      <c r="E996" s="371" t="n">
        <v>63210.72</v>
      </c>
      <c r="F996" s="372" t="str">
        <f aca="false">TEXT(A996,"000")&amp;" "&amp;TEXT(C996,"0000")</f>
        <v>075 0430</v>
      </c>
      <c r="G996" s="373" t="n">
        <f aca="false">E996</f>
        <v>63210.72</v>
      </c>
    </row>
    <row r="997" customFormat="false" ht="11.25" hidden="false" customHeight="true" outlineLevel="0" collapsed="false">
      <c r="A997" s="0" t="n">
        <v>75</v>
      </c>
      <c r="B997" s="0" t="s">
        <v>227</v>
      </c>
      <c r="C997" s="0" t="n">
        <v>440</v>
      </c>
      <c r="D997" s="0" t="s">
        <v>1659</v>
      </c>
      <c r="E997" s="371" t="n">
        <v>64243.49</v>
      </c>
      <c r="F997" s="372" t="str">
        <f aca="false">TEXT(A997,"000")&amp;" "&amp;TEXT(C997,"0000")</f>
        <v>075 0440</v>
      </c>
      <c r="G997" s="373" t="n">
        <f aca="false">E997</f>
        <v>64243.49</v>
      </c>
    </row>
    <row r="998" customFormat="false" ht="11.25" hidden="false" customHeight="true" outlineLevel="0" collapsed="false">
      <c r="A998" s="0" t="n">
        <v>75</v>
      </c>
      <c r="B998" s="0" t="s">
        <v>227</v>
      </c>
      <c r="C998" s="0" t="n">
        <v>450</v>
      </c>
      <c r="D998" s="0" t="s">
        <v>1660</v>
      </c>
      <c r="E998" s="371" t="n">
        <v>62578.15</v>
      </c>
      <c r="F998" s="372" t="str">
        <f aca="false">TEXT(A998,"000")&amp;" "&amp;TEXT(C998,"0000")</f>
        <v>075 0450</v>
      </c>
      <c r="G998" s="373" t="n">
        <f aca="false">E998</f>
        <v>62578.15</v>
      </c>
    </row>
    <row r="999" customFormat="false" ht="11.25" hidden="false" customHeight="true" outlineLevel="0" collapsed="false">
      <c r="A999" s="0" t="n">
        <v>75</v>
      </c>
      <c r="B999" s="0" t="s">
        <v>227</v>
      </c>
      <c r="C999" s="0" t="n">
        <v>460</v>
      </c>
      <c r="D999" s="0" t="s">
        <v>1661</v>
      </c>
      <c r="E999" s="371" t="n">
        <v>60774.25</v>
      </c>
      <c r="F999" s="372" t="str">
        <f aca="false">TEXT(A999,"000")&amp;" "&amp;TEXT(C999,"0000")</f>
        <v>075 0460</v>
      </c>
      <c r="G999" s="373" t="n">
        <f aca="false">E999</f>
        <v>60774.25</v>
      </c>
    </row>
    <row r="1000" customFormat="false" ht="11.25" hidden="false" customHeight="true" outlineLevel="0" collapsed="false">
      <c r="A1000" s="0" t="n">
        <v>75</v>
      </c>
      <c r="B1000" s="0" t="s">
        <v>227</v>
      </c>
      <c r="C1000" s="0" t="n">
        <v>470</v>
      </c>
      <c r="D1000" s="0" t="s">
        <v>1662</v>
      </c>
      <c r="E1000" s="371" t="n">
        <v>63048.92</v>
      </c>
      <c r="F1000" s="372" t="str">
        <f aca="false">TEXT(A1000,"000")&amp;" "&amp;TEXT(C1000,"0000")</f>
        <v>075 0470</v>
      </c>
      <c r="G1000" s="373" t="n">
        <f aca="false">E1000</f>
        <v>63048.92</v>
      </c>
    </row>
    <row r="1001" customFormat="false" ht="11.25" hidden="false" customHeight="true" outlineLevel="0" collapsed="false">
      <c r="A1001" s="0" t="n">
        <v>75</v>
      </c>
      <c r="B1001" s="0" t="s">
        <v>227</v>
      </c>
      <c r="C1001" s="0" t="n">
        <v>480</v>
      </c>
      <c r="D1001" s="0" t="s">
        <v>1663</v>
      </c>
      <c r="E1001" s="371" t="n">
        <v>65250.49</v>
      </c>
      <c r="F1001" s="372" t="str">
        <f aca="false">TEXT(A1001,"000")&amp;" "&amp;TEXT(C1001,"0000")</f>
        <v>075 0480</v>
      </c>
      <c r="G1001" s="373" t="n">
        <f aca="false">E1001</f>
        <v>65250.49</v>
      </c>
    </row>
    <row r="1002" customFormat="false" ht="11.25" hidden="false" customHeight="true" outlineLevel="0" collapsed="false">
      <c r="A1002" s="0" t="n">
        <v>75</v>
      </c>
      <c r="B1002" s="0" t="s">
        <v>227</v>
      </c>
      <c r="C1002" s="0" t="n">
        <v>490</v>
      </c>
      <c r="D1002" s="0" t="s">
        <v>1664</v>
      </c>
      <c r="E1002" s="371" t="n">
        <v>71782.46</v>
      </c>
      <c r="F1002" s="372" t="str">
        <f aca="false">TEXT(A1002,"000")&amp;" "&amp;TEXT(C1002,"0000")</f>
        <v>075 0490</v>
      </c>
      <c r="G1002" s="373" t="n">
        <f aca="false">E1002</f>
        <v>71782.46</v>
      </c>
    </row>
    <row r="1003" customFormat="false" ht="11.25" hidden="false" customHeight="true" outlineLevel="0" collapsed="false">
      <c r="A1003" s="0" t="n">
        <v>75</v>
      </c>
      <c r="B1003" s="0" t="s">
        <v>227</v>
      </c>
      <c r="C1003" s="0" t="n">
        <v>500</v>
      </c>
      <c r="D1003" s="0" t="s">
        <v>1665</v>
      </c>
      <c r="E1003" s="371" t="n">
        <v>63344.91</v>
      </c>
      <c r="F1003" s="372" t="str">
        <f aca="false">TEXT(A1003,"000")&amp;" "&amp;TEXT(C1003,"0000")</f>
        <v>075 0500</v>
      </c>
      <c r="G1003" s="373" t="n">
        <f aca="false">E1003</f>
        <v>63344.91</v>
      </c>
    </row>
    <row r="1004" customFormat="false" ht="11.25" hidden="false" customHeight="true" outlineLevel="0" collapsed="false">
      <c r="A1004" s="0" t="n">
        <v>75</v>
      </c>
      <c r="B1004" s="0" t="s">
        <v>227</v>
      </c>
      <c r="C1004" s="0" t="n">
        <v>501</v>
      </c>
      <c r="D1004" s="0" t="s">
        <v>1666</v>
      </c>
      <c r="E1004" s="371" t="n">
        <v>69004.92</v>
      </c>
      <c r="F1004" s="372" t="str">
        <f aca="false">TEXT(A1004,"000")&amp;" "&amp;TEXT(C1004,"0000")</f>
        <v>075 0501</v>
      </c>
      <c r="G1004" s="373" t="n">
        <f aca="false">E1004</f>
        <v>69004.92</v>
      </c>
    </row>
    <row r="1005" customFormat="false" ht="11.25" hidden="false" customHeight="true" outlineLevel="0" collapsed="false">
      <c r="A1005" s="0" t="n">
        <v>75</v>
      </c>
      <c r="B1005" s="0" t="s">
        <v>227</v>
      </c>
      <c r="C1005" s="0" t="n">
        <v>5010</v>
      </c>
      <c r="D1005" s="0" t="s">
        <v>1667</v>
      </c>
      <c r="E1005" s="371" t="n">
        <v>64171.27</v>
      </c>
      <c r="F1005" s="372" t="str">
        <f aca="false">TEXT(A1005,"000")&amp;" "&amp;TEXT(C1005,"0000")</f>
        <v>075 5010</v>
      </c>
      <c r="G1005" s="373" t="n">
        <f aca="false">E1005</f>
        <v>64171.27</v>
      </c>
    </row>
    <row r="1006" customFormat="false" ht="11.25" hidden="false" customHeight="true" outlineLevel="0" collapsed="false">
      <c r="A1006" s="0" t="n">
        <v>75</v>
      </c>
      <c r="B1006" s="0" t="s">
        <v>227</v>
      </c>
      <c r="C1006" s="0" t="n">
        <v>510</v>
      </c>
      <c r="D1006" s="0" t="s">
        <v>1668</v>
      </c>
      <c r="E1006" s="371" t="n">
        <v>65393.92</v>
      </c>
      <c r="F1006" s="372" t="str">
        <f aca="false">TEXT(A1006,"000")&amp;" "&amp;TEXT(C1006,"0000")</f>
        <v>075 0510</v>
      </c>
      <c r="G1006" s="373" t="n">
        <f aca="false">E1006</f>
        <v>65393.92</v>
      </c>
    </row>
    <row r="1007" customFormat="false" ht="11.25" hidden="false" customHeight="true" outlineLevel="0" collapsed="false">
      <c r="A1007" s="0" t="n">
        <v>75</v>
      </c>
      <c r="B1007" s="0" t="s">
        <v>227</v>
      </c>
      <c r="C1007" s="0" t="n">
        <v>520</v>
      </c>
      <c r="D1007" s="0" t="s">
        <v>1669</v>
      </c>
      <c r="E1007" s="371" t="n">
        <v>61104.65</v>
      </c>
      <c r="F1007" s="372" t="str">
        <f aca="false">TEXT(A1007,"000")&amp;" "&amp;TEXT(C1007,"0000")</f>
        <v>075 0520</v>
      </c>
      <c r="G1007" s="373" t="n">
        <f aca="false">E1007</f>
        <v>61104.65</v>
      </c>
    </row>
    <row r="1008" customFormat="false" ht="11.25" hidden="false" customHeight="true" outlineLevel="0" collapsed="false">
      <c r="A1008" s="0" t="n">
        <v>75</v>
      </c>
      <c r="B1008" s="0" t="s">
        <v>227</v>
      </c>
      <c r="C1008" s="0" t="n">
        <v>530</v>
      </c>
      <c r="D1008" s="0" t="s">
        <v>1670</v>
      </c>
      <c r="E1008" s="371" t="n">
        <v>66103.86</v>
      </c>
      <c r="F1008" s="372" t="str">
        <f aca="false">TEXT(A1008,"000")&amp;" "&amp;TEXT(C1008,"0000")</f>
        <v>075 0530</v>
      </c>
      <c r="G1008" s="373" t="n">
        <f aca="false">E1008</f>
        <v>66103.86</v>
      </c>
    </row>
    <row r="1009" customFormat="false" ht="11.25" hidden="false" customHeight="true" outlineLevel="0" collapsed="false">
      <c r="A1009" s="0" t="n">
        <v>75</v>
      </c>
      <c r="B1009" s="0" t="s">
        <v>227</v>
      </c>
      <c r="C1009" s="0" t="n">
        <v>540</v>
      </c>
      <c r="D1009" s="0" t="s">
        <v>1671</v>
      </c>
      <c r="E1009" s="371" t="n">
        <v>58429.37</v>
      </c>
      <c r="F1009" s="372" t="str">
        <f aca="false">TEXT(A1009,"000")&amp;" "&amp;TEXT(C1009,"0000")</f>
        <v>075 0540</v>
      </c>
      <c r="G1009" s="373" t="n">
        <f aca="false">E1009</f>
        <v>58429.37</v>
      </c>
    </row>
    <row r="1010" customFormat="false" ht="11.25" hidden="false" customHeight="true" outlineLevel="0" collapsed="false">
      <c r="A1010" s="0" t="n">
        <v>75</v>
      </c>
      <c r="B1010" s="0" t="s">
        <v>227</v>
      </c>
      <c r="C1010" s="0" t="n">
        <v>550</v>
      </c>
      <c r="D1010" s="0" t="s">
        <v>1672</v>
      </c>
      <c r="E1010" s="371" t="n">
        <v>58157.43</v>
      </c>
      <c r="F1010" s="372" t="str">
        <f aca="false">TEXT(A1010,"000")&amp;" "&amp;TEXT(C1010,"0000")</f>
        <v>075 0550</v>
      </c>
      <c r="G1010" s="373" t="n">
        <f aca="false">E1010</f>
        <v>58157.43</v>
      </c>
    </row>
    <row r="1011" customFormat="false" ht="11.25" hidden="false" customHeight="true" outlineLevel="0" collapsed="false">
      <c r="A1011" s="0" t="n">
        <v>75</v>
      </c>
      <c r="B1011" s="0" t="s">
        <v>227</v>
      </c>
      <c r="C1011" s="0" t="n">
        <v>560</v>
      </c>
      <c r="D1011" s="0" t="s">
        <v>1673</v>
      </c>
      <c r="E1011" s="371" t="n">
        <v>67189.23</v>
      </c>
      <c r="F1011" s="372" t="str">
        <f aca="false">TEXT(A1011,"000")&amp;" "&amp;TEXT(C1011,"0000")</f>
        <v>075 0560</v>
      </c>
      <c r="G1011" s="373" t="n">
        <f aca="false">E1011</f>
        <v>67189.23</v>
      </c>
    </row>
    <row r="1012" customFormat="false" ht="11.25" hidden="false" customHeight="true" outlineLevel="0" collapsed="false">
      <c r="A1012" s="0" t="n">
        <v>75</v>
      </c>
      <c r="B1012" s="0" t="s">
        <v>227</v>
      </c>
      <c r="C1012" s="0" t="n">
        <v>570</v>
      </c>
      <c r="D1012" s="0" t="s">
        <v>1674</v>
      </c>
      <c r="E1012" s="371" t="n">
        <v>62632.56</v>
      </c>
      <c r="F1012" s="372" t="str">
        <f aca="false">TEXT(A1012,"000")&amp;" "&amp;TEXT(C1012,"0000")</f>
        <v>075 0570</v>
      </c>
      <c r="G1012" s="373" t="n">
        <f aca="false">E1012</f>
        <v>62632.56</v>
      </c>
    </row>
    <row r="1013" customFormat="false" ht="11.25" hidden="false" customHeight="true" outlineLevel="0" collapsed="false">
      <c r="A1013" s="0" t="n">
        <v>75</v>
      </c>
      <c r="B1013" s="0" t="s">
        <v>227</v>
      </c>
      <c r="C1013" s="0" t="n">
        <v>580</v>
      </c>
      <c r="D1013" s="0" t="s">
        <v>1675</v>
      </c>
      <c r="E1013" s="371" t="n">
        <v>59757.93</v>
      </c>
      <c r="F1013" s="372" t="str">
        <f aca="false">TEXT(A1013,"000")&amp;" "&amp;TEXT(C1013,"0000")</f>
        <v>075 0580</v>
      </c>
      <c r="G1013" s="373" t="n">
        <f aca="false">E1013</f>
        <v>59757.93</v>
      </c>
    </row>
    <row r="1014" customFormat="false" ht="11.25" hidden="false" customHeight="true" outlineLevel="0" collapsed="false">
      <c r="A1014" s="0" t="n">
        <v>75</v>
      </c>
      <c r="B1014" s="0" t="s">
        <v>227</v>
      </c>
      <c r="C1014" s="0" t="n">
        <v>591</v>
      </c>
      <c r="D1014" s="0" t="s">
        <v>1676</v>
      </c>
      <c r="E1014" s="371" t="n">
        <v>66245.45</v>
      </c>
      <c r="F1014" s="372" t="str">
        <f aca="false">TEXT(A1014,"000")&amp;" "&amp;TEXT(C1014,"0000")</f>
        <v>075 0591</v>
      </c>
      <c r="G1014" s="373" t="n">
        <f aca="false">E1014</f>
        <v>66245.45</v>
      </c>
    </row>
    <row r="1015" customFormat="false" ht="11.25" hidden="false" customHeight="true" outlineLevel="0" collapsed="false">
      <c r="A1015" s="0" t="n">
        <v>75</v>
      </c>
      <c r="B1015" s="0" t="s">
        <v>227</v>
      </c>
      <c r="C1015" s="0" t="n">
        <v>60</v>
      </c>
      <c r="D1015" s="0" t="s">
        <v>1677</v>
      </c>
      <c r="E1015" s="371" t="n">
        <v>65800.65</v>
      </c>
      <c r="F1015" s="372" t="str">
        <f aca="false">TEXT(A1015,"000")&amp;" "&amp;TEXT(C1015,"0000")</f>
        <v>075 0060</v>
      </c>
      <c r="G1015" s="373" t="n">
        <f aca="false">E1015</f>
        <v>65800.65</v>
      </c>
    </row>
    <row r="1016" customFormat="false" ht="11.25" hidden="false" customHeight="true" outlineLevel="0" collapsed="false">
      <c r="A1016" s="0" t="n">
        <v>75</v>
      </c>
      <c r="B1016" s="0" t="s">
        <v>227</v>
      </c>
      <c r="C1016" s="0" t="n">
        <v>600</v>
      </c>
      <c r="D1016" s="0" t="s">
        <v>1678</v>
      </c>
      <c r="E1016" s="371" t="n">
        <v>56326.23</v>
      </c>
      <c r="F1016" s="372" t="str">
        <f aca="false">TEXT(A1016,"000")&amp;" "&amp;TEXT(C1016,"0000")</f>
        <v>075 0600</v>
      </c>
      <c r="G1016" s="373" t="n">
        <f aca="false">E1016</f>
        <v>56326.23</v>
      </c>
    </row>
    <row r="1017" customFormat="false" ht="11.25" hidden="false" customHeight="true" outlineLevel="0" collapsed="false">
      <c r="A1017" s="0" t="n">
        <v>75</v>
      </c>
      <c r="B1017" s="0" t="s">
        <v>227</v>
      </c>
      <c r="C1017" s="0" t="n">
        <v>610</v>
      </c>
      <c r="D1017" s="0" t="s">
        <v>1679</v>
      </c>
      <c r="E1017" s="371" t="n">
        <v>62153.82</v>
      </c>
      <c r="F1017" s="372" t="str">
        <f aca="false">TEXT(A1017,"000")&amp;" "&amp;TEXT(C1017,"0000")</f>
        <v>075 0610</v>
      </c>
      <c r="G1017" s="373" t="n">
        <f aca="false">E1017</f>
        <v>62153.82</v>
      </c>
    </row>
    <row r="1018" customFormat="false" ht="11.25" hidden="false" customHeight="true" outlineLevel="0" collapsed="false">
      <c r="A1018" s="0" t="n">
        <v>75</v>
      </c>
      <c r="B1018" s="0" t="s">
        <v>227</v>
      </c>
      <c r="C1018" s="0" t="n">
        <v>620</v>
      </c>
      <c r="D1018" s="0" t="s">
        <v>1680</v>
      </c>
      <c r="E1018" s="371" t="n">
        <v>61696.95</v>
      </c>
      <c r="F1018" s="372" t="str">
        <f aca="false">TEXT(A1018,"000")&amp;" "&amp;TEXT(C1018,"0000")</f>
        <v>075 0620</v>
      </c>
      <c r="G1018" s="373" t="n">
        <f aca="false">E1018</f>
        <v>61696.95</v>
      </c>
    </row>
    <row r="1019" customFormat="false" ht="11.25" hidden="false" customHeight="true" outlineLevel="0" collapsed="false">
      <c r="A1019" s="0" t="n">
        <v>75</v>
      </c>
      <c r="B1019" s="0" t="s">
        <v>227</v>
      </c>
      <c r="C1019" s="0" t="n">
        <v>630</v>
      </c>
      <c r="D1019" s="0" t="s">
        <v>1681</v>
      </c>
      <c r="E1019" s="371" t="n">
        <v>63657.75</v>
      </c>
      <c r="F1019" s="372" t="str">
        <f aca="false">TEXT(A1019,"000")&amp;" "&amp;TEXT(C1019,"0000")</f>
        <v>075 0630</v>
      </c>
      <c r="G1019" s="373" t="n">
        <f aca="false">E1019</f>
        <v>63657.75</v>
      </c>
    </row>
    <row r="1020" customFormat="false" ht="11.25" hidden="false" customHeight="true" outlineLevel="0" collapsed="false">
      <c r="A1020" s="0" t="n">
        <v>75</v>
      </c>
      <c r="B1020" s="0" t="s">
        <v>227</v>
      </c>
      <c r="C1020" s="0" t="n">
        <v>640</v>
      </c>
      <c r="D1020" s="0" t="s">
        <v>1682</v>
      </c>
      <c r="E1020" s="371" t="n">
        <v>64337.37</v>
      </c>
      <c r="F1020" s="372" t="str">
        <f aca="false">TEXT(A1020,"000")&amp;" "&amp;TEXT(C1020,"0000")</f>
        <v>075 0640</v>
      </c>
      <c r="G1020" s="373" t="n">
        <f aca="false">E1020</f>
        <v>64337.37</v>
      </c>
    </row>
    <row r="1021" customFormat="false" ht="11.25" hidden="false" customHeight="true" outlineLevel="0" collapsed="false">
      <c r="A1021" s="0" t="n">
        <v>75</v>
      </c>
      <c r="B1021" s="0" t="s">
        <v>227</v>
      </c>
      <c r="C1021" s="0" t="n">
        <v>660</v>
      </c>
      <c r="D1021" s="0" t="s">
        <v>1683</v>
      </c>
      <c r="E1021" s="371" t="n">
        <v>63994.2</v>
      </c>
      <c r="F1021" s="372" t="str">
        <f aca="false">TEXT(A1021,"000")&amp;" "&amp;TEXT(C1021,"0000")</f>
        <v>075 0660</v>
      </c>
      <c r="G1021" s="373" t="n">
        <f aca="false">E1021</f>
        <v>63994.2</v>
      </c>
    </row>
    <row r="1022" customFormat="false" ht="11.25" hidden="false" customHeight="true" outlineLevel="0" collapsed="false">
      <c r="A1022" s="0" t="n">
        <v>75</v>
      </c>
      <c r="B1022" s="0" t="s">
        <v>227</v>
      </c>
      <c r="C1022" s="0" t="n">
        <v>670</v>
      </c>
      <c r="D1022" s="0" t="s">
        <v>1684</v>
      </c>
      <c r="E1022" s="371" t="n">
        <v>64780.4</v>
      </c>
      <c r="F1022" s="372" t="str">
        <f aca="false">TEXT(A1022,"000")&amp;" "&amp;TEXT(C1022,"0000")</f>
        <v>075 0670</v>
      </c>
      <c r="G1022" s="373" t="n">
        <f aca="false">E1022</f>
        <v>64780.4</v>
      </c>
    </row>
    <row r="1023" customFormat="false" ht="11.25" hidden="false" customHeight="true" outlineLevel="0" collapsed="false">
      <c r="A1023" s="0" t="n">
        <v>75</v>
      </c>
      <c r="B1023" s="0" t="s">
        <v>227</v>
      </c>
      <c r="C1023" s="0" t="n">
        <v>680</v>
      </c>
      <c r="D1023" s="0" t="s">
        <v>1685</v>
      </c>
      <c r="E1023" s="371" t="n">
        <v>66599.11</v>
      </c>
      <c r="F1023" s="372" t="str">
        <f aca="false">TEXT(A1023,"000")&amp;" "&amp;TEXT(C1023,"0000")</f>
        <v>075 0680</v>
      </c>
      <c r="G1023" s="373" t="n">
        <f aca="false">E1023</f>
        <v>66599.11</v>
      </c>
    </row>
    <row r="1024" customFormat="false" ht="11.25" hidden="false" customHeight="true" outlineLevel="0" collapsed="false">
      <c r="A1024" s="0" t="n">
        <v>75</v>
      </c>
      <c r="B1024" s="0" t="s">
        <v>227</v>
      </c>
      <c r="C1024" s="0" t="n">
        <v>690</v>
      </c>
      <c r="D1024" s="0" t="s">
        <v>1686</v>
      </c>
      <c r="E1024" s="371" t="n">
        <v>68053.27</v>
      </c>
      <c r="F1024" s="372" t="str">
        <f aca="false">TEXT(A1024,"000")&amp;" "&amp;TEXT(C1024,"0000")</f>
        <v>075 0690</v>
      </c>
      <c r="G1024" s="373" t="n">
        <f aca="false">E1024</f>
        <v>68053.27</v>
      </c>
    </row>
    <row r="1025" customFormat="false" ht="11.25" hidden="false" customHeight="true" outlineLevel="0" collapsed="false">
      <c r="A1025" s="0" t="n">
        <v>75</v>
      </c>
      <c r="B1025" s="0" t="s">
        <v>227</v>
      </c>
      <c r="C1025" s="0" t="n">
        <v>70</v>
      </c>
      <c r="D1025" s="0" t="s">
        <v>1687</v>
      </c>
      <c r="E1025" s="371" t="n">
        <v>61925.93</v>
      </c>
      <c r="F1025" s="372" t="str">
        <f aca="false">TEXT(A1025,"000")&amp;" "&amp;TEXT(C1025,"0000")</f>
        <v>075 0070</v>
      </c>
      <c r="G1025" s="373" t="n">
        <f aca="false">E1025</f>
        <v>61925.93</v>
      </c>
    </row>
    <row r="1026" customFormat="false" ht="11.25" hidden="false" customHeight="true" outlineLevel="0" collapsed="false">
      <c r="A1026" s="0" t="n">
        <v>75</v>
      </c>
      <c r="B1026" s="0" t="s">
        <v>227</v>
      </c>
      <c r="C1026" s="0" t="n">
        <v>700</v>
      </c>
      <c r="D1026" s="0" t="s">
        <v>1688</v>
      </c>
      <c r="E1026" s="371" t="n">
        <v>60219.93</v>
      </c>
      <c r="F1026" s="372" t="str">
        <f aca="false">TEXT(A1026,"000")&amp;" "&amp;TEXT(C1026,"0000")</f>
        <v>075 0700</v>
      </c>
      <c r="G1026" s="373" t="n">
        <f aca="false">E1026</f>
        <v>60219.93</v>
      </c>
    </row>
    <row r="1027" customFormat="false" ht="11.25" hidden="false" customHeight="true" outlineLevel="0" collapsed="false">
      <c r="A1027" s="0" t="n">
        <v>75</v>
      </c>
      <c r="B1027" s="0" t="s">
        <v>227</v>
      </c>
      <c r="C1027" s="0" t="n">
        <v>710</v>
      </c>
      <c r="D1027" s="0" t="s">
        <v>1689</v>
      </c>
      <c r="E1027" s="371" t="n">
        <v>70866.65</v>
      </c>
      <c r="F1027" s="372" t="str">
        <f aca="false">TEXT(A1027,"000")&amp;" "&amp;TEXT(C1027,"0000")</f>
        <v>075 0710</v>
      </c>
      <c r="G1027" s="373" t="n">
        <f aca="false">E1027</f>
        <v>70866.65</v>
      </c>
    </row>
    <row r="1028" customFormat="false" ht="11.25" hidden="false" customHeight="true" outlineLevel="0" collapsed="false">
      <c r="A1028" s="0" t="n">
        <v>75</v>
      </c>
      <c r="B1028" s="0" t="s">
        <v>227</v>
      </c>
      <c r="C1028" s="0" t="n">
        <v>720</v>
      </c>
      <c r="D1028" s="0" t="s">
        <v>1690</v>
      </c>
      <c r="E1028" s="371" t="n">
        <v>64591.21</v>
      </c>
      <c r="F1028" s="372" t="str">
        <f aca="false">TEXT(A1028,"000")&amp;" "&amp;TEXT(C1028,"0000")</f>
        <v>075 0720</v>
      </c>
      <c r="G1028" s="373" t="n">
        <f aca="false">E1028</f>
        <v>64591.21</v>
      </c>
    </row>
    <row r="1029" customFormat="false" ht="11.25" hidden="false" customHeight="true" outlineLevel="0" collapsed="false">
      <c r="A1029" s="0" t="n">
        <v>75</v>
      </c>
      <c r="B1029" s="0" t="s">
        <v>227</v>
      </c>
      <c r="C1029" s="0" t="n">
        <v>730</v>
      </c>
      <c r="D1029" s="0" t="s">
        <v>1691</v>
      </c>
      <c r="E1029" s="371" t="n">
        <v>64177.64</v>
      </c>
      <c r="F1029" s="372" t="str">
        <f aca="false">TEXT(A1029,"000")&amp;" "&amp;TEXT(C1029,"0000")</f>
        <v>075 0730</v>
      </c>
      <c r="G1029" s="373" t="n">
        <f aca="false">E1029</f>
        <v>64177.64</v>
      </c>
    </row>
    <row r="1030" customFormat="false" ht="11.25" hidden="false" customHeight="true" outlineLevel="0" collapsed="false">
      <c r="A1030" s="0" t="n">
        <v>75</v>
      </c>
      <c r="B1030" s="0" t="s">
        <v>227</v>
      </c>
      <c r="C1030" s="0" t="n">
        <v>740</v>
      </c>
      <c r="D1030" s="0" t="s">
        <v>1692</v>
      </c>
      <c r="E1030" s="371" t="n">
        <v>60697.91</v>
      </c>
      <c r="F1030" s="372" t="str">
        <f aca="false">TEXT(A1030,"000")&amp;" "&amp;TEXT(C1030,"0000")</f>
        <v>075 0740</v>
      </c>
      <c r="G1030" s="373" t="n">
        <f aca="false">E1030</f>
        <v>60697.91</v>
      </c>
    </row>
    <row r="1031" customFormat="false" ht="11.25" hidden="false" customHeight="true" outlineLevel="0" collapsed="false">
      <c r="A1031" s="0" t="n">
        <v>75</v>
      </c>
      <c r="B1031" s="0" t="s">
        <v>227</v>
      </c>
      <c r="C1031" s="0" t="n">
        <v>750</v>
      </c>
      <c r="D1031" s="0" t="s">
        <v>1693</v>
      </c>
      <c r="E1031" s="371" t="n">
        <v>63036.55</v>
      </c>
      <c r="F1031" s="372" t="str">
        <f aca="false">TEXT(A1031,"000")&amp;" "&amp;TEXT(C1031,"0000")</f>
        <v>075 0750</v>
      </c>
      <c r="G1031" s="373" t="n">
        <f aca="false">E1031</f>
        <v>63036.55</v>
      </c>
    </row>
    <row r="1032" customFormat="false" ht="11.25" hidden="false" customHeight="true" outlineLevel="0" collapsed="false">
      <c r="A1032" s="0" t="n">
        <v>75</v>
      </c>
      <c r="B1032" s="0" t="s">
        <v>227</v>
      </c>
      <c r="C1032" s="0" t="n">
        <v>760</v>
      </c>
      <c r="D1032" s="0" t="s">
        <v>1694</v>
      </c>
      <c r="E1032" s="371" t="n">
        <v>62671.64</v>
      </c>
      <c r="F1032" s="372" t="str">
        <f aca="false">TEXT(A1032,"000")&amp;" "&amp;TEXT(C1032,"0000")</f>
        <v>075 0760</v>
      </c>
      <c r="G1032" s="373" t="n">
        <f aca="false">E1032</f>
        <v>62671.64</v>
      </c>
    </row>
    <row r="1033" customFormat="false" ht="11.25" hidden="false" customHeight="true" outlineLevel="0" collapsed="false">
      <c r="A1033" s="0" t="n">
        <v>75</v>
      </c>
      <c r="B1033" s="0" t="s">
        <v>227</v>
      </c>
      <c r="C1033" s="0" t="n">
        <v>770</v>
      </c>
      <c r="D1033" s="0" t="s">
        <v>1695</v>
      </c>
      <c r="E1033" s="371" t="n">
        <v>63151.61</v>
      </c>
      <c r="F1033" s="372" t="str">
        <f aca="false">TEXT(A1033,"000")&amp;" "&amp;TEXT(C1033,"0000")</f>
        <v>075 0770</v>
      </c>
      <c r="G1033" s="373" t="n">
        <f aca="false">E1033</f>
        <v>63151.61</v>
      </c>
    </row>
    <row r="1034" customFormat="false" ht="11.25" hidden="false" customHeight="true" outlineLevel="0" collapsed="false">
      <c r="A1034" s="0" t="n">
        <v>75</v>
      </c>
      <c r="B1034" s="0" t="s">
        <v>227</v>
      </c>
      <c r="C1034" s="0" t="n">
        <v>780</v>
      </c>
      <c r="D1034" s="0" t="s">
        <v>1696</v>
      </c>
      <c r="E1034" s="371" t="n">
        <v>70069.12</v>
      </c>
      <c r="F1034" s="372" t="str">
        <f aca="false">TEXT(A1034,"000")&amp;" "&amp;TEXT(C1034,"0000")</f>
        <v>075 0780</v>
      </c>
      <c r="G1034" s="373" t="n">
        <f aca="false">E1034</f>
        <v>70069.12</v>
      </c>
    </row>
    <row r="1035" customFormat="false" ht="11.25" hidden="false" customHeight="true" outlineLevel="0" collapsed="false">
      <c r="A1035" s="0" t="n">
        <v>75</v>
      </c>
      <c r="B1035" s="0" t="s">
        <v>227</v>
      </c>
      <c r="C1035" s="0" t="n">
        <v>790</v>
      </c>
      <c r="D1035" s="0" t="s">
        <v>1697</v>
      </c>
      <c r="E1035" s="371" t="n">
        <v>59492.09</v>
      </c>
      <c r="F1035" s="372" t="str">
        <f aca="false">TEXT(A1035,"000")&amp;" "&amp;TEXT(C1035,"0000")</f>
        <v>075 0790</v>
      </c>
      <c r="G1035" s="373" t="n">
        <f aca="false">E1035</f>
        <v>59492.09</v>
      </c>
    </row>
    <row r="1036" customFormat="false" ht="11.25" hidden="false" customHeight="true" outlineLevel="0" collapsed="false">
      <c r="A1036" s="0" t="n">
        <v>75</v>
      </c>
      <c r="B1036" s="0" t="s">
        <v>227</v>
      </c>
      <c r="C1036" s="0" t="n">
        <v>80</v>
      </c>
      <c r="D1036" s="0" t="s">
        <v>1698</v>
      </c>
      <c r="E1036" s="371" t="n">
        <v>67746.76</v>
      </c>
      <c r="F1036" s="372" t="str">
        <f aca="false">TEXT(A1036,"000")&amp;" "&amp;TEXT(C1036,"0000")</f>
        <v>075 0080</v>
      </c>
      <c r="G1036" s="373" t="n">
        <f aca="false">E1036</f>
        <v>67746.76</v>
      </c>
    </row>
    <row r="1037" customFormat="false" ht="11.25" hidden="false" customHeight="true" outlineLevel="0" collapsed="false">
      <c r="A1037" s="0" t="n">
        <v>75</v>
      </c>
      <c r="B1037" s="0" t="s">
        <v>227</v>
      </c>
      <c r="C1037" s="0" t="n">
        <v>800</v>
      </c>
      <c r="D1037" s="0" t="s">
        <v>1699</v>
      </c>
      <c r="E1037" s="371" t="n">
        <v>60954.69</v>
      </c>
      <c r="F1037" s="372" t="str">
        <f aca="false">TEXT(A1037,"000")&amp;" "&amp;TEXT(C1037,"0000")</f>
        <v>075 0800</v>
      </c>
      <c r="G1037" s="373" t="n">
        <f aca="false">E1037</f>
        <v>60954.69</v>
      </c>
    </row>
    <row r="1038" customFormat="false" ht="11.25" hidden="false" customHeight="true" outlineLevel="0" collapsed="false">
      <c r="A1038" s="0" t="n">
        <v>75</v>
      </c>
      <c r="B1038" s="0" t="s">
        <v>227</v>
      </c>
      <c r="C1038" s="0" t="n">
        <v>810</v>
      </c>
      <c r="D1038" s="0" t="s">
        <v>1503</v>
      </c>
      <c r="E1038" s="371" t="n">
        <v>68654.34</v>
      </c>
      <c r="F1038" s="372" t="str">
        <f aca="false">TEXT(A1038,"000")&amp;" "&amp;TEXT(C1038,"0000")</f>
        <v>075 0810</v>
      </c>
      <c r="G1038" s="373" t="n">
        <f aca="false">E1038</f>
        <v>68654.34</v>
      </c>
    </row>
    <row r="1039" customFormat="false" ht="11.25" hidden="false" customHeight="true" outlineLevel="0" collapsed="false">
      <c r="A1039" s="0" t="n">
        <v>75</v>
      </c>
      <c r="B1039" s="0" t="s">
        <v>227</v>
      </c>
      <c r="C1039" s="0" t="n">
        <v>820</v>
      </c>
      <c r="D1039" s="0" t="s">
        <v>1700</v>
      </c>
      <c r="E1039" s="371" t="n">
        <v>65813.26</v>
      </c>
      <c r="F1039" s="372" t="str">
        <f aca="false">TEXT(A1039,"000")&amp;" "&amp;TEXT(C1039,"0000")</f>
        <v>075 0820</v>
      </c>
      <c r="G1039" s="373" t="n">
        <f aca="false">E1039</f>
        <v>65813.26</v>
      </c>
    </row>
    <row r="1040" customFormat="false" ht="11.25" hidden="false" customHeight="true" outlineLevel="0" collapsed="false">
      <c r="A1040" s="0" t="n">
        <v>75</v>
      </c>
      <c r="B1040" s="0" t="s">
        <v>227</v>
      </c>
      <c r="C1040" s="0" t="n">
        <v>830</v>
      </c>
      <c r="D1040" s="0" t="s">
        <v>1701</v>
      </c>
      <c r="E1040" s="371" t="n">
        <v>62193.72</v>
      </c>
      <c r="F1040" s="372" t="str">
        <f aca="false">TEXT(A1040,"000")&amp;" "&amp;TEXT(C1040,"0000")</f>
        <v>075 0830</v>
      </c>
      <c r="G1040" s="373" t="n">
        <f aca="false">E1040</f>
        <v>62193.72</v>
      </c>
    </row>
    <row r="1041" customFormat="false" ht="11.25" hidden="false" customHeight="true" outlineLevel="0" collapsed="false">
      <c r="A1041" s="0" t="n">
        <v>75</v>
      </c>
      <c r="B1041" s="0" t="s">
        <v>227</v>
      </c>
      <c r="C1041" s="0" t="n">
        <v>840</v>
      </c>
      <c r="D1041" s="0" t="s">
        <v>1702</v>
      </c>
      <c r="E1041" s="371" t="n">
        <v>65478.21</v>
      </c>
      <c r="F1041" s="372" t="str">
        <f aca="false">TEXT(A1041,"000")&amp;" "&amp;TEXT(C1041,"0000")</f>
        <v>075 0840</v>
      </c>
      <c r="G1041" s="373" t="n">
        <f aca="false">E1041</f>
        <v>65478.21</v>
      </c>
    </row>
    <row r="1042" customFormat="false" ht="11.25" hidden="false" customHeight="true" outlineLevel="0" collapsed="false">
      <c r="A1042" s="0" t="n">
        <v>75</v>
      </c>
      <c r="B1042" s="0" t="s">
        <v>227</v>
      </c>
      <c r="C1042" s="0" t="n">
        <v>850</v>
      </c>
      <c r="D1042" s="0" t="s">
        <v>1703</v>
      </c>
      <c r="E1042" s="371" t="n">
        <v>69276.5</v>
      </c>
      <c r="F1042" s="372" t="str">
        <f aca="false">TEXT(A1042,"000")&amp;" "&amp;TEXT(C1042,"0000")</f>
        <v>075 0850</v>
      </c>
      <c r="G1042" s="373" t="n">
        <f aca="false">E1042</f>
        <v>69276.5</v>
      </c>
    </row>
    <row r="1043" customFormat="false" ht="11.25" hidden="false" customHeight="true" outlineLevel="0" collapsed="false">
      <c r="A1043" s="0" t="n">
        <v>75</v>
      </c>
      <c r="B1043" s="0" t="s">
        <v>227</v>
      </c>
      <c r="C1043" s="0" t="n">
        <v>860</v>
      </c>
      <c r="D1043" s="0" t="s">
        <v>1704</v>
      </c>
      <c r="E1043" s="371" t="n">
        <v>66654.53</v>
      </c>
      <c r="F1043" s="372" t="str">
        <f aca="false">TEXT(A1043,"000")&amp;" "&amp;TEXT(C1043,"0000")</f>
        <v>075 0860</v>
      </c>
      <c r="G1043" s="373" t="n">
        <f aca="false">E1043</f>
        <v>66654.53</v>
      </c>
    </row>
    <row r="1044" customFormat="false" ht="11.25" hidden="false" customHeight="true" outlineLevel="0" collapsed="false">
      <c r="A1044" s="0" t="n">
        <v>75</v>
      </c>
      <c r="B1044" s="0" t="s">
        <v>227</v>
      </c>
      <c r="C1044" s="0" t="n">
        <v>870</v>
      </c>
      <c r="D1044" s="0" t="s">
        <v>1705</v>
      </c>
      <c r="E1044" s="371" t="n">
        <v>66014.67</v>
      </c>
      <c r="F1044" s="372" t="str">
        <f aca="false">TEXT(A1044,"000")&amp;" "&amp;TEXT(C1044,"0000")</f>
        <v>075 0870</v>
      </c>
      <c r="G1044" s="373" t="n">
        <f aca="false">E1044</f>
        <v>66014.67</v>
      </c>
    </row>
    <row r="1045" customFormat="false" ht="11.25" hidden="false" customHeight="true" outlineLevel="0" collapsed="false">
      <c r="A1045" s="0" t="n">
        <v>75</v>
      </c>
      <c r="B1045" s="0" t="s">
        <v>227</v>
      </c>
      <c r="C1045" s="0" t="n">
        <v>880</v>
      </c>
      <c r="D1045" s="0" t="s">
        <v>1706</v>
      </c>
      <c r="E1045" s="371" t="n">
        <v>67760.29</v>
      </c>
      <c r="F1045" s="372" t="str">
        <f aca="false">TEXT(A1045,"000")&amp;" "&amp;TEXT(C1045,"0000")</f>
        <v>075 0880</v>
      </c>
      <c r="G1045" s="373" t="n">
        <f aca="false">E1045</f>
        <v>67760.29</v>
      </c>
    </row>
    <row r="1046" customFormat="false" ht="11.25" hidden="false" customHeight="true" outlineLevel="0" collapsed="false">
      <c r="A1046" s="0" t="n">
        <v>75</v>
      </c>
      <c r="B1046" s="0" t="s">
        <v>227</v>
      </c>
      <c r="C1046" s="0" t="n">
        <v>890</v>
      </c>
      <c r="D1046" s="0" t="s">
        <v>1707</v>
      </c>
      <c r="E1046" s="371" t="n">
        <v>62508.13</v>
      </c>
      <c r="F1046" s="372" t="str">
        <f aca="false">TEXT(A1046,"000")&amp;" "&amp;TEXT(C1046,"0000")</f>
        <v>075 0890</v>
      </c>
      <c r="G1046" s="373" t="n">
        <f aca="false">E1046</f>
        <v>62508.13</v>
      </c>
    </row>
    <row r="1047" customFormat="false" ht="11.25" hidden="false" customHeight="true" outlineLevel="0" collapsed="false">
      <c r="A1047" s="0" t="n">
        <v>75</v>
      </c>
      <c r="B1047" s="0" t="s">
        <v>227</v>
      </c>
      <c r="C1047" s="0" t="n">
        <v>900</v>
      </c>
      <c r="D1047" s="0" t="s">
        <v>1708</v>
      </c>
      <c r="E1047" s="371" t="n">
        <v>68274.59</v>
      </c>
      <c r="F1047" s="372" t="str">
        <f aca="false">TEXT(A1047,"000")&amp;" "&amp;TEXT(C1047,"0000")</f>
        <v>075 0900</v>
      </c>
      <c r="G1047" s="373" t="n">
        <f aca="false">E1047</f>
        <v>68274.59</v>
      </c>
    </row>
    <row r="1048" customFormat="false" ht="11.25" hidden="false" customHeight="true" outlineLevel="0" collapsed="false">
      <c r="A1048" s="0" t="n">
        <v>75</v>
      </c>
      <c r="B1048" s="0" t="s">
        <v>227</v>
      </c>
      <c r="C1048" s="0" t="n">
        <v>920</v>
      </c>
      <c r="D1048" s="0" t="s">
        <v>1709</v>
      </c>
      <c r="E1048" s="371" t="n">
        <v>70666.47</v>
      </c>
      <c r="F1048" s="372" t="str">
        <f aca="false">TEXT(A1048,"000")&amp;" "&amp;TEXT(C1048,"0000")</f>
        <v>075 0920</v>
      </c>
      <c r="G1048" s="373" t="n">
        <f aca="false">E1048</f>
        <v>70666.47</v>
      </c>
    </row>
    <row r="1049" customFormat="false" ht="11.25" hidden="false" customHeight="true" outlineLevel="0" collapsed="false">
      <c r="A1049" s="0" t="n">
        <v>75</v>
      </c>
      <c r="B1049" s="0" t="s">
        <v>227</v>
      </c>
      <c r="C1049" s="0" t="n">
        <v>941</v>
      </c>
      <c r="D1049" s="0" t="s">
        <v>1710</v>
      </c>
      <c r="E1049" s="371" t="n">
        <v>62805.94</v>
      </c>
      <c r="F1049" s="372" t="str">
        <f aca="false">TEXT(A1049,"000")&amp;" "&amp;TEXT(C1049,"0000")</f>
        <v>075 0941</v>
      </c>
      <c r="G1049" s="373" t="n">
        <f aca="false">E1049</f>
        <v>62805.94</v>
      </c>
    </row>
    <row r="1050" customFormat="false" ht="11.25" hidden="false" customHeight="true" outlineLevel="0" collapsed="false">
      <c r="A1050" s="0" t="n">
        <v>75</v>
      </c>
      <c r="B1050" s="0" t="s">
        <v>227</v>
      </c>
      <c r="C1050" s="0" t="n">
        <v>945</v>
      </c>
      <c r="D1050" s="0" t="s">
        <v>1711</v>
      </c>
      <c r="E1050" s="371" t="n">
        <v>67406.55</v>
      </c>
      <c r="F1050" s="372" t="str">
        <f aca="false">TEXT(A1050,"000")&amp;" "&amp;TEXT(C1050,"0000")</f>
        <v>075 0945</v>
      </c>
      <c r="G1050" s="373" t="n">
        <f aca="false">E1050</f>
        <v>67406.55</v>
      </c>
    </row>
    <row r="1051" customFormat="false" ht="11.25" hidden="false" customHeight="true" outlineLevel="0" collapsed="false">
      <c r="A1051" s="0" t="n">
        <v>75</v>
      </c>
      <c r="B1051" s="0" t="s">
        <v>227</v>
      </c>
      <c r="C1051" s="0" t="n">
        <v>950</v>
      </c>
      <c r="D1051" s="0" t="s">
        <v>1712</v>
      </c>
      <c r="E1051" s="371" t="n">
        <v>64936.34</v>
      </c>
      <c r="F1051" s="372" t="str">
        <f aca="false">TEXT(A1051,"000")&amp;" "&amp;TEXT(C1051,"0000")</f>
        <v>075 0950</v>
      </c>
      <c r="G1051" s="373" t="n">
        <f aca="false">E1051</f>
        <v>64936.34</v>
      </c>
    </row>
    <row r="1052" customFormat="false" ht="11.25" hidden="false" customHeight="true" outlineLevel="0" collapsed="false">
      <c r="A1052" s="0" t="n">
        <v>75</v>
      </c>
      <c r="B1052" s="0" t="s">
        <v>227</v>
      </c>
      <c r="C1052" s="0" t="n">
        <v>960</v>
      </c>
      <c r="D1052" s="0" t="s">
        <v>1713</v>
      </c>
      <c r="E1052" s="371" t="n">
        <v>66289.61</v>
      </c>
      <c r="F1052" s="372" t="str">
        <f aca="false">TEXT(A1052,"000")&amp;" "&amp;TEXT(C1052,"0000")</f>
        <v>075 0960</v>
      </c>
      <c r="G1052" s="373" t="n">
        <f aca="false">E1052</f>
        <v>66289.61</v>
      </c>
    </row>
    <row r="1053" customFormat="false" ht="11.25" hidden="false" customHeight="true" outlineLevel="0" collapsed="false">
      <c r="A1053" s="0" t="n">
        <v>75</v>
      </c>
      <c r="B1053" s="0" t="s">
        <v>227</v>
      </c>
      <c r="C1053" s="0" t="n">
        <v>970</v>
      </c>
      <c r="D1053" s="0" t="s">
        <v>1714</v>
      </c>
      <c r="E1053" s="371" t="n">
        <v>60467.72</v>
      </c>
      <c r="F1053" s="372" t="str">
        <f aca="false">TEXT(A1053,"000")&amp;" "&amp;TEXT(C1053,"0000")</f>
        <v>075 0970</v>
      </c>
      <c r="G1053" s="373" t="n">
        <f aca="false">E1053</f>
        <v>60467.72</v>
      </c>
    </row>
    <row r="1054" customFormat="false" ht="11.25" hidden="false" customHeight="true" outlineLevel="0" collapsed="false">
      <c r="A1054" s="0" t="n">
        <v>77</v>
      </c>
      <c r="B1054" s="0" t="s">
        <v>228</v>
      </c>
      <c r="C1054" s="0" t="n">
        <v>10</v>
      </c>
      <c r="D1054" s="0" t="s">
        <v>1715</v>
      </c>
      <c r="E1054" s="371" t="n">
        <v>44814</v>
      </c>
      <c r="F1054" s="372" t="str">
        <f aca="false">TEXT(A1054,"000")&amp;" "&amp;TEXT(C1054,"0000")</f>
        <v>077 0010</v>
      </c>
      <c r="G1054" s="373" t="n">
        <f aca="false">E1054</f>
        <v>44814</v>
      </c>
    </row>
    <row r="1055" customFormat="false" ht="11.25" hidden="false" customHeight="true" outlineLevel="0" collapsed="false">
      <c r="A1055" s="0" t="n">
        <v>77</v>
      </c>
      <c r="B1055" s="0" t="s">
        <v>228</v>
      </c>
      <c r="C1055" s="0" t="n">
        <v>20</v>
      </c>
      <c r="D1055" s="0" t="s">
        <v>1716</v>
      </c>
      <c r="E1055" s="371" t="n">
        <v>45573</v>
      </c>
      <c r="F1055" s="372" t="str">
        <f aca="false">TEXT(A1055,"000")&amp;" "&amp;TEXT(C1055,"0000")</f>
        <v>077 0020</v>
      </c>
      <c r="G1055" s="373" t="n">
        <f aca="false">E1055</f>
        <v>45573</v>
      </c>
    </row>
    <row r="1056" customFormat="false" ht="11.25" hidden="false" customHeight="true" outlineLevel="0" collapsed="false">
      <c r="A1056" s="0" t="n">
        <v>77</v>
      </c>
      <c r="B1056" s="0" t="s">
        <v>228</v>
      </c>
      <c r="C1056" s="0" t="n">
        <v>230</v>
      </c>
      <c r="D1056" s="0" t="s">
        <v>1717</v>
      </c>
      <c r="E1056" s="371" t="n">
        <v>45263</v>
      </c>
      <c r="F1056" s="372" t="str">
        <f aca="false">TEXT(A1056,"000")&amp;" "&amp;TEXT(C1056,"0000")</f>
        <v>077 0230</v>
      </c>
      <c r="G1056" s="373" t="n">
        <f aca="false">E1056</f>
        <v>45263</v>
      </c>
    </row>
    <row r="1057" customFormat="false" ht="11.25" hidden="false" customHeight="true" outlineLevel="0" collapsed="false">
      <c r="A1057" s="0" t="n">
        <v>77</v>
      </c>
      <c r="B1057" s="0" t="s">
        <v>228</v>
      </c>
      <c r="C1057" s="0" t="n">
        <v>430</v>
      </c>
      <c r="D1057" s="0" t="s">
        <v>1718</v>
      </c>
      <c r="E1057" s="371" t="n">
        <v>47675</v>
      </c>
      <c r="F1057" s="372" t="str">
        <f aca="false">TEXT(A1057,"000")&amp;" "&amp;TEXT(C1057,"0000")</f>
        <v>077 0430</v>
      </c>
      <c r="G1057" s="373" t="n">
        <f aca="false">E1057</f>
        <v>47675</v>
      </c>
    </row>
    <row r="1058" customFormat="false" ht="11.25" hidden="false" customHeight="true" outlineLevel="0" collapsed="false">
      <c r="A1058" s="0" t="n">
        <v>77</v>
      </c>
      <c r="B1058" s="0" t="s">
        <v>228</v>
      </c>
      <c r="C1058" s="0" t="n">
        <v>460</v>
      </c>
      <c r="D1058" s="0" t="s">
        <v>1719</v>
      </c>
      <c r="E1058" s="371" t="n">
        <v>42235</v>
      </c>
      <c r="F1058" s="372" t="str">
        <f aca="false">TEXT(A1058,"000")&amp;" "&amp;TEXT(C1058,"0000")</f>
        <v>077 0460</v>
      </c>
      <c r="G1058" s="373" t="n">
        <f aca="false">E1058</f>
        <v>42235</v>
      </c>
    </row>
    <row r="1059" customFormat="false" ht="11.25" hidden="false" customHeight="true" outlineLevel="0" collapsed="false">
      <c r="A1059" s="0" t="n">
        <v>77</v>
      </c>
      <c r="B1059" s="0" t="s">
        <v>228</v>
      </c>
      <c r="C1059" s="0" t="n">
        <v>500</v>
      </c>
      <c r="D1059" s="0" t="s">
        <v>1720</v>
      </c>
      <c r="E1059" s="371" t="n">
        <v>44521</v>
      </c>
      <c r="F1059" s="372" t="str">
        <f aca="false">TEXT(A1059,"000")&amp;" "&amp;TEXT(C1059,"0000")</f>
        <v>077 0500</v>
      </c>
      <c r="G1059" s="373" t="n">
        <f aca="false">E1059</f>
        <v>44521</v>
      </c>
    </row>
    <row r="1060" customFormat="false" ht="11.25" hidden="false" customHeight="true" outlineLevel="0" collapsed="false">
      <c r="A1060" s="0" t="n">
        <v>77</v>
      </c>
      <c r="B1060" s="0" t="s">
        <v>228</v>
      </c>
      <c r="C1060" s="0" t="n">
        <v>530</v>
      </c>
      <c r="D1060" s="0" t="s">
        <v>1721</v>
      </c>
      <c r="E1060" s="371" t="n">
        <v>43254</v>
      </c>
      <c r="F1060" s="372" t="str">
        <f aca="false">TEXT(A1060,"000")&amp;" "&amp;TEXT(C1060,"0000")</f>
        <v>077 0530</v>
      </c>
      <c r="G1060" s="373" t="n">
        <f aca="false">E1060</f>
        <v>43254</v>
      </c>
    </row>
    <row r="1061" customFormat="false" ht="11.25" hidden="false" customHeight="true" outlineLevel="0" collapsed="false">
      <c r="A1061" s="0" t="n">
        <v>77</v>
      </c>
      <c r="B1061" s="0" t="s">
        <v>228</v>
      </c>
      <c r="C1061" s="0" t="n">
        <v>540</v>
      </c>
      <c r="D1061" s="0" t="s">
        <v>1722</v>
      </c>
      <c r="E1061" s="371" t="n">
        <v>49138</v>
      </c>
      <c r="F1061" s="372" t="str">
        <f aca="false">TEXT(A1061,"000")&amp;" "&amp;TEXT(C1061,"0000")</f>
        <v>077 0540</v>
      </c>
      <c r="G1061" s="373" t="n">
        <f aca="false">E1061</f>
        <v>49138</v>
      </c>
    </row>
    <row r="1062" customFormat="false" ht="11.25" hidden="false" customHeight="true" outlineLevel="0" collapsed="false">
      <c r="A1062" s="0" t="n">
        <v>78</v>
      </c>
      <c r="B1062" s="0" t="s">
        <v>229</v>
      </c>
      <c r="C1062" s="0" t="n">
        <v>230</v>
      </c>
      <c r="D1062" s="0" t="s">
        <v>1723</v>
      </c>
      <c r="E1062" s="371" t="n">
        <v>56601</v>
      </c>
      <c r="F1062" s="372" t="str">
        <f aca="false">TEXT(A1062,"000")&amp;" "&amp;TEXT(C1062,"0000")</f>
        <v>078 0230</v>
      </c>
      <c r="G1062" s="373" t="n">
        <f aca="false">E1062</f>
        <v>56601</v>
      </c>
    </row>
    <row r="1063" customFormat="false" ht="11.25" hidden="false" customHeight="true" outlineLevel="0" collapsed="false">
      <c r="A1063" s="0" t="n">
        <v>78</v>
      </c>
      <c r="B1063" s="0" t="s">
        <v>229</v>
      </c>
      <c r="C1063" s="0" t="n">
        <v>240</v>
      </c>
      <c r="D1063" s="0" t="s">
        <v>1724</v>
      </c>
      <c r="E1063" s="371" t="n">
        <v>50432</v>
      </c>
      <c r="F1063" s="372" t="str">
        <f aca="false">TEXT(A1063,"000")&amp;" "&amp;TEXT(C1063,"0000")</f>
        <v>078 0240</v>
      </c>
      <c r="G1063" s="373" t="n">
        <f aca="false">E1063</f>
        <v>50432</v>
      </c>
    </row>
    <row r="1064" customFormat="false" ht="11.25" hidden="false" customHeight="true" outlineLevel="0" collapsed="false">
      <c r="A1064" s="0" t="n">
        <v>79</v>
      </c>
      <c r="B1064" s="0" t="s">
        <v>230</v>
      </c>
      <c r="C1064" s="0" t="n">
        <v>20</v>
      </c>
      <c r="D1064" s="0" t="s">
        <v>1725</v>
      </c>
      <c r="E1064" s="371" t="n">
        <v>45572</v>
      </c>
      <c r="F1064" s="372" t="str">
        <f aca="false">TEXT(A1064,"000")&amp;" "&amp;TEXT(C1064,"0000")</f>
        <v>079 0020</v>
      </c>
      <c r="G1064" s="373" t="n">
        <f aca="false">E1064</f>
        <v>45572</v>
      </c>
    </row>
    <row r="1065" customFormat="false" ht="11.25" hidden="false" customHeight="true" outlineLevel="0" collapsed="false">
      <c r="A1065" s="0" t="n">
        <v>79</v>
      </c>
      <c r="B1065" s="0" t="s">
        <v>230</v>
      </c>
      <c r="C1065" s="0" t="n">
        <v>210</v>
      </c>
      <c r="D1065" s="0" t="s">
        <v>1726</v>
      </c>
      <c r="E1065" s="371" t="n">
        <v>50546</v>
      </c>
      <c r="F1065" s="372" t="str">
        <f aca="false">TEXT(A1065,"000")&amp;" "&amp;TEXT(C1065,"0000")</f>
        <v>079 0210</v>
      </c>
      <c r="G1065" s="373" t="n">
        <f aca="false">E1065</f>
        <v>50546</v>
      </c>
    </row>
    <row r="1066" customFormat="false" ht="11.25" hidden="false" customHeight="true" outlineLevel="0" collapsed="false">
      <c r="A1066" s="0" t="n">
        <v>80</v>
      </c>
      <c r="B1066" s="0" t="s">
        <v>231</v>
      </c>
      <c r="C1066" s="0" t="n">
        <v>10</v>
      </c>
      <c r="D1066" s="0" t="s">
        <v>1727</v>
      </c>
      <c r="E1066" s="371" t="n">
        <v>50873.75</v>
      </c>
      <c r="F1066" s="372" t="str">
        <f aca="false">TEXT(A1066,"000")&amp;" "&amp;TEXT(C1066,"0000")</f>
        <v>080 0010</v>
      </c>
      <c r="G1066" s="373" t="n">
        <f aca="false">E1066</f>
        <v>50873.75</v>
      </c>
    </row>
    <row r="1067" customFormat="false" ht="11.25" hidden="false" customHeight="true" outlineLevel="0" collapsed="false">
      <c r="A1067" s="0" t="n">
        <v>80</v>
      </c>
      <c r="B1067" s="0" t="s">
        <v>231</v>
      </c>
      <c r="C1067" s="0" t="n">
        <v>180</v>
      </c>
      <c r="D1067" s="0" t="s">
        <v>1728</v>
      </c>
      <c r="E1067" s="371" t="n">
        <v>48690.65</v>
      </c>
      <c r="F1067" s="372" t="str">
        <f aca="false">TEXT(A1067,"000")&amp;" "&amp;TEXT(C1067,"0000")</f>
        <v>080 0180</v>
      </c>
      <c r="G1067" s="373" t="n">
        <f aca="false">E1067</f>
        <v>48690.65</v>
      </c>
    </row>
    <row r="1068" customFormat="false" ht="11.25" hidden="false" customHeight="true" outlineLevel="0" collapsed="false">
      <c r="A1068" s="0" t="n">
        <v>80</v>
      </c>
      <c r="B1068" s="0" t="s">
        <v>231</v>
      </c>
      <c r="C1068" s="0" t="n">
        <v>232</v>
      </c>
      <c r="D1068" s="0" t="s">
        <v>1729</v>
      </c>
      <c r="E1068" s="371" t="n">
        <v>48584.21</v>
      </c>
      <c r="F1068" s="372" t="str">
        <f aca="false">TEXT(A1068,"000")&amp;" "&amp;TEXT(C1068,"0000")</f>
        <v>080 0232</v>
      </c>
      <c r="G1068" s="373" t="n">
        <f aca="false">E1068</f>
        <v>48584.21</v>
      </c>
    </row>
    <row r="1069" customFormat="false" ht="11.25" hidden="false" customHeight="true" outlineLevel="0" collapsed="false">
      <c r="A1069" s="0" t="n">
        <v>80</v>
      </c>
      <c r="B1069" s="0" t="s">
        <v>231</v>
      </c>
      <c r="C1069" s="0" t="n">
        <v>290</v>
      </c>
      <c r="D1069" s="0" t="s">
        <v>1730</v>
      </c>
      <c r="E1069" s="371" t="n">
        <v>48407.53</v>
      </c>
      <c r="F1069" s="372" t="str">
        <f aca="false">TEXT(A1069,"000")&amp;" "&amp;TEXT(C1069,"0000")</f>
        <v>080 0290</v>
      </c>
      <c r="G1069" s="373" t="n">
        <f aca="false">E1069</f>
        <v>48407.53</v>
      </c>
    </row>
    <row r="1070" customFormat="false" ht="11.25" hidden="false" customHeight="true" outlineLevel="0" collapsed="false">
      <c r="A1070" s="0" t="n">
        <v>80</v>
      </c>
      <c r="B1070" s="0" t="s">
        <v>231</v>
      </c>
      <c r="C1070" s="0" t="n">
        <v>330</v>
      </c>
      <c r="D1070" s="0" t="s">
        <v>1731</v>
      </c>
      <c r="E1070" s="371" t="n">
        <v>49149.01</v>
      </c>
      <c r="F1070" s="372" t="str">
        <f aca="false">TEXT(A1070,"000")&amp;" "&amp;TEXT(C1070,"0000")</f>
        <v>080 0330</v>
      </c>
      <c r="G1070" s="373" t="n">
        <f aca="false">E1070</f>
        <v>49149.01</v>
      </c>
    </row>
    <row r="1071" customFormat="false" ht="11.25" hidden="false" customHeight="true" outlineLevel="0" collapsed="false">
      <c r="A1071" s="0" t="n">
        <v>80</v>
      </c>
      <c r="B1071" s="0" t="s">
        <v>231</v>
      </c>
      <c r="C1071" s="0" t="n">
        <v>40</v>
      </c>
      <c r="D1071" s="0" t="s">
        <v>1732</v>
      </c>
      <c r="E1071" s="371" t="n">
        <v>47275.13</v>
      </c>
      <c r="F1071" s="372" t="str">
        <f aca="false">TEXT(A1071,"000")&amp;" "&amp;TEXT(C1071,"0000")</f>
        <v>080 0040</v>
      </c>
      <c r="G1071" s="373" t="n">
        <f aca="false">E1071</f>
        <v>47275.13</v>
      </c>
    </row>
    <row r="1072" customFormat="false" ht="11.25" hidden="false" customHeight="true" outlineLevel="0" collapsed="false">
      <c r="A1072" s="0" t="n">
        <v>80</v>
      </c>
      <c r="B1072" s="0" t="s">
        <v>231</v>
      </c>
      <c r="C1072" s="0" t="n">
        <v>420</v>
      </c>
      <c r="D1072" s="0" t="s">
        <v>1733</v>
      </c>
      <c r="E1072" s="371" t="n">
        <v>49783.63</v>
      </c>
      <c r="F1072" s="372" t="str">
        <f aca="false">TEXT(A1072,"000")&amp;" "&amp;TEXT(C1072,"0000")</f>
        <v>080 0420</v>
      </c>
      <c r="G1072" s="373" t="n">
        <f aca="false">E1072</f>
        <v>49783.63</v>
      </c>
    </row>
    <row r="1073" customFormat="false" ht="11.25" hidden="false" customHeight="true" outlineLevel="0" collapsed="false">
      <c r="A1073" s="0" t="n">
        <v>80</v>
      </c>
      <c r="B1073" s="0" t="s">
        <v>231</v>
      </c>
      <c r="C1073" s="0" t="n">
        <v>470</v>
      </c>
      <c r="D1073" s="0" t="s">
        <v>1734</v>
      </c>
      <c r="E1073" s="371" t="n">
        <v>49070.24</v>
      </c>
      <c r="F1073" s="372" t="str">
        <f aca="false">TEXT(A1073,"000")&amp;" "&amp;TEXT(C1073,"0000")</f>
        <v>080 0470</v>
      </c>
      <c r="G1073" s="373" t="n">
        <f aca="false">E1073</f>
        <v>49070.24</v>
      </c>
    </row>
    <row r="1074" customFormat="false" ht="11.25" hidden="false" customHeight="true" outlineLevel="0" collapsed="false">
      <c r="A1074" s="0" t="n">
        <v>80</v>
      </c>
      <c r="B1074" s="0" t="s">
        <v>231</v>
      </c>
      <c r="C1074" s="0" t="n">
        <v>480</v>
      </c>
      <c r="D1074" s="0" t="s">
        <v>1735</v>
      </c>
      <c r="E1074" s="371" t="n">
        <v>49167.24</v>
      </c>
      <c r="F1074" s="372" t="str">
        <f aca="false">TEXT(A1074,"000")&amp;" "&amp;TEXT(C1074,"0000")</f>
        <v>080 0480</v>
      </c>
      <c r="G1074" s="373" t="n">
        <f aca="false">E1074</f>
        <v>49167.24</v>
      </c>
    </row>
    <row r="1075" customFormat="false" ht="11.25" hidden="false" customHeight="true" outlineLevel="0" collapsed="false">
      <c r="A1075" s="0" t="n">
        <v>80</v>
      </c>
      <c r="B1075" s="0" t="s">
        <v>231</v>
      </c>
      <c r="C1075" s="0" t="n">
        <v>490</v>
      </c>
      <c r="D1075" s="0" t="s">
        <v>1736</v>
      </c>
      <c r="E1075" s="371" t="n">
        <v>48350</v>
      </c>
      <c r="F1075" s="372" t="str">
        <f aca="false">TEXT(A1075,"000")&amp;" "&amp;TEXT(C1075,"0000")</f>
        <v>080 0490</v>
      </c>
      <c r="G1075" s="373" t="n">
        <f aca="false">E1075</f>
        <v>48350</v>
      </c>
    </row>
    <row r="1076" customFormat="false" ht="11.25" hidden="false" customHeight="true" outlineLevel="0" collapsed="false">
      <c r="A1076" s="0" t="n">
        <v>80</v>
      </c>
      <c r="B1076" s="0" t="s">
        <v>231</v>
      </c>
      <c r="C1076" s="0" t="n">
        <v>50</v>
      </c>
      <c r="D1076" s="0" t="s">
        <v>1737</v>
      </c>
      <c r="E1076" s="371" t="n">
        <v>50479.58</v>
      </c>
      <c r="F1076" s="372" t="str">
        <f aca="false">TEXT(A1076,"000")&amp;" "&amp;TEXT(C1076,"0000")</f>
        <v>080 0050</v>
      </c>
      <c r="G1076" s="373" t="n">
        <f aca="false">E1076</f>
        <v>50479.58</v>
      </c>
    </row>
    <row r="1077" customFormat="false" ht="11.25" hidden="false" customHeight="true" outlineLevel="0" collapsed="false">
      <c r="A1077" s="0" t="n">
        <v>80</v>
      </c>
      <c r="B1077" s="0" t="s">
        <v>231</v>
      </c>
      <c r="C1077" s="0" t="n">
        <v>500</v>
      </c>
      <c r="D1077" s="0" t="s">
        <v>1503</v>
      </c>
      <c r="E1077" s="371" t="n">
        <v>52141.17</v>
      </c>
      <c r="F1077" s="372" t="str">
        <f aca="false">TEXT(A1077,"000")&amp;" "&amp;TEXT(C1077,"0000")</f>
        <v>080 0500</v>
      </c>
      <c r="G1077" s="373" t="n">
        <f aca="false">E1077</f>
        <v>52141.17</v>
      </c>
    </row>
    <row r="1078" customFormat="false" ht="11.25" hidden="false" customHeight="true" outlineLevel="0" collapsed="false">
      <c r="A1078" s="0" t="n">
        <v>80</v>
      </c>
      <c r="B1078" s="0" t="s">
        <v>231</v>
      </c>
      <c r="C1078" s="0" t="n">
        <v>520</v>
      </c>
      <c r="D1078" s="0" t="s">
        <v>1738</v>
      </c>
      <c r="E1078" s="371" t="n">
        <v>49356.85</v>
      </c>
      <c r="F1078" s="372" t="str">
        <f aca="false">TEXT(A1078,"000")&amp;" "&amp;TEXT(C1078,"0000")</f>
        <v>080 0520</v>
      </c>
      <c r="G1078" s="373" t="n">
        <f aca="false">E1078</f>
        <v>49356.85</v>
      </c>
    </row>
    <row r="1079" customFormat="false" ht="11.25" hidden="false" customHeight="true" outlineLevel="0" collapsed="false">
      <c r="A1079" s="0" t="n">
        <v>80</v>
      </c>
      <c r="B1079" s="0" t="s">
        <v>231</v>
      </c>
      <c r="C1079" s="0" t="n">
        <v>530</v>
      </c>
      <c r="D1079" s="0" t="s">
        <v>1739</v>
      </c>
      <c r="E1079" s="371" t="n">
        <v>47468.04</v>
      </c>
      <c r="F1079" s="372" t="str">
        <f aca="false">TEXT(A1079,"000")&amp;" "&amp;TEXT(C1079,"0000")</f>
        <v>080 0530</v>
      </c>
      <c r="G1079" s="373" t="n">
        <f aca="false">E1079</f>
        <v>47468.04</v>
      </c>
    </row>
    <row r="1080" customFormat="false" ht="11.25" hidden="false" customHeight="true" outlineLevel="0" collapsed="false">
      <c r="A1080" s="0" t="n">
        <v>80</v>
      </c>
      <c r="B1080" s="0" t="s">
        <v>231</v>
      </c>
      <c r="C1080" s="0" t="n">
        <v>540</v>
      </c>
      <c r="D1080" s="0" t="s">
        <v>1740</v>
      </c>
      <c r="E1080" s="371" t="n">
        <v>47726.43</v>
      </c>
      <c r="F1080" s="372" t="str">
        <f aca="false">TEXT(A1080,"000")&amp;" "&amp;TEXT(C1080,"0000")</f>
        <v>080 0540</v>
      </c>
      <c r="G1080" s="373" t="n">
        <f aca="false">E1080</f>
        <v>47726.43</v>
      </c>
    </row>
    <row r="1081" customFormat="false" ht="11.25" hidden="false" customHeight="true" outlineLevel="0" collapsed="false">
      <c r="A1081" s="0" t="n">
        <v>80</v>
      </c>
      <c r="B1081" s="0" t="s">
        <v>231</v>
      </c>
      <c r="C1081" s="0" t="n">
        <v>560</v>
      </c>
      <c r="D1081" s="0" t="s">
        <v>1741</v>
      </c>
      <c r="E1081" s="371" t="n">
        <v>53389.18</v>
      </c>
      <c r="F1081" s="372" t="str">
        <f aca="false">TEXT(A1081,"000")&amp;" "&amp;TEXT(C1081,"0000")</f>
        <v>080 0560</v>
      </c>
      <c r="G1081" s="373" t="n">
        <f aca="false">E1081</f>
        <v>53389.18</v>
      </c>
    </row>
    <row r="1082" customFormat="false" ht="11.25" hidden="false" customHeight="true" outlineLevel="0" collapsed="false">
      <c r="A1082" s="0" t="n">
        <v>80</v>
      </c>
      <c r="B1082" s="0" t="s">
        <v>231</v>
      </c>
      <c r="C1082" s="0" t="n">
        <v>60</v>
      </c>
      <c r="D1082" s="0" t="s">
        <v>1742</v>
      </c>
      <c r="E1082" s="371" t="n">
        <v>46818.88</v>
      </c>
      <c r="F1082" s="372" t="str">
        <f aca="false">TEXT(A1082,"000")&amp;" "&amp;TEXT(C1082,"0000")</f>
        <v>080 0060</v>
      </c>
      <c r="G1082" s="373" t="n">
        <f aca="false">E1082</f>
        <v>46818.88</v>
      </c>
    </row>
    <row r="1083" customFormat="false" ht="11.25" hidden="false" customHeight="true" outlineLevel="0" collapsed="false">
      <c r="A1083" s="0" t="n">
        <v>80</v>
      </c>
      <c r="B1083" s="0" t="s">
        <v>231</v>
      </c>
      <c r="C1083" s="0" t="n">
        <v>600</v>
      </c>
      <c r="D1083" s="0" t="s">
        <v>1743</v>
      </c>
      <c r="E1083" s="371" t="n">
        <v>49765.99</v>
      </c>
      <c r="F1083" s="372" t="str">
        <f aca="false">TEXT(A1083,"000")&amp;" "&amp;TEXT(C1083,"0000")</f>
        <v>080 0600</v>
      </c>
      <c r="G1083" s="373" t="n">
        <f aca="false">E1083</f>
        <v>49765.99</v>
      </c>
    </row>
    <row r="1084" customFormat="false" ht="11.25" hidden="false" customHeight="true" outlineLevel="0" collapsed="false">
      <c r="A1084" s="0" t="n">
        <v>80</v>
      </c>
      <c r="B1084" s="0" t="s">
        <v>231</v>
      </c>
      <c r="C1084" s="0" t="n">
        <v>610</v>
      </c>
      <c r="D1084" s="0" t="s">
        <v>1744</v>
      </c>
      <c r="E1084" s="371" t="n">
        <v>48203.48</v>
      </c>
      <c r="F1084" s="372" t="str">
        <f aca="false">TEXT(A1084,"000")&amp;" "&amp;TEXT(C1084,"0000")</f>
        <v>080 0610</v>
      </c>
      <c r="G1084" s="373" t="n">
        <f aca="false">E1084</f>
        <v>48203.48</v>
      </c>
    </row>
    <row r="1085" customFormat="false" ht="11.25" hidden="false" customHeight="true" outlineLevel="0" collapsed="false">
      <c r="A1085" s="0" t="n">
        <v>80</v>
      </c>
      <c r="B1085" s="0" t="s">
        <v>231</v>
      </c>
      <c r="C1085" s="0" t="n">
        <v>620</v>
      </c>
      <c r="D1085" s="0" t="s">
        <v>1745</v>
      </c>
      <c r="E1085" s="371" t="n">
        <v>48945.6</v>
      </c>
      <c r="F1085" s="372" t="str">
        <f aca="false">TEXT(A1085,"000")&amp;" "&amp;TEXT(C1085,"0000")</f>
        <v>080 0620</v>
      </c>
      <c r="G1085" s="373" t="n">
        <f aca="false">E1085</f>
        <v>48945.6</v>
      </c>
    </row>
    <row r="1086" customFormat="false" ht="11.25" hidden="false" customHeight="true" outlineLevel="0" collapsed="false">
      <c r="A1086" s="0" t="n">
        <v>80</v>
      </c>
      <c r="B1086" s="0" t="s">
        <v>231</v>
      </c>
      <c r="C1086" s="0" t="n">
        <v>630</v>
      </c>
      <c r="D1086" s="0" t="s">
        <v>1746</v>
      </c>
      <c r="E1086" s="371" t="n">
        <v>49476.46</v>
      </c>
      <c r="F1086" s="372" t="str">
        <f aca="false">TEXT(A1086,"000")&amp;" "&amp;TEXT(C1086,"0000")</f>
        <v>080 0630</v>
      </c>
      <c r="G1086" s="373" t="n">
        <f aca="false">E1086</f>
        <v>49476.46</v>
      </c>
    </row>
    <row r="1087" customFormat="false" ht="11.25" hidden="false" customHeight="true" outlineLevel="0" collapsed="false">
      <c r="A1087" s="0" t="n">
        <v>80</v>
      </c>
      <c r="B1087" s="0" t="s">
        <v>231</v>
      </c>
      <c r="C1087" s="0" t="n">
        <v>640</v>
      </c>
      <c r="D1087" s="0" t="s">
        <v>1747</v>
      </c>
      <c r="E1087" s="371" t="n">
        <v>48787.68</v>
      </c>
      <c r="F1087" s="372" t="str">
        <f aca="false">TEXT(A1087,"000")&amp;" "&amp;TEXT(C1087,"0000")</f>
        <v>080 0640</v>
      </c>
      <c r="G1087" s="373" t="n">
        <f aca="false">E1087</f>
        <v>48787.68</v>
      </c>
    </row>
    <row r="1088" customFormat="false" ht="11.25" hidden="false" customHeight="true" outlineLevel="0" collapsed="false">
      <c r="A1088" s="0" t="n">
        <v>80</v>
      </c>
      <c r="B1088" s="0" t="s">
        <v>231</v>
      </c>
      <c r="C1088" s="0" t="n">
        <v>650</v>
      </c>
      <c r="D1088" s="0" t="s">
        <v>1748</v>
      </c>
      <c r="E1088" s="371" t="n">
        <v>49220.57</v>
      </c>
      <c r="F1088" s="372" t="str">
        <f aca="false">TEXT(A1088,"000")&amp;" "&amp;TEXT(C1088,"0000")</f>
        <v>080 0650</v>
      </c>
      <c r="G1088" s="373" t="n">
        <f aca="false">E1088</f>
        <v>49220.57</v>
      </c>
    </row>
    <row r="1089" customFormat="false" ht="11.25" hidden="false" customHeight="true" outlineLevel="0" collapsed="false">
      <c r="A1089" s="0" t="n">
        <v>80</v>
      </c>
      <c r="B1089" s="0" t="s">
        <v>231</v>
      </c>
      <c r="C1089" s="0" t="n">
        <v>751</v>
      </c>
      <c r="D1089" s="0" t="s">
        <v>1749</v>
      </c>
      <c r="E1089" s="371" t="n">
        <v>47077.83</v>
      </c>
      <c r="F1089" s="372" t="str">
        <f aca="false">TEXT(A1089,"000")&amp;" "&amp;TEXT(C1089,"0000")</f>
        <v>080 0751</v>
      </c>
      <c r="G1089" s="373" t="n">
        <f aca="false">E1089</f>
        <v>47077.83</v>
      </c>
    </row>
    <row r="1090" customFormat="false" ht="11.25" hidden="false" customHeight="true" outlineLevel="0" collapsed="false">
      <c r="A1090" s="0" t="n">
        <v>80</v>
      </c>
      <c r="B1090" s="0" t="s">
        <v>231</v>
      </c>
      <c r="C1090" s="0" t="n">
        <v>752</v>
      </c>
      <c r="D1090" s="0" t="s">
        <v>1750</v>
      </c>
      <c r="E1090" s="371" t="n">
        <v>50172.95</v>
      </c>
      <c r="F1090" s="372" t="str">
        <f aca="false">TEXT(A1090,"000")&amp;" "&amp;TEXT(C1090,"0000")</f>
        <v>080 0752</v>
      </c>
      <c r="G1090" s="373" t="n">
        <f aca="false">E1090</f>
        <v>50172.95</v>
      </c>
    </row>
    <row r="1091" customFormat="false" ht="11.25" hidden="false" customHeight="true" outlineLevel="0" collapsed="false">
      <c r="A1091" s="0" t="n">
        <v>80</v>
      </c>
      <c r="B1091" s="0" t="s">
        <v>231</v>
      </c>
      <c r="C1091" s="0" t="n">
        <v>754</v>
      </c>
      <c r="D1091" s="0" t="s">
        <v>1751</v>
      </c>
      <c r="E1091" s="371" t="n">
        <v>49898.34</v>
      </c>
      <c r="F1091" s="372" t="str">
        <f aca="false">TEXT(A1091,"000")&amp;" "&amp;TEXT(C1091,"0000")</f>
        <v>080 0754</v>
      </c>
      <c r="G1091" s="373" t="n">
        <f aca="false">E1091</f>
        <v>49898.34</v>
      </c>
    </row>
    <row r="1092" customFormat="false" ht="11.25" hidden="false" customHeight="true" outlineLevel="0" collapsed="false">
      <c r="A1092" s="0" t="n">
        <v>81</v>
      </c>
      <c r="B1092" s="0" t="s">
        <v>232</v>
      </c>
      <c r="C1092" s="0" t="n">
        <v>150</v>
      </c>
      <c r="D1092" s="0" t="s">
        <v>1752</v>
      </c>
      <c r="E1092" s="371" t="n">
        <v>45656</v>
      </c>
      <c r="F1092" s="372" t="str">
        <f aca="false">TEXT(A1092,"000")&amp;" "&amp;TEXT(C1092,"0000")</f>
        <v>081 0150</v>
      </c>
      <c r="G1092" s="373" t="n">
        <f aca="false">E1092</f>
        <v>45656</v>
      </c>
    </row>
    <row r="1093" customFormat="false" ht="11.25" hidden="false" customHeight="true" outlineLevel="0" collapsed="false">
      <c r="A1093" s="0" t="n">
        <v>81</v>
      </c>
      <c r="B1093" s="0" t="s">
        <v>232</v>
      </c>
      <c r="C1093" s="0" t="n">
        <v>22</v>
      </c>
      <c r="D1093" s="0" t="s">
        <v>1753</v>
      </c>
      <c r="E1093" s="371" t="n">
        <v>45733</v>
      </c>
      <c r="F1093" s="372" t="str">
        <f aca="false">TEXT(A1093,"000")&amp;" "&amp;TEXT(C1093,"0000")</f>
        <v>081 0022</v>
      </c>
      <c r="G1093" s="373" t="n">
        <f aca="false">E1093</f>
        <v>45733</v>
      </c>
    </row>
    <row r="1094" customFormat="false" ht="11.25" hidden="false" customHeight="true" outlineLevel="0" collapsed="false">
      <c r="A1094" s="0" t="n">
        <v>81</v>
      </c>
      <c r="B1094" s="0" t="s">
        <v>232</v>
      </c>
      <c r="C1094" s="0" t="n">
        <v>340</v>
      </c>
      <c r="D1094" s="0" t="s">
        <v>1503</v>
      </c>
      <c r="E1094" s="371" t="n">
        <v>45845</v>
      </c>
      <c r="F1094" s="372" t="str">
        <f aca="false">TEXT(A1094,"000")&amp;" "&amp;TEXT(C1094,"0000")</f>
        <v>081 0340</v>
      </c>
      <c r="G1094" s="373" t="n">
        <f aca="false">E1094</f>
        <v>45845</v>
      </c>
    </row>
    <row r="1095" customFormat="false" ht="11.25" hidden="false" customHeight="true" outlineLevel="0" collapsed="false">
      <c r="A1095" s="0" t="n">
        <v>81</v>
      </c>
      <c r="B1095" s="0" t="s">
        <v>232</v>
      </c>
      <c r="C1095" s="0" t="n">
        <v>641</v>
      </c>
      <c r="D1095" s="0" t="s">
        <v>1754</v>
      </c>
      <c r="E1095" s="371" t="n">
        <v>44963</v>
      </c>
      <c r="F1095" s="372" t="str">
        <f aca="false">TEXT(A1095,"000")&amp;" "&amp;TEXT(C1095,"0000")</f>
        <v>081 0641</v>
      </c>
      <c r="G1095" s="373" t="n">
        <f aca="false">E1095</f>
        <v>44963</v>
      </c>
    </row>
    <row r="1096" customFormat="false" ht="11.25" hidden="false" customHeight="true" outlineLevel="0" collapsed="false">
      <c r="A1096" s="0" t="n">
        <v>81</v>
      </c>
      <c r="B1096" s="0" t="s">
        <v>232</v>
      </c>
      <c r="C1096" s="0" t="n">
        <v>650</v>
      </c>
      <c r="D1096" s="0" t="s">
        <v>743</v>
      </c>
      <c r="E1096" s="371" t="n">
        <v>46518</v>
      </c>
      <c r="F1096" s="372" t="str">
        <f aca="false">TEXT(A1096,"000")&amp;" "&amp;TEXT(C1096,"0000")</f>
        <v>081 0650</v>
      </c>
      <c r="G1096" s="373" t="n">
        <f aca="false">E1096</f>
        <v>46518</v>
      </c>
    </row>
    <row r="1097" customFormat="false" ht="11.25" hidden="false" customHeight="true" outlineLevel="0" collapsed="false">
      <c r="A1097" s="0" t="n">
        <v>81</v>
      </c>
      <c r="B1097" s="0" t="s">
        <v>232</v>
      </c>
      <c r="C1097" s="0" t="n">
        <v>678</v>
      </c>
      <c r="D1097" s="0" t="s">
        <v>1755</v>
      </c>
      <c r="E1097" s="371" t="n">
        <v>45618</v>
      </c>
      <c r="F1097" s="372" t="str">
        <f aca="false">TEXT(A1097,"000")&amp;" "&amp;TEXT(C1097,"0000")</f>
        <v>081 0678</v>
      </c>
      <c r="G1097" s="373" t="n">
        <f aca="false">E1097</f>
        <v>45618</v>
      </c>
    </row>
    <row r="1098" customFormat="false" ht="11.25" hidden="false" customHeight="true" outlineLevel="0" collapsed="false">
      <c r="A1098" s="0" t="n">
        <v>82</v>
      </c>
      <c r="B1098" s="0" t="s">
        <v>233</v>
      </c>
      <c r="C1098" s="0" t="n">
        <v>10</v>
      </c>
      <c r="D1098" s="0" t="s">
        <v>1756</v>
      </c>
      <c r="E1098" s="371" t="n">
        <v>47500.03</v>
      </c>
      <c r="F1098" s="372" t="str">
        <f aca="false">TEXT(A1098,"000")&amp;" "&amp;TEXT(C1098,"0000")</f>
        <v>082 0010</v>
      </c>
      <c r="G1098" s="373" t="n">
        <f aca="false">E1098</f>
        <v>47500.03</v>
      </c>
    </row>
    <row r="1099" customFormat="false" ht="11.25" hidden="false" customHeight="true" outlineLevel="0" collapsed="false">
      <c r="A1099" s="0" t="n">
        <v>82</v>
      </c>
      <c r="B1099" s="0" t="s">
        <v>233</v>
      </c>
      <c r="C1099" s="0" t="n">
        <v>1071</v>
      </c>
      <c r="D1099" s="0" t="s">
        <v>1757</v>
      </c>
      <c r="E1099" s="371" t="n">
        <v>46094.39</v>
      </c>
      <c r="F1099" s="372" t="str">
        <f aca="false">TEXT(A1099,"000")&amp;" "&amp;TEXT(C1099,"0000")</f>
        <v>082 1071</v>
      </c>
      <c r="G1099" s="373" t="n">
        <f aca="false">E1099</f>
        <v>46094.39</v>
      </c>
    </row>
    <row r="1100" customFormat="false" ht="11.25" hidden="false" customHeight="true" outlineLevel="0" collapsed="false">
      <c r="A1100" s="0" t="n">
        <v>82</v>
      </c>
      <c r="B1100" s="0" t="s">
        <v>233</v>
      </c>
      <c r="C1100" s="0" t="n">
        <v>1073</v>
      </c>
      <c r="D1100" s="0" t="s">
        <v>1758</v>
      </c>
      <c r="E1100" s="371" t="n">
        <v>46517.72</v>
      </c>
      <c r="F1100" s="372" t="str">
        <f aca="false">TEXT(A1100,"000")&amp;" "&amp;TEXT(C1100,"0000")</f>
        <v>082 1073</v>
      </c>
      <c r="G1100" s="373" t="n">
        <f aca="false">E1100</f>
        <v>46517.72</v>
      </c>
    </row>
    <row r="1101" customFormat="false" ht="11.25" hidden="false" customHeight="true" outlineLevel="0" collapsed="false">
      <c r="A1101" s="0" t="n">
        <v>82</v>
      </c>
      <c r="B1101" s="0" t="s">
        <v>233</v>
      </c>
      <c r="C1101" s="0" t="n">
        <v>20</v>
      </c>
      <c r="D1101" s="0" t="s">
        <v>1759</v>
      </c>
      <c r="E1101" s="371" t="n">
        <v>44588.89</v>
      </c>
      <c r="F1101" s="372" t="str">
        <f aca="false">TEXT(A1101,"000")&amp;" "&amp;TEXT(C1101,"0000")</f>
        <v>082 0020</v>
      </c>
      <c r="G1101" s="373" t="n">
        <f aca="false">E1101</f>
        <v>44588.89</v>
      </c>
    </row>
    <row r="1102" customFormat="false" ht="11.25" hidden="false" customHeight="true" outlineLevel="0" collapsed="false">
      <c r="A1102" s="0" t="n">
        <v>82</v>
      </c>
      <c r="B1102" s="0" t="s">
        <v>233</v>
      </c>
      <c r="C1102" s="0" t="n">
        <v>360</v>
      </c>
      <c r="D1102" s="0" t="s">
        <v>1760</v>
      </c>
      <c r="E1102" s="371" t="n">
        <v>47759.93</v>
      </c>
      <c r="F1102" s="372" t="str">
        <f aca="false">TEXT(A1102,"000")&amp;" "&amp;TEXT(C1102,"0000")</f>
        <v>082 0360</v>
      </c>
      <c r="G1102" s="373" t="n">
        <f aca="false">E1102</f>
        <v>47759.93</v>
      </c>
    </row>
    <row r="1103" customFormat="false" ht="11.25" hidden="false" customHeight="true" outlineLevel="0" collapsed="false">
      <c r="A1103" s="0" t="n">
        <v>82</v>
      </c>
      <c r="B1103" s="0" t="s">
        <v>233</v>
      </c>
      <c r="C1103" s="0" t="n">
        <v>390</v>
      </c>
      <c r="D1103" s="0" t="s">
        <v>1761</v>
      </c>
      <c r="E1103" s="371" t="n">
        <v>48236.89</v>
      </c>
      <c r="F1103" s="372" t="str">
        <f aca="false">TEXT(A1103,"000")&amp;" "&amp;TEXT(C1103,"0000")</f>
        <v>082 0390</v>
      </c>
      <c r="G1103" s="373" t="n">
        <f aca="false">E1103</f>
        <v>48236.89</v>
      </c>
    </row>
    <row r="1104" customFormat="false" ht="11.25" hidden="false" customHeight="true" outlineLevel="0" collapsed="false">
      <c r="A1104" s="0" t="n">
        <v>82</v>
      </c>
      <c r="B1104" s="0" t="s">
        <v>233</v>
      </c>
      <c r="C1104" s="0" t="n">
        <v>391</v>
      </c>
      <c r="D1104" s="0" t="s">
        <v>1762</v>
      </c>
      <c r="E1104" s="371" t="n">
        <v>45156.63</v>
      </c>
      <c r="F1104" s="372" t="str">
        <f aca="false">TEXT(A1104,"000")&amp;" "&amp;TEXT(C1104,"0000")</f>
        <v>082 0391</v>
      </c>
      <c r="G1104" s="373" t="n">
        <f aca="false">E1104</f>
        <v>45156.63</v>
      </c>
    </row>
    <row r="1105" customFormat="false" ht="11.25" hidden="false" customHeight="true" outlineLevel="0" collapsed="false">
      <c r="A1105" s="0" t="n">
        <v>82</v>
      </c>
      <c r="B1105" s="0" t="s">
        <v>233</v>
      </c>
      <c r="C1105" s="0" t="n">
        <v>400</v>
      </c>
      <c r="D1105" s="0" t="s">
        <v>1763</v>
      </c>
      <c r="E1105" s="371" t="n">
        <v>47519.4</v>
      </c>
      <c r="F1105" s="372" t="str">
        <f aca="false">TEXT(A1105,"000")&amp;" "&amp;TEXT(C1105,"0000")</f>
        <v>082 0400</v>
      </c>
      <c r="G1105" s="373" t="n">
        <f aca="false">E1105</f>
        <v>47519.4</v>
      </c>
    </row>
    <row r="1106" customFormat="false" ht="11.25" hidden="false" customHeight="true" outlineLevel="0" collapsed="false">
      <c r="A1106" s="0" t="n">
        <v>82</v>
      </c>
      <c r="B1106" s="0" t="s">
        <v>233</v>
      </c>
      <c r="C1106" s="0" t="n">
        <v>500</v>
      </c>
      <c r="D1106" s="0" t="s">
        <v>1764</v>
      </c>
      <c r="E1106" s="371" t="n">
        <v>47854.05</v>
      </c>
      <c r="F1106" s="372" t="str">
        <f aca="false">TEXT(A1106,"000")&amp;" "&amp;TEXT(C1106,"0000")</f>
        <v>082 0500</v>
      </c>
      <c r="G1106" s="373" t="n">
        <f aca="false">E1106</f>
        <v>47854.05</v>
      </c>
    </row>
    <row r="1107" customFormat="false" ht="11.25" hidden="false" customHeight="true" outlineLevel="0" collapsed="false">
      <c r="A1107" s="0" t="n">
        <v>82</v>
      </c>
      <c r="B1107" s="0" t="s">
        <v>233</v>
      </c>
      <c r="C1107" s="0" t="n">
        <v>520</v>
      </c>
      <c r="D1107" s="0" t="s">
        <v>1503</v>
      </c>
      <c r="E1107" s="371" t="n">
        <v>46239.28</v>
      </c>
      <c r="F1107" s="372" t="str">
        <f aca="false">TEXT(A1107,"000")&amp;" "&amp;TEXT(C1107,"0000")</f>
        <v>082 0520</v>
      </c>
      <c r="G1107" s="373" t="n">
        <f aca="false">E1107</f>
        <v>46239.28</v>
      </c>
    </row>
    <row r="1108" customFormat="false" ht="11.25" hidden="false" customHeight="true" outlineLevel="0" collapsed="false">
      <c r="A1108" s="0" t="n">
        <v>82</v>
      </c>
      <c r="B1108" s="0" t="s">
        <v>233</v>
      </c>
      <c r="C1108" s="0" t="n">
        <v>600</v>
      </c>
      <c r="D1108" s="0" t="s">
        <v>1765</v>
      </c>
      <c r="E1108" s="371" t="n">
        <v>48595.1</v>
      </c>
      <c r="F1108" s="372" t="str">
        <f aca="false">TEXT(A1108,"000")&amp;" "&amp;TEXT(C1108,"0000")</f>
        <v>082 0600</v>
      </c>
      <c r="G1108" s="373" t="n">
        <f aca="false">E1108</f>
        <v>48595.1</v>
      </c>
    </row>
    <row r="1109" customFormat="false" ht="11.25" hidden="false" customHeight="true" outlineLevel="0" collapsed="false">
      <c r="A1109" s="0" t="n">
        <v>82</v>
      </c>
      <c r="B1109" s="0" t="s">
        <v>233</v>
      </c>
      <c r="C1109" s="0" t="n">
        <v>830</v>
      </c>
      <c r="D1109" s="0" t="s">
        <v>1766</v>
      </c>
      <c r="E1109" s="371" t="n">
        <v>46116.18</v>
      </c>
      <c r="F1109" s="372" t="str">
        <f aca="false">TEXT(A1109,"000")&amp;" "&amp;TEXT(C1109,"0000")</f>
        <v>082 0830</v>
      </c>
      <c r="G1109" s="373" t="n">
        <f aca="false">E1109</f>
        <v>46116.18</v>
      </c>
    </row>
    <row r="1110" customFormat="false" ht="11.25" hidden="false" customHeight="true" outlineLevel="0" collapsed="false">
      <c r="A1110" s="0" t="n">
        <v>82</v>
      </c>
      <c r="B1110" s="0" t="s">
        <v>233</v>
      </c>
      <c r="C1110" s="0" t="n">
        <v>850</v>
      </c>
      <c r="D1110" s="0" t="s">
        <v>1767</v>
      </c>
      <c r="E1110" s="371" t="n">
        <v>44155.07</v>
      </c>
      <c r="F1110" s="372" t="str">
        <f aca="false">TEXT(A1110,"000")&amp;" "&amp;TEXT(C1110,"0000")</f>
        <v>082 0850</v>
      </c>
      <c r="G1110" s="373" t="n">
        <f aca="false">E1110</f>
        <v>44155.07</v>
      </c>
    </row>
    <row r="1111" customFormat="false" ht="11.25" hidden="false" customHeight="true" outlineLevel="0" collapsed="false">
      <c r="A1111" s="0" t="n">
        <v>82</v>
      </c>
      <c r="B1111" s="0" t="s">
        <v>233</v>
      </c>
      <c r="C1111" s="0" t="n">
        <v>860</v>
      </c>
      <c r="D1111" s="0" t="s">
        <v>1768</v>
      </c>
      <c r="E1111" s="371" t="n">
        <v>45763.39</v>
      </c>
      <c r="F1111" s="372" t="str">
        <f aca="false">TEXT(A1111,"000")&amp;" "&amp;TEXT(C1111,"0000")</f>
        <v>082 0860</v>
      </c>
      <c r="G1111" s="373" t="n">
        <f aca="false">E1111</f>
        <v>45763.39</v>
      </c>
    </row>
    <row r="1112" customFormat="false" ht="11.25" hidden="false" customHeight="true" outlineLevel="0" collapsed="false">
      <c r="A1112" s="0" t="n">
        <v>82</v>
      </c>
      <c r="B1112" s="0" t="s">
        <v>233</v>
      </c>
      <c r="C1112" s="0" t="n">
        <v>861</v>
      </c>
      <c r="D1112" s="0" t="s">
        <v>1039</v>
      </c>
      <c r="E1112" s="371" t="n">
        <v>46982.26</v>
      </c>
      <c r="F1112" s="372" t="str">
        <f aca="false">TEXT(A1112,"000")&amp;" "&amp;TEXT(C1112,"0000")</f>
        <v>082 0861</v>
      </c>
      <c r="G1112" s="373" t="n">
        <f aca="false">E1112</f>
        <v>46982.26</v>
      </c>
    </row>
    <row r="1113" customFormat="false" ht="11.25" hidden="false" customHeight="true" outlineLevel="0" collapsed="false">
      <c r="A1113" s="0" t="n">
        <v>82</v>
      </c>
      <c r="B1113" s="0" t="s">
        <v>233</v>
      </c>
      <c r="C1113" s="0" t="n">
        <v>870</v>
      </c>
      <c r="D1113" s="0" t="s">
        <v>1769</v>
      </c>
      <c r="E1113" s="371" t="n">
        <v>45979.18</v>
      </c>
      <c r="F1113" s="372" t="str">
        <f aca="false">TEXT(A1113,"000")&amp;" "&amp;TEXT(C1113,"0000")</f>
        <v>082 0870</v>
      </c>
      <c r="G1113" s="373" t="n">
        <f aca="false">E1113</f>
        <v>45979.18</v>
      </c>
    </row>
    <row r="1114" customFormat="false" ht="11.25" hidden="false" customHeight="true" outlineLevel="0" collapsed="false">
      <c r="A1114" s="0" t="n">
        <v>82</v>
      </c>
      <c r="B1114" s="0" t="s">
        <v>233</v>
      </c>
      <c r="C1114" s="0" t="n">
        <v>890</v>
      </c>
      <c r="D1114" s="0" t="s">
        <v>1770</v>
      </c>
      <c r="E1114" s="371" t="n">
        <v>46770.42</v>
      </c>
      <c r="F1114" s="372" t="str">
        <f aca="false">TEXT(A1114,"000")&amp;" "&amp;TEXT(C1114,"0000")</f>
        <v>082 0890</v>
      </c>
      <c r="G1114" s="373" t="n">
        <f aca="false">E1114</f>
        <v>46770.42</v>
      </c>
    </row>
    <row r="1115" customFormat="false" ht="11.25" hidden="false" customHeight="true" outlineLevel="0" collapsed="false">
      <c r="A1115" s="0" t="n">
        <v>82</v>
      </c>
      <c r="B1115" s="0" t="s">
        <v>233</v>
      </c>
      <c r="C1115" s="0" t="n">
        <v>900</v>
      </c>
      <c r="D1115" s="0" t="s">
        <v>1771</v>
      </c>
      <c r="E1115" s="371" t="n">
        <v>46094.83</v>
      </c>
      <c r="F1115" s="372" t="str">
        <f aca="false">TEXT(A1115,"000")&amp;" "&amp;TEXT(C1115,"0000")</f>
        <v>082 0900</v>
      </c>
      <c r="G1115" s="373" t="n">
        <f aca="false">E1115</f>
        <v>46094.83</v>
      </c>
    </row>
    <row r="1116" customFormat="false" ht="11.25" hidden="false" customHeight="true" outlineLevel="0" collapsed="false">
      <c r="A1116" s="0" t="n">
        <v>82</v>
      </c>
      <c r="B1116" s="0" t="s">
        <v>233</v>
      </c>
      <c r="C1116" s="0" t="n">
        <v>920</v>
      </c>
      <c r="D1116" s="0" t="s">
        <v>1772</v>
      </c>
      <c r="E1116" s="371" t="n">
        <v>48000.48</v>
      </c>
      <c r="F1116" s="372" t="str">
        <f aca="false">TEXT(A1116,"000")&amp;" "&amp;TEXT(C1116,"0000")</f>
        <v>082 0920</v>
      </c>
      <c r="G1116" s="373" t="n">
        <f aca="false">E1116</f>
        <v>48000.48</v>
      </c>
    </row>
    <row r="1117" customFormat="false" ht="11.25" hidden="false" customHeight="true" outlineLevel="0" collapsed="false">
      <c r="A1117" s="0" t="n">
        <v>82</v>
      </c>
      <c r="B1117" s="0" t="s">
        <v>233</v>
      </c>
      <c r="C1117" s="0" t="n">
        <v>940</v>
      </c>
      <c r="D1117" s="0" t="s">
        <v>1773</v>
      </c>
      <c r="E1117" s="371" t="n">
        <v>49499.27</v>
      </c>
      <c r="F1117" s="372" t="str">
        <f aca="false">TEXT(A1117,"000")&amp;" "&amp;TEXT(C1117,"0000")</f>
        <v>082 0940</v>
      </c>
      <c r="G1117" s="373" t="n">
        <f aca="false">E1117</f>
        <v>49499.27</v>
      </c>
    </row>
    <row r="1118" customFormat="false" ht="11.25" hidden="false" customHeight="true" outlineLevel="0" collapsed="false">
      <c r="A1118" s="0" t="n">
        <v>82</v>
      </c>
      <c r="B1118" s="0" t="s">
        <v>233</v>
      </c>
      <c r="C1118" s="0" t="n">
        <v>950</v>
      </c>
      <c r="D1118" s="0" t="s">
        <v>1774</v>
      </c>
      <c r="E1118" s="371" t="n">
        <v>48029.38</v>
      </c>
      <c r="F1118" s="372" t="str">
        <f aca="false">TEXT(A1118,"000")&amp;" "&amp;TEXT(C1118,"0000")</f>
        <v>082 0950</v>
      </c>
      <c r="G1118" s="373" t="n">
        <f aca="false">E1118</f>
        <v>48029.38</v>
      </c>
    </row>
    <row r="1119" customFormat="false" ht="11.25" hidden="false" customHeight="true" outlineLevel="0" collapsed="false">
      <c r="A1119" s="0" t="n">
        <v>82</v>
      </c>
      <c r="B1119" s="0" t="s">
        <v>233</v>
      </c>
      <c r="C1119" s="0" t="n">
        <v>960</v>
      </c>
      <c r="D1119" s="0" t="s">
        <v>1775</v>
      </c>
      <c r="E1119" s="371" t="n">
        <v>45863.75</v>
      </c>
      <c r="F1119" s="372" t="str">
        <f aca="false">TEXT(A1119,"000")&amp;" "&amp;TEXT(C1119,"0000")</f>
        <v>082 0960</v>
      </c>
      <c r="G1119" s="373" t="n">
        <f aca="false">E1119</f>
        <v>45863.75</v>
      </c>
    </row>
    <row r="1120" customFormat="false" ht="11.25" hidden="false" customHeight="true" outlineLevel="0" collapsed="false">
      <c r="A1120" s="0" t="n">
        <v>82</v>
      </c>
      <c r="B1120" s="0" t="s">
        <v>233</v>
      </c>
      <c r="C1120" s="0" t="n">
        <v>970</v>
      </c>
      <c r="D1120" s="0" t="s">
        <v>1776</v>
      </c>
      <c r="E1120" s="371" t="n">
        <v>48888.52</v>
      </c>
      <c r="F1120" s="372" t="str">
        <f aca="false">TEXT(A1120,"000")&amp;" "&amp;TEXT(C1120,"0000")</f>
        <v>082 0970</v>
      </c>
      <c r="G1120" s="373" t="n">
        <f aca="false">E1120</f>
        <v>48888.52</v>
      </c>
    </row>
    <row r="1121" customFormat="false" ht="11.25" hidden="false" customHeight="true" outlineLevel="0" collapsed="false">
      <c r="A1121" s="0" t="n">
        <v>83</v>
      </c>
      <c r="B1121" s="0" t="s">
        <v>124</v>
      </c>
      <c r="C1121" s="0" t="n">
        <v>140</v>
      </c>
      <c r="D1121" s="0" t="s">
        <v>1777</v>
      </c>
      <c r="E1121" s="371" t="n">
        <v>42803.03</v>
      </c>
      <c r="F1121" s="372" t="str">
        <f aca="false">TEXT(A1121,"000")&amp;" "&amp;TEXT(C1121,"0000")</f>
        <v>083 0140</v>
      </c>
      <c r="G1121" s="373" t="n">
        <f aca="false">E1121</f>
        <v>42803.03</v>
      </c>
    </row>
    <row r="1122" customFormat="false" ht="11.25" hidden="false" customHeight="true" outlineLevel="0" collapsed="false">
      <c r="A1122" s="0" t="n">
        <v>83</v>
      </c>
      <c r="B1122" s="0" t="s">
        <v>124</v>
      </c>
      <c r="C1122" s="0" t="n">
        <v>390</v>
      </c>
      <c r="D1122" s="0" t="s">
        <v>1778</v>
      </c>
      <c r="E1122" s="371" t="n">
        <v>39653.47</v>
      </c>
      <c r="F1122" s="372" t="str">
        <f aca="false">TEXT(A1122,"000")&amp;" "&amp;TEXT(C1122,"0000")</f>
        <v>083 0390</v>
      </c>
      <c r="G1122" s="373" t="n">
        <f aca="false">E1122</f>
        <v>39653.47</v>
      </c>
    </row>
    <row r="1123" customFormat="false" ht="11.25" hidden="false" customHeight="true" outlineLevel="0" collapsed="false">
      <c r="A1123" s="0" t="n">
        <v>83</v>
      </c>
      <c r="B1123" s="0" t="s">
        <v>124</v>
      </c>
      <c r="C1123" s="0" t="n">
        <v>410</v>
      </c>
      <c r="D1123" s="0" t="s">
        <v>1779</v>
      </c>
      <c r="E1123" s="371" t="n">
        <v>39508.67</v>
      </c>
      <c r="F1123" s="372" t="str">
        <f aca="false">TEXT(A1123,"000")&amp;" "&amp;TEXT(C1123,"0000")</f>
        <v>083 0410</v>
      </c>
      <c r="G1123" s="373" t="n">
        <f aca="false">E1123</f>
        <v>39508.67</v>
      </c>
    </row>
    <row r="1124" customFormat="false" ht="11.25" hidden="false" customHeight="true" outlineLevel="0" collapsed="false">
      <c r="A1124" s="0" t="n">
        <v>83</v>
      </c>
      <c r="B1124" s="0" t="s">
        <v>124</v>
      </c>
      <c r="C1124" s="0" t="n">
        <v>540</v>
      </c>
      <c r="D1124" s="0" t="s">
        <v>1780</v>
      </c>
      <c r="E1124" s="371" t="n">
        <v>42656.27</v>
      </c>
      <c r="F1124" s="372" t="str">
        <f aca="false">TEXT(A1124,"000")&amp;" "&amp;TEXT(C1124,"0000")</f>
        <v>083 0540</v>
      </c>
      <c r="G1124" s="373" t="n">
        <f aca="false">E1124</f>
        <v>42656.27</v>
      </c>
    </row>
    <row r="1125" customFormat="false" ht="11.25" hidden="false" customHeight="true" outlineLevel="0" collapsed="false">
      <c r="A1125" s="0" t="n">
        <v>83</v>
      </c>
      <c r="B1125" s="0" t="s">
        <v>124</v>
      </c>
      <c r="C1125" s="0" t="n">
        <v>580</v>
      </c>
      <c r="D1125" s="0" t="s">
        <v>1781</v>
      </c>
      <c r="E1125" s="371" t="n">
        <v>42295.14</v>
      </c>
      <c r="F1125" s="372" t="str">
        <f aca="false">TEXT(A1125,"000")&amp;" "&amp;TEXT(C1125,"0000")</f>
        <v>083 0580</v>
      </c>
      <c r="G1125" s="373" t="n">
        <f aca="false">E1125</f>
        <v>42295.14</v>
      </c>
    </row>
    <row r="1126" customFormat="false" ht="11.25" hidden="false" customHeight="true" outlineLevel="0" collapsed="false">
      <c r="A1126" s="0" t="n">
        <v>83</v>
      </c>
      <c r="B1126" s="0" t="s">
        <v>124</v>
      </c>
      <c r="C1126" s="0" t="n">
        <v>710</v>
      </c>
      <c r="D1126" s="0" t="s">
        <v>1782</v>
      </c>
      <c r="E1126" s="371" t="n">
        <v>33222.69</v>
      </c>
      <c r="F1126" s="372" t="str">
        <f aca="false">TEXT(A1126,"000")&amp;" "&amp;TEXT(C1126,"0000")</f>
        <v>083 0710</v>
      </c>
      <c r="G1126" s="373" t="n">
        <f aca="false">E1126</f>
        <v>33222.69</v>
      </c>
    </row>
    <row r="1127" customFormat="false" ht="11.25" hidden="false" customHeight="true" outlineLevel="0" collapsed="false">
      <c r="A1127" s="0" t="n">
        <v>83</v>
      </c>
      <c r="B1127" s="0" t="s">
        <v>124</v>
      </c>
      <c r="C1127" s="0" t="n">
        <v>791</v>
      </c>
      <c r="D1127" s="0" t="s">
        <v>1783</v>
      </c>
      <c r="E1127" s="371" t="n">
        <v>42064.85</v>
      </c>
      <c r="F1127" s="372" t="str">
        <f aca="false">TEXT(A1127,"000")&amp;" "&amp;TEXT(C1127,"0000")</f>
        <v>083 0791</v>
      </c>
      <c r="G1127" s="373" t="n">
        <f aca="false">E1127</f>
        <v>42064.85</v>
      </c>
    </row>
    <row r="1128" customFormat="false" ht="11.25" hidden="false" customHeight="true" outlineLevel="0" collapsed="false">
      <c r="A1128" s="0" t="n">
        <v>83</v>
      </c>
      <c r="B1128" s="0" t="s">
        <v>124</v>
      </c>
      <c r="C1128" s="0" t="n">
        <v>792</v>
      </c>
      <c r="D1128" s="0" t="s">
        <v>1784</v>
      </c>
      <c r="E1128" s="371" t="n">
        <v>36561.92</v>
      </c>
      <c r="F1128" s="372" t="str">
        <f aca="false">TEXT(A1128,"000")&amp;" "&amp;TEXT(C1128,"0000")</f>
        <v>083 0792</v>
      </c>
      <c r="G1128" s="373" t="n">
        <f aca="false">E1128</f>
        <v>36561.92</v>
      </c>
    </row>
    <row r="1129" customFormat="false" ht="11.25" hidden="false" customHeight="true" outlineLevel="0" collapsed="false">
      <c r="A1129" s="0" t="n">
        <v>83</v>
      </c>
      <c r="B1129" s="0" t="s">
        <v>124</v>
      </c>
      <c r="C1129" s="0" t="n">
        <v>800</v>
      </c>
      <c r="D1129" s="0" t="s">
        <v>1785</v>
      </c>
      <c r="E1129" s="371" t="n">
        <v>40960.94</v>
      </c>
      <c r="F1129" s="372" t="str">
        <f aca="false">TEXT(A1129,"000")&amp;" "&amp;TEXT(C1129,"0000")</f>
        <v>083 0800</v>
      </c>
      <c r="G1129" s="373" t="n">
        <f aca="false">E1129</f>
        <v>40960.94</v>
      </c>
    </row>
    <row r="1130" customFormat="false" ht="11.25" hidden="false" customHeight="true" outlineLevel="0" collapsed="false">
      <c r="A1130" s="0" t="n">
        <v>83</v>
      </c>
      <c r="B1130" s="0" t="s">
        <v>124</v>
      </c>
      <c r="C1130" s="0" t="n">
        <v>820</v>
      </c>
      <c r="D1130" s="0" t="s">
        <v>1786</v>
      </c>
      <c r="E1130" s="371" t="n">
        <v>39040.47</v>
      </c>
      <c r="F1130" s="372" t="str">
        <f aca="false">TEXT(A1130,"000")&amp;" "&amp;TEXT(C1130,"0000")</f>
        <v>083 0820</v>
      </c>
      <c r="G1130" s="373" t="n">
        <f aca="false">E1130</f>
        <v>39040.47</v>
      </c>
    </row>
    <row r="1131" customFormat="false" ht="11.25" hidden="false" customHeight="true" outlineLevel="0" collapsed="false">
      <c r="A1131" s="0" t="n">
        <v>83</v>
      </c>
      <c r="B1131" s="0" t="s">
        <v>124</v>
      </c>
      <c r="C1131" s="0" t="n">
        <v>890</v>
      </c>
      <c r="D1131" s="0" t="s">
        <v>1787</v>
      </c>
      <c r="E1131" s="371" t="n">
        <v>41801.04</v>
      </c>
      <c r="F1131" s="372" t="str">
        <f aca="false">TEXT(A1131,"000")&amp;" "&amp;TEXT(C1131,"0000")</f>
        <v>083 0890</v>
      </c>
      <c r="G1131" s="373" t="n">
        <f aca="false">E1131</f>
        <v>41801.04</v>
      </c>
    </row>
    <row r="1132" customFormat="false" ht="11.25" hidden="false" customHeight="true" outlineLevel="0" collapsed="false">
      <c r="A1132" s="0" t="n">
        <v>83</v>
      </c>
      <c r="B1132" s="0" t="s">
        <v>124</v>
      </c>
      <c r="C1132" s="0" t="n">
        <v>902</v>
      </c>
      <c r="D1132" s="0" t="s">
        <v>1788</v>
      </c>
      <c r="E1132" s="371" t="n">
        <v>42890.82</v>
      </c>
      <c r="F1132" s="372" t="str">
        <f aca="false">TEXT(A1132,"000")&amp;" "&amp;TEXT(C1132,"0000")</f>
        <v>083 0902</v>
      </c>
      <c r="G1132" s="373" t="n">
        <f aca="false">E1132</f>
        <v>42890.82</v>
      </c>
    </row>
    <row r="1133" customFormat="false" ht="11.25" hidden="false" customHeight="true" outlineLevel="0" collapsed="false">
      <c r="A1133" s="0" t="n">
        <v>84</v>
      </c>
      <c r="B1133" s="0" t="s">
        <v>234</v>
      </c>
      <c r="C1133" s="0" t="n">
        <v>102</v>
      </c>
      <c r="D1133" s="0" t="s">
        <v>1789</v>
      </c>
      <c r="E1133" s="371" t="n">
        <v>42161</v>
      </c>
      <c r="F1133" s="372" t="str">
        <f aca="false">TEXT(A1133,"000")&amp;" "&amp;TEXT(C1133,"0000")</f>
        <v>084 0102</v>
      </c>
      <c r="G1133" s="373" t="n">
        <f aca="false">E1133</f>
        <v>42161</v>
      </c>
    </row>
    <row r="1134" customFormat="false" ht="11.25" hidden="false" customHeight="true" outlineLevel="0" collapsed="false">
      <c r="A1134" s="0" t="n">
        <v>84</v>
      </c>
      <c r="B1134" s="0" t="s">
        <v>234</v>
      </c>
      <c r="C1134" s="0" t="n">
        <v>20</v>
      </c>
      <c r="D1134" s="0" t="s">
        <v>1790</v>
      </c>
      <c r="E1134" s="371" t="n">
        <v>42071</v>
      </c>
      <c r="F1134" s="372" t="str">
        <f aca="false">TEXT(A1134,"000")&amp;" "&amp;TEXT(C1134,"0000")</f>
        <v>084 0020</v>
      </c>
      <c r="G1134" s="373" t="n">
        <f aca="false">E1134</f>
        <v>42071</v>
      </c>
    </row>
    <row r="1135" customFormat="false" ht="11.25" hidden="false" customHeight="true" outlineLevel="0" collapsed="false">
      <c r="A1135" s="0" t="n">
        <v>84</v>
      </c>
      <c r="B1135" s="0" t="s">
        <v>234</v>
      </c>
      <c r="C1135" s="0" t="n">
        <v>220</v>
      </c>
      <c r="D1135" s="0" t="s">
        <v>1791</v>
      </c>
      <c r="E1135" s="371" t="n">
        <v>44257</v>
      </c>
      <c r="F1135" s="372" t="str">
        <f aca="false">TEXT(A1135,"000")&amp;" "&amp;TEXT(C1135,"0000")</f>
        <v>084 0220</v>
      </c>
      <c r="G1135" s="373" t="n">
        <f aca="false">E1135</f>
        <v>44257</v>
      </c>
    </row>
    <row r="1136" customFormat="false" ht="11.25" hidden="false" customHeight="true" outlineLevel="0" collapsed="false">
      <c r="A1136" s="0" t="n">
        <v>84</v>
      </c>
      <c r="B1136" s="0" t="s">
        <v>234</v>
      </c>
      <c r="C1136" s="0" t="n">
        <v>260</v>
      </c>
      <c r="D1136" s="0" t="s">
        <v>1792</v>
      </c>
      <c r="E1136" s="371" t="n">
        <v>46115</v>
      </c>
      <c r="F1136" s="372" t="str">
        <f aca="false">TEXT(A1136,"000")&amp;" "&amp;TEXT(C1136,"0000")</f>
        <v>084 0260</v>
      </c>
      <c r="G1136" s="373" t="n">
        <f aca="false">E1136</f>
        <v>46115</v>
      </c>
    </row>
    <row r="1137" customFormat="false" ht="11.25" hidden="false" customHeight="true" outlineLevel="0" collapsed="false">
      <c r="A1137" s="0" t="n">
        <v>84</v>
      </c>
      <c r="B1137" s="0" t="s">
        <v>234</v>
      </c>
      <c r="C1137" s="0" t="n">
        <v>42</v>
      </c>
      <c r="D1137" s="0" t="s">
        <v>1793</v>
      </c>
      <c r="E1137" s="371" t="n">
        <v>44447</v>
      </c>
      <c r="F1137" s="372" t="str">
        <f aca="false">TEXT(A1137,"000")&amp;" "&amp;TEXT(C1137,"0000")</f>
        <v>084 0042</v>
      </c>
      <c r="G1137" s="373" t="n">
        <f aca="false">E1137</f>
        <v>44447</v>
      </c>
    </row>
    <row r="1138" customFormat="false" ht="11.25" hidden="false" customHeight="true" outlineLevel="0" collapsed="false">
      <c r="A1138" s="0" t="n">
        <v>84</v>
      </c>
      <c r="B1138" s="0" t="s">
        <v>234</v>
      </c>
      <c r="C1138" s="0" t="n">
        <v>641</v>
      </c>
      <c r="D1138" s="0" t="s">
        <v>1794</v>
      </c>
      <c r="E1138" s="371" t="n">
        <v>44917</v>
      </c>
      <c r="F1138" s="372" t="str">
        <f aca="false">TEXT(A1138,"000")&amp;" "&amp;TEXT(C1138,"0000")</f>
        <v>084 0641</v>
      </c>
      <c r="G1138" s="373" t="n">
        <f aca="false">E1138</f>
        <v>44917</v>
      </c>
    </row>
    <row r="1139" customFormat="false" ht="11.25" hidden="false" customHeight="true" outlineLevel="0" collapsed="false">
      <c r="A1139" s="0" t="n">
        <v>84</v>
      </c>
      <c r="B1139" s="0" t="s">
        <v>234</v>
      </c>
      <c r="C1139" s="0" t="n">
        <v>670</v>
      </c>
      <c r="D1139" s="0" t="s">
        <v>1795</v>
      </c>
      <c r="E1139" s="371" t="n">
        <v>42047</v>
      </c>
      <c r="F1139" s="372" t="str">
        <f aca="false">TEXT(A1139,"000")&amp;" "&amp;TEXT(C1139,"0000")</f>
        <v>084 0670</v>
      </c>
      <c r="G1139" s="373" t="n">
        <f aca="false">E1139</f>
        <v>42047</v>
      </c>
    </row>
    <row r="1140" customFormat="false" ht="11.25" hidden="false" customHeight="true" outlineLevel="0" collapsed="false">
      <c r="A1140" s="0" t="n">
        <v>84</v>
      </c>
      <c r="B1140" s="0" t="s">
        <v>234</v>
      </c>
      <c r="C1140" s="0" t="n">
        <v>740</v>
      </c>
      <c r="D1140" s="0" t="s">
        <v>1796</v>
      </c>
      <c r="E1140" s="371" t="n">
        <v>42797</v>
      </c>
      <c r="F1140" s="372" t="str">
        <f aca="false">TEXT(A1140,"000")&amp;" "&amp;TEXT(C1140,"0000")</f>
        <v>084 0740</v>
      </c>
      <c r="G1140" s="373" t="n">
        <f aca="false">E1140</f>
        <v>42797</v>
      </c>
    </row>
    <row r="1141" customFormat="false" ht="11.25" hidden="false" customHeight="true" outlineLevel="0" collapsed="false">
      <c r="A1141" s="0" t="n">
        <v>84</v>
      </c>
      <c r="B1141" s="0" t="s">
        <v>234</v>
      </c>
      <c r="C1141" s="0" t="n">
        <v>750</v>
      </c>
      <c r="D1141" s="0" t="s">
        <v>1797</v>
      </c>
      <c r="E1141" s="371" t="n">
        <v>42111</v>
      </c>
      <c r="F1141" s="372" t="str">
        <f aca="false">TEXT(A1141,"000")&amp;" "&amp;TEXT(C1141,"0000")</f>
        <v>084 0750</v>
      </c>
      <c r="G1141" s="373" t="n">
        <f aca="false">E1141</f>
        <v>42111</v>
      </c>
    </row>
    <row r="1142" customFormat="false" ht="11.25" hidden="false" customHeight="true" outlineLevel="0" collapsed="false">
      <c r="A1142" s="0" t="n">
        <v>84</v>
      </c>
      <c r="B1142" s="0" t="s">
        <v>234</v>
      </c>
      <c r="C1142" s="0" t="n">
        <v>770</v>
      </c>
      <c r="D1142" s="0" t="s">
        <v>1798</v>
      </c>
      <c r="E1142" s="371" t="n">
        <v>44880</v>
      </c>
      <c r="F1142" s="372" t="str">
        <f aca="false">TEXT(A1142,"000")&amp;" "&amp;TEXT(C1142,"0000")</f>
        <v>084 0770</v>
      </c>
      <c r="G1142" s="373" t="n">
        <f aca="false">E1142</f>
        <v>44880</v>
      </c>
    </row>
    <row r="1143" customFormat="false" ht="11.25" hidden="false" customHeight="true" outlineLevel="0" collapsed="false">
      <c r="A1143" s="0" t="n">
        <v>84</v>
      </c>
      <c r="B1143" s="0" t="s">
        <v>234</v>
      </c>
      <c r="C1143" s="0" t="n">
        <v>771</v>
      </c>
      <c r="D1143" s="0" t="s">
        <v>1799</v>
      </c>
      <c r="E1143" s="371" t="n">
        <v>44196</v>
      </c>
      <c r="F1143" s="372" t="str">
        <f aca="false">TEXT(A1143,"000")&amp;" "&amp;TEXT(C1143,"0000")</f>
        <v>084 0771</v>
      </c>
      <c r="G1143" s="373" t="n">
        <f aca="false">E1143</f>
        <v>44196</v>
      </c>
    </row>
    <row r="1144" customFormat="false" ht="11.25" hidden="false" customHeight="true" outlineLevel="0" collapsed="false">
      <c r="A1144" s="0" t="n">
        <v>84</v>
      </c>
      <c r="B1144" s="0" t="s">
        <v>234</v>
      </c>
      <c r="C1144" s="0" t="n">
        <v>780</v>
      </c>
      <c r="D1144" s="0" t="s">
        <v>1800</v>
      </c>
      <c r="E1144" s="371" t="n">
        <v>47263</v>
      </c>
      <c r="F1144" s="372" t="str">
        <f aca="false">TEXT(A1144,"000")&amp;" "&amp;TEXT(C1144,"0000")</f>
        <v>084 0780</v>
      </c>
      <c r="G1144" s="373" t="n">
        <f aca="false">E1144</f>
        <v>47263</v>
      </c>
    </row>
    <row r="1145" customFormat="false" ht="11.25" hidden="false" customHeight="true" outlineLevel="0" collapsed="false">
      <c r="A1145" s="0" t="n">
        <v>84</v>
      </c>
      <c r="B1145" s="0" t="s">
        <v>234</v>
      </c>
      <c r="C1145" s="0" t="n">
        <v>790</v>
      </c>
      <c r="D1145" s="0" t="s">
        <v>1801</v>
      </c>
      <c r="E1145" s="371" t="n">
        <v>40124</v>
      </c>
      <c r="F1145" s="372" t="str">
        <f aca="false">TEXT(A1145,"000")&amp;" "&amp;TEXT(C1145,"0000")</f>
        <v>084 0790</v>
      </c>
      <c r="G1145" s="373" t="n">
        <f aca="false">E1145</f>
        <v>40124</v>
      </c>
    </row>
    <row r="1146" customFormat="false" ht="11.25" hidden="false" customHeight="true" outlineLevel="0" collapsed="false">
      <c r="A1146" s="0" t="n">
        <v>85</v>
      </c>
      <c r="B1146" s="0" t="s">
        <v>235</v>
      </c>
      <c r="C1146" s="0" t="n">
        <v>20</v>
      </c>
      <c r="D1146" s="0" t="s">
        <v>1802</v>
      </c>
      <c r="E1146" s="371" t="n">
        <v>47821</v>
      </c>
      <c r="F1146" s="372" t="str">
        <f aca="false">TEXT(A1146,"000")&amp;" "&amp;TEXT(C1146,"0000")</f>
        <v>085 0020</v>
      </c>
      <c r="G1146" s="373" t="n">
        <f aca="false">E1146</f>
        <v>47821</v>
      </c>
    </row>
    <row r="1147" customFormat="false" ht="11.25" hidden="false" customHeight="true" outlineLevel="0" collapsed="false">
      <c r="A1147" s="0" t="n">
        <v>85</v>
      </c>
      <c r="B1147" s="0" t="s">
        <v>235</v>
      </c>
      <c r="C1147" s="0" t="n">
        <v>30</v>
      </c>
      <c r="D1147" s="0" t="s">
        <v>1803</v>
      </c>
      <c r="E1147" s="371" t="n">
        <v>48336</v>
      </c>
      <c r="F1147" s="372" t="str">
        <f aca="false">TEXT(A1147,"000")&amp;" "&amp;TEXT(C1147,"0000")</f>
        <v>085 0030</v>
      </c>
      <c r="G1147" s="373" t="n">
        <f aca="false">E1147</f>
        <v>48336</v>
      </c>
    </row>
    <row r="1148" customFormat="false" ht="11.25" hidden="false" customHeight="true" outlineLevel="0" collapsed="false">
      <c r="A1148" s="0" t="n">
        <v>85</v>
      </c>
      <c r="B1148" s="0" t="s">
        <v>235</v>
      </c>
      <c r="C1148" s="0" t="n">
        <v>40</v>
      </c>
      <c r="D1148" s="0" t="s">
        <v>1804</v>
      </c>
      <c r="E1148" s="371" t="n">
        <v>48557</v>
      </c>
      <c r="F1148" s="372" t="str">
        <f aca="false">TEXT(A1148,"000")&amp;" "&amp;TEXT(C1148,"0000")</f>
        <v>085 0040</v>
      </c>
      <c r="G1148" s="373" t="n">
        <f aca="false">E1148</f>
        <v>48557</v>
      </c>
    </row>
    <row r="1149" customFormat="false" ht="11.25" hidden="false" customHeight="true" outlineLevel="0" collapsed="false">
      <c r="A1149" s="0" t="n">
        <v>85</v>
      </c>
      <c r="B1149" s="0" t="s">
        <v>235</v>
      </c>
      <c r="C1149" s="0" t="n">
        <v>50</v>
      </c>
      <c r="D1149" s="0" t="s">
        <v>1805</v>
      </c>
      <c r="E1149" s="371" t="n">
        <v>46504</v>
      </c>
      <c r="F1149" s="372" t="str">
        <f aca="false">TEXT(A1149,"000")&amp;" "&amp;TEXT(C1149,"0000")</f>
        <v>085 0050</v>
      </c>
      <c r="G1149" s="373" t="n">
        <f aca="false">E1149</f>
        <v>46504</v>
      </c>
    </row>
    <row r="1150" customFormat="false" ht="11.25" hidden="false" customHeight="true" outlineLevel="0" collapsed="false">
      <c r="A1150" s="0" t="n">
        <v>85</v>
      </c>
      <c r="B1150" s="0" t="s">
        <v>235</v>
      </c>
      <c r="C1150" s="0" t="n">
        <v>770</v>
      </c>
      <c r="D1150" s="0" t="s">
        <v>1806</v>
      </c>
      <c r="E1150" s="371" t="n">
        <v>46631</v>
      </c>
      <c r="F1150" s="372" t="str">
        <f aca="false">TEXT(A1150,"000")&amp;" "&amp;TEXT(C1150,"0000")</f>
        <v>085 0770</v>
      </c>
      <c r="G1150" s="373" t="n">
        <f aca="false">E1150</f>
        <v>46631</v>
      </c>
    </row>
    <row r="1151" customFormat="false" ht="11.25" hidden="false" customHeight="true" outlineLevel="0" collapsed="false">
      <c r="A1151" s="0" t="n">
        <v>85</v>
      </c>
      <c r="B1151" s="0" t="s">
        <v>235</v>
      </c>
      <c r="C1151" s="0" t="n">
        <v>780</v>
      </c>
      <c r="D1151" s="0" t="s">
        <v>1402</v>
      </c>
      <c r="E1151" s="371" t="n">
        <v>49831</v>
      </c>
      <c r="F1151" s="372" t="str">
        <f aca="false">TEXT(A1151,"000")&amp;" "&amp;TEXT(C1151,"0000")</f>
        <v>085 0780</v>
      </c>
      <c r="G1151" s="373" t="n">
        <f aca="false">E1151</f>
        <v>49831</v>
      </c>
    </row>
    <row r="1152" customFormat="false" ht="11.25" hidden="false" customHeight="true" outlineLevel="0" collapsed="false">
      <c r="A1152" s="0" t="n">
        <v>85</v>
      </c>
      <c r="B1152" s="0" t="s">
        <v>235</v>
      </c>
      <c r="C1152" s="0" t="n">
        <v>790</v>
      </c>
      <c r="D1152" s="0" t="s">
        <v>1685</v>
      </c>
      <c r="E1152" s="371" t="n">
        <v>51253</v>
      </c>
      <c r="F1152" s="372" t="str">
        <f aca="false">TEXT(A1152,"000")&amp;" "&amp;TEXT(C1152,"0000")</f>
        <v>085 0790</v>
      </c>
      <c r="G1152" s="373" t="n">
        <f aca="false">E1152</f>
        <v>51253</v>
      </c>
    </row>
    <row r="1153" customFormat="false" ht="11.25" hidden="false" customHeight="true" outlineLevel="0" collapsed="false">
      <c r="A1153" s="0" t="n">
        <v>85</v>
      </c>
      <c r="B1153" s="0" t="s">
        <v>235</v>
      </c>
      <c r="C1153" s="0" t="n">
        <v>810</v>
      </c>
      <c r="D1153" s="0" t="s">
        <v>1807</v>
      </c>
      <c r="E1153" s="371" t="n">
        <v>47141</v>
      </c>
      <c r="F1153" s="372" t="str">
        <f aca="false">TEXT(A1153,"000")&amp;" "&amp;TEXT(C1153,"0000")</f>
        <v>085 0810</v>
      </c>
      <c r="G1153" s="373" t="n">
        <f aca="false">E1153</f>
        <v>47141</v>
      </c>
    </row>
    <row r="1154" customFormat="false" ht="11.25" hidden="false" customHeight="true" outlineLevel="0" collapsed="false">
      <c r="A1154" s="0" t="n">
        <v>85</v>
      </c>
      <c r="B1154" s="0" t="s">
        <v>235</v>
      </c>
      <c r="C1154" s="0" t="n">
        <v>820</v>
      </c>
      <c r="D1154" s="0" t="s">
        <v>1808</v>
      </c>
      <c r="E1154" s="371" t="n">
        <v>46820</v>
      </c>
      <c r="F1154" s="372" t="str">
        <f aca="false">TEXT(A1154,"000")&amp;" "&amp;TEXT(C1154,"0000")</f>
        <v>085 0820</v>
      </c>
      <c r="G1154" s="373" t="n">
        <f aca="false">E1154</f>
        <v>46820</v>
      </c>
    </row>
    <row r="1155" customFormat="false" ht="11.25" hidden="false" customHeight="true" outlineLevel="0" collapsed="false">
      <c r="A1155" s="0" t="n">
        <v>86</v>
      </c>
      <c r="B1155" s="0" t="s">
        <v>236</v>
      </c>
      <c r="C1155" s="0" t="n">
        <v>120</v>
      </c>
      <c r="D1155" s="0" t="s">
        <v>1809</v>
      </c>
      <c r="E1155" s="371" t="n">
        <v>48262.82</v>
      </c>
      <c r="F1155" s="372" t="str">
        <f aca="false">TEXT(A1155,"000")&amp;" "&amp;TEXT(C1155,"0000")</f>
        <v>086 0120</v>
      </c>
      <c r="G1155" s="373" t="n">
        <f aca="false">E1155</f>
        <v>48262.82</v>
      </c>
    </row>
    <row r="1156" customFormat="false" ht="11.25" hidden="false" customHeight="true" outlineLevel="0" collapsed="false">
      <c r="A1156" s="0" t="n">
        <v>86</v>
      </c>
      <c r="B1156" s="0" t="s">
        <v>236</v>
      </c>
      <c r="C1156" s="0" t="n">
        <v>250</v>
      </c>
      <c r="D1156" s="0" t="s">
        <v>1810</v>
      </c>
      <c r="E1156" s="371" t="n">
        <v>44000.88</v>
      </c>
      <c r="F1156" s="372" t="str">
        <f aca="false">TEXT(A1156,"000")&amp;" "&amp;TEXT(C1156,"0000")</f>
        <v>086 0250</v>
      </c>
      <c r="G1156" s="373" t="n">
        <f aca="false">E1156</f>
        <v>44000.88</v>
      </c>
    </row>
    <row r="1157" customFormat="false" ht="11.25" hidden="false" customHeight="true" outlineLevel="0" collapsed="false">
      <c r="A1157" s="0" t="n">
        <v>86</v>
      </c>
      <c r="B1157" s="0" t="s">
        <v>236</v>
      </c>
      <c r="C1157" s="0" t="n">
        <v>290</v>
      </c>
      <c r="D1157" s="0" t="s">
        <v>1811</v>
      </c>
      <c r="E1157" s="371" t="n">
        <v>44298.56</v>
      </c>
      <c r="F1157" s="372" t="str">
        <f aca="false">TEXT(A1157,"000")&amp;" "&amp;TEXT(C1157,"0000")</f>
        <v>086 0290</v>
      </c>
      <c r="G1157" s="373" t="n">
        <f aca="false">E1157</f>
        <v>44298.56</v>
      </c>
    </row>
    <row r="1158" customFormat="false" ht="11.25" hidden="false" customHeight="true" outlineLevel="0" collapsed="false">
      <c r="A1158" s="0" t="n">
        <v>86</v>
      </c>
      <c r="B1158" s="0" t="s">
        <v>236</v>
      </c>
      <c r="C1158" s="0" t="n">
        <v>460</v>
      </c>
      <c r="D1158" s="0" t="s">
        <v>1812</v>
      </c>
      <c r="E1158" s="371" t="n">
        <v>43913.78</v>
      </c>
      <c r="F1158" s="372" t="str">
        <f aca="false">TEXT(A1158,"000")&amp;" "&amp;TEXT(C1158,"0000")</f>
        <v>086 0460</v>
      </c>
      <c r="G1158" s="373" t="n">
        <f aca="false">E1158</f>
        <v>43913.78</v>
      </c>
    </row>
    <row r="1159" customFormat="false" ht="11.25" hidden="false" customHeight="true" outlineLevel="0" collapsed="false">
      <c r="A1159" s="0" t="n">
        <v>86</v>
      </c>
      <c r="B1159" s="0" t="s">
        <v>236</v>
      </c>
      <c r="C1159" s="0" t="n">
        <v>555</v>
      </c>
      <c r="D1159" s="0" t="s">
        <v>1813</v>
      </c>
      <c r="E1159" s="371" t="n">
        <v>42226.31</v>
      </c>
      <c r="F1159" s="372" t="str">
        <f aca="false">TEXT(A1159,"000")&amp;" "&amp;TEXT(C1159,"0000")</f>
        <v>086 0555</v>
      </c>
      <c r="G1159" s="373" t="n">
        <f aca="false">E1159</f>
        <v>42226.31</v>
      </c>
    </row>
    <row r="1160" customFormat="false" ht="11.25" hidden="false" customHeight="true" outlineLevel="0" collapsed="false">
      <c r="A1160" s="0" t="n">
        <v>86</v>
      </c>
      <c r="B1160" s="0" t="s">
        <v>236</v>
      </c>
      <c r="C1160" s="0" t="n">
        <v>680</v>
      </c>
      <c r="D1160" s="0" t="s">
        <v>1814</v>
      </c>
      <c r="E1160" s="371" t="n">
        <v>40218.92</v>
      </c>
      <c r="F1160" s="372" t="str">
        <f aca="false">TEXT(A1160,"000")&amp;" "&amp;TEXT(C1160,"0000")</f>
        <v>086 0680</v>
      </c>
      <c r="G1160" s="373" t="n">
        <f aca="false">E1160</f>
        <v>40218.92</v>
      </c>
    </row>
    <row r="1161" customFormat="false" ht="11.25" hidden="false" customHeight="true" outlineLevel="0" collapsed="false">
      <c r="A1161" s="0" t="n">
        <v>86</v>
      </c>
      <c r="B1161" s="0" t="s">
        <v>236</v>
      </c>
      <c r="C1161" s="0" t="n">
        <v>690</v>
      </c>
      <c r="D1161" s="0" t="s">
        <v>1815</v>
      </c>
      <c r="E1161" s="371" t="n">
        <v>42945.92</v>
      </c>
      <c r="F1161" s="372" t="str">
        <f aca="false">TEXT(A1161,"000")&amp;" "&amp;TEXT(C1161,"0000")</f>
        <v>086 0690</v>
      </c>
      <c r="G1161" s="373" t="n">
        <f aca="false">E1161</f>
        <v>42945.92</v>
      </c>
    </row>
    <row r="1162" customFormat="false" ht="11.25" hidden="false" customHeight="true" outlineLevel="0" collapsed="false">
      <c r="A1162" s="0" t="n">
        <v>86</v>
      </c>
      <c r="B1162" s="0" t="s">
        <v>236</v>
      </c>
      <c r="C1162" s="0" t="n">
        <v>700</v>
      </c>
      <c r="D1162" s="0" t="s">
        <v>1816</v>
      </c>
      <c r="E1162" s="371" t="n">
        <v>39820.85</v>
      </c>
      <c r="F1162" s="372" t="str">
        <f aca="false">TEXT(A1162,"000")&amp;" "&amp;TEXT(C1162,"0000")</f>
        <v>086 0700</v>
      </c>
      <c r="G1162" s="373" t="n">
        <f aca="false">E1162</f>
        <v>39820.85</v>
      </c>
    </row>
    <row r="1163" customFormat="false" ht="11.25" hidden="false" customHeight="true" outlineLevel="0" collapsed="false">
      <c r="A1163" s="0" t="n">
        <v>86</v>
      </c>
      <c r="B1163" s="0" t="s">
        <v>236</v>
      </c>
      <c r="C1163" s="0" t="n">
        <v>710</v>
      </c>
      <c r="D1163" s="0" t="s">
        <v>1817</v>
      </c>
      <c r="E1163" s="371" t="n">
        <v>43643.77</v>
      </c>
      <c r="F1163" s="372" t="str">
        <f aca="false">TEXT(A1163,"000")&amp;" "&amp;TEXT(C1163,"0000")</f>
        <v>086 0710</v>
      </c>
      <c r="G1163" s="373" t="n">
        <f aca="false">E1163</f>
        <v>43643.77</v>
      </c>
    </row>
    <row r="1164" customFormat="false" ht="11.25" hidden="false" customHeight="true" outlineLevel="0" collapsed="false">
      <c r="A1164" s="0" t="n">
        <v>86</v>
      </c>
      <c r="B1164" s="0" t="s">
        <v>236</v>
      </c>
      <c r="C1164" s="0" t="n">
        <v>720</v>
      </c>
      <c r="D1164" s="0" t="s">
        <v>1818</v>
      </c>
      <c r="E1164" s="371" t="n">
        <v>46860.79</v>
      </c>
      <c r="F1164" s="372" t="str">
        <f aca="false">TEXT(A1164,"000")&amp;" "&amp;TEXT(C1164,"0000")</f>
        <v>086 0720</v>
      </c>
      <c r="G1164" s="373" t="n">
        <f aca="false">E1164</f>
        <v>46860.79</v>
      </c>
    </row>
    <row r="1165" customFormat="false" ht="11.25" hidden="false" customHeight="true" outlineLevel="0" collapsed="false">
      <c r="A1165" s="0" t="n">
        <v>86</v>
      </c>
      <c r="B1165" s="0" t="s">
        <v>236</v>
      </c>
      <c r="C1165" s="0" t="n">
        <v>730</v>
      </c>
      <c r="D1165" s="0" t="s">
        <v>1819</v>
      </c>
      <c r="E1165" s="371" t="n">
        <v>43736.64</v>
      </c>
      <c r="F1165" s="372" t="str">
        <f aca="false">TEXT(A1165,"000")&amp;" "&amp;TEXT(C1165,"0000")</f>
        <v>086 0730</v>
      </c>
      <c r="G1165" s="373" t="n">
        <f aca="false">E1165</f>
        <v>43736.64</v>
      </c>
    </row>
    <row r="1166" customFormat="false" ht="11.25" hidden="false" customHeight="true" outlineLevel="0" collapsed="false">
      <c r="A1166" s="0" t="n">
        <v>86</v>
      </c>
      <c r="B1166" s="0" t="s">
        <v>236</v>
      </c>
      <c r="C1166" s="0" t="n">
        <v>740</v>
      </c>
      <c r="D1166" s="0" t="s">
        <v>1820</v>
      </c>
      <c r="E1166" s="371" t="n">
        <v>48057.67</v>
      </c>
      <c r="F1166" s="372" t="str">
        <f aca="false">TEXT(A1166,"000")&amp;" "&amp;TEXT(C1166,"0000")</f>
        <v>086 0740</v>
      </c>
      <c r="G1166" s="373" t="n">
        <f aca="false">E1166</f>
        <v>48057.67</v>
      </c>
    </row>
    <row r="1167" customFormat="false" ht="11.25" hidden="false" customHeight="true" outlineLevel="0" collapsed="false">
      <c r="A1167" s="0" t="n">
        <v>86</v>
      </c>
      <c r="B1167" s="0" t="s">
        <v>236</v>
      </c>
      <c r="C1167" s="0" t="n">
        <v>851</v>
      </c>
      <c r="D1167" s="0" t="s">
        <v>1821</v>
      </c>
      <c r="E1167" s="371" t="n">
        <v>43503.78</v>
      </c>
      <c r="F1167" s="372" t="str">
        <f aca="false">TEXT(A1167,"000")&amp;" "&amp;TEXT(C1167,"0000")</f>
        <v>086 0851</v>
      </c>
      <c r="G1167" s="373" t="n">
        <f aca="false">E1167</f>
        <v>43503.78</v>
      </c>
    </row>
    <row r="1168" customFormat="false" ht="11.25" hidden="false" customHeight="true" outlineLevel="0" collapsed="false">
      <c r="A1168" s="0" t="n">
        <v>87</v>
      </c>
      <c r="B1168" s="0" t="s">
        <v>237</v>
      </c>
      <c r="C1168" s="0" t="n">
        <v>10</v>
      </c>
      <c r="D1168" s="0" t="s">
        <v>1822</v>
      </c>
      <c r="E1168" s="371" t="n">
        <v>44974</v>
      </c>
      <c r="F1168" s="372" t="str">
        <f aca="false">TEXT(A1168,"000")&amp;" "&amp;TEXT(C1168,"0000")</f>
        <v>087 0010</v>
      </c>
      <c r="G1168" s="373" t="n">
        <f aca="false">E1168</f>
        <v>44974</v>
      </c>
    </row>
    <row r="1169" customFormat="false" ht="11.25" hidden="false" customHeight="true" outlineLevel="0" collapsed="false">
      <c r="A1169" s="0" t="n">
        <v>87</v>
      </c>
      <c r="B1169" s="0" t="s">
        <v>237</v>
      </c>
      <c r="C1169" s="0" t="n">
        <v>20</v>
      </c>
      <c r="D1169" s="0" t="s">
        <v>1823</v>
      </c>
      <c r="E1169" s="371" t="n">
        <v>44652</v>
      </c>
      <c r="F1169" s="372" t="str">
        <f aca="false">TEXT(A1169,"000")&amp;" "&amp;TEXT(C1169,"0000")</f>
        <v>087 0020</v>
      </c>
      <c r="G1169" s="373" t="n">
        <f aca="false">E1169</f>
        <v>44652</v>
      </c>
    </row>
    <row r="1170" customFormat="false" ht="11.25" hidden="false" customHeight="true" outlineLevel="0" collapsed="false">
      <c r="A1170" s="0" t="n">
        <v>87</v>
      </c>
      <c r="B1170" s="0" t="s">
        <v>237</v>
      </c>
      <c r="C1170" s="0" t="n">
        <v>690</v>
      </c>
      <c r="D1170" s="0" t="s">
        <v>1824</v>
      </c>
      <c r="E1170" s="371" t="n">
        <v>48997</v>
      </c>
      <c r="F1170" s="372" t="str">
        <f aca="false">TEXT(A1170,"000")&amp;" "&amp;TEXT(C1170,"0000")</f>
        <v>087 0690</v>
      </c>
      <c r="G1170" s="373" t="n">
        <f aca="false">E1170</f>
        <v>48997</v>
      </c>
    </row>
    <row r="1171" customFormat="false" ht="11.25" hidden="false" customHeight="true" outlineLevel="0" collapsed="false">
      <c r="A1171" s="0" t="n">
        <v>87</v>
      </c>
      <c r="B1171" s="0" t="s">
        <v>237</v>
      </c>
      <c r="C1171" s="0" t="n">
        <v>700</v>
      </c>
      <c r="D1171" s="0" t="s">
        <v>1825</v>
      </c>
      <c r="E1171" s="371" t="n">
        <v>45617</v>
      </c>
      <c r="F1171" s="372" t="str">
        <f aca="false">TEXT(A1171,"000")&amp;" "&amp;TEXT(C1171,"0000")</f>
        <v>087 0700</v>
      </c>
      <c r="G1171" s="373" t="n">
        <f aca="false">E1171</f>
        <v>45617</v>
      </c>
    </row>
    <row r="1172" customFormat="false" ht="11.25" hidden="false" customHeight="true" outlineLevel="0" collapsed="false">
      <c r="A1172" s="0" t="n">
        <v>87</v>
      </c>
      <c r="B1172" s="0" t="s">
        <v>237</v>
      </c>
      <c r="C1172" s="0" t="n">
        <v>710</v>
      </c>
      <c r="D1172" s="0" t="s">
        <v>1826</v>
      </c>
      <c r="E1172" s="371" t="n">
        <v>46391</v>
      </c>
      <c r="F1172" s="372" t="str">
        <f aca="false">TEXT(A1172,"000")&amp;" "&amp;TEXT(C1172,"0000")</f>
        <v>087 0710</v>
      </c>
      <c r="G1172" s="373" t="n">
        <f aca="false">E1172</f>
        <v>46391</v>
      </c>
    </row>
    <row r="1173" customFormat="false" ht="11.25" hidden="false" customHeight="true" outlineLevel="0" collapsed="false">
      <c r="A1173" s="0" t="n">
        <v>87</v>
      </c>
      <c r="B1173" s="0" t="s">
        <v>237</v>
      </c>
      <c r="C1173" s="0" t="n">
        <v>780</v>
      </c>
      <c r="D1173" s="0" t="s">
        <v>1827</v>
      </c>
      <c r="E1173" s="371" t="n">
        <v>46309</v>
      </c>
      <c r="F1173" s="372" t="str">
        <f aca="false">TEXT(A1173,"000")&amp;" "&amp;TEXT(C1173,"0000")</f>
        <v>087 0780</v>
      </c>
      <c r="G1173" s="373" t="n">
        <f aca="false">E1173</f>
        <v>46309</v>
      </c>
    </row>
    <row r="1174" customFormat="false" ht="11.25" hidden="false" customHeight="true" outlineLevel="0" collapsed="false">
      <c r="A1174" s="0" t="n">
        <v>88</v>
      </c>
      <c r="B1174" s="0" t="s">
        <v>238</v>
      </c>
      <c r="C1174" s="0" t="n">
        <v>10</v>
      </c>
      <c r="D1174" s="0" t="s">
        <v>1828</v>
      </c>
      <c r="E1174" s="371" t="n">
        <v>56848.2</v>
      </c>
      <c r="F1174" s="372" t="str">
        <f aca="false">TEXT(A1174,"000")&amp;" "&amp;TEXT(C1174,"0000")</f>
        <v>088 0010</v>
      </c>
      <c r="G1174" s="373" t="n">
        <f aca="false">E1174</f>
        <v>56848.2</v>
      </c>
    </row>
    <row r="1175" customFormat="false" ht="11.25" hidden="false" customHeight="true" outlineLevel="0" collapsed="false">
      <c r="A1175" s="0" t="n">
        <v>88</v>
      </c>
      <c r="B1175" s="0" t="s">
        <v>238</v>
      </c>
      <c r="C1175" s="0" t="n">
        <v>130</v>
      </c>
      <c r="D1175" s="0" t="s">
        <v>1829</v>
      </c>
      <c r="E1175" s="371" t="n">
        <v>52544.31</v>
      </c>
      <c r="F1175" s="372" t="str">
        <f aca="false">TEXT(A1175,"000")&amp;" "&amp;TEXT(C1175,"0000")</f>
        <v>088 0130</v>
      </c>
      <c r="G1175" s="373" t="n">
        <f aca="false">E1175</f>
        <v>52544.31</v>
      </c>
    </row>
    <row r="1176" customFormat="false" ht="11.25" hidden="false" customHeight="true" outlineLevel="0" collapsed="false">
      <c r="A1176" s="0" t="n">
        <v>88</v>
      </c>
      <c r="B1176" s="0" t="s">
        <v>238</v>
      </c>
      <c r="C1176" s="0" t="n">
        <v>20</v>
      </c>
      <c r="D1176" s="0" t="s">
        <v>1830</v>
      </c>
      <c r="E1176" s="371" t="n">
        <v>53473.94</v>
      </c>
      <c r="F1176" s="372" t="str">
        <f aca="false">TEXT(A1176,"000")&amp;" "&amp;TEXT(C1176,"0000")</f>
        <v>088 0020</v>
      </c>
      <c r="G1176" s="373" t="n">
        <f aca="false">E1176</f>
        <v>53473.94</v>
      </c>
    </row>
    <row r="1177" customFormat="false" ht="11.25" hidden="false" customHeight="true" outlineLevel="0" collapsed="false">
      <c r="A1177" s="0" t="n">
        <v>88</v>
      </c>
      <c r="B1177" s="0" t="s">
        <v>238</v>
      </c>
      <c r="C1177" s="0" t="n">
        <v>22</v>
      </c>
      <c r="D1177" s="0" t="s">
        <v>1831</v>
      </c>
      <c r="E1177" s="371" t="n">
        <v>55305.76</v>
      </c>
      <c r="F1177" s="372" t="str">
        <f aca="false">TEXT(A1177,"000")&amp;" "&amp;TEXT(C1177,"0000")</f>
        <v>088 0022</v>
      </c>
      <c r="G1177" s="373" t="n">
        <f aca="false">E1177</f>
        <v>55305.76</v>
      </c>
    </row>
    <row r="1178" customFormat="false" ht="11.25" hidden="false" customHeight="true" outlineLevel="0" collapsed="false">
      <c r="A1178" s="0" t="n">
        <v>88</v>
      </c>
      <c r="B1178" s="0" t="s">
        <v>238</v>
      </c>
      <c r="C1178" s="0" t="n">
        <v>220</v>
      </c>
      <c r="D1178" s="0" t="s">
        <v>1832</v>
      </c>
      <c r="E1178" s="371" t="n">
        <v>51562.93</v>
      </c>
      <c r="F1178" s="372" t="str">
        <f aca="false">TEXT(A1178,"000")&amp;" "&amp;TEXT(C1178,"0000")</f>
        <v>088 0220</v>
      </c>
      <c r="G1178" s="373" t="n">
        <f aca="false">E1178</f>
        <v>51562.93</v>
      </c>
    </row>
    <row r="1179" customFormat="false" ht="11.25" hidden="false" customHeight="true" outlineLevel="0" collapsed="false">
      <c r="A1179" s="0" t="n">
        <v>88</v>
      </c>
      <c r="B1179" s="0" t="s">
        <v>238</v>
      </c>
      <c r="C1179" s="0" t="n">
        <v>30</v>
      </c>
      <c r="D1179" s="0" t="s">
        <v>1833</v>
      </c>
      <c r="E1179" s="371" t="n">
        <v>49397.11</v>
      </c>
      <c r="F1179" s="372" t="str">
        <f aca="false">TEXT(A1179,"000")&amp;" "&amp;TEXT(C1179,"0000")</f>
        <v>088 0030</v>
      </c>
      <c r="G1179" s="373" t="n">
        <f aca="false">E1179</f>
        <v>49397.11</v>
      </c>
    </row>
    <row r="1180" customFormat="false" ht="11.25" hidden="false" customHeight="true" outlineLevel="0" collapsed="false">
      <c r="A1180" s="0" t="n">
        <v>88</v>
      </c>
      <c r="B1180" s="0" t="s">
        <v>238</v>
      </c>
      <c r="C1180" s="0" t="n">
        <v>330</v>
      </c>
      <c r="D1180" s="0" t="s">
        <v>1834</v>
      </c>
      <c r="E1180" s="371" t="n">
        <v>55153.56</v>
      </c>
      <c r="F1180" s="372" t="str">
        <f aca="false">TEXT(A1180,"000")&amp;" "&amp;TEXT(C1180,"0000")</f>
        <v>088 0330</v>
      </c>
      <c r="G1180" s="373" t="n">
        <f aca="false">E1180</f>
        <v>55153.56</v>
      </c>
    </row>
    <row r="1181" customFormat="false" ht="11.25" hidden="false" customHeight="true" outlineLevel="0" collapsed="false">
      <c r="A1181" s="0" t="n">
        <v>88</v>
      </c>
      <c r="B1181" s="0" t="s">
        <v>238</v>
      </c>
      <c r="C1181" s="0" t="n">
        <v>340</v>
      </c>
      <c r="D1181" s="0" t="s">
        <v>1835</v>
      </c>
      <c r="E1181" s="371" t="n">
        <v>56206.94</v>
      </c>
      <c r="F1181" s="372" t="str">
        <f aca="false">TEXT(A1181,"000")&amp;" "&amp;TEXT(C1181,"0000")</f>
        <v>088 0340</v>
      </c>
      <c r="G1181" s="373" t="n">
        <f aca="false">E1181</f>
        <v>56206.94</v>
      </c>
    </row>
    <row r="1182" customFormat="false" ht="11.25" hidden="false" customHeight="true" outlineLevel="0" collapsed="false">
      <c r="A1182" s="0" t="n">
        <v>88</v>
      </c>
      <c r="B1182" s="0" t="s">
        <v>238</v>
      </c>
      <c r="C1182" s="0" t="n">
        <v>350</v>
      </c>
      <c r="D1182" s="0" t="s">
        <v>1836</v>
      </c>
      <c r="E1182" s="371" t="n">
        <v>53304.26</v>
      </c>
      <c r="F1182" s="372" t="str">
        <f aca="false">TEXT(A1182,"000")&amp;" "&amp;TEXT(C1182,"0000")</f>
        <v>088 0350</v>
      </c>
      <c r="G1182" s="373" t="n">
        <f aca="false">E1182</f>
        <v>53304.26</v>
      </c>
    </row>
    <row r="1183" customFormat="false" ht="11.25" hidden="false" customHeight="true" outlineLevel="0" collapsed="false">
      <c r="A1183" s="0" t="n">
        <v>88</v>
      </c>
      <c r="B1183" s="0" t="s">
        <v>238</v>
      </c>
      <c r="C1183" s="0" t="n">
        <v>360</v>
      </c>
      <c r="D1183" s="0" t="s">
        <v>1837</v>
      </c>
      <c r="E1183" s="371" t="n">
        <v>51987.29</v>
      </c>
      <c r="F1183" s="372" t="str">
        <f aca="false">TEXT(A1183,"000")&amp;" "&amp;TEXT(C1183,"0000")</f>
        <v>088 0360</v>
      </c>
      <c r="G1183" s="373" t="n">
        <f aca="false">E1183</f>
        <v>51987.29</v>
      </c>
    </row>
    <row r="1184" customFormat="false" ht="11.25" hidden="false" customHeight="true" outlineLevel="0" collapsed="false">
      <c r="A1184" s="0" t="n">
        <v>88</v>
      </c>
      <c r="B1184" s="0" t="s">
        <v>238</v>
      </c>
      <c r="C1184" s="0" t="n">
        <v>370</v>
      </c>
      <c r="D1184" s="0" t="s">
        <v>1838</v>
      </c>
      <c r="E1184" s="371" t="n">
        <v>55027.43</v>
      </c>
      <c r="F1184" s="372" t="str">
        <f aca="false">TEXT(A1184,"000")&amp;" "&amp;TEXT(C1184,"0000")</f>
        <v>088 0370</v>
      </c>
      <c r="G1184" s="373" t="n">
        <f aca="false">E1184</f>
        <v>55027.43</v>
      </c>
    </row>
    <row r="1185" customFormat="false" ht="11.25" hidden="false" customHeight="true" outlineLevel="0" collapsed="false">
      <c r="A1185" s="0" t="n">
        <v>88</v>
      </c>
      <c r="B1185" s="0" t="s">
        <v>238</v>
      </c>
      <c r="C1185" s="0" t="n">
        <v>381</v>
      </c>
      <c r="D1185" s="0" t="s">
        <v>1839</v>
      </c>
      <c r="E1185" s="371" t="n">
        <v>53617.15</v>
      </c>
      <c r="F1185" s="372" t="str">
        <f aca="false">TEXT(A1185,"000")&amp;" "&amp;TEXT(C1185,"0000")</f>
        <v>088 0381</v>
      </c>
      <c r="G1185" s="373" t="n">
        <f aca="false">E1185</f>
        <v>53617.15</v>
      </c>
    </row>
    <row r="1186" customFormat="false" ht="11.25" hidden="false" customHeight="true" outlineLevel="0" collapsed="false">
      <c r="A1186" s="0" t="n">
        <v>88</v>
      </c>
      <c r="B1186" s="0" t="s">
        <v>238</v>
      </c>
      <c r="C1186" s="0" t="n">
        <v>382</v>
      </c>
      <c r="D1186" s="0" t="s">
        <v>1840</v>
      </c>
      <c r="E1186" s="371" t="n">
        <v>51583.81</v>
      </c>
      <c r="F1186" s="372" t="str">
        <f aca="false">TEXT(A1186,"000")&amp;" "&amp;TEXT(C1186,"0000")</f>
        <v>088 0382</v>
      </c>
      <c r="G1186" s="373" t="n">
        <f aca="false">E1186</f>
        <v>51583.81</v>
      </c>
    </row>
    <row r="1187" customFormat="false" ht="11.25" hidden="false" customHeight="true" outlineLevel="0" collapsed="false">
      <c r="A1187" s="0" t="n">
        <v>88</v>
      </c>
      <c r="B1187" s="0" t="s">
        <v>238</v>
      </c>
      <c r="C1187" s="0" t="n">
        <v>390</v>
      </c>
      <c r="D1187" s="0" t="s">
        <v>1841</v>
      </c>
      <c r="E1187" s="371" t="n">
        <v>54548.27</v>
      </c>
      <c r="F1187" s="372" t="str">
        <f aca="false">TEXT(A1187,"000")&amp;" "&amp;TEXT(C1187,"0000")</f>
        <v>088 0390</v>
      </c>
      <c r="G1187" s="373" t="n">
        <f aca="false">E1187</f>
        <v>54548.27</v>
      </c>
    </row>
    <row r="1188" customFormat="false" ht="11.25" hidden="false" customHeight="true" outlineLevel="0" collapsed="false">
      <c r="A1188" s="0" t="n">
        <v>88</v>
      </c>
      <c r="B1188" s="0" t="s">
        <v>238</v>
      </c>
      <c r="C1188" s="0" t="n">
        <v>40</v>
      </c>
      <c r="D1188" s="0" t="s">
        <v>1842</v>
      </c>
      <c r="E1188" s="371" t="n">
        <v>55526.74</v>
      </c>
      <c r="F1188" s="372" t="str">
        <f aca="false">TEXT(A1188,"000")&amp;" "&amp;TEXT(C1188,"0000")</f>
        <v>088 0040</v>
      </c>
      <c r="G1188" s="373" t="n">
        <f aca="false">E1188</f>
        <v>55526.74</v>
      </c>
    </row>
    <row r="1189" customFormat="false" ht="11.25" hidden="false" customHeight="true" outlineLevel="0" collapsed="false">
      <c r="A1189" s="0" t="n">
        <v>88</v>
      </c>
      <c r="B1189" s="0" t="s">
        <v>238</v>
      </c>
      <c r="C1189" s="0" t="n">
        <v>400</v>
      </c>
      <c r="D1189" s="0" t="s">
        <v>1843</v>
      </c>
      <c r="E1189" s="371" t="n">
        <v>54181.75</v>
      </c>
      <c r="F1189" s="372" t="str">
        <f aca="false">TEXT(A1189,"000")&amp;" "&amp;TEXT(C1189,"0000")</f>
        <v>088 0400</v>
      </c>
      <c r="G1189" s="373" t="n">
        <f aca="false">E1189</f>
        <v>54181.75</v>
      </c>
    </row>
    <row r="1190" customFormat="false" ht="11.25" hidden="false" customHeight="true" outlineLevel="0" collapsed="false">
      <c r="A1190" s="0" t="n">
        <v>88</v>
      </c>
      <c r="B1190" s="0" t="s">
        <v>238</v>
      </c>
      <c r="C1190" s="0" t="n">
        <v>50</v>
      </c>
      <c r="D1190" s="0" t="s">
        <v>1844</v>
      </c>
      <c r="E1190" s="371" t="n">
        <v>50318.55</v>
      </c>
      <c r="F1190" s="372" t="str">
        <f aca="false">TEXT(A1190,"000")&amp;" "&amp;TEXT(C1190,"0000")</f>
        <v>088 0050</v>
      </c>
      <c r="G1190" s="373" t="n">
        <f aca="false">E1190</f>
        <v>50318.55</v>
      </c>
    </row>
    <row r="1191" customFormat="false" ht="11.25" hidden="false" customHeight="true" outlineLevel="0" collapsed="false">
      <c r="A1191" s="0" t="n">
        <v>88</v>
      </c>
      <c r="B1191" s="0" t="s">
        <v>238</v>
      </c>
      <c r="C1191" s="0" t="n">
        <v>501</v>
      </c>
      <c r="D1191" s="0" t="s">
        <v>1845</v>
      </c>
      <c r="E1191" s="371" t="n">
        <v>49141.6</v>
      </c>
      <c r="F1191" s="372" t="str">
        <f aca="false">TEXT(A1191,"000")&amp;" "&amp;TEXT(C1191,"0000")</f>
        <v>088 0501</v>
      </c>
      <c r="G1191" s="373" t="n">
        <f aca="false">E1191</f>
        <v>49141.6</v>
      </c>
    </row>
    <row r="1192" customFormat="false" ht="11.25" hidden="false" customHeight="true" outlineLevel="0" collapsed="false">
      <c r="A1192" s="0" t="n">
        <v>88</v>
      </c>
      <c r="B1192" s="0" t="s">
        <v>238</v>
      </c>
      <c r="C1192" s="0" t="n">
        <v>502</v>
      </c>
      <c r="D1192" s="0" t="s">
        <v>1846</v>
      </c>
      <c r="E1192" s="371" t="n">
        <v>52184.65</v>
      </c>
      <c r="F1192" s="372" t="str">
        <f aca="false">TEXT(A1192,"000")&amp;" "&amp;TEXT(C1192,"0000")</f>
        <v>088 0502</v>
      </c>
      <c r="G1192" s="373" t="n">
        <f aca="false">E1192</f>
        <v>52184.65</v>
      </c>
    </row>
    <row r="1193" customFormat="false" ht="11.25" hidden="false" customHeight="true" outlineLevel="0" collapsed="false">
      <c r="A1193" s="0" t="n">
        <v>88</v>
      </c>
      <c r="B1193" s="0" t="s">
        <v>238</v>
      </c>
      <c r="C1193" s="0" t="n">
        <v>503</v>
      </c>
      <c r="D1193" s="0" t="s">
        <v>1847</v>
      </c>
      <c r="E1193" s="371" t="n">
        <v>52101.47</v>
      </c>
      <c r="F1193" s="372" t="str">
        <f aca="false">TEXT(A1193,"000")&amp;" "&amp;TEXT(C1193,"0000")</f>
        <v>088 0503</v>
      </c>
      <c r="G1193" s="373" t="n">
        <f aca="false">E1193</f>
        <v>52101.47</v>
      </c>
    </row>
    <row r="1194" customFormat="false" ht="11.25" hidden="false" customHeight="true" outlineLevel="0" collapsed="false">
      <c r="A1194" s="0" t="n">
        <v>88</v>
      </c>
      <c r="B1194" s="0" t="s">
        <v>238</v>
      </c>
      <c r="C1194" s="0" t="n">
        <v>504</v>
      </c>
      <c r="D1194" s="0" t="s">
        <v>1848</v>
      </c>
      <c r="E1194" s="371" t="n">
        <v>54743.37</v>
      </c>
      <c r="F1194" s="372" t="str">
        <f aca="false">TEXT(A1194,"000")&amp;" "&amp;TEXT(C1194,"0000")</f>
        <v>088 0504</v>
      </c>
      <c r="G1194" s="373" t="n">
        <f aca="false">E1194</f>
        <v>54743.37</v>
      </c>
    </row>
    <row r="1195" customFormat="false" ht="11.25" hidden="false" customHeight="true" outlineLevel="0" collapsed="false">
      <c r="A1195" s="0" t="n">
        <v>88</v>
      </c>
      <c r="B1195" s="0" t="s">
        <v>238</v>
      </c>
      <c r="C1195" s="0" t="n">
        <v>505</v>
      </c>
      <c r="D1195" s="0" t="s">
        <v>1849</v>
      </c>
      <c r="E1195" s="371" t="n">
        <v>55537.3</v>
      </c>
      <c r="F1195" s="372" t="str">
        <f aca="false">TEXT(A1195,"000")&amp;" "&amp;TEXT(C1195,"0000")</f>
        <v>088 0505</v>
      </c>
      <c r="G1195" s="373" t="n">
        <f aca="false">E1195</f>
        <v>55537.3</v>
      </c>
    </row>
    <row r="1196" customFormat="false" ht="11.25" hidden="false" customHeight="true" outlineLevel="0" collapsed="false">
      <c r="A1196" s="0" t="n">
        <v>88</v>
      </c>
      <c r="B1196" s="0" t="s">
        <v>238</v>
      </c>
      <c r="C1196" s="0" t="n">
        <v>506</v>
      </c>
      <c r="D1196" s="0" t="s">
        <v>1850</v>
      </c>
      <c r="E1196" s="371" t="n">
        <v>52884.48</v>
      </c>
      <c r="F1196" s="372" t="str">
        <f aca="false">TEXT(A1196,"000")&amp;" "&amp;TEXT(C1196,"0000")</f>
        <v>088 0506</v>
      </c>
      <c r="G1196" s="373" t="n">
        <f aca="false">E1196</f>
        <v>52884.48</v>
      </c>
    </row>
    <row r="1197" customFormat="false" ht="11.25" hidden="false" customHeight="true" outlineLevel="0" collapsed="false">
      <c r="A1197" s="0" t="n">
        <v>88</v>
      </c>
      <c r="B1197" s="0" t="s">
        <v>238</v>
      </c>
      <c r="C1197" s="0" t="n">
        <v>507</v>
      </c>
      <c r="D1197" s="0" t="s">
        <v>1851</v>
      </c>
      <c r="E1197" s="371" t="n">
        <v>48332.34</v>
      </c>
      <c r="F1197" s="372" t="str">
        <f aca="false">TEXT(A1197,"000")&amp;" "&amp;TEXT(C1197,"0000")</f>
        <v>088 0507</v>
      </c>
      <c r="G1197" s="373" t="n">
        <f aca="false">E1197</f>
        <v>48332.34</v>
      </c>
    </row>
    <row r="1198" customFormat="false" ht="11.25" hidden="false" customHeight="true" outlineLevel="0" collapsed="false">
      <c r="A1198" s="0" t="n">
        <v>88</v>
      </c>
      <c r="B1198" s="0" t="s">
        <v>238</v>
      </c>
      <c r="C1198" s="0" t="n">
        <v>508</v>
      </c>
      <c r="D1198" s="0" t="s">
        <v>1852</v>
      </c>
      <c r="E1198" s="371" t="n">
        <v>52242.16</v>
      </c>
      <c r="F1198" s="372" t="str">
        <f aca="false">TEXT(A1198,"000")&amp;" "&amp;TEXT(C1198,"0000")</f>
        <v>088 0508</v>
      </c>
      <c r="G1198" s="373" t="n">
        <f aca="false">E1198</f>
        <v>52242.16</v>
      </c>
    </row>
    <row r="1199" customFormat="false" ht="11.25" hidden="false" customHeight="true" outlineLevel="0" collapsed="false">
      <c r="A1199" s="0" t="n">
        <v>88</v>
      </c>
      <c r="B1199" s="0" t="s">
        <v>238</v>
      </c>
      <c r="C1199" s="0" t="n">
        <v>509</v>
      </c>
      <c r="D1199" s="0" t="s">
        <v>1853</v>
      </c>
      <c r="E1199" s="371" t="n">
        <v>50701.98</v>
      </c>
      <c r="F1199" s="372" t="str">
        <f aca="false">TEXT(A1199,"000")&amp;" "&amp;TEXT(C1199,"0000")</f>
        <v>088 0509</v>
      </c>
      <c r="G1199" s="373" t="n">
        <f aca="false">E1199</f>
        <v>50701.98</v>
      </c>
    </row>
    <row r="1200" customFormat="false" ht="11.25" hidden="false" customHeight="true" outlineLevel="0" collapsed="false">
      <c r="A1200" s="0" t="n">
        <v>88</v>
      </c>
      <c r="B1200" s="0" t="s">
        <v>238</v>
      </c>
      <c r="C1200" s="0" t="n">
        <v>510</v>
      </c>
      <c r="D1200" s="0" t="s">
        <v>1854</v>
      </c>
      <c r="E1200" s="371" t="n">
        <v>52415.41</v>
      </c>
      <c r="F1200" s="372" t="str">
        <f aca="false">TEXT(A1200,"000")&amp;" "&amp;TEXT(C1200,"0000")</f>
        <v>088 0510</v>
      </c>
      <c r="G1200" s="373" t="n">
        <f aca="false">E1200</f>
        <v>52415.41</v>
      </c>
    </row>
    <row r="1201" customFormat="false" ht="11.25" hidden="false" customHeight="true" outlineLevel="0" collapsed="false">
      <c r="A1201" s="0" t="n">
        <v>88</v>
      </c>
      <c r="B1201" s="0" t="s">
        <v>238</v>
      </c>
      <c r="C1201" s="0" t="n">
        <v>511</v>
      </c>
      <c r="D1201" s="0" t="s">
        <v>1855</v>
      </c>
      <c r="E1201" s="371" t="n">
        <v>50238.65</v>
      </c>
      <c r="F1201" s="372" t="str">
        <f aca="false">TEXT(A1201,"000")&amp;" "&amp;TEXT(C1201,"0000")</f>
        <v>088 0511</v>
      </c>
      <c r="G1201" s="373" t="n">
        <f aca="false">E1201</f>
        <v>50238.65</v>
      </c>
    </row>
    <row r="1202" customFormat="false" ht="11.25" hidden="false" customHeight="true" outlineLevel="0" collapsed="false">
      <c r="A1202" s="0" t="n">
        <v>88</v>
      </c>
      <c r="B1202" s="0" t="s">
        <v>238</v>
      </c>
      <c r="C1202" s="0" t="n">
        <v>60</v>
      </c>
      <c r="D1202" s="0" t="s">
        <v>1856</v>
      </c>
      <c r="E1202" s="371" t="n">
        <v>50779.92</v>
      </c>
      <c r="F1202" s="372" t="str">
        <f aca="false">TEXT(A1202,"000")&amp;" "&amp;TEXT(C1202,"0000")</f>
        <v>088 0060</v>
      </c>
      <c r="G1202" s="373" t="n">
        <f aca="false">E1202</f>
        <v>50779.92</v>
      </c>
    </row>
    <row r="1203" customFormat="false" ht="11.25" hidden="false" customHeight="true" outlineLevel="0" collapsed="false">
      <c r="A1203" s="0" t="n">
        <v>89</v>
      </c>
      <c r="B1203" s="0" t="s">
        <v>239</v>
      </c>
      <c r="C1203" s="0" t="n">
        <v>10</v>
      </c>
      <c r="D1203" s="0" t="s">
        <v>1857</v>
      </c>
      <c r="E1203" s="371" t="n">
        <v>58231</v>
      </c>
      <c r="F1203" s="372" t="str">
        <f aca="false">TEXT(A1203,"000")&amp;" "&amp;TEXT(C1203,"0000")</f>
        <v>089 0010</v>
      </c>
      <c r="G1203" s="373" t="n">
        <f aca="false">E1203</f>
        <v>58231</v>
      </c>
    </row>
    <row r="1204" customFormat="false" ht="11.25" hidden="false" customHeight="true" outlineLevel="0" collapsed="false">
      <c r="A1204" s="0" t="n">
        <v>89</v>
      </c>
      <c r="B1204" s="0" t="s">
        <v>239</v>
      </c>
      <c r="C1204" s="0" t="n">
        <v>111</v>
      </c>
      <c r="D1204" s="0" t="s">
        <v>1858</v>
      </c>
      <c r="E1204" s="371" t="n">
        <v>52342</v>
      </c>
      <c r="F1204" s="372" t="str">
        <f aca="false">TEXT(A1204,"000")&amp;" "&amp;TEXT(C1204,"0000")</f>
        <v>089 0111</v>
      </c>
      <c r="G1204" s="373" t="n">
        <f aca="false">E1204</f>
        <v>52342</v>
      </c>
    </row>
    <row r="1205" customFormat="false" ht="11.25" hidden="false" customHeight="true" outlineLevel="0" collapsed="false">
      <c r="A1205" s="0" t="n">
        <v>89</v>
      </c>
      <c r="B1205" s="0" t="s">
        <v>239</v>
      </c>
      <c r="C1205" s="0" t="n">
        <v>112</v>
      </c>
      <c r="D1205" s="0" t="s">
        <v>1859</v>
      </c>
      <c r="E1205" s="371" t="n">
        <v>54168</v>
      </c>
      <c r="F1205" s="372" t="str">
        <f aca="false">TEXT(A1205,"000")&amp;" "&amp;TEXT(C1205,"0000")</f>
        <v>089 0112</v>
      </c>
      <c r="G1205" s="373" t="n">
        <f aca="false">E1205</f>
        <v>54168</v>
      </c>
    </row>
    <row r="1206" customFormat="false" ht="11.25" hidden="false" customHeight="true" outlineLevel="0" collapsed="false">
      <c r="A1206" s="0" t="n">
        <v>89</v>
      </c>
      <c r="B1206" s="0" t="s">
        <v>239</v>
      </c>
      <c r="C1206" s="0" t="n">
        <v>162</v>
      </c>
      <c r="D1206" s="0" t="s">
        <v>1860</v>
      </c>
      <c r="E1206" s="371" t="n">
        <v>57537</v>
      </c>
      <c r="F1206" s="372" t="str">
        <f aca="false">TEXT(A1206,"000")&amp;" "&amp;TEXT(C1206,"0000")</f>
        <v>089 0162</v>
      </c>
      <c r="G1206" s="373" t="n">
        <f aca="false">E1206</f>
        <v>57537</v>
      </c>
    </row>
    <row r="1207" customFormat="false" ht="11.25" hidden="false" customHeight="true" outlineLevel="0" collapsed="false">
      <c r="A1207" s="0" t="n">
        <v>89</v>
      </c>
      <c r="B1207" s="0" t="s">
        <v>239</v>
      </c>
      <c r="C1207" s="0" t="n">
        <v>20</v>
      </c>
      <c r="D1207" s="0" t="s">
        <v>1861</v>
      </c>
      <c r="E1207" s="371" t="n">
        <v>57889</v>
      </c>
      <c r="F1207" s="372" t="str">
        <f aca="false">TEXT(A1207,"000")&amp;" "&amp;TEXT(C1207,"0000")</f>
        <v>089 0020</v>
      </c>
      <c r="G1207" s="373" t="n">
        <f aca="false">E1207</f>
        <v>57889</v>
      </c>
    </row>
    <row r="1208" customFormat="false" ht="11.25" hidden="false" customHeight="true" outlineLevel="0" collapsed="false">
      <c r="A1208" s="0" t="n">
        <v>89</v>
      </c>
      <c r="B1208" s="0" t="s">
        <v>239</v>
      </c>
      <c r="C1208" s="0" t="n">
        <v>230</v>
      </c>
      <c r="D1208" s="0" t="s">
        <v>1862</v>
      </c>
      <c r="E1208" s="371" t="n">
        <v>58300</v>
      </c>
      <c r="F1208" s="372" t="str">
        <f aca="false">TEXT(A1208,"000")&amp;" "&amp;TEXT(C1208,"0000")</f>
        <v>089 0230</v>
      </c>
      <c r="G1208" s="373" t="n">
        <f aca="false">E1208</f>
        <v>58300</v>
      </c>
    </row>
    <row r="1209" customFormat="false" ht="11.25" hidden="false" customHeight="true" outlineLevel="0" collapsed="false">
      <c r="A1209" s="0" t="n">
        <v>89</v>
      </c>
      <c r="B1209" s="0" t="s">
        <v>239</v>
      </c>
      <c r="C1209" s="0" t="n">
        <v>250</v>
      </c>
      <c r="D1209" s="0" t="s">
        <v>1863</v>
      </c>
      <c r="E1209" s="371" t="n">
        <v>54859</v>
      </c>
      <c r="F1209" s="372" t="str">
        <f aca="false">TEXT(A1209,"000")&amp;" "&amp;TEXT(C1209,"0000")</f>
        <v>089 0250</v>
      </c>
      <c r="G1209" s="373" t="n">
        <f aca="false">E1209</f>
        <v>54859</v>
      </c>
    </row>
    <row r="1210" customFormat="false" ht="11.25" hidden="false" customHeight="true" outlineLevel="0" collapsed="false">
      <c r="A1210" s="0" t="n">
        <v>89</v>
      </c>
      <c r="B1210" s="0" t="s">
        <v>239</v>
      </c>
      <c r="C1210" s="0" t="n">
        <v>260</v>
      </c>
      <c r="D1210" s="0" t="s">
        <v>1864</v>
      </c>
      <c r="E1210" s="371" t="n">
        <v>55059</v>
      </c>
      <c r="F1210" s="372" t="str">
        <f aca="false">TEXT(A1210,"000")&amp;" "&amp;TEXT(C1210,"0000")</f>
        <v>089 0260</v>
      </c>
      <c r="G1210" s="373" t="n">
        <f aca="false">E1210</f>
        <v>55059</v>
      </c>
    </row>
    <row r="1211" customFormat="false" ht="11.25" hidden="false" customHeight="true" outlineLevel="0" collapsed="false">
      <c r="A1211" s="0" t="n">
        <v>89</v>
      </c>
      <c r="B1211" s="0" t="s">
        <v>239</v>
      </c>
      <c r="C1211" s="0" t="n">
        <v>270</v>
      </c>
      <c r="D1211" s="0" t="s">
        <v>1865</v>
      </c>
      <c r="E1211" s="371" t="n">
        <v>56765</v>
      </c>
      <c r="F1211" s="372" t="str">
        <f aca="false">TEXT(A1211,"000")&amp;" "&amp;TEXT(C1211,"0000")</f>
        <v>089 0270</v>
      </c>
      <c r="G1211" s="373" t="n">
        <f aca="false">E1211</f>
        <v>56765</v>
      </c>
    </row>
    <row r="1212" customFormat="false" ht="11.25" hidden="false" customHeight="true" outlineLevel="0" collapsed="false">
      <c r="A1212" s="0" t="n">
        <v>89</v>
      </c>
      <c r="B1212" s="0" t="s">
        <v>239</v>
      </c>
      <c r="C1212" s="0" t="n">
        <v>280</v>
      </c>
      <c r="D1212" s="0" t="s">
        <v>1866</v>
      </c>
      <c r="E1212" s="371" t="n">
        <v>53088</v>
      </c>
      <c r="F1212" s="372" t="str">
        <f aca="false">TEXT(A1212,"000")&amp;" "&amp;TEXT(C1212,"0000")</f>
        <v>089 0280</v>
      </c>
      <c r="G1212" s="373" t="n">
        <f aca="false">E1212</f>
        <v>53088</v>
      </c>
    </row>
    <row r="1213" customFormat="false" ht="11.25" hidden="false" customHeight="true" outlineLevel="0" collapsed="false">
      <c r="A1213" s="0" t="n">
        <v>89</v>
      </c>
      <c r="B1213" s="0" t="s">
        <v>239</v>
      </c>
      <c r="C1213" s="0" t="n">
        <v>30</v>
      </c>
      <c r="D1213" s="0" t="s">
        <v>1867</v>
      </c>
      <c r="E1213" s="371" t="n">
        <v>55387</v>
      </c>
      <c r="F1213" s="372" t="str">
        <f aca="false">TEXT(A1213,"000")&amp;" "&amp;TEXT(C1213,"0000")</f>
        <v>089 0030</v>
      </c>
      <c r="G1213" s="373" t="n">
        <f aca="false">E1213</f>
        <v>55387</v>
      </c>
    </row>
    <row r="1214" customFormat="false" ht="11.25" hidden="false" customHeight="true" outlineLevel="0" collapsed="false">
      <c r="A1214" s="0" t="n">
        <v>89</v>
      </c>
      <c r="B1214" s="0" t="s">
        <v>239</v>
      </c>
      <c r="C1214" s="0" t="n">
        <v>300</v>
      </c>
      <c r="D1214" s="0" t="s">
        <v>1868</v>
      </c>
      <c r="E1214" s="371" t="n">
        <v>53476</v>
      </c>
      <c r="F1214" s="372" t="str">
        <f aca="false">TEXT(A1214,"000")&amp;" "&amp;TEXT(C1214,"0000")</f>
        <v>089 0300</v>
      </c>
      <c r="G1214" s="373" t="n">
        <f aca="false">E1214</f>
        <v>53476</v>
      </c>
    </row>
    <row r="1215" customFormat="false" ht="11.25" hidden="false" customHeight="true" outlineLevel="0" collapsed="false">
      <c r="A1215" s="0" t="n">
        <v>89</v>
      </c>
      <c r="B1215" s="0" t="s">
        <v>239</v>
      </c>
      <c r="C1215" s="0" t="n">
        <v>320</v>
      </c>
      <c r="D1215" s="0" t="s">
        <v>1869</v>
      </c>
      <c r="E1215" s="371" t="n">
        <v>52237</v>
      </c>
      <c r="F1215" s="372" t="str">
        <f aca="false">TEXT(A1215,"000")&amp;" "&amp;TEXT(C1215,"0000")</f>
        <v>089 0320</v>
      </c>
      <c r="G1215" s="373" t="n">
        <f aca="false">E1215</f>
        <v>52237</v>
      </c>
    </row>
    <row r="1216" customFormat="false" ht="11.25" hidden="false" customHeight="true" outlineLevel="0" collapsed="false">
      <c r="A1216" s="0" t="n">
        <v>89</v>
      </c>
      <c r="B1216" s="0" t="s">
        <v>239</v>
      </c>
      <c r="C1216" s="0" t="n">
        <v>40</v>
      </c>
      <c r="D1216" s="0" t="s">
        <v>1870</v>
      </c>
      <c r="E1216" s="371" t="n">
        <v>54981</v>
      </c>
      <c r="F1216" s="372" t="str">
        <f aca="false">TEXT(A1216,"000")&amp;" "&amp;TEXT(C1216,"0000")</f>
        <v>089 0040</v>
      </c>
      <c r="G1216" s="373" t="n">
        <f aca="false">E1216</f>
        <v>54981</v>
      </c>
    </row>
    <row r="1217" customFormat="false" ht="11.25" hidden="false" customHeight="true" outlineLevel="0" collapsed="false">
      <c r="A1217" s="0" t="n">
        <v>89</v>
      </c>
      <c r="B1217" s="0" t="s">
        <v>239</v>
      </c>
      <c r="C1217" s="0" t="n">
        <v>41</v>
      </c>
      <c r="D1217" s="0" t="s">
        <v>1871</v>
      </c>
      <c r="E1217" s="371" t="n">
        <v>56606</v>
      </c>
      <c r="F1217" s="372" t="str">
        <f aca="false">TEXT(A1217,"000")&amp;" "&amp;TEXT(C1217,"0000")</f>
        <v>089 0041</v>
      </c>
      <c r="G1217" s="373" t="n">
        <f aca="false">E1217</f>
        <v>56606</v>
      </c>
    </row>
    <row r="1218" customFormat="false" ht="11.25" hidden="false" customHeight="true" outlineLevel="0" collapsed="false">
      <c r="A1218" s="0" t="n">
        <v>89</v>
      </c>
      <c r="B1218" s="0" t="s">
        <v>239</v>
      </c>
      <c r="C1218" s="0" t="n">
        <v>421</v>
      </c>
      <c r="D1218" s="0" t="s">
        <v>1872</v>
      </c>
      <c r="E1218" s="371" t="n">
        <v>57422</v>
      </c>
      <c r="F1218" s="372" t="str">
        <f aca="false">TEXT(A1218,"000")&amp;" "&amp;TEXT(C1218,"0000")</f>
        <v>089 0421</v>
      </c>
      <c r="G1218" s="373" t="n">
        <f aca="false">E1218</f>
        <v>57422</v>
      </c>
    </row>
    <row r="1219" customFormat="false" ht="11.25" hidden="false" customHeight="true" outlineLevel="0" collapsed="false">
      <c r="A1219" s="0" t="n">
        <v>89</v>
      </c>
      <c r="B1219" s="0" t="s">
        <v>239</v>
      </c>
      <c r="C1219" s="0" t="n">
        <v>422</v>
      </c>
      <c r="D1219" s="0" t="s">
        <v>1873</v>
      </c>
      <c r="E1219" s="371" t="n">
        <v>55181</v>
      </c>
      <c r="F1219" s="372" t="str">
        <f aca="false">TEXT(A1219,"000")&amp;" "&amp;TEXT(C1219,"0000")</f>
        <v>089 0422</v>
      </c>
      <c r="G1219" s="373" t="n">
        <f aca="false">E1219</f>
        <v>55181</v>
      </c>
    </row>
    <row r="1220" customFormat="false" ht="11.25" hidden="false" customHeight="true" outlineLevel="0" collapsed="false">
      <c r="A1220" s="0" t="n">
        <v>89</v>
      </c>
      <c r="B1220" s="0" t="s">
        <v>239</v>
      </c>
      <c r="C1220" s="0" t="n">
        <v>423</v>
      </c>
      <c r="D1220" s="0" t="s">
        <v>1874</v>
      </c>
      <c r="E1220" s="371" t="n">
        <v>51954</v>
      </c>
      <c r="F1220" s="372" t="str">
        <f aca="false">TEXT(A1220,"000")&amp;" "&amp;TEXT(C1220,"0000")</f>
        <v>089 0423</v>
      </c>
      <c r="G1220" s="373" t="n">
        <f aca="false">E1220</f>
        <v>51954</v>
      </c>
    </row>
    <row r="1221" customFormat="false" ht="11.25" hidden="false" customHeight="true" outlineLevel="0" collapsed="false">
      <c r="A1221" s="0" t="n">
        <v>89</v>
      </c>
      <c r="B1221" s="0" t="s">
        <v>239</v>
      </c>
      <c r="C1221" s="0" t="n">
        <v>424</v>
      </c>
      <c r="D1221" s="0" t="s">
        <v>1875</v>
      </c>
      <c r="E1221" s="371" t="n">
        <v>55994</v>
      </c>
      <c r="F1221" s="372" t="str">
        <f aca="false">TEXT(A1221,"000")&amp;" "&amp;TEXT(C1221,"0000")</f>
        <v>089 0424</v>
      </c>
      <c r="G1221" s="373" t="n">
        <f aca="false">E1221</f>
        <v>55994</v>
      </c>
    </row>
    <row r="1222" customFormat="false" ht="11.25" hidden="false" customHeight="true" outlineLevel="0" collapsed="false">
      <c r="A1222" s="0" t="n">
        <v>89</v>
      </c>
      <c r="B1222" s="0" t="s">
        <v>239</v>
      </c>
      <c r="C1222" s="0" t="n">
        <v>425</v>
      </c>
      <c r="D1222" s="0" t="s">
        <v>1876</v>
      </c>
      <c r="E1222" s="371" t="n">
        <v>54225</v>
      </c>
      <c r="F1222" s="372" t="str">
        <f aca="false">TEXT(A1222,"000")&amp;" "&amp;TEXT(C1222,"0000")</f>
        <v>089 0425</v>
      </c>
      <c r="G1222" s="373" t="n">
        <f aca="false">E1222</f>
        <v>54225</v>
      </c>
    </row>
    <row r="1223" customFormat="false" ht="11.25" hidden="false" customHeight="true" outlineLevel="0" collapsed="false">
      <c r="A1223" s="0" t="n">
        <v>89</v>
      </c>
      <c r="B1223" s="0" t="s">
        <v>239</v>
      </c>
      <c r="C1223" s="0" t="n">
        <v>426</v>
      </c>
      <c r="D1223" s="0" t="s">
        <v>1877</v>
      </c>
      <c r="E1223" s="371" t="n">
        <v>54251</v>
      </c>
      <c r="F1223" s="372" t="str">
        <f aca="false">TEXT(A1223,"000")&amp;" "&amp;TEXT(C1223,"0000")</f>
        <v>089 0426</v>
      </c>
      <c r="G1223" s="373" t="n">
        <f aca="false">E1223</f>
        <v>54251</v>
      </c>
    </row>
    <row r="1224" customFormat="false" ht="11.25" hidden="false" customHeight="true" outlineLevel="0" collapsed="false">
      <c r="A1224" s="0" t="n">
        <v>89</v>
      </c>
      <c r="B1224" s="0" t="s">
        <v>239</v>
      </c>
      <c r="C1224" s="0" t="n">
        <v>427</v>
      </c>
      <c r="D1224" s="0" t="s">
        <v>1878</v>
      </c>
      <c r="E1224" s="371" t="n">
        <v>49540</v>
      </c>
      <c r="F1224" s="372" t="str">
        <f aca="false">TEXT(A1224,"000")&amp;" "&amp;TEXT(C1224,"0000")</f>
        <v>089 0427</v>
      </c>
      <c r="G1224" s="373" t="n">
        <f aca="false">E1224</f>
        <v>49540</v>
      </c>
    </row>
    <row r="1225" customFormat="false" ht="11.25" hidden="false" customHeight="true" outlineLevel="0" collapsed="false">
      <c r="A1225" s="0" t="n">
        <v>89</v>
      </c>
      <c r="B1225" s="0" t="s">
        <v>239</v>
      </c>
      <c r="C1225" s="0" t="n">
        <v>429</v>
      </c>
      <c r="D1225" s="0" t="s">
        <v>1879</v>
      </c>
      <c r="E1225" s="371" t="n">
        <v>53457</v>
      </c>
      <c r="F1225" s="372" t="str">
        <f aca="false">TEXT(A1225,"000")&amp;" "&amp;TEXT(C1225,"0000")</f>
        <v>089 0429</v>
      </c>
      <c r="G1225" s="373" t="n">
        <f aca="false">E1225</f>
        <v>53457</v>
      </c>
    </row>
    <row r="1226" customFormat="false" ht="11.25" hidden="false" customHeight="true" outlineLevel="0" collapsed="false">
      <c r="A1226" s="0" t="n">
        <v>89</v>
      </c>
      <c r="B1226" s="0" t="s">
        <v>239</v>
      </c>
      <c r="C1226" s="0" t="n">
        <v>430</v>
      </c>
      <c r="D1226" s="0" t="s">
        <v>1880</v>
      </c>
      <c r="E1226" s="371" t="n">
        <v>54584</v>
      </c>
      <c r="F1226" s="372" t="str">
        <f aca="false">TEXT(A1226,"000")&amp;" "&amp;TEXT(C1226,"0000")</f>
        <v>089 0430</v>
      </c>
      <c r="G1226" s="373" t="n">
        <f aca="false">E1226</f>
        <v>54584</v>
      </c>
    </row>
    <row r="1227" customFormat="false" ht="11.25" hidden="false" customHeight="true" outlineLevel="0" collapsed="false">
      <c r="A1227" s="0" t="n">
        <v>89</v>
      </c>
      <c r="B1227" s="0" t="s">
        <v>239</v>
      </c>
      <c r="C1227" s="0" t="n">
        <v>431</v>
      </c>
      <c r="D1227" s="0" t="s">
        <v>1881</v>
      </c>
      <c r="E1227" s="371" t="n">
        <v>53775</v>
      </c>
      <c r="F1227" s="372" t="str">
        <f aca="false">TEXT(A1227,"000")&amp;" "&amp;TEXT(C1227,"0000")</f>
        <v>089 0431</v>
      </c>
      <c r="G1227" s="373" t="n">
        <f aca="false">E1227</f>
        <v>53775</v>
      </c>
    </row>
    <row r="1228" customFormat="false" ht="11.25" hidden="false" customHeight="true" outlineLevel="0" collapsed="false">
      <c r="A1228" s="0" t="n">
        <v>89</v>
      </c>
      <c r="B1228" s="0" t="s">
        <v>239</v>
      </c>
      <c r="C1228" s="0" t="n">
        <v>432</v>
      </c>
      <c r="D1228" s="0" t="s">
        <v>1882</v>
      </c>
      <c r="E1228" s="371" t="n">
        <v>58469</v>
      </c>
      <c r="F1228" s="372" t="str">
        <f aca="false">TEXT(A1228,"000")&amp;" "&amp;TEXT(C1228,"0000")</f>
        <v>089 0432</v>
      </c>
      <c r="G1228" s="373" t="n">
        <f aca="false">E1228</f>
        <v>58469</v>
      </c>
    </row>
    <row r="1229" customFormat="false" ht="11.25" hidden="false" customHeight="true" outlineLevel="0" collapsed="false">
      <c r="A1229" s="0" t="n">
        <v>89</v>
      </c>
      <c r="B1229" s="0" t="s">
        <v>239</v>
      </c>
      <c r="C1229" s="0" t="n">
        <v>433</v>
      </c>
      <c r="D1229" s="0" t="s">
        <v>1883</v>
      </c>
      <c r="E1229" s="371" t="n">
        <v>51446</v>
      </c>
      <c r="F1229" s="372" t="str">
        <f aca="false">TEXT(A1229,"000")&amp;" "&amp;TEXT(C1229,"0000")</f>
        <v>089 0433</v>
      </c>
      <c r="G1229" s="373" t="n">
        <f aca="false">E1229</f>
        <v>51446</v>
      </c>
    </row>
    <row r="1230" customFormat="false" ht="11.25" hidden="false" customHeight="true" outlineLevel="0" collapsed="false">
      <c r="A1230" s="0" t="n">
        <v>89</v>
      </c>
      <c r="B1230" s="0" t="s">
        <v>239</v>
      </c>
      <c r="C1230" s="0" t="n">
        <v>440</v>
      </c>
      <c r="D1230" s="0" t="s">
        <v>1884</v>
      </c>
      <c r="E1230" s="371" t="n">
        <v>50309</v>
      </c>
      <c r="F1230" s="372" t="str">
        <f aca="false">TEXT(A1230,"000")&amp;" "&amp;TEXT(C1230,"0000")</f>
        <v>089 0440</v>
      </c>
      <c r="G1230" s="373" t="n">
        <f aca="false">E1230</f>
        <v>50309</v>
      </c>
    </row>
    <row r="1231" customFormat="false" ht="11.25" hidden="false" customHeight="true" outlineLevel="0" collapsed="false">
      <c r="A1231" s="0" t="n">
        <v>89</v>
      </c>
      <c r="B1231" s="0" t="s">
        <v>239</v>
      </c>
      <c r="C1231" s="0" t="n">
        <v>50</v>
      </c>
      <c r="D1231" s="0" t="s">
        <v>1885</v>
      </c>
      <c r="E1231" s="371" t="n">
        <v>51290</v>
      </c>
      <c r="F1231" s="372" t="str">
        <f aca="false">TEXT(A1231,"000")&amp;" "&amp;TEXT(C1231,"0000")</f>
        <v>089 0050</v>
      </c>
      <c r="G1231" s="373" t="n">
        <f aca="false">E1231</f>
        <v>51290</v>
      </c>
    </row>
    <row r="1232" customFormat="false" ht="11.25" hidden="false" customHeight="true" outlineLevel="0" collapsed="false">
      <c r="A1232" s="0" t="n">
        <v>89</v>
      </c>
      <c r="B1232" s="0" t="s">
        <v>239</v>
      </c>
      <c r="C1232" s="0" t="n">
        <v>60</v>
      </c>
      <c r="D1232" s="0" t="s">
        <v>1886</v>
      </c>
      <c r="E1232" s="371" t="n">
        <v>55823</v>
      </c>
      <c r="F1232" s="372" t="str">
        <f aca="false">TEXT(A1232,"000")&amp;" "&amp;TEXT(C1232,"0000")</f>
        <v>089 0060</v>
      </c>
      <c r="G1232" s="373" t="n">
        <f aca="false">E1232</f>
        <v>55823</v>
      </c>
    </row>
    <row r="1233" customFormat="false" ht="11.25" hidden="false" customHeight="true" outlineLevel="0" collapsed="false">
      <c r="A1233" s="0" t="n">
        <v>90</v>
      </c>
      <c r="B1233" s="0" t="s">
        <v>240</v>
      </c>
      <c r="C1233" s="0" t="n">
        <v>10</v>
      </c>
      <c r="D1233" s="0" t="s">
        <v>1887</v>
      </c>
      <c r="E1233" s="371" t="n">
        <v>53680</v>
      </c>
      <c r="F1233" s="372" t="str">
        <f aca="false">TEXT(A1233,"000")&amp;" "&amp;TEXT(C1233,"0000")</f>
        <v>090 0010</v>
      </c>
      <c r="G1233" s="373" t="n">
        <f aca="false">E1233</f>
        <v>53680</v>
      </c>
    </row>
    <row r="1234" customFormat="false" ht="11.25" hidden="false" customHeight="true" outlineLevel="0" collapsed="false">
      <c r="A1234" s="0" t="n">
        <v>90</v>
      </c>
      <c r="B1234" s="0" t="s">
        <v>240</v>
      </c>
      <c r="C1234" s="0" t="n">
        <v>20</v>
      </c>
      <c r="D1234" s="0" t="s">
        <v>1888</v>
      </c>
      <c r="E1234" s="371" t="n">
        <v>50509</v>
      </c>
      <c r="F1234" s="372" t="str">
        <f aca="false">TEXT(A1234,"000")&amp;" "&amp;TEXT(C1234,"0000")</f>
        <v>090 0020</v>
      </c>
      <c r="G1234" s="373" t="n">
        <f aca="false">E1234</f>
        <v>50509</v>
      </c>
    </row>
    <row r="1235" customFormat="false" ht="11.25" hidden="false" customHeight="true" outlineLevel="0" collapsed="false">
      <c r="A1235" s="0" t="n">
        <v>90</v>
      </c>
      <c r="B1235" s="0" t="s">
        <v>240</v>
      </c>
      <c r="C1235" s="0" t="n">
        <v>30</v>
      </c>
      <c r="D1235" s="0" t="s">
        <v>1889</v>
      </c>
      <c r="E1235" s="371" t="n">
        <v>53416</v>
      </c>
      <c r="F1235" s="372" t="str">
        <f aca="false">TEXT(A1235,"000")&amp;" "&amp;TEXT(C1235,"0000")</f>
        <v>090 0030</v>
      </c>
      <c r="G1235" s="373" t="n">
        <f aca="false">E1235</f>
        <v>53416</v>
      </c>
    </row>
    <row r="1236" customFormat="false" ht="11.25" hidden="false" customHeight="true" outlineLevel="0" collapsed="false">
      <c r="A1236" s="0" t="n">
        <v>91</v>
      </c>
      <c r="B1236" s="0" t="s">
        <v>241</v>
      </c>
      <c r="C1236" s="0" t="n">
        <v>340</v>
      </c>
      <c r="D1236" s="0" t="s">
        <v>1890</v>
      </c>
      <c r="E1236" s="371" t="n">
        <v>54563</v>
      </c>
      <c r="F1236" s="372" t="str">
        <f aca="false">TEXT(A1236,"000")&amp;" "&amp;TEXT(C1236,"0000")</f>
        <v>091 0340</v>
      </c>
      <c r="G1236" s="373" t="n">
        <f aca="false">E1236</f>
        <v>54563</v>
      </c>
    </row>
    <row r="1237" customFormat="false" ht="11.25" hidden="false" customHeight="true" outlineLevel="0" collapsed="false">
      <c r="A1237" s="0" t="n">
        <v>91</v>
      </c>
      <c r="B1237" s="0" t="s">
        <v>241</v>
      </c>
      <c r="C1237" s="0" t="n">
        <v>482</v>
      </c>
      <c r="D1237" s="0" t="s">
        <v>1891</v>
      </c>
      <c r="E1237" s="371" t="n">
        <v>50319</v>
      </c>
      <c r="F1237" s="372" t="str">
        <f aca="false">TEXT(A1237,"000")&amp;" "&amp;TEXT(C1237,"0000")</f>
        <v>091 0482</v>
      </c>
      <c r="G1237" s="373" t="n">
        <f aca="false">E1237</f>
        <v>50319</v>
      </c>
    </row>
    <row r="1238" customFormat="false" ht="11.25" hidden="false" customHeight="true" outlineLevel="0" collapsed="false">
      <c r="A1238" s="0" t="n">
        <v>91</v>
      </c>
      <c r="B1238" s="0" t="s">
        <v>241</v>
      </c>
      <c r="C1238" s="0" t="n">
        <v>483</v>
      </c>
      <c r="D1238" s="0" t="s">
        <v>1892</v>
      </c>
      <c r="E1238" s="371" t="n">
        <v>43095</v>
      </c>
      <c r="F1238" s="372" t="str">
        <f aca="false">TEXT(A1238,"000")&amp;" "&amp;TEXT(C1238,"0000")</f>
        <v>091 0483</v>
      </c>
      <c r="G1238" s="373" t="n">
        <f aca="false">E1238</f>
        <v>43095</v>
      </c>
    </row>
    <row r="1239" customFormat="false" ht="11.25" hidden="false" customHeight="true" outlineLevel="0" collapsed="false">
      <c r="A1239" s="0" t="n">
        <v>92</v>
      </c>
      <c r="B1239" s="0" t="s">
        <v>242</v>
      </c>
      <c r="C1239" s="0" t="n">
        <v>10</v>
      </c>
      <c r="D1239" s="0" t="s">
        <v>1893</v>
      </c>
      <c r="E1239" s="371" t="n">
        <v>41641.52</v>
      </c>
      <c r="F1239" s="372" t="str">
        <f aca="false">TEXT(A1239,"000")&amp;" "&amp;TEXT(C1239,"0000")</f>
        <v>092 0010</v>
      </c>
      <c r="G1239" s="373" t="n">
        <f aca="false">E1239</f>
        <v>41641.52</v>
      </c>
    </row>
    <row r="1240" customFormat="false" ht="11.25" hidden="false" customHeight="true" outlineLevel="0" collapsed="false">
      <c r="A1240" s="0" t="n">
        <v>92</v>
      </c>
      <c r="B1240" s="0" t="s">
        <v>242</v>
      </c>
      <c r="C1240" s="0" t="n">
        <v>100</v>
      </c>
      <c r="D1240" s="0" t="s">
        <v>1894</v>
      </c>
      <c r="E1240" s="371" t="n">
        <v>41175.02</v>
      </c>
      <c r="F1240" s="372" t="str">
        <f aca="false">TEXT(A1240,"000")&amp;" "&amp;TEXT(C1240,"0000")</f>
        <v>092 0100</v>
      </c>
      <c r="G1240" s="373" t="n">
        <f aca="false">E1240</f>
        <v>41175.02</v>
      </c>
    </row>
    <row r="1241" customFormat="false" ht="11.25" hidden="false" customHeight="true" outlineLevel="0" collapsed="false">
      <c r="A1241" s="0" t="n">
        <v>92</v>
      </c>
      <c r="B1241" s="0" t="s">
        <v>242</v>
      </c>
      <c r="C1241" s="0" t="n">
        <v>1020</v>
      </c>
      <c r="D1241" s="0" t="s">
        <v>1895</v>
      </c>
      <c r="E1241" s="371" t="n">
        <v>42442.57</v>
      </c>
      <c r="F1241" s="372" t="str">
        <f aca="false">TEXT(A1241,"000")&amp;" "&amp;TEXT(C1241,"0000")</f>
        <v>092 1020</v>
      </c>
      <c r="G1241" s="373" t="n">
        <f aca="false">E1241</f>
        <v>42442.57</v>
      </c>
    </row>
    <row r="1242" customFormat="false" ht="11.25" hidden="false" customHeight="true" outlineLevel="0" collapsed="false">
      <c r="A1242" s="0" t="n">
        <v>92</v>
      </c>
      <c r="B1242" s="0" t="s">
        <v>242</v>
      </c>
      <c r="C1242" s="0" t="n">
        <v>1030</v>
      </c>
      <c r="D1242" s="0" t="s">
        <v>1896</v>
      </c>
      <c r="E1242" s="371" t="n">
        <v>39234.05</v>
      </c>
      <c r="F1242" s="372" t="str">
        <f aca="false">TEXT(A1242,"000")&amp;" "&amp;TEXT(C1242,"0000")</f>
        <v>092 1030</v>
      </c>
      <c r="G1242" s="373" t="n">
        <f aca="false">E1242</f>
        <v>39234.05</v>
      </c>
    </row>
    <row r="1243" customFormat="false" ht="11.25" hidden="false" customHeight="true" outlineLevel="0" collapsed="false">
      <c r="A1243" s="0" t="n">
        <v>92</v>
      </c>
      <c r="B1243" s="0" t="s">
        <v>242</v>
      </c>
      <c r="C1243" s="0" t="n">
        <v>450</v>
      </c>
      <c r="D1243" s="0" t="s">
        <v>1897</v>
      </c>
      <c r="E1243" s="371" t="n">
        <v>39710.53</v>
      </c>
      <c r="F1243" s="372" t="str">
        <f aca="false">TEXT(A1243,"000")&amp;" "&amp;TEXT(C1243,"0000")</f>
        <v>092 0450</v>
      </c>
      <c r="G1243" s="373" t="n">
        <f aca="false">E1243</f>
        <v>39710.53</v>
      </c>
    </row>
    <row r="1244" customFormat="false" ht="11.25" hidden="false" customHeight="true" outlineLevel="0" collapsed="false">
      <c r="A1244" s="0" t="n">
        <v>92</v>
      </c>
      <c r="B1244" s="0" t="s">
        <v>242</v>
      </c>
      <c r="C1244" s="0" t="n">
        <v>750</v>
      </c>
      <c r="D1244" s="0" t="s">
        <v>1898</v>
      </c>
      <c r="E1244" s="371" t="n">
        <v>45925.9</v>
      </c>
      <c r="F1244" s="372" t="str">
        <f aca="false">TEXT(A1244,"000")&amp;" "&amp;TEXT(C1244,"0000")</f>
        <v>092 0750</v>
      </c>
      <c r="G1244" s="373" t="n">
        <f aca="false">E1244</f>
        <v>45925.9</v>
      </c>
    </row>
    <row r="1245" customFormat="false" ht="11.25" hidden="false" customHeight="true" outlineLevel="0" collapsed="false">
      <c r="A1245" s="0" t="n">
        <v>92</v>
      </c>
      <c r="B1245" s="0" t="s">
        <v>242</v>
      </c>
      <c r="C1245" s="0" t="n">
        <v>821</v>
      </c>
      <c r="D1245" s="0" t="s">
        <v>1899</v>
      </c>
      <c r="E1245" s="371" t="n">
        <v>46411.46</v>
      </c>
      <c r="F1245" s="372" t="str">
        <f aca="false">TEXT(A1245,"000")&amp;" "&amp;TEXT(C1245,"0000")</f>
        <v>092 0821</v>
      </c>
      <c r="G1245" s="373" t="n">
        <f aca="false">E1245</f>
        <v>46411.46</v>
      </c>
    </row>
    <row r="1246" customFormat="false" ht="11.25" hidden="false" customHeight="true" outlineLevel="0" collapsed="false">
      <c r="A1246" s="0" t="n">
        <v>92</v>
      </c>
      <c r="B1246" s="0" t="s">
        <v>242</v>
      </c>
      <c r="C1246" s="0" t="n">
        <v>822</v>
      </c>
      <c r="D1246" s="0" t="s">
        <v>1900</v>
      </c>
      <c r="E1246" s="371" t="n">
        <v>42730.58</v>
      </c>
      <c r="F1246" s="372" t="str">
        <f aca="false">TEXT(A1246,"000")&amp;" "&amp;TEXT(C1246,"0000")</f>
        <v>092 0822</v>
      </c>
      <c r="G1246" s="373" t="n">
        <f aca="false">E1246</f>
        <v>42730.58</v>
      </c>
    </row>
    <row r="1247" customFormat="false" ht="11.25" hidden="false" customHeight="true" outlineLevel="0" collapsed="false">
      <c r="A1247" s="0" t="n">
        <v>92</v>
      </c>
      <c r="B1247" s="0" t="s">
        <v>242</v>
      </c>
      <c r="C1247" s="0" t="n">
        <v>823</v>
      </c>
      <c r="D1247" s="0" t="s">
        <v>1901</v>
      </c>
      <c r="E1247" s="371" t="n">
        <v>46518.32</v>
      </c>
      <c r="F1247" s="372" t="str">
        <f aca="false">TEXT(A1247,"000")&amp;" "&amp;TEXT(C1247,"0000")</f>
        <v>092 0823</v>
      </c>
      <c r="G1247" s="373" t="n">
        <f aca="false">E1247</f>
        <v>46518.32</v>
      </c>
    </row>
    <row r="1248" customFormat="false" ht="11.25" hidden="false" customHeight="true" outlineLevel="0" collapsed="false">
      <c r="A1248" s="0" t="n">
        <v>92</v>
      </c>
      <c r="B1248" s="0" t="s">
        <v>242</v>
      </c>
      <c r="C1248" s="0" t="n">
        <v>830</v>
      </c>
      <c r="D1248" s="0" t="s">
        <v>1902</v>
      </c>
      <c r="E1248" s="371" t="n">
        <v>41875.71</v>
      </c>
      <c r="F1248" s="372" t="str">
        <f aca="false">TEXT(A1248,"000")&amp;" "&amp;TEXT(C1248,"0000")</f>
        <v>092 0830</v>
      </c>
      <c r="G1248" s="373" t="n">
        <f aca="false">E1248</f>
        <v>41875.71</v>
      </c>
    </row>
    <row r="1249" customFormat="false" ht="11.25" hidden="false" customHeight="true" outlineLevel="0" collapsed="false">
      <c r="A1249" s="0" t="n">
        <v>92</v>
      </c>
      <c r="B1249" s="0" t="s">
        <v>242</v>
      </c>
      <c r="C1249" s="0" t="n">
        <v>890</v>
      </c>
      <c r="D1249" s="0" t="s">
        <v>1903</v>
      </c>
      <c r="E1249" s="371" t="n">
        <v>44242.95</v>
      </c>
      <c r="F1249" s="372" t="str">
        <f aca="false">TEXT(A1249,"000")&amp;" "&amp;TEXT(C1249,"0000")</f>
        <v>092 0890</v>
      </c>
      <c r="G1249" s="373" t="n">
        <f aca="false">E1249</f>
        <v>44242.95</v>
      </c>
    </row>
    <row r="1250" customFormat="false" ht="11.25" hidden="false" customHeight="true" outlineLevel="0" collapsed="false">
      <c r="A1250" s="0" t="n">
        <v>92</v>
      </c>
      <c r="B1250" s="0" t="s">
        <v>242</v>
      </c>
      <c r="C1250" s="0" t="n">
        <v>920</v>
      </c>
      <c r="D1250" s="0" t="s">
        <v>1904</v>
      </c>
      <c r="E1250" s="371" t="n">
        <v>45348.46</v>
      </c>
      <c r="F1250" s="372" t="str">
        <f aca="false">TEXT(A1250,"000")&amp;" "&amp;TEXT(C1250,"0000")</f>
        <v>092 0920</v>
      </c>
      <c r="G1250" s="373" t="n">
        <f aca="false">E1250</f>
        <v>45348.46</v>
      </c>
    </row>
    <row r="1251" customFormat="false" ht="11.25" hidden="false" customHeight="true" outlineLevel="0" collapsed="false">
      <c r="A1251" s="0" t="n">
        <v>92</v>
      </c>
      <c r="B1251" s="0" t="s">
        <v>242</v>
      </c>
      <c r="C1251" s="0" t="n">
        <v>940</v>
      </c>
      <c r="D1251" s="0" t="s">
        <v>1905</v>
      </c>
      <c r="E1251" s="371" t="n">
        <v>41215.76</v>
      </c>
      <c r="F1251" s="372" t="str">
        <f aca="false">TEXT(A1251,"000")&amp;" "&amp;TEXT(C1251,"0000")</f>
        <v>092 0940</v>
      </c>
      <c r="G1251" s="373" t="n">
        <f aca="false">E1251</f>
        <v>41215.76</v>
      </c>
    </row>
    <row r="1252" customFormat="false" ht="11.25" hidden="false" customHeight="true" outlineLevel="0" collapsed="false">
      <c r="A1252" s="0" t="n">
        <v>92</v>
      </c>
      <c r="B1252" s="0" t="s">
        <v>242</v>
      </c>
      <c r="C1252" s="0" t="n">
        <v>960</v>
      </c>
      <c r="D1252" s="0" t="s">
        <v>1906</v>
      </c>
      <c r="E1252" s="371" t="n">
        <v>42942.49</v>
      </c>
      <c r="F1252" s="372" t="str">
        <f aca="false">TEXT(A1252,"000")&amp;" "&amp;TEXT(C1252,"0000")</f>
        <v>092 0960</v>
      </c>
      <c r="G1252" s="373" t="n">
        <f aca="false">E1252</f>
        <v>42942.49</v>
      </c>
    </row>
    <row r="1253" customFormat="false" ht="11.25" hidden="false" customHeight="true" outlineLevel="0" collapsed="false">
      <c r="A1253" s="0" t="n">
        <v>92</v>
      </c>
      <c r="B1253" s="0" t="s">
        <v>242</v>
      </c>
      <c r="C1253" s="0" t="n">
        <v>980</v>
      </c>
      <c r="D1253" s="0" t="s">
        <v>1907</v>
      </c>
      <c r="E1253" s="371" t="n">
        <v>44098.14</v>
      </c>
      <c r="F1253" s="372" t="str">
        <f aca="false">TEXT(A1253,"000")&amp;" "&amp;TEXT(C1253,"0000")</f>
        <v>092 0980</v>
      </c>
      <c r="G1253" s="373" t="n">
        <f aca="false">E1253</f>
        <v>44098.14</v>
      </c>
    </row>
    <row r="1254" customFormat="false" ht="11.25" hidden="false" customHeight="true" outlineLevel="0" collapsed="false">
      <c r="A1254" s="0" t="n">
        <v>93</v>
      </c>
      <c r="B1254" s="0" t="s">
        <v>243</v>
      </c>
      <c r="C1254" s="0" t="n">
        <v>140</v>
      </c>
      <c r="D1254" s="0" t="s">
        <v>1908</v>
      </c>
      <c r="E1254" s="371" t="n">
        <v>47274</v>
      </c>
      <c r="F1254" s="372" t="str">
        <f aca="false">TEXT(A1254,"000")&amp;" "&amp;TEXT(C1254,"0000")</f>
        <v>093 0140</v>
      </c>
      <c r="G1254" s="373" t="n">
        <f aca="false">E1254</f>
        <v>47274</v>
      </c>
    </row>
    <row r="1255" customFormat="false" ht="11.25" hidden="false" customHeight="true" outlineLevel="0" collapsed="false">
      <c r="A1255" s="0" t="n">
        <v>93</v>
      </c>
      <c r="B1255" s="0" t="s">
        <v>243</v>
      </c>
      <c r="C1255" s="0" t="n">
        <v>20</v>
      </c>
      <c r="D1255" s="0" t="s">
        <v>1909</v>
      </c>
      <c r="E1255" s="371" t="n">
        <v>46959</v>
      </c>
      <c r="F1255" s="372" t="str">
        <f aca="false">TEXT(A1255,"000")&amp;" "&amp;TEXT(C1255,"0000")</f>
        <v>093 0020</v>
      </c>
      <c r="G1255" s="373" t="n">
        <f aca="false">E1255</f>
        <v>46959</v>
      </c>
    </row>
    <row r="1256" customFormat="false" ht="11.25" hidden="false" customHeight="true" outlineLevel="0" collapsed="false">
      <c r="A1256" s="0" t="n">
        <v>93</v>
      </c>
      <c r="B1256" s="0" t="s">
        <v>243</v>
      </c>
      <c r="C1256" s="0" t="n">
        <v>230</v>
      </c>
      <c r="D1256" s="0" t="s">
        <v>1910</v>
      </c>
      <c r="E1256" s="371" t="n">
        <v>47803</v>
      </c>
      <c r="F1256" s="372" t="str">
        <f aca="false">TEXT(A1256,"000")&amp;" "&amp;TEXT(C1256,"0000")</f>
        <v>093 0230</v>
      </c>
      <c r="G1256" s="373" t="n">
        <f aca="false">E1256</f>
        <v>47803</v>
      </c>
    </row>
    <row r="1257" customFormat="false" ht="11.25" hidden="false" customHeight="true" outlineLevel="0" collapsed="false">
      <c r="A1257" s="0" t="n">
        <v>93</v>
      </c>
      <c r="B1257" s="0" t="s">
        <v>243</v>
      </c>
      <c r="C1257" s="0" t="n">
        <v>240</v>
      </c>
      <c r="D1257" s="0" t="s">
        <v>1911</v>
      </c>
      <c r="E1257" s="371" t="n">
        <v>47341</v>
      </c>
      <c r="F1257" s="372" t="str">
        <f aca="false">TEXT(A1257,"000")&amp;" "&amp;TEXT(C1257,"0000")</f>
        <v>093 0240</v>
      </c>
      <c r="G1257" s="373" t="n">
        <f aca="false">E1257</f>
        <v>47341</v>
      </c>
    </row>
    <row r="1258" customFormat="false" ht="11.25" hidden="false" customHeight="true" outlineLevel="0" collapsed="false">
      <c r="A1258" s="0" t="n">
        <v>93</v>
      </c>
      <c r="B1258" s="0" t="s">
        <v>243</v>
      </c>
      <c r="C1258" s="0" t="n">
        <v>250</v>
      </c>
      <c r="D1258" s="0" t="s">
        <v>1912</v>
      </c>
      <c r="E1258" s="371" t="n">
        <v>48334</v>
      </c>
      <c r="F1258" s="372" t="str">
        <f aca="false">TEXT(A1258,"000")&amp;" "&amp;TEXT(C1258,"0000")</f>
        <v>093 0250</v>
      </c>
      <c r="G1258" s="373" t="n">
        <f aca="false">E1258</f>
        <v>48334</v>
      </c>
    </row>
    <row r="1259" customFormat="false" ht="11.25" hidden="false" customHeight="true" outlineLevel="0" collapsed="false">
      <c r="A1259" s="0" t="n">
        <v>93</v>
      </c>
      <c r="B1259" s="0" t="s">
        <v>243</v>
      </c>
      <c r="C1259" s="0" t="n">
        <v>270</v>
      </c>
      <c r="D1259" s="0" t="s">
        <v>1913</v>
      </c>
      <c r="E1259" s="371" t="n">
        <v>46922</v>
      </c>
      <c r="F1259" s="372" t="str">
        <f aca="false">TEXT(A1259,"000")&amp;" "&amp;TEXT(C1259,"0000")</f>
        <v>093 0270</v>
      </c>
      <c r="G1259" s="373" t="n">
        <f aca="false">E1259</f>
        <v>46922</v>
      </c>
    </row>
    <row r="1260" customFormat="false" ht="11.25" hidden="false" customHeight="true" outlineLevel="0" collapsed="false">
      <c r="A1260" s="0" t="n">
        <v>93</v>
      </c>
      <c r="B1260" s="0" t="s">
        <v>243</v>
      </c>
      <c r="C1260" s="0" t="n">
        <v>371</v>
      </c>
      <c r="D1260" s="0" t="s">
        <v>1914</v>
      </c>
      <c r="E1260" s="371" t="n">
        <v>47363</v>
      </c>
      <c r="F1260" s="372" t="str">
        <f aca="false">TEXT(A1260,"000")&amp;" "&amp;TEXT(C1260,"0000")</f>
        <v>093 0371</v>
      </c>
      <c r="G1260" s="373" t="n">
        <f aca="false">E1260</f>
        <v>47363</v>
      </c>
    </row>
    <row r="1261" customFormat="false" ht="11.25" hidden="false" customHeight="true" outlineLevel="0" collapsed="false">
      <c r="A1261" s="0" t="n">
        <v>93</v>
      </c>
      <c r="B1261" s="0" t="s">
        <v>243</v>
      </c>
      <c r="C1261" s="0" t="n">
        <v>90</v>
      </c>
      <c r="D1261" s="0" t="s">
        <v>1915</v>
      </c>
      <c r="E1261" s="371" t="n">
        <v>46974</v>
      </c>
      <c r="F1261" s="372" t="str">
        <f aca="false">TEXT(A1261,"000")&amp;" "&amp;TEXT(C1261,"0000")</f>
        <v>093 0090</v>
      </c>
      <c r="G1261" s="373" t="n">
        <f aca="false">E1261</f>
        <v>46974</v>
      </c>
    </row>
    <row r="1262" customFormat="false" ht="11.25" hidden="false" customHeight="true" outlineLevel="0" collapsed="false">
      <c r="A1262" s="0" t="n">
        <v>94</v>
      </c>
      <c r="B1262" s="0" t="s">
        <v>244</v>
      </c>
      <c r="C1262" s="0" t="n">
        <v>1020</v>
      </c>
      <c r="D1262" s="0" t="s">
        <v>1916</v>
      </c>
      <c r="E1262" s="371" t="n">
        <v>45226</v>
      </c>
      <c r="F1262" s="372" t="str">
        <f aca="false">TEXT(A1262,"000")&amp;" "&amp;TEXT(C1262,"0000")</f>
        <v>094 1020</v>
      </c>
      <c r="G1262" s="373" t="n">
        <f aca="false">E1262</f>
        <v>45226</v>
      </c>
    </row>
    <row r="1263" customFormat="false" ht="11.25" hidden="false" customHeight="true" outlineLevel="0" collapsed="false">
      <c r="A1263" s="0" t="n">
        <v>94</v>
      </c>
      <c r="B1263" s="0" t="s">
        <v>244</v>
      </c>
      <c r="C1263" s="0" t="n">
        <v>1030</v>
      </c>
      <c r="D1263" s="0" t="s">
        <v>1917</v>
      </c>
      <c r="E1263" s="371" t="n">
        <v>46738</v>
      </c>
      <c r="F1263" s="372" t="str">
        <f aca="false">TEXT(A1263,"000")&amp;" "&amp;TEXT(C1263,"0000")</f>
        <v>094 1030</v>
      </c>
      <c r="G1263" s="373" t="n">
        <f aca="false">E1263</f>
        <v>46738</v>
      </c>
    </row>
    <row r="1264" customFormat="false" ht="11.25" hidden="false" customHeight="true" outlineLevel="0" collapsed="false">
      <c r="A1264" s="0" t="n">
        <v>94</v>
      </c>
      <c r="B1264" s="0" t="s">
        <v>244</v>
      </c>
      <c r="C1264" s="0" t="n">
        <v>1040</v>
      </c>
      <c r="D1264" s="0" t="s">
        <v>1918</v>
      </c>
      <c r="E1264" s="371" t="n">
        <v>46417</v>
      </c>
      <c r="F1264" s="372" t="str">
        <f aca="false">TEXT(A1264,"000")&amp;" "&amp;TEXT(C1264,"0000")</f>
        <v>094 1040</v>
      </c>
      <c r="G1264" s="373" t="n">
        <f aca="false">E1264</f>
        <v>46417</v>
      </c>
    </row>
    <row r="1265" customFormat="false" ht="11.25" hidden="false" customHeight="true" outlineLevel="0" collapsed="false">
      <c r="A1265" s="0" t="n">
        <v>94</v>
      </c>
      <c r="B1265" s="0" t="s">
        <v>244</v>
      </c>
      <c r="C1265" s="0" t="n">
        <v>1050</v>
      </c>
      <c r="D1265" s="0" t="s">
        <v>1293</v>
      </c>
      <c r="E1265" s="371" t="n">
        <v>48168</v>
      </c>
      <c r="F1265" s="372" t="str">
        <f aca="false">TEXT(A1265,"000")&amp;" "&amp;TEXT(C1265,"0000")</f>
        <v>094 1050</v>
      </c>
      <c r="G1265" s="373" t="n">
        <f aca="false">E1265</f>
        <v>48168</v>
      </c>
    </row>
    <row r="1266" customFormat="false" ht="11.25" hidden="false" customHeight="true" outlineLevel="0" collapsed="false">
      <c r="A1266" s="0" t="n">
        <v>94</v>
      </c>
      <c r="B1266" s="0" t="s">
        <v>244</v>
      </c>
      <c r="C1266" s="0" t="n">
        <v>1060</v>
      </c>
      <c r="D1266" s="0" t="s">
        <v>1919</v>
      </c>
      <c r="E1266" s="371" t="n">
        <v>44418</v>
      </c>
      <c r="F1266" s="372" t="str">
        <f aca="false">TEXT(A1266,"000")&amp;" "&amp;TEXT(C1266,"0000")</f>
        <v>094 1060</v>
      </c>
      <c r="G1266" s="373" t="n">
        <f aca="false">E1266</f>
        <v>44418</v>
      </c>
    </row>
    <row r="1267" customFormat="false" ht="11.25" hidden="false" customHeight="true" outlineLevel="0" collapsed="false">
      <c r="A1267" s="0" t="n">
        <v>94</v>
      </c>
      <c r="B1267" s="0" t="s">
        <v>244</v>
      </c>
      <c r="C1267" s="0" t="n">
        <v>1070</v>
      </c>
      <c r="D1267" s="0" t="s">
        <v>1920</v>
      </c>
      <c r="E1267" s="371" t="n">
        <v>42975</v>
      </c>
      <c r="F1267" s="372" t="str">
        <f aca="false">TEXT(A1267,"000")&amp;" "&amp;TEXT(C1267,"0000")</f>
        <v>094 1070</v>
      </c>
      <c r="G1267" s="373" t="n">
        <f aca="false">E1267</f>
        <v>42975</v>
      </c>
    </row>
    <row r="1268" customFormat="false" ht="11.25" hidden="false" customHeight="true" outlineLevel="0" collapsed="false">
      <c r="A1268" s="0" t="n">
        <v>94</v>
      </c>
      <c r="B1268" s="0" t="s">
        <v>244</v>
      </c>
      <c r="C1268" s="0" t="n">
        <v>1080</v>
      </c>
      <c r="D1268" s="0" t="s">
        <v>760</v>
      </c>
      <c r="E1268" s="371" t="n">
        <v>45813</v>
      </c>
      <c r="F1268" s="372" t="str">
        <f aca="false">TEXT(A1268,"000")&amp;" "&amp;TEXT(C1268,"0000")</f>
        <v>094 1080</v>
      </c>
      <c r="G1268" s="373" t="n">
        <f aca="false">E1268</f>
        <v>45813</v>
      </c>
    </row>
    <row r="1269" customFormat="false" ht="11.25" hidden="false" customHeight="true" outlineLevel="0" collapsed="false">
      <c r="A1269" s="0" t="n">
        <v>94</v>
      </c>
      <c r="B1269" s="0" t="s">
        <v>244</v>
      </c>
      <c r="C1269" s="0" t="n">
        <v>1090</v>
      </c>
      <c r="D1269" s="0" t="s">
        <v>1921</v>
      </c>
      <c r="E1269" s="371" t="n">
        <v>48166</v>
      </c>
      <c r="F1269" s="372" t="str">
        <f aca="false">TEXT(A1269,"000")&amp;" "&amp;TEXT(C1269,"0000")</f>
        <v>094 1090</v>
      </c>
      <c r="G1269" s="373" t="n">
        <f aca="false">E1269</f>
        <v>48166</v>
      </c>
    </row>
    <row r="1270" customFormat="false" ht="11.25" hidden="false" customHeight="true" outlineLevel="0" collapsed="false">
      <c r="A1270" s="0" t="n">
        <v>94</v>
      </c>
      <c r="B1270" s="0" t="s">
        <v>244</v>
      </c>
      <c r="C1270" s="0" t="n">
        <v>1110</v>
      </c>
      <c r="D1270" s="0" t="s">
        <v>1922</v>
      </c>
      <c r="E1270" s="371" t="n">
        <v>46476</v>
      </c>
      <c r="F1270" s="372" t="str">
        <f aca="false">TEXT(A1270,"000")&amp;" "&amp;TEXT(C1270,"0000")</f>
        <v>094 1110</v>
      </c>
      <c r="G1270" s="373" t="n">
        <f aca="false">E1270</f>
        <v>46476</v>
      </c>
    </row>
    <row r="1271" customFormat="false" ht="11.25" hidden="false" customHeight="true" outlineLevel="0" collapsed="false">
      <c r="A1271" s="0" t="n">
        <v>94</v>
      </c>
      <c r="B1271" s="0" t="s">
        <v>244</v>
      </c>
      <c r="C1271" s="0" t="n">
        <v>20</v>
      </c>
      <c r="D1271" s="0" t="s">
        <v>1923</v>
      </c>
      <c r="E1271" s="371" t="n">
        <v>43986</v>
      </c>
      <c r="F1271" s="372" t="str">
        <f aca="false">TEXT(A1271,"000")&amp;" "&amp;TEXT(C1271,"0000")</f>
        <v>094 0020</v>
      </c>
      <c r="G1271" s="373" t="n">
        <f aca="false">E1271</f>
        <v>43986</v>
      </c>
    </row>
    <row r="1272" customFormat="false" ht="11.25" hidden="false" customHeight="true" outlineLevel="0" collapsed="false">
      <c r="A1272" s="0" t="n">
        <v>94</v>
      </c>
      <c r="B1272" s="0" t="s">
        <v>244</v>
      </c>
      <c r="C1272" s="0" t="n">
        <v>260</v>
      </c>
      <c r="D1272" s="0" t="s">
        <v>1924</v>
      </c>
      <c r="E1272" s="371" t="n">
        <v>42355</v>
      </c>
      <c r="F1272" s="372" t="str">
        <f aca="false">TEXT(A1272,"000")&amp;" "&amp;TEXT(C1272,"0000")</f>
        <v>094 0260</v>
      </c>
      <c r="G1272" s="373" t="n">
        <f aca="false">E1272</f>
        <v>42355</v>
      </c>
    </row>
    <row r="1273" customFormat="false" ht="11.25" hidden="false" customHeight="true" outlineLevel="0" collapsed="false">
      <c r="A1273" s="0" t="n">
        <v>94</v>
      </c>
      <c r="B1273" s="0" t="s">
        <v>244</v>
      </c>
      <c r="C1273" s="0" t="n">
        <v>40</v>
      </c>
      <c r="D1273" s="0" t="s">
        <v>1925</v>
      </c>
      <c r="E1273" s="371" t="n">
        <v>45459</v>
      </c>
      <c r="F1273" s="372" t="str">
        <f aca="false">TEXT(A1273,"000")&amp;" "&amp;TEXT(C1273,"0000")</f>
        <v>094 0040</v>
      </c>
      <c r="G1273" s="373" t="n">
        <f aca="false">E1273</f>
        <v>45459</v>
      </c>
    </row>
    <row r="1274" customFormat="false" ht="11.25" hidden="false" customHeight="true" outlineLevel="0" collapsed="false">
      <c r="A1274" s="0" t="n">
        <v>94</v>
      </c>
      <c r="B1274" s="0" t="s">
        <v>244</v>
      </c>
      <c r="C1274" s="0" t="n">
        <v>50</v>
      </c>
      <c r="D1274" s="0" t="s">
        <v>1926</v>
      </c>
      <c r="E1274" s="371" t="n">
        <v>44649</v>
      </c>
      <c r="F1274" s="372" t="str">
        <f aca="false">TEXT(A1274,"000")&amp;" "&amp;TEXT(C1274,"0000")</f>
        <v>094 0050</v>
      </c>
      <c r="G1274" s="373" t="n">
        <f aca="false">E1274</f>
        <v>44649</v>
      </c>
    </row>
    <row r="1275" customFormat="false" ht="11.25" hidden="false" customHeight="true" outlineLevel="0" collapsed="false">
      <c r="A1275" s="0" t="n">
        <v>94</v>
      </c>
      <c r="B1275" s="0" t="s">
        <v>244</v>
      </c>
      <c r="C1275" s="0" t="n">
        <v>620</v>
      </c>
      <c r="D1275" s="0" t="s">
        <v>1927</v>
      </c>
      <c r="E1275" s="371" t="n">
        <v>46204</v>
      </c>
      <c r="F1275" s="372" t="str">
        <f aca="false">TEXT(A1275,"000")&amp;" "&amp;TEXT(C1275,"0000")</f>
        <v>094 0620</v>
      </c>
      <c r="G1275" s="373" t="n">
        <f aca="false">E1275</f>
        <v>46204</v>
      </c>
    </row>
    <row r="1276" customFormat="false" ht="11.25" hidden="false" customHeight="true" outlineLevel="0" collapsed="false">
      <c r="A1276" s="0" t="n">
        <v>94</v>
      </c>
      <c r="B1276" s="0" t="s">
        <v>244</v>
      </c>
      <c r="C1276" s="0" t="n">
        <v>70</v>
      </c>
      <c r="D1276" s="0" t="s">
        <v>1928</v>
      </c>
      <c r="E1276" s="371" t="n">
        <v>45901</v>
      </c>
      <c r="F1276" s="372" t="str">
        <f aca="false">TEXT(A1276,"000")&amp;" "&amp;TEXT(C1276,"0000")</f>
        <v>094 0070</v>
      </c>
      <c r="G1276" s="373" t="n">
        <f aca="false">E1276</f>
        <v>45901</v>
      </c>
    </row>
    <row r="1277" customFormat="false" ht="11.25" hidden="false" customHeight="true" outlineLevel="0" collapsed="false">
      <c r="A1277" s="0" t="n">
        <v>95</v>
      </c>
      <c r="B1277" s="0" t="s">
        <v>245</v>
      </c>
      <c r="C1277" s="0" t="n">
        <v>120</v>
      </c>
      <c r="D1277" s="0" t="s">
        <v>1929</v>
      </c>
      <c r="E1277" s="371" t="n">
        <v>47702</v>
      </c>
      <c r="F1277" s="372" t="str">
        <f aca="false">TEXT(A1277,"000")&amp;" "&amp;TEXT(C1277,"0000")</f>
        <v>095 0120</v>
      </c>
      <c r="G1277" s="373" t="n">
        <f aca="false">E1277</f>
        <v>47702</v>
      </c>
    </row>
    <row r="1278" customFormat="false" ht="11.25" hidden="false" customHeight="true" outlineLevel="0" collapsed="false">
      <c r="A1278" s="0" t="n">
        <v>95</v>
      </c>
      <c r="B1278" s="0" t="s">
        <v>245</v>
      </c>
      <c r="C1278" s="0" t="n">
        <v>210</v>
      </c>
      <c r="D1278" s="0" t="s">
        <v>1930</v>
      </c>
      <c r="E1278" s="371" t="n">
        <v>49711</v>
      </c>
      <c r="F1278" s="372" t="str">
        <f aca="false">TEXT(A1278,"000")&amp;" "&amp;TEXT(C1278,"0000")</f>
        <v>095 0210</v>
      </c>
      <c r="G1278" s="373" t="n">
        <f aca="false">E1278</f>
        <v>49711</v>
      </c>
    </row>
    <row r="1279" customFormat="false" ht="11.25" hidden="false" customHeight="true" outlineLevel="0" collapsed="false">
      <c r="A1279" s="0" t="n">
        <v>95</v>
      </c>
      <c r="B1279" s="0" t="s">
        <v>245</v>
      </c>
      <c r="C1279" s="0" t="n">
        <v>300</v>
      </c>
      <c r="D1279" s="0" t="s">
        <v>1931</v>
      </c>
      <c r="E1279" s="371" t="n">
        <v>45974</v>
      </c>
      <c r="F1279" s="372" t="str">
        <f aca="false">TEXT(A1279,"000")&amp;" "&amp;TEXT(C1279,"0000")</f>
        <v>095 0300</v>
      </c>
      <c r="G1279" s="373" t="n">
        <f aca="false">E1279</f>
        <v>45974</v>
      </c>
    </row>
    <row r="1280" customFormat="false" ht="11.25" hidden="false" customHeight="true" outlineLevel="0" collapsed="false">
      <c r="A1280" s="0" t="n">
        <v>95</v>
      </c>
      <c r="B1280" s="0" t="s">
        <v>245</v>
      </c>
      <c r="C1280" s="0" t="n">
        <v>310</v>
      </c>
      <c r="D1280" s="0" t="s">
        <v>1932</v>
      </c>
      <c r="E1280" s="371" t="n">
        <v>45729</v>
      </c>
      <c r="F1280" s="372" t="str">
        <f aca="false">TEXT(A1280,"000")&amp;" "&amp;TEXT(C1280,"0000")</f>
        <v>095 0310</v>
      </c>
      <c r="G1280" s="373" t="n">
        <f aca="false">E1280</f>
        <v>45729</v>
      </c>
    </row>
    <row r="1281" customFormat="false" ht="11.25" hidden="false" customHeight="true" outlineLevel="0" collapsed="false">
      <c r="A1281" s="0" t="n">
        <v>96</v>
      </c>
      <c r="B1281" s="0" t="s">
        <v>246</v>
      </c>
      <c r="C1281" s="0" t="n">
        <v>1000</v>
      </c>
      <c r="D1281" s="0" t="s">
        <v>1402</v>
      </c>
      <c r="E1281" s="371" t="n">
        <v>46647.78</v>
      </c>
      <c r="F1281" s="372" t="str">
        <f aca="false">TEXT(A1281,"000")&amp;" "&amp;TEXT(C1281,"0000")</f>
        <v>096 1000</v>
      </c>
      <c r="G1281" s="373" t="n">
        <f aca="false">E1281</f>
        <v>46647.78</v>
      </c>
    </row>
    <row r="1282" customFormat="false" ht="11.25" hidden="false" customHeight="true" outlineLevel="0" collapsed="false">
      <c r="A1282" s="0" t="n">
        <v>96</v>
      </c>
      <c r="B1282" s="0" t="s">
        <v>246</v>
      </c>
      <c r="C1282" s="0" t="n">
        <v>1010</v>
      </c>
      <c r="D1282" s="0" t="s">
        <v>1933</v>
      </c>
      <c r="E1282" s="371" t="n">
        <v>49100.06</v>
      </c>
      <c r="F1282" s="372" t="str">
        <f aca="false">TEXT(A1282,"000")&amp;" "&amp;TEXT(C1282,"0000")</f>
        <v>096 1010</v>
      </c>
      <c r="G1282" s="373" t="n">
        <f aca="false">E1282</f>
        <v>49100.06</v>
      </c>
    </row>
    <row r="1283" customFormat="false" ht="11.25" hidden="false" customHeight="true" outlineLevel="0" collapsed="false">
      <c r="A1283" s="0" t="n">
        <v>96</v>
      </c>
      <c r="B1283" s="0" t="s">
        <v>246</v>
      </c>
      <c r="C1283" s="0" t="n">
        <v>1012</v>
      </c>
      <c r="D1283" s="0" t="s">
        <v>1934</v>
      </c>
      <c r="E1283" s="371" t="n">
        <v>46364.15</v>
      </c>
      <c r="F1283" s="372" t="str">
        <f aca="false">TEXT(A1283,"000")&amp;" "&amp;TEXT(C1283,"0000")</f>
        <v>096 1012</v>
      </c>
      <c r="G1283" s="373" t="n">
        <f aca="false">E1283</f>
        <v>46364.15</v>
      </c>
    </row>
    <row r="1284" customFormat="false" ht="11.25" hidden="false" customHeight="true" outlineLevel="0" collapsed="false">
      <c r="A1284" s="0" t="n">
        <v>96</v>
      </c>
      <c r="B1284" s="0" t="s">
        <v>246</v>
      </c>
      <c r="C1284" s="0" t="n">
        <v>1013</v>
      </c>
      <c r="D1284" s="0" t="s">
        <v>1935</v>
      </c>
      <c r="E1284" s="371" t="n">
        <v>46022.54</v>
      </c>
      <c r="F1284" s="372" t="str">
        <f aca="false">TEXT(A1284,"000")&amp;" "&amp;TEXT(C1284,"0000")</f>
        <v>096 1013</v>
      </c>
      <c r="G1284" s="373" t="n">
        <f aca="false">E1284</f>
        <v>46022.54</v>
      </c>
    </row>
    <row r="1285" customFormat="false" ht="11.25" hidden="false" customHeight="true" outlineLevel="0" collapsed="false">
      <c r="A1285" s="0" t="n">
        <v>96</v>
      </c>
      <c r="B1285" s="0" t="s">
        <v>246</v>
      </c>
      <c r="C1285" s="0" t="n">
        <v>1020</v>
      </c>
      <c r="D1285" s="0" t="s">
        <v>1936</v>
      </c>
      <c r="E1285" s="371" t="n">
        <v>43558.33</v>
      </c>
      <c r="F1285" s="372" t="str">
        <f aca="false">TEXT(A1285,"000")&amp;" "&amp;TEXT(C1285,"0000")</f>
        <v>096 1020</v>
      </c>
      <c r="G1285" s="373" t="n">
        <f aca="false">E1285</f>
        <v>43558.33</v>
      </c>
    </row>
    <row r="1286" customFormat="false" ht="11.25" hidden="false" customHeight="true" outlineLevel="0" collapsed="false">
      <c r="A1286" s="0" t="n">
        <v>96</v>
      </c>
      <c r="B1286" s="0" t="s">
        <v>246</v>
      </c>
      <c r="C1286" s="0" t="n">
        <v>20</v>
      </c>
      <c r="D1286" s="0" t="s">
        <v>1937</v>
      </c>
      <c r="E1286" s="371" t="n">
        <v>42456.98</v>
      </c>
      <c r="F1286" s="372" t="str">
        <f aca="false">TEXT(A1286,"000")&amp;" "&amp;TEXT(C1286,"0000")</f>
        <v>096 0020</v>
      </c>
      <c r="G1286" s="373" t="n">
        <f aca="false">E1286</f>
        <v>42456.98</v>
      </c>
    </row>
    <row r="1287" customFormat="false" ht="11.25" hidden="false" customHeight="true" outlineLevel="0" collapsed="false">
      <c r="A1287" s="0" t="n">
        <v>96</v>
      </c>
      <c r="B1287" s="0" t="s">
        <v>246</v>
      </c>
      <c r="C1287" s="0" t="n">
        <v>320</v>
      </c>
      <c r="D1287" s="0" t="s">
        <v>1938</v>
      </c>
      <c r="E1287" s="371" t="n">
        <v>44952.39</v>
      </c>
      <c r="F1287" s="372" t="str">
        <f aca="false">TEXT(A1287,"000")&amp;" "&amp;TEXT(C1287,"0000")</f>
        <v>096 0320</v>
      </c>
      <c r="G1287" s="373" t="n">
        <f aca="false">E1287</f>
        <v>44952.39</v>
      </c>
    </row>
    <row r="1288" customFormat="false" ht="11.25" hidden="false" customHeight="true" outlineLevel="0" collapsed="false">
      <c r="A1288" s="0" t="n">
        <v>96</v>
      </c>
      <c r="B1288" s="0" t="s">
        <v>246</v>
      </c>
      <c r="C1288" s="0" t="n">
        <v>651</v>
      </c>
      <c r="D1288" s="0" t="s">
        <v>1939</v>
      </c>
      <c r="E1288" s="371" t="n">
        <v>44311.42</v>
      </c>
      <c r="F1288" s="372" t="str">
        <f aca="false">TEXT(A1288,"000")&amp;" "&amp;TEXT(C1288,"0000")</f>
        <v>096 0651</v>
      </c>
      <c r="G1288" s="373" t="n">
        <f aca="false">E1288</f>
        <v>44311.42</v>
      </c>
    </row>
    <row r="1289" customFormat="false" ht="11.25" hidden="false" customHeight="true" outlineLevel="0" collapsed="false">
      <c r="A1289" s="0" t="n">
        <v>96</v>
      </c>
      <c r="B1289" s="0" t="s">
        <v>246</v>
      </c>
      <c r="C1289" s="0" t="n">
        <v>652</v>
      </c>
      <c r="D1289" s="0" t="s">
        <v>1940</v>
      </c>
      <c r="E1289" s="371" t="n">
        <v>50199.98</v>
      </c>
      <c r="F1289" s="372" t="str">
        <f aca="false">TEXT(A1289,"000")&amp;" "&amp;TEXT(C1289,"0000")</f>
        <v>096 0652</v>
      </c>
      <c r="G1289" s="373" t="n">
        <f aca="false">E1289</f>
        <v>50199.98</v>
      </c>
    </row>
    <row r="1290" customFormat="false" ht="11.25" hidden="false" customHeight="true" outlineLevel="0" collapsed="false">
      <c r="A1290" s="0" t="n">
        <v>96</v>
      </c>
      <c r="B1290" s="0" t="s">
        <v>246</v>
      </c>
      <c r="C1290" s="0" t="n">
        <v>653</v>
      </c>
      <c r="D1290" s="0" t="s">
        <v>1941</v>
      </c>
      <c r="E1290" s="371" t="n">
        <v>44952.5</v>
      </c>
      <c r="F1290" s="372" t="str">
        <f aca="false">TEXT(A1290,"000")&amp;" "&amp;TEXT(C1290,"0000")</f>
        <v>096 0653</v>
      </c>
      <c r="G1290" s="373" t="n">
        <f aca="false">E1290</f>
        <v>44952.5</v>
      </c>
    </row>
    <row r="1291" customFormat="false" ht="11.25" hidden="false" customHeight="true" outlineLevel="0" collapsed="false">
      <c r="A1291" s="0" t="n">
        <v>96</v>
      </c>
      <c r="B1291" s="0" t="s">
        <v>246</v>
      </c>
      <c r="C1291" s="0" t="n">
        <v>73</v>
      </c>
      <c r="D1291" s="0" t="s">
        <v>1942</v>
      </c>
      <c r="E1291" s="371" t="n">
        <v>45450.19</v>
      </c>
      <c r="F1291" s="372" t="str">
        <f aca="false">TEXT(A1291,"000")&amp;" "&amp;TEXT(C1291,"0000")</f>
        <v>096 0073</v>
      </c>
      <c r="G1291" s="373" t="n">
        <f aca="false">E1291</f>
        <v>45450.19</v>
      </c>
    </row>
    <row r="1292" customFormat="false" ht="11.25" hidden="false" customHeight="true" outlineLevel="0" collapsed="false">
      <c r="A1292" s="0" t="n">
        <v>96</v>
      </c>
      <c r="B1292" s="0" t="s">
        <v>246</v>
      </c>
      <c r="C1292" s="0" t="n">
        <v>871</v>
      </c>
      <c r="D1292" s="0" t="s">
        <v>1943</v>
      </c>
      <c r="E1292" s="371" t="n">
        <v>45804.87</v>
      </c>
      <c r="F1292" s="372" t="str">
        <f aca="false">TEXT(A1292,"000")&amp;" "&amp;TEXT(C1292,"0000")</f>
        <v>096 0871</v>
      </c>
      <c r="G1292" s="373" t="n">
        <f aca="false">E1292</f>
        <v>45804.87</v>
      </c>
    </row>
    <row r="1293" customFormat="false" ht="11.25" hidden="false" customHeight="true" outlineLevel="0" collapsed="false">
      <c r="A1293" s="0" t="n">
        <v>97</v>
      </c>
      <c r="B1293" s="0" t="s">
        <v>247</v>
      </c>
      <c r="C1293" s="0" t="n">
        <v>100</v>
      </c>
      <c r="D1293" s="0" t="s">
        <v>1944</v>
      </c>
      <c r="E1293" s="371" t="n">
        <v>46864</v>
      </c>
      <c r="F1293" s="372" t="str">
        <f aca="false">TEXT(A1293,"000")&amp;" "&amp;TEXT(C1293,"0000")</f>
        <v>097 0100</v>
      </c>
      <c r="G1293" s="373" t="n">
        <f aca="false">E1293</f>
        <v>46864</v>
      </c>
    </row>
    <row r="1294" customFormat="false" ht="11.25" hidden="false" customHeight="true" outlineLevel="0" collapsed="false">
      <c r="A1294" s="0" t="n">
        <v>97</v>
      </c>
      <c r="B1294" s="0" t="s">
        <v>247</v>
      </c>
      <c r="C1294" s="0" t="n">
        <v>1073</v>
      </c>
      <c r="D1294" s="0" t="s">
        <v>1945</v>
      </c>
      <c r="E1294" s="371" t="n">
        <v>44767</v>
      </c>
      <c r="F1294" s="372" t="str">
        <f aca="false">TEXT(A1294,"000")&amp;" "&amp;TEXT(C1294,"0000")</f>
        <v>097 1073</v>
      </c>
      <c r="G1294" s="373" t="n">
        <f aca="false">E1294</f>
        <v>44767</v>
      </c>
    </row>
    <row r="1295" customFormat="false" ht="11.25" hidden="false" customHeight="true" outlineLevel="0" collapsed="false">
      <c r="A1295" s="0" t="n">
        <v>97</v>
      </c>
      <c r="B1295" s="0" t="s">
        <v>247</v>
      </c>
      <c r="C1295" s="0" t="n">
        <v>1074</v>
      </c>
      <c r="D1295" s="0" t="s">
        <v>1946</v>
      </c>
      <c r="E1295" s="371" t="n">
        <v>46170</v>
      </c>
      <c r="F1295" s="372" t="str">
        <f aca="false">TEXT(A1295,"000")&amp;" "&amp;TEXT(C1295,"0000")</f>
        <v>097 1074</v>
      </c>
      <c r="G1295" s="373" t="n">
        <f aca="false">E1295</f>
        <v>46170</v>
      </c>
    </row>
    <row r="1296" customFormat="false" ht="11.25" hidden="false" customHeight="true" outlineLevel="0" collapsed="false">
      <c r="A1296" s="0" t="n">
        <v>97</v>
      </c>
      <c r="B1296" s="0" t="s">
        <v>247</v>
      </c>
      <c r="C1296" s="0" t="n">
        <v>1075</v>
      </c>
      <c r="D1296" s="0" t="s">
        <v>1947</v>
      </c>
      <c r="E1296" s="371" t="n">
        <v>43113</v>
      </c>
      <c r="F1296" s="372" t="str">
        <f aca="false">TEXT(A1296,"000")&amp;" "&amp;TEXT(C1296,"0000")</f>
        <v>097 1075</v>
      </c>
      <c r="G1296" s="373" t="n">
        <f aca="false">E1296</f>
        <v>43113</v>
      </c>
    </row>
    <row r="1297" customFormat="false" ht="11.25" hidden="false" customHeight="true" outlineLevel="0" collapsed="false">
      <c r="A1297" s="0" t="n">
        <v>97</v>
      </c>
      <c r="B1297" s="0" t="s">
        <v>247</v>
      </c>
      <c r="C1297" s="0" t="n">
        <v>190</v>
      </c>
      <c r="D1297" s="0" t="s">
        <v>1948</v>
      </c>
      <c r="E1297" s="371" t="n">
        <v>45528</v>
      </c>
      <c r="F1297" s="372" t="str">
        <f aca="false">TEXT(A1297,"000")&amp;" "&amp;TEXT(C1297,"0000")</f>
        <v>097 0190</v>
      </c>
      <c r="G1297" s="373" t="n">
        <f aca="false">E1297</f>
        <v>45528</v>
      </c>
    </row>
    <row r="1298" customFormat="false" ht="11.25" hidden="false" customHeight="true" outlineLevel="0" collapsed="false">
      <c r="A1298" s="0" t="n">
        <v>97</v>
      </c>
      <c r="B1298" s="0" t="s">
        <v>247</v>
      </c>
      <c r="C1298" s="0" t="n">
        <v>201</v>
      </c>
      <c r="D1298" s="0" t="s">
        <v>1949</v>
      </c>
      <c r="E1298" s="371" t="n">
        <v>45282</v>
      </c>
      <c r="F1298" s="372" t="str">
        <f aca="false">TEXT(A1298,"000")&amp;" "&amp;TEXT(C1298,"0000")</f>
        <v>097 0201</v>
      </c>
      <c r="G1298" s="373" t="n">
        <f aca="false">E1298</f>
        <v>45282</v>
      </c>
    </row>
    <row r="1299" customFormat="false" ht="11.25" hidden="false" customHeight="true" outlineLevel="0" collapsed="false">
      <c r="A1299" s="0" t="n">
        <v>97</v>
      </c>
      <c r="B1299" s="0" t="s">
        <v>247</v>
      </c>
      <c r="C1299" s="0" t="n">
        <v>202</v>
      </c>
      <c r="D1299" s="0" t="s">
        <v>1950</v>
      </c>
      <c r="E1299" s="371" t="n">
        <v>47212</v>
      </c>
      <c r="F1299" s="372" t="str">
        <f aca="false">TEXT(A1299,"000")&amp;" "&amp;TEXT(C1299,"0000")</f>
        <v>097 0202</v>
      </c>
      <c r="G1299" s="373" t="n">
        <f aca="false">E1299</f>
        <v>47212</v>
      </c>
    </row>
    <row r="1300" customFormat="false" ht="11.25" hidden="false" customHeight="true" outlineLevel="0" collapsed="false">
      <c r="A1300" s="0" t="n">
        <v>97</v>
      </c>
      <c r="B1300" s="0" t="s">
        <v>247</v>
      </c>
      <c r="C1300" s="0" t="n">
        <v>440</v>
      </c>
      <c r="D1300" s="0" t="s">
        <v>1951</v>
      </c>
      <c r="E1300" s="371" t="n">
        <v>46693</v>
      </c>
      <c r="F1300" s="372" t="str">
        <f aca="false">TEXT(A1300,"000")&amp;" "&amp;TEXT(C1300,"0000")</f>
        <v>097 0440</v>
      </c>
      <c r="G1300" s="373" t="n">
        <f aca="false">E1300</f>
        <v>46693</v>
      </c>
    </row>
    <row r="1301" customFormat="false" ht="11.25" hidden="false" customHeight="true" outlineLevel="0" collapsed="false">
      <c r="A1301" s="0" t="n">
        <v>97</v>
      </c>
      <c r="B1301" s="0" t="s">
        <v>247</v>
      </c>
      <c r="C1301" s="0" t="n">
        <v>721</v>
      </c>
      <c r="D1301" s="0" t="s">
        <v>1952</v>
      </c>
      <c r="E1301" s="371" t="n">
        <v>46352</v>
      </c>
      <c r="F1301" s="372" t="str">
        <f aca="false">TEXT(A1301,"000")&amp;" "&amp;TEXT(C1301,"0000")</f>
        <v>097 0721</v>
      </c>
      <c r="G1301" s="373" t="n">
        <f aca="false">E1301</f>
        <v>46352</v>
      </c>
    </row>
    <row r="1302" customFormat="false" ht="11.25" hidden="false" customHeight="true" outlineLevel="0" collapsed="false">
      <c r="A1302" s="0" t="n">
        <v>97</v>
      </c>
      <c r="B1302" s="0" t="s">
        <v>247</v>
      </c>
      <c r="C1302" s="0" t="n">
        <v>730</v>
      </c>
      <c r="D1302" s="0" t="s">
        <v>1953</v>
      </c>
      <c r="E1302" s="371" t="n">
        <v>45169</v>
      </c>
      <c r="F1302" s="372" t="str">
        <f aca="false">TEXT(A1302,"000")&amp;" "&amp;TEXT(C1302,"0000")</f>
        <v>097 0730</v>
      </c>
      <c r="G1302" s="373" t="n">
        <f aca="false">E1302</f>
        <v>45169</v>
      </c>
    </row>
    <row r="1303" customFormat="false" ht="11.25" hidden="false" customHeight="true" outlineLevel="0" collapsed="false">
      <c r="A1303" s="0" t="n">
        <v>97</v>
      </c>
      <c r="B1303" s="0" t="s">
        <v>247</v>
      </c>
      <c r="C1303" s="0" t="n">
        <v>740</v>
      </c>
      <c r="D1303" s="0" t="s">
        <v>1954</v>
      </c>
      <c r="E1303" s="371" t="n">
        <v>44588</v>
      </c>
      <c r="F1303" s="372" t="str">
        <f aca="false">TEXT(A1303,"000")&amp;" "&amp;TEXT(C1303,"0000")</f>
        <v>097 0740</v>
      </c>
      <c r="G1303" s="373" t="n">
        <f aca="false">E1303</f>
        <v>44588</v>
      </c>
    </row>
    <row r="1304" customFormat="false" ht="11.25" hidden="false" customHeight="true" outlineLevel="0" collapsed="false">
      <c r="A1304" s="0" t="n">
        <v>97</v>
      </c>
      <c r="B1304" s="0" t="s">
        <v>247</v>
      </c>
      <c r="C1304" s="0" t="n">
        <v>760</v>
      </c>
      <c r="D1304" s="0" t="s">
        <v>1955</v>
      </c>
      <c r="E1304" s="371" t="n">
        <v>45809</v>
      </c>
      <c r="F1304" s="372" t="str">
        <f aca="false">TEXT(A1304,"000")&amp;" "&amp;TEXT(C1304,"0000")</f>
        <v>097 0760</v>
      </c>
      <c r="G1304" s="373" t="n">
        <f aca="false">E1304</f>
        <v>45809</v>
      </c>
    </row>
    <row r="1305" customFormat="false" ht="11.25" hidden="false" customHeight="true" outlineLevel="0" collapsed="false">
      <c r="A1305" s="0" t="n">
        <v>98</v>
      </c>
      <c r="B1305" s="0" t="s">
        <v>248</v>
      </c>
      <c r="C1305" s="0" t="n">
        <v>10</v>
      </c>
      <c r="D1305" s="0" t="s">
        <v>1956</v>
      </c>
      <c r="E1305" s="371" t="n">
        <v>53045.98</v>
      </c>
      <c r="F1305" s="372" t="str">
        <f aca="false">TEXT(A1305,"000")&amp;" "&amp;TEXT(C1305,"0000")</f>
        <v>098 0010</v>
      </c>
      <c r="G1305" s="373" t="n">
        <f aca="false">E1305</f>
        <v>53045.98</v>
      </c>
    </row>
    <row r="1306" customFormat="false" ht="11.25" hidden="false" customHeight="true" outlineLevel="0" collapsed="false">
      <c r="A1306" s="0" t="n">
        <v>98</v>
      </c>
      <c r="B1306" s="0" t="s">
        <v>248</v>
      </c>
      <c r="C1306" s="0" t="n">
        <v>140</v>
      </c>
      <c r="D1306" s="0" t="s">
        <v>1957</v>
      </c>
      <c r="E1306" s="371" t="n">
        <v>55819.15</v>
      </c>
      <c r="F1306" s="372" t="str">
        <f aca="false">TEXT(A1306,"000")&amp;" "&amp;TEXT(C1306,"0000")</f>
        <v>098 0140</v>
      </c>
      <c r="G1306" s="373" t="n">
        <f aca="false">E1306</f>
        <v>55819.15</v>
      </c>
    </row>
    <row r="1307" customFormat="false" ht="11.25" hidden="false" customHeight="true" outlineLevel="0" collapsed="false">
      <c r="A1307" s="0" t="n">
        <v>98</v>
      </c>
      <c r="B1307" s="0" t="s">
        <v>248</v>
      </c>
      <c r="C1307" s="0" t="n">
        <v>160</v>
      </c>
      <c r="D1307" s="0" t="s">
        <v>1958</v>
      </c>
      <c r="E1307" s="371" t="n">
        <v>52587.79</v>
      </c>
      <c r="F1307" s="372" t="str">
        <f aca="false">TEXT(A1307,"000")&amp;" "&amp;TEXT(C1307,"0000")</f>
        <v>098 0160</v>
      </c>
      <c r="G1307" s="373" t="n">
        <f aca="false">E1307</f>
        <v>52587.79</v>
      </c>
    </row>
    <row r="1308" customFormat="false" ht="11.25" hidden="false" customHeight="true" outlineLevel="0" collapsed="false">
      <c r="A1308" s="0" t="n">
        <v>98</v>
      </c>
      <c r="B1308" s="0" t="s">
        <v>248</v>
      </c>
      <c r="C1308" s="0" t="n">
        <v>170</v>
      </c>
      <c r="D1308" s="0" t="s">
        <v>1959</v>
      </c>
      <c r="E1308" s="371" t="n">
        <v>52071.45</v>
      </c>
      <c r="F1308" s="372" t="str">
        <f aca="false">TEXT(A1308,"000")&amp;" "&amp;TEXT(C1308,"0000")</f>
        <v>098 0170</v>
      </c>
      <c r="G1308" s="373" t="n">
        <f aca="false">E1308</f>
        <v>52071.45</v>
      </c>
    </row>
    <row r="1309" customFormat="false" ht="11.25" hidden="false" customHeight="true" outlineLevel="0" collapsed="false">
      <c r="A1309" s="0" t="n">
        <v>98</v>
      </c>
      <c r="B1309" s="0" t="s">
        <v>248</v>
      </c>
      <c r="C1309" s="0" t="n">
        <v>180</v>
      </c>
      <c r="D1309" s="0" t="s">
        <v>1960</v>
      </c>
      <c r="E1309" s="371" t="n">
        <v>48805.52</v>
      </c>
      <c r="F1309" s="372" t="str">
        <f aca="false">TEXT(A1309,"000")&amp;" "&amp;TEXT(C1309,"0000")</f>
        <v>098 0180</v>
      </c>
      <c r="G1309" s="373" t="n">
        <f aca="false">E1309</f>
        <v>48805.52</v>
      </c>
    </row>
    <row r="1310" customFormat="false" ht="11.25" hidden="false" customHeight="true" outlineLevel="0" collapsed="false">
      <c r="A1310" s="0" t="n">
        <v>98</v>
      </c>
      <c r="B1310" s="0" t="s">
        <v>248</v>
      </c>
      <c r="C1310" s="0" t="n">
        <v>190</v>
      </c>
      <c r="D1310" s="0" t="s">
        <v>1961</v>
      </c>
      <c r="E1310" s="371" t="n">
        <v>52245.28</v>
      </c>
      <c r="F1310" s="372" t="str">
        <f aca="false">TEXT(A1310,"000")&amp;" "&amp;TEXT(C1310,"0000")</f>
        <v>098 0190</v>
      </c>
      <c r="G1310" s="373" t="n">
        <f aca="false">E1310</f>
        <v>52245.28</v>
      </c>
    </row>
    <row r="1311" customFormat="false" ht="11.25" hidden="false" customHeight="true" outlineLevel="0" collapsed="false">
      <c r="A1311" s="0" t="n">
        <v>98</v>
      </c>
      <c r="B1311" s="0" t="s">
        <v>248</v>
      </c>
      <c r="C1311" s="0" t="n">
        <v>20</v>
      </c>
      <c r="D1311" s="0" t="s">
        <v>1962</v>
      </c>
      <c r="E1311" s="371" t="n">
        <v>48231.35</v>
      </c>
      <c r="F1311" s="372" t="str">
        <f aca="false">TEXT(A1311,"000")&amp;" "&amp;TEXT(C1311,"0000")</f>
        <v>098 0020</v>
      </c>
      <c r="G1311" s="373" t="n">
        <f aca="false">E1311</f>
        <v>48231.35</v>
      </c>
    </row>
    <row r="1312" customFormat="false" ht="11.25" hidden="false" customHeight="true" outlineLevel="0" collapsed="false">
      <c r="A1312" s="0" t="n">
        <v>98</v>
      </c>
      <c r="B1312" s="0" t="s">
        <v>248</v>
      </c>
      <c r="C1312" s="0" t="n">
        <v>200</v>
      </c>
      <c r="D1312" s="0" t="s">
        <v>1963</v>
      </c>
      <c r="E1312" s="371" t="n">
        <v>52051.15</v>
      </c>
      <c r="F1312" s="372" t="str">
        <f aca="false">TEXT(A1312,"000")&amp;" "&amp;TEXT(C1312,"0000")</f>
        <v>098 0200</v>
      </c>
      <c r="G1312" s="373" t="n">
        <f aca="false">E1312</f>
        <v>52051.15</v>
      </c>
    </row>
    <row r="1313" customFormat="false" ht="11.25" hidden="false" customHeight="true" outlineLevel="0" collapsed="false">
      <c r="A1313" s="0" t="n">
        <v>98</v>
      </c>
      <c r="B1313" s="0" t="s">
        <v>248</v>
      </c>
      <c r="C1313" s="0" t="n">
        <v>210</v>
      </c>
      <c r="D1313" s="0" t="s">
        <v>1964</v>
      </c>
      <c r="E1313" s="371" t="n">
        <v>50658.5</v>
      </c>
      <c r="F1313" s="372" t="str">
        <f aca="false">TEXT(A1313,"000")&amp;" "&amp;TEXT(C1313,"0000")</f>
        <v>098 0210</v>
      </c>
      <c r="G1313" s="373" t="n">
        <f aca="false">E1313</f>
        <v>50658.5</v>
      </c>
    </row>
    <row r="1314" customFormat="false" ht="11.25" hidden="false" customHeight="true" outlineLevel="0" collapsed="false">
      <c r="A1314" s="0" t="n">
        <v>98</v>
      </c>
      <c r="B1314" s="0" t="s">
        <v>248</v>
      </c>
      <c r="C1314" s="0" t="n">
        <v>220</v>
      </c>
      <c r="D1314" s="0" t="s">
        <v>1965</v>
      </c>
      <c r="E1314" s="371" t="n">
        <v>48312.41</v>
      </c>
      <c r="F1314" s="372" t="str">
        <f aca="false">TEXT(A1314,"000")&amp;" "&amp;TEXT(C1314,"0000")</f>
        <v>098 0220</v>
      </c>
      <c r="G1314" s="373" t="n">
        <f aca="false">E1314</f>
        <v>48312.41</v>
      </c>
    </row>
    <row r="1315" customFormat="false" ht="11.25" hidden="false" customHeight="true" outlineLevel="0" collapsed="false">
      <c r="A1315" s="0" t="n">
        <v>98</v>
      </c>
      <c r="B1315" s="0" t="s">
        <v>248</v>
      </c>
      <c r="C1315" s="0" t="n">
        <v>230</v>
      </c>
      <c r="D1315" s="0" t="s">
        <v>1966</v>
      </c>
      <c r="E1315" s="371" t="n">
        <v>51507.45</v>
      </c>
      <c r="F1315" s="372" t="str">
        <f aca="false">TEXT(A1315,"000")&amp;" "&amp;TEXT(C1315,"0000")</f>
        <v>098 0230</v>
      </c>
      <c r="G1315" s="373" t="n">
        <f aca="false">E1315</f>
        <v>51507.45</v>
      </c>
    </row>
    <row r="1316" customFormat="false" ht="11.25" hidden="false" customHeight="true" outlineLevel="0" collapsed="false">
      <c r="A1316" s="0" t="n">
        <v>98</v>
      </c>
      <c r="B1316" s="0" t="s">
        <v>248</v>
      </c>
      <c r="C1316" s="0" t="n">
        <v>30</v>
      </c>
      <c r="D1316" s="0" t="s">
        <v>1967</v>
      </c>
      <c r="E1316" s="371" t="n">
        <v>51152.55</v>
      </c>
      <c r="F1316" s="372" t="str">
        <f aca="false">TEXT(A1316,"000")&amp;" "&amp;TEXT(C1316,"0000")</f>
        <v>098 0030</v>
      </c>
      <c r="G1316" s="373" t="n">
        <f aca="false">E1316</f>
        <v>51152.55</v>
      </c>
    </row>
    <row r="1317" customFormat="false" ht="11.25" hidden="false" customHeight="true" outlineLevel="0" collapsed="false">
      <c r="A1317" s="0" t="n">
        <v>98</v>
      </c>
      <c r="B1317" s="0" t="s">
        <v>248</v>
      </c>
      <c r="C1317" s="0" t="n">
        <v>332</v>
      </c>
      <c r="D1317" s="0" t="s">
        <v>1968</v>
      </c>
      <c r="E1317" s="371" t="n">
        <v>52310.23</v>
      </c>
      <c r="F1317" s="372" t="str">
        <f aca="false">TEXT(A1317,"000")&amp;" "&amp;TEXT(C1317,"0000")</f>
        <v>098 0332</v>
      </c>
      <c r="G1317" s="373" t="n">
        <f aca="false">E1317</f>
        <v>52310.23</v>
      </c>
    </row>
    <row r="1318" customFormat="false" ht="11.25" hidden="false" customHeight="true" outlineLevel="0" collapsed="false">
      <c r="A1318" s="0" t="n">
        <v>98</v>
      </c>
      <c r="B1318" s="0" t="s">
        <v>248</v>
      </c>
      <c r="C1318" s="0" t="n">
        <v>333</v>
      </c>
      <c r="D1318" s="0" t="s">
        <v>1969</v>
      </c>
      <c r="E1318" s="371" t="n">
        <v>51152.96</v>
      </c>
      <c r="F1318" s="372" t="str">
        <f aca="false">TEXT(A1318,"000")&amp;" "&amp;TEXT(C1318,"0000")</f>
        <v>098 0333</v>
      </c>
      <c r="G1318" s="373" t="n">
        <f aca="false">E1318</f>
        <v>51152.96</v>
      </c>
    </row>
    <row r="1319" customFormat="false" ht="11.25" hidden="false" customHeight="true" outlineLevel="0" collapsed="false">
      <c r="A1319" s="0" t="n">
        <v>98</v>
      </c>
      <c r="B1319" s="0" t="s">
        <v>248</v>
      </c>
      <c r="C1319" s="0" t="n">
        <v>335</v>
      </c>
      <c r="D1319" s="0" t="s">
        <v>1970</v>
      </c>
      <c r="E1319" s="371" t="n">
        <v>48751.78</v>
      </c>
      <c r="F1319" s="372" t="str">
        <f aca="false">TEXT(A1319,"000")&amp;" "&amp;TEXT(C1319,"0000")</f>
        <v>098 0335</v>
      </c>
      <c r="G1319" s="373" t="n">
        <f aca="false">E1319</f>
        <v>48751.78</v>
      </c>
    </row>
    <row r="1320" customFormat="false" ht="11.25" hidden="false" customHeight="true" outlineLevel="0" collapsed="false">
      <c r="A1320" s="0" t="n">
        <v>98</v>
      </c>
      <c r="B1320" s="0" t="s">
        <v>248</v>
      </c>
      <c r="C1320" s="0" t="n">
        <v>50</v>
      </c>
      <c r="D1320" s="0" t="s">
        <v>1971</v>
      </c>
      <c r="E1320" s="371" t="n">
        <v>51635.77</v>
      </c>
      <c r="F1320" s="372" t="str">
        <f aca="false">TEXT(A1320,"000")&amp;" "&amp;TEXT(C1320,"0000")</f>
        <v>098 0050</v>
      </c>
      <c r="G1320" s="373" t="n">
        <f aca="false">E1320</f>
        <v>51635.77</v>
      </c>
    </row>
    <row r="1321" customFormat="false" ht="11.25" hidden="false" customHeight="true" outlineLevel="0" collapsed="false">
      <c r="A1321" s="0" t="n">
        <v>98</v>
      </c>
      <c r="B1321" s="0" t="s">
        <v>248</v>
      </c>
      <c r="C1321" s="0" t="n">
        <v>60</v>
      </c>
      <c r="D1321" s="0" t="s">
        <v>1972</v>
      </c>
      <c r="E1321" s="371" t="n">
        <v>50710.8</v>
      </c>
      <c r="F1321" s="372" t="str">
        <f aca="false">TEXT(A1321,"000")&amp;" "&amp;TEXT(C1321,"0000")</f>
        <v>098 0060</v>
      </c>
      <c r="G1321" s="373" t="n">
        <f aca="false">E1321</f>
        <v>50710.8</v>
      </c>
    </row>
    <row r="1322" customFormat="false" ht="11.25" hidden="false" customHeight="true" outlineLevel="0" collapsed="false">
      <c r="A1322" s="0" t="n">
        <v>98</v>
      </c>
      <c r="B1322" s="0" t="s">
        <v>248</v>
      </c>
      <c r="C1322" s="0" t="n">
        <v>80</v>
      </c>
      <c r="D1322" s="0" t="s">
        <v>1973</v>
      </c>
      <c r="E1322" s="371" t="n">
        <v>51053.32</v>
      </c>
      <c r="F1322" s="372" t="str">
        <f aca="false">TEXT(A1322,"000")&amp;" "&amp;TEXT(C1322,"0000")</f>
        <v>098 0080</v>
      </c>
      <c r="G1322" s="373" t="n">
        <f aca="false">E1322</f>
        <v>51053.32</v>
      </c>
    </row>
    <row r="1323" customFormat="false" ht="11.25" hidden="false" customHeight="true" outlineLevel="0" collapsed="false">
      <c r="A1323" s="0" t="n">
        <v>98</v>
      </c>
      <c r="B1323" s="0" t="s">
        <v>248</v>
      </c>
      <c r="C1323" s="0" t="n">
        <v>90</v>
      </c>
      <c r="D1323" s="0" t="s">
        <v>1974</v>
      </c>
      <c r="E1323" s="371" t="n">
        <v>52367.63</v>
      </c>
      <c r="F1323" s="372" t="str">
        <f aca="false">TEXT(A1323,"000")&amp;" "&amp;TEXT(C1323,"0000")</f>
        <v>098 0090</v>
      </c>
      <c r="G1323" s="373" t="n">
        <f aca="false">E1323</f>
        <v>52367.63</v>
      </c>
    </row>
    <row r="1324" customFormat="false" ht="11.25" hidden="false" customHeight="true" outlineLevel="0" collapsed="false">
      <c r="A1324" s="0" t="n">
        <v>101</v>
      </c>
      <c r="B1324" s="0" t="s">
        <v>249</v>
      </c>
      <c r="C1324" s="0" t="n">
        <v>100</v>
      </c>
      <c r="D1324" s="0" t="s">
        <v>1975</v>
      </c>
      <c r="E1324" s="371" t="n">
        <v>70647.85</v>
      </c>
      <c r="F1324" s="372" t="str">
        <f aca="false">TEXT(A1324,"000")&amp;" "&amp;TEXT(C1324,"0000")</f>
        <v>101 0100</v>
      </c>
      <c r="G1324" s="373" t="n">
        <f aca="false">E1324</f>
        <v>70647.85</v>
      </c>
    </row>
    <row r="1325" customFormat="false" ht="11.25" hidden="false" customHeight="true" outlineLevel="0" collapsed="false">
      <c r="A1325" s="0" t="n">
        <v>101</v>
      </c>
      <c r="B1325" s="0" t="s">
        <v>249</v>
      </c>
      <c r="C1325" s="0" t="n">
        <v>110</v>
      </c>
      <c r="D1325" s="0" t="s">
        <v>1976</v>
      </c>
      <c r="E1325" s="371" t="n">
        <v>72955.43</v>
      </c>
      <c r="F1325" s="372" t="str">
        <f aca="false">TEXT(A1325,"000")&amp;" "&amp;TEXT(C1325,"0000")</f>
        <v>101 0110</v>
      </c>
      <c r="G1325" s="373" t="n">
        <f aca="false">E1325</f>
        <v>72955.43</v>
      </c>
    </row>
    <row r="1326" customFormat="false" ht="11.25" hidden="false" customHeight="true" outlineLevel="0" collapsed="false">
      <c r="A1326" s="0" t="n">
        <v>101</v>
      </c>
      <c r="B1326" s="0" t="s">
        <v>249</v>
      </c>
      <c r="C1326" s="0" t="n">
        <v>120</v>
      </c>
      <c r="D1326" s="0" t="s">
        <v>1977</v>
      </c>
      <c r="E1326" s="371" t="n">
        <v>73558.16</v>
      </c>
      <c r="F1326" s="372" t="str">
        <f aca="false">TEXT(A1326,"000")&amp;" "&amp;TEXT(C1326,"0000")</f>
        <v>101 0120</v>
      </c>
      <c r="G1326" s="373" t="n">
        <f aca="false">E1326</f>
        <v>73558.16</v>
      </c>
    </row>
    <row r="1327" customFormat="false" ht="11.25" hidden="false" customHeight="true" outlineLevel="0" collapsed="false">
      <c r="A1327" s="0" t="n">
        <v>101</v>
      </c>
      <c r="B1327" s="0" t="s">
        <v>249</v>
      </c>
      <c r="C1327" s="0" t="n">
        <v>130</v>
      </c>
      <c r="D1327" s="0" t="s">
        <v>1978</v>
      </c>
      <c r="E1327" s="371" t="n">
        <v>73031.03</v>
      </c>
      <c r="F1327" s="372" t="str">
        <f aca="false">TEXT(A1327,"000")&amp;" "&amp;TEXT(C1327,"0000")</f>
        <v>101 0130</v>
      </c>
      <c r="G1327" s="373" t="n">
        <f aca="false">E1327</f>
        <v>73031.03</v>
      </c>
    </row>
    <row r="1328" customFormat="false" ht="11.25" hidden="false" customHeight="true" outlineLevel="0" collapsed="false">
      <c r="A1328" s="0" t="n">
        <v>101</v>
      </c>
      <c r="B1328" s="0" t="s">
        <v>249</v>
      </c>
      <c r="C1328" s="0" t="n">
        <v>140</v>
      </c>
      <c r="D1328" s="0" t="s">
        <v>1979</v>
      </c>
      <c r="E1328" s="371" t="n">
        <v>74195.72</v>
      </c>
      <c r="F1328" s="372" t="str">
        <f aca="false">TEXT(A1328,"000")&amp;" "&amp;TEXT(C1328,"0000")</f>
        <v>101 0140</v>
      </c>
      <c r="G1328" s="373" t="n">
        <f aca="false">E1328</f>
        <v>74195.72</v>
      </c>
    </row>
    <row r="1329" customFormat="false" ht="11.25" hidden="false" customHeight="true" outlineLevel="0" collapsed="false">
      <c r="A1329" s="0" t="n">
        <v>101</v>
      </c>
      <c r="B1329" s="0" t="s">
        <v>249</v>
      </c>
      <c r="C1329" s="0" t="n">
        <v>160</v>
      </c>
      <c r="D1329" s="0" t="s">
        <v>1980</v>
      </c>
      <c r="E1329" s="371" t="n">
        <v>64909.75</v>
      </c>
      <c r="F1329" s="372" t="str">
        <f aca="false">TEXT(A1329,"000")&amp;" "&amp;TEXT(C1329,"0000")</f>
        <v>101 0160</v>
      </c>
      <c r="G1329" s="373" t="n">
        <f aca="false">E1329</f>
        <v>64909.75</v>
      </c>
    </row>
    <row r="1330" customFormat="false" ht="11.25" hidden="false" customHeight="true" outlineLevel="0" collapsed="false">
      <c r="A1330" s="0" t="n">
        <v>101</v>
      </c>
      <c r="B1330" s="0" t="s">
        <v>249</v>
      </c>
      <c r="C1330" s="0" t="n">
        <v>190</v>
      </c>
      <c r="D1330" s="0" t="s">
        <v>1981</v>
      </c>
      <c r="E1330" s="371" t="n">
        <v>71644.39</v>
      </c>
      <c r="F1330" s="372" t="str">
        <f aca="false">TEXT(A1330,"000")&amp;" "&amp;TEXT(C1330,"0000")</f>
        <v>101 0190</v>
      </c>
      <c r="G1330" s="373" t="n">
        <f aca="false">E1330</f>
        <v>71644.39</v>
      </c>
    </row>
    <row r="1331" customFormat="false" ht="11.25" hidden="false" customHeight="true" outlineLevel="0" collapsed="false">
      <c r="A1331" s="0" t="n">
        <v>101</v>
      </c>
      <c r="B1331" s="0" t="s">
        <v>249</v>
      </c>
      <c r="C1331" s="0" t="n">
        <v>210</v>
      </c>
      <c r="D1331" s="0" t="s">
        <v>1982</v>
      </c>
      <c r="E1331" s="371" t="n">
        <v>76154.43</v>
      </c>
      <c r="F1331" s="372" t="str">
        <f aca="false">TEXT(A1331,"000")&amp;" "&amp;TEXT(C1331,"0000")</f>
        <v>101 0210</v>
      </c>
      <c r="G1331" s="373" t="n">
        <f aca="false">E1331</f>
        <v>76154.43</v>
      </c>
    </row>
    <row r="1332" customFormat="false" ht="11.25" hidden="false" customHeight="true" outlineLevel="0" collapsed="false">
      <c r="A1332" s="0" t="n">
        <v>101</v>
      </c>
      <c r="B1332" s="0" t="s">
        <v>249</v>
      </c>
      <c r="C1332" s="0" t="n">
        <v>220</v>
      </c>
      <c r="D1332" s="0" t="s">
        <v>1983</v>
      </c>
      <c r="E1332" s="371" t="n">
        <v>72025.43</v>
      </c>
      <c r="F1332" s="372" t="str">
        <f aca="false">TEXT(A1332,"000")&amp;" "&amp;TEXT(C1332,"0000")</f>
        <v>101 0220</v>
      </c>
      <c r="G1332" s="373" t="n">
        <f aca="false">E1332</f>
        <v>72025.43</v>
      </c>
    </row>
    <row r="1333" customFormat="false" ht="11.25" hidden="false" customHeight="true" outlineLevel="0" collapsed="false">
      <c r="A1333" s="0" t="n">
        <v>101</v>
      </c>
      <c r="B1333" s="0" t="s">
        <v>249</v>
      </c>
      <c r="C1333" s="0" t="n">
        <v>230</v>
      </c>
      <c r="D1333" s="0" t="s">
        <v>1984</v>
      </c>
      <c r="E1333" s="371" t="n">
        <v>71127.86</v>
      </c>
      <c r="F1333" s="372" t="str">
        <f aca="false">TEXT(A1333,"000")&amp;" "&amp;TEXT(C1333,"0000")</f>
        <v>101 0230</v>
      </c>
      <c r="G1333" s="373" t="n">
        <f aca="false">E1333</f>
        <v>71127.86</v>
      </c>
    </row>
    <row r="1334" customFormat="false" ht="11.25" hidden="false" customHeight="true" outlineLevel="0" collapsed="false">
      <c r="A1334" s="0" t="n">
        <v>101</v>
      </c>
      <c r="B1334" s="0" t="s">
        <v>249</v>
      </c>
      <c r="C1334" s="0" t="n">
        <v>30</v>
      </c>
      <c r="D1334" s="0" t="s">
        <v>1985</v>
      </c>
      <c r="E1334" s="371" t="n">
        <v>69456.45</v>
      </c>
      <c r="F1334" s="372" t="str">
        <f aca="false">TEXT(A1334,"000")&amp;" "&amp;TEXT(C1334,"0000")</f>
        <v>101 0030</v>
      </c>
      <c r="G1334" s="373" t="n">
        <f aca="false">E1334</f>
        <v>69456.45</v>
      </c>
    </row>
    <row r="1335" customFormat="false" ht="11.25" hidden="false" customHeight="true" outlineLevel="0" collapsed="false">
      <c r="A1335" s="0" t="n">
        <v>101</v>
      </c>
      <c r="B1335" s="0" t="s">
        <v>249</v>
      </c>
      <c r="C1335" s="0" t="n">
        <v>333</v>
      </c>
      <c r="D1335" s="0" t="s">
        <v>1986</v>
      </c>
      <c r="E1335" s="371" t="n">
        <v>79714.01</v>
      </c>
      <c r="F1335" s="372" t="str">
        <f aca="false">TEXT(A1335,"000")&amp;" "&amp;TEXT(C1335,"0000")</f>
        <v>101 0333</v>
      </c>
      <c r="G1335" s="373" t="n">
        <f aca="false">E1335</f>
        <v>79714.01</v>
      </c>
    </row>
    <row r="1336" customFormat="false" ht="11.25" hidden="false" customHeight="true" outlineLevel="0" collapsed="false">
      <c r="A1336" s="0" t="n">
        <v>101</v>
      </c>
      <c r="B1336" s="0" t="s">
        <v>249</v>
      </c>
      <c r="C1336" s="0" t="n">
        <v>50</v>
      </c>
      <c r="D1336" s="0" t="s">
        <v>1987</v>
      </c>
      <c r="E1336" s="371" t="n">
        <v>65227.35</v>
      </c>
      <c r="F1336" s="372" t="str">
        <f aca="false">TEXT(A1336,"000")&amp;" "&amp;TEXT(C1336,"0000")</f>
        <v>101 0050</v>
      </c>
      <c r="G1336" s="373" t="n">
        <f aca="false">E1336</f>
        <v>65227.35</v>
      </c>
    </row>
    <row r="1337" customFormat="false" ht="11.25" hidden="false" customHeight="true" outlineLevel="0" collapsed="false">
      <c r="A1337" s="0" t="n">
        <v>101</v>
      </c>
      <c r="B1337" s="0" t="s">
        <v>249</v>
      </c>
      <c r="C1337" s="0" t="n">
        <v>60</v>
      </c>
      <c r="D1337" s="0" t="s">
        <v>1988</v>
      </c>
      <c r="E1337" s="371" t="n">
        <v>71517.96</v>
      </c>
      <c r="F1337" s="372" t="str">
        <f aca="false">TEXT(A1337,"000")&amp;" "&amp;TEXT(C1337,"0000")</f>
        <v>101 0060</v>
      </c>
      <c r="G1337" s="373" t="n">
        <f aca="false">E1337</f>
        <v>71517.96</v>
      </c>
    </row>
    <row r="1338" customFormat="false" ht="11.25" hidden="false" customHeight="true" outlineLevel="0" collapsed="false">
      <c r="A1338" s="0" t="n">
        <v>101</v>
      </c>
      <c r="B1338" s="0" t="s">
        <v>249</v>
      </c>
      <c r="C1338" s="0" t="n">
        <v>80</v>
      </c>
      <c r="D1338" s="0" t="s">
        <v>1989</v>
      </c>
      <c r="E1338" s="371" t="n">
        <v>80046.75</v>
      </c>
      <c r="F1338" s="372" t="str">
        <f aca="false">TEXT(A1338,"000")&amp;" "&amp;TEXT(C1338,"0000")</f>
        <v>101 0080</v>
      </c>
      <c r="G1338" s="373" t="n">
        <f aca="false">E1338</f>
        <v>80046.75</v>
      </c>
    </row>
    <row r="1339" customFormat="false" ht="11.25" hidden="false" customHeight="true" outlineLevel="0" collapsed="false">
      <c r="A1339" s="0" t="n">
        <v>101</v>
      </c>
      <c r="B1339" s="0" t="s">
        <v>249</v>
      </c>
      <c r="C1339" s="0" t="n">
        <v>90</v>
      </c>
      <c r="D1339" s="0" t="s">
        <v>1990</v>
      </c>
      <c r="E1339" s="371" t="n">
        <v>70829.11</v>
      </c>
      <c r="F1339" s="372" t="str">
        <f aca="false">TEXT(A1339,"000")&amp;" "&amp;TEXT(C1339,"0000")</f>
        <v>101 0090</v>
      </c>
      <c r="G1339" s="373" t="n">
        <f aca="false">E1339</f>
        <v>70829.11</v>
      </c>
    </row>
    <row r="1340" customFormat="false" ht="11.25" hidden="false" customHeight="true" outlineLevel="0" collapsed="false">
      <c r="A1340" s="0" t="n">
        <v>102</v>
      </c>
      <c r="B1340" s="0" t="s">
        <v>250</v>
      </c>
      <c r="C1340" s="0" t="n">
        <v>10</v>
      </c>
      <c r="D1340" s="0" t="s">
        <v>1991</v>
      </c>
      <c r="E1340" s="371" t="n">
        <v>44487</v>
      </c>
      <c r="F1340" s="372" t="str">
        <f aca="false">TEXT(A1340,"000")&amp;" "&amp;TEXT(C1340,"0000")</f>
        <v>102 0010</v>
      </c>
      <c r="G1340" s="373" t="n">
        <f aca="false">E1340</f>
        <v>44487</v>
      </c>
    </row>
    <row r="1341" customFormat="false" ht="11.25" hidden="false" customHeight="true" outlineLevel="0" collapsed="false">
      <c r="A1341" s="0" t="n">
        <v>102</v>
      </c>
      <c r="B1341" s="0" t="s">
        <v>250</v>
      </c>
      <c r="C1341" s="0" t="n">
        <v>100</v>
      </c>
      <c r="D1341" s="0" t="s">
        <v>1992</v>
      </c>
      <c r="E1341" s="371" t="n">
        <v>44727.91</v>
      </c>
      <c r="F1341" s="372" t="str">
        <f aca="false">TEXT(A1341,"000")&amp;" "&amp;TEXT(C1341,"0000")</f>
        <v>102 0100</v>
      </c>
      <c r="G1341" s="373" t="n">
        <f aca="false">E1341</f>
        <v>44727.91</v>
      </c>
    </row>
    <row r="1342" customFormat="false" ht="11.25" hidden="false" customHeight="true" outlineLevel="0" collapsed="false">
      <c r="A1342" s="0" t="n">
        <v>102</v>
      </c>
      <c r="B1342" s="0" t="s">
        <v>250</v>
      </c>
      <c r="C1342" s="0" t="n">
        <v>60</v>
      </c>
      <c r="D1342" s="0" t="s">
        <v>1993</v>
      </c>
      <c r="E1342" s="371" t="n">
        <v>46293.17</v>
      </c>
      <c r="F1342" s="372" t="str">
        <f aca="false">TEXT(A1342,"000")&amp;" "&amp;TEXT(C1342,"0000")</f>
        <v>102 0060</v>
      </c>
      <c r="G1342" s="373" t="n">
        <f aca="false">E1342</f>
        <v>46293.17</v>
      </c>
    </row>
    <row r="1343" customFormat="false" ht="11.25" hidden="false" customHeight="true" outlineLevel="0" collapsed="false">
      <c r="A1343" s="0" t="n">
        <v>102</v>
      </c>
      <c r="B1343" s="0" t="s">
        <v>250</v>
      </c>
      <c r="C1343" s="0" t="n">
        <v>70</v>
      </c>
      <c r="D1343" s="0" t="s">
        <v>1994</v>
      </c>
      <c r="E1343" s="371" t="n">
        <v>45884.39</v>
      </c>
      <c r="F1343" s="372" t="str">
        <f aca="false">TEXT(A1343,"000")&amp;" "&amp;TEXT(C1343,"0000")</f>
        <v>102 0070</v>
      </c>
      <c r="G1343" s="373" t="n">
        <f aca="false">E1343</f>
        <v>45884.39</v>
      </c>
    </row>
    <row r="1344" customFormat="false" ht="11.25" hidden="false" customHeight="true" outlineLevel="0" collapsed="false">
      <c r="A1344" s="0" t="n">
        <v>102</v>
      </c>
      <c r="B1344" s="0" t="s">
        <v>250</v>
      </c>
      <c r="C1344" s="0" t="n">
        <v>80</v>
      </c>
      <c r="D1344" s="0" t="s">
        <v>1995</v>
      </c>
      <c r="E1344" s="371" t="n">
        <v>48380.93</v>
      </c>
      <c r="F1344" s="372" t="str">
        <f aca="false">TEXT(A1344,"000")&amp;" "&amp;TEXT(C1344,"0000")</f>
        <v>102 0080</v>
      </c>
      <c r="G1344" s="373" t="n">
        <f aca="false">E1344</f>
        <v>48380.93</v>
      </c>
    </row>
    <row r="1345" customFormat="false" ht="11.25" hidden="false" customHeight="true" outlineLevel="0" collapsed="false">
      <c r="A1345" s="0" t="n">
        <v>102</v>
      </c>
      <c r="B1345" s="0" t="s">
        <v>250</v>
      </c>
      <c r="C1345" s="0" t="n">
        <v>90</v>
      </c>
      <c r="D1345" s="0" t="s">
        <v>1996</v>
      </c>
      <c r="E1345" s="371" t="n">
        <v>44744.79</v>
      </c>
      <c r="F1345" s="372" t="str">
        <f aca="false">TEXT(A1345,"000")&amp;" "&amp;TEXT(C1345,"0000")</f>
        <v>102 0090</v>
      </c>
      <c r="G1345" s="373" t="n">
        <f aca="false">E1345</f>
        <v>44744.79</v>
      </c>
    </row>
    <row r="1346" customFormat="false" ht="11.25" hidden="false" customHeight="true" outlineLevel="0" collapsed="false">
      <c r="A1346" s="0" t="n">
        <v>103</v>
      </c>
      <c r="B1346" s="0" t="s">
        <v>251</v>
      </c>
      <c r="C1346" s="0" t="n">
        <v>40</v>
      </c>
      <c r="D1346" s="0" t="s">
        <v>1997</v>
      </c>
      <c r="E1346" s="371" t="n">
        <v>37934</v>
      </c>
      <c r="F1346" s="372" t="str">
        <f aca="false">TEXT(A1346,"000")&amp;" "&amp;TEXT(C1346,"0000")</f>
        <v>103 0040</v>
      </c>
      <c r="G1346" s="373" t="n">
        <f aca="false">E1346</f>
        <v>37934</v>
      </c>
    </row>
    <row r="1347" customFormat="false" ht="11.25" hidden="false" customHeight="true" outlineLevel="0" collapsed="false">
      <c r="A1347" s="0" t="n">
        <v>103</v>
      </c>
      <c r="B1347" s="0" t="s">
        <v>251</v>
      </c>
      <c r="C1347" s="0" t="n">
        <v>61</v>
      </c>
      <c r="D1347" s="0" t="s">
        <v>1998</v>
      </c>
      <c r="E1347" s="371" t="n">
        <v>44238</v>
      </c>
      <c r="F1347" s="372" t="str">
        <f aca="false">TEXT(A1347,"000")&amp;" "&amp;TEXT(C1347,"0000")</f>
        <v>103 0061</v>
      </c>
      <c r="G1347" s="373" t="n">
        <f aca="false">E1347</f>
        <v>44238</v>
      </c>
    </row>
    <row r="1348" customFormat="false" ht="11.25" hidden="false" customHeight="true" outlineLevel="0" collapsed="false">
      <c r="A1348" s="0" t="n">
        <v>103</v>
      </c>
      <c r="B1348" s="0" t="s">
        <v>251</v>
      </c>
      <c r="C1348" s="0" t="n">
        <v>62</v>
      </c>
      <c r="D1348" s="0" t="s">
        <v>1999</v>
      </c>
      <c r="E1348" s="371" t="n">
        <v>48325</v>
      </c>
      <c r="F1348" s="372" t="str">
        <f aca="false">TEXT(A1348,"000")&amp;" "&amp;TEXT(C1348,"0000")</f>
        <v>103 0062</v>
      </c>
      <c r="G1348" s="373" t="n">
        <f aca="false">E1348</f>
        <v>48325</v>
      </c>
    </row>
    <row r="1349" customFormat="false" ht="11.25" hidden="false" customHeight="true" outlineLevel="0" collapsed="false">
      <c r="A1349" s="0" t="n">
        <v>103</v>
      </c>
      <c r="B1349" s="0" t="s">
        <v>251</v>
      </c>
      <c r="C1349" s="0" t="n">
        <v>70</v>
      </c>
      <c r="D1349" s="0" t="s">
        <v>2000</v>
      </c>
      <c r="E1349" s="371" t="n">
        <v>45617</v>
      </c>
      <c r="F1349" s="372" t="str">
        <f aca="false">TEXT(A1349,"000")&amp;" "&amp;TEXT(C1349,"0000")</f>
        <v>103 0070</v>
      </c>
      <c r="G1349" s="373" t="n">
        <f aca="false">E1349</f>
        <v>45617</v>
      </c>
    </row>
    <row r="1350" customFormat="false" ht="11.25" hidden="false" customHeight="true" outlineLevel="0" collapsed="false">
      <c r="A1350" s="0" t="n">
        <v>104</v>
      </c>
      <c r="B1350" s="0" t="s">
        <v>252</v>
      </c>
      <c r="C1350" s="0" t="n">
        <v>10</v>
      </c>
      <c r="D1350" s="0" t="s">
        <v>1344</v>
      </c>
      <c r="E1350" s="371" t="n">
        <v>54681.09</v>
      </c>
      <c r="F1350" s="372" t="str">
        <f aca="false">TEXT(A1350,"000")&amp;" "&amp;TEXT(C1350,"0000")</f>
        <v>104 0010</v>
      </c>
      <c r="G1350" s="373" t="n">
        <f aca="false">E1350</f>
        <v>54681.09</v>
      </c>
    </row>
    <row r="1351" customFormat="false" ht="11.25" hidden="false" customHeight="true" outlineLevel="0" collapsed="false">
      <c r="A1351" s="0" t="n">
        <v>104</v>
      </c>
      <c r="B1351" s="0" t="s">
        <v>252</v>
      </c>
      <c r="C1351" s="0" t="n">
        <v>100</v>
      </c>
      <c r="D1351" s="0" t="s">
        <v>2001</v>
      </c>
      <c r="E1351" s="371" t="n">
        <v>56568.56</v>
      </c>
      <c r="F1351" s="372" t="str">
        <f aca="false">TEXT(A1351,"000")&amp;" "&amp;TEXT(C1351,"0000")</f>
        <v>104 0100</v>
      </c>
      <c r="G1351" s="373" t="n">
        <f aca="false">E1351</f>
        <v>56568.56</v>
      </c>
    </row>
    <row r="1352" customFormat="false" ht="11.25" hidden="false" customHeight="true" outlineLevel="0" collapsed="false">
      <c r="A1352" s="0" t="n">
        <v>104</v>
      </c>
      <c r="B1352" s="0" t="s">
        <v>252</v>
      </c>
      <c r="C1352" s="0" t="n">
        <v>110</v>
      </c>
      <c r="D1352" s="0" t="s">
        <v>2002</v>
      </c>
      <c r="E1352" s="371" t="n">
        <v>56794.75</v>
      </c>
      <c r="F1352" s="372" t="str">
        <f aca="false">TEXT(A1352,"000")&amp;" "&amp;TEXT(C1352,"0000")</f>
        <v>104 0110</v>
      </c>
      <c r="G1352" s="373" t="n">
        <f aca="false">E1352</f>
        <v>56794.75</v>
      </c>
    </row>
    <row r="1353" customFormat="false" ht="11.25" hidden="false" customHeight="true" outlineLevel="0" collapsed="false">
      <c r="A1353" s="0" t="n">
        <v>104</v>
      </c>
      <c r="B1353" s="0" t="s">
        <v>252</v>
      </c>
      <c r="C1353" s="0" t="n">
        <v>120</v>
      </c>
      <c r="D1353" s="0" t="s">
        <v>2003</v>
      </c>
      <c r="E1353" s="371" t="n">
        <v>55516.06</v>
      </c>
      <c r="F1353" s="372" t="str">
        <f aca="false">TEXT(A1353,"000")&amp;" "&amp;TEXT(C1353,"0000")</f>
        <v>104 0120</v>
      </c>
      <c r="G1353" s="373" t="n">
        <f aca="false">E1353</f>
        <v>55516.06</v>
      </c>
    </row>
    <row r="1354" customFormat="false" ht="11.25" hidden="false" customHeight="true" outlineLevel="0" collapsed="false">
      <c r="A1354" s="0" t="n">
        <v>104</v>
      </c>
      <c r="B1354" s="0" t="s">
        <v>252</v>
      </c>
      <c r="C1354" s="0" t="n">
        <v>140</v>
      </c>
      <c r="D1354" s="0" t="s">
        <v>2004</v>
      </c>
      <c r="E1354" s="371" t="n">
        <v>58426.11</v>
      </c>
      <c r="F1354" s="372" t="str">
        <f aca="false">TEXT(A1354,"000")&amp;" "&amp;TEXT(C1354,"0000")</f>
        <v>104 0140</v>
      </c>
      <c r="G1354" s="373" t="n">
        <f aca="false">E1354</f>
        <v>58426.11</v>
      </c>
    </row>
    <row r="1355" customFormat="false" ht="11.25" hidden="false" customHeight="true" outlineLevel="0" collapsed="false">
      <c r="A1355" s="0" t="n">
        <v>104</v>
      </c>
      <c r="B1355" s="0" t="s">
        <v>252</v>
      </c>
      <c r="C1355" s="0" t="n">
        <v>40</v>
      </c>
      <c r="D1355" s="0" t="s">
        <v>2005</v>
      </c>
      <c r="E1355" s="371" t="n">
        <v>59544.9</v>
      </c>
      <c r="F1355" s="372" t="str">
        <f aca="false">TEXT(A1355,"000")&amp;" "&amp;TEXT(C1355,"0000")</f>
        <v>104 0040</v>
      </c>
      <c r="G1355" s="373" t="n">
        <f aca="false">E1355</f>
        <v>59544.9</v>
      </c>
    </row>
    <row r="1356" customFormat="false" ht="11.25" hidden="false" customHeight="true" outlineLevel="0" collapsed="false">
      <c r="A1356" s="0" t="n">
        <v>104</v>
      </c>
      <c r="B1356" s="0" t="s">
        <v>252</v>
      </c>
      <c r="C1356" s="0" t="n">
        <v>50</v>
      </c>
      <c r="D1356" s="0" t="s">
        <v>2006</v>
      </c>
      <c r="E1356" s="371" t="n">
        <v>55985.8</v>
      </c>
      <c r="F1356" s="372" t="str">
        <f aca="false">TEXT(A1356,"000")&amp;" "&amp;TEXT(C1356,"0000")</f>
        <v>104 0050</v>
      </c>
      <c r="G1356" s="373" t="n">
        <f aca="false">E1356</f>
        <v>55985.8</v>
      </c>
    </row>
    <row r="1357" customFormat="false" ht="11.25" hidden="false" customHeight="true" outlineLevel="0" collapsed="false">
      <c r="A1357" s="0" t="n">
        <v>104</v>
      </c>
      <c r="B1357" s="0" t="s">
        <v>252</v>
      </c>
      <c r="C1357" s="0" t="n">
        <v>70</v>
      </c>
      <c r="D1357" s="0" t="s">
        <v>2007</v>
      </c>
      <c r="E1357" s="371" t="n">
        <v>55885.24</v>
      </c>
      <c r="F1357" s="372" t="str">
        <f aca="false">TEXT(A1357,"000")&amp;" "&amp;TEXT(C1357,"0000")</f>
        <v>104 0070</v>
      </c>
      <c r="G1357" s="373" t="n">
        <f aca="false">E1357</f>
        <v>55885.24</v>
      </c>
    </row>
    <row r="1358" customFormat="false" ht="11.25" hidden="false" customHeight="true" outlineLevel="0" collapsed="false">
      <c r="A1358" s="0" t="n">
        <v>104</v>
      </c>
      <c r="B1358" s="0" t="s">
        <v>252</v>
      </c>
      <c r="C1358" s="0" t="n">
        <v>90</v>
      </c>
      <c r="D1358" s="0" t="s">
        <v>2008</v>
      </c>
      <c r="E1358" s="371" t="n">
        <v>58498.21</v>
      </c>
      <c r="F1358" s="372" t="str">
        <f aca="false">TEXT(A1358,"000")&amp;" "&amp;TEXT(C1358,"0000")</f>
        <v>104 0090</v>
      </c>
      <c r="G1358" s="373" t="n">
        <f aca="false">E1358</f>
        <v>58498.21</v>
      </c>
    </row>
    <row r="1359" customFormat="false" ht="11.25" hidden="false" customHeight="true" outlineLevel="0" collapsed="false">
      <c r="A1359" s="0" t="n">
        <v>106</v>
      </c>
      <c r="B1359" s="0" t="s">
        <v>253</v>
      </c>
      <c r="C1359" s="0" t="n">
        <v>20</v>
      </c>
      <c r="D1359" s="0" t="s">
        <v>2009</v>
      </c>
      <c r="E1359" s="371" t="n">
        <v>50464</v>
      </c>
      <c r="F1359" s="372" t="str">
        <f aca="false">TEXT(A1359,"000")&amp;" "&amp;TEXT(C1359,"0000")</f>
        <v>106 0020</v>
      </c>
      <c r="G1359" s="373" t="n">
        <f aca="false">E1359</f>
        <v>50464</v>
      </c>
    </row>
    <row r="1360" customFormat="false" ht="11.25" hidden="false" customHeight="true" outlineLevel="0" collapsed="false">
      <c r="A1360" s="0" t="n">
        <v>106</v>
      </c>
      <c r="B1360" s="0" t="s">
        <v>253</v>
      </c>
      <c r="C1360" s="0" t="n">
        <v>30</v>
      </c>
      <c r="D1360" s="0" t="s">
        <v>1621</v>
      </c>
      <c r="E1360" s="371" t="n">
        <v>49927</v>
      </c>
      <c r="F1360" s="372" t="str">
        <f aca="false">TEXT(A1360,"000")&amp;" "&amp;TEXT(C1360,"0000")</f>
        <v>106 0030</v>
      </c>
      <c r="G1360" s="373" t="n">
        <f aca="false">E1360</f>
        <v>49927</v>
      </c>
    </row>
    <row r="1361" customFormat="false" ht="11.25" hidden="false" customHeight="true" outlineLevel="0" collapsed="false">
      <c r="A1361" s="0" t="n">
        <v>106</v>
      </c>
      <c r="B1361" s="0" t="s">
        <v>253</v>
      </c>
      <c r="C1361" s="0" t="n">
        <v>40</v>
      </c>
      <c r="D1361" s="0" t="s">
        <v>2010</v>
      </c>
      <c r="E1361" s="371" t="n">
        <v>50836</v>
      </c>
      <c r="F1361" s="372" t="str">
        <f aca="false">TEXT(A1361,"000")&amp;" "&amp;TEXT(C1361,"0000")</f>
        <v>106 0040</v>
      </c>
      <c r="G1361" s="373" t="n">
        <f aca="false">E1361</f>
        <v>50836</v>
      </c>
    </row>
    <row r="1362" customFormat="false" ht="11.25" hidden="false" customHeight="true" outlineLevel="0" collapsed="false">
      <c r="A1362" s="0" t="n">
        <v>106</v>
      </c>
      <c r="B1362" s="0" t="s">
        <v>253</v>
      </c>
      <c r="C1362" s="0" t="n">
        <v>50</v>
      </c>
      <c r="D1362" s="0" t="s">
        <v>2011</v>
      </c>
      <c r="E1362" s="371" t="n">
        <v>49873</v>
      </c>
      <c r="F1362" s="372" t="str">
        <f aca="false">TEXT(A1362,"000")&amp;" "&amp;TEXT(C1362,"0000")</f>
        <v>106 0050</v>
      </c>
      <c r="G1362" s="373" t="n">
        <f aca="false">E1362</f>
        <v>49873</v>
      </c>
    </row>
    <row r="1363" customFormat="false" ht="11.25" hidden="false" customHeight="true" outlineLevel="0" collapsed="false">
      <c r="A1363" s="0" t="n">
        <v>106</v>
      </c>
      <c r="B1363" s="0" t="s">
        <v>253</v>
      </c>
      <c r="C1363" s="0" t="n">
        <v>60</v>
      </c>
      <c r="D1363" s="0" t="s">
        <v>2012</v>
      </c>
      <c r="E1363" s="371" t="n">
        <v>50404</v>
      </c>
      <c r="F1363" s="372" t="str">
        <f aca="false">TEXT(A1363,"000")&amp;" "&amp;TEXT(C1363,"0000")</f>
        <v>106 0060</v>
      </c>
      <c r="G1363" s="373" t="n">
        <f aca="false">E1363</f>
        <v>50404</v>
      </c>
    </row>
    <row r="1364" customFormat="false" ht="11.25" hidden="false" customHeight="true" outlineLevel="0" collapsed="false">
      <c r="A1364" s="0" t="n">
        <v>107</v>
      </c>
      <c r="B1364" s="0" t="s">
        <v>254</v>
      </c>
      <c r="C1364" s="0" t="n">
        <v>260</v>
      </c>
      <c r="D1364" s="0" t="s">
        <v>2013</v>
      </c>
      <c r="E1364" s="371" t="n">
        <v>49721</v>
      </c>
      <c r="F1364" s="372" t="str">
        <f aca="false">TEXT(A1364,"000")&amp;" "&amp;TEXT(C1364,"0000")</f>
        <v>107 0260</v>
      </c>
      <c r="G1364" s="373" t="n">
        <f aca="false">E1364</f>
        <v>49721</v>
      </c>
    </row>
    <row r="1365" customFormat="false" ht="11.25" hidden="false" customHeight="true" outlineLevel="0" collapsed="false">
      <c r="A1365" s="0" t="n">
        <v>107</v>
      </c>
      <c r="B1365" s="0" t="s">
        <v>254</v>
      </c>
      <c r="C1365" s="0" t="n">
        <v>350</v>
      </c>
      <c r="D1365" s="0" t="s">
        <v>2014</v>
      </c>
      <c r="E1365" s="371" t="n">
        <v>52847</v>
      </c>
      <c r="F1365" s="372" t="str">
        <f aca="false">TEXT(A1365,"000")&amp;" "&amp;TEXT(C1365,"0000")</f>
        <v>107 0350</v>
      </c>
      <c r="G1365" s="373" t="n">
        <f aca="false">E1365</f>
        <v>52847</v>
      </c>
    </row>
    <row r="1366" customFormat="false" ht="11.25" hidden="false" customHeight="true" outlineLevel="0" collapsed="false">
      <c r="A1366" s="0" t="n">
        <v>107</v>
      </c>
      <c r="B1366" s="0" t="s">
        <v>254</v>
      </c>
      <c r="C1366" s="0" t="n">
        <v>360</v>
      </c>
      <c r="D1366" s="0" t="s">
        <v>2015</v>
      </c>
      <c r="E1366" s="371" t="n">
        <v>50370</v>
      </c>
      <c r="F1366" s="372" t="str">
        <f aca="false">TEXT(A1366,"000")&amp;" "&amp;TEXT(C1366,"0000")</f>
        <v>107 0360</v>
      </c>
      <c r="G1366" s="373" t="n">
        <f aca="false">E1366</f>
        <v>50370</v>
      </c>
    </row>
    <row r="1367" customFormat="false" ht="11.25" hidden="false" customHeight="true" outlineLevel="0" collapsed="false">
      <c r="A1367" s="0" t="n">
        <v>108</v>
      </c>
      <c r="B1367" s="0" t="s">
        <v>255</v>
      </c>
      <c r="C1367" s="0" t="n">
        <v>1372</v>
      </c>
      <c r="D1367" s="0" t="s">
        <v>2016</v>
      </c>
      <c r="E1367" s="371" t="n">
        <v>47964.63</v>
      </c>
      <c r="F1367" s="372" t="str">
        <f aca="false">TEXT(A1367,"000")&amp;" "&amp;TEXT(C1367,"0000")</f>
        <v>108 1372</v>
      </c>
      <c r="G1367" s="373" t="n">
        <f aca="false">E1367</f>
        <v>47964.63</v>
      </c>
    </row>
    <row r="1368" customFormat="false" ht="11.25" hidden="false" customHeight="true" outlineLevel="0" collapsed="false">
      <c r="A1368" s="0" t="n">
        <v>108</v>
      </c>
      <c r="B1368" s="0" t="s">
        <v>255</v>
      </c>
      <c r="C1368" s="0" t="n">
        <v>1374</v>
      </c>
      <c r="D1368" s="0" t="s">
        <v>2017</v>
      </c>
      <c r="E1368" s="371" t="n">
        <v>50503.54</v>
      </c>
      <c r="F1368" s="372" t="str">
        <f aca="false">TEXT(A1368,"000")&amp;" "&amp;TEXT(C1368,"0000")</f>
        <v>108 1374</v>
      </c>
      <c r="G1368" s="373" t="n">
        <f aca="false">E1368</f>
        <v>50503.54</v>
      </c>
    </row>
    <row r="1369" customFormat="false" ht="11.25" hidden="false" customHeight="true" outlineLevel="0" collapsed="false">
      <c r="A1369" s="0" t="n">
        <v>108</v>
      </c>
      <c r="B1369" s="0" t="s">
        <v>255</v>
      </c>
      <c r="C1369" s="0" t="n">
        <v>139</v>
      </c>
      <c r="D1369" s="0" t="s">
        <v>2018</v>
      </c>
      <c r="E1369" s="371" t="n">
        <v>46213.57</v>
      </c>
      <c r="F1369" s="372" t="str">
        <f aca="false">TEXT(A1369,"000")&amp;" "&amp;TEXT(C1369,"0000")</f>
        <v>108 0139</v>
      </c>
      <c r="G1369" s="373" t="n">
        <f aca="false">E1369</f>
        <v>46213.57</v>
      </c>
    </row>
    <row r="1370" customFormat="false" ht="11.25" hidden="false" customHeight="true" outlineLevel="0" collapsed="false">
      <c r="A1370" s="0" t="n">
        <v>108</v>
      </c>
      <c r="B1370" s="0" t="s">
        <v>255</v>
      </c>
      <c r="C1370" s="0" t="n">
        <v>190</v>
      </c>
      <c r="D1370" s="0" t="s">
        <v>2019</v>
      </c>
      <c r="E1370" s="371" t="n">
        <v>47338.03</v>
      </c>
      <c r="F1370" s="372" t="str">
        <f aca="false">TEXT(A1370,"000")&amp;" "&amp;TEXT(C1370,"0000")</f>
        <v>108 0190</v>
      </c>
      <c r="G1370" s="373" t="n">
        <f aca="false">E1370</f>
        <v>47338.03</v>
      </c>
    </row>
    <row r="1371" customFormat="false" ht="11.25" hidden="false" customHeight="true" outlineLevel="0" collapsed="false">
      <c r="A1371" s="0" t="n">
        <v>108</v>
      </c>
      <c r="B1371" s="0" t="s">
        <v>255</v>
      </c>
      <c r="C1371" s="0" t="n">
        <v>20</v>
      </c>
      <c r="D1371" s="0" t="s">
        <v>2020</v>
      </c>
      <c r="E1371" s="371" t="n">
        <v>45705.61</v>
      </c>
      <c r="F1371" s="372" t="str">
        <f aca="false">TEXT(A1371,"000")&amp;" "&amp;TEXT(C1371,"0000")</f>
        <v>108 0020</v>
      </c>
      <c r="G1371" s="373" t="n">
        <f aca="false">E1371</f>
        <v>45705.61</v>
      </c>
    </row>
    <row r="1372" customFormat="false" ht="11.25" hidden="false" customHeight="true" outlineLevel="0" collapsed="false">
      <c r="A1372" s="0" t="n">
        <v>108</v>
      </c>
      <c r="B1372" s="0" t="s">
        <v>255</v>
      </c>
      <c r="C1372" s="0" t="n">
        <v>200</v>
      </c>
      <c r="D1372" s="0" t="s">
        <v>2021</v>
      </c>
      <c r="E1372" s="371" t="n">
        <v>48128.91</v>
      </c>
      <c r="F1372" s="372" t="str">
        <f aca="false">TEXT(A1372,"000")&amp;" "&amp;TEXT(C1372,"0000")</f>
        <v>108 0200</v>
      </c>
      <c r="G1372" s="373" t="n">
        <f aca="false">E1372</f>
        <v>48128.91</v>
      </c>
    </row>
    <row r="1373" customFormat="false" ht="11.25" hidden="false" customHeight="true" outlineLevel="0" collapsed="false">
      <c r="A1373" s="0" t="n">
        <v>108</v>
      </c>
      <c r="B1373" s="0" t="s">
        <v>255</v>
      </c>
      <c r="C1373" s="0" t="n">
        <v>210</v>
      </c>
      <c r="D1373" s="0" t="s">
        <v>2022</v>
      </c>
      <c r="E1373" s="371" t="n">
        <v>50129.63</v>
      </c>
      <c r="F1373" s="372" t="str">
        <f aca="false">TEXT(A1373,"000")&amp;" "&amp;TEXT(C1373,"0000")</f>
        <v>108 0210</v>
      </c>
      <c r="G1373" s="373" t="n">
        <f aca="false">E1373</f>
        <v>50129.63</v>
      </c>
    </row>
    <row r="1374" customFormat="false" ht="11.25" hidden="false" customHeight="true" outlineLevel="0" collapsed="false">
      <c r="A1374" s="0" t="n">
        <v>108</v>
      </c>
      <c r="B1374" s="0" t="s">
        <v>255</v>
      </c>
      <c r="C1374" s="0" t="n">
        <v>220</v>
      </c>
      <c r="D1374" s="0" t="s">
        <v>2023</v>
      </c>
      <c r="E1374" s="371" t="n">
        <v>45461.3</v>
      </c>
      <c r="F1374" s="372" t="str">
        <f aca="false">TEXT(A1374,"000")&amp;" "&amp;TEXT(C1374,"0000")</f>
        <v>108 0220</v>
      </c>
      <c r="G1374" s="373" t="n">
        <f aca="false">E1374</f>
        <v>45461.3</v>
      </c>
    </row>
    <row r="1375" customFormat="false" ht="11.25" hidden="false" customHeight="true" outlineLevel="0" collapsed="false">
      <c r="A1375" s="0" t="n">
        <v>108</v>
      </c>
      <c r="B1375" s="0" t="s">
        <v>255</v>
      </c>
      <c r="C1375" s="0" t="n">
        <v>250</v>
      </c>
      <c r="D1375" s="0" t="s">
        <v>2024</v>
      </c>
      <c r="E1375" s="371" t="n">
        <v>45178.86</v>
      </c>
      <c r="F1375" s="372" t="str">
        <f aca="false">TEXT(A1375,"000")&amp;" "&amp;TEXT(C1375,"0000")</f>
        <v>108 0250</v>
      </c>
      <c r="G1375" s="373" t="n">
        <f aca="false">E1375</f>
        <v>45178.86</v>
      </c>
    </row>
    <row r="1376" customFormat="false" ht="11.25" hidden="false" customHeight="true" outlineLevel="0" collapsed="false">
      <c r="A1376" s="0" t="n">
        <v>108</v>
      </c>
      <c r="B1376" s="0" t="s">
        <v>255</v>
      </c>
      <c r="C1376" s="0" t="n">
        <v>260</v>
      </c>
      <c r="D1376" s="0" t="s">
        <v>2025</v>
      </c>
      <c r="E1376" s="371" t="n">
        <v>45166.82</v>
      </c>
      <c r="F1376" s="372" t="str">
        <f aca="false">TEXT(A1376,"000")&amp;" "&amp;TEXT(C1376,"0000")</f>
        <v>108 0260</v>
      </c>
      <c r="G1376" s="373" t="n">
        <f aca="false">E1376</f>
        <v>45166.82</v>
      </c>
    </row>
    <row r="1377" customFormat="false" ht="11.25" hidden="false" customHeight="true" outlineLevel="0" collapsed="false">
      <c r="A1377" s="0" t="n">
        <v>108</v>
      </c>
      <c r="B1377" s="0" t="s">
        <v>255</v>
      </c>
      <c r="C1377" s="0" t="n">
        <v>30</v>
      </c>
      <c r="D1377" s="0" t="s">
        <v>2026</v>
      </c>
      <c r="E1377" s="371" t="n">
        <v>51312.87</v>
      </c>
      <c r="F1377" s="372" t="str">
        <f aca="false">TEXT(A1377,"000")&amp;" "&amp;TEXT(C1377,"0000")</f>
        <v>108 0030</v>
      </c>
      <c r="G1377" s="373" t="n">
        <f aca="false">E1377</f>
        <v>51312.87</v>
      </c>
    </row>
    <row r="1378" customFormat="false" ht="11.25" hidden="false" customHeight="true" outlineLevel="0" collapsed="false">
      <c r="A1378" s="0" t="n">
        <v>108</v>
      </c>
      <c r="B1378" s="0" t="s">
        <v>255</v>
      </c>
      <c r="C1378" s="0" t="n">
        <v>40</v>
      </c>
      <c r="D1378" s="0" t="s">
        <v>2027</v>
      </c>
      <c r="E1378" s="371" t="n">
        <v>49033.93</v>
      </c>
      <c r="F1378" s="372" t="str">
        <f aca="false">TEXT(A1378,"000")&amp;" "&amp;TEXT(C1378,"0000")</f>
        <v>108 0040</v>
      </c>
      <c r="G1378" s="373" t="n">
        <f aca="false">E1378</f>
        <v>49033.93</v>
      </c>
    </row>
    <row r="1379" customFormat="false" ht="11.25" hidden="false" customHeight="true" outlineLevel="0" collapsed="false">
      <c r="A1379" s="0" t="n">
        <v>108</v>
      </c>
      <c r="B1379" s="0" t="s">
        <v>255</v>
      </c>
      <c r="C1379" s="0" t="n">
        <v>490</v>
      </c>
      <c r="D1379" s="0" t="s">
        <v>2028</v>
      </c>
      <c r="E1379" s="371" t="n">
        <v>47193.44</v>
      </c>
      <c r="F1379" s="372" t="str">
        <f aca="false">TEXT(A1379,"000")&amp;" "&amp;TEXT(C1379,"0000")</f>
        <v>108 0490</v>
      </c>
      <c r="G1379" s="373" t="n">
        <f aca="false">E1379</f>
        <v>47193.44</v>
      </c>
    </row>
    <row r="1380" customFormat="false" ht="11.25" hidden="false" customHeight="true" outlineLevel="0" collapsed="false">
      <c r="A1380" s="0" t="n">
        <v>109</v>
      </c>
      <c r="B1380" s="0" t="s">
        <v>256</v>
      </c>
      <c r="C1380" s="0" t="n">
        <v>240</v>
      </c>
      <c r="D1380" s="0" t="s">
        <v>2029</v>
      </c>
      <c r="E1380" s="371" t="n">
        <v>68375.1</v>
      </c>
      <c r="F1380" s="372" t="str">
        <f aca="false">TEXT(A1380,"000")&amp;" "&amp;TEXT(C1380,"0000")</f>
        <v>109 0240</v>
      </c>
      <c r="G1380" s="373" t="n">
        <f aca="false">E1380</f>
        <v>68375.1</v>
      </c>
    </row>
    <row r="1381" customFormat="false" ht="11.25" hidden="false" customHeight="true" outlineLevel="0" collapsed="false">
      <c r="A1381" s="0" t="n">
        <v>109</v>
      </c>
      <c r="B1381" s="0" t="s">
        <v>256</v>
      </c>
      <c r="C1381" s="0" t="n">
        <v>251</v>
      </c>
      <c r="D1381" s="0" t="s">
        <v>2030</v>
      </c>
      <c r="E1381" s="371" t="n">
        <v>81325.61</v>
      </c>
      <c r="F1381" s="372" t="str">
        <f aca="false">TEXT(A1381,"000")&amp;" "&amp;TEXT(C1381,"0000")</f>
        <v>109 0251</v>
      </c>
      <c r="G1381" s="373" t="n">
        <f aca="false">E1381</f>
        <v>81325.61</v>
      </c>
    </row>
    <row r="1382" customFormat="false" ht="11.25" hidden="false" customHeight="true" outlineLevel="0" collapsed="false">
      <c r="A1382" s="0" t="n">
        <v>109</v>
      </c>
      <c r="B1382" s="0" t="s">
        <v>256</v>
      </c>
      <c r="C1382" s="0" t="n">
        <v>252</v>
      </c>
      <c r="D1382" s="0" t="s">
        <v>2031</v>
      </c>
      <c r="E1382" s="371" t="n">
        <v>73319.28</v>
      </c>
      <c r="F1382" s="372" t="str">
        <f aca="false">TEXT(A1382,"000")&amp;" "&amp;TEXT(C1382,"0000")</f>
        <v>109 0252</v>
      </c>
      <c r="G1382" s="373" t="n">
        <f aca="false">E1382</f>
        <v>73319.28</v>
      </c>
    </row>
    <row r="1383" customFormat="false" ht="11.25" hidden="false" customHeight="true" outlineLevel="0" collapsed="false">
      <c r="A1383" s="0" t="n">
        <v>109</v>
      </c>
      <c r="B1383" s="0" t="s">
        <v>256</v>
      </c>
      <c r="C1383" s="0" t="n">
        <v>260</v>
      </c>
      <c r="D1383" s="0" t="s">
        <v>812</v>
      </c>
      <c r="E1383" s="371" t="n">
        <v>74109.01</v>
      </c>
      <c r="F1383" s="372" t="str">
        <f aca="false">TEXT(A1383,"000")&amp;" "&amp;TEXT(C1383,"0000")</f>
        <v>109 0260</v>
      </c>
      <c r="G1383" s="373" t="n">
        <f aca="false">E1383</f>
        <v>74109.01</v>
      </c>
    </row>
    <row r="1384" customFormat="false" ht="11.25" hidden="false" customHeight="true" outlineLevel="0" collapsed="false">
      <c r="A1384" s="0" t="n">
        <v>109</v>
      </c>
      <c r="B1384" s="0" t="s">
        <v>256</v>
      </c>
      <c r="C1384" s="0" t="n">
        <v>270</v>
      </c>
      <c r="D1384" s="0" t="s">
        <v>2032</v>
      </c>
      <c r="E1384" s="371" t="n">
        <v>69498.18</v>
      </c>
      <c r="F1384" s="372" t="str">
        <f aca="false">TEXT(A1384,"000")&amp;" "&amp;TEXT(C1384,"0000")</f>
        <v>109 0270</v>
      </c>
      <c r="G1384" s="373" t="n">
        <f aca="false">E1384</f>
        <v>69498.18</v>
      </c>
    </row>
    <row r="1385" customFormat="false" ht="11.25" hidden="false" customHeight="true" outlineLevel="0" collapsed="false">
      <c r="A1385" s="0" t="n">
        <v>110</v>
      </c>
      <c r="B1385" s="0" t="s">
        <v>257</v>
      </c>
      <c r="C1385" s="0" t="n">
        <v>272</v>
      </c>
      <c r="D1385" s="0" t="s">
        <v>2033</v>
      </c>
      <c r="E1385" s="371" t="n">
        <v>54194</v>
      </c>
      <c r="F1385" s="372" t="str">
        <f aca="false">TEXT(A1385,"000")&amp;" "&amp;TEXT(C1385,"0000")</f>
        <v>110 0272</v>
      </c>
      <c r="G1385" s="373" t="n">
        <f aca="false">E1385</f>
        <v>54194</v>
      </c>
    </row>
    <row r="1386" customFormat="false" ht="11.25" hidden="false" customHeight="true" outlineLevel="0" collapsed="false">
      <c r="A1386" s="0" t="n">
        <v>110</v>
      </c>
      <c r="B1386" s="0" t="s">
        <v>257</v>
      </c>
      <c r="C1386" s="0" t="n">
        <v>273</v>
      </c>
      <c r="D1386" s="0" t="s">
        <v>2034</v>
      </c>
      <c r="E1386" s="371" t="n">
        <v>51385</v>
      </c>
      <c r="F1386" s="372" t="str">
        <f aca="false">TEXT(A1386,"000")&amp;" "&amp;TEXT(C1386,"0000")</f>
        <v>110 0273</v>
      </c>
      <c r="G1386" s="373" t="n">
        <f aca="false">E1386</f>
        <v>51385</v>
      </c>
    </row>
    <row r="1387" customFormat="false" ht="11.25" hidden="false" customHeight="true" outlineLevel="0" collapsed="false">
      <c r="A1387" s="0" t="n">
        <v>110</v>
      </c>
      <c r="B1387" s="0" t="s">
        <v>257</v>
      </c>
      <c r="C1387" s="0" t="n">
        <v>30</v>
      </c>
      <c r="D1387" s="0" t="s">
        <v>2035</v>
      </c>
      <c r="E1387" s="371" t="n">
        <v>62388</v>
      </c>
      <c r="F1387" s="372" t="str">
        <f aca="false">TEXT(A1387,"000")&amp;" "&amp;TEXT(C1387,"0000")</f>
        <v>110 0030</v>
      </c>
      <c r="G1387" s="373" t="n">
        <f aca="false">E1387</f>
        <v>62388</v>
      </c>
    </row>
    <row r="1388" customFormat="false" ht="11.25" hidden="false" customHeight="true" outlineLevel="0" collapsed="false">
      <c r="A1388" s="0" t="n">
        <v>110</v>
      </c>
      <c r="B1388" s="0" t="s">
        <v>257</v>
      </c>
      <c r="C1388" s="0" t="n">
        <v>40</v>
      </c>
      <c r="D1388" s="0" t="s">
        <v>2036</v>
      </c>
      <c r="E1388" s="371" t="n">
        <v>55309</v>
      </c>
      <c r="F1388" s="372" t="str">
        <f aca="false">TEXT(A1388,"000")&amp;" "&amp;TEXT(C1388,"0000")</f>
        <v>110 0040</v>
      </c>
      <c r="G1388" s="373" t="n">
        <f aca="false">E1388</f>
        <v>55309</v>
      </c>
    </row>
    <row r="1389" customFormat="false" ht="11.25" hidden="false" customHeight="true" outlineLevel="0" collapsed="false">
      <c r="A1389" s="0" t="n">
        <v>110</v>
      </c>
      <c r="B1389" s="0" t="s">
        <v>257</v>
      </c>
      <c r="C1389" s="0" t="n">
        <v>50</v>
      </c>
      <c r="D1389" s="0" t="s">
        <v>2037</v>
      </c>
      <c r="E1389" s="371" t="n">
        <v>51718</v>
      </c>
      <c r="F1389" s="372" t="str">
        <f aca="false">TEXT(A1389,"000")&amp;" "&amp;TEXT(C1389,"0000")</f>
        <v>110 0050</v>
      </c>
      <c r="G1389" s="373" t="n">
        <f aca="false">E1389</f>
        <v>51718</v>
      </c>
    </row>
    <row r="1390" customFormat="false" ht="11.25" hidden="false" customHeight="true" outlineLevel="0" collapsed="false">
      <c r="A1390" s="0" t="n">
        <v>111</v>
      </c>
      <c r="B1390" s="0" t="s">
        <v>258</v>
      </c>
      <c r="C1390" s="0" t="n">
        <v>10</v>
      </c>
      <c r="D1390" s="0" t="s">
        <v>2038</v>
      </c>
      <c r="E1390" s="371" t="n">
        <v>42161</v>
      </c>
      <c r="F1390" s="372" t="str">
        <f aca="false">TEXT(A1390,"000")&amp;" "&amp;TEXT(C1390,"0000")</f>
        <v>111 0010</v>
      </c>
      <c r="G1390" s="373" t="n">
        <f aca="false">E1390</f>
        <v>42161</v>
      </c>
    </row>
    <row r="1391" customFormat="false" ht="11.25" hidden="false" customHeight="true" outlineLevel="0" collapsed="false">
      <c r="A1391" s="0" t="n">
        <v>111</v>
      </c>
      <c r="B1391" s="0" t="s">
        <v>258</v>
      </c>
      <c r="C1391" s="0" t="n">
        <v>31</v>
      </c>
      <c r="D1391" s="0" t="s">
        <v>2039</v>
      </c>
      <c r="E1391" s="371" t="n">
        <v>41560</v>
      </c>
      <c r="F1391" s="372" t="str">
        <f aca="false">TEXT(A1391,"000")&amp;" "&amp;TEXT(C1391,"0000")</f>
        <v>111 0031</v>
      </c>
      <c r="G1391" s="373" t="n">
        <f aca="false">E1391</f>
        <v>41560</v>
      </c>
    </row>
    <row r="1392" customFormat="false" ht="11.25" hidden="false" customHeight="true" outlineLevel="0" collapsed="false">
      <c r="A1392" s="0" t="n">
        <v>111</v>
      </c>
      <c r="B1392" s="0" t="s">
        <v>258</v>
      </c>
      <c r="C1392" s="0" t="n">
        <v>32</v>
      </c>
      <c r="D1392" s="0" t="s">
        <v>2040</v>
      </c>
      <c r="E1392" s="371" t="n">
        <v>42100</v>
      </c>
      <c r="F1392" s="372" t="str">
        <f aca="false">TEXT(A1392,"000")&amp;" "&amp;TEXT(C1392,"0000")</f>
        <v>111 0032</v>
      </c>
      <c r="G1392" s="373" t="n">
        <f aca="false">E1392</f>
        <v>42100</v>
      </c>
    </row>
    <row r="1393" customFormat="false" ht="11.25" hidden="false" customHeight="true" outlineLevel="0" collapsed="false">
      <c r="A1393" s="0" t="n">
        <v>112</v>
      </c>
      <c r="B1393" s="0" t="s">
        <v>259</v>
      </c>
      <c r="C1393" s="0" t="n">
        <v>120</v>
      </c>
      <c r="D1393" s="0" t="s">
        <v>1033</v>
      </c>
      <c r="E1393" s="371" t="n">
        <v>49648.37</v>
      </c>
      <c r="F1393" s="372" t="str">
        <f aca="false">TEXT(A1393,"000")&amp;" "&amp;TEXT(C1393,"0000")</f>
        <v>112 0120</v>
      </c>
      <c r="G1393" s="373" t="n">
        <f aca="false">E1393</f>
        <v>49648.37</v>
      </c>
    </row>
    <row r="1394" customFormat="false" ht="11.25" hidden="false" customHeight="true" outlineLevel="0" collapsed="false">
      <c r="A1394" s="0" t="n">
        <v>112</v>
      </c>
      <c r="B1394" s="0" t="s">
        <v>259</v>
      </c>
      <c r="C1394" s="0" t="n">
        <v>160</v>
      </c>
      <c r="D1394" s="0" t="s">
        <v>2041</v>
      </c>
      <c r="E1394" s="371" t="n">
        <v>47173.06</v>
      </c>
      <c r="F1394" s="372" t="str">
        <f aca="false">TEXT(A1394,"000")&amp;" "&amp;TEXT(C1394,"0000")</f>
        <v>112 0160</v>
      </c>
      <c r="G1394" s="373" t="n">
        <f aca="false">E1394</f>
        <v>47173.06</v>
      </c>
    </row>
    <row r="1395" customFormat="false" ht="11.25" hidden="false" customHeight="true" outlineLevel="0" collapsed="false">
      <c r="A1395" s="0" t="n">
        <v>112</v>
      </c>
      <c r="B1395" s="0" t="s">
        <v>259</v>
      </c>
      <c r="C1395" s="0" t="n">
        <v>180</v>
      </c>
      <c r="D1395" s="0" t="s">
        <v>2042</v>
      </c>
      <c r="E1395" s="371" t="n">
        <v>46741.66</v>
      </c>
      <c r="F1395" s="372" t="str">
        <f aca="false">TEXT(A1395,"000")&amp;" "&amp;TEXT(C1395,"0000")</f>
        <v>112 0180</v>
      </c>
      <c r="G1395" s="373" t="n">
        <f aca="false">E1395</f>
        <v>46741.66</v>
      </c>
    </row>
    <row r="1396" customFormat="false" ht="11.25" hidden="false" customHeight="true" outlineLevel="0" collapsed="false">
      <c r="A1396" s="0" t="n">
        <v>112</v>
      </c>
      <c r="B1396" s="0" t="s">
        <v>259</v>
      </c>
      <c r="C1396" s="0" t="n">
        <v>210</v>
      </c>
      <c r="D1396" s="0" t="s">
        <v>2043</v>
      </c>
      <c r="E1396" s="371" t="n">
        <v>46987.43</v>
      </c>
      <c r="F1396" s="372" t="str">
        <f aca="false">TEXT(A1396,"000")&amp;" "&amp;TEXT(C1396,"0000")</f>
        <v>112 0210</v>
      </c>
      <c r="G1396" s="373" t="n">
        <f aca="false">E1396</f>
        <v>46987.43</v>
      </c>
    </row>
    <row r="1397" customFormat="false" ht="11.25" hidden="false" customHeight="true" outlineLevel="0" collapsed="false">
      <c r="A1397" s="0" t="n">
        <v>112</v>
      </c>
      <c r="B1397" s="0" t="s">
        <v>259</v>
      </c>
      <c r="C1397" s="0" t="n">
        <v>250</v>
      </c>
      <c r="D1397" s="0" t="s">
        <v>2044</v>
      </c>
      <c r="E1397" s="371" t="n">
        <v>46450.26</v>
      </c>
      <c r="F1397" s="372" t="str">
        <f aca="false">TEXT(A1397,"000")&amp;" "&amp;TEXT(C1397,"0000")</f>
        <v>112 0250</v>
      </c>
      <c r="G1397" s="373" t="n">
        <f aca="false">E1397</f>
        <v>46450.26</v>
      </c>
    </row>
    <row r="1398" customFormat="false" ht="11.25" hidden="false" customHeight="true" outlineLevel="0" collapsed="false">
      <c r="A1398" s="0" t="n">
        <v>112</v>
      </c>
      <c r="B1398" s="0" t="s">
        <v>259</v>
      </c>
      <c r="C1398" s="0" t="n">
        <v>260</v>
      </c>
      <c r="D1398" s="0" t="s">
        <v>2045</v>
      </c>
      <c r="E1398" s="371" t="n">
        <v>48973.44</v>
      </c>
      <c r="F1398" s="372" t="str">
        <f aca="false">TEXT(A1398,"000")&amp;" "&amp;TEXT(C1398,"0000")</f>
        <v>112 0260</v>
      </c>
      <c r="G1398" s="373" t="n">
        <f aca="false">E1398</f>
        <v>48973.44</v>
      </c>
    </row>
    <row r="1399" customFormat="false" ht="11.25" hidden="false" customHeight="true" outlineLevel="0" collapsed="false">
      <c r="A1399" s="0" t="n">
        <v>112</v>
      </c>
      <c r="B1399" s="0" t="s">
        <v>259</v>
      </c>
      <c r="C1399" s="0" t="n">
        <v>270</v>
      </c>
      <c r="D1399" s="0" t="s">
        <v>2046</v>
      </c>
      <c r="E1399" s="371" t="n">
        <v>46313.13</v>
      </c>
      <c r="F1399" s="372" t="str">
        <f aca="false">TEXT(A1399,"000")&amp;" "&amp;TEXT(C1399,"0000")</f>
        <v>112 0270</v>
      </c>
      <c r="G1399" s="373" t="n">
        <f aca="false">E1399</f>
        <v>46313.13</v>
      </c>
    </row>
    <row r="1400" customFormat="false" ht="11.25" hidden="false" customHeight="true" outlineLevel="0" collapsed="false">
      <c r="A1400" s="0" t="n">
        <v>112</v>
      </c>
      <c r="B1400" s="0" t="s">
        <v>259</v>
      </c>
      <c r="C1400" s="0" t="n">
        <v>280</v>
      </c>
      <c r="D1400" s="0" t="s">
        <v>2047</v>
      </c>
      <c r="E1400" s="371" t="n">
        <v>48299.84</v>
      </c>
      <c r="F1400" s="372" t="str">
        <f aca="false">TEXT(A1400,"000")&amp;" "&amp;TEXT(C1400,"0000")</f>
        <v>112 0280</v>
      </c>
      <c r="G1400" s="373" t="n">
        <f aca="false">E1400</f>
        <v>48299.84</v>
      </c>
    </row>
    <row r="1401" customFormat="false" ht="11.25" hidden="false" customHeight="true" outlineLevel="0" collapsed="false">
      <c r="A1401" s="0" t="n">
        <v>112</v>
      </c>
      <c r="B1401" s="0" t="s">
        <v>259</v>
      </c>
      <c r="C1401" s="0" t="n">
        <v>30</v>
      </c>
      <c r="D1401" s="0" t="s">
        <v>2048</v>
      </c>
      <c r="E1401" s="371" t="n">
        <v>47077.52</v>
      </c>
      <c r="F1401" s="372" t="str">
        <f aca="false">TEXT(A1401,"000")&amp;" "&amp;TEXT(C1401,"0000")</f>
        <v>112 0030</v>
      </c>
      <c r="G1401" s="373" t="n">
        <f aca="false">E1401</f>
        <v>47077.52</v>
      </c>
    </row>
    <row r="1402" customFormat="false" ht="11.25" hidden="false" customHeight="true" outlineLevel="0" collapsed="false">
      <c r="A1402" s="0" t="n">
        <v>112</v>
      </c>
      <c r="B1402" s="0" t="s">
        <v>259</v>
      </c>
      <c r="C1402" s="0" t="n">
        <v>300</v>
      </c>
      <c r="D1402" s="0" t="s">
        <v>2049</v>
      </c>
      <c r="E1402" s="371" t="n">
        <v>48187.44</v>
      </c>
      <c r="F1402" s="372" t="str">
        <f aca="false">TEXT(A1402,"000")&amp;" "&amp;TEXT(C1402,"0000")</f>
        <v>112 0300</v>
      </c>
      <c r="G1402" s="373" t="n">
        <f aca="false">E1402</f>
        <v>48187.44</v>
      </c>
    </row>
    <row r="1403" customFormat="false" ht="11.25" hidden="false" customHeight="true" outlineLevel="0" collapsed="false">
      <c r="A1403" s="0" t="n">
        <v>112</v>
      </c>
      <c r="B1403" s="0" t="s">
        <v>259</v>
      </c>
      <c r="C1403" s="0" t="n">
        <v>320</v>
      </c>
      <c r="D1403" s="0" t="s">
        <v>2050</v>
      </c>
      <c r="E1403" s="371" t="n">
        <v>49320.34</v>
      </c>
      <c r="F1403" s="372" t="str">
        <f aca="false">TEXT(A1403,"000")&amp;" "&amp;TEXT(C1403,"0000")</f>
        <v>112 0320</v>
      </c>
      <c r="G1403" s="373" t="n">
        <f aca="false">E1403</f>
        <v>49320.34</v>
      </c>
    </row>
    <row r="1404" customFormat="false" ht="11.25" hidden="false" customHeight="true" outlineLevel="0" collapsed="false">
      <c r="A1404" s="0" t="n">
        <v>112</v>
      </c>
      <c r="B1404" s="0" t="s">
        <v>259</v>
      </c>
      <c r="C1404" s="0" t="n">
        <v>330</v>
      </c>
      <c r="D1404" s="0" t="s">
        <v>2051</v>
      </c>
      <c r="E1404" s="371" t="n">
        <v>48599.1</v>
      </c>
      <c r="F1404" s="372" t="str">
        <f aca="false">TEXT(A1404,"000")&amp;" "&amp;TEXT(C1404,"0000")</f>
        <v>112 0330</v>
      </c>
      <c r="G1404" s="373" t="n">
        <f aca="false">E1404</f>
        <v>48599.1</v>
      </c>
    </row>
    <row r="1405" customFormat="false" ht="11.25" hidden="false" customHeight="true" outlineLevel="0" collapsed="false">
      <c r="A1405" s="0" t="n">
        <v>112</v>
      </c>
      <c r="B1405" s="0" t="s">
        <v>259</v>
      </c>
      <c r="C1405" s="0" t="n">
        <v>350</v>
      </c>
      <c r="D1405" s="0" t="s">
        <v>2052</v>
      </c>
      <c r="E1405" s="371" t="n">
        <v>47365.83</v>
      </c>
      <c r="F1405" s="372" t="str">
        <f aca="false">TEXT(A1405,"000")&amp;" "&amp;TEXT(C1405,"0000")</f>
        <v>112 0350</v>
      </c>
      <c r="G1405" s="373" t="n">
        <f aca="false">E1405</f>
        <v>47365.83</v>
      </c>
    </row>
    <row r="1406" customFormat="false" ht="11.25" hidden="false" customHeight="true" outlineLevel="0" collapsed="false">
      <c r="A1406" s="0" t="n">
        <v>112</v>
      </c>
      <c r="B1406" s="0" t="s">
        <v>259</v>
      </c>
      <c r="C1406" s="0" t="n">
        <v>360</v>
      </c>
      <c r="D1406" s="0" t="s">
        <v>2053</v>
      </c>
      <c r="E1406" s="371" t="n">
        <v>48372.42</v>
      </c>
      <c r="F1406" s="372" t="str">
        <f aca="false">TEXT(A1406,"000")&amp;" "&amp;TEXT(C1406,"0000")</f>
        <v>112 0360</v>
      </c>
      <c r="G1406" s="373" t="n">
        <f aca="false">E1406</f>
        <v>48372.42</v>
      </c>
    </row>
    <row r="1407" customFormat="false" ht="11.25" hidden="false" customHeight="true" outlineLevel="0" collapsed="false">
      <c r="A1407" s="0" t="n">
        <v>112</v>
      </c>
      <c r="B1407" s="0" t="s">
        <v>259</v>
      </c>
      <c r="C1407" s="0" t="n">
        <v>370</v>
      </c>
      <c r="D1407" s="0" t="s">
        <v>2054</v>
      </c>
      <c r="E1407" s="371" t="n">
        <v>48594.48</v>
      </c>
      <c r="F1407" s="372" t="str">
        <f aca="false">TEXT(A1407,"000")&amp;" "&amp;TEXT(C1407,"0000")</f>
        <v>112 0370</v>
      </c>
      <c r="G1407" s="373" t="n">
        <f aca="false">E1407</f>
        <v>48594.48</v>
      </c>
    </row>
    <row r="1408" customFormat="false" ht="11.25" hidden="false" customHeight="true" outlineLevel="0" collapsed="false">
      <c r="A1408" s="0" t="n">
        <v>112</v>
      </c>
      <c r="B1408" s="0" t="s">
        <v>259</v>
      </c>
      <c r="C1408" s="0" t="n">
        <v>380</v>
      </c>
      <c r="D1408" s="0" t="s">
        <v>2055</v>
      </c>
      <c r="E1408" s="371" t="n">
        <v>48444</v>
      </c>
      <c r="F1408" s="372" t="str">
        <f aca="false">TEXT(A1408,"000")&amp;" "&amp;TEXT(C1408,"0000")</f>
        <v>112 0380</v>
      </c>
      <c r="G1408" s="373" t="n">
        <f aca="false">E1408</f>
        <v>48444</v>
      </c>
    </row>
    <row r="1409" customFormat="false" ht="11.25" hidden="false" customHeight="true" outlineLevel="0" collapsed="false">
      <c r="A1409" s="0" t="n">
        <v>112</v>
      </c>
      <c r="B1409" s="0" t="s">
        <v>259</v>
      </c>
      <c r="C1409" s="0" t="n">
        <v>410</v>
      </c>
      <c r="D1409" s="0" t="s">
        <v>2056</v>
      </c>
      <c r="E1409" s="371" t="n">
        <v>47897.41</v>
      </c>
      <c r="F1409" s="372" t="str">
        <f aca="false">TEXT(A1409,"000")&amp;" "&amp;TEXT(C1409,"0000")</f>
        <v>112 0410</v>
      </c>
      <c r="G1409" s="373" t="n">
        <f aca="false">E1409</f>
        <v>47897.41</v>
      </c>
    </row>
    <row r="1410" customFormat="false" ht="11.25" hidden="false" customHeight="true" outlineLevel="0" collapsed="false">
      <c r="A1410" s="0" t="n">
        <v>112</v>
      </c>
      <c r="B1410" s="0" t="s">
        <v>259</v>
      </c>
      <c r="C1410" s="0" t="n">
        <v>420</v>
      </c>
      <c r="D1410" s="0" t="s">
        <v>2057</v>
      </c>
      <c r="E1410" s="371" t="n">
        <v>46791.97</v>
      </c>
      <c r="F1410" s="372" t="str">
        <f aca="false">TEXT(A1410,"000")&amp;" "&amp;TEXT(C1410,"0000")</f>
        <v>112 0420</v>
      </c>
      <c r="G1410" s="373" t="n">
        <f aca="false">E1410</f>
        <v>46791.97</v>
      </c>
    </row>
    <row r="1411" customFormat="false" ht="11.25" hidden="false" customHeight="true" outlineLevel="0" collapsed="false">
      <c r="A1411" s="0" t="n">
        <v>112</v>
      </c>
      <c r="B1411" s="0" t="s">
        <v>259</v>
      </c>
      <c r="C1411" s="0" t="n">
        <v>430</v>
      </c>
      <c r="D1411" s="0" t="s">
        <v>2058</v>
      </c>
      <c r="E1411" s="371" t="n">
        <v>49324.18</v>
      </c>
      <c r="F1411" s="372" t="str">
        <f aca="false">TEXT(A1411,"000")&amp;" "&amp;TEXT(C1411,"0000")</f>
        <v>112 0430</v>
      </c>
      <c r="G1411" s="373" t="n">
        <f aca="false">E1411</f>
        <v>49324.18</v>
      </c>
    </row>
    <row r="1412" customFormat="false" ht="11.25" hidden="false" customHeight="true" outlineLevel="0" collapsed="false">
      <c r="A1412" s="0" t="n">
        <v>112</v>
      </c>
      <c r="B1412" s="0" t="s">
        <v>259</v>
      </c>
      <c r="C1412" s="0" t="n">
        <v>440</v>
      </c>
      <c r="D1412" s="0" t="s">
        <v>2059</v>
      </c>
      <c r="E1412" s="371" t="n">
        <v>49788.11</v>
      </c>
      <c r="F1412" s="372" t="str">
        <f aca="false">TEXT(A1412,"000")&amp;" "&amp;TEXT(C1412,"0000")</f>
        <v>112 0440</v>
      </c>
      <c r="G1412" s="373" t="n">
        <f aca="false">E1412</f>
        <v>49788.11</v>
      </c>
    </row>
    <row r="1413" customFormat="false" ht="11.25" hidden="false" customHeight="true" outlineLevel="0" collapsed="false">
      <c r="A1413" s="0" t="n">
        <v>112</v>
      </c>
      <c r="B1413" s="0" t="s">
        <v>259</v>
      </c>
      <c r="C1413" s="0" t="n">
        <v>450</v>
      </c>
      <c r="D1413" s="0" t="s">
        <v>2060</v>
      </c>
      <c r="E1413" s="371" t="n">
        <v>47736.41</v>
      </c>
      <c r="F1413" s="372" t="str">
        <f aca="false">TEXT(A1413,"000")&amp;" "&amp;TEXT(C1413,"0000")</f>
        <v>112 0450</v>
      </c>
      <c r="G1413" s="373" t="n">
        <f aca="false">E1413</f>
        <v>47736.41</v>
      </c>
    </row>
    <row r="1414" customFormat="false" ht="11.25" hidden="false" customHeight="true" outlineLevel="0" collapsed="false">
      <c r="A1414" s="0" t="n">
        <v>112</v>
      </c>
      <c r="B1414" s="0" t="s">
        <v>259</v>
      </c>
      <c r="C1414" s="0" t="n">
        <v>460</v>
      </c>
      <c r="D1414" s="0" t="s">
        <v>2061</v>
      </c>
      <c r="E1414" s="371" t="n">
        <v>48966.44</v>
      </c>
      <c r="F1414" s="372" t="str">
        <f aca="false">TEXT(A1414,"000")&amp;" "&amp;TEXT(C1414,"0000")</f>
        <v>112 0460</v>
      </c>
      <c r="G1414" s="373" t="n">
        <f aca="false">E1414</f>
        <v>48966.44</v>
      </c>
    </row>
    <row r="1415" customFormat="false" ht="11.25" hidden="false" customHeight="true" outlineLevel="0" collapsed="false">
      <c r="A1415" s="0" t="n">
        <v>112</v>
      </c>
      <c r="B1415" s="0" t="s">
        <v>259</v>
      </c>
      <c r="C1415" s="0" t="n">
        <v>470</v>
      </c>
      <c r="D1415" s="0" t="s">
        <v>2062</v>
      </c>
      <c r="E1415" s="371" t="n">
        <v>48949.59</v>
      </c>
      <c r="F1415" s="372" t="str">
        <f aca="false">TEXT(A1415,"000")&amp;" "&amp;TEXT(C1415,"0000")</f>
        <v>112 0470</v>
      </c>
      <c r="G1415" s="373" t="n">
        <f aca="false">E1415</f>
        <v>48949.59</v>
      </c>
    </row>
    <row r="1416" customFormat="false" ht="11.25" hidden="false" customHeight="true" outlineLevel="0" collapsed="false">
      <c r="A1416" s="0" t="n">
        <v>112</v>
      </c>
      <c r="B1416" s="0" t="s">
        <v>259</v>
      </c>
      <c r="C1416" s="0" t="n">
        <v>490</v>
      </c>
      <c r="D1416" s="0" t="s">
        <v>2063</v>
      </c>
      <c r="E1416" s="371" t="n">
        <v>48739.53</v>
      </c>
      <c r="F1416" s="372" t="str">
        <f aca="false">TEXT(A1416,"000")&amp;" "&amp;TEXT(C1416,"0000")</f>
        <v>112 0490</v>
      </c>
      <c r="G1416" s="373" t="n">
        <f aca="false">E1416</f>
        <v>48739.53</v>
      </c>
    </row>
    <row r="1417" customFormat="false" ht="11.25" hidden="false" customHeight="true" outlineLevel="0" collapsed="false">
      <c r="A1417" s="0" t="n">
        <v>112</v>
      </c>
      <c r="B1417" s="0" t="s">
        <v>259</v>
      </c>
      <c r="C1417" s="0" t="n">
        <v>50</v>
      </c>
      <c r="D1417" s="0" t="s">
        <v>2064</v>
      </c>
      <c r="E1417" s="371" t="n">
        <v>49100.69</v>
      </c>
      <c r="F1417" s="372" t="str">
        <f aca="false">TEXT(A1417,"000")&amp;" "&amp;TEXT(C1417,"0000")</f>
        <v>112 0050</v>
      </c>
      <c r="G1417" s="373" t="n">
        <f aca="false">E1417</f>
        <v>49100.69</v>
      </c>
    </row>
    <row r="1418" customFormat="false" ht="11.25" hidden="false" customHeight="true" outlineLevel="0" collapsed="false">
      <c r="A1418" s="0" t="n">
        <v>112</v>
      </c>
      <c r="B1418" s="0" t="s">
        <v>259</v>
      </c>
      <c r="C1418" s="0" t="n">
        <v>500</v>
      </c>
      <c r="D1418" s="0" t="s">
        <v>2065</v>
      </c>
      <c r="E1418" s="371" t="n">
        <v>48476.82</v>
      </c>
      <c r="F1418" s="372" t="str">
        <f aca="false">TEXT(A1418,"000")&amp;" "&amp;TEXT(C1418,"0000")</f>
        <v>112 0500</v>
      </c>
      <c r="G1418" s="373" t="n">
        <f aca="false">E1418</f>
        <v>48476.82</v>
      </c>
    </row>
    <row r="1419" customFormat="false" ht="11.25" hidden="false" customHeight="true" outlineLevel="0" collapsed="false">
      <c r="A1419" s="0" t="n">
        <v>112</v>
      </c>
      <c r="B1419" s="0" t="s">
        <v>259</v>
      </c>
      <c r="C1419" s="0" t="n">
        <v>640</v>
      </c>
      <c r="D1419" s="0" t="s">
        <v>2066</v>
      </c>
      <c r="E1419" s="371" t="n">
        <v>46302.38</v>
      </c>
      <c r="F1419" s="372" t="str">
        <f aca="false">TEXT(A1419,"000")&amp;" "&amp;TEXT(C1419,"0000")</f>
        <v>112 0640</v>
      </c>
      <c r="G1419" s="373" t="n">
        <f aca="false">E1419</f>
        <v>46302.38</v>
      </c>
    </row>
    <row r="1420" customFormat="false" ht="11.25" hidden="false" customHeight="true" outlineLevel="0" collapsed="false">
      <c r="A1420" s="0" t="n">
        <v>112</v>
      </c>
      <c r="B1420" s="0" t="s">
        <v>259</v>
      </c>
      <c r="C1420" s="0" t="n">
        <v>650</v>
      </c>
      <c r="D1420" s="0" t="s">
        <v>2067</v>
      </c>
      <c r="E1420" s="371" t="n">
        <v>46752.13</v>
      </c>
      <c r="F1420" s="372" t="str">
        <f aca="false">TEXT(A1420,"000")&amp;" "&amp;TEXT(C1420,"0000")</f>
        <v>112 0650</v>
      </c>
      <c r="G1420" s="373" t="n">
        <f aca="false">E1420</f>
        <v>46752.13</v>
      </c>
    </row>
    <row r="1421" customFormat="false" ht="11.25" hidden="false" customHeight="true" outlineLevel="0" collapsed="false">
      <c r="A1421" s="0" t="n">
        <v>112</v>
      </c>
      <c r="B1421" s="0" t="s">
        <v>259</v>
      </c>
      <c r="C1421" s="0" t="n">
        <v>70</v>
      </c>
      <c r="D1421" s="0" t="s">
        <v>2068</v>
      </c>
      <c r="E1421" s="371" t="n">
        <v>48788.83</v>
      </c>
      <c r="F1421" s="372" t="str">
        <f aca="false">TEXT(A1421,"000")&amp;" "&amp;TEXT(C1421,"0000")</f>
        <v>112 0070</v>
      </c>
      <c r="G1421" s="373" t="n">
        <f aca="false">E1421</f>
        <v>48788.83</v>
      </c>
    </row>
    <row r="1422" customFormat="false" ht="11.25" hidden="false" customHeight="true" outlineLevel="0" collapsed="false">
      <c r="A1422" s="0" t="n">
        <v>112</v>
      </c>
      <c r="B1422" s="0" t="s">
        <v>259</v>
      </c>
      <c r="C1422" s="0" t="n">
        <v>80</v>
      </c>
      <c r="D1422" s="0" t="s">
        <v>2069</v>
      </c>
      <c r="E1422" s="371" t="n">
        <v>47593.86</v>
      </c>
      <c r="F1422" s="372" t="str">
        <f aca="false">TEXT(A1422,"000")&amp;" "&amp;TEXT(C1422,"0000")</f>
        <v>112 0080</v>
      </c>
      <c r="G1422" s="373" t="n">
        <f aca="false">E1422</f>
        <v>47593.86</v>
      </c>
    </row>
    <row r="1423" customFormat="false" ht="11.25" hidden="false" customHeight="true" outlineLevel="0" collapsed="false">
      <c r="A1423" s="0" t="n">
        <v>113</v>
      </c>
      <c r="B1423" s="0" t="s">
        <v>260</v>
      </c>
      <c r="C1423" s="0" t="n">
        <v>110</v>
      </c>
      <c r="D1423" s="0" t="s">
        <v>2070</v>
      </c>
      <c r="E1423" s="371" t="n">
        <v>46246</v>
      </c>
      <c r="F1423" s="372" t="str">
        <f aca="false">TEXT(A1423,"000")&amp;" "&amp;TEXT(C1423,"0000")</f>
        <v>113 0110</v>
      </c>
      <c r="G1423" s="373" t="n">
        <f aca="false">E1423</f>
        <v>46246</v>
      </c>
    </row>
    <row r="1424" customFormat="false" ht="11.25" hidden="false" customHeight="true" outlineLevel="0" collapsed="false">
      <c r="A1424" s="0" t="n">
        <v>113</v>
      </c>
      <c r="B1424" s="0" t="s">
        <v>260</v>
      </c>
      <c r="C1424" s="0" t="n">
        <v>111</v>
      </c>
      <c r="D1424" s="0" t="s">
        <v>2071</v>
      </c>
      <c r="E1424" s="371" t="n">
        <v>47432</v>
      </c>
      <c r="F1424" s="372" t="str">
        <f aca="false">TEXT(A1424,"000")&amp;" "&amp;TEXT(C1424,"0000")</f>
        <v>113 0111</v>
      </c>
      <c r="G1424" s="373" t="n">
        <f aca="false">E1424</f>
        <v>47432</v>
      </c>
    </row>
    <row r="1425" customFormat="false" ht="11.25" hidden="false" customHeight="true" outlineLevel="0" collapsed="false">
      <c r="A1425" s="0" t="n">
        <v>113</v>
      </c>
      <c r="B1425" s="0" t="s">
        <v>260</v>
      </c>
      <c r="C1425" s="0" t="n">
        <v>12</v>
      </c>
      <c r="D1425" s="0" t="s">
        <v>2072</v>
      </c>
      <c r="E1425" s="371" t="n">
        <v>50303</v>
      </c>
      <c r="F1425" s="372" t="str">
        <f aca="false">TEXT(A1425,"000")&amp;" "&amp;TEXT(C1425,"0000")</f>
        <v>113 0012</v>
      </c>
      <c r="G1425" s="373" t="n">
        <f aca="false">E1425</f>
        <v>50303</v>
      </c>
    </row>
    <row r="1426" customFormat="false" ht="11.25" hidden="false" customHeight="true" outlineLevel="0" collapsed="false">
      <c r="A1426" s="0" t="n">
        <v>113</v>
      </c>
      <c r="B1426" s="0" t="s">
        <v>260</v>
      </c>
      <c r="C1426" s="0" t="n">
        <v>191</v>
      </c>
      <c r="D1426" s="0" t="s">
        <v>2073</v>
      </c>
      <c r="E1426" s="371" t="n">
        <v>48984</v>
      </c>
      <c r="F1426" s="372" t="str">
        <f aca="false">TEXT(A1426,"000")&amp;" "&amp;TEXT(C1426,"0000")</f>
        <v>113 0191</v>
      </c>
      <c r="G1426" s="373" t="n">
        <f aca="false">E1426</f>
        <v>48984</v>
      </c>
    </row>
    <row r="1427" customFormat="false" ht="11.25" hidden="false" customHeight="true" outlineLevel="0" collapsed="false">
      <c r="A1427" s="0" t="n">
        <v>113</v>
      </c>
      <c r="B1427" s="0" t="s">
        <v>260</v>
      </c>
      <c r="C1427" s="0" t="n">
        <v>30</v>
      </c>
      <c r="D1427" s="0" t="s">
        <v>2074</v>
      </c>
      <c r="E1427" s="371" t="n">
        <v>49563</v>
      </c>
      <c r="F1427" s="372" t="str">
        <f aca="false">TEXT(A1427,"000")&amp;" "&amp;TEXT(C1427,"0000")</f>
        <v>113 0030</v>
      </c>
      <c r="G1427" s="373" t="n">
        <f aca="false">E1427</f>
        <v>49563</v>
      </c>
    </row>
    <row r="1428" customFormat="false" ht="11.25" hidden="false" customHeight="true" outlineLevel="0" collapsed="false">
      <c r="A1428" s="0" t="n">
        <v>113</v>
      </c>
      <c r="B1428" s="0" t="s">
        <v>260</v>
      </c>
      <c r="C1428" s="0" t="n">
        <v>50</v>
      </c>
      <c r="D1428" s="0" t="s">
        <v>2075</v>
      </c>
      <c r="E1428" s="371" t="n">
        <v>48726</v>
      </c>
      <c r="F1428" s="372" t="str">
        <f aca="false">TEXT(A1428,"000")&amp;" "&amp;TEXT(C1428,"0000")</f>
        <v>113 0050</v>
      </c>
      <c r="G1428" s="373" t="n">
        <f aca="false">E1428</f>
        <v>48726</v>
      </c>
    </row>
    <row r="1429" customFormat="false" ht="11.25" hidden="false" customHeight="true" outlineLevel="0" collapsed="false">
      <c r="A1429" s="0" t="n">
        <v>113</v>
      </c>
      <c r="B1429" s="0" t="s">
        <v>260</v>
      </c>
      <c r="C1429" s="0" t="n">
        <v>60</v>
      </c>
      <c r="D1429" s="0" t="s">
        <v>1837</v>
      </c>
      <c r="E1429" s="371" t="n">
        <v>47480</v>
      </c>
      <c r="F1429" s="372" t="str">
        <f aca="false">TEXT(A1429,"000")&amp;" "&amp;TEXT(C1429,"0000")</f>
        <v>113 0060</v>
      </c>
      <c r="G1429" s="373" t="n">
        <f aca="false">E1429</f>
        <v>47480</v>
      </c>
    </row>
    <row r="1430" customFormat="false" ht="11.25" hidden="false" customHeight="true" outlineLevel="0" collapsed="false">
      <c r="A1430" s="0" t="n">
        <v>113</v>
      </c>
      <c r="B1430" s="0" t="s">
        <v>260</v>
      </c>
      <c r="C1430" s="0" t="n">
        <v>80</v>
      </c>
      <c r="D1430" s="0" t="s">
        <v>2076</v>
      </c>
      <c r="E1430" s="371" t="n">
        <v>49097</v>
      </c>
      <c r="F1430" s="372" t="str">
        <f aca="false">TEXT(A1430,"000")&amp;" "&amp;TEXT(C1430,"0000")</f>
        <v>113 0080</v>
      </c>
      <c r="G1430" s="373" t="n">
        <f aca="false">E1430</f>
        <v>49097</v>
      </c>
    </row>
    <row r="1431" customFormat="false" ht="11.25" hidden="false" customHeight="true" outlineLevel="0" collapsed="false">
      <c r="A1431" s="0" t="n">
        <v>114</v>
      </c>
      <c r="B1431" s="0" t="s">
        <v>261</v>
      </c>
      <c r="C1431" s="0" t="n">
        <v>110</v>
      </c>
      <c r="D1431" s="0" t="s">
        <v>2077</v>
      </c>
      <c r="E1431" s="371" t="n">
        <v>48625.07</v>
      </c>
      <c r="F1431" s="372" t="str">
        <f aca="false">TEXT(A1431,"000")&amp;" "&amp;TEXT(C1431,"0000")</f>
        <v>114 0110</v>
      </c>
      <c r="G1431" s="373" t="n">
        <f aca="false">E1431</f>
        <v>48625.07</v>
      </c>
    </row>
    <row r="1432" customFormat="false" ht="11.25" hidden="false" customHeight="true" outlineLevel="0" collapsed="false">
      <c r="A1432" s="0" t="n">
        <v>114</v>
      </c>
      <c r="B1432" s="0" t="s">
        <v>261</v>
      </c>
      <c r="C1432" s="0" t="n">
        <v>120</v>
      </c>
      <c r="D1432" s="0" t="s">
        <v>2078</v>
      </c>
      <c r="E1432" s="371" t="n">
        <v>49316.47</v>
      </c>
      <c r="F1432" s="372" t="str">
        <f aca="false">TEXT(A1432,"000")&amp;" "&amp;TEXT(C1432,"0000")</f>
        <v>114 0120</v>
      </c>
      <c r="G1432" s="373" t="n">
        <f aca="false">E1432</f>
        <v>49316.47</v>
      </c>
    </row>
    <row r="1433" customFormat="false" ht="11.25" hidden="false" customHeight="true" outlineLevel="0" collapsed="false">
      <c r="A1433" s="0" t="n">
        <v>114</v>
      </c>
      <c r="B1433" s="0" t="s">
        <v>261</v>
      </c>
      <c r="C1433" s="0" t="n">
        <v>140</v>
      </c>
      <c r="D1433" s="0" t="s">
        <v>2079</v>
      </c>
      <c r="E1433" s="371" t="n">
        <v>48628.13</v>
      </c>
      <c r="F1433" s="372" t="str">
        <f aca="false">TEXT(A1433,"000")&amp;" "&amp;TEXT(C1433,"0000")</f>
        <v>114 0140</v>
      </c>
      <c r="G1433" s="373" t="n">
        <f aca="false">E1433</f>
        <v>48628.13</v>
      </c>
    </row>
    <row r="1434" customFormat="false" ht="11.25" hidden="false" customHeight="true" outlineLevel="0" collapsed="false">
      <c r="A1434" s="0" t="n">
        <v>114</v>
      </c>
      <c r="B1434" s="0" t="s">
        <v>261</v>
      </c>
      <c r="C1434" s="0" t="n">
        <v>151</v>
      </c>
      <c r="D1434" s="0" t="s">
        <v>2080</v>
      </c>
      <c r="E1434" s="371" t="n">
        <v>48170.5</v>
      </c>
      <c r="F1434" s="372" t="str">
        <f aca="false">TEXT(A1434,"000")&amp;" "&amp;TEXT(C1434,"0000")</f>
        <v>114 0151</v>
      </c>
      <c r="G1434" s="373" t="n">
        <f aca="false">E1434</f>
        <v>48170.5</v>
      </c>
    </row>
    <row r="1435" customFormat="false" ht="11.25" hidden="false" customHeight="true" outlineLevel="0" collapsed="false">
      <c r="A1435" s="0" t="n">
        <v>114</v>
      </c>
      <c r="B1435" s="0" t="s">
        <v>261</v>
      </c>
      <c r="C1435" s="0" t="n">
        <v>40</v>
      </c>
      <c r="D1435" s="0" t="s">
        <v>2081</v>
      </c>
      <c r="E1435" s="371" t="n">
        <v>49320.58</v>
      </c>
      <c r="F1435" s="372" t="str">
        <f aca="false">TEXT(A1435,"000")&amp;" "&amp;TEXT(C1435,"0000")</f>
        <v>114 0040</v>
      </c>
      <c r="G1435" s="373" t="n">
        <f aca="false">E1435</f>
        <v>49320.58</v>
      </c>
    </row>
    <row r="1436" customFormat="false" ht="11.25" hidden="false" customHeight="true" outlineLevel="0" collapsed="false">
      <c r="A1436" s="0" t="n">
        <v>114</v>
      </c>
      <c r="B1436" s="0" t="s">
        <v>261</v>
      </c>
      <c r="C1436" s="0" t="n">
        <v>70</v>
      </c>
      <c r="D1436" s="0" t="s">
        <v>2082</v>
      </c>
      <c r="E1436" s="371" t="n">
        <v>50363.52</v>
      </c>
      <c r="F1436" s="372" t="str">
        <f aca="false">TEXT(A1436,"000")&amp;" "&amp;TEXT(C1436,"0000")</f>
        <v>114 0070</v>
      </c>
      <c r="G1436" s="373" t="n">
        <f aca="false">E1436</f>
        <v>50363.52</v>
      </c>
    </row>
    <row r="1437" customFormat="false" ht="11.25" hidden="false" customHeight="true" outlineLevel="0" collapsed="false">
      <c r="A1437" s="0" t="n">
        <v>115</v>
      </c>
      <c r="B1437" s="0" t="s">
        <v>262</v>
      </c>
      <c r="C1437" s="0" t="n">
        <v>1102</v>
      </c>
      <c r="D1437" s="0" t="s">
        <v>2083</v>
      </c>
      <c r="E1437" s="371" t="n">
        <v>43357.73</v>
      </c>
      <c r="F1437" s="372" t="str">
        <f aca="false">TEXT(A1437,"000")&amp;" "&amp;TEXT(C1437,"0000")</f>
        <v>115 1102</v>
      </c>
      <c r="G1437" s="373" t="n">
        <f aca="false">E1437</f>
        <v>43357.73</v>
      </c>
    </row>
    <row r="1438" customFormat="false" ht="11.25" hidden="false" customHeight="true" outlineLevel="0" collapsed="false">
      <c r="A1438" s="0" t="n">
        <v>115</v>
      </c>
      <c r="B1438" s="0" t="s">
        <v>262</v>
      </c>
      <c r="C1438" s="0" t="n">
        <v>130</v>
      </c>
      <c r="D1438" s="0" t="s">
        <v>1494</v>
      </c>
      <c r="E1438" s="371" t="n">
        <v>47854.5</v>
      </c>
      <c r="F1438" s="372" t="str">
        <f aca="false">TEXT(A1438,"000")&amp;" "&amp;TEXT(C1438,"0000")</f>
        <v>115 0130</v>
      </c>
      <c r="G1438" s="373" t="n">
        <f aca="false">E1438</f>
        <v>47854.5</v>
      </c>
    </row>
    <row r="1439" customFormat="false" ht="11.25" hidden="false" customHeight="true" outlineLevel="0" collapsed="false">
      <c r="A1439" s="0" t="n">
        <v>115</v>
      </c>
      <c r="B1439" s="0" t="s">
        <v>262</v>
      </c>
      <c r="C1439" s="0" t="n">
        <v>170</v>
      </c>
      <c r="D1439" s="0" t="s">
        <v>2084</v>
      </c>
      <c r="E1439" s="371" t="n">
        <v>42672</v>
      </c>
      <c r="F1439" s="372" t="str">
        <f aca="false">TEXT(A1439,"000")&amp;" "&amp;TEXT(C1439,"0000")</f>
        <v>115 0170</v>
      </c>
      <c r="G1439" s="373" t="n">
        <f aca="false">E1439</f>
        <v>42672</v>
      </c>
    </row>
    <row r="1440" customFormat="false" ht="11.25" hidden="false" customHeight="true" outlineLevel="0" collapsed="false">
      <c r="A1440" s="0" t="n">
        <v>115</v>
      </c>
      <c r="B1440" s="0" t="s">
        <v>262</v>
      </c>
      <c r="C1440" s="0" t="n">
        <v>190</v>
      </c>
      <c r="D1440" s="0" t="s">
        <v>2085</v>
      </c>
      <c r="E1440" s="371" t="n">
        <v>45055.76</v>
      </c>
      <c r="F1440" s="372" t="str">
        <f aca="false">TEXT(A1440,"000")&amp;" "&amp;TEXT(C1440,"0000")</f>
        <v>115 0190</v>
      </c>
      <c r="G1440" s="373" t="n">
        <f aca="false">E1440</f>
        <v>45055.76</v>
      </c>
    </row>
    <row r="1441" customFormat="false" ht="11.25" hidden="false" customHeight="true" outlineLevel="0" collapsed="false">
      <c r="A1441" s="0" t="n">
        <v>115</v>
      </c>
      <c r="B1441" s="0" t="s">
        <v>262</v>
      </c>
      <c r="C1441" s="0" t="n">
        <v>250</v>
      </c>
      <c r="D1441" s="0" t="s">
        <v>2086</v>
      </c>
      <c r="E1441" s="371" t="n">
        <v>42268.07</v>
      </c>
      <c r="F1441" s="372" t="str">
        <f aca="false">TEXT(A1441,"000")&amp;" "&amp;TEXT(C1441,"0000")</f>
        <v>115 0250</v>
      </c>
      <c r="G1441" s="373" t="n">
        <f aca="false">E1441</f>
        <v>42268.07</v>
      </c>
    </row>
    <row r="1442" customFormat="false" ht="11.25" hidden="false" customHeight="true" outlineLevel="0" collapsed="false">
      <c r="A1442" s="0" t="n">
        <v>115</v>
      </c>
      <c r="B1442" s="0" t="s">
        <v>262</v>
      </c>
      <c r="C1442" s="0" t="n">
        <v>260</v>
      </c>
      <c r="D1442" s="0" t="s">
        <v>2087</v>
      </c>
      <c r="E1442" s="371" t="n">
        <v>44587.69</v>
      </c>
      <c r="F1442" s="372" t="str">
        <f aca="false">TEXT(A1442,"000")&amp;" "&amp;TEXT(C1442,"0000")</f>
        <v>115 0260</v>
      </c>
      <c r="G1442" s="373" t="n">
        <f aca="false">E1442</f>
        <v>44587.69</v>
      </c>
    </row>
    <row r="1443" customFormat="false" ht="11.25" hidden="false" customHeight="true" outlineLevel="0" collapsed="false">
      <c r="A1443" s="0" t="n">
        <v>115</v>
      </c>
      <c r="B1443" s="0" t="s">
        <v>262</v>
      </c>
      <c r="C1443" s="0" t="n">
        <v>270</v>
      </c>
      <c r="D1443" s="0" t="s">
        <v>2088</v>
      </c>
      <c r="E1443" s="371" t="n">
        <v>42864.59</v>
      </c>
      <c r="F1443" s="372" t="str">
        <f aca="false">TEXT(A1443,"000")&amp;" "&amp;TEXT(C1443,"0000")</f>
        <v>115 0270</v>
      </c>
      <c r="G1443" s="373" t="n">
        <f aca="false">E1443</f>
        <v>42864.59</v>
      </c>
    </row>
    <row r="1444" customFormat="false" ht="11.25" hidden="false" customHeight="true" outlineLevel="0" collapsed="false">
      <c r="A1444" s="0" t="n">
        <v>115</v>
      </c>
      <c r="B1444" s="0" t="s">
        <v>262</v>
      </c>
      <c r="C1444" s="0" t="n">
        <v>290</v>
      </c>
      <c r="D1444" s="0" t="s">
        <v>2089</v>
      </c>
      <c r="E1444" s="371" t="n">
        <v>43548.29</v>
      </c>
      <c r="F1444" s="372" t="str">
        <f aca="false">TEXT(A1444,"000")&amp;" "&amp;TEXT(C1444,"0000")</f>
        <v>115 0290</v>
      </c>
      <c r="G1444" s="373" t="n">
        <f aca="false">E1444</f>
        <v>43548.29</v>
      </c>
    </row>
    <row r="1445" customFormat="false" ht="11.25" hidden="false" customHeight="true" outlineLevel="0" collapsed="false">
      <c r="A1445" s="0" t="n">
        <v>115</v>
      </c>
      <c r="B1445" s="0" t="s">
        <v>262</v>
      </c>
      <c r="C1445" s="0" t="n">
        <v>300</v>
      </c>
      <c r="D1445" s="0" t="s">
        <v>2090</v>
      </c>
      <c r="E1445" s="371" t="n">
        <v>47114.67</v>
      </c>
      <c r="F1445" s="372" t="str">
        <f aca="false">TEXT(A1445,"000")&amp;" "&amp;TEXT(C1445,"0000")</f>
        <v>115 0300</v>
      </c>
      <c r="G1445" s="373" t="n">
        <f aca="false">E1445</f>
        <v>47114.67</v>
      </c>
    </row>
    <row r="1446" customFormat="false" ht="11.25" hidden="false" customHeight="true" outlineLevel="0" collapsed="false">
      <c r="A1446" s="0" t="n">
        <v>115</v>
      </c>
      <c r="B1446" s="0" t="s">
        <v>262</v>
      </c>
      <c r="C1446" s="0" t="n">
        <v>330</v>
      </c>
      <c r="D1446" s="0" t="s">
        <v>2091</v>
      </c>
      <c r="E1446" s="371" t="n">
        <v>46444.33</v>
      </c>
      <c r="F1446" s="372" t="str">
        <f aca="false">TEXT(A1446,"000")&amp;" "&amp;TEXT(C1446,"0000")</f>
        <v>115 0330</v>
      </c>
      <c r="G1446" s="373" t="n">
        <f aca="false">E1446</f>
        <v>46444.33</v>
      </c>
    </row>
    <row r="1447" customFormat="false" ht="11.25" hidden="false" customHeight="true" outlineLevel="0" collapsed="false">
      <c r="A1447" s="0" t="n">
        <v>115</v>
      </c>
      <c r="B1447" s="0" t="s">
        <v>262</v>
      </c>
      <c r="C1447" s="0" t="n">
        <v>340</v>
      </c>
      <c r="D1447" s="0" t="s">
        <v>2092</v>
      </c>
      <c r="E1447" s="371" t="n">
        <v>45571.6</v>
      </c>
      <c r="F1447" s="372" t="str">
        <f aca="false">TEXT(A1447,"000")&amp;" "&amp;TEXT(C1447,"0000")</f>
        <v>115 0340</v>
      </c>
      <c r="G1447" s="373" t="n">
        <f aca="false">E1447</f>
        <v>45571.6</v>
      </c>
    </row>
    <row r="1448" customFormat="false" ht="11.25" hidden="false" customHeight="true" outlineLevel="0" collapsed="false">
      <c r="A1448" s="0" t="n">
        <v>115</v>
      </c>
      <c r="B1448" s="0" t="s">
        <v>262</v>
      </c>
      <c r="C1448" s="0" t="n">
        <v>350</v>
      </c>
      <c r="D1448" s="0" t="s">
        <v>2093</v>
      </c>
      <c r="E1448" s="371" t="n">
        <v>45478.37</v>
      </c>
      <c r="F1448" s="372" t="str">
        <f aca="false">TEXT(A1448,"000")&amp;" "&amp;TEXT(C1448,"0000")</f>
        <v>115 0350</v>
      </c>
      <c r="G1448" s="373" t="n">
        <f aca="false">E1448</f>
        <v>45478.37</v>
      </c>
    </row>
    <row r="1449" customFormat="false" ht="11.25" hidden="false" customHeight="true" outlineLevel="0" collapsed="false">
      <c r="A1449" s="0" t="n">
        <v>115</v>
      </c>
      <c r="B1449" s="0" t="s">
        <v>262</v>
      </c>
      <c r="C1449" s="0" t="n">
        <v>360</v>
      </c>
      <c r="D1449" s="0" t="s">
        <v>2094</v>
      </c>
      <c r="E1449" s="371" t="n">
        <v>44348.01</v>
      </c>
      <c r="F1449" s="372" t="str">
        <f aca="false">TEXT(A1449,"000")&amp;" "&amp;TEXT(C1449,"0000")</f>
        <v>115 0360</v>
      </c>
      <c r="G1449" s="373" t="n">
        <f aca="false">E1449</f>
        <v>44348.01</v>
      </c>
    </row>
    <row r="1450" customFormat="false" ht="11.25" hidden="false" customHeight="true" outlineLevel="0" collapsed="false">
      <c r="A1450" s="0" t="n">
        <v>115</v>
      </c>
      <c r="B1450" s="0" t="s">
        <v>262</v>
      </c>
      <c r="C1450" s="0" t="n">
        <v>370</v>
      </c>
      <c r="D1450" s="0" t="s">
        <v>2095</v>
      </c>
      <c r="E1450" s="371" t="n">
        <v>44353.29</v>
      </c>
      <c r="F1450" s="372" t="str">
        <f aca="false">TEXT(A1450,"000")&amp;" "&amp;TEXT(C1450,"0000")</f>
        <v>115 0370</v>
      </c>
      <c r="G1450" s="373" t="n">
        <f aca="false">E1450</f>
        <v>44353.29</v>
      </c>
    </row>
    <row r="1451" customFormat="false" ht="11.25" hidden="false" customHeight="true" outlineLevel="0" collapsed="false">
      <c r="A1451" s="0" t="n">
        <v>115</v>
      </c>
      <c r="B1451" s="0" t="s">
        <v>262</v>
      </c>
      <c r="C1451" s="0" t="n">
        <v>70</v>
      </c>
      <c r="D1451" s="0" t="s">
        <v>2096</v>
      </c>
      <c r="E1451" s="371" t="n">
        <v>43126.35</v>
      </c>
      <c r="F1451" s="372" t="str">
        <f aca="false">TEXT(A1451,"000")&amp;" "&amp;TEXT(C1451,"0000")</f>
        <v>115 0070</v>
      </c>
      <c r="G1451" s="373" t="n">
        <f aca="false">E1451</f>
        <v>43126.35</v>
      </c>
    </row>
    <row r="1452" customFormat="false" ht="11.25" hidden="false" customHeight="true" outlineLevel="0" collapsed="false">
      <c r="A1452" s="0" t="n">
        <v>115</v>
      </c>
      <c r="B1452" s="0" t="s">
        <v>262</v>
      </c>
      <c r="C1452" s="0" t="n">
        <v>90</v>
      </c>
      <c r="D1452" s="0" t="s">
        <v>2097</v>
      </c>
      <c r="E1452" s="371" t="n">
        <v>45031.15</v>
      </c>
      <c r="F1452" s="372" t="str">
        <f aca="false">TEXT(A1452,"000")&amp;" "&amp;TEXT(C1452,"0000")</f>
        <v>115 0090</v>
      </c>
      <c r="G1452" s="373" t="n">
        <f aca="false">E1452</f>
        <v>45031.15</v>
      </c>
    </row>
    <row r="1453" customFormat="false" ht="11.25" hidden="false" customHeight="true" outlineLevel="0" collapsed="false">
      <c r="A1453" s="0" t="n">
        <v>116</v>
      </c>
      <c r="B1453" s="0" t="s">
        <v>263</v>
      </c>
      <c r="C1453" s="0" t="n">
        <v>10</v>
      </c>
      <c r="D1453" s="0" t="s">
        <v>2098</v>
      </c>
      <c r="E1453" s="371" t="n">
        <v>44827</v>
      </c>
      <c r="F1453" s="372" t="str">
        <f aca="false">TEXT(A1453,"000")&amp;" "&amp;TEXT(C1453,"0000")</f>
        <v>116 0010</v>
      </c>
      <c r="G1453" s="373" t="n">
        <f aca="false">E1453</f>
        <v>44827</v>
      </c>
    </row>
    <row r="1454" customFormat="false" ht="11.25" hidden="false" customHeight="true" outlineLevel="0" collapsed="false">
      <c r="A1454" s="0" t="n">
        <v>116</v>
      </c>
      <c r="B1454" s="0" t="s">
        <v>263</v>
      </c>
      <c r="C1454" s="0" t="n">
        <v>110</v>
      </c>
      <c r="D1454" s="0" t="s">
        <v>2099</v>
      </c>
      <c r="E1454" s="371" t="n">
        <v>45417</v>
      </c>
      <c r="F1454" s="372" t="str">
        <f aca="false">TEXT(A1454,"000")&amp;" "&amp;TEXT(C1454,"0000")</f>
        <v>116 0110</v>
      </c>
      <c r="G1454" s="373" t="n">
        <f aca="false">E1454</f>
        <v>45417</v>
      </c>
    </row>
    <row r="1455" customFormat="false" ht="11.25" hidden="false" customHeight="true" outlineLevel="0" collapsed="false">
      <c r="A1455" s="0" t="n">
        <v>116</v>
      </c>
      <c r="B1455" s="0" t="s">
        <v>263</v>
      </c>
      <c r="C1455" s="0" t="n">
        <v>222</v>
      </c>
      <c r="D1455" s="0" t="s">
        <v>2100</v>
      </c>
      <c r="E1455" s="371" t="n">
        <v>45383</v>
      </c>
      <c r="F1455" s="372" t="str">
        <f aca="false">TEXT(A1455,"000")&amp;" "&amp;TEXT(C1455,"0000")</f>
        <v>116 0222</v>
      </c>
      <c r="G1455" s="373" t="n">
        <f aca="false">E1455</f>
        <v>45383</v>
      </c>
    </row>
    <row r="1456" customFormat="false" ht="11.25" hidden="false" customHeight="true" outlineLevel="0" collapsed="false">
      <c r="A1456" s="0" t="n">
        <v>116</v>
      </c>
      <c r="B1456" s="0" t="s">
        <v>263</v>
      </c>
      <c r="C1456" s="0" t="n">
        <v>223</v>
      </c>
      <c r="D1456" s="0" t="s">
        <v>1987</v>
      </c>
      <c r="E1456" s="371" t="n">
        <v>45794</v>
      </c>
      <c r="F1456" s="372" t="str">
        <f aca="false">TEXT(A1456,"000")&amp;" "&amp;TEXT(C1456,"0000")</f>
        <v>116 0223</v>
      </c>
      <c r="G1456" s="373" t="n">
        <f aca="false">E1456</f>
        <v>45794</v>
      </c>
    </row>
    <row r="1457" customFormat="false" ht="11.25" hidden="false" customHeight="true" outlineLevel="0" collapsed="false">
      <c r="A1457" s="0" t="n">
        <v>116</v>
      </c>
      <c r="B1457" s="0" t="s">
        <v>263</v>
      </c>
      <c r="C1457" s="0" t="n">
        <v>224</v>
      </c>
      <c r="D1457" s="0" t="s">
        <v>2101</v>
      </c>
      <c r="E1457" s="371" t="n">
        <v>44351</v>
      </c>
      <c r="F1457" s="372" t="str">
        <f aca="false">TEXT(A1457,"000")&amp;" "&amp;TEXT(C1457,"0000")</f>
        <v>116 0224</v>
      </c>
      <c r="G1457" s="373" t="n">
        <f aca="false">E1457</f>
        <v>44351</v>
      </c>
    </row>
    <row r="1458" customFormat="false" ht="11.25" hidden="false" customHeight="true" outlineLevel="0" collapsed="false">
      <c r="A1458" s="0" t="n">
        <v>117</v>
      </c>
      <c r="B1458" s="0" t="s">
        <v>264</v>
      </c>
      <c r="C1458" s="0" t="n">
        <v>1070</v>
      </c>
      <c r="D1458" s="0" t="s">
        <v>2102</v>
      </c>
      <c r="E1458" s="371" t="n">
        <v>51840.27</v>
      </c>
      <c r="F1458" s="372" t="str">
        <f aca="false">TEXT(A1458,"000")&amp;" "&amp;TEXT(C1458,"0000")</f>
        <v>117 1070</v>
      </c>
      <c r="G1458" s="373" t="n">
        <f aca="false">E1458</f>
        <v>51840.27</v>
      </c>
    </row>
    <row r="1459" customFormat="false" ht="11.25" hidden="false" customHeight="true" outlineLevel="0" collapsed="false">
      <c r="A1459" s="0" t="n">
        <v>117</v>
      </c>
      <c r="B1459" s="0" t="s">
        <v>264</v>
      </c>
      <c r="C1459" s="0" t="n">
        <v>1080</v>
      </c>
      <c r="D1459" s="0" t="s">
        <v>1795</v>
      </c>
      <c r="E1459" s="371" t="n">
        <v>53565.03</v>
      </c>
      <c r="F1459" s="372" t="str">
        <f aca="false">TEXT(A1459,"000")&amp;" "&amp;TEXT(C1459,"0000")</f>
        <v>117 1080</v>
      </c>
      <c r="G1459" s="373" t="n">
        <f aca="false">E1459</f>
        <v>53565.03</v>
      </c>
    </row>
    <row r="1460" customFormat="false" ht="11.25" hidden="false" customHeight="true" outlineLevel="0" collapsed="false">
      <c r="A1460" s="0" t="n">
        <v>117</v>
      </c>
      <c r="B1460" s="0" t="s">
        <v>264</v>
      </c>
      <c r="C1460" s="0" t="n">
        <v>110</v>
      </c>
      <c r="D1460" s="0" t="s">
        <v>2103</v>
      </c>
      <c r="E1460" s="371" t="n">
        <v>51330.14</v>
      </c>
      <c r="F1460" s="372" t="str">
        <f aca="false">TEXT(A1460,"000")&amp;" "&amp;TEXT(C1460,"0000")</f>
        <v>117 0110</v>
      </c>
      <c r="G1460" s="373" t="n">
        <f aca="false">E1460</f>
        <v>51330.14</v>
      </c>
    </row>
    <row r="1461" customFormat="false" ht="11.25" hidden="false" customHeight="true" outlineLevel="0" collapsed="false">
      <c r="A1461" s="0" t="n">
        <v>117</v>
      </c>
      <c r="B1461" s="0" t="s">
        <v>264</v>
      </c>
      <c r="C1461" s="0" t="n">
        <v>1120</v>
      </c>
      <c r="D1461" s="0" t="s">
        <v>2104</v>
      </c>
      <c r="E1461" s="371" t="n">
        <v>48287.86</v>
      </c>
      <c r="F1461" s="372" t="str">
        <f aca="false">TEXT(A1461,"000")&amp;" "&amp;TEXT(C1461,"0000")</f>
        <v>117 1120</v>
      </c>
      <c r="G1461" s="373" t="n">
        <f aca="false">E1461</f>
        <v>48287.86</v>
      </c>
    </row>
    <row r="1462" customFormat="false" ht="11.25" hidden="false" customHeight="true" outlineLevel="0" collapsed="false">
      <c r="A1462" s="0" t="n">
        <v>117</v>
      </c>
      <c r="B1462" s="0" t="s">
        <v>264</v>
      </c>
      <c r="C1462" s="0" t="n">
        <v>1150</v>
      </c>
      <c r="D1462" s="0" t="s">
        <v>1060</v>
      </c>
      <c r="E1462" s="371" t="n">
        <v>50499.71</v>
      </c>
      <c r="F1462" s="372" t="str">
        <f aca="false">TEXT(A1462,"000")&amp;" "&amp;TEXT(C1462,"0000")</f>
        <v>117 1150</v>
      </c>
      <c r="G1462" s="373" t="n">
        <f aca="false">E1462</f>
        <v>50499.71</v>
      </c>
    </row>
    <row r="1463" customFormat="false" ht="11.25" hidden="false" customHeight="true" outlineLevel="0" collapsed="false">
      <c r="A1463" s="0" t="n">
        <v>117</v>
      </c>
      <c r="B1463" s="0" t="s">
        <v>264</v>
      </c>
      <c r="C1463" s="0" t="n">
        <v>1170</v>
      </c>
      <c r="D1463" s="0" t="s">
        <v>1356</v>
      </c>
      <c r="E1463" s="371" t="n">
        <v>52349.79</v>
      </c>
      <c r="F1463" s="372" t="str">
        <f aca="false">TEXT(A1463,"000")&amp;" "&amp;TEXT(C1463,"0000")</f>
        <v>117 1170</v>
      </c>
      <c r="G1463" s="373" t="n">
        <f aca="false">E1463</f>
        <v>52349.79</v>
      </c>
    </row>
    <row r="1464" customFormat="false" ht="11.25" hidden="false" customHeight="true" outlineLevel="0" collapsed="false">
      <c r="A1464" s="0" t="n">
        <v>117</v>
      </c>
      <c r="B1464" s="0" t="s">
        <v>264</v>
      </c>
      <c r="C1464" s="0" t="n">
        <v>1180</v>
      </c>
      <c r="D1464" s="0" t="s">
        <v>2105</v>
      </c>
      <c r="E1464" s="371" t="n">
        <v>49878.32</v>
      </c>
      <c r="F1464" s="372" t="str">
        <f aca="false">TEXT(A1464,"000")&amp;" "&amp;TEXT(C1464,"0000")</f>
        <v>117 1180</v>
      </c>
      <c r="G1464" s="373" t="n">
        <f aca="false">E1464</f>
        <v>49878.32</v>
      </c>
    </row>
    <row r="1465" customFormat="false" ht="11.25" hidden="false" customHeight="true" outlineLevel="0" collapsed="false">
      <c r="A1465" s="0" t="n">
        <v>117</v>
      </c>
      <c r="B1465" s="0" t="s">
        <v>264</v>
      </c>
      <c r="C1465" s="0" t="n">
        <v>1210</v>
      </c>
      <c r="D1465" s="0" t="s">
        <v>2106</v>
      </c>
      <c r="E1465" s="371" t="n">
        <v>50466.79</v>
      </c>
      <c r="F1465" s="372" t="str">
        <f aca="false">TEXT(A1465,"000")&amp;" "&amp;TEXT(C1465,"0000")</f>
        <v>117 1210</v>
      </c>
      <c r="G1465" s="373" t="n">
        <f aca="false">E1465</f>
        <v>50466.79</v>
      </c>
    </row>
    <row r="1466" customFormat="false" ht="11.25" hidden="false" customHeight="true" outlineLevel="0" collapsed="false">
      <c r="A1466" s="0" t="n">
        <v>117</v>
      </c>
      <c r="B1466" s="0" t="s">
        <v>264</v>
      </c>
      <c r="C1466" s="0" t="n">
        <v>1220</v>
      </c>
      <c r="D1466" s="0" t="s">
        <v>2107</v>
      </c>
      <c r="E1466" s="371" t="n">
        <v>53793.18</v>
      </c>
      <c r="F1466" s="372" t="str">
        <f aca="false">TEXT(A1466,"000")&amp;" "&amp;TEXT(C1466,"0000")</f>
        <v>117 1220</v>
      </c>
      <c r="G1466" s="373" t="n">
        <f aca="false">E1466</f>
        <v>53793.18</v>
      </c>
    </row>
    <row r="1467" customFormat="false" ht="11.25" hidden="false" customHeight="true" outlineLevel="0" collapsed="false">
      <c r="A1467" s="0" t="n">
        <v>117</v>
      </c>
      <c r="B1467" s="0" t="s">
        <v>264</v>
      </c>
      <c r="C1467" s="0" t="n">
        <v>1230</v>
      </c>
      <c r="D1467" s="0" t="s">
        <v>2108</v>
      </c>
      <c r="E1467" s="371" t="n">
        <v>51868.43</v>
      </c>
      <c r="F1467" s="372" t="str">
        <f aca="false">TEXT(A1467,"000")&amp;" "&amp;TEXT(C1467,"0000")</f>
        <v>117 1230</v>
      </c>
      <c r="G1467" s="373" t="n">
        <f aca="false">E1467</f>
        <v>51868.43</v>
      </c>
    </row>
    <row r="1468" customFormat="false" ht="11.25" hidden="false" customHeight="true" outlineLevel="0" collapsed="false">
      <c r="A1468" s="0" t="n">
        <v>117</v>
      </c>
      <c r="B1468" s="0" t="s">
        <v>264</v>
      </c>
      <c r="C1468" s="0" t="n">
        <v>1240</v>
      </c>
      <c r="D1468" s="0" t="s">
        <v>2109</v>
      </c>
      <c r="E1468" s="371" t="n">
        <v>49812</v>
      </c>
      <c r="F1468" s="372" t="str">
        <f aca="false">TEXT(A1468,"000")&amp;" "&amp;TEXT(C1468,"0000")</f>
        <v>117 1240</v>
      </c>
      <c r="G1468" s="373" t="n">
        <f aca="false">E1468</f>
        <v>49812</v>
      </c>
    </row>
    <row r="1469" customFormat="false" ht="11.25" hidden="false" customHeight="true" outlineLevel="0" collapsed="false">
      <c r="A1469" s="0" t="n">
        <v>117</v>
      </c>
      <c r="B1469" s="0" t="s">
        <v>264</v>
      </c>
      <c r="C1469" s="0" t="n">
        <v>1250</v>
      </c>
      <c r="D1469" s="0" t="s">
        <v>2110</v>
      </c>
      <c r="E1469" s="371" t="n">
        <v>51947.35</v>
      </c>
      <c r="F1469" s="372" t="str">
        <f aca="false">TEXT(A1469,"000")&amp;" "&amp;TEXT(C1469,"0000")</f>
        <v>117 1250</v>
      </c>
      <c r="G1469" s="373" t="n">
        <f aca="false">E1469</f>
        <v>51947.35</v>
      </c>
    </row>
    <row r="1470" customFormat="false" ht="11.25" hidden="false" customHeight="true" outlineLevel="0" collapsed="false">
      <c r="A1470" s="0" t="n">
        <v>117</v>
      </c>
      <c r="B1470" s="0" t="s">
        <v>264</v>
      </c>
      <c r="C1470" s="0" t="n">
        <v>1260</v>
      </c>
      <c r="D1470" s="0" t="s">
        <v>2111</v>
      </c>
      <c r="E1470" s="371" t="n">
        <v>51654.09</v>
      </c>
      <c r="F1470" s="372" t="str">
        <f aca="false">TEXT(A1470,"000")&amp;" "&amp;TEXT(C1470,"0000")</f>
        <v>117 1260</v>
      </c>
      <c r="G1470" s="373" t="n">
        <f aca="false">E1470</f>
        <v>51654.09</v>
      </c>
    </row>
    <row r="1471" customFormat="false" ht="11.25" hidden="false" customHeight="true" outlineLevel="0" collapsed="false">
      <c r="A1471" s="0" t="n">
        <v>117</v>
      </c>
      <c r="B1471" s="0" t="s">
        <v>264</v>
      </c>
      <c r="C1471" s="0" t="n">
        <v>1270</v>
      </c>
      <c r="D1471" s="0" t="s">
        <v>2112</v>
      </c>
      <c r="E1471" s="371" t="n">
        <v>50783.9</v>
      </c>
      <c r="F1471" s="372" t="str">
        <f aca="false">TEXT(A1471,"000")&amp;" "&amp;TEXT(C1471,"0000")</f>
        <v>117 1270</v>
      </c>
      <c r="G1471" s="373" t="n">
        <f aca="false">E1471</f>
        <v>50783.9</v>
      </c>
    </row>
    <row r="1472" customFormat="false" ht="11.25" hidden="false" customHeight="true" outlineLevel="0" collapsed="false">
      <c r="A1472" s="0" t="n">
        <v>117</v>
      </c>
      <c r="B1472" s="0" t="s">
        <v>264</v>
      </c>
      <c r="C1472" s="0" t="n">
        <v>1290</v>
      </c>
      <c r="D1472" s="0" t="s">
        <v>2113</v>
      </c>
      <c r="E1472" s="371" t="n">
        <v>49731.39</v>
      </c>
      <c r="F1472" s="372" t="str">
        <f aca="false">TEXT(A1472,"000")&amp;" "&amp;TEXT(C1472,"0000")</f>
        <v>117 1290</v>
      </c>
      <c r="G1472" s="373" t="n">
        <f aca="false">E1472</f>
        <v>49731.39</v>
      </c>
    </row>
    <row r="1473" customFormat="false" ht="11.25" hidden="false" customHeight="true" outlineLevel="0" collapsed="false">
      <c r="A1473" s="0" t="n">
        <v>117</v>
      </c>
      <c r="B1473" s="0" t="s">
        <v>264</v>
      </c>
      <c r="C1473" s="0" t="n">
        <v>130</v>
      </c>
      <c r="D1473" s="0" t="s">
        <v>2114</v>
      </c>
      <c r="E1473" s="371" t="n">
        <v>50597.31</v>
      </c>
      <c r="F1473" s="372" t="str">
        <f aca="false">TEXT(A1473,"000")&amp;" "&amp;TEXT(C1473,"0000")</f>
        <v>117 0130</v>
      </c>
      <c r="G1473" s="373" t="n">
        <f aca="false">E1473</f>
        <v>50597.31</v>
      </c>
    </row>
    <row r="1474" customFormat="false" ht="11.25" hidden="false" customHeight="true" outlineLevel="0" collapsed="false">
      <c r="A1474" s="0" t="n">
        <v>117</v>
      </c>
      <c r="B1474" s="0" t="s">
        <v>264</v>
      </c>
      <c r="C1474" s="0" t="n">
        <v>1393</v>
      </c>
      <c r="D1474" s="0" t="s">
        <v>2115</v>
      </c>
      <c r="E1474" s="371" t="n">
        <v>51028.86</v>
      </c>
      <c r="F1474" s="372" t="str">
        <f aca="false">TEXT(A1474,"000")&amp;" "&amp;TEXT(C1474,"0000")</f>
        <v>117 1393</v>
      </c>
      <c r="G1474" s="373" t="n">
        <f aca="false">E1474</f>
        <v>51028.86</v>
      </c>
    </row>
    <row r="1475" customFormat="false" ht="11.25" hidden="false" customHeight="true" outlineLevel="0" collapsed="false">
      <c r="A1475" s="0" t="n">
        <v>117</v>
      </c>
      <c r="B1475" s="0" t="s">
        <v>264</v>
      </c>
      <c r="C1475" s="0" t="n">
        <v>1395</v>
      </c>
      <c r="D1475" s="0" t="s">
        <v>1494</v>
      </c>
      <c r="E1475" s="371" t="n">
        <v>52411.65</v>
      </c>
      <c r="F1475" s="372" t="str">
        <f aca="false">TEXT(A1475,"000")&amp;" "&amp;TEXT(C1475,"0000")</f>
        <v>117 1395</v>
      </c>
      <c r="G1475" s="373" t="n">
        <f aca="false">E1475</f>
        <v>52411.65</v>
      </c>
    </row>
    <row r="1476" customFormat="false" ht="11.25" hidden="false" customHeight="true" outlineLevel="0" collapsed="false">
      <c r="A1476" s="0" t="n">
        <v>117</v>
      </c>
      <c r="B1476" s="0" t="s">
        <v>264</v>
      </c>
      <c r="C1476" s="0" t="n">
        <v>1396</v>
      </c>
      <c r="D1476" s="0" t="s">
        <v>2116</v>
      </c>
      <c r="E1476" s="371" t="n">
        <v>51536.46</v>
      </c>
      <c r="F1476" s="372" t="str">
        <f aca="false">TEXT(A1476,"000")&amp;" "&amp;TEXT(C1476,"0000")</f>
        <v>117 1396</v>
      </c>
      <c r="G1476" s="373" t="n">
        <f aca="false">E1476</f>
        <v>51536.46</v>
      </c>
    </row>
    <row r="1477" customFormat="false" ht="11.25" hidden="false" customHeight="true" outlineLevel="0" collapsed="false">
      <c r="A1477" s="0" t="n">
        <v>117</v>
      </c>
      <c r="B1477" s="0" t="s">
        <v>264</v>
      </c>
      <c r="C1477" s="0" t="n">
        <v>1398</v>
      </c>
      <c r="D1477" s="0" t="s">
        <v>1094</v>
      </c>
      <c r="E1477" s="371" t="n">
        <v>51981.25</v>
      </c>
      <c r="F1477" s="372" t="str">
        <f aca="false">TEXT(A1477,"000")&amp;" "&amp;TEXT(C1477,"0000")</f>
        <v>117 1398</v>
      </c>
      <c r="G1477" s="373" t="n">
        <f aca="false">E1477</f>
        <v>51981.25</v>
      </c>
    </row>
    <row r="1478" customFormat="false" ht="11.25" hidden="false" customHeight="true" outlineLevel="0" collapsed="false">
      <c r="A1478" s="0" t="n">
        <v>117</v>
      </c>
      <c r="B1478" s="0" t="s">
        <v>264</v>
      </c>
      <c r="C1478" s="0" t="n">
        <v>1400</v>
      </c>
      <c r="D1478" s="0" t="s">
        <v>2117</v>
      </c>
      <c r="E1478" s="371" t="n">
        <v>50326.99</v>
      </c>
      <c r="F1478" s="372" t="str">
        <f aca="false">TEXT(A1478,"000")&amp;" "&amp;TEXT(C1478,"0000")</f>
        <v>117 1400</v>
      </c>
      <c r="G1478" s="373" t="n">
        <f aca="false">E1478</f>
        <v>50326.99</v>
      </c>
    </row>
    <row r="1479" customFormat="false" ht="11.25" hidden="false" customHeight="true" outlineLevel="0" collapsed="false">
      <c r="A1479" s="0" t="n">
        <v>117</v>
      </c>
      <c r="B1479" s="0" t="s">
        <v>264</v>
      </c>
      <c r="C1479" s="0" t="n">
        <v>1402</v>
      </c>
      <c r="D1479" s="0" t="s">
        <v>2118</v>
      </c>
      <c r="E1479" s="371" t="n">
        <v>51808.08</v>
      </c>
      <c r="F1479" s="372" t="str">
        <f aca="false">TEXT(A1479,"000")&amp;" "&amp;TEXT(C1479,"0000")</f>
        <v>117 1402</v>
      </c>
      <c r="G1479" s="373" t="n">
        <f aca="false">E1479</f>
        <v>51808.08</v>
      </c>
    </row>
    <row r="1480" customFormat="false" ht="11.25" hidden="false" customHeight="true" outlineLevel="0" collapsed="false">
      <c r="A1480" s="0" t="n">
        <v>117</v>
      </c>
      <c r="B1480" s="0" t="s">
        <v>264</v>
      </c>
      <c r="C1480" s="0" t="n">
        <v>1404</v>
      </c>
      <c r="D1480" s="0" t="s">
        <v>2119</v>
      </c>
      <c r="E1480" s="371" t="n">
        <v>49736.36</v>
      </c>
      <c r="F1480" s="372" t="str">
        <f aca="false">TEXT(A1480,"000")&amp;" "&amp;TEXT(C1480,"0000")</f>
        <v>117 1404</v>
      </c>
      <c r="G1480" s="373" t="n">
        <f aca="false">E1480</f>
        <v>49736.36</v>
      </c>
    </row>
    <row r="1481" customFormat="false" ht="11.25" hidden="false" customHeight="true" outlineLevel="0" collapsed="false">
      <c r="A1481" s="0" t="n">
        <v>117</v>
      </c>
      <c r="B1481" s="0" t="s">
        <v>264</v>
      </c>
      <c r="C1481" s="0" t="n">
        <v>1405</v>
      </c>
      <c r="D1481" s="0" t="s">
        <v>2120</v>
      </c>
      <c r="E1481" s="371" t="n">
        <v>51561.77</v>
      </c>
      <c r="F1481" s="372" t="str">
        <f aca="false">TEXT(A1481,"000")&amp;" "&amp;TEXT(C1481,"0000")</f>
        <v>117 1405</v>
      </c>
      <c r="G1481" s="373" t="n">
        <f aca="false">E1481</f>
        <v>51561.77</v>
      </c>
    </row>
    <row r="1482" customFormat="false" ht="11.25" hidden="false" customHeight="true" outlineLevel="0" collapsed="false">
      <c r="A1482" s="0" t="n">
        <v>117</v>
      </c>
      <c r="B1482" s="0" t="s">
        <v>264</v>
      </c>
      <c r="C1482" s="0" t="n">
        <v>1407</v>
      </c>
      <c r="D1482" s="0" t="s">
        <v>2121</v>
      </c>
      <c r="E1482" s="371" t="n">
        <v>49393.5</v>
      </c>
      <c r="F1482" s="372" t="str">
        <f aca="false">TEXT(A1482,"000")&amp;" "&amp;TEXT(C1482,"0000")</f>
        <v>117 1407</v>
      </c>
      <c r="G1482" s="373" t="n">
        <f aca="false">E1482</f>
        <v>49393.5</v>
      </c>
    </row>
    <row r="1483" customFormat="false" ht="11.25" hidden="false" customHeight="true" outlineLevel="0" collapsed="false">
      <c r="A1483" s="0" t="n">
        <v>117</v>
      </c>
      <c r="B1483" s="0" t="s">
        <v>264</v>
      </c>
      <c r="C1483" s="0" t="n">
        <v>1408</v>
      </c>
      <c r="D1483" s="0" t="s">
        <v>2122</v>
      </c>
      <c r="E1483" s="371" t="n">
        <v>53457.3</v>
      </c>
      <c r="F1483" s="372" t="str">
        <f aca="false">TEXT(A1483,"000")&amp;" "&amp;TEXT(C1483,"0000")</f>
        <v>117 1408</v>
      </c>
      <c r="G1483" s="373" t="n">
        <f aca="false">E1483</f>
        <v>53457.3</v>
      </c>
    </row>
    <row r="1484" customFormat="false" ht="11.25" hidden="false" customHeight="true" outlineLevel="0" collapsed="false">
      <c r="A1484" s="0" t="n">
        <v>117</v>
      </c>
      <c r="B1484" s="0" t="s">
        <v>264</v>
      </c>
      <c r="C1484" s="0" t="n">
        <v>1409</v>
      </c>
      <c r="D1484" s="0" t="s">
        <v>2123</v>
      </c>
      <c r="E1484" s="371" t="n">
        <v>49577.18</v>
      </c>
      <c r="F1484" s="372" t="str">
        <f aca="false">TEXT(A1484,"000")&amp;" "&amp;TEXT(C1484,"0000")</f>
        <v>117 1409</v>
      </c>
      <c r="G1484" s="373" t="n">
        <f aca="false">E1484</f>
        <v>49577.18</v>
      </c>
    </row>
    <row r="1485" customFormat="false" ht="11.25" hidden="false" customHeight="true" outlineLevel="0" collapsed="false">
      <c r="A1485" s="0" t="n">
        <v>117</v>
      </c>
      <c r="B1485" s="0" t="s">
        <v>264</v>
      </c>
      <c r="C1485" s="0" t="n">
        <v>1410</v>
      </c>
      <c r="D1485" s="0" t="s">
        <v>2124</v>
      </c>
      <c r="E1485" s="371" t="n">
        <v>50724.38</v>
      </c>
      <c r="F1485" s="372" t="str">
        <f aca="false">TEXT(A1485,"000")&amp;" "&amp;TEXT(C1485,"0000")</f>
        <v>117 1410</v>
      </c>
      <c r="G1485" s="373" t="n">
        <f aca="false">E1485</f>
        <v>50724.38</v>
      </c>
    </row>
    <row r="1486" customFormat="false" ht="11.25" hidden="false" customHeight="true" outlineLevel="0" collapsed="false">
      <c r="A1486" s="0" t="n">
        <v>117</v>
      </c>
      <c r="B1486" s="0" t="s">
        <v>264</v>
      </c>
      <c r="C1486" s="0" t="n">
        <v>1411</v>
      </c>
      <c r="D1486" s="0" t="s">
        <v>2125</v>
      </c>
      <c r="E1486" s="371" t="n">
        <v>51754.82</v>
      </c>
      <c r="F1486" s="372" t="str">
        <f aca="false">TEXT(A1486,"000")&amp;" "&amp;TEXT(C1486,"0000")</f>
        <v>117 1411</v>
      </c>
      <c r="G1486" s="373" t="n">
        <f aca="false">E1486</f>
        <v>51754.82</v>
      </c>
    </row>
    <row r="1487" customFormat="false" ht="11.25" hidden="false" customHeight="true" outlineLevel="0" collapsed="false">
      <c r="A1487" s="0" t="n">
        <v>117</v>
      </c>
      <c r="B1487" s="0" t="s">
        <v>264</v>
      </c>
      <c r="C1487" s="0" t="n">
        <v>150</v>
      </c>
      <c r="D1487" s="0" t="s">
        <v>2126</v>
      </c>
      <c r="E1487" s="371" t="n">
        <v>49275.1</v>
      </c>
      <c r="F1487" s="372" t="str">
        <f aca="false">TEXT(A1487,"000")&amp;" "&amp;TEXT(C1487,"0000")</f>
        <v>117 0150</v>
      </c>
      <c r="G1487" s="373" t="n">
        <f aca="false">E1487</f>
        <v>49275.1</v>
      </c>
    </row>
    <row r="1488" customFormat="false" ht="11.25" hidden="false" customHeight="true" outlineLevel="0" collapsed="false">
      <c r="A1488" s="0" t="n">
        <v>117</v>
      </c>
      <c r="B1488" s="0" t="s">
        <v>264</v>
      </c>
      <c r="C1488" s="0" t="n">
        <v>20</v>
      </c>
      <c r="D1488" s="0" t="s">
        <v>2127</v>
      </c>
      <c r="E1488" s="371" t="n">
        <v>49920.86</v>
      </c>
      <c r="F1488" s="372" t="str">
        <f aca="false">TEXT(A1488,"000")&amp;" "&amp;TEXT(C1488,"0000")</f>
        <v>117 0020</v>
      </c>
      <c r="G1488" s="373" t="n">
        <f aca="false">E1488</f>
        <v>49920.86</v>
      </c>
    </row>
    <row r="1489" customFormat="false" ht="11.25" hidden="false" customHeight="true" outlineLevel="0" collapsed="false">
      <c r="A1489" s="0" t="n">
        <v>117</v>
      </c>
      <c r="B1489" s="0" t="s">
        <v>264</v>
      </c>
      <c r="C1489" s="0" t="n">
        <v>200</v>
      </c>
      <c r="D1489" s="0" t="s">
        <v>2128</v>
      </c>
      <c r="E1489" s="371" t="n">
        <v>49974.64</v>
      </c>
      <c r="F1489" s="372" t="str">
        <f aca="false">TEXT(A1489,"000")&amp;" "&amp;TEXT(C1489,"0000")</f>
        <v>117 0200</v>
      </c>
      <c r="G1489" s="373" t="n">
        <f aca="false">E1489</f>
        <v>49974.64</v>
      </c>
    </row>
    <row r="1490" customFormat="false" ht="11.25" hidden="false" customHeight="true" outlineLevel="0" collapsed="false">
      <c r="A1490" s="0" t="n">
        <v>117</v>
      </c>
      <c r="B1490" s="0" t="s">
        <v>264</v>
      </c>
      <c r="C1490" s="0" t="n">
        <v>250</v>
      </c>
      <c r="D1490" s="0" t="s">
        <v>2129</v>
      </c>
      <c r="E1490" s="371" t="n">
        <v>49770.31</v>
      </c>
      <c r="F1490" s="372" t="str">
        <f aca="false">TEXT(A1490,"000")&amp;" "&amp;TEXT(C1490,"0000")</f>
        <v>117 0250</v>
      </c>
      <c r="G1490" s="373" t="n">
        <f aca="false">E1490</f>
        <v>49770.31</v>
      </c>
    </row>
    <row r="1491" customFormat="false" ht="11.25" hidden="false" customHeight="true" outlineLevel="0" collapsed="false">
      <c r="A1491" s="0" t="n">
        <v>117</v>
      </c>
      <c r="B1491" s="0" t="s">
        <v>264</v>
      </c>
      <c r="C1491" s="0" t="n">
        <v>270</v>
      </c>
      <c r="D1491" s="0" t="s">
        <v>2130</v>
      </c>
      <c r="E1491" s="371" t="n">
        <v>54178.44</v>
      </c>
      <c r="F1491" s="372" t="str">
        <f aca="false">TEXT(A1491,"000")&amp;" "&amp;TEXT(C1491,"0000")</f>
        <v>117 0270</v>
      </c>
      <c r="G1491" s="373" t="n">
        <f aca="false">E1491</f>
        <v>54178.44</v>
      </c>
    </row>
    <row r="1492" customFormat="false" ht="11.25" hidden="false" customHeight="true" outlineLevel="0" collapsed="false">
      <c r="A1492" s="0" t="n">
        <v>117</v>
      </c>
      <c r="B1492" s="0" t="s">
        <v>264</v>
      </c>
      <c r="C1492" s="0" t="n">
        <v>280</v>
      </c>
      <c r="D1492" s="0" t="s">
        <v>2131</v>
      </c>
      <c r="E1492" s="371" t="n">
        <v>51940.84</v>
      </c>
      <c r="F1492" s="372" t="str">
        <f aca="false">TEXT(A1492,"000")&amp;" "&amp;TEXT(C1492,"0000")</f>
        <v>117 0280</v>
      </c>
      <c r="G1492" s="373" t="n">
        <f aca="false">E1492</f>
        <v>51940.84</v>
      </c>
    </row>
    <row r="1493" customFormat="false" ht="11.25" hidden="false" customHeight="true" outlineLevel="0" collapsed="false">
      <c r="A1493" s="0" t="n">
        <v>117</v>
      </c>
      <c r="B1493" s="0" t="s">
        <v>264</v>
      </c>
      <c r="C1493" s="0" t="n">
        <v>290</v>
      </c>
      <c r="D1493" s="0" t="s">
        <v>2132</v>
      </c>
      <c r="E1493" s="371" t="n">
        <v>49642.71</v>
      </c>
      <c r="F1493" s="372" t="str">
        <f aca="false">TEXT(A1493,"000")&amp;" "&amp;TEXT(C1493,"0000")</f>
        <v>117 0290</v>
      </c>
      <c r="G1493" s="373" t="n">
        <f aca="false">E1493</f>
        <v>49642.71</v>
      </c>
    </row>
    <row r="1494" customFormat="false" ht="11.25" hidden="false" customHeight="true" outlineLevel="0" collapsed="false">
      <c r="A1494" s="0" t="n">
        <v>117</v>
      </c>
      <c r="B1494" s="0" t="s">
        <v>264</v>
      </c>
      <c r="C1494" s="0" t="n">
        <v>300</v>
      </c>
      <c r="D1494" s="0" t="s">
        <v>2133</v>
      </c>
      <c r="E1494" s="371" t="n">
        <v>49650.4</v>
      </c>
      <c r="F1494" s="372" t="str">
        <f aca="false">TEXT(A1494,"000")&amp;" "&amp;TEXT(C1494,"0000")</f>
        <v>117 0300</v>
      </c>
      <c r="G1494" s="373" t="n">
        <f aca="false">E1494</f>
        <v>49650.4</v>
      </c>
    </row>
    <row r="1495" customFormat="false" ht="11.25" hidden="false" customHeight="true" outlineLevel="0" collapsed="false">
      <c r="A1495" s="0" t="n">
        <v>117</v>
      </c>
      <c r="B1495" s="0" t="s">
        <v>264</v>
      </c>
      <c r="C1495" s="0" t="n">
        <v>310</v>
      </c>
      <c r="D1495" s="0" t="s">
        <v>2134</v>
      </c>
      <c r="E1495" s="371" t="n">
        <v>49589.75</v>
      </c>
      <c r="F1495" s="372" t="str">
        <f aca="false">TEXT(A1495,"000")&amp;" "&amp;TEXT(C1495,"0000")</f>
        <v>117 0310</v>
      </c>
      <c r="G1495" s="373" t="n">
        <f aca="false">E1495</f>
        <v>49589.75</v>
      </c>
    </row>
    <row r="1496" customFormat="false" ht="11.25" hidden="false" customHeight="true" outlineLevel="0" collapsed="false">
      <c r="A1496" s="0" t="n">
        <v>117</v>
      </c>
      <c r="B1496" s="0" t="s">
        <v>264</v>
      </c>
      <c r="C1496" s="0" t="n">
        <v>320</v>
      </c>
      <c r="D1496" s="0" t="s">
        <v>2135</v>
      </c>
      <c r="E1496" s="371" t="n">
        <v>50313.97</v>
      </c>
      <c r="F1496" s="372" t="str">
        <f aca="false">TEXT(A1496,"000")&amp;" "&amp;TEXT(C1496,"0000")</f>
        <v>117 0320</v>
      </c>
      <c r="G1496" s="373" t="n">
        <f aca="false">E1496</f>
        <v>50313.97</v>
      </c>
    </row>
    <row r="1497" customFormat="false" ht="11.25" hidden="false" customHeight="true" outlineLevel="0" collapsed="false">
      <c r="A1497" s="0" t="n">
        <v>117</v>
      </c>
      <c r="B1497" s="0" t="s">
        <v>264</v>
      </c>
      <c r="C1497" s="0" t="n">
        <v>50</v>
      </c>
      <c r="D1497" s="0" t="s">
        <v>2136</v>
      </c>
      <c r="E1497" s="371" t="n">
        <v>51313.13</v>
      </c>
      <c r="F1497" s="372" t="str">
        <f aca="false">TEXT(A1497,"000")&amp;" "&amp;TEXT(C1497,"0000")</f>
        <v>117 0050</v>
      </c>
      <c r="G1497" s="373" t="n">
        <f aca="false">E1497</f>
        <v>51313.13</v>
      </c>
    </row>
    <row r="1498" customFormat="false" ht="11.25" hidden="false" customHeight="true" outlineLevel="0" collapsed="false">
      <c r="A1498" s="0" t="n">
        <v>117</v>
      </c>
      <c r="B1498" s="0" t="s">
        <v>264</v>
      </c>
      <c r="C1498" s="0" t="n">
        <v>70</v>
      </c>
      <c r="D1498" s="0" t="s">
        <v>2137</v>
      </c>
      <c r="E1498" s="371" t="n">
        <v>48816.96</v>
      </c>
      <c r="F1498" s="372" t="str">
        <f aca="false">TEXT(A1498,"000")&amp;" "&amp;TEXT(C1498,"0000")</f>
        <v>117 0070</v>
      </c>
      <c r="G1498" s="373" t="n">
        <f aca="false">E1498</f>
        <v>48816.96</v>
      </c>
    </row>
    <row r="1499" customFormat="false" ht="11.25" hidden="false" customHeight="true" outlineLevel="0" collapsed="false">
      <c r="A1499" s="0" t="n">
        <v>117</v>
      </c>
      <c r="B1499" s="0" t="s">
        <v>264</v>
      </c>
      <c r="C1499" s="0" t="n">
        <v>91</v>
      </c>
      <c r="D1499" s="0" t="s">
        <v>2138</v>
      </c>
      <c r="E1499" s="371" t="n">
        <v>54414.3</v>
      </c>
      <c r="F1499" s="372" t="str">
        <f aca="false">TEXT(A1499,"000")&amp;" "&amp;TEXT(C1499,"0000")</f>
        <v>117 0091</v>
      </c>
      <c r="G1499" s="373" t="n">
        <f aca="false">E1499</f>
        <v>54414.3</v>
      </c>
    </row>
    <row r="1500" customFormat="false" ht="11.25" hidden="false" customHeight="true" outlineLevel="0" collapsed="false">
      <c r="A1500" s="0" t="n">
        <v>118</v>
      </c>
      <c r="B1500" s="0" t="s">
        <v>126</v>
      </c>
      <c r="C1500" s="0" t="n">
        <v>10</v>
      </c>
      <c r="D1500" s="0" t="s">
        <v>2139</v>
      </c>
      <c r="E1500" s="371" t="n">
        <v>52336.98</v>
      </c>
      <c r="F1500" s="372" t="str">
        <f aca="false">TEXT(A1500,"000")&amp;" "&amp;TEXT(C1500,"0000")</f>
        <v>118 0010</v>
      </c>
      <c r="G1500" s="373" t="n">
        <f aca="false">E1500</f>
        <v>52336.98</v>
      </c>
    </row>
    <row r="1501" customFormat="false" ht="11.25" hidden="false" customHeight="true" outlineLevel="0" collapsed="false">
      <c r="A1501" s="0" t="n">
        <v>118</v>
      </c>
      <c r="B1501" s="0" t="s">
        <v>126</v>
      </c>
      <c r="C1501" s="0" t="n">
        <v>100</v>
      </c>
      <c r="D1501" s="0" t="s">
        <v>2140</v>
      </c>
      <c r="E1501" s="371" t="n">
        <v>49862.97</v>
      </c>
      <c r="F1501" s="372" t="str">
        <f aca="false">TEXT(A1501,"000")&amp;" "&amp;TEXT(C1501,"0000")</f>
        <v>118 0100</v>
      </c>
      <c r="G1501" s="373" t="n">
        <f aca="false">E1501</f>
        <v>49862.97</v>
      </c>
    </row>
    <row r="1502" customFormat="false" ht="11.25" hidden="false" customHeight="true" outlineLevel="0" collapsed="false">
      <c r="A1502" s="0" t="n">
        <v>118</v>
      </c>
      <c r="B1502" s="0" t="s">
        <v>126</v>
      </c>
      <c r="C1502" s="0" t="n">
        <v>131</v>
      </c>
      <c r="D1502" s="0" t="s">
        <v>2141</v>
      </c>
      <c r="E1502" s="371" t="n">
        <v>49481.76</v>
      </c>
      <c r="F1502" s="372" t="str">
        <f aca="false">TEXT(A1502,"000")&amp;" "&amp;TEXT(C1502,"0000")</f>
        <v>118 0131</v>
      </c>
      <c r="G1502" s="373" t="n">
        <f aca="false">E1502</f>
        <v>49481.76</v>
      </c>
    </row>
    <row r="1503" customFormat="false" ht="11.25" hidden="false" customHeight="true" outlineLevel="0" collapsed="false">
      <c r="A1503" s="0" t="n">
        <v>118</v>
      </c>
      <c r="B1503" s="0" t="s">
        <v>126</v>
      </c>
      <c r="C1503" s="0" t="n">
        <v>150</v>
      </c>
      <c r="D1503" s="0" t="s">
        <v>2142</v>
      </c>
      <c r="E1503" s="371" t="n">
        <v>51907.93</v>
      </c>
      <c r="F1503" s="372" t="str">
        <f aca="false">TEXT(A1503,"000")&amp;" "&amp;TEXT(C1503,"0000")</f>
        <v>118 0150</v>
      </c>
      <c r="G1503" s="373" t="n">
        <f aca="false">E1503</f>
        <v>51907.93</v>
      </c>
    </row>
    <row r="1504" customFormat="false" ht="11.25" hidden="false" customHeight="true" outlineLevel="0" collapsed="false">
      <c r="A1504" s="0" t="n">
        <v>118</v>
      </c>
      <c r="B1504" s="0" t="s">
        <v>126</v>
      </c>
      <c r="C1504" s="0" t="n">
        <v>185</v>
      </c>
      <c r="D1504" s="0" t="s">
        <v>2143</v>
      </c>
      <c r="E1504" s="371" t="n">
        <v>48351.83</v>
      </c>
      <c r="F1504" s="372" t="str">
        <f aca="false">TEXT(A1504,"000")&amp;" "&amp;TEXT(C1504,"0000")</f>
        <v>118 0185</v>
      </c>
      <c r="G1504" s="373" t="n">
        <f aca="false">E1504</f>
        <v>48351.83</v>
      </c>
    </row>
    <row r="1505" customFormat="false" ht="11.25" hidden="false" customHeight="true" outlineLevel="0" collapsed="false">
      <c r="A1505" s="0" t="n">
        <v>118</v>
      </c>
      <c r="B1505" s="0" t="s">
        <v>126</v>
      </c>
      <c r="C1505" s="0" t="n">
        <v>190</v>
      </c>
      <c r="D1505" s="0" t="s">
        <v>2144</v>
      </c>
      <c r="E1505" s="371" t="n">
        <v>47732.21</v>
      </c>
      <c r="F1505" s="372" t="str">
        <f aca="false">TEXT(A1505,"000")&amp;" "&amp;TEXT(C1505,"0000")</f>
        <v>118 0190</v>
      </c>
      <c r="G1505" s="373" t="n">
        <f aca="false">E1505</f>
        <v>47732.21</v>
      </c>
    </row>
    <row r="1506" customFormat="false" ht="11.25" hidden="false" customHeight="true" outlineLevel="0" collapsed="false">
      <c r="A1506" s="0" t="n">
        <v>118</v>
      </c>
      <c r="B1506" s="0" t="s">
        <v>126</v>
      </c>
      <c r="C1506" s="0" t="n">
        <v>20</v>
      </c>
      <c r="D1506" s="0" t="s">
        <v>2145</v>
      </c>
      <c r="E1506" s="371" t="n">
        <v>50247.84</v>
      </c>
      <c r="F1506" s="372" t="str">
        <f aca="false">TEXT(A1506,"000")&amp;" "&amp;TEXT(C1506,"0000")</f>
        <v>118 0020</v>
      </c>
      <c r="G1506" s="373" t="n">
        <f aca="false">E1506</f>
        <v>50247.84</v>
      </c>
    </row>
    <row r="1507" customFormat="false" ht="11.25" hidden="false" customHeight="true" outlineLevel="0" collapsed="false">
      <c r="A1507" s="0" t="n">
        <v>118</v>
      </c>
      <c r="B1507" s="0" t="s">
        <v>126</v>
      </c>
      <c r="C1507" s="0" t="n">
        <v>210</v>
      </c>
      <c r="D1507" s="0" t="s">
        <v>2146</v>
      </c>
      <c r="E1507" s="371" t="n">
        <v>51506.11</v>
      </c>
      <c r="F1507" s="372" t="str">
        <f aca="false">TEXT(A1507,"000")&amp;" "&amp;TEXT(C1507,"0000")</f>
        <v>118 0210</v>
      </c>
      <c r="G1507" s="373" t="n">
        <f aca="false">E1507</f>
        <v>51506.11</v>
      </c>
    </row>
    <row r="1508" customFormat="false" ht="11.25" hidden="false" customHeight="true" outlineLevel="0" collapsed="false">
      <c r="A1508" s="0" t="n">
        <v>118</v>
      </c>
      <c r="B1508" s="0" t="s">
        <v>126</v>
      </c>
      <c r="C1508" s="0" t="n">
        <v>220</v>
      </c>
      <c r="D1508" s="0" t="s">
        <v>2147</v>
      </c>
      <c r="E1508" s="371" t="n">
        <v>49602.21</v>
      </c>
      <c r="F1508" s="372" t="str">
        <f aca="false">TEXT(A1508,"000")&amp;" "&amp;TEXT(C1508,"0000")</f>
        <v>118 0220</v>
      </c>
      <c r="G1508" s="373" t="n">
        <f aca="false">E1508</f>
        <v>49602.21</v>
      </c>
    </row>
    <row r="1509" customFormat="false" ht="11.25" hidden="false" customHeight="true" outlineLevel="0" collapsed="false">
      <c r="A1509" s="0" t="n">
        <v>118</v>
      </c>
      <c r="B1509" s="0" t="s">
        <v>126</v>
      </c>
      <c r="C1509" s="0" t="n">
        <v>250</v>
      </c>
      <c r="D1509" s="0" t="s">
        <v>2148</v>
      </c>
      <c r="E1509" s="371" t="n">
        <v>53282.02</v>
      </c>
      <c r="F1509" s="372" t="str">
        <f aca="false">TEXT(A1509,"000")&amp;" "&amp;TEXT(C1509,"0000")</f>
        <v>118 0250</v>
      </c>
      <c r="G1509" s="373" t="n">
        <f aca="false">E1509</f>
        <v>53282.02</v>
      </c>
    </row>
    <row r="1510" customFormat="false" ht="11.25" hidden="false" customHeight="true" outlineLevel="0" collapsed="false">
      <c r="A1510" s="0" t="n">
        <v>118</v>
      </c>
      <c r="B1510" s="0" t="s">
        <v>126</v>
      </c>
      <c r="C1510" s="0" t="n">
        <v>30</v>
      </c>
      <c r="D1510" s="0" t="s">
        <v>2149</v>
      </c>
      <c r="E1510" s="371" t="n">
        <v>49056.35</v>
      </c>
      <c r="F1510" s="372" t="str">
        <f aca="false">TEXT(A1510,"000")&amp;" "&amp;TEXT(C1510,"0000")</f>
        <v>118 0030</v>
      </c>
      <c r="G1510" s="373" t="n">
        <f aca="false">E1510</f>
        <v>49056.35</v>
      </c>
    </row>
    <row r="1511" customFormat="false" ht="11.25" hidden="false" customHeight="true" outlineLevel="0" collapsed="false">
      <c r="A1511" s="0" t="n">
        <v>118</v>
      </c>
      <c r="B1511" s="0" t="s">
        <v>126</v>
      </c>
      <c r="C1511" s="0" t="n">
        <v>390</v>
      </c>
      <c r="D1511" s="0" t="s">
        <v>2150</v>
      </c>
      <c r="E1511" s="371" t="n">
        <v>52259.14</v>
      </c>
      <c r="F1511" s="372" t="str">
        <f aca="false">TEXT(A1511,"000")&amp;" "&amp;TEXT(C1511,"0000")</f>
        <v>118 0390</v>
      </c>
      <c r="G1511" s="373" t="n">
        <f aca="false">E1511</f>
        <v>52259.14</v>
      </c>
    </row>
    <row r="1512" customFormat="false" ht="11.25" hidden="false" customHeight="true" outlineLevel="0" collapsed="false">
      <c r="A1512" s="0" t="n">
        <v>118</v>
      </c>
      <c r="B1512" s="0" t="s">
        <v>126</v>
      </c>
      <c r="C1512" s="0" t="n">
        <v>40</v>
      </c>
      <c r="D1512" s="0" t="s">
        <v>2151</v>
      </c>
      <c r="E1512" s="371" t="n">
        <v>48575.68</v>
      </c>
      <c r="F1512" s="372" t="str">
        <f aca="false">TEXT(A1512,"000")&amp;" "&amp;TEXT(C1512,"0000")</f>
        <v>118 0040</v>
      </c>
      <c r="G1512" s="373" t="n">
        <f aca="false">E1512</f>
        <v>48575.68</v>
      </c>
    </row>
    <row r="1513" customFormat="false" ht="11.25" hidden="false" customHeight="true" outlineLevel="0" collapsed="false">
      <c r="A1513" s="0" t="n">
        <v>118</v>
      </c>
      <c r="B1513" s="0" t="s">
        <v>126</v>
      </c>
      <c r="C1513" s="0" t="n">
        <v>420</v>
      </c>
      <c r="D1513" s="0" t="s">
        <v>2152</v>
      </c>
      <c r="E1513" s="371" t="n">
        <v>53319.31</v>
      </c>
      <c r="F1513" s="372" t="str">
        <f aca="false">TEXT(A1513,"000")&amp;" "&amp;TEXT(C1513,"0000")</f>
        <v>118 0420</v>
      </c>
      <c r="G1513" s="373" t="n">
        <f aca="false">E1513</f>
        <v>53319.31</v>
      </c>
    </row>
    <row r="1514" customFormat="false" ht="11.25" hidden="false" customHeight="true" outlineLevel="0" collapsed="false">
      <c r="A1514" s="0" t="n">
        <v>118</v>
      </c>
      <c r="B1514" s="0" t="s">
        <v>126</v>
      </c>
      <c r="C1514" s="0" t="n">
        <v>430</v>
      </c>
      <c r="D1514" s="0" t="s">
        <v>2153</v>
      </c>
      <c r="E1514" s="371" t="n">
        <v>50271.44</v>
      </c>
      <c r="F1514" s="372" t="str">
        <f aca="false">TEXT(A1514,"000")&amp;" "&amp;TEXT(C1514,"0000")</f>
        <v>118 0430</v>
      </c>
      <c r="G1514" s="373" t="n">
        <f aca="false">E1514</f>
        <v>50271.44</v>
      </c>
    </row>
    <row r="1515" customFormat="false" ht="11.25" hidden="false" customHeight="true" outlineLevel="0" collapsed="false">
      <c r="A1515" s="0" t="n">
        <v>118</v>
      </c>
      <c r="B1515" s="0" t="s">
        <v>126</v>
      </c>
      <c r="C1515" s="0" t="n">
        <v>460</v>
      </c>
      <c r="D1515" s="0" t="s">
        <v>2154</v>
      </c>
      <c r="E1515" s="371" t="n">
        <v>52165.89</v>
      </c>
      <c r="F1515" s="372" t="str">
        <f aca="false">TEXT(A1515,"000")&amp;" "&amp;TEXT(C1515,"0000")</f>
        <v>118 0460</v>
      </c>
      <c r="G1515" s="373" t="n">
        <f aca="false">E1515</f>
        <v>52165.89</v>
      </c>
    </row>
    <row r="1516" customFormat="false" ht="11.25" hidden="false" customHeight="true" outlineLevel="0" collapsed="false">
      <c r="A1516" s="0" t="n">
        <v>118</v>
      </c>
      <c r="B1516" s="0" t="s">
        <v>126</v>
      </c>
      <c r="C1516" s="0" t="n">
        <v>471</v>
      </c>
      <c r="D1516" s="0" t="s">
        <v>2155</v>
      </c>
      <c r="E1516" s="371" t="n">
        <v>49261.73</v>
      </c>
      <c r="F1516" s="372" t="str">
        <f aca="false">TEXT(A1516,"000")&amp;" "&amp;TEXT(C1516,"0000")</f>
        <v>118 0471</v>
      </c>
      <c r="G1516" s="373" t="n">
        <f aca="false">E1516</f>
        <v>49261.73</v>
      </c>
    </row>
    <row r="1517" customFormat="false" ht="11.25" hidden="false" customHeight="true" outlineLevel="0" collapsed="false">
      <c r="A1517" s="0" t="n">
        <v>118</v>
      </c>
      <c r="B1517" s="0" t="s">
        <v>126</v>
      </c>
      <c r="C1517" s="0" t="n">
        <v>480</v>
      </c>
      <c r="D1517" s="0" t="s">
        <v>2156</v>
      </c>
      <c r="E1517" s="371" t="n">
        <v>49542.88</v>
      </c>
      <c r="F1517" s="372" t="str">
        <f aca="false">TEXT(A1517,"000")&amp;" "&amp;TEXT(C1517,"0000")</f>
        <v>118 0480</v>
      </c>
      <c r="G1517" s="373" t="n">
        <f aca="false">E1517</f>
        <v>49542.88</v>
      </c>
    </row>
    <row r="1518" customFormat="false" ht="11.25" hidden="false" customHeight="true" outlineLevel="0" collapsed="false">
      <c r="A1518" s="0" t="n">
        <v>118</v>
      </c>
      <c r="B1518" s="0" t="s">
        <v>126</v>
      </c>
      <c r="C1518" s="0" t="n">
        <v>490</v>
      </c>
      <c r="D1518" s="0" t="s">
        <v>1747</v>
      </c>
      <c r="E1518" s="371" t="n">
        <v>50143.55</v>
      </c>
      <c r="F1518" s="372" t="str">
        <f aca="false">TEXT(A1518,"000")&amp;" "&amp;TEXT(C1518,"0000")</f>
        <v>118 0490</v>
      </c>
      <c r="G1518" s="373" t="n">
        <f aca="false">E1518</f>
        <v>50143.55</v>
      </c>
    </row>
    <row r="1519" customFormat="false" ht="11.25" hidden="false" customHeight="true" outlineLevel="0" collapsed="false">
      <c r="A1519" s="0" t="n">
        <v>118</v>
      </c>
      <c r="B1519" s="0" t="s">
        <v>126</v>
      </c>
      <c r="C1519" s="0" t="n">
        <v>500</v>
      </c>
      <c r="D1519" s="0" t="s">
        <v>2157</v>
      </c>
      <c r="E1519" s="371" t="n">
        <v>53488.69</v>
      </c>
      <c r="F1519" s="372" t="str">
        <f aca="false">TEXT(A1519,"000")&amp;" "&amp;TEXT(C1519,"0000")</f>
        <v>118 0500</v>
      </c>
      <c r="G1519" s="373" t="n">
        <f aca="false">E1519</f>
        <v>53488.69</v>
      </c>
    </row>
    <row r="1520" customFormat="false" ht="11.25" hidden="false" customHeight="true" outlineLevel="0" collapsed="false">
      <c r="A1520" s="0" t="n">
        <v>118</v>
      </c>
      <c r="B1520" s="0" t="s">
        <v>126</v>
      </c>
      <c r="C1520" s="0" t="n">
        <v>510</v>
      </c>
      <c r="D1520" s="0" t="s">
        <v>2158</v>
      </c>
      <c r="E1520" s="371" t="n">
        <v>60669.91</v>
      </c>
      <c r="F1520" s="372" t="str">
        <f aca="false">TEXT(A1520,"000")&amp;" "&amp;TEXT(C1520,"0000")</f>
        <v>118 0510</v>
      </c>
      <c r="G1520" s="373" t="n">
        <f aca="false">E1520</f>
        <v>60669.91</v>
      </c>
    </row>
    <row r="1521" customFormat="false" ht="11.25" hidden="false" customHeight="true" outlineLevel="0" collapsed="false">
      <c r="A1521" s="0" t="n">
        <v>118</v>
      </c>
      <c r="B1521" s="0" t="s">
        <v>126</v>
      </c>
      <c r="C1521" s="0" t="n">
        <v>520</v>
      </c>
      <c r="D1521" s="0" t="s">
        <v>2159</v>
      </c>
      <c r="E1521" s="371" t="n">
        <v>48856.13</v>
      </c>
      <c r="F1521" s="372" t="str">
        <f aca="false">TEXT(A1521,"000")&amp;" "&amp;TEXT(C1521,"0000")</f>
        <v>118 0520</v>
      </c>
      <c r="G1521" s="373" t="n">
        <f aca="false">E1521</f>
        <v>48856.13</v>
      </c>
    </row>
    <row r="1522" customFormat="false" ht="11.25" hidden="false" customHeight="true" outlineLevel="0" collapsed="false">
      <c r="A1522" s="0" t="n">
        <v>118</v>
      </c>
      <c r="B1522" s="0" t="s">
        <v>126</v>
      </c>
      <c r="C1522" s="0" t="n">
        <v>530</v>
      </c>
      <c r="D1522" s="0" t="s">
        <v>2160</v>
      </c>
      <c r="E1522" s="371" t="n">
        <v>51106.08</v>
      </c>
      <c r="F1522" s="372" t="str">
        <f aca="false">TEXT(A1522,"000")&amp;" "&amp;TEXT(C1522,"0000")</f>
        <v>118 0530</v>
      </c>
      <c r="G1522" s="373" t="n">
        <f aca="false">E1522</f>
        <v>51106.08</v>
      </c>
    </row>
    <row r="1523" customFormat="false" ht="11.25" hidden="false" customHeight="true" outlineLevel="0" collapsed="false">
      <c r="A1523" s="0" t="n">
        <v>118</v>
      </c>
      <c r="B1523" s="0" t="s">
        <v>126</v>
      </c>
      <c r="C1523" s="0" t="n">
        <v>550</v>
      </c>
      <c r="D1523" s="0" t="s">
        <v>2161</v>
      </c>
      <c r="E1523" s="371" t="n">
        <v>49690.79</v>
      </c>
      <c r="F1523" s="372" t="str">
        <f aca="false">TEXT(A1523,"000")&amp;" "&amp;TEXT(C1523,"0000")</f>
        <v>118 0550</v>
      </c>
      <c r="G1523" s="373" t="n">
        <f aca="false">E1523</f>
        <v>49690.79</v>
      </c>
    </row>
    <row r="1524" customFormat="false" ht="11.25" hidden="false" customHeight="true" outlineLevel="0" collapsed="false">
      <c r="A1524" s="0" t="n">
        <v>118</v>
      </c>
      <c r="B1524" s="0" t="s">
        <v>126</v>
      </c>
      <c r="C1524" s="0" t="n">
        <v>560</v>
      </c>
      <c r="D1524" s="0" t="s">
        <v>2162</v>
      </c>
      <c r="E1524" s="371" t="n">
        <v>52463.08</v>
      </c>
      <c r="F1524" s="372" t="str">
        <f aca="false">TEXT(A1524,"000")&amp;" "&amp;TEXT(C1524,"0000")</f>
        <v>118 0560</v>
      </c>
      <c r="G1524" s="373" t="n">
        <f aca="false">E1524</f>
        <v>52463.08</v>
      </c>
    </row>
    <row r="1525" customFormat="false" ht="11.25" hidden="false" customHeight="true" outlineLevel="0" collapsed="false">
      <c r="A1525" s="0" t="n">
        <v>118</v>
      </c>
      <c r="B1525" s="0" t="s">
        <v>126</v>
      </c>
      <c r="C1525" s="0" t="n">
        <v>570</v>
      </c>
      <c r="D1525" s="0" t="s">
        <v>2163</v>
      </c>
      <c r="E1525" s="371" t="n">
        <v>48652.95</v>
      </c>
      <c r="F1525" s="372" t="str">
        <f aca="false">TEXT(A1525,"000")&amp;" "&amp;TEXT(C1525,"0000")</f>
        <v>118 0570</v>
      </c>
      <c r="G1525" s="373" t="n">
        <f aca="false">E1525</f>
        <v>48652.95</v>
      </c>
    </row>
    <row r="1526" customFormat="false" ht="11.25" hidden="false" customHeight="true" outlineLevel="0" collapsed="false">
      <c r="A1526" s="0" t="n">
        <v>118</v>
      </c>
      <c r="B1526" s="0" t="s">
        <v>126</v>
      </c>
      <c r="C1526" s="0" t="n">
        <v>580</v>
      </c>
      <c r="D1526" s="0" t="s">
        <v>2164</v>
      </c>
      <c r="E1526" s="371" t="n">
        <v>50678.94</v>
      </c>
      <c r="F1526" s="372" t="str">
        <f aca="false">TEXT(A1526,"000")&amp;" "&amp;TEXT(C1526,"0000")</f>
        <v>118 0580</v>
      </c>
      <c r="G1526" s="373" t="n">
        <f aca="false">E1526</f>
        <v>50678.94</v>
      </c>
    </row>
    <row r="1527" customFormat="false" ht="11.25" hidden="false" customHeight="true" outlineLevel="0" collapsed="false">
      <c r="A1527" s="0" t="n">
        <v>118</v>
      </c>
      <c r="B1527" s="0" t="s">
        <v>126</v>
      </c>
      <c r="C1527" s="0" t="n">
        <v>610</v>
      </c>
      <c r="D1527" s="0" t="s">
        <v>2165</v>
      </c>
      <c r="E1527" s="371" t="n">
        <v>51274.33</v>
      </c>
      <c r="F1527" s="372" t="str">
        <f aca="false">TEXT(A1527,"000")&amp;" "&amp;TEXT(C1527,"0000")</f>
        <v>118 0610</v>
      </c>
      <c r="G1527" s="373" t="n">
        <f aca="false">E1527</f>
        <v>51274.33</v>
      </c>
    </row>
    <row r="1528" customFormat="false" ht="11.25" hidden="false" customHeight="true" outlineLevel="0" collapsed="false">
      <c r="A1528" s="0" t="n">
        <v>118</v>
      </c>
      <c r="B1528" s="0" t="s">
        <v>126</v>
      </c>
      <c r="C1528" s="0" t="n">
        <v>620</v>
      </c>
      <c r="D1528" s="0" t="s">
        <v>2166</v>
      </c>
      <c r="E1528" s="371" t="n">
        <v>54885.11</v>
      </c>
      <c r="F1528" s="372" t="str">
        <f aca="false">TEXT(A1528,"000")&amp;" "&amp;TEXT(C1528,"0000")</f>
        <v>118 0620</v>
      </c>
      <c r="G1528" s="373" t="n">
        <f aca="false">E1528</f>
        <v>54885.11</v>
      </c>
    </row>
    <row r="1529" customFormat="false" ht="11.25" hidden="false" customHeight="true" outlineLevel="0" collapsed="false">
      <c r="A1529" s="0" t="n">
        <v>118</v>
      </c>
      <c r="B1529" s="0" t="s">
        <v>126</v>
      </c>
      <c r="C1529" s="0" t="n">
        <v>630</v>
      </c>
      <c r="D1529" s="0" t="s">
        <v>2167</v>
      </c>
      <c r="E1529" s="371" t="n">
        <v>50179.2</v>
      </c>
      <c r="F1529" s="372" t="str">
        <f aca="false">TEXT(A1529,"000")&amp;" "&amp;TEXT(C1529,"0000")</f>
        <v>118 0630</v>
      </c>
      <c r="G1529" s="373" t="n">
        <f aca="false">E1529</f>
        <v>50179.2</v>
      </c>
    </row>
    <row r="1530" customFormat="false" ht="11.25" hidden="false" customHeight="true" outlineLevel="0" collapsed="false">
      <c r="A1530" s="0" t="n">
        <v>118</v>
      </c>
      <c r="B1530" s="0" t="s">
        <v>126</v>
      </c>
      <c r="C1530" s="0" t="n">
        <v>650</v>
      </c>
      <c r="D1530" s="0" t="s">
        <v>2168</v>
      </c>
      <c r="E1530" s="371" t="n">
        <v>50504.62</v>
      </c>
      <c r="F1530" s="372" t="str">
        <f aca="false">TEXT(A1530,"000")&amp;" "&amp;TEXT(C1530,"0000")</f>
        <v>118 0650</v>
      </c>
      <c r="G1530" s="373" t="n">
        <f aca="false">E1530</f>
        <v>50504.62</v>
      </c>
    </row>
    <row r="1531" customFormat="false" ht="11.25" hidden="false" customHeight="true" outlineLevel="0" collapsed="false">
      <c r="A1531" s="0" t="n">
        <v>118</v>
      </c>
      <c r="B1531" s="0" t="s">
        <v>126</v>
      </c>
      <c r="C1531" s="0" t="n">
        <v>670</v>
      </c>
      <c r="D1531" s="0" t="s">
        <v>2169</v>
      </c>
      <c r="E1531" s="371" t="n">
        <v>52082.36</v>
      </c>
      <c r="F1531" s="372" t="str">
        <f aca="false">TEXT(A1531,"000")&amp;" "&amp;TEXT(C1531,"0000")</f>
        <v>118 0670</v>
      </c>
      <c r="G1531" s="373" t="n">
        <f aca="false">E1531</f>
        <v>52082.36</v>
      </c>
    </row>
    <row r="1532" customFormat="false" ht="11.25" hidden="false" customHeight="true" outlineLevel="0" collapsed="false">
      <c r="A1532" s="0" t="n">
        <v>118</v>
      </c>
      <c r="B1532" s="0" t="s">
        <v>126</v>
      </c>
      <c r="C1532" s="0" t="n">
        <v>682</v>
      </c>
      <c r="D1532" s="0" t="s">
        <v>2170</v>
      </c>
      <c r="E1532" s="371" t="n">
        <v>50542.26</v>
      </c>
      <c r="F1532" s="372" t="str">
        <f aca="false">TEXT(A1532,"000")&amp;" "&amp;TEXT(C1532,"0000")</f>
        <v>118 0682</v>
      </c>
      <c r="G1532" s="373" t="n">
        <f aca="false">E1532</f>
        <v>50542.26</v>
      </c>
    </row>
    <row r="1533" customFormat="false" ht="11.25" hidden="false" customHeight="true" outlineLevel="0" collapsed="false">
      <c r="A1533" s="0" t="n">
        <v>118</v>
      </c>
      <c r="B1533" s="0" t="s">
        <v>126</v>
      </c>
      <c r="C1533" s="0" t="n">
        <v>710</v>
      </c>
      <c r="D1533" s="0" t="s">
        <v>2171</v>
      </c>
      <c r="E1533" s="371" t="n">
        <v>51598.17</v>
      </c>
      <c r="F1533" s="372" t="str">
        <f aca="false">TEXT(A1533,"000")&amp;" "&amp;TEXT(C1533,"0000")</f>
        <v>118 0710</v>
      </c>
      <c r="G1533" s="373" t="n">
        <f aca="false">E1533</f>
        <v>51598.17</v>
      </c>
    </row>
    <row r="1534" customFormat="false" ht="11.25" hidden="false" customHeight="true" outlineLevel="0" collapsed="false">
      <c r="A1534" s="0" t="n">
        <v>118</v>
      </c>
      <c r="B1534" s="0" t="s">
        <v>126</v>
      </c>
      <c r="C1534" s="0" t="n">
        <v>740</v>
      </c>
      <c r="D1534" s="0" t="s">
        <v>2172</v>
      </c>
      <c r="E1534" s="371" t="n">
        <v>51369.72</v>
      </c>
      <c r="F1534" s="372" t="str">
        <f aca="false">TEXT(A1534,"000")&amp;" "&amp;TEXT(C1534,"0000")</f>
        <v>118 0740</v>
      </c>
      <c r="G1534" s="373" t="n">
        <f aca="false">E1534</f>
        <v>51369.72</v>
      </c>
    </row>
    <row r="1535" customFormat="false" ht="11.25" hidden="false" customHeight="true" outlineLevel="0" collapsed="false">
      <c r="A1535" s="0" t="n">
        <v>118</v>
      </c>
      <c r="B1535" s="0" t="s">
        <v>126</v>
      </c>
      <c r="C1535" s="0" t="n">
        <v>750</v>
      </c>
      <c r="D1535" s="0" t="s">
        <v>2173</v>
      </c>
      <c r="E1535" s="371" t="n">
        <v>51611.59</v>
      </c>
      <c r="F1535" s="372" t="str">
        <f aca="false">TEXT(A1535,"000")&amp;" "&amp;TEXT(C1535,"0000")</f>
        <v>118 0750</v>
      </c>
      <c r="G1535" s="373" t="n">
        <f aca="false">E1535</f>
        <v>51611.59</v>
      </c>
    </row>
    <row r="1536" customFormat="false" ht="11.25" hidden="false" customHeight="true" outlineLevel="0" collapsed="false">
      <c r="A1536" s="0" t="n">
        <v>118</v>
      </c>
      <c r="B1536" s="0" t="s">
        <v>126</v>
      </c>
      <c r="C1536" s="0" t="n">
        <v>760</v>
      </c>
      <c r="D1536" s="0" t="s">
        <v>2174</v>
      </c>
      <c r="E1536" s="371" t="n">
        <v>48783</v>
      </c>
      <c r="F1536" s="372" t="str">
        <f aca="false">TEXT(A1536,"000")&amp;" "&amp;TEXT(C1536,"0000")</f>
        <v>118 0760</v>
      </c>
      <c r="G1536" s="373" t="n">
        <f aca="false">E1536</f>
        <v>48783</v>
      </c>
    </row>
    <row r="1537" customFormat="false" ht="11.25" hidden="false" customHeight="true" outlineLevel="0" collapsed="false">
      <c r="A1537" s="0" t="n">
        <v>118</v>
      </c>
      <c r="B1537" s="0" t="s">
        <v>126</v>
      </c>
      <c r="C1537" s="0" t="n">
        <v>770</v>
      </c>
      <c r="D1537" s="0" t="s">
        <v>2175</v>
      </c>
      <c r="E1537" s="371" t="n">
        <v>49221.78</v>
      </c>
      <c r="F1537" s="372" t="str">
        <f aca="false">TEXT(A1537,"000")&amp;" "&amp;TEXT(C1537,"0000")</f>
        <v>118 0770</v>
      </c>
      <c r="G1537" s="373" t="n">
        <f aca="false">E1537</f>
        <v>49221.78</v>
      </c>
    </row>
    <row r="1538" customFormat="false" ht="11.25" hidden="false" customHeight="true" outlineLevel="0" collapsed="false">
      <c r="A1538" s="0" t="n">
        <v>118</v>
      </c>
      <c r="B1538" s="0" t="s">
        <v>126</v>
      </c>
      <c r="C1538" s="0" t="n">
        <v>780</v>
      </c>
      <c r="D1538" s="0" t="s">
        <v>2176</v>
      </c>
      <c r="E1538" s="371" t="n">
        <v>50024.73</v>
      </c>
      <c r="F1538" s="372" t="str">
        <f aca="false">TEXT(A1538,"000")&amp;" "&amp;TEXT(C1538,"0000")</f>
        <v>118 0780</v>
      </c>
      <c r="G1538" s="373" t="n">
        <f aca="false">E1538</f>
        <v>50024.73</v>
      </c>
    </row>
    <row r="1539" customFormat="false" ht="11.25" hidden="false" customHeight="true" outlineLevel="0" collapsed="false">
      <c r="A1539" s="0" t="n">
        <v>118</v>
      </c>
      <c r="B1539" s="0" t="s">
        <v>126</v>
      </c>
      <c r="C1539" s="0" t="n">
        <v>790</v>
      </c>
      <c r="D1539" s="0" t="s">
        <v>2177</v>
      </c>
      <c r="E1539" s="371" t="n">
        <v>48834.98</v>
      </c>
      <c r="F1539" s="372" t="str">
        <f aca="false">TEXT(A1539,"000")&amp;" "&amp;TEXT(C1539,"0000")</f>
        <v>118 0790</v>
      </c>
      <c r="G1539" s="373" t="n">
        <f aca="false">E1539</f>
        <v>48834.98</v>
      </c>
    </row>
    <row r="1540" customFormat="false" ht="11.25" hidden="false" customHeight="true" outlineLevel="0" collapsed="false">
      <c r="A1540" s="0" t="n">
        <v>118</v>
      </c>
      <c r="B1540" s="0" t="s">
        <v>126</v>
      </c>
      <c r="C1540" s="0" t="n">
        <v>800</v>
      </c>
      <c r="D1540" s="0" t="s">
        <v>2178</v>
      </c>
      <c r="E1540" s="371" t="n">
        <v>54366.78</v>
      </c>
      <c r="F1540" s="372" t="str">
        <f aca="false">TEXT(A1540,"000")&amp;" "&amp;TEXT(C1540,"0000")</f>
        <v>118 0800</v>
      </c>
      <c r="G1540" s="373" t="n">
        <f aca="false">E1540</f>
        <v>54366.78</v>
      </c>
    </row>
    <row r="1541" customFormat="false" ht="11.25" hidden="false" customHeight="true" outlineLevel="0" collapsed="false">
      <c r="A1541" s="0" t="n">
        <v>118</v>
      </c>
      <c r="B1541" s="0" t="s">
        <v>126</v>
      </c>
      <c r="C1541" s="0" t="n">
        <v>820</v>
      </c>
      <c r="D1541" s="0" t="s">
        <v>2179</v>
      </c>
      <c r="E1541" s="371" t="n">
        <v>50182.27</v>
      </c>
      <c r="F1541" s="372" t="str">
        <f aca="false">TEXT(A1541,"000")&amp;" "&amp;TEXT(C1541,"0000")</f>
        <v>118 0820</v>
      </c>
      <c r="G1541" s="373" t="n">
        <f aca="false">E1541</f>
        <v>50182.27</v>
      </c>
    </row>
    <row r="1542" customFormat="false" ht="11.25" hidden="false" customHeight="true" outlineLevel="0" collapsed="false">
      <c r="A1542" s="0" t="n">
        <v>118</v>
      </c>
      <c r="B1542" s="0" t="s">
        <v>126</v>
      </c>
      <c r="C1542" s="0" t="n">
        <v>840</v>
      </c>
      <c r="D1542" s="0" t="s">
        <v>2180</v>
      </c>
      <c r="E1542" s="371" t="n">
        <v>51999.54</v>
      </c>
      <c r="F1542" s="372" t="str">
        <f aca="false">TEXT(A1542,"000")&amp;" "&amp;TEXT(C1542,"0000")</f>
        <v>118 0840</v>
      </c>
      <c r="G1542" s="373" t="n">
        <f aca="false">E1542</f>
        <v>51999.54</v>
      </c>
    </row>
    <row r="1543" customFormat="false" ht="11.25" hidden="false" customHeight="true" outlineLevel="0" collapsed="false">
      <c r="A1543" s="0" t="n">
        <v>118</v>
      </c>
      <c r="B1543" s="0" t="s">
        <v>126</v>
      </c>
      <c r="C1543" s="0" t="n">
        <v>850</v>
      </c>
      <c r="D1543" s="0" t="s">
        <v>2181</v>
      </c>
      <c r="E1543" s="371" t="n">
        <v>48797.93</v>
      </c>
      <c r="F1543" s="372" t="str">
        <f aca="false">TEXT(A1543,"000")&amp;" "&amp;TEXT(C1543,"0000")</f>
        <v>118 0850</v>
      </c>
      <c r="G1543" s="373" t="n">
        <f aca="false">E1543</f>
        <v>48797.93</v>
      </c>
    </row>
    <row r="1544" customFormat="false" ht="11.25" hidden="false" customHeight="true" outlineLevel="0" collapsed="false">
      <c r="A1544" s="0" t="n">
        <v>118</v>
      </c>
      <c r="B1544" s="0" t="s">
        <v>126</v>
      </c>
      <c r="C1544" s="0" t="n">
        <v>860</v>
      </c>
      <c r="D1544" s="0" t="s">
        <v>2182</v>
      </c>
      <c r="E1544" s="371" t="n">
        <v>54805</v>
      </c>
      <c r="F1544" s="372" t="str">
        <f aca="false">TEXT(A1544,"000")&amp;" "&amp;TEXT(C1544,"0000")</f>
        <v>118 0860</v>
      </c>
      <c r="G1544" s="373" t="n">
        <f aca="false">E1544</f>
        <v>54805</v>
      </c>
    </row>
    <row r="1545" customFormat="false" ht="11.25" hidden="false" customHeight="true" outlineLevel="0" collapsed="false">
      <c r="A1545" s="0" t="n">
        <v>118</v>
      </c>
      <c r="B1545" s="0" t="s">
        <v>126</v>
      </c>
      <c r="C1545" s="0" t="n">
        <v>880</v>
      </c>
      <c r="D1545" s="0" t="s">
        <v>2183</v>
      </c>
      <c r="E1545" s="371" t="n">
        <v>50871.3</v>
      </c>
      <c r="F1545" s="372" t="str">
        <f aca="false">TEXT(A1545,"000")&amp;" "&amp;TEXT(C1545,"0000")</f>
        <v>118 0880</v>
      </c>
      <c r="G1545" s="373" t="n">
        <f aca="false">E1545</f>
        <v>50871.3</v>
      </c>
    </row>
    <row r="1546" customFormat="false" ht="11.25" hidden="false" customHeight="true" outlineLevel="0" collapsed="false">
      <c r="A1546" s="0" t="n">
        <v>118</v>
      </c>
      <c r="B1546" s="0" t="s">
        <v>126</v>
      </c>
      <c r="C1546" s="0" t="n">
        <v>90</v>
      </c>
      <c r="D1546" s="0" t="s">
        <v>2184</v>
      </c>
      <c r="E1546" s="371" t="n">
        <v>51784.73</v>
      </c>
      <c r="F1546" s="372" t="str">
        <f aca="false">TEXT(A1546,"000")&amp;" "&amp;TEXT(C1546,"0000")</f>
        <v>118 0090</v>
      </c>
      <c r="G1546" s="373" t="n">
        <f aca="false">E1546</f>
        <v>51784.73</v>
      </c>
    </row>
    <row r="1547" customFormat="false" ht="11.25" hidden="false" customHeight="true" outlineLevel="0" collapsed="false">
      <c r="A1547" s="0" t="n">
        <v>119</v>
      </c>
      <c r="B1547" s="0" t="s">
        <v>265</v>
      </c>
      <c r="C1547" s="0" t="n">
        <v>20</v>
      </c>
      <c r="D1547" s="0" t="s">
        <v>2185</v>
      </c>
      <c r="E1547" s="371" t="n">
        <v>42584.13</v>
      </c>
      <c r="F1547" s="372" t="str">
        <f aca="false">TEXT(A1547,"000")&amp;" "&amp;TEXT(C1547,"0000")</f>
        <v>119 0020</v>
      </c>
      <c r="G1547" s="373" t="n">
        <f aca="false">E1547</f>
        <v>42584.13</v>
      </c>
    </row>
    <row r="1548" customFormat="false" ht="11.25" hidden="false" customHeight="true" outlineLevel="0" collapsed="false">
      <c r="A1548" s="0" t="n">
        <v>119</v>
      </c>
      <c r="B1548" s="0" t="s">
        <v>265</v>
      </c>
      <c r="C1548" s="0" t="n">
        <v>40</v>
      </c>
      <c r="D1548" s="0" t="s">
        <v>2186</v>
      </c>
      <c r="E1548" s="371" t="n">
        <v>41253.73</v>
      </c>
      <c r="F1548" s="372" t="str">
        <f aca="false">TEXT(A1548,"000")&amp;" "&amp;TEXT(C1548,"0000")</f>
        <v>119 0040</v>
      </c>
      <c r="G1548" s="373" t="n">
        <f aca="false">E1548</f>
        <v>41253.73</v>
      </c>
    </row>
    <row r="1549" customFormat="false" ht="11.25" hidden="false" customHeight="true" outlineLevel="0" collapsed="false">
      <c r="A1549" s="0" t="n">
        <v>120</v>
      </c>
      <c r="B1549" s="0" t="s">
        <v>266</v>
      </c>
      <c r="C1549" s="0" t="n">
        <v>110</v>
      </c>
      <c r="D1549" s="0" t="s">
        <v>2187</v>
      </c>
      <c r="E1549" s="371" t="n">
        <v>53806</v>
      </c>
      <c r="F1549" s="372" t="str">
        <f aca="false">TEXT(A1549,"000")&amp;" "&amp;TEXT(C1549,"0000")</f>
        <v>120 0110</v>
      </c>
      <c r="G1549" s="373" t="n">
        <f aca="false">E1549</f>
        <v>53806</v>
      </c>
    </row>
    <row r="1550" customFormat="false" ht="11.25" hidden="false" customHeight="true" outlineLevel="0" collapsed="false">
      <c r="A1550" s="0" t="n">
        <v>120</v>
      </c>
      <c r="B1550" s="0" t="s">
        <v>266</v>
      </c>
      <c r="C1550" s="0" t="n">
        <v>121</v>
      </c>
      <c r="D1550" s="0" t="s">
        <v>2188</v>
      </c>
      <c r="E1550" s="371" t="n">
        <v>54897</v>
      </c>
      <c r="F1550" s="372" t="str">
        <f aca="false">TEXT(A1550,"000")&amp;" "&amp;TEXT(C1550,"0000")</f>
        <v>120 0121</v>
      </c>
      <c r="G1550" s="373" t="n">
        <f aca="false">E1550</f>
        <v>54897</v>
      </c>
    </row>
    <row r="1551" customFormat="false" ht="11.25" hidden="false" customHeight="true" outlineLevel="0" collapsed="false">
      <c r="A1551" s="0" t="n">
        <v>120</v>
      </c>
      <c r="B1551" s="0" t="s">
        <v>266</v>
      </c>
      <c r="C1551" s="0" t="n">
        <v>130</v>
      </c>
      <c r="D1551" s="0" t="s">
        <v>2189</v>
      </c>
      <c r="E1551" s="371" t="n">
        <v>47218</v>
      </c>
      <c r="F1551" s="372" t="str">
        <f aca="false">TEXT(A1551,"000")&amp;" "&amp;TEXT(C1551,"0000")</f>
        <v>120 0130</v>
      </c>
      <c r="G1551" s="373" t="n">
        <f aca="false">E1551</f>
        <v>47218</v>
      </c>
    </row>
    <row r="1552" customFormat="false" ht="11.25" hidden="false" customHeight="true" outlineLevel="0" collapsed="false">
      <c r="A1552" s="0" t="n">
        <v>120</v>
      </c>
      <c r="B1552" s="0" t="s">
        <v>266</v>
      </c>
      <c r="C1552" s="0" t="n">
        <v>160</v>
      </c>
      <c r="D1552" s="0" t="s">
        <v>2190</v>
      </c>
      <c r="E1552" s="371" t="n">
        <v>47548</v>
      </c>
      <c r="F1552" s="372" t="str">
        <f aca="false">TEXT(A1552,"000")&amp;" "&amp;TEXT(C1552,"0000")</f>
        <v>120 0160</v>
      </c>
      <c r="G1552" s="373" t="n">
        <f aca="false">E1552</f>
        <v>47548</v>
      </c>
    </row>
    <row r="1553" customFormat="false" ht="11.25" hidden="false" customHeight="true" outlineLevel="0" collapsed="false">
      <c r="A1553" s="0" t="n">
        <v>120</v>
      </c>
      <c r="B1553" s="0" t="s">
        <v>266</v>
      </c>
      <c r="C1553" s="0" t="n">
        <v>170</v>
      </c>
      <c r="D1553" s="0" t="s">
        <v>1829</v>
      </c>
      <c r="E1553" s="371" t="n">
        <v>49896</v>
      </c>
      <c r="F1553" s="372" t="str">
        <f aca="false">TEXT(A1553,"000")&amp;" "&amp;TEXT(C1553,"0000")</f>
        <v>120 0170</v>
      </c>
      <c r="G1553" s="373" t="n">
        <f aca="false">E1553</f>
        <v>49896</v>
      </c>
    </row>
    <row r="1554" customFormat="false" ht="11.25" hidden="false" customHeight="true" outlineLevel="0" collapsed="false">
      <c r="A1554" s="0" t="n">
        <v>120</v>
      </c>
      <c r="B1554" s="0" t="s">
        <v>266</v>
      </c>
      <c r="C1554" s="0" t="n">
        <v>180</v>
      </c>
      <c r="D1554" s="0" t="s">
        <v>2191</v>
      </c>
      <c r="E1554" s="371" t="n">
        <v>47941</v>
      </c>
      <c r="F1554" s="372" t="str">
        <f aca="false">TEXT(A1554,"000")&amp;" "&amp;TEXT(C1554,"0000")</f>
        <v>120 0180</v>
      </c>
      <c r="G1554" s="373" t="n">
        <f aca="false">E1554</f>
        <v>47941</v>
      </c>
    </row>
    <row r="1555" customFormat="false" ht="11.25" hidden="false" customHeight="true" outlineLevel="0" collapsed="false">
      <c r="A1555" s="0" t="n">
        <v>120</v>
      </c>
      <c r="B1555" s="0" t="s">
        <v>266</v>
      </c>
      <c r="C1555" s="0" t="n">
        <v>200</v>
      </c>
      <c r="D1555" s="0" t="s">
        <v>2192</v>
      </c>
      <c r="E1555" s="371" t="n">
        <v>50222</v>
      </c>
      <c r="F1555" s="372" t="str">
        <f aca="false">TEXT(A1555,"000")&amp;" "&amp;TEXT(C1555,"0000")</f>
        <v>120 0200</v>
      </c>
      <c r="G1555" s="373" t="n">
        <f aca="false">E1555</f>
        <v>50222</v>
      </c>
    </row>
    <row r="1556" customFormat="false" ht="11.25" hidden="false" customHeight="true" outlineLevel="0" collapsed="false">
      <c r="A1556" s="0" t="n">
        <v>121</v>
      </c>
      <c r="B1556" s="0" t="s">
        <v>267</v>
      </c>
      <c r="C1556" s="0" t="n">
        <v>1130</v>
      </c>
      <c r="D1556" s="0" t="s">
        <v>2193</v>
      </c>
      <c r="E1556" s="371" t="n">
        <v>48355.49</v>
      </c>
      <c r="F1556" s="372" t="str">
        <f aca="false">TEXT(A1556,"000")&amp;" "&amp;TEXT(C1556,"0000")</f>
        <v>121 1130</v>
      </c>
      <c r="G1556" s="373" t="n">
        <f aca="false">E1556</f>
        <v>48355.49</v>
      </c>
    </row>
    <row r="1557" customFormat="false" ht="11.25" hidden="false" customHeight="true" outlineLevel="0" collapsed="false">
      <c r="A1557" s="0" t="n">
        <v>121</v>
      </c>
      <c r="B1557" s="0" t="s">
        <v>267</v>
      </c>
      <c r="C1557" s="0" t="n">
        <v>1400</v>
      </c>
      <c r="D1557" s="0" t="s">
        <v>2194</v>
      </c>
      <c r="E1557" s="371" t="n">
        <v>53485.26</v>
      </c>
      <c r="F1557" s="372" t="str">
        <f aca="false">TEXT(A1557,"000")&amp;" "&amp;TEXT(C1557,"0000")</f>
        <v>121 1400</v>
      </c>
      <c r="G1557" s="373" t="n">
        <f aca="false">E1557</f>
        <v>53485.26</v>
      </c>
    </row>
    <row r="1558" customFormat="false" ht="11.25" hidden="false" customHeight="true" outlineLevel="0" collapsed="false">
      <c r="A1558" s="0" t="n">
        <v>121</v>
      </c>
      <c r="B1558" s="0" t="s">
        <v>267</v>
      </c>
      <c r="C1558" s="0" t="n">
        <v>160</v>
      </c>
      <c r="D1558" s="0" t="s">
        <v>2195</v>
      </c>
      <c r="E1558" s="371" t="n">
        <v>51299.75</v>
      </c>
      <c r="F1558" s="372" t="str">
        <f aca="false">TEXT(A1558,"000")&amp;" "&amp;TEXT(C1558,"0000")</f>
        <v>121 0160</v>
      </c>
      <c r="G1558" s="373" t="n">
        <f aca="false">E1558</f>
        <v>51299.75</v>
      </c>
    </row>
    <row r="1559" customFormat="false" ht="11.25" hidden="false" customHeight="true" outlineLevel="0" collapsed="false">
      <c r="A1559" s="0" t="n">
        <v>121</v>
      </c>
      <c r="B1559" s="0" t="s">
        <v>267</v>
      </c>
      <c r="C1559" s="0" t="n">
        <v>1630</v>
      </c>
      <c r="D1559" s="0" t="s">
        <v>2196</v>
      </c>
      <c r="E1559" s="371" t="n">
        <v>52551.63</v>
      </c>
      <c r="F1559" s="372" t="str">
        <f aca="false">TEXT(A1559,"000")&amp;" "&amp;TEXT(C1559,"0000")</f>
        <v>121 1630</v>
      </c>
      <c r="G1559" s="373" t="n">
        <f aca="false">E1559</f>
        <v>52551.63</v>
      </c>
    </row>
    <row r="1560" customFormat="false" ht="11.25" hidden="false" customHeight="true" outlineLevel="0" collapsed="false">
      <c r="A1560" s="0" t="n">
        <v>121</v>
      </c>
      <c r="B1560" s="0" t="s">
        <v>267</v>
      </c>
      <c r="C1560" s="0" t="n">
        <v>1650</v>
      </c>
      <c r="D1560" s="0" t="s">
        <v>2011</v>
      </c>
      <c r="E1560" s="371" t="n">
        <v>50623.34</v>
      </c>
      <c r="F1560" s="372" t="str">
        <f aca="false">TEXT(A1560,"000")&amp;" "&amp;TEXT(C1560,"0000")</f>
        <v>121 1650</v>
      </c>
      <c r="G1560" s="373" t="n">
        <f aca="false">E1560</f>
        <v>50623.34</v>
      </c>
    </row>
    <row r="1561" customFormat="false" ht="11.25" hidden="false" customHeight="true" outlineLevel="0" collapsed="false">
      <c r="A1561" s="0" t="n">
        <v>121</v>
      </c>
      <c r="B1561" s="0" t="s">
        <v>267</v>
      </c>
      <c r="C1561" s="0" t="n">
        <v>1660</v>
      </c>
      <c r="D1561" s="0" t="s">
        <v>2197</v>
      </c>
      <c r="E1561" s="371" t="n">
        <v>51217.49</v>
      </c>
      <c r="F1561" s="372" t="str">
        <f aca="false">TEXT(A1561,"000")&amp;" "&amp;TEXT(C1561,"0000")</f>
        <v>121 1660</v>
      </c>
      <c r="G1561" s="373" t="n">
        <f aca="false">E1561</f>
        <v>51217.49</v>
      </c>
    </row>
    <row r="1562" customFormat="false" ht="11.25" hidden="false" customHeight="true" outlineLevel="0" collapsed="false">
      <c r="A1562" s="0" t="n">
        <v>121</v>
      </c>
      <c r="B1562" s="0" t="s">
        <v>267</v>
      </c>
      <c r="C1562" s="0" t="n">
        <v>1766</v>
      </c>
      <c r="D1562" s="0" t="s">
        <v>2198</v>
      </c>
      <c r="E1562" s="371" t="n">
        <v>50439.6</v>
      </c>
      <c r="F1562" s="372" t="str">
        <f aca="false">TEXT(A1562,"000")&amp;" "&amp;TEXT(C1562,"0000")</f>
        <v>121 1766</v>
      </c>
      <c r="G1562" s="373" t="n">
        <f aca="false">E1562</f>
        <v>50439.6</v>
      </c>
    </row>
    <row r="1563" customFormat="false" ht="11.25" hidden="false" customHeight="true" outlineLevel="0" collapsed="false">
      <c r="A1563" s="0" t="n">
        <v>121</v>
      </c>
      <c r="B1563" s="0" t="s">
        <v>267</v>
      </c>
      <c r="C1563" s="0" t="n">
        <v>1767</v>
      </c>
      <c r="D1563" s="0" t="s">
        <v>2199</v>
      </c>
      <c r="E1563" s="371" t="n">
        <v>51478.45</v>
      </c>
      <c r="F1563" s="372" t="str">
        <f aca="false">TEXT(A1563,"000")&amp;" "&amp;TEXT(C1563,"0000")</f>
        <v>121 1767</v>
      </c>
      <c r="G1563" s="373" t="n">
        <f aca="false">E1563</f>
        <v>51478.45</v>
      </c>
    </row>
    <row r="1564" customFormat="false" ht="11.25" hidden="false" customHeight="true" outlineLevel="0" collapsed="false">
      <c r="A1564" s="0" t="n">
        <v>121</v>
      </c>
      <c r="B1564" s="0" t="s">
        <v>267</v>
      </c>
      <c r="C1564" s="0" t="n">
        <v>1768</v>
      </c>
      <c r="D1564" s="0" t="s">
        <v>2200</v>
      </c>
      <c r="E1564" s="371" t="n">
        <v>53218.85</v>
      </c>
      <c r="F1564" s="372" t="str">
        <f aca="false">TEXT(A1564,"000")&amp;" "&amp;TEXT(C1564,"0000")</f>
        <v>121 1768</v>
      </c>
      <c r="G1564" s="373" t="n">
        <f aca="false">E1564</f>
        <v>53218.85</v>
      </c>
    </row>
    <row r="1565" customFormat="false" ht="11.25" hidden="false" customHeight="true" outlineLevel="0" collapsed="false">
      <c r="A1565" s="0" t="n">
        <v>121</v>
      </c>
      <c r="B1565" s="0" t="s">
        <v>267</v>
      </c>
      <c r="C1565" s="0" t="n">
        <v>1769</v>
      </c>
      <c r="D1565" s="0" t="s">
        <v>1656</v>
      </c>
      <c r="E1565" s="371" t="n">
        <v>49831.15</v>
      </c>
      <c r="F1565" s="372" t="str">
        <f aca="false">TEXT(A1565,"000")&amp;" "&amp;TEXT(C1565,"0000")</f>
        <v>121 1769</v>
      </c>
      <c r="G1565" s="373" t="n">
        <f aca="false">E1565</f>
        <v>49831.15</v>
      </c>
    </row>
    <row r="1566" customFormat="false" ht="11.25" hidden="false" customHeight="true" outlineLevel="0" collapsed="false">
      <c r="A1566" s="0" t="n">
        <v>121</v>
      </c>
      <c r="B1566" s="0" t="s">
        <v>267</v>
      </c>
      <c r="C1566" s="0" t="n">
        <v>1770</v>
      </c>
      <c r="D1566" s="0" t="s">
        <v>2201</v>
      </c>
      <c r="E1566" s="371" t="n">
        <v>50553.35</v>
      </c>
      <c r="F1566" s="372" t="str">
        <f aca="false">TEXT(A1566,"000")&amp;" "&amp;TEXT(C1566,"0000")</f>
        <v>121 1770</v>
      </c>
      <c r="G1566" s="373" t="n">
        <f aca="false">E1566</f>
        <v>50553.35</v>
      </c>
    </row>
    <row r="1567" customFormat="false" ht="11.25" hidden="false" customHeight="true" outlineLevel="0" collapsed="false">
      <c r="A1567" s="0" t="n">
        <v>121</v>
      </c>
      <c r="B1567" s="0" t="s">
        <v>267</v>
      </c>
      <c r="C1567" s="0" t="n">
        <v>190</v>
      </c>
      <c r="D1567" s="0" t="s">
        <v>2202</v>
      </c>
      <c r="E1567" s="371" t="n">
        <v>50985.12</v>
      </c>
      <c r="F1567" s="372" t="str">
        <f aca="false">TEXT(A1567,"000")&amp;" "&amp;TEXT(C1567,"0000")</f>
        <v>121 0190</v>
      </c>
      <c r="G1567" s="373" t="n">
        <f aca="false">E1567</f>
        <v>50985.12</v>
      </c>
    </row>
    <row r="1568" customFormat="false" ht="11.25" hidden="false" customHeight="true" outlineLevel="0" collapsed="false">
      <c r="A1568" s="0" t="n">
        <v>121</v>
      </c>
      <c r="B1568" s="0" t="s">
        <v>267</v>
      </c>
      <c r="C1568" s="0" t="n">
        <v>210</v>
      </c>
      <c r="D1568" s="0" t="s">
        <v>2203</v>
      </c>
      <c r="E1568" s="371" t="n">
        <v>49002.73</v>
      </c>
      <c r="F1568" s="372" t="str">
        <f aca="false">TEXT(A1568,"000")&amp;" "&amp;TEXT(C1568,"0000")</f>
        <v>121 0210</v>
      </c>
      <c r="G1568" s="373" t="n">
        <f aca="false">E1568</f>
        <v>49002.73</v>
      </c>
    </row>
    <row r="1569" customFormat="false" ht="11.25" hidden="false" customHeight="true" outlineLevel="0" collapsed="false">
      <c r="A1569" s="0" t="n">
        <v>121</v>
      </c>
      <c r="B1569" s="0" t="s">
        <v>267</v>
      </c>
      <c r="C1569" s="0" t="n">
        <v>230</v>
      </c>
      <c r="D1569" s="0" t="s">
        <v>2059</v>
      </c>
      <c r="E1569" s="371" t="n">
        <v>50711.57</v>
      </c>
      <c r="F1569" s="372" t="str">
        <f aca="false">TEXT(A1569,"000")&amp;" "&amp;TEXT(C1569,"0000")</f>
        <v>121 0230</v>
      </c>
      <c r="G1569" s="373" t="n">
        <f aca="false">E1569</f>
        <v>50711.57</v>
      </c>
    </row>
    <row r="1570" customFormat="false" ht="11.25" hidden="false" customHeight="true" outlineLevel="0" collapsed="false">
      <c r="A1570" s="0" t="n">
        <v>121</v>
      </c>
      <c r="B1570" s="0" t="s">
        <v>267</v>
      </c>
      <c r="C1570" s="0" t="n">
        <v>240</v>
      </c>
      <c r="D1570" s="0" t="s">
        <v>2204</v>
      </c>
      <c r="E1570" s="371" t="n">
        <v>52342.48</v>
      </c>
      <c r="F1570" s="372" t="str">
        <f aca="false">TEXT(A1570,"000")&amp;" "&amp;TEXT(C1570,"0000")</f>
        <v>121 0240</v>
      </c>
      <c r="G1570" s="373" t="n">
        <f aca="false">E1570</f>
        <v>52342.48</v>
      </c>
    </row>
    <row r="1571" customFormat="false" ht="11.25" hidden="false" customHeight="true" outlineLevel="0" collapsed="false">
      <c r="A1571" s="0" t="n">
        <v>121</v>
      </c>
      <c r="B1571" s="0" t="s">
        <v>267</v>
      </c>
      <c r="C1571" s="0" t="n">
        <v>290</v>
      </c>
      <c r="D1571" s="0" t="s">
        <v>2205</v>
      </c>
      <c r="E1571" s="371" t="n">
        <v>50095.77</v>
      </c>
      <c r="F1571" s="372" t="str">
        <f aca="false">TEXT(A1571,"000")&amp;" "&amp;TEXT(C1571,"0000")</f>
        <v>121 0290</v>
      </c>
      <c r="G1571" s="373" t="n">
        <f aca="false">E1571</f>
        <v>50095.77</v>
      </c>
    </row>
    <row r="1572" customFormat="false" ht="11.25" hidden="false" customHeight="true" outlineLevel="0" collapsed="false">
      <c r="A1572" s="0" t="n">
        <v>121</v>
      </c>
      <c r="B1572" s="0" t="s">
        <v>267</v>
      </c>
      <c r="C1572" s="0" t="n">
        <v>310</v>
      </c>
      <c r="D1572" s="0" t="s">
        <v>2206</v>
      </c>
      <c r="E1572" s="371" t="n">
        <v>49210.49</v>
      </c>
      <c r="F1572" s="372" t="str">
        <f aca="false">TEXT(A1572,"000")&amp;" "&amp;TEXT(C1572,"0000")</f>
        <v>121 0310</v>
      </c>
      <c r="G1572" s="373" t="n">
        <f aca="false">E1572</f>
        <v>49210.49</v>
      </c>
    </row>
    <row r="1573" customFormat="false" ht="11.25" hidden="false" customHeight="true" outlineLevel="0" collapsed="false">
      <c r="A1573" s="0" t="n">
        <v>121</v>
      </c>
      <c r="B1573" s="0" t="s">
        <v>267</v>
      </c>
      <c r="C1573" s="0" t="n">
        <v>320</v>
      </c>
      <c r="D1573" s="0" t="s">
        <v>2207</v>
      </c>
      <c r="E1573" s="371" t="n">
        <v>50134.93</v>
      </c>
      <c r="F1573" s="372" t="str">
        <f aca="false">TEXT(A1573,"000")&amp;" "&amp;TEXT(C1573,"0000")</f>
        <v>121 0320</v>
      </c>
      <c r="G1573" s="373" t="n">
        <f aca="false">E1573</f>
        <v>50134.93</v>
      </c>
    </row>
    <row r="1574" customFormat="false" ht="11.25" hidden="false" customHeight="true" outlineLevel="0" collapsed="false">
      <c r="A1574" s="0" t="n">
        <v>121</v>
      </c>
      <c r="B1574" s="0" t="s">
        <v>267</v>
      </c>
      <c r="C1574" s="0" t="n">
        <v>321</v>
      </c>
      <c r="D1574" s="0" t="s">
        <v>2208</v>
      </c>
      <c r="E1574" s="371" t="n">
        <v>51231.64</v>
      </c>
      <c r="F1574" s="372" t="str">
        <f aca="false">TEXT(A1574,"000")&amp;" "&amp;TEXT(C1574,"0000")</f>
        <v>121 0321</v>
      </c>
      <c r="G1574" s="373" t="n">
        <f aca="false">E1574</f>
        <v>51231.64</v>
      </c>
    </row>
    <row r="1575" customFormat="false" ht="11.25" hidden="false" customHeight="true" outlineLevel="0" collapsed="false">
      <c r="A1575" s="0" t="n">
        <v>121</v>
      </c>
      <c r="B1575" s="0" t="s">
        <v>267</v>
      </c>
      <c r="C1575" s="0" t="n">
        <v>322</v>
      </c>
      <c r="D1575" s="0" t="s">
        <v>2209</v>
      </c>
      <c r="E1575" s="371" t="n">
        <v>50398.17</v>
      </c>
      <c r="F1575" s="372" t="str">
        <f aca="false">TEXT(A1575,"000")&amp;" "&amp;TEXT(C1575,"0000")</f>
        <v>121 0322</v>
      </c>
      <c r="G1575" s="373" t="n">
        <f aca="false">E1575</f>
        <v>50398.17</v>
      </c>
    </row>
    <row r="1576" customFormat="false" ht="11.25" hidden="false" customHeight="true" outlineLevel="0" collapsed="false">
      <c r="A1576" s="0" t="n">
        <v>121</v>
      </c>
      <c r="B1576" s="0" t="s">
        <v>267</v>
      </c>
      <c r="C1576" s="0" t="n">
        <v>500</v>
      </c>
      <c r="D1576" s="0" t="s">
        <v>2210</v>
      </c>
      <c r="E1576" s="371" t="n">
        <v>51349.45</v>
      </c>
      <c r="F1576" s="372" t="str">
        <f aca="false">TEXT(A1576,"000")&amp;" "&amp;TEXT(C1576,"0000")</f>
        <v>121 0500</v>
      </c>
      <c r="G1576" s="373" t="n">
        <f aca="false">E1576</f>
        <v>51349.45</v>
      </c>
    </row>
    <row r="1577" customFormat="false" ht="11.25" hidden="false" customHeight="true" outlineLevel="0" collapsed="false">
      <c r="A1577" s="0" t="n">
        <v>121</v>
      </c>
      <c r="B1577" s="0" t="s">
        <v>267</v>
      </c>
      <c r="C1577" s="0" t="n">
        <v>60</v>
      </c>
      <c r="D1577" s="0" t="s">
        <v>2211</v>
      </c>
      <c r="E1577" s="371" t="n">
        <v>50793.14</v>
      </c>
      <c r="F1577" s="372" t="str">
        <f aca="false">TEXT(A1577,"000")&amp;" "&amp;TEXT(C1577,"0000")</f>
        <v>121 0060</v>
      </c>
      <c r="G1577" s="373" t="n">
        <f aca="false">E1577</f>
        <v>50793.14</v>
      </c>
    </row>
    <row r="1578" customFormat="false" ht="11.25" hidden="false" customHeight="true" outlineLevel="0" collapsed="false">
      <c r="A1578" s="0" t="n">
        <v>121</v>
      </c>
      <c r="B1578" s="0" t="s">
        <v>267</v>
      </c>
      <c r="C1578" s="0" t="n">
        <v>650</v>
      </c>
      <c r="D1578" s="0" t="s">
        <v>2212</v>
      </c>
      <c r="E1578" s="371" t="n">
        <v>52923.36</v>
      </c>
      <c r="F1578" s="372" t="str">
        <f aca="false">TEXT(A1578,"000")&amp;" "&amp;TEXT(C1578,"0000")</f>
        <v>121 0650</v>
      </c>
      <c r="G1578" s="373" t="n">
        <f aca="false">E1578</f>
        <v>52923.36</v>
      </c>
    </row>
    <row r="1579" customFormat="false" ht="11.25" hidden="false" customHeight="true" outlineLevel="0" collapsed="false">
      <c r="A1579" s="0" t="n">
        <v>122</v>
      </c>
      <c r="B1579" s="0" t="s">
        <v>268</v>
      </c>
      <c r="C1579" s="0" t="n">
        <v>10</v>
      </c>
      <c r="D1579" s="0" t="s">
        <v>2213</v>
      </c>
      <c r="E1579" s="371" t="n">
        <v>53352</v>
      </c>
      <c r="F1579" s="372" t="str">
        <f aca="false">TEXT(A1579,"000")&amp;" "&amp;TEXT(C1579,"0000")</f>
        <v>122 0010</v>
      </c>
      <c r="G1579" s="373" t="n">
        <f aca="false">E1579</f>
        <v>53352</v>
      </c>
    </row>
    <row r="1580" customFormat="false" ht="11.25" hidden="false" customHeight="true" outlineLevel="0" collapsed="false">
      <c r="A1580" s="0" t="n">
        <v>122</v>
      </c>
      <c r="B1580" s="0" t="s">
        <v>268</v>
      </c>
      <c r="C1580" s="0" t="n">
        <v>20</v>
      </c>
      <c r="D1580" s="0" t="s">
        <v>2214</v>
      </c>
      <c r="E1580" s="371" t="n">
        <v>50494</v>
      </c>
      <c r="F1580" s="372" t="str">
        <f aca="false">TEXT(A1580,"000")&amp;" "&amp;TEXT(C1580,"0000")</f>
        <v>122 0020</v>
      </c>
      <c r="G1580" s="373" t="n">
        <f aca="false">E1580</f>
        <v>50494</v>
      </c>
    </row>
    <row r="1581" customFormat="false" ht="11.25" hidden="false" customHeight="true" outlineLevel="0" collapsed="false">
      <c r="A1581" s="0" t="n">
        <v>122</v>
      </c>
      <c r="B1581" s="0" t="s">
        <v>268</v>
      </c>
      <c r="C1581" s="0" t="n">
        <v>41</v>
      </c>
      <c r="D1581" s="0" t="s">
        <v>2215</v>
      </c>
      <c r="E1581" s="371" t="n">
        <v>48933</v>
      </c>
      <c r="F1581" s="372" t="str">
        <f aca="false">TEXT(A1581,"000")&amp;" "&amp;TEXT(C1581,"0000")</f>
        <v>122 0041</v>
      </c>
      <c r="G1581" s="373" t="n">
        <f aca="false">E1581</f>
        <v>48933</v>
      </c>
    </row>
    <row r="1582" customFormat="false" ht="11.25" hidden="false" customHeight="true" outlineLevel="0" collapsed="false">
      <c r="A1582" s="0" t="n">
        <v>122</v>
      </c>
      <c r="B1582" s="0" t="s">
        <v>268</v>
      </c>
      <c r="C1582" s="0" t="n">
        <v>42</v>
      </c>
      <c r="D1582" s="0" t="s">
        <v>2216</v>
      </c>
      <c r="E1582" s="371" t="n">
        <v>43527</v>
      </c>
      <c r="F1582" s="372" t="str">
        <f aca="false">TEXT(A1582,"000")&amp;" "&amp;TEXT(C1582,"0000")</f>
        <v>122 0042</v>
      </c>
      <c r="G1582" s="373" t="n">
        <f aca="false">E1582</f>
        <v>43527</v>
      </c>
    </row>
    <row r="1583" customFormat="false" ht="11.25" hidden="false" customHeight="true" outlineLevel="0" collapsed="false">
      <c r="A1583" s="0" t="n">
        <v>123</v>
      </c>
      <c r="B1583" s="0" t="s">
        <v>269</v>
      </c>
      <c r="C1583" s="0" t="n">
        <v>100</v>
      </c>
      <c r="D1583" s="0" t="s">
        <v>2217</v>
      </c>
      <c r="E1583" s="371" t="n">
        <v>51417.4</v>
      </c>
      <c r="F1583" s="372" t="str">
        <f aca="false">TEXT(A1583,"000")&amp;" "&amp;TEXT(C1583,"0000")</f>
        <v>123 0100</v>
      </c>
      <c r="G1583" s="373" t="n">
        <f aca="false">E1583</f>
        <v>51417.4</v>
      </c>
    </row>
    <row r="1584" customFormat="false" ht="11.25" hidden="false" customHeight="true" outlineLevel="0" collapsed="false">
      <c r="A1584" s="0" t="n">
        <v>123</v>
      </c>
      <c r="B1584" s="0" t="s">
        <v>269</v>
      </c>
      <c r="C1584" s="0" t="n">
        <v>1100</v>
      </c>
      <c r="D1584" s="0" t="s">
        <v>2218</v>
      </c>
      <c r="E1584" s="371" t="n">
        <v>49140.84</v>
      </c>
      <c r="F1584" s="372" t="str">
        <f aca="false">TEXT(A1584,"000")&amp;" "&amp;TEXT(C1584,"0000")</f>
        <v>123 1100</v>
      </c>
      <c r="G1584" s="373" t="n">
        <f aca="false">E1584</f>
        <v>49140.84</v>
      </c>
    </row>
    <row r="1585" customFormat="false" ht="11.25" hidden="false" customHeight="true" outlineLevel="0" collapsed="false">
      <c r="A1585" s="0" t="n">
        <v>123</v>
      </c>
      <c r="B1585" s="0" t="s">
        <v>269</v>
      </c>
      <c r="C1585" s="0" t="n">
        <v>130</v>
      </c>
      <c r="D1585" s="0" t="s">
        <v>2219</v>
      </c>
      <c r="E1585" s="371" t="n">
        <v>51573.66</v>
      </c>
      <c r="F1585" s="372" t="str">
        <f aca="false">TEXT(A1585,"000")&amp;" "&amp;TEXT(C1585,"0000")</f>
        <v>123 0130</v>
      </c>
      <c r="G1585" s="373" t="n">
        <f aca="false">E1585</f>
        <v>51573.66</v>
      </c>
    </row>
    <row r="1586" customFormat="false" ht="11.25" hidden="false" customHeight="true" outlineLevel="0" collapsed="false">
      <c r="A1586" s="0" t="n">
        <v>123</v>
      </c>
      <c r="B1586" s="0" t="s">
        <v>269</v>
      </c>
      <c r="C1586" s="0" t="n">
        <v>1400</v>
      </c>
      <c r="D1586" s="0" t="s">
        <v>2220</v>
      </c>
      <c r="E1586" s="371" t="n">
        <v>50239.67</v>
      </c>
      <c r="F1586" s="372" t="str">
        <f aca="false">TEXT(A1586,"000")&amp;" "&amp;TEXT(C1586,"0000")</f>
        <v>123 1400</v>
      </c>
      <c r="G1586" s="373" t="n">
        <f aca="false">E1586</f>
        <v>50239.67</v>
      </c>
    </row>
    <row r="1587" customFormat="false" ht="11.25" hidden="false" customHeight="true" outlineLevel="0" collapsed="false">
      <c r="A1587" s="0" t="n">
        <v>123</v>
      </c>
      <c r="B1587" s="0" t="s">
        <v>269</v>
      </c>
      <c r="C1587" s="0" t="n">
        <v>1440</v>
      </c>
      <c r="D1587" s="0" t="s">
        <v>2221</v>
      </c>
      <c r="E1587" s="371" t="n">
        <v>51815.73</v>
      </c>
      <c r="F1587" s="372" t="str">
        <f aca="false">TEXT(A1587,"000")&amp;" "&amp;TEXT(C1587,"0000")</f>
        <v>123 1440</v>
      </c>
      <c r="G1587" s="373" t="n">
        <f aca="false">E1587</f>
        <v>51815.73</v>
      </c>
    </row>
    <row r="1588" customFormat="false" ht="11.25" hidden="false" customHeight="true" outlineLevel="0" collapsed="false">
      <c r="A1588" s="0" t="n">
        <v>123</v>
      </c>
      <c r="B1588" s="0" t="s">
        <v>269</v>
      </c>
      <c r="C1588" s="0" t="n">
        <v>1470</v>
      </c>
      <c r="D1588" s="0" t="s">
        <v>2222</v>
      </c>
      <c r="E1588" s="371" t="n">
        <v>48290.95</v>
      </c>
      <c r="F1588" s="372" t="str">
        <f aca="false">TEXT(A1588,"000")&amp;" "&amp;TEXT(C1588,"0000")</f>
        <v>123 1470</v>
      </c>
      <c r="G1588" s="373" t="n">
        <f aca="false">E1588</f>
        <v>48290.95</v>
      </c>
    </row>
    <row r="1589" customFormat="false" ht="11.25" hidden="false" customHeight="true" outlineLevel="0" collapsed="false">
      <c r="A1589" s="0" t="n">
        <v>123</v>
      </c>
      <c r="B1589" s="0" t="s">
        <v>269</v>
      </c>
      <c r="C1589" s="0" t="n">
        <v>1480</v>
      </c>
      <c r="D1589" s="0" t="s">
        <v>2223</v>
      </c>
      <c r="E1589" s="371" t="n">
        <v>52828.5</v>
      </c>
      <c r="F1589" s="372" t="str">
        <f aca="false">TEXT(A1589,"000")&amp;" "&amp;TEXT(C1589,"0000")</f>
        <v>123 1480</v>
      </c>
      <c r="G1589" s="373" t="n">
        <f aca="false">E1589</f>
        <v>52828.5</v>
      </c>
    </row>
    <row r="1590" customFormat="false" ht="11.25" hidden="false" customHeight="true" outlineLevel="0" collapsed="false">
      <c r="A1590" s="0" t="n">
        <v>123</v>
      </c>
      <c r="B1590" s="0" t="s">
        <v>269</v>
      </c>
      <c r="C1590" s="0" t="n">
        <v>1510</v>
      </c>
      <c r="D1590" s="0" t="s">
        <v>2224</v>
      </c>
      <c r="E1590" s="371" t="n">
        <v>53945.52</v>
      </c>
      <c r="F1590" s="372" t="str">
        <f aca="false">TEXT(A1590,"000")&amp;" "&amp;TEXT(C1590,"0000")</f>
        <v>123 1510</v>
      </c>
      <c r="G1590" s="373" t="n">
        <f aca="false">E1590</f>
        <v>53945.52</v>
      </c>
    </row>
    <row r="1591" customFormat="false" ht="11.25" hidden="false" customHeight="true" outlineLevel="0" collapsed="false">
      <c r="A1591" s="0" t="n">
        <v>123</v>
      </c>
      <c r="B1591" s="0" t="s">
        <v>269</v>
      </c>
      <c r="C1591" s="0" t="n">
        <v>1631</v>
      </c>
      <c r="D1591" s="0" t="s">
        <v>2225</v>
      </c>
      <c r="E1591" s="371" t="n">
        <v>51874.42</v>
      </c>
      <c r="F1591" s="372" t="str">
        <f aca="false">TEXT(A1591,"000")&amp;" "&amp;TEXT(C1591,"0000")</f>
        <v>123 1631</v>
      </c>
      <c r="G1591" s="373" t="n">
        <f aca="false">E1591</f>
        <v>51874.42</v>
      </c>
    </row>
    <row r="1592" customFormat="false" ht="11.25" hidden="false" customHeight="true" outlineLevel="0" collapsed="false">
      <c r="A1592" s="0" t="n">
        <v>123</v>
      </c>
      <c r="B1592" s="0" t="s">
        <v>269</v>
      </c>
      <c r="C1592" s="0" t="n">
        <v>1640</v>
      </c>
      <c r="D1592" s="0" t="s">
        <v>2226</v>
      </c>
      <c r="E1592" s="371" t="n">
        <v>50025.72</v>
      </c>
      <c r="F1592" s="372" t="str">
        <f aca="false">TEXT(A1592,"000")&amp;" "&amp;TEXT(C1592,"0000")</f>
        <v>123 1640</v>
      </c>
      <c r="G1592" s="373" t="n">
        <f aca="false">E1592</f>
        <v>50025.72</v>
      </c>
    </row>
    <row r="1593" customFormat="false" ht="11.25" hidden="false" customHeight="true" outlineLevel="0" collapsed="false">
      <c r="A1593" s="0" t="n">
        <v>123</v>
      </c>
      <c r="B1593" s="0" t="s">
        <v>269</v>
      </c>
      <c r="C1593" s="0" t="n">
        <v>170</v>
      </c>
      <c r="D1593" s="0" t="s">
        <v>2227</v>
      </c>
      <c r="E1593" s="371" t="n">
        <v>50223.18</v>
      </c>
      <c r="F1593" s="372" t="str">
        <f aca="false">TEXT(A1593,"000")&amp;" "&amp;TEXT(C1593,"0000")</f>
        <v>123 0170</v>
      </c>
      <c r="G1593" s="373" t="n">
        <f aca="false">E1593</f>
        <v>50223.18</v>
      </c>
    </row>
    <row r="1594" customFormat="false" ht="11.25" hidden="false" customHeight="true" outlineLevel="0" collapsed="false">
      <c r="A1594" s="0" t="n">
        <v>123</v>
      </c>
      <c r="B1594" s="0" t="s">
        <v>269</v>
      </c>
      <c r="C1594" s="0" t="n">
        <v>1710</v>
      </c>
      <c r="D1594" s="0" t="s">
        <v>2228</v>
      </c>
      <c r="E1594" s="371" t="n">
        <v>50005.62</v>
      </c>
      <c r="F1594" s="372" t="str">
        <f aca="false">TEXT(A1594,"000")&amp;" "&amp;TEXT(C1594,"0000")</f>
        <v>123 1710</v>
      </c>
      <c r="G1594" s="373" t="n">
        <f aca="false">E1594</f>
        <v>50005.62</v>
      </c>
    </row>
    <row r="1595" customFormat="false" ht="11.25" hidden="false" customHeight="true" outlineLevel="0" collapsed="false">
      <c r="A1595" s="0" t="n">
        <v>123</v>
      </c>
      <c r="B1595" s="0" t="s">
        <v>269</v>
      </c>
      <c r="C1595" s="0" t="n">
        <v>20</v>
      </c>
      <c r="D1595" s="0" t="s">
        <v>1017</v>
      </c>
      <c r="E1595" s="371" t="n">
        <v>53711.99</v>
      </c>
      <c r="F1595" s="372" t="str">
        <f aca="false">TEXT(A1595,"000")&amp;" "&amp;TEXT(C1595,"0000")</f>
        <v>123 0020</v>
      </c>
      <c r="G1595" s="373" t="n">
        <f aca="false">E1595</f>
        <v>53711.99</v>
      </c>
    </row>
    <row r="1596" customFormat="false" ht="11.25" hidden="false" customHeight="true" outlineLevel="0" collapsed="false">
      <c r="A1596" s="0" t="n">
        <v>123</v>
      </c>
      <c r="B1596" s="0" t="s">
        <v>269</v>
      </c>
      <c r="C1596" s="0" t="n">
        <v>200</v>
      </c>
      <c r="D1596" s="0" t="s">
        <v>2229</v>
      </c>
      <c r="E1596" s="371" t="n">
        <v>52727.67</v>
      </c>
      <c r="F1596" s="372" t="str">
        <f aca="false">TEXT(A1596,"000")&amp;" "&amp;TEXT(C1596,"0000")</f>
        <v>123 0200</v>
      </c>
      <c r="G1596" s="373" t="n">
        <f aca="false">E1596</f>
        <v>52727.67</v>
      </c>
    </row>
    <row r="1597" customFormat="false" ht="11.25" hidden="false" customHeight="true" outlineLevel="0" collapsed="false">
      <c r="A1597" s="0" t="n">
        <v>123</v>
      </c>
      <c r="B1597" s="0" t="s">
        <v>269</v>
      </c>
      <c r="C1597" s="0" t="n">
        <v>210</v>
      </c>
      <c r="D1597" s="0" t="s">
        <v>2230</v>
      </c>
      <c r="E1597" s="371" t="n">
        <v>48409.27</v>
      </c>
      <c r="F1597" s="372" t="str">
        <f aca="false">TEXT(A1597,"000")&amp;" "&amp;TEXT(C1597,"0000")</f>
        <v>123 0210</v>
      </c>
      <c r="G1597" s="373" t="n">
        <f aca="false">E1597</f>
        <v>48409.27</v>
      </c>
    </row>
    <row r="1598" customFormat="false" ht="11.25" hidden="false" customHeight="true" outlineLevel="0" collapsed="false">
      <c r="A1598" s="0" t="n">
        <v>123</v>
      </c>
      <c r="B1598" s="0" t="s">
        <v>269</v>
      </c>
      <c r="C1598" s="0" t="n">
        <v>230</v>
      </c>
      <c r="D1598" s="0" t="s">
        <v>2231</v>
      </c>
      <c r="E1598" s="371" t="n">
        <v>52249.91</v>
      </c>
      <c r="F1598" s="372" t="str">
        <f aca="false">TEXT(A1598,"000")&amp;" "&amp;TEXT(C1598,"0000")</f>
        <v>123 0230</v>
      </c>
      <c r="G1598" s="373" t="n">
        <f aca="false">E1598</f>
        <v>52249.91</v>
      </c>
    </row>
    <row r="1599" customFormat="false" ht="11.25" hidden="false" customHeight="true" outlineLevel="0" collapsed="false">
      <c r="A1599" s="0" t="n">
        <v>123</v>
      </c>
      <c r="B1599" s="0" t="s">
        <v>269</v>
      </c>
      <c r="C1599" s="0" t="n">
        <v>290</v>
      </c>
      <c r="D1599" s="0" t="s">
        <v>1975</v>
      </c>
      <c r="E1599" s="371" t="n">
        <v>50650.55</v>
      </c>
      <c r="F1599" s="372" t="str">
        <f aca="false">TEXT(A1599,"000")&amp;" "&amp;TEXT(C1599,"0000")</f>
        <v>123 0290</v>
      </c>
      <c r="G1599" s="373" t="n">
        <f aca="false">E1599</f>
        <v>50650.55</v>
      </c>
    </row>
    <row r="1600" customFormat="false" ht="11.25" hidden="false" customHeight="true" outlineLevel="0" collapsed="false">
      <c r="A1600" s="0" t="n">
        <v>123</v>
      </c>
      <c r="B1600" s="0" t="s">
        <v>269</v>
      </c>
      <c r="C1600" s="0" t="n">
        <v>30</v>
      </c>
      <c r="D1600" s="0" t="s">
        <v>2232</v>
      </c>
      <c r="E1600" s="371" t="n">
        <v>49616.01</v>
      </c>
      <c r="F1600" s="372" t="str">
        <f aca="false">TEXT(A1600,"000")&amp;" "&amp;TEXT(C1600,"0000")</f>
        <v>123 0030</v>
      </c>
      <c r="G1600" s="373" t="n">
        <f aca="false">E1600</f>
        <v>49616.01</v>
      </c>
    </row>
    <row r="1601" customFormat="false" ht="11.25" hidden="false" customHeight="true" outlineLevel="0" collapsed="false">
      <c r="A1601" s="0" t="n">
        <v>123</v>
      </c>
      <c r="B1601" s="0" t="s">
        <v>269</v>
      </c>
      <c r="C1601" s="0" t="n">
        <v>3105</v>
      </c>
      <c r="D1601" s="0" t="s">
        <v>2233</v>
      </c>
      <c r="E1601" s="371" t="n">
        <v>47133.32</v>
      </c>
      <c r="F1601" s="372" t="str">
        <f aca="false">TEXT(A1601,"000")&amp;" "&amp;TEXT(C1601,"0000")</f>
        <v>123 3105</v>
      </c>
      <c r="G1601" s="373" t="n">
        <f aca="false">E1601</f>
        <v>47133.32</v>
      </c>
    </row>
    <row r="1602" customFormat="false" ht="11.25" hidden="false" customHeight="true" outlineLevel="0" collapsed="false">
      <c r="A1602" s="0" t="n">
        <v>123</v>
      </c>
      <c r="B1602" s="0" t="s">
        <v>269</v>
      </c>
      <c r="C1602" s="0" t="n">
        <v>3106</v>
      </c>
      <c r="D1602" s="0" t="s">
        <v>2234</v>
      </c>
      <c r="E1602" s="371" t="n">
        <v>51686.43</v>
      </c>
      <c r="F1602" s="372" t="str">
        <f aca="false">TEXT(A1602,"000")&amp;" "&amp;TEXT(C1602,"0000")</f>
        <v>123 3106</v>
      </c>
      <c r="G1602" s="373" t="n">
        <f aca="false">E1602</f>
        <v>51686.43</v>
      </c>
    </row>
    <row r="1603" customFormat="false" ht="11.25" hidden="false" customHeight="true" outlineLevel="0" collapsed="false">
      <c r="A1603" s="0" t="n">
        <v>123</v>
      </c>
      <c r="B1603" s="0" t="s">
        <v>269</v>
      </c>
      <c r="C1603" s="0" t="n">
        <v>3107</v>
      </c>
      <c r="D1603" s="0" t="s">
        <v>2235</v>
      </c>
      <c r="E1603" s="371" t="n">
        <v>49995.23</v>
      </c>
      <c r="F1603" s="372" t="str">
        <f aca="false">TEXT(A1603,"000")&amp;" "&amp;TEXT(C1603,"0000")</f>
        <v>123 3107</v>
      </c>
      <c r="G1603" s="373" t="n">
        <f aca="false">E1603</f>
        <v>49995.23</v>
      </c>
    </row>
    <row r="1604" customFormat="false" ht="11.25" hidden="false" customHeight="true" outlineLevel="0" collapsed="false">
      <c r="A1604" s="0" t="n">
        <v>123</v>
      </c>
      <c r="B1604" s="0" t="s">
        <v>269</v>
      </c>
      <c r="C1604" s="0" t="n">
        <v>311</v>
      </c>
      <c r="D1604" s="0" t="s">
        <v>2236</v>
      </c>
      <c r="E1604" s="371" t="n">
        <v>51988.21</v>
      </c>
      <c r="F1604" s="372" t="str">
        <f aca="false">TEXT(A1604,"000")&amp;" "&amp;TEXT(C1604,"0000")</f>
        <v>123 0311</v>
      </c>
      <c r="G1604" s="373" t="n">
        <f aca="false">E1604</f>
        <v>51988.21</v>
      </c>
    </row>
    <row r="1605" customFormat="false" ht="11.25" hidden="false" customHeight="true" outlineLevel="0" collapsed="false">
      <c r="A1605" s="0" t="n">
        <v>123</v>
      </c>
      <c r="B1605" s="0" t="s">
        <v>269</v>
      </c>
      <c r="C1605" s="0" t="n">
        <v>3110</v>
      </c>
      <c r="D1605" s="0" t="s">
        <v>2237</v>
      </c>
      <c r="E1605" s="371" t="n">
        <v>54739.34</v>
      </c>
      <c r="F1605" s="372" t="str">
        <f aca="false">TEXT(A1605,"000")&amp;" "&amp;TEXT(C1605,"0000")</f>
        <v>123 3110</v>
      </c>
      <c r="G1605" s="373" t="n">
        <f aca="false">E1605</f>
        <v>54739.34</v>
      </c>
    </row>
    <row r="1606" customFormat="false" ht="11.25" hidden="false" customHeight="true" outlineLevel="0" collapsed="false">
      <c r="A1606" s="0" t="n">
        <v>123</v>
      </c>
      <c r="B1606" s="0" t="s">
        <v>269</v>
      </c>
      <c r="C1606" s="0" t="n">
        <v>3119</v>
      </c>
      <c r="D1606" s="0" t="s">
        <v>2238</v>
      </c>
      <c r="E1606" s="371" t="n">
        <v>48394.1</v>
      </c>
      <c r="F1606" s="372" t="str">
        <f aca="false">TEXT(A1606,"000")&amp;" "&amp;TEXT(C1606,"0000")</f>
        <v>123 3119</v>
      </c>
      <c r="G1606" s="373" t="n">
        <f aca="false">E1606</f>
        <v>48394.1</v>
      </c>
    </row>
    <row r="1607" customFormat="false" ht="11.25" hidden="false" customHeight="true" outlineLevel="0" collapsed="false">
      <c r="A1607" s="0" t="n">
        <v>123</v>
      </c>
      <c r="B1607" s="0" t="s">
        <v>269</v>
      </c>
      <c r="C1607" s="0" t="n">
        <v>3200</v>
      </c>
      <c r="D1607" s="0" t="s">
        <v>2239</v>
      </c>
      <c r="E1607" s="371" t="n">
        <v>49709.42</v>
      </c>
      <c r="F1607" s="372" t="str">
        <f aca="false">TEXT(A1607,"000")&amp;" "&amp;TEXT(C1607,"0000")</f>
        <v>123 3200</v>
      </c>
      <c r="G1607" s="373" t="n">
        <f aca="false">E1607</f>
        <v>49709.42</v>
      </c>
    </row>
    <row r="1608" customFormat="false" ht="11.25" hidden="false" customHeight="true" outlineLevel="0" collapsed="false">
      <c r="A1608" s="0" t="n">
        <v>123</v>
      </c>
      <c r="B1608" s="0" t="s">
        <v>269</v>
      </c>
      <c r="C1608" s="0" t="n">
        <v>330</v>
      </c>
      <c r="D1608" s="0" t="s">
        <v>2240</v>
      </c>
      <c r="E1608" s="371" t="n">
        <v>49412.43</v>
      </c>
      <c r="F1608" s="372" t="str">
        <f aca="false">TEXT(A1608,"000")&amp;" "&amp;TEXT(C1608,"0000")</f>
        <v>123 0330</v>
      </c>
      <c r="G1608" s="373" t="n">
        <f aca="false">E1608</f>
        <v>49412.43</v>
      </c>
    </row>
    <row r="1609" customFormat="false" ht="11.25" hidden="false" customHeight="true" outlineLevel="0" collapsed="false">
      <c r="A1609" s="0" t="n">
        <v>123</v>
      </c>
      <c r="B1609" s="0" t="s">
        <v>269</v>
      </c>
      <c r="C1609" s="0" t="n">
        <v>390</v>
      </c>
      <c r="D1609" s="0" t="s">
        <v>2191</v>
      </c>
      <c r="E1609" s="371" t="n">
        <v>51131.96</v>
      </c>
      <c r="F1609" s="372" t="str">
        <f aca="false">TEXT(A1609,"000")&amp;" "&amp;TEXT(C1609,"0000")</f>
        <v>123 0390</v>
      </c>
      <c r="G1609" s="373" t="n">
        <f aca="false">E1609</f>
        <v>51131.96</v>
      </c>
    </row>
    <row r="1610" customFormat="false" ht="11.25" hidden="false" customHeight="true" outlineLevel="0" collapsed="false">
      <c r="A1610" s="0" t="n">
        <v>123</v>
      </c>
      <c r="B1610" s="0" t="s">
        <v>269</v>
      </c>
      <c r="C1610" s="0" t="n">
        <v>452</v>
      </c>
      <c r="D1610" s="0" t="s">
        <v>2241</v>
      </c>
      <c r="E1610" s="371" t="n">
        <v>54109.93</v>
      </c>
      <c r="F1610" s="372" t="str">
        <f aca="false">TEXT(A1610,"000")&amp;" "&amp;TEXT(C1610,"0000")</f>
        <v>123 0452</v>
      </c>
      <c r="G1610" s="373" t="n">
        <f aca="false">E1610</f>
        <v>54109.93</v>
      </c>
    </row>
    <row r="1611" customFormat="false" ht="11.25" hidden="false" customHeight="true" outlineLevel="0" collapsed="false">
      <c r="A1611" s="0" t="n">
        <v>123</v>
      </c>
      <c r="B1611" s="0" t="s">
        <v>269</v>
      </c>
      <c r="C1611" s="0" t="n">
        <v>470</v>
      </c>
      <c r="D1611" s="0" t="s">
        <v>2242</v>
      </c>
      <c r="E1611" s="371" t="n">
        <v>48684.26</v>
      </c>
      <c r="F1611" s="372" t="str">
        <f aca="false">TEXT(A1611,"000")&amp;" "&amp;TEXT(C1611,"0000")</f>
        <v>123 0470</v>
      </c>
      <c r="G1611" s="373" t="n">
        <f aca="false">E1611</f>
        <v>48684.26</v>
      </c>
    </row>
    <row r="1612" customFormat="false" ht="11.25" hidden="false" customHeight="true" outlineLevel="0" collapsed="false">
      <c r="A1612" s="0" t="n">
        <v>123</v>
      </c>
      <c r="B1612" s="0" t="s">
        <v>269</v>
      </c>
      <c r="C1612" s="0" t="n">
        <v>480</v>
      </c>
      <c r="D1612" s="0" t="s">
        <v>2243</v>
      </c>
      <c r="E1612" s="371" t="n">
        <v>48654.2</v>
      </c>
      <c r="F1612" s="372" t="str">
        <f aca="false">TEXT(A1612,"000")&amp;" "&amp;TEXT(C1612,"0000")</f>
        <v>123 0480</v>
      </c>
      <c r="G1612" s="373" t="n">
        <f aca="false">E1612</f>
        <v>48654.2</v>
      </c>
    </row>
    <row r="1613" customFormat="false" ht="11.25" hidden="false" customHeight="true" outlineLevel="0" collapsed="false">
      <c r="A1613" s="0" t="n">
        <v>123</v>
      </c>
      <c r="B1613" s="0" t="s">
        <v>269</v>
      </c>
      <c r="C1613" s="0" t="n">
        <v>50</v>
      </c>
      <c r="D1613" s="0" t="s">
        <v>2244</v>
      </c>
      <c r="E1613" s="371" t="n">
        <v>49624.38</v>
      </c>
      <c r="F1613" s="372" t="str">
        <f aca="false">TEXT(A1613,"000")&amp;" "&amp;TEXT(C1613,"0000")</f>
        <v>123 0050</v>
      </c>
      <c r="G1613" s="373" t="n">
        <f aca="false">E1613</f>
        <v>49624.38</v>
      </c>
    </row>
    <row r="1614" customFormat="false" ht="11.25" hidden="false" customHeight="true" outlineLevel="0" collapsed="false">
      <c r="A1614" s="0" t="n">
        <v>123</v>
      </c>
      <c r="B1614" s="0" t="s">
        <v>269</v>
      </c>
      <c r="C1614" s="0" t="n">
        <v>511</v>
      </c>
      <c r="D1614" s="0" t="s">
        <v>2245</v>
      </c>
      <c r="E1614" s="371" t="n">
        <v>54207.75</v>
      </c>
      <c r="F1614" s="372" t="str">
        <f aca="false">TEXT(A1614,"000")&amp;" "&amp;TEXT(C1614,"0000")</f>
        <v>123 0511</v>
      </c>
      <c r="G1614" s="373" t="n">
        <f aca="false">E1614</f>
        <v>54207.75</v>
      </c>
    </row>
    <row r="1615" customFormat="false" ht="11.25" hidden="false" customHeight="true" outlineLevel="0" collapsed="false">
      <c r="A1615" s="0" t="n">
        <v>123</v>
      </c>
      <c r="B1615" s="0" t="s">
        <v>269</v>
      </c>
      <c r="C1615" s="0" t="n">
        <v>580</v>
      </c>
      <c r="D1615" s="0" t="s">
        <v>2246</v>
      </c>
      <c r="E1615" s="371" t="n">
        <v>56217.36</v>
      </c>
      <c r="F1615" s="372" t="str">
        <f aca="false">TEXT(A1615,"000")&amp;" "&amp;TEXT(C1615,"0000")</f>
        <v>123 0580</v>
      </c>
      <c r="G1615" s="373" t="n">
        <f aca="false">E1615</f>
        <v>56217.36</v>
      </c>
    </row>
    <row r="1616" customFormat="false" ht="11.25" hidden="false" customHeight="true" outlineLevel="0" collapsed="false">
      <c r="A1616" s="0" t="n">
        <v>123</v>
      </c>
      <c r="B1616" s="0" t="s">
        <v>269</v>
      </c>
      <c r="C1616" s="0" t="n">
        <v>600</v>
      </c>
      <c r="D1616" s="0" t="s">
        <v>2046</v>
      </c>
      <c r="E1616" s="371" t="n">
        <v>53853.02</v>
      </c>
      <c r="F1616" s="372" t="str">
        <f aca="false">TEXT(A1616,"000")&amp;" "&amp;TEXT(C1616,"0000")</f>
        <v>123 0600</v>
      </c>
      <c r="G1616" s="373" t="n">
        <f aca="false">E1616</f>
        <v>53853.02</v>
      </c>
    </row>
    <row r="1617" customFormat="false" ht="11.25" hidden="false" customHeight="true" outlineLevel="0" collapsed="false">
      <c r="A1617" s="0" t="n">
        <v>123</v>
      </c>
      <c r="B1617" s="0" t="s">
        <v>269</v>
      </c>
      <c r="C1617" s="0" t="n">
        <v>621</v>
      </c>
      <c r="D1617" s="0" t="s">
        <v>2247</v>
      </c>
      <c r="E1617" s="371" t="n">
        <v>51084.68</v>
      </c>
      <c r="F1617" s="372" t="str">
        <f aca="false">TEXT(A1617,"000")&amp;" "&amp;TEXT(C1617,"0000")</f>
        <v>123 0621</v>
      </c>
      <c r="G1617" s="373" t="n">
        <f aca="false">E1617</f>
        <v>51084.68</v>
      </c>
    </row>
    <row r="1618" customFormat="false" ht="11.25" hidden="false" customHeight="true" outlineLevel="0" collapsed="false">
      <c r="A1618" s="0" t="n">
        <v>123</v>
      </c>
      <c r="B1618" s="0" t="s">
        <v>269</v>
      </c>
      <c r="C1618" s="0" t="n">
        <v>650</v>
      </c>
      <c r="D1618" s="0" t="s">
        <v>2248</v>
      </c>
      <c r="E1618" s="371" t="n">
        <v>49997.64</v>
      </c>
      <c r="F1618" s="372" t="str">
        <f aca="false">TEXT(A1618,"000")&amp;" "&amp;TEXT(C1618,"0000")</f>
        <v>123 0650</v>
      </c>
      <c r="G1618" s="373" t="n">
        <f aca="false">E1618</f>
        <v>49997.64</v>
      </c>
    </row>
    <row r="1619" customFormat="false" ht="11.25" hidden="false" customHeight="true" outlineLevel="0" collapsed="false">
      <c r="A1619" s="0" t="n">
        <v>123</v>
      </c>
      <c r="B1619" s="0" t="s">
        <v>269</v>
      </c>
      <c r="C1619" s="0" t="n">
        <v>660</v>
      </c>
      <c r="D1619" s="0" t="s">
        <v>2249</v>
      </c>
      <c r="E1619" s="371" t="n">
        <v>51494.94</v>
      </c>
      <c r="F1619" s="372" t="str">
        <f aca="false">TEXT(A1619,"000")&amp;" "&amp;TEXT(C1619,"0000")</f>
        <v>123 0660</v>
      </c>
      <c r="G1619" s="373" t="n">
        <f aca="false">E1619</f>
        <v>51494.94</v>
      </c>
    </row>
    <row r="1620" customFormat="false" ht="11.25" hidden="false" customHeight="true" outlineLevel="0" collapsed="false">
      <c r="A1620" s="0" t="n">
        <v>123</v>
      </c>
      <c r="B1620" s="0" t="s">
        <v>269</v>
      </c>
      <c r="C1620" s="0" t="n">
        <v>690</v>
      </c>
      <c r="D1620" s="0" t="s">
        <v>2250</v>
      </c>
      <c r="E1620" s="371" t="n">
        <v>57232.48</v>
      </c>
      <c r="F1620" s="372" t="str">
        <f aca="false">TEXT(A1620,"000")&amp;" "&amp;TEXT(C1620,"0000")</f>
        <v>123 0690</v>
      </c>
      <c r="G1620" s="373" t="n">
        <f aca="false">E1620</f>
        <v>57232.48</v>
      </c>
    </row>
    <row r="1621" customFormat="false" ht="11.25" hidden="false" customHeight="true" outlineLevel="0" collapsed="false">
      <c r="A1621" s="0" t="n">
        <v>123</v>
      </c>
      <c r="B1621" s="0" t="s">
        <v>269</v>
      </c>
      <c r="C1621" s="0" t="n">
        <v>710</v>
      </c>
      <c r="D1621" s="0" t="s">
        <v>2251</v>
      </c>
      <c r="E1621" s="371" t="n">
        <v>51964.67</v>
      </c>
      <c r="F1621" s="372" t="str">
        <f aca="false">TEXT(A1621,"000")&amp;" "&amp;TEXT(C1621,"0000")</f>
        <v>123 0710</v>
      </c>
      <c r="G1621" s="373" t="n">
        <f aca="false">E1621</f>
        <v>51964.67</v>
      </c>
    </row>
    <row r="1622" customFormat="false" ht="11.25" hidden="false" customHeight="true" outlineLevel="0" collapsed="false">
      <c r="A1622" s="0" t="n">
        <v>123</v>
      </c>
      <c r="B1622" s="0" t="s">
        <v>269</v>
      </c>
      <c r="C1622" s="0" t="n">
        <v>730</v>
      </c>
      <c r="D1622" s="0" t="s">
        <v>2252</v>
      </c>
      <c r="E1622" s="371" t="n">
        <v>51671.59</v>
      </c>
      <c r="F1622" s="372" t="str">
        <f aca="false">TEXT(A1622,"000")&amp;" "&amp;TEXT(C1622,"0000")</f>
        <v>123 0730</v>
      </c>
      <c r="G1622" s="373" t="n">
        <f aca="false">E1622</f>
        <v>51671.59</v>
      </c>
    </row>
    <row r="1623" customFormat="false" ht="11.25" hidden="false" customHeight="true" outlineLevel="0" collapsed="false">
      <c r="A1623" s="0" t="n">
        <v>123</v>
      </c>
      <c r="B1623" s="0" t="s">
        <v>269</v>
      </c>
      <c r="C1623" s="0" t="n">
        <v>741</v>
      </c>
      <c r="D1623" s="0" t="s">
        <v>1952</v>
      </c>
      <c r="E1623" s="371" t="n">
        <v>53868.91</v>
      </c>
      <c r="F1623" s="372" t="str">
        <f aca="false">TEXT(A1623,"000")&amp;" "&amp;TEXT(C1623,"0000")</f>
        <v>123 0741</v>
      </c>
      <c r="G1623" s="373" t="n">
        <f aca="false">E1623</f>
        <v>53868.91</v>
      </c>
    </row>
    <row r="1624" customFormat="false" ht="11.25" hidden="false" customHeight="true" outlineLevel="0" collapsed="false">
      <c r="A1624" s="0" t="n">
        <v>123</v>
      </c>
      <c r="B1624" s="0" t="s">
        <v>269</v>
      </c>
      <c r="C1624" s="0" t="n">
        <v>750</v>
      </c>
      <c r="D1624" s="0" t="s">
        <v>2253</v>
      </c>
      <c r="E1624" s="371" t="n">
        <v>54152.46</v>
      </c>
      <c r="F1624" s="372" t="str">
        <f aca="false">TEXT(A1624,"000")&amp;" "&amp;TEXT(C1624,"0000")</f>
        <v>123 0750</v>
      </c>
      <c r="G1624" s="373" t="n">
        <f aca="false">E1624</f>
        <v>54152.46</v>
      </c>
    </row>
    <row r="1625" customFormat="false" ht="11.25" hidden="false" customHeight="true" outlineLevel="0" collapsed="false">
      <c r="A1625" s="0" t="n">
        <v>123</v>
      </c>
      <c r="B1625" s="0" t="s">
        <v>269</v>
      </c>
      <c r="C1625" s="0" t="n">
        <v>770</v>
      </c>
      <c r="D1625" s="0" t="s">
        <v>2254</v>
      </c>
      <c r="E1625" s="371" t="n">
        <v>48561.3</v>
      </c>
      <c r="F1625" s="372" t="str">
        <f aca="false">TEXT(A1625,"000")&amp;" "&amp;TEXT(C1625,"0000")</f>
        <v>123 0770</v>
      </c>
      <c r="G1625" s="373" t="n">
        <f aca="false">E1625</f>
        <v>48561.3</v>
      </c>
    </row>
    <row r="1626" customFormat="false" ht="11.25" hidden="false" customHeight="true" outlineLevel="0" collapsed="false">
      <c r="A1626" s="0" t="n">
        <v>123</v>
      </c>
      <c r="B1626" s="0" t="s">
        <v>269</v>
      </c>
      <c r="C1626" s="0" t="n">
        <v>771</v>
      </c>
      <c r="D1626" s="0" t="s">
        <v>2255</v>
      </c>
      <c r="E1626" s="371" t="n">
        <v>61124.69</v>
      </c>
      <c r="F1626" s="372" t="str">
        <f aca="false">TEXT(A1626,"000")&amp;" "&amp;TEXT(C1626,"0000")</f>
        <v>123 0771</v>
      </c>
      <c r="G1626" s="373" t="n">
        <f aca="false">E1626</f>
        <v>61124.69</v>
      </c>
    </row>
    <row r="1627" customFormat="false" ht="11.25" hidden="false" customHeight="true" outlineLevel="0" collapsed="false">
      <c r="A1627" s="0" t="n">
        <v>123</v>
      </c>
      <c r="B1627" s="0" t="s">
        <v>269</v>
      </c>
      <c r="C1627" s="0" t="n">
        <v>830</v>
      </c>
      <c r="D1627" s="0" t="s">
        <v>2256</v>
      </c>
      <c r="E1627" s="371" t="n">
        <v>49630.01</v>
      </c>
      <c r="F1627" s="372" t="str">
        <f aca="false">TEXT(A1627,"000")&amp;" "&amp;TEXT(C1627,"0000")</f>
        <v>123 0830</v>
      </c>
      <c r="G1627" s="373" t="n">
        <f aca="false">E1627</f>
        <v>49630.01</v>
      </c>
    </row>
    <row r="1628" customFormat="false" ht="11.25" hidden="false" customHeight="true" outlineLevel="0" collapsed="false">
      <c r="A1628" s="0" t="n">
        <v>123</v>
      </c>
      <c r="B1628" s="0" t="s">
        <v>269</v>
      </c>
      <c r="C1628" s="0" t="n">
        <v>850</v>
      </c>
      <c r="D1628" s="0" t="s">
        <v>2257</v>
      </c>
      <c r="E1628" s="371" t="n">
        <v>52667.48</v>
      </c>
      <c r="F1628" s="372" t="str">
        <f aca="false">TEXT(A1628,"000")&amp;" "&amp;TEXT(C1628,"0000")</f>
        <v>123 0850</v>
      </c>
      <c r="G1628" s="373" t="n">
        <f aca="false">E1628</f>
        <v>52667.48</v>
      </c>
    </row>
    <row r="1629" customFormat="false" ht="11.25" hidden="false" customHeight="true" outlineLevel="0" collapsed="false">
      <c r="A1629" s="0" t="n">
        <v>123</v>
      </c>
      <c r="B1629" s="0" t="s">
        <v>269</v>
      </c>
      <c r="C1629" s="0" t="n">
        <v>90</v>
      </c>
      <c r="D1629" s="0" t="s">
        <v>2258</v>
      </c>
      <c r="E1629" s="371" t="n">
        <v>57418.02</v>
      </c>
      <c r="F1629" s="372" t="str">
        <f aca="false">TEXT(A1629,"000")&amp;" "&amp;TEXT(C1629,"0000")</f>
        <v>123 0090</v>
      </c>
      <c r="G1629" s="373" t="n">
        <f aca="false">E1629</f>
        <v>57418.02</v>
      </c>
    </row>
    <row r="1630" customFormat="false" ht="11.25" hidden="false" customHeight="true" outlineLevel="0" collapsed="false">
      <c r="A1630" s="0" t="n">
        <v>124</v>
      </c>
      <c r="B1630" s="0" t="s">
        <v>270</v>
      </c>
      <c r="C1630" s="0" t="n">
        <v>110</v>
      </c>
      <c r="D1630" s="0" t="s">
        <v>2259</v>
      </c>
      <c r="E1630" s="371" t="n">
        <v>50760.84</v>
      </c>
      <c r="F1630" s="372" t="str">
        <f aca="false">TEXT(A1630,"000")&amp;" "&amp;TEXT(C1630,"0000")</f>
        <v>124 0110</v>
      </c>
      <c r="G1630" s="373" t="n">
        <f aca="false">E1630</f>
        <v>50760.84</v>
      </c>
    </row>
    <row r="1631" customFormat="false" ht="11.25" hidden="false" customHeight="true" outlineLevel="0" collapsed="false">
      <c r="A1631" s="0" t="n">
        <v>124</v>
      </c>
      <c r="B1631" s="0" t="s">
        <v>270</v>
      </c>
      <c r="C1631" s="0" t="n">
        <v>150</v>
      </c>
      <c r="D1631" s="0" t="s">
        <v>2260</v>
      </c>
      <c r="E1631" s="371" t="n">
        <v>52437.13</v>
      </c>
      <c r="F1631" s="372" t="str">
        <f aca="false">TEXT(A1631,"000")&amp;" "&amp;TEXT(C1631,"0000")</f>
        <v>124 0150</v>
      </c>
      <c r="G1631" s="373" t="n">
        <f aca="false">E1631</f>
        <v>52437.13</v>
      </c>
    </row>
    <row r="1632" customFormat="false" ht="11.25" hidden="false" customHeight="true" outlineLevel="0" collapsed="false">
      <c r="A1632" s="0" t="n">
        <v>124</v>
      </c>
      <c r="B1632" s="0" t="s">
        <v>270</v>
      </c>
      <c r="C1632" s="0" t="n">
        <v>20</v>
      </c>
      <c r="D1632" s="0" t="s">
        <v>2261</v>
      </c>
      <c r="E1632" s="371" t="n">
        <v>53817.82</v>
      </c>
      <c r="F1632" s="372" t="str">
        <f aca="false">TEXT(A1632,"000")&amp;" "&amp;TEXT(C1632,"0000")</f>
        <v>124 0020</v>
      </c>
      <c r="G1632" s="373" t="n">
        <f aca="false">E1632</f>
        <v>53817.82</v>
      </c>
    </row>
    <row r="1633" customFormat="false" ht="11.25" hidden="false" customHeight="true" outlineLevel="0" collapsed="false">
      <c r="A1633" s="0" t="n">
        <v>124</v>
      </c>
      <c r="B1633" s="0" t="s">
        <v>270</v>
      </c>
      <c r="C1633" s="0" t="n">
        <v>210</v>
      </c>
      <c r="D1633" s="0" t="s">
        <v>2262</v>
      </c>
      <c r="E1633" s="371" t="n">
        <v>47883.08</v>
      </c>
      <c r="F1633" s="372" t="str">
        <f aca="false">TEXT(A1633,"000")&amp;" "&amp;TEXT(C1633,"0000")</f>
        <v>124 0210</v>
      </c>
      <c r="G1633" s="373" t="n">
        <f aca="false">E1633</f>
        <v>47883.08</v>
      </c>
    </row>
    <row r="1634" customFormat="false" ht="11.25" hidden="false" customHeight="true" outlineLevel="0" collapsed="false">
      <c r="A1634" s="0" t="n">
        <v>124</v>
      </c>
      <c r="B1634" s="0" t="s">
        <v>270</v>
      </c>
      <c r="C1634" s="0" t="n">
        <v>220</v>
      </c>
      <c r="D1634" s="0" t="s">
        <v>2263</v>
      </c>
      <c r="E1634" s="371" t="n">
        <v>47384.26</v>
      </c>
      <c r="F1634" s="372" t="str">
        <f aca="false">TEXT(A1634,"000")&amp;" "&amp;TEXT(C1634,"0000")</f>
        <v>124 0220</v>
      </c>
      <c r="G1634" s="373" t="n">
        <f aca="false">E1634</f>
        <v>47384.26</v>
      </c>
    </row>
    <row r="1635" customFormat="false" ht="11.25" hidden="false" customHeight="true" outlineLevel="0" collapsed="false">
      <c r="A1635" s="0" t="n">
        <v>124</v>
      </c>
      <c r="B1635" s="0" t="s">
        <v>270</v>
      </c>
      <c r="C1635" s="0" t="n">
        <v>230</v>
      </c>
      <c r="D1635" s="0" t="s">
        <v>1297</v>
      </c>
      <c r="E1635" s="371" t="n">
        <v>47819.74</v>
      </c>
      <c r="F1635" s="372" t="str">
        <f aca="false">TEXT(A1635,"000")&amp;" "&amp;TEXT(C1635,"0000")</f>
        <v>124 0230</v>
      </c>
      <c r="G1635" s="373" t="n">
        <f aca="false">E1635</f>
        <v>47819.74</v>
      </c>
    </row>
    <row r="1636" customFormat="false" ht="11.25" hidden="false" customHeight="true" outlineLevel="0" collapsed="false">
      <c r="A1636" s="0" t="n">
        <v>124</v>
      </c>
      <c r="B1636" s="0" t="s">
        <v>270</v>
      </c>
      <c r="C1636" s="0" t="n">
        <v>240</v>
      </c>
      <c r="D1636" s="0" t="s">
        <v>2264</v>
      </c>
      <c r="E1636" s="371" t="n">
        <v>50240.88</v>
      </c>
      <c r="F1636" s="372" t="str">
        <f aca="false">TEXT(A1636,"000")&amp;" "&amp;TEXT(C1636,"0000")</f>
        <v>124 0240</v>
      </c>
      <c r="G1636" s="373" t="n">
        <f aca="false">E1636</f>
        <v>50240.88</v>
      </c>
    </row>
    <row r="1637" customFormat="false" ht="11.25" hidden="false" customHeight="true" outlineLevel="0" collapsed="false">
      <c r="A1637" s="0" t="n">
        <v>124</v>
      </c>
      <c r="B1637" s="0" t="s">
        <v>270</v>
      </c>
      <c r="C1637" s="0" t="n">
        <v>280</v>
      </c>
      <c r="D1637" s="0" t="s">
        <v>2265</v>
      </c>
      <c r="E1637" s="371" t="n">
        <v>46760.5</v>
      </c>
      <c r="F1637" s="372" t="str">
        <f aca="false">TEXT(A1637,"000")&amp;" "&amp;TEXT(C1637,"0000")</f>
        <v>124 0280</v>
      </c>
      <c r="G1637" s="373" t="n">
        <f aca="false">E1637</f>
        <v>46760.5</v>
      </c>
    </row>
    <row r="1638" customFormat="false" ht="11.25" hidden="false" customHeight="true" outlineLevel="0" collapsed="false">
      <c r="A1638" s="0" t="n">
        <v>124</v>
      </c>
      <c r="B1638" s="0" t="s">
        <v>270</v>
      </c>
      <c r="C1638" s="0" t="n">
        <v>300</v>
      </c>
      <c r="D1638" s="0" t="s">
        <v>2266</v>
      </c>
      <c r="E1638" s="371" t="n">
        <v>48806.99</v>
      </c>
      <c r="F1638" s="372" t="str">
        <f aca="false">TEXT(A1638,"000")&amp;" "&amp;TEXT(C1638,"0000")</f>
        <v>124 0300</v>
      </c>
      <c r="G1638" s="373" t="n">
        <f aca="false">E1638</f>
        <v>48806.99</v>
      </c>
    </row>
    <row r="1639" customFormat="false" ht="11.25" hidden="false" customHeight="true" outlineLevel="0" collapsed="false">
      <c r="A1639" s="0" t="n">
        <v>124</v>
      </c>
      <c r="B1639" s="0" t="s">
        <v>270</v>
      </c>
      <c r="C1639" s="0" t="n">
        <v>310</v>
      </c>
      <c r="D1639" s="0" t="s">
        <v>2267</v>
      </c>
      <c r="E1639" s="371" t="n">
        <v>52638.89</v>
      </c>
      <c r="F1639" s="372" t="str">
        <f aca="false">TEXT(A1639,"000")&amp;" "&amp;TEXT(C1639,"0000")</f>
        <v>124 0310</v>
      </c>
      <c r="G1639" s="373" t="n">
        <f aca="false">E1639</f>
        <v>52638.89</v>
      </c>
    </row>
    <row r="1640" customFormat="false" ht="11.25" hidden="false" customHeight="true" outlineLevel="0" collapsed="false">
      <c r="A1640" s="0" t="n">
        <v>124</v>
      </c>
      <c r="B1640" s="0" t="s">
        <v>270</v>
      </c>
      <c r="C1640" s="0" t="n">
        <v>320</v>
      </c>
      <c r="D1640" s="0" t="s">
        <v>1431</v>
      </c>
      <c r="E1640" s="371" t="n">
        <v>46999.97</v>
      </c>
      <c r="F1640" s="372" t="str">
        <f aca="false">TEXT(A1640,"000")&amp;" "&amp;TEXT(C1640,"0000")</f>
        <v>124 0320</v>
      </c>
      <c r="G1640" s="373" t="n">
        <f aca="false">E1640</f>
        <v>46999.97</v>
      </c>
    </row>
    <row r="1641" customFormat="false" ht="11.25" hidden="false" customHeight="true" outlineLevel="0" collapsed="false">
      <c r="A1641" s="0" t="n">
        <v>124</v>
      </c>
      <c r="B1641" s="0" t="s">
        <v>270</v>
      </c>
      <c r="C1641" s="0" t="n">
        <v>340</v>
      </c>
      <c r="D1641" s="0" t="s">
        <v>2268</v>
      </c>
      <c r="E1641" s="371" t="n">
        <v>49005.9</v>
      </c>
      <c r="F1641" s="372" t="str">
        <f aca="false">TEXT(A1641,"000")&amp;" "&amp;TEXT(C1641,"0000")</f>
        <v>124 0340</v>
      </c>
      <c r="G1641" s="373" t="n">
        <f aca="false">E1641</f>
        <v>49005.9</v>
      </c>
    </row>
    <row r="1642" customFormat="false" ht="11.25" hidden="false" customHeight="true" outlineLevel="0" collapsed="false">
      <c r="A1642" s="0" t="n">
        <v>124</v>
      </c>
      <c r="B1642" s="0" t="s">
        <v>270</v>
      </c>
      <c r="C1642" s="0" t="n">
        <v>350</v>
      </c>
      <c r="D1642" s="0" t="s">
        <v>1394</v>
      </c>
      <c r="E1642" s="371" t="n">
        <v>45969.99</v>
      </c>
      <c r="F1642" s="372" t="str">
        <f aca="false">TEXT(A1642,"000")&amp;" "&amp;TEXT(C1642,"0000")</f>
        <v>124 0350</v>
      </c>
      <c r="G1642" s="373" t="n">
        <f aca="false">E1642</f>
        <v>45969.99</v>
      </c>
    </row>
    <row r="1643" customFormat="false" ht="11.25" hidden="false" customHeight="true" outlineLevel="0" collapsed="false">
      <c r="A1643" s="0" t="n">
        <v>124</v>
      </c>
      <c r="B1643" s="0" t="s">
        <v>270</v>
      </c>
      <c r="C1643" s="0" t="n">
        <v>370</v>
      </c>
      <c r="D1643" s="0" t="s">
        <v>2269</v>
      </c>
      <c r="E1643" s="371" t="n">
        <v>46386.35</v>
      </c>
      <c r="F1643" s="372" t="str">
        <f aca="false">TEXT(A1643,"000")&amp;" "&amp;TEXT(C1643,"0000")</f>
        <v>124 0370</v>
      </c>
      <c r="G1643" s="373" t="n">
        <f aca="false">E1643</f>
        <v>46386.35</v>
      </c>
    </row>
    <row r="1644" customFormat="false" ht="11.25" hidden="false" customHeight="true" outlineLevel="0" collapsed="false">
      <c r="A1644" s="0" t="n">
        <v>124</v>
      </c>
      <c r="B1644" s="0" t="s">
        <v>270</v>
      </c>
      <c r="C1644" s="0" t="n">
        <v>380</v>
      </c>
      <c r="D1644" s="0" t="s">
        <v>2270</v>
      </c>
      <c r="E1644" s="371" t="n">
        <v>51231.64</v>
      </c>
      <c r="F1644" s="372" t="str">
        <f aca="false">TEXT(A1644,"000")&amp;" "&amp;TEXT(C1644,"0000")</f>
        <v>124 0380</v>
      </c>
      <c r="G1644" s="373" t="n">
        <f aca="false">E1644</f>
        <v>51231.64</v>
      </c>
    </row>
    <row r="1645" customFormat="false" ht="11.25" hidden="false" customHeight="true" outlineLevel="0" collapsed="false">
      <c r="A1645" s="0" t="n">
        <v>124</v>
      </c>
      <c r="B1645" s="0" t="s">
        <v>270</v>
      </c>
      <c r="C1645" s="0" t="n">
        <v>390</v>
      </c>
      <c r="D1645" s="0" t="s">
        <v>1293</v>
      </c>
      <c r="E1645" s="371" t="n">
        <v>51506.98</v>
      </c>
      <c r="F1645" s="372" t="str">
        <f aca="false">TEXT(A1645,"000")&amp;" "&amp;TEXT(C1645,"0000")</f>
        <v>124 0390</v>
      </c>
      <c r="G1645" s="373" t="n">
        <f aca="false">E1645</f>
        <v>51506.98</v>
      </c>
    </row>
    <row r="1646" customFormat="false" ht="11.25" hidden="false" customHeight="true" outlineLevel="0" collapsed="false">
      <c r="A1646" s="0" t="n">
        <v>124</v>
      </c>
      <c r="B1646" s="0" t="s">
        <v>270</v>
      </c>
      <c r="C1646" s="0" t="n">
        <v>400</v>
      </c>
      <c r="D1646" s="0" t="s">
        <v>2271</v>
      </c>
      <c r="E1646" s="371" t="n">
        <v>49540.37</v>
      </c>
      <c r="F1646" s="372" t="str">
        <f aca="false">TEXT(A1646,"000")&amp;" "&amp;TEXT(C1646,"0000")</f>
        <v>124 0400</v>
      </c>
      <c r="G1646" s="373" t="n">
        <f aca="false">E1646</f>
        <v>49540.37</v>
      </c>
    </row>
    <row r="1647" customFormat="false" ht="11.25" hidden="false" customHeight="true" outlineLevel="0" collapsed="false">
      <c r="A1647" s="0" t="n">
        <v>124</v>
      </c>
      <c r="B1647" s="0" t="s">
        <v>270</v>
      </c>
      <c r="C1647" s="0" t="n">
        <v>410</v>
      </c>
      <c r="D1647" s="0" t="s">
        <v>1125</v>
      </c>
      <c r="E1647" s="371" t="n">
        <v>51459.11</v>
      </c>
      <c r="F1647" s="372" t="str">
        <f aca="false">TEXT(A1647,"000")&amp;" "&amp;TEXT(C1647,"0000")</f>
        <v>124 0410</v>
      </c>
      <c r="G1647" s="373" t="n">
        <f aca="false">E1647</f>
        <v>51459.11</v>
      </c>
    </row>
    <row r="1648" customFormat="false" ht="11.25" hidden="false" customHeight="true" outlineLevel="0" collapsed="false">
      <c r="A1648" s="0" t="n">
        <v>124</v>
      </c>
      <c r="B1648" s="0" t="s">
        <v>270</v>
      </c>
      <c r="C1648" s="0" t="n">
        <v>420</v>
      </c>
      <c r="D1648" s="0" t="s">
        <v>2272</v>
      </c>
      <c r="E1648" s="371" t="n">
        <v>47226.85</v>
      </c>
      <c r="F1648" s="372" t="str">
        <f aca="false">TEXT(A1648,"000")&amp;" "&amp;TEXT(C1648,"0000")</f>
        <v>124 0420</v>
      </c>
      <c r="G1648" s="373" t="n">
        <f aca="false">E1648</f>
        <v>47226.85</v>
      </c>
    </row>
    <row r="1649" customFormat="false" ht="11.25" hidden="false" customHeight="true" outlineLevel="0" collapsed="false">
      <c r="A1649" s="0" t="n">
        <v>124</v>
      </c>
      <c r="B1649" s="0" t="s">
        <v>270</v>
      </c>
      <c r="C1649" s="0" t="n">
        <v>450</v>
      </c>
      <c r="D1649" s="0" t="s">
        <v>2273</v>
      </c>
      <c r="E1649" s="371" t="n">
        <v>45965.83</v>
      </c>
      <c r="F1649" s="372" t="str">
        <f aca="false">TEXT(A1649,"000")&amp;" "&amp;TEXT(C1649,"0000")</f>
        <v>124 0450</v>
      </c>
      <c r="G1649" s="373" t="n">
        <f aca="false">E1649</f>
        <v>45965.83</v>
      </c>
    </row>
    <row r="1650" customFormat="false" ht="11.25" hidden="false" customHeight="true" outlineLevel="0" collapsed="false">
      <c r="A1650" s="0" t="n">
        <v>124</v>
      </c>
      <c r="B1650" s="0" t="s">
        <v>270</v>
      </c>
      <c r="C1650" s="0" t="n">
        <v>50</v>
      </c>
      <c r="D1650" s="0" t="s">
        <v>2274</v>
      </c>
      <c r="E1650" s="371" t="n">
        <v>50028.63</v>
      </c>
      <c r="F1650" s="372" t="str">
        <f aca="false">TEXT(A1650,"000")&amp;" "&amp;TEXT(C1650,"0000")</f>
        <v>124 0050</v>
      </c>
      <c r="G1650" s="373" t="n">
        <f aca="false">E1650</f>
        <v>50028.63</v>
      </c>
    </row>
    <row r="1651" customFormat="false" ht="11.25" hidden="false" customHeight="true" outlineLevel="0" collapsed="false">
      <c r="A1651" s="0" t="n">
        <v>124</v>
      </c>
      <c r="B1651" s="0" t="s">
        <v>270</v>
      </c>
      <c r="C1651" s="0" t="n">
        <v>60</v>
      </c>
      <c r="D1651" s="0" t="s">
        <v>2275</v>
      </c>
      <c r="E1651" s="371" t="n">
        <v>46794.18</v>
      </c>
      <c r="F1651" s="372" t="str">
        <f aca="false">TEXT(A1651,"000")&amp;" "&amp;TEXT(C1651,"0000")</f>
        <v>124 0060</v>
      </c>
      <c r="G1651" s="373" t="n">
        <f aca="false">E1651</f>
        <v>46794.18</v>
      </c>
    </row>
    <row r="1652" customFormat="false" ht="11.25" hidden="false" customHeight="true" outlineLevel="0" collapsed="false">
      <c r="A1652" s="0" t="n">
        <v>124</v>
      </c>
      <c r="B1652" s="0" t="s">
        <v>270</v>
      </c>
      <c r="C1652" s="0" t="n">
        <v>70</v>
      </c>
      <c r="D1652" s="0" t="s">
        <v>2276</v>
      </c>
      <c r="E1652" s="371" t="n">
        <v>49053.38</v>
      </c>
      <c r="F1652" s="372" t="str">
        <f aca="false">TEXT(A1652,"000")&amp;" "&amp;TEXT(C1652,"0000")</f>
        <v>124 0070</v>
      </c>
      <c r="G1652" s="373" t="n">
        <f aca="false">E1652</f>
        <v>49053.38</v>
      </c>
    </row>
    <row r="1653" customFormat="false" ht="11.25" hidden="false" customHeight="true" outlineLevel="0" collapsed="false">
      <c r="A1653" s="0" t="n">
        <v>124</v>
      </c>
      <c r="B1653" s="0" t="s">
        <v>270</v>
      </c>
      <c r="C1653" s="0" t="n">
        <v>90</v>
      </c>
      <c r="D1653" s="0" t="s">
        <v>2277</v>
      </c>
      <c r="E1653" s="371" t="n">
        <v>50656.45</v>
      </c>
      <c r="F1653" s="372" t="str">
        <f aca="false">TEXT(A1653,"000")&amp;" "&amp;TEXT(C1653,"0000")</f>
        <v>124 0090</v>
      </c>
      <c r="G1653" s="373" t="n">
        <f aca="false">E1653</f>
        <v>50656.45</v>
      </c>
    </row>
    <row r="1654" customFormat="false" ht="11.25" hidden="false" customHeight="true" outlineLevel="0" collapsed="false">
      <c r="A1654" s="0" t="n">
        <v>126</v>
      </c>
      <c r="B1654" s="0" t="s">
        <v>271</v>
      </c>
      <c r="C1654" s="0" t="n">
        <v>110</v>
      </c>
      <c r="D1654" s="0" t="s">
        <v>2278</v>
      </c>
      <c r="E1654" s="371" t="n">
        <v>45617</v>
      </c>
      <c r="F1654" s="372" t="str">
        <f aca="false">TEXT(A1654,"000")&amp;" "&amp;TEXT(C1654,"0000")</f>
        <v>126 0110</v>
      </c>
      <c r="G1654" s="373" t="n">
        <f aca="false">E1654</f>
        <v>45617</v>
      </c>
    </row>
    <row r="1655" customFormat="false" ht="11.25" hidden="false" customHeight="true" outlineLevel="0" collapsed="false">
      <c r="A1655" s="0" t="n">
        <v>126</v>
      </c>
      <c r="B1655" s="0" t="s">
        <v>271</v>
      </c>
      <c r="C1655" s="0" t="n">
        <v>30</v>
      </c>
      <c r="D1655" s="0" t="s">
        <v>2279</v>
      </c>
      <c r="E1655" s="371" t="n">
        <v>46434</v>
      </c>
      <c r="F1655" s="372" t="str">
        <f aca="false">TEXT(A1655,"000")&amp;" "&amp;TEXT(C1655,"0000")</f>
        <v>126 0030</v>
      </c>
      <c r="G1655" s="373" t="n">
        <f aca="false">E1655</f>
        <v>46434</v>
      </c>
    </row>
    <row r="1656" customFormat="false" ht="11.25" hidden="false" customHeight="true" outlineLevel="0" collapsed="false">
      <c r="A1656" s="0" t="n">
        <v>126</v>
      </c>
      <c r="B1656" s="0" t="s">
        <v>271</v>
      </c>
      <c r="C1656" s="0" t="n">
        <v>40</v>
      </c>
      <c r="D1656" s="0" t="s">
        <v>2280</v>
      </c>
      <c r="E1656" s="371" t="n">
        <v>45521</v>
      </c>
      <c r="F1656" s="372" t="str">
        <f aca="false">TEXT(A1656,"000")&amp;" "&amp;TEXT(C1656,"0000")</f>
        <v>126 0040</v>
      </c>
      <c r="G1656" s="373" t="n">
        <f aca="false">E1656</f>
        <v>45521</v>
      </c>
    </row>
    <row r="1657" customFormat="false" ht="11.25" hidden="false" customHeight="true" outlineLevel="0" collapsed="false">
      <c r="A1657" s="0" t="n">
        <v>126</v>
      </c>
      <c r="B1657" s="0" t="s">
        <v>271</v>
      </c>
      <c r="C1657" s="0" t="n">
        <v>41</v>
      </c>
      <c r="D1657" s="0" t="s">
        <v>2281</v>
      </c>
      <c r="E1657" s="371" t="n">
        <v>47183</v>
      </c>
      <c r="F1657" s="372" t="str">
        <f aca="false">TEXT(A1657,"000")&amp;" "&amp;TEXT(C1657,"0000")</f>
        <v>126 0041</v>
      </c>
      <c r="G1657" s="373" t="n">
        <f aca="false">E1657</f>
        <v>47183</v>
      </c>
    </row>
    <row r="1658" customFormat="false" ht="11.25" hidden="false" customHeight="true" outlineLevel="0" collapsed="false">
      <c r="A1658" s="0" t="n">
        <v>126</v>
      </c>
      <c r="B1658" s="0" t="s">
        <v>271</v>
      </c>
      <c r="C1658" s="0" t="n">
        <v>70</v>
      </c>
      <c r="D1658" s="0" t="s">
        <v>2282</v>
      </c>
      <c r="E1658" s="371" t="n">
        <v>43997</v>
      </c>
      <c r="F1658" s="372" t="str">
        <f aca="false">TEXT(A1658,"000")&amp;" "&amp;TEXT(C1658,"0000")</f>
        <v>126 0070</v>
      </c>
      <c r="G1658" s="373" t="n">
        <f aca="false">E1658</f>
        <v>43997</v>
      </c>
    </row>
    <row r="1659" customFormat="false" ht="11.25" hidden="false" customHeight="true" outlineLevel="0" collapsed="false">
      <c r="A1659" s="0" t="n">
        <v>126</v>
      </c>
      <c r="B1659" s="0" t="s">
        <v>271</v>
      </c>
      <c r="C1659" s="0" t="n">
        <v>90</v>
      </c>
      <c r="D1659" s="0" t="s">
        <v>2283</v>
      </c>
      <c r="E1659" s="371" t="n">
        <v>46052</v>
      </c>
      <c r="F1659" s="372" t="str">
        <f aca="false">TEXT(A1659,"000")&amp;" "&amp;TEXT(C1659,"0000")</f>
        <v>126 0090</v>
      </c>
      <c r="G1659" s="373" t="n">
        <f aca="false">E1659</f>
        <v>46052</v>
      </c>
    </row>
    <row r="1660" customFormat="false" ht="11.25" hidden="false" customHeight="true" outlineLevel="0" collapsed="false">
      <c r="A1660" s="0" t="n">
        <v>127</v>
      </c>
      <c r="B1660" s="0" t="s">
        <v>272</v>
      </c>
      <c r="C1660" s="0" t="n">
        <v>210</v>
      </c>
      <c r="D1660" s="0" t="s">
        <v>2284</v>
      </c>
      <c r="E1660" s="371" t="n">
        <v>49564.18</v>
      </c>
      <c r="F1660" s="372" t="str">
        <f aca="false">TEXT(A1660,"000")&amp;" "&amp;TEXT(C1660,"0000")</f>
        <v>127 0210</v>
      </c>
      <c r="G1660" s="373" t="n">
        <f aca="false">E1660</f>
        <v>49564.18</v>
      </c>
    </row>
    <row r="1661" customFormat="false" ht="11.25" hidden="false" customHeight="true" outlineLevel="0" collapsed="false">
      <c r="A1661" s="0" t="n">
        <v>127</v>
      </c>
      <c r="B1661" s="0" t="s">
        <v>272</v>
      </c>
      <c r="C1661" s="0" t="n">
        <v>220</v>
      </c>
      <c r="D1661" s="0" t="s">
        <v>2285</v>
      </c>
      <c r="E1661" s="371" t="n">
        <v>51931.58</v>
      </c>
      <c r="F1661" s="372" t="str">
        <f aca="false">TEXT(A1661,"000")&amp;" "&amp;TEXT(C1661,"0000")</f>
        <v>127 0220</v>
      </c>
      <c r="G1661" s="373" t="n">
        <f aca="false">E1661</f>
        <v>51931.58</v>
      </c>
    </row>
    <row r="1662" customFormat="false" ht="11.25" hidden="false" customHeight="true" outlineLevel="0" collapsed="false">
      <c r="A1662" s="0" t="n">
        <v>127</v>
      </c>
      <c r="B1662" s="0" t="s">
        <v>272</v>
      </c>
      <c r="C1662" s="0" t="n">
        <v>230</v>
      </c>
      <c r="D1662" s="0" t="s">
        <v>2286</v>
      </c>
      <c r="E1662" s="371" t="n">
        <v>49799.18</v>
      </c>
      <c r="F1662" s="372" t="str">
        <f aca="false">TEXT(A1662,"000")&amp;" "&amp;TEXT(C1662,"0000")</f>
        <v>127 0230</v>
      </c>
      <c r="G1662" s="373" t="n">
        <f aca="false">E1662</f>
        <v>49799.18</v>
      </c>
    </row>
    <row r="1663" customFormat="false" ht="11.25" hidden="false" customHeight="true" outlineLevel="0" collapsed="false">
      <c r="A1663" s="0" t="n">
        <v>127</v>
      </c>
      <c r="B1663" s="0" t="s">
        <v>272</v>
      </c>
      <c r="C1663" s="0" t="n">
        <v>240</v>
      </c>
      <c r="D1663" s="0" t="s">
        <v>2287</v>
      </c>
      <c r="E1663" s="371" t="n">
        <v>53323.45</v>
      </c>
      <c r="F1663" s="372" t="str">
        <f aca="false">TEXT(A1663,"000")&amp;" "&amp;TEXT(C1663,"0000")</f>
        <v>127 0240</v>
      </c>
      <c r="G1663" s="373" t="n">
        <f aca="false">E1663</f>
        <v>53323.45</v>
      </c>
    </row>
    <row r="1664" customFormat="false" ht="11.25" hidden="false" customHeight="true" outlineLevel="0" collapsed="false">
      <c r="A1664" s="0" t="n">
        <v>127</v>
      </c>
      <c r="B1664" s="0" t="s">
        <v>272</v>
      </c>
      <c r="C1664" s="0" t="n">
        <v>300</v>
      </c>
      <c r="D1664" s="0" t="s">
        <v>2288</v>
      </c>
      <c r="E1664" s="371" t="n">
        <v>50966.59</v>
      </c>
      <c r="F1664" s="372" t="str">
        <f aca="false">TEXT(A1664,"000")&amp;" "&amp;TEXT(C1664,"0000")</f>
        <v>127 0300</v>
      </c>
      <c r="G1664" s="373" t="n">
        <f aca="false">E1664</f>
        <v>50966.59</v>
      </c>
    </row>
    <row r="1665" customFormat="false" ht="11.25" hidden="false" customHeight="true" outlineLevel="0" collapsed="false">
      <c r="A1665" s="0" t="n">
        <v>127</v>
      </c>
      <c r="B1665" s="0" t="s">
        <v>272</v>
      </c>
      <c r="C1665" s="0" t="n">
        <v>330</v>
      </c>
      <c r="D1665" s="0" t="s">
        <v>2289</v>
      </c>
      <c r="E1665" s="371" t="n">
        <v>50140.72</v>
      </c>
      <c r="F1665" s="372" t="str">
        <f aca="false">TEXT(A1665,"000")&amp;" "&amp;TEXT(C1665,"0000")</f>
        <v>127 0330</v>
      </c>
      <c r="G1665" s="373" t="n">
        <f aca="false">E1665</f>
        <v>50140.72</v>
      </c>
    </row>
    <row r="1666" customFormat="false" ht="11.25" hidden="false" customHeight="true" outlineLevel="0" collapsed="false">
      <c r="A1666" s="0" t="n">
        <v>127</v>
      </c>
      <c r="B1666" s="0" t="s">
        <v>272</v>
      </c>
      <c r="C1666" s="0" t="n">
        <v>370</v>
      </c>
      <c r="D1666" s="0" t="s">
        <v>2290</v>
      </c>
      <c r="E1666" s="371" t="n">
        <v>49786.37</v>
      </c>
      <c r="F1666" s="372" t="str">
        <f aca="false">TEXT(A1666,"000")&amp;" "&amp;TEXT(C1666,"0000")</f>
        <v>127 0370</v>
      </c>
      <c r="G1666" s="373" t="n">
        <f aca="false">E1666</f>
        <v>49786.37</v>
      </c>
    </row>
    <row r="1667" customFormat="false" ht="11.25" hidden="false" customHeight="true" outlineLevel="0" collapsed="false">
      <c r="A1667" s="0" t="n">
        <v>127</v>
      </c>
      <c r="B1667" s="0" t="s">
        <v>272</v>
      </c>
      <c r="C1667" s="0" t="n">
        <v>380</v>
      </c>
      <c r="D1667" s="0" t="s">
        <v>2291</v>
      </c>
      <c r="E1667" s="371" t="n">
        <v>53179.3</v>
      </c>
      <c r="F1667" s="372" t="str">
        <f aca="false">TEXT(A1667,"000")&amp;" "&amp;TEXT(C1667,"0000")</f>
        <v>127 0380</v>
      </c>
      <c r="G1667" s="373" t="n">
        <f aca="false">E1667</f>
        <v>53179.3</v>
      </c>
    </row>
    <row r="1668" customFormat="false" ht="11.25" hidden="false" customHeight="true" outlineLevel="0" collapsed="false">
      <c r="A1668" s="0" t="n">
        <v>127</v>
      </c>
      <c r="B1668" s="0" t="s">
        <v>272</v>
      </c>
      <c r="C1668" s="0" t="n">
        <v>390</v>
      </c>
      <c r="D1668" s="0" t="s">
        <v>2292</v>
      </c>
      <c r="E1668" s="371" t="n">
        <v>51163.06</v>
      </c>
      <c r="F1668" s="372" t="str">
        <f aca="false">TEXT(A1668,"000")&amp;" "&amp;TEXT(C1668,"0000")</f>
        <v>127 0390</v>
      </c>
      <c r="G1668" s="373" t="n">
        <f aca="false">E1668</f>
        <v>51163.06</v>
      </c>
    </row>
    <row r="1669" customFormat="false" ht="11.25" hidden="false" customHeight="true" outlineLevel="0" collapsed="false">
      <c r="A1669" s="0" t="n">
        <v>127</v>
      </c>
      <c r="B1669" s="0" t="s">
        <v>272</v>
      </c>
      <c r="C1669" s="0" t="n">
        <v>391</v>
      </c>
      <c r="D1669" s="0" t="s">
        <v>2293</v>
      </c>
      <c r="E1669" s="371" t="n">
        <v>52355.61</v>
      </c>
      <c r="F1669" s="372" t="str">
        <f aca="false">TEXT(A1669,"000")&amp;" "&amp;TEXT(C1669,"0000")</f>
        <v>127 0391</v>
      </c>
      <c r="G1669" s="373" t="n">
        <f aca="false">E1669</f>
        <v>52355.61</v>
      </c>
    </row>
    <row r="1670" customFormat="false" ht="11.25" hidden="false" customHeight="true" outlineLevel="0" collapsed="false">
      <c r="A1670" s="0" t="n">
        <v>127</v>
      </c>
      <c r="B1670" s="0" t="s">
        <v>272</v>
      </c>
      <c r="C1670" s="0" t="n">
        <v>393</v>
      </c>
      <c r="D1670" s="0" t="s">
        <v>2294</v>
      </c>
      <c r="E1670" s="371" t="n">
        <v>56594.47</v>
      </c>
      <c r="F1670" s="372" t="str">
        <f aca="false">TEXT(A1670,"000")&amp;" "&amp;TEXT(C1670,"0000")</f>
        <v>127 0393</v>
      </c>
      <c r="G1670" s="373" t="n">
        <f aca="false">E1670</f>
        <v>56594.47</v>
      </c>
    </row>
    <row r="1671" customFormat="false" ht="11.25" hidden="false" customHeight="true" outlineLevel="0" collapsed="false">
      <c r="A1671" s="0" t="n">
        <v>127</v>
      </c>
      <c r="B1671" s="0" t="s">
        <v>272</v>
      </c>
      <c r="C1671" s="0" t="n">
        <v>395</v>
      </c>
      <c r="D1671" s="0" t="s">
        <v>2295</v>
      </c>
      <c r="E1671" s="371" t="n">
        <v>52876.54</v>
      </c>
      <c r="F1671" s="372" t="str">
        <f aca="false">TEXT(A1671,"000")&amp;" "&amp;TEXT(C1671,"0000")</f>
        <v>127 0395</v>
      </c>
      <c r="G1671" s="373" t="n">
        <f aca="false">E1671</f>
        <v>52876.54</v>
      </c>
    </row>
    <row r="1672" customFormat="false" ht="11.25" hidden="false" customHeight="true" outlineLevel="0" collapsed="false">
      <c r="A1672" s="0" t="n">
        <v>127</v>
      </c>
      <c r="B1672" s="0" t="s">
        <v>272</v>
      </c>
      <c r="C1672" s="0" t="n">
        <v>440</v>
      </c>
      <c r="D1672" s="0" t="s">
        <v>2296</v>
      </c>
      <c r="E1672" s="371" t="n">
        <v>48959.44</v>
      </c>
      <c r="F1672" s="372" t="str">
        <f aca="false">TEXT(A1672,"000")&amp;" "&amp;TEXT(C1672,"0000")</f>
        <v>127 0440</v>
      </c>
      <c r="G1672" s="373" t="n">
        <f aca="false">E1672</f>
        <v>48959.44</v>
      </c>
    </row>
    <row r="1673" customFormat="false" ht="11.25" hidden="false" customHeight="true" outlineLevel="0" collapsed="false">
      <c r="A1673" s="0" t="n">
        <v>127</v>
      </c>
      <c r="B1673" s="0" t="s">
        <v>272</v>
      </c>
      <c r="C1673" s="0" t="n">
        <v>450</v>
      </c>
      <c r="D1673" s="0" t="s">
        <v>2297</v>
      </c>
      <c r="E1673" s="371" t="n">
        <v>50613.22</v>
      </c>
      <c r="F1673" s="372" t="str">
        <f aca="false">TEXT(A1673,"000")&amp;" "&amp;TEXT(C1673,"0000")</f>
        <v>127 0450</v>
      </c>
      <c r="G1673" s="373" t="n">
        <f aca="false">E1673</f>
        <v>50613.22</v>
      </c>
    </row>
    <row r="1674" customFormat="false" ht="11.25" hidden="false" customHeight="true" outlineLevel="0" collapsed="false">
      <c r="A1674" s="0" t="n">
        <v>127</v>
      </c>
      <c r="B1674" s="0" t="s">
        <v>272</v>
      </c>
      <c r="C1674" s="0" t="n">
        <v>47</v>
      </c>
      <c r="D1674" s="0" t="s">
        <v>2298</v>
      </c>
      <c r="E1674" s="371" t="n">
        <v>50657.44</v>
      </c>
      <c r="F1674" s="372" t="str">
        <f aca="false">TEXT(A1674,"000")&amp;" "&amp;TEXT(C1674,"0000")</f>
        <v>127 0047</v>
      </c>
      <c r="G1674" s="373" t="n">
        <f aca="false">E1674</f>
        <v>50657.44</v>
      </c>
    </row>
    <row r="1675" customFormat="false" ht="11.25" hidden="false" customHeight="true" outlineLevel="0" collapsed="false">
      <c r="A1675" s="0" t="n">
        <v>127</v>
      </c>
      <c r="B1675" s="0" t="s">
        <v>272</v>
      </c>
      <c r="C1675" s="0" t="n">
        <v>50</v>
      </c>
      <c r="D1675" s="0" t="s">
        <v>2299</v>
      </c>
      <c r="E1675" s="371" t="n">
        <v>53945.81</v>
      </c>
      <c r="F1675" s="372" t="str">
        <f aca="false">TEXT(A1675,"000")&amp;" "&amp;TEXT(C1675,"0000")</f>
        <v>127 0050</v>
      </c>
      <c r="G1675" s="373" t="n">
        <f aca="false">E1675</f>
        <v>53945.81</v>
      </c>
    </row>
    <row r="1676" customFormat="false" ht="11.25" hidden="false" customHeight="true" outlineLevel="0" collapsed="false">
      <c r="A1676" s="0" t="n">
        <v>127</v>
      </c>
      <c r="B1676" s="0" t="s">
        <v>272</v>
      </c>
      <c r="C1676" s="0" t="n">
        <v>70</v>
      </c>
      <c r="D1676" s="0" t="s">
        <v>875</v>
      </c>
      <c r="E1676" s="371" t="n">
        <v>49946.09</v>
      </c>
      <c r="F1676" s="372" t="str">
        <f aca="false">TEXT(A1676,"000")&amp;" "&amp;TEXT(C1676,"0000")</f>
        <v>127 0070</v>
      </c>
      <c r="G1676" s="373" t="n">
        <f aca="false">E1676</f>
        <v>49946.09</v>
      </c>
    </row>
    <row r="1677" customFormat="false" ht="11.25" hidden="false" customHeight="true" outlineLevel="0" collapsed="false">
      <c r="A1677" s="0" t="n">
        <v>127</v>
      </c>
      <c r="B1677" s="0" t="s">
        <v>272</v>
      </c>
      <c r="C1677" s="0" t="n">
        <v>80</v>
      </c>
      <c r="D1677" s="0" t="s">
        <v>2300</v>
      </c>
      <c r="E1677" s="371" t="n">
        <v>52186.12</v>
      </c>
      <c r="F1677" s="372" t="str">
        <f aca="false">TEXT(A1677,"000")&amp;" "&amp;TEXT(C1677,"0000")</f>
        <v>127 0080</v>
      </c>
      <c r="G1677" s="373" t="n">
        <f aca="false">E1677</f>
        <v>52186.12</v>
      </c>
    </row>
    <row r="1678" customFormat="false" ht="11.25" hidden="false" customHeight="true" outlineLevel="0" collapsed="false">
      <c r="A1678" s="0" t="n">
        <v>128</v>
      </c>
      <c r="B1678" s="0" t="s">
        <v>273</v>
      </c>
      <c r="C1678" s="0" t="n">
        <v>10</v>
      </c>
      <c r="D1678" s="0" t="s">
        <v>2301</v>
      </c>
      <c r="E1678" s="371" t="n">
        <v>54156</v>
      </c>
      <c r="F1678" s="372" t="str">
        <f aca="false">TEXT(A1678,"000")&amp;" "&amp;TEXT(C1678,"0000")</f>
        <v>128 0010</v>
      </c>
      <c r="G1678" s="373" t="n">
        <f aca="false">E1678</f>
        <v>54156</v>
      </c>
    </row>
    <row r="1679" customFormat="false" ht="11.25" hidden="false" customHeight="true" outlineLevel="0" collapsed="false">
      <c r="A1679" s="0" t="n">
        <v>128</v>
      </c>
      <c r="B1679" s="0" t="s">
        <v>273</v>
      </c>
      <c r="C1679" s="0" t="n">
        <v>100</v>
      </c>
      <c r="D1679" s="0" t="s">
        <v>2302</v>
      </c>
      <c r="E1679" s="371" t="n">
        <v>57624</v>
      </c>
      <c r="F1679" s="372" t="str">
        <f aca="false">TEXT(A1679,"000")&amp;" "&amp;TEXT(C1679,"0000")</f>
        <v>128 0100</v>
      </c>
      <c r="G1679" s="373" t="n">
        <f aca="false">E1679</f>
        <v>57624</v>
      </c>
    </row>
    <row r="1680" customFormat="false" ht="11.25" hidden="false" customHeight="true" outlineLevel="0" collapsed="false">
      <c r="A1680" s="0" t="n">
        <v>128</v>
      </c>
      <c r="B1680" s="0" t="s">
        <v>273</v>
      </c>
      <c r="C1680" s="0" t="n">
        <v>1020</v>
      </c>
      <c r="D1680" s="0" t="s">
        <v>2303</v>
      </c>
      <c r="E1680" s="371" t="n">
        <v>55523</v>
      </c>
      <c r="F1680" s="372" t="str">
        <f aca="false">TEXT(A1680,"000")&amp;" "&amp;TEXT(C1680,"0000")</f>
        <v>128 1020</v>
      </c>
      <c r="G1680" s="373" t="n">
        <f aca="false">E1680</f>
        <v>55523</v>
      </c>
    </row>
    <row r="1681" customFormat="false" ht="11.25" hidden="false" customHeight="true" outlineLevel="0" collapsed="false">
      <c r="A1681" s="0" t="n">
        <v>128</v>
      </c>
      <c r="B1681" s="0" t="s">
        <v>273</v>
      </c>
      <c r="C1681" s="0" t="n">
        <v>1030</v>
      </c>
      <c r="D1681" s="0" t="s">
        <v>2304</v>
      </c>
      <c r="E1681" s="371" t="n">
        <v>58386</v>
      </c>
      <c r="F1681" s="372" t="str">
        <f aca="false">TEXT(A1681,"000")&amp;" "&amp;TEXT(C1681,"0000")</f>
        <v>128 1030</v>
      </c>
      <c r="G1681" s="373" t="n">
        <f aca="false">E1681</f>
        <v>58386</v>
      </c>
    </row>
    <row r="1682" customFormat="false" ht="11.25" hidden="false" customHeight="true" outlineLevel="0" collapsed="false">
      <c r="A1682" s="0" t="n">
        <v>128</v>
      </c>
      <c r="B1682" s="0" t="s">
        <v>273</v>
      </c>
      <c r="C1682" s="0" t="n">
        <v>1041</v>
      </c>
      <c r="D1682" s="0" t="s">
        <v>2305</v>
      </c>
      <c r="E1682" s="371" t="n">
        <v>55210</v>
      </c>
      <c r="F1682" s="372" t="str">
        <f aca="false">TEXT(A1682,"000")&amp;" "&amp;TEXT(C1682,"0000")</f>
        <v>128 1041</v>
      </c>
      <c r="G1682" s="373" t="n">
        <f aca="false">E1682</f>
        <v>55210</v>
      </c>
    </row>
    <row r="1683" customFormat="false" ht="11.25" hidden="false" customHeight="true" outlineLevel="0" collapsed="false">
      <c r="A1683" s="0" t="n">
        <v>128</v>
      </c>
      <c r="B1683" s="0" t="s">
        <v>273</v>
      </c>
      <c r="C1683" s="0" t="n">
        <v>1050</v>
      </c>
      <c r="D1683" s="0" t="s">
        <v>2306</v>
      </c>
      <c r="E1683" s="371" t="n">
        <v>52697</v>
      </c>
      <c r="F1683" s="372" t="str">
        <f aca="false">TEXT(A1683,"000")&amp;" "&amp;TEXT(C1683,"0000")</f>
        <v>128 1050</v>
      </c>
      <c r="G1683" s="373" t="n">
        <f aca="false">E1683</f>
        <v>52697</v>
      </c>
    </row>
    <row r="1684" customFormat="false" ht="11.25" hidden="false" customHeight="true" outlineLevel="0" collapsed="false">
      <c r="A1684" s="0" t="n">
        <v>128</v>
      </c>
      <c r="B1684" s="0" t="s">
        <v>273</v>
      </c>
      <c r="C1684" s="0" t="n">
        <v>106</v>
      </c>
      <c r="D1684" s="0" t="s">
        <v>2307</v>
      </c>
      <c r="E1684" s="371" t="n">
        <v>52012</v>
      </c>
      <c r="F1684" s="372" t="str">
        <f aca="false">TEXT(A1684,"000")&amp;" "&amp;TEXT(C1684,"0000")</f>
        <v>128 0106</v>
      </c>
      <c r="G1684" s="373" t="n">
        <f aca="false">E1684</f>
        <v>52012</v>
      </c>
    </row>
    <row r="1685" customFormat="false" ht="11.25" hidden="false" customHeight="true" outlineLevel="0" collapsed="false">
      <c r="A1685" s="0" t="n">
        <v>128</v>
      </c>
      <c r="B1685" s="0" t="s">
        <v>273</v>
      </c>
      <c r="C1685" s="0" t="n">
        <v>115</v>
      </c>
      <c r="D1685" s="0" t="s">
        <v>2308</v>
      </c>
      <c r="E1685" s="371" t="n">
        <v>49985</v>
      </c>
      <c r="F1685" s="372" t="str">
        <f aca="false">TEXT(A1685,"000")&amp;" "&amp;TEXT(C1685,"0000")</f>
        <v>128 0115</v>
      </c>
      <c r="G1685" s="373" t="n">
        <f aca="false">E1685</f>
        <v>49985</v>
      </c>
    </row>
    <row r="1686" customFormat="false" ht="11.25" hidden="false" customHeight="true" outlineLevel="0" collapsed="false">
      <c r="A1686" s="0" t="n">
        <v>128</v>
      </c>
      <c r="B1686" s="0" t="s">
        <v>273</v>
      </c>
      <c r="C1686" s="0" t="n">
        <v>130</v>
      </c>
      <c r="D1686" s="0" t="s">
        <v>2309</v>
      </c>
      <c r="E1686" s="371" t="n">
        <v>55382</v>
      </c>
      <c r="F1686" s="372" t="str">
        <f aca="false">TEXT(A1686,"000")&amp;" "&amp;TEXT(C1686,"0000")</f>
        <v>128 0130</v>
      </c>
      <c r="G1686" s="373" t="n">
        <f aca="false">E1686</f>
        <v>55382</v>
      </c>
    </row>
    <row r="1687" customFormat="false" ht="11.25" hidden="false" customHeight="true" outlineLevel="0" collapsed="false">
      <c r="A1687" s="0" t="n">
        <v>128</v>
      </c>
      <c r="B1687" s="0" t="s">
        <v>273</v>
      </c>
      <c r="C1687" s="0" t="n">
        <v>140</v>
      </c>
      <c r="D1687" s="0" t="s">
        <v>2310</v>
      </c>
      <c r="E1687" s="371" t="n">
        <v>54932</v>
      </c>
      <c r="F1687" s="372" t="str">
        <f aca="false">TEXT(A1687,"000")&amp;" "&amp;TEXT(C1687,"0000")</f>
        <v>128 0140</v>
      </c>
      <c r="G1687" s="373" t="n">
        <f aca="false">E1687</f>
        <v>54932</v>
      </c>
    </row>
    <row r="1688" customFormat="false" ht="11.25" hidden="false" customHeight="true" outlineLevel="0" collapsed="false">
      <c r="A1688" s="0" t="n">
        <v>128</v>
      </c>
      <c r="B1688" s="0" t="s">
        <v>273</v>
      </c>
      <c r="C1688" s="0" t="n">
        <v>20</v>
      </c>
      <c r="D1688" s="0" t="s">
        <v>1135</v>
      </c>
      <c r="E1688" s="371" t="n">
        <v>54246</v>
      </c>
      <c r="F1688" s="372" t="str">
        <f aca="false">TEXT(A1688,"000")&amp;" "&amp;TEXT(C1688,"0000")</f>
        <v>128 0020</v>
      </c>
      <c r="G1688" s="373" t="n">
        <f aca="false">E1688</f>
        <v>54246</v>
      </c>
    </row>
    <row r="1689" customFormat="false" ht="11.25" hidden="false" customHeight="true" outlineLevel="0" collapsed="false">
      <c r="A1689" s="0" t="n">
        <v>128</v>
      </c>
      <c r="B1689" s="0" t="s">
        <v>273</v>
      </c>
      <c r="C1689" s="0" t="n">
        <v>230</v>
      </c>
      <c r="D1689" s="0" t="s">
        <v>2311</v>
      </c>
      <c r="E1689" s="371" t="n">
        <v>58842</v>
      </c>
      <c r="F1689" s="372" t="str">
        <f aca="false">TEXT(A1689,"000")&amp;" "&amp;TEXT(C1689,"0000")</f>
        <v>128 0230</v>
      </c>
      <c r="G1689" s="373" t="n">
        <f aca="false">E1689</f>
        <v>58842</v>
      </c>
    </row>
    <row r="1690" customFormat="false" ht="11.25" hidden="false" customHeight="true" outlineLevel="0" collapsed="false">
      <c r="A1690" s="0" t="n">
        <v>128</v>
      </c>
      <c r="B1690" s="0" t="s">
        <v>273</v>
      </c>
      <c r="C1690" s="0" t="n">
        <v>280</v>
      </c>
      <c r="D1690" s="0" t="s">
        <v>2312</v>
      </c>
      <c r="E1690" s="371" t="n">
        <v>52538</v>
      </c>
      <c r="F1690" s="372" t="str">
        <f aca="false">TEXT(A1690,"000")&amp;" "&amp;TEXT(C1690,"0000")</f>
        <v>128 0280</v>
      </c>
      <c r="G1690" s="373" t="n">
        <f aca="false">E1690</f>
        <v>52538</v>
      </c>
    </row>
    <row r="1691" customFormat="false" ht="11.25" hidden="false" customHeight="true" outlineLevel="0" collapsed="false">
      <c r="A1691" s="0" t="n">
        <v>128</v>
      </c>
      <c r="B1691" s="0" t="s">
        <v>273</v>
      </c>
      <c r="C1691" s="0" t="n">
        <v>290</v>
      </c>
      <c r="D1691" s="0" t="s">
        <v>2313</v>
      </c>
      <c r="E1691" s="371" t="n">
        <v>56413</v>
      </c>
      <c r="F1691" s="372" t="str">
        <f aca="false">TEXT(A1691,"000")&amp;" "&amp;TEXT(C1691,"0000")</f>
        <v>128 0290</v>
      </c>
      <c r="G1691" s="373" t="n">
        <f aca="false">E1691</f>
        <v>56413</v>
      </c>
    </row>
    <row r="1692" customFormat="false" ht="11.25" hidden="false" customHeight="true" outlineLevel="0" collapsed="false">
      <c r="A1692" s="0" t="n">
        <v>128</v>
      </c>
      <c r="B1692" s="0" t="s">
        <v>273</v>
      </c>
      <c r="C1692" s="0" t="n">
        <v>30</v>
      </c>
      <c r="D1692" s="0" t="s">
        <v>2314</v>
      </c>
      <c r="E1692" s="371" t="n">
        <v>57313</v>
      </c>
      <c r="F1692" s="372" t="str">
        <f aca="false">TEXT(A1692,"000")&amp;" "&amp;TEXT(C1692,"0000")</f>
        <v>128 0030</v>
      </c>
      <c r="G1692" s="373" t="n">
        <f aca="false">E1692</f>
        <v>57313</v>
      </c>
    </row>
    <row r="1693" customFormat="false" ht="11.25" hidden="false" customHeight="true" outlineLevel="0" collapsed="false">
      <c r="A1693" s="0" t="n">
        <v>128</v>
      </c>
      <c r="B1693" s="0" t="s">
        <v>273</v>
      </c>
      <c r="C1693" s="0" t="n">
        <v>300</v>
      </c>
      <c r="D1693" s="0" t="s">
        <v>2315</v>
      </c>
      <c r="E1693" s="371" t="n">
        <v>53290.01</v>
      </c>
      <c r="F1693" s="372" t="str">
        <f aca="false">TEXT(A1693,"000")&amp;" "&amp;TEXT(C1693,"0000")</f>
        <v>128 0300</v>
      </c>
      <c r="G1693" s="373" t="n">
        <f aca="false">E1693</f>
        <v>53290.01</v>
      </c>
    </row>
    <row r="1694" customFormat="false" ht="11.25" hidden="false" customHeight="true" outlineLevel="0" collapsed="false">
      <c r="A1694" s="0" t="n">
        <v>128</v>
      </c>
      <c r="B1694" s="0" t="s">
        <v>273</v>
      </c>
      <c r="C1694" s="0" t="n">
        <v>321</v>
      </c>
      <c r="D1694" s="0" t="s">
        <v>2316</v>
      </c>
      <c r="E1694" s="371" t="n">
        <v>57881</v>
      </c>
      <c r="F1694" s="372" t="str">
        <f aca="false">TEXT(A1694,"000")&amp;" "&amp;TEXT(C1694,"0000")</f>
        <v>128 0321</v>
      </c>
      <c r="G1694" s="373" t="n">
        <f aca="false">E1694</f>
        <v>57881</v>
      </c>
    </row>
    <row r="1695" customFormat="false" ht="11.25" hidden="false" customHeight="true" outlineLevel="0" collapsed="false">
      <c r="A1695" s="0" t="n">
        <v>128</v>
      </c>
      <c r="B1695" s="0" t="s">
        <v>273</v>
      </c>
      <c r="C1695" s="0" t="n">
        <v>330</v>
      </c>
      <c r="D1695" s="0" t="s">
        <v>2317</v>
      </c>
      <c r="E1695" s="371" t="n">
        <v>55913</v>
      </c>
      <c r="F1695" s="372" t="str">
        <f aca="false">TEXT(A1695,"000")&amp;" "&amp;TEXT(C1695,"0000")</f>
        <v>128 0330</v>
      </c>
      <c r="G1695" s="373" t="n">
        <f aca="false">E1695</f>
        <v>55913</v>
      </c>
    </row>
    <row r="1696" customFormat="false" ht="11.25" hidden="false" customHeight="true" outlineLevel="0" collapsed="false">
      <c r="A1696" s="0" t="n">
        <v>128</v>
      </c>
      <c r="B1696" s="0" t="s">
        <v>273</v>
      </c>
      <c r="C1696" s="0" t="n">
        <v>340</v>
      </c>
      <c r="D1696" s="0" t="s">
        <v>2318</v>
      </c>
      <c r="E1696" s="371" t="n">
        <v>54878</v>
      </c>
      <c r="F1696" s="372" t="str">
        <f aca="false">TEXT(A1696,"000")&amp;" "&amp;TEXT(C1696,"0000")</f>
        <v>128 0340</v>
      </c>
      <c r="G1696" s="373" t="n">
        <f aca="false">E1696</f>
        <v>54878</v>
      </c>
    </row>
    <row r="1697" customFormat="false" ht="11.25" hidden="false" customHeight="true" outlineLevel="0" collapsed="false">
      <c r="A1697" s="0" t="n">
        <v>128</v>
      </c>
      <c r="B1697" s="0" t="s">
        <v>273</v>
      </c>
      <c r="C1697" s="0" t="n">
        <v>350</v>
      </c>
      <c r="D1697" s="0" t="s">
        <v>2319</v>
      </c>
      <c r="E1697" s="371" t="n">
        <v>55508</v>
      </c>
      <c r="F1697" s="372" t="str">
        <f aca="false">TEXT(A1697,"000")&amp;" "&amp;TEXT(C1697,"0000")</f>
        <v>128 0350</v>
      </c>
      <c r="G1697" s="373" t="n">
        <f aca="false">E1697</f>
        <v>55508</v>
      </c>
    </row>
    <row r="1698" customFormat="false" ht="11.25" hidden="false" customHeight="true" outlineLevel="0" collapsed="false">
      <c r="A1698" s="0" t="n">
        <v>128</v>
      </c>
      <c r="B1698" s="0" t="s">
        <v>273</v>
      </c>
      <c r="C1698" s="0" t="n">
        <v>360</v>
      </c>
      <c r="D1698" s="0" t="s">
        <v>2320</v>
      </c>
      <c r="E1698" s="371" t="n">
        <v>54462</v>
      </c>
      <c r="F1698" s="372" t="str">
        <f aca="false">TEXT(A1698,"000")&amp;" "&amp;TEXT(C1698,"0000")</f>
        <v>128 0360</v>
      </c>
      <c r="G1698" s="373" t="n">
        <f aca="false">E1698</f>
        <v>54462</v>
      </c>
    </row>
    <row r="1699" customFormat="false" ht="11.25" hidden="false" customHeight="true" outlineLevel="0" collapsed="false">
      <c r="A1699" s="0" t="n">
        <v>128</v>
      </c>
      <c r="B1699" s="0" t="s">
        <v>273</v>
      </c>
      <c r="C1699" s="0" t="n">
        <v>390</v>
      </c>
      <c r="D1699" s="0" t="s">
        <v>2321</v>
      </c>
      <c r="E1699" s="371" t="n">
        <v>53427</v>
      </c>
      <c r="F1699" s="372" t="str">
        <f aca="false">TEXT(A1699,"000")&amp;" "&amp;TEXT(C1699,"0000")</f>
        <v>128 0390</v>
      </c>
      <c r="G1699" s="373" t="n">
        <f aca="false">E1699</f>
        <v>53427</v>
      </c>
    </row>
    <row r="1700" customFormat="false" ht="11.25" hidden="false" customHeight="true" outlineLevel="0" collapsed="false">
      <c r="A1700" s="0" t="n">
        <v>128</v>
      </c>
      <c r="B1700" s="0" t="s">
        <v>273</v>
      </c>
      <c r="C1700" s="0" t="n">
        <v>40</v>
      </c>
      <c r="D1700" s="0" t="s">
        <v>2322</v>
      </c>
      <c r="E1700" s="371" t="n">
        <v>53528</v>
      </c>
      <c r="F1700" s="372" t="str">
        <f aca="false">TEXT(A1700,"000")&amp;" "&amp;TEXT(C1700,"0000")</f>
        <v>128 0040</v>
      </c>
      <c r="G1700" s="373" t="n">
        <f aca="false">E1700</f>
        <v>53528</v>
      </c>
    </row>
    <row r="1701" customFormat="false" ht="11.25" hidden="false" customHeight="true" outlineLevel="0" collapsed="false">
      <c r="A1701" s="0" t="n">
        <v>128</v>
      </c>
      <c r="B1701" s="0" t="s">
        <v>273</v>
      </c>
      <c r="C1701" s="0" t="n">
        <v>400</v>
      </c>
      <c r="D1701" s="0" t="s">
        <v>2323</v>
      </c>
      <c r="E1701" s="371" t="n">
        <v>53208</v>
      </c>
      <c r="F1701" s="372" t="str">
        <f aca="false">TEXT(A1701,"000")&amp;" "&amp;TEXT(C1701,"0000")</f>
        <v>128 0400</v>
      </c>
      <c r="G1701" s="373" t="n">
        <f aca="false">E1701</f>
        <v>53208</v>
      </c>
    </row>
    <row r="1702" customFormat="false" ht="11.25" hidden="false" customHeight="true" outlineLevel="0" collapsed="false">
      <c r="A1702" s="0" t="n">
        <v>128</v>
      </c>
      <c r="B1702" s="0" t="s">
        <v>273</v>
      </c>
      <c r="C1702" s="0" t="n">
        <v>410</v>
      </c>
      <c r="D1702" s="0" t="s">
        <v>2324</v>
      </c>
      <c r="E1702" s="371" t="n">
        <v>58093</v>
      </c>
      <c r="F1702" s="372" t="str">
        <f aca="false">TEXT(A1702,"000")&amp;" "&amp;TEXT(C1702,"0000")</f>
        <v>128 0410</v>
      </c>
      <c r="G1702" s="373" t="n">
        <f aca="false">E1702</f>
        <v>58093</v>
      </c>
    </row>
    <row r="1703" customFormat="false" ht="11.25" hidden="false" customHeight="true" outlineLevel="0" collapsed="false">
      <c r="A1703" s="0" t="n">
        <v>128</v>
      </c>
      <c r="B1703" s="0" t="s">
        <v>273</v>
      </c>
      <c r="C1703" s="0" t="n">
        <v>420</v>
      </c>
      <c r="D1703" s="0" t="s">
        <v>2325</v>
      </c>
      <c r="E1703" s="371" t="n">
        <v>55211</v>
      </c>
      <c r="F1703" s="372" t="str">
        <f aca="false">TEXT(A1703,"000")&amp;" "&amp;TEXT(C1703,"0000")</f>
        <v>128 0420</v>
      </c>
      <c r="G1703" s="373" t="n">
        <f aca="false">E1703</f>
        <v>55211</v>
      </c>
    </row>
    <row r="1704" customFormat="false" ht="11.25" hidden="false" customHeight="true" outlineLevel="0" collapsed="false">
      <c r="A1704" s="0" t="n">
        <v>128</v>
      </c>
      <c r="B1704" s="0" t="s">
        <v>273</v>
      </c>
      <c r="C1704" s="0" t="n">
        <v>430</v>
      </c>
      <c r="D1704" s="0" t="s">
        <v>2326</v>
      </c>
      <c r="E1704" s="371" t="n">
        <v>54734</v>
      </c>
      <c r="F1704" s="372" t="str">
        <f aca="false">TEXT(A1704,"000")&amp;" "&amp;TEXT(C1704,"0000")</f>
        <v>128 0430</v>
      </c>
      <c r="G1704" s="373" t="n">
        <f aca="false">E1704</f>
        <v>54734</v>
      </c>
    </row>
    <row r="1705" customFormat="false" ht="11.25" hidden="false" customHeight="true" outlineLevel="0" collapsed="false">
      <c r="A1705" s="0" t="n">
        <v>128</v>
      </c>
      <c r="B1705" s="0" t="s">
        <v>273</v>
      </c>
      <c r="C1705" s="0" t="n">
        <v>440</v>
      </c>
      <c r="D1705" s="0" t="s">
        <v>2327</v>
      </c>
      <c r="E1705" s="371" t="n">
        <v>58005</v>
      </c>
      <c r="F1705" s="372" t="str">
        <f aca="false">TEXT(A1705,"000")&amp;" "&amp;TEXT(C1705,"0000")</f>
        <v>128 0440</v>
      </c>
      <c r="G1705" s="373" t="n">
        <f aca="false">E1705</f>
        <v>58005</v>
      </c>
    </row>
    <row r="1706" customFormat="false" ht="11.25" hidden="false" customHeight="true" outlineLevel="0" collapsed="false">
      <c r="A1706" s="0" t="n">
        <v>128</v>
      </c>
      <c r="B1706" s="0" t="s">
        <v>273</v>
      </c>
      <c r="C1706" s="0" t="n">
        <v>450</v>
      </c>
      <c r="D1706" s="0" t="s">
        <v>2328</v>
      </c>
      <c r="E1706" s="371" t="n">
        <v>55457</v>
      </c>
      <c r="F1706" s="372" t="str">
        <f aca="false">TEXT(A1706,"000")&amp;" "&amp;TEXT(C1706,"0000")</f>
        <v>128 0450</v>
      </c>
      <c r="G1706" s="373" t="n">
        <f aca="false">E1706</f>
        <v>55457</v>
      </c>
    </row>
    <row r="1707" customFormat="false" ht="11.25" hidden="false" customHeight="true" outlineLevel="0" collapsed="false">
      <c r="A1707" s="0" t="n">
        <v>128</v>
      </c>
      <c r="B1707" s="0" t="s">
        <v>273</v>
      </c>
      <c r="C1707" s="0" t="n">
        <v>460</v>
      </c>
      <c r="D1707" s="0" t="s">
        <v>2329</v>
      </c>
      <c r="E1707" s="371" t="n">
        <v>52734</v>
      </c>
      <c r="F1707" s="372" t="str">
        <f aca="false">TEXT(A1707,"000")&amp;" "&amp;TEXT(C1707,"0000")</f>
        <v>128 0460</v>
      </c>
      <c r="G1707" s="373" t="n">
        <f aca="false">E1707</f>
        <v>52734</v>
      </c>
    </row>
    <row r="1708" customFormat="false" ht="11.25" hidden="false" customHeight="true" outlineLevel="0" collapsed="false">
      <c r="A1708" s="0" t="n">
        <v>128</v>
      </c>
      <c r="B1708" s="0" t="s">
        <v>273</v>
      </c>
      <c r="C1708" s="0" t="n">
        <v>470</v>
      </c>
      <c r="D1708" s="0" t="s">
        <v>2330</v>
      </c>
      <c r="E1708" s="371" t="n">
        <v>50341</v>
      </c>
      <c r="F1708" s="372" t="str">
        <f aca="false">TEXT(A1708,"000")&amp;" "&amp;TEXT(C1708,"0000")</f>
        <v>128 0470</v>
      </c>
      <c r="G1708" s="373" t="n">
        <f aca="false">E1708</f>
        <v>50341</v>
      </c>
    </row>
    <row r="1709" customFormat="false" ht="11.25" hidden="false" customHeight="true" outlineLevel="0" collapsed="false">
      <c r="A1709" s="0" t="n">
        <v>128</v>
      </c>
      <c r="B1709" s="0" t="s">
        <v>273</v>
      </c>
      <c r="C1709" s="0" t="n">
        <v>490</v>
      </c>
      <c r="D1709" s="0" t="s">
        <v>2331</v>
      </c>
      <c r="E1709" s="371" t="n">
        <v>54345</v>
      </c>
      <c r="F1709" s="372" t="str">
        <f aca="false">TEXT(A1709,"000")&amp;" "&amp;TEXT(C1709,"0000")</f>
        <v>128 0490</v>
      </c>
      <c r="G1709" s="373" t="n">
        <f aca="false">E1709</f>
        <v>54345</v>
      </c>
    </row>
    <row r="1710" customFormat="false" ht="11.25" hidden="false" customHeight="true" outlineLevel="0" collapsed="false">
      <c r="A1710" s="0" t="n">
        <v>128</v>
      </c>
      <c r="B1710" s="0" t="s">
        <v>273</v>
      </c>
      <c r="C1710" s="0" t="n">
        <v>50</v>
      </c>
      <c r="D1710" s="0" t="s">
        <v>2332</v>
      </c>
      <c r="E1710" s="371" t="n">
        <v>56522</v>
      </c>
      <c r="F1710" s="372" t="str">
        <f aca="false">TEXT(A1710,"000")&amp;" "&amp;TEXT(C1710,"0000")</f>
        <v>128 0050</v>
      </c>
      <c r="G1710" s="373" t="n">
        <f aca="false">E1710</f>
        <v>56522</v>
      </c>
    </row>
    <row r="1711" customFormat="false" ht="11.25" hidden="false" customHeight="true" outlineLevel="0" collapsed="false">
      <c r="A1711" s="0" t="n">
        <v>128</v>
      </c>
      <c r="B1711" s="0" t="s">
        <v>273</v>
      </c>
      <c r="C1711" s="0" t="n">
        <v>500</v>
      </c>
      <c r="D1711" s="0" t="s">
        <v>2333</v>
      </c>
      <c r="E1711" s="371" t="n">
        <v>54789</v>
      </c>
      <c r="F1711" s="372" t="str">
        <f aca="false">TEXT(A1711,"000")&amp;" "&amp;TEXT(C1711,"0000")</f>
        <v>128 0500</v>
      </c>
      <c r="G1711" s="373" t="n">
        <f aca="false">E1711</f>
        <v>54789</v>
      </c>
    </row>
    <row r="1712" customFormat="false" ht="11.25" hidden="false" customHeight="true" outlineLevel="0" collapsed="false">
      <c r="A1712" s="0" t="n">
        <v>128</v>
      </c>
      <c r="B1712" s="0" t="s">
        <v>273</v>
      </c>
      <c r="C1712" s="0" t="n">
        <v>510</v>
      </c>
      <c r="D1712" s="0" t="s">
        <v>2334</v>
      </c>
      <c r="E1712" s="371" t="n">
        <v>54164</v>
      </c>
      <c r="F1712" s="372" t="str">
        <f aca="false">TEXT(A1712,"000")&amp;" "&amp;TEXT(C1712,"0000")</f>
        <v>128 0510</v>
      </c>
      <c r="G1712" s="373" t="n">
        <f aca="false">E1712</f>
        <v>54164</v>
      </c>
    </row>
    <row r="1713" customFormat="false" ht="11.25" hidden="false" customHeight="true" outlineLevel="0" collapsed="false">
      <c r="A1713" s="0" t="n">
        <v>128</v>
      </c>
      <c r="B1713" s="0" t="s">
        <v>273</v>
      </c>
      <c r="C1713" s="0" t="n">
        <v>520</v>
      </c>
      <c r="D1713" s="0" t="s">
        <v>2335</v>
      </c>
      <c r="E1713" s="371" t="n">
        <v>53741</v>
      </c>
      <c r="F1713" s="372" t="str">
        <f aca="false">TEXT(A1713,"000")&amp;" "&amp;TEXT(C1713,"0000")</f>
        <v>128 0520</v>
      </c>
      <c r="G1713" s="373" t="n">
        <f aca="false">E1713</f>
        <v>53741</v>
      </c>
    </row>
    <row r="1714" customFormat="false" ht="11.25" hidden="false" customHeight="true" outlineLevel="0" collapsed="false">
      <c r="A1714" s="0" t="n">
        <v>128</v>
      </c>
      <c r="B1714" s="0" t="s">
        <v>273</v>
      </c>
      <c r="C1714" s="0" t="n">
        <v>530</v>
      </c>
      <c r="D1714" s="0" t="s">
        <v>2336</v>
      </c>
      <c r="E1714" s="371" t="n">
        <v>55297</v>
      </c>
      <c r="F1714" s="372" t="str">
        <f aca="false">TEXT(A1714,"000")&amp;" "&amp;TEXT(C1714,"0000")</f>
        <v>128 0530</v>
      </c>
      <c r="G1714" s="373" t="n">
        <f aca="false">E1714</f>
        <v>55297</v>
      </c>
    </row>
    <row r="1715" customFormat="false" ht="11.25" hidden="false" customHeight="true" outlineLevel="0" collapsed="false">
      <c r="A1715" s="0" t="n">
        <v>128</v>
      </c>
      <c r="B1715" s="0" t="s">
        <v>273</v>
      </c>
      <c r="C1715" s="0" t="n">
        <v>540</v>
      </c>
      <c r="D1715" s="0" t="s">
        <v>2337</v>
      </c>
      <c r="E1715" s="371" t="n">
        <v>57317</v>
      </c>
      <c r="F1715" s="372" t="str">
        <f aca="false">TEXT(A1715,"000")&amp;" "&amp;TEXT(C1715,"0000")</f>
        <v>128 0540</v>
      </c>
      <c r="G1715" s="373" t="n">
        <f aca="false">E1715</f>
        <v>57317</v>
      </c>
    </row>
    <row r="1716" customFormat="false" ht="11.25" hidden="false" customHeight="true" outlineLevel="0" collapsed="false">
      <c r="A1716" s="0" t="n">
        <v>128</v>
      </c>
      <c r="B1716" s="0" t="s">
        <v>273</v>
      </c>
      <c r="C1716" s="0" t="n">
        <v>550</v>
      </c>
      <c r="D1716" s="0" t="s">
        <v>2338</v>
      </c>
      <c r="E1716" s="371" t="n">
        <v>54853</v>
      </c>
      <c r="F1716" s="372" t="str">
        <f aca="false">TEXT(A1716,"000")&amp;" "&amp;TEXT(C1716,"0000")</f>
        <v>128 0550</v>
      </c>
      <c r="G1716" s="373" t="n">
        <f aca="false">E1716</f>
        <v>54853</v>
      </c>
    </row>
    <row r="1717" customFormat="false" ht="11.25" hidden="false" customHeight="true" outlineLevel="0" collapsed="false">
      <c r="A1717" s="0" t="n">
        <v>128</v>
      </c>
      <c r="B1717" s="0" t="s">
        <v>273</v>
      </c>
      <c r="C1717" s="0" t="n">
        <v>560</v>
      </c>
      <c r="D1717" s="0" t="s">
        <v>2339</v>
      </c>
      <c r="E1717" s="371" t="n">
        <v>53971</v>
      </c>
      <c r="F1717" s="372" t="str">
        <f aca="false">TEXT(A1717,"000")&amp;" "&amp;TEXT(C1717,"0000")</f>
        <v>128 0560</v>
      </c>
      <c r="G1717" s="373" t="n">
        <f aca="false">E1717</f>
        <v>53971</v>
      </c>
    </row>
    <row r="1718" customFormat="false" ht="11.25" hidden="false" customHeight="true" outlineLevel="0" collapsed="false">
      <c r="A1718" s="0" t="n">
        <v>128</v>
      </c>
      <c r="B1718" s="0" t="s">
        <v>273</v>
      </c>
      <c r="C1718" s="0" t="n">
        <v>580</v>
      </c>
      <c r="D1718" s="0" t="s">
        <v>2340</v>
      </c>
      <c r="E1718" s="371" t="n">
        <v>53668</v>
      </c>
      <c r="F1718" s="372" t="str">
        <f aca="false">TEXT(A1718,"000")&amp;" "&amp;TEXT(C1718,"0000")</f>
        <v>128 0580</v>
      </c>
      <c r="G1718" s="373" t="n">
        <f aca="false">E1718</f>
        <v>53668</v>
      </c>
    </row>
    <row r="1719" customFormat="false" ht="11.25" hidden="false" customHeight="true" outlineLevel="0" collapsed="false">
      <c r="A1719" s="0" t="n">
        <v>128</v>
      </c>
      <c r="B1719" s="0" t="s">
        <v>273</v>
      </c>
      <c r="C1719" s="0" t="n">
        <v>590</v>
      </c>
      <c r="D1719" s="0" t="s">
        <v>2341</v>
      </c>
      <c r="E1719" s="371" t="n">
        <v>57575</v>
      </c>
      <c r="F1719" s="372" t="str">
        <f aca="false">TEXT(A1719,"000")&amp;" "&amp;TEXT(C1719,"0000")</f>
        <v>128 0590</v>
      </c>
      <c r="G1719" s="373" t="n">
        <f aca="false">E1719</f>
        <v>57575</v>
      </c>
    </row>
    <row r="1720" customFormat="false" ht="11.25" hidden="false" customHeight="true" outlineLevel="0" collapsed="false">
      <c r="A1720" s="0" t="n">
        <v>128</v>
      </c>
      <c r="B1720" s="0" t="s">
        <v>273</v>
      </c>
      <c r="C1720" s="0" t="n">
        <v>60</v>
      </c>
      <c r="D1720" s="0" t="s">
        <v>2342</v>
      </c>
      <c r="E1720" s="371" t="n">
        <v>56726</v>
      </c>
      <c r="F1720" s="372" t="str">
        <f aca="false">TEXT(A1720,"000")&amp;" "&amp;TEXT(C1720,"0000")</f>
        <v>128 0060</v>
      </c>
      <c r="G1720" s="373" t="n">
        <f aca="false">E1720</f>
        <v>56726</v>
      </c>
    </row>
    <row r="1721" customFormat="false" ht="11.25" hidden="false" customHeight="true" outlineLevel="0" collapsed="false">
      <c r="A1721" s="0" t="n">
        <v>128</v>
      </c>
      <c r="B1721" s="0" t="s">
        <v>273</v>
      </c>
      <c r="C1721" s="0" t="n">
        <v>600</v>
      </c>
      <c r="D1721" s="0" t="s">
        <v>2343</v>
      </c>
      <c r="E1721" s="371" t="n">
        <v>52142</v>
      </c>
      <c r="F1721" s="372" t="str">
        <f aca="false">TEXT(A1721,"000")&amp;" "&amp;TEXT(C1721,"0000")</f>
        <v>128 0600</v>
      </c>
      <c r="G1721" s="373" t="n">
        <f aca="false">E1721</f>
        <v>52142</v>
      </c>
    </row>
    <row r="1722" customFormat="false" ht="11.25" hidden="false" customHeight="true" outlineLevel="0" collapsed="false">
      <c r="A1722" s="0" t="n">
        <v>128</v>
      </c>
      <c r="B1722" s="0" t="s">
        <v>273</v>
      </c>
      <c r="C1722" s="0" t="n">
        <v>610</v>
      </c>
      <c r="D1722" s="0" t="s">
        <v>2344</v>
      </c>
      <c r="E1722" s="371" t="n">
        <v>56911</v>
      </c>
      <c r="F1722" s="372" t="str">
        <f aca="false">TEXT(A1722,"000")&amp;" "&amp;TEXT(C1722,"0000")</f>
        <v>128 0610</v>
      </c>
      <c r="G1722" s="373" t="n">
        <f aca="false">E1722</f>
        <v>56911</v>
      </c>
    </row>
    <row r="1723" customFormat="false" ht="11.25" hidden="false" customHeight="true" outlineLevel="0" collapsed="false">
      <c r="A1723" s="0" t="n">
        <v>128</v>
      </c>
      <c r="B1723" s="0" t="s">
        <v>273</v>
      </c>
      <c r="C1723" s="0" t="n">
        <v>620</v>
      </c>
      <c r="D1723" s="0" t="s">
        <v>2345</v>
      </c>
      <c r="E1723" s="371" t="n">
        <v>54736</v>
      </c>
      <c r="F1723" s="372" t="str">
        <f aca="false">TEXT(A1723,"000")&amp;" "&amp;TEXT(C1723,"0000")</f>
        <v>128 0620</v>
      </c>
      <c r="G1723" s="373" t="n">
        <f aca="false">E1723</f>
        <v>54736</v>
      </c>
    </row>
    <row r="1724" customFormat="false" ht="11.25" hidden="false" customHeight="true" outlineLevel="0" collapsed="false">
      <c r="A1724" s="0" t="n">
        <v>128</v>
      </c>
      <c r="B1724" s="0" t="s">
        <v>273</v>
      </c>
      <c r="C1724" s="0" t="n">
        <v>630</v>
      </c>
      <c r="D1724" s="0" t="s">
        <v>2346</v>
      </c>
      <c r="E1724" s="371" t="n">
        <v>53020</v>
      </c>
      <c r="F1724" s="372" t="str">
        <f aca="false">TEXT(A1724,"000")&amp;" "&amp;TEXT(C1724,"0000")</f>
        <v>128 0630</v>
      </c>
      <c r="G1724" s="373" t="n">
        <f aca="false">E1724</f>
        <v>53020</v>
      </c>
    </row>
    <row r="1725" customFormat="false" ht="11.25" hidden="false" customHeight="true" outlineLevel="0" collapsed="false">
      <c r="A1725" s="0" t="n">
        <v>128</v>
      </c>
      <c r="B1725" s="0" t="s">
        <v>273</v>
      </c>
      <c r="C1725" s="0" t="n">
        <v>640</v>
      </c>
      <c r="D1725" s="0" t="s">
        <v>2347</v>
      </c>
      <c r="E1725" s="371" t="n">
        <v>53728</v>
      </c>
      <c r="F1725" s="372" t="str">
        <f aca="false">TEXT(A1725,"000")&amp;" "&amp;TEXT(C1725,"0000")</f>
        <v>128 0640</v>
      </c>
      <c r="G1725" s="373" t="n">
        <f aca="false">E1725</f>
        <v>53728</v>
      </c>
    </row>
    <row r="1726" customFormat="false" ht="11.25" hidden="false" customHeight="true" outlineLevel="0" collapsed="false">
      <c r="A1726" s="0" t="n">
        <v>128</v>
      </c>
      <c r="B1726" s="0" t="s">
        <v>273</v>
      </c>
      <c r="C1726" s="0" t="n">
        <v>660</v>
      </c>
      <c r="D1726" s="0" t="s">
        <v>2348</v>
      </c>
      <c r="E1726" s="371" t="n">
        <v>54352</v>
      </c>
      <c r="F1726" s="372" t="str">
        <f aca="false">TEXT(A1726,"000")&amp;" "&amp;TEXT(C1726,"0000")</f>
        <v>128 0660</v>
      </c>
      <c r="G1726" s="373" t="n">
        <f aca="false">E1726</f>
        <v>54352</v>
      </c>
    </row>
    <row r="1727" customFormat="false" ht="11.25" hidden="false" customHeight="true" outlineLevel="0" collapsed="false">
      <c r="A1727" s="0" t="n">
        <v>128</v>
      </c>
      <c r="B1727" s="0" t="s">
        <v>273</v>
      </c>
      <c r="C1727" s="0" t="n">
        <v>670</v>
      </c>
      <c r="D1727" s="0" t="s">
        <v>2349</v>
      </c>
      <c r="E1727" s="371" t="n">
        <v>53290</v>
      </c>
      <c r="F1727" s="372" t="str">
        <f aca="false">TEXT(A1727,"000")&amp;" "&amp;TEXT(C1727,"0000")</f>
        <v>128 0670</v>
      </c>
      <c r="G1727" s="373" t="n">
        <f aca="false">E1727</f>
        <v>53290</v>
      </c>
    </row>
    <row r="1728" customFormat="false" ht="11.25" hidden="false" customHeight="true" outlineLevel="0" collapsed="false">
      <c r="A1728" s="0" t="n">
        <v>128</v>
      </c>
      <c r="B1728" s="0" t="s">
        <v>273</v>
      </c>
      <c r="C1728" s="0" t="n">
        <v>680</v>
      </c>
      <c r="D1728" s="0" t="s">
        <v>2350</v>
      </c>
      <c r="E1728" s="371" t="n">
        <v>51557</v>
      </c>
      <c r="F1728" s="372" t="str">
        <f aca="false">TEXT(A1728,"000")&amp;" "&amp;TEXT(C1728,"0000")</f>
        <v>128 0680</v>
      </c>
      <c r="G1728" s="373" t="n">
        <f aca="false">E1728</f>
        <v>51557</v>
      </c>
    </row>
    <row r="1729" customFormat="false" ht="11.25" hidden="false" customHeight="true" outlineLevel="0" collapsed="false">
      <c r="A1729" s="0" t="n">
        <v>128</v>
      </c>
      <c r="B1729" s="0" t="s">
        <v>273</v>
      </c>
      <c r="C1729" s="0" t="n">
        <v>690</v>
      </c>
      <c r="D1729" s="0" t="s">
        <v>2351</v>
      </c>
      <c r="E1729" s="371" t="n">
        <v>55482</v>
      </c>
      <c r="F1729" s="372" t="str">
        <f aca="false">TEXT(A1729,"000")&amp;" "&amp;TEXT(C1729,"0000")</f>
        <v>128 0690</v>
      </c>
      <c r="G1729" s="373" t="n">
        <f aca="false">E1729</f>
        <v>55482</v>
      </c>
    </row>
    <row r="1730" customFormat="false" ht="11.25" hidden="false" customHeight="true" outlineLevel="0" collapsed="false">
      <c r="A1730" s="0" t="n">
        <v>128</v>
      </c>
      <c r="B1730" s="0" t="s">
        <v>273</v>
      </c>
      <c r="C1730" s="0" t="n">
        <v>692</v>
      </c>
      <c r="D1730" s="0" t="s">
        <v>906</v>
      </c>
      <c r="E1730" s="371" t="n">
        <v>56644</v>
      </c>
      <c r="F1730" s="372" t="str">
        <f aca="false">TEXT(A1730,"000")&amp;" "&amp;TEXT(C1730,"0000")</f>
        <v>128 0692</v>
      </c>
      <c r="G1730" s="373" t="n">
        <f aca="false">E1730</f>
        <v>56644</v>
      </c>
    </row>
    <row r="1731" customFormat="false" ht="11.25" hidden="false" customHeight="true" outlineLevel="0" collapsed="false">
      <c r="A1731" s="0" t="n">
        <v>128</v>
      </c>
      <c r="B1731" s="0" t="s">
        <v>273</v>
      </c>
      <c r="C1731" s="0" t="n">
        <v>700</v>
      </c>
      <c r="D1731" s="0" t="s">
        <v>2352</v>
      </c>
      <c r="E1731" s="371" t="n">
        <v>51912</v>
      </c>
      <c r="F1731" s="372" t="str">
        <f aca="false">TEXT(A1731,"000")&amp;" "&amp;TEXT(C1731,"0000")</f>
        <v>128 0700</v>
      </c>
      <c r="G1731" s="373" t="n">
        <f aca="false">E1731</f>
        <v>51912</v>
      </c>
    </row>
    <row r="1732" customFormat="false" ht="11.25" hidden="false" customHeight="true" outlineLevel="0" collapsed="false">
      <c r="A1732" s="0" t="n">
        <v>128</v>
      </c>
      <c r="B1732" s="0" t="s">
        <v>273</v>
      </c>
      <c r="C1732" s="0" t="n">
        <v>710</v>
      </c>
      <c r="D1732" s="0" t="s">
        <v>2353</v>
      </c>
      <c r="E1732" s="371" t="n">
        <v>51857</v>
      </c>
      <c r="F1732" s="372" t="str">
        <f aca="false">TEXT(A1732,"000")&amp;" "&amp;TEXT(C1732,"0000")</f>
        <v>128 0710</v>
      </c>
      <c r="G1732" s="373" t="n">
        <f aca="false">E1732</f>
        <v>51857</v>
      </c>
    </row>
    <row r="1733" customFormat="false" ht="11.25" hidden="false" customHeight="true" outlineLevel="0" collapsed="false">
      <c r="A1733" s="0" t="n">
        <v>128</v>
      </c>
      <c r="B1733" s="0" t="s">
        <v>273</v>
      </c>
      <c r="C1733" s="0" t="n">
        <v>720</v>
      </c>
      <c r="D1733" s="0" t="s">
        <v>2354</v>
      </c>
      <c r="E1733" s="371" t="n">
        <v>51863</v>
      </c>
      <c r="F1733" s="372" t="str">
        <f aca="false">TEXT(A1733,"000")&amp;" "&amp;TEXT(C1733,"0000")</f>
        <v>128 0720</v>
      </c>
      <c r="G1733" s="373" t="n">
        <f aca="false">E1733</f>
        <v>51863</v>
      </c>
    </row>
    <row r="1734" customFormat="false" ht="11.25" hidden="false" customHeight="true" outlineLevel="0" collapsed="false">
      <c r="A1734" s="0" t="n">
        <v>128</v>
      </c>
      <c r="B1734" s="0" t="s">
        <v>273</v>
      </c>
      <c r="C1734" s="0" t="n">
        <v>730</v>
      </c>
      <c r="D1734" s="0" t="s">
        <v>2355</v>
      </c>
      <c r="E1734" s="371" t="n">
        <v>55799</v>
      </c>
      <c r="F1734" s="372" t="str">
        <f aca="false">TEXT(A1734,"000")&amp;" "&amp;TEXT(C1734,"0000")</f>
        <v>128 0730</v>
      </c>
      <c r="G1734" s="373" t="n">
        <f aca="false">E1734</f>
        <v>55799</v>
      </c>
    </row>
    <row r="1735" customFormat="false" ht="11.25" hidden="false" customHeight="true" outlineLevel="0" collapsed="false">
      <c r="A1735" s="0" t="n">
        <v>128</v>
      </c>
      <c r="B1735" s="0" t="s">
        <v>273</v>
      </c>
      <c r="C1735" s="0" t="n">
        <v>740</v>
      </c>
      <c r="D1735" s="0" t="s">
        <v>1257</v>
      </c>
      <c r="E1735" s="371" t="n">
        <v>54744</v>
      </c>
      <c r="F1735" s="372" t="str">
        <f aca="false">TEXT(A1735,"000")&amp;" "&amp;TEXT(C1735,"0000")</f>
        <v>128 0740</v>
      </c>
      <c r="G1735" s="373" t="n">
        <f aca="false">E1735</f>
        <v>54744</v>
      </c>
    </row>
    <row r="1736" customFormat="false" ht="11.25" hidden="false" customHeight="true" outlineLevel="0" collapsed="false">
      <c r="A1736" s="0" t="n">
        <v>128</v>
      </c>
      <c r="B1736" s="0" t="s">
        <v>273</v>
      </c>
      <c r="C1736" s="0" t="n">
        <v>750</v>
      </c>
      <c r="D1736" s="0" t="s">
        <v>2356</v>
      </c>
      <c r="E1736" s="371" t="n">
        <v>56226</v>
      </c>
      <c r="F1736" s="372" t="str">
        <f aca="false">TEXT(A1736,"000")&amp;" "&amp;TEXT(C1736,"0000")</f>
        <v>128 0750</v>
      </c>
      <c r="G1736" s="373" t="n">
        <f aca="false">E1736</f>
        <v>56226</v>
      </c>
    </row>
    <row r="1737" customFormat="false" ht="11.25" hidden="false" customHeight="true" outlineLevel="0" collapsed="false">
      <c r="A1737" s="0" t="n">
        <v>128</v>
      </c>
      <c r="B1737" s="0" t="s">
        <v>273</v>
      </c>
      <c r="C1737" s="0" t="n">
        <v>760</v>
      </c>
      <c r="D1737" s="0" t="s">
        <v>2357</v>
      </c>
      <c r="E1737" s="371" t="n">
        <v>57374</v>
      </c>
      <c r="F1737" s="372" t="str">
        <f aca="false">TEXT(A1737,"000")&amp;" "&amp;TEXT(C1737,"0000")</f>
        <v>128 0760</v>
      </c>
      <c r="G1737" s="373" t="n">
        <f aca="false">E1737</f>
        <v>57374</v>
      </c>
    </row>
    <row r="1738" customFormat="false" ht="11.25" hidden="false" customHeight="true" outlineLevel="0" collapsed="false">
      <c r="A1738" s="0" t="n">
        <v>128</v>
      </c>
      <c r="B1738" s="0" t="s">
        <v>273</v>
      </c>
      <c r="C1738" s="0" t="n">
        <v>770</v>
      </c>
      <c r="D1738" s="0" t="s">
        <v>2358</v>
      </c>
      <c r="E1738" s="371" t="n">
        <v>55594</v>
      </c>
      <c r="F1738" s="372" t="str">
        <f aca="false">TEXT(A1738,"000")&amp;" "&amp;TEXT(C1738,"0000")</f>
        <v>128 0770</v>
      </c>
      <c r="G1738" s="373" t="n">
        <f aca="false">E1738</f>
        <v>55594</v>
      </c>
    </row>
    <row r="1739" customFormat="false" ht="11.25" hidden="false" customHeight="true" outlineLevel="0" collapsed="false">
      <c r="A1739" s="0" t="n">
        <v>128</v>
      </c>
      <c r="B1739" s="0" t="s">
        <v>273</v>
      </c>
      <c r="C1739" s="0" t="n">
        <v>780</v>
      </c>
      <c r="D1739" s="0" t="s">
        <v>1752</v>
      </c>
      <c r="E1739" s="371" t="n">
        <v>54443</v>
      </c>
      <c r="F1739" s="372" t="str">
        <f aca="false">TEXT(A1739,"000")&amp;" "&amp;TEXT(C1739,"0000")</f>
        <v>128 0780</v>
      </c>
      <c r="G1739" s="373" t="n">
        <f aca="false">E1739</f>
        <v>54443</v>
      </c>
    </row>
    <row r="1740" customFormat="false" ht="11.25" hidden="false" customHeight="true" outlineLevel="0" collapsed="false">
      <c r="A1740" s="0" t="n">
        <v>128</v>
      </c>
      <c r="B1740" s="0" t="s">
        <v>273</v>
      </c>
      <c r="C1740" s="0" t="n">
        <v>790</v>
      </c>
      <c r="D1740" s="0" t="s">
        <v>2359</v>
      </c>
      <c r="E1740" s="371" t="n">
        <v>56302</v>
      </c>
      <c r="F1740" s="372" t="str">
        <f aca="false">TEXT(A1740,"000")&amp;" "&amp;TEXT(C1740,"0000")</f>
        <v>128 0790</v>
      </c>
      <c r="G1740" s="373" t="n">
        <f aca="false">E1740</f>
        <v>56302</v>
      </c>
    </row>
    <row r="1741" customFormat="false" ht="11.25" hidden="false" customHeight="true" outlineLevel="0" collapsed="false">
      <c r="A1741" s="0" t="n">
        <v>128</v>
      </c>
      <c r="B1741" s="0" t="s">
        <v>273</v>
      </c>
      <c r="C1741" s="0" t="n">
        <v>80</v>
      </c>
      <c r="D1741" s="0" t="s">
        <v>2360</v>
      </c>
      <c r="E1741" s="371" t="n">
        <v>56272</v>
      </c>
      <c r="F1741" s="372" t="str">
        <f aca="false">TEXT(A1741,"000")&amp;" "&amp;TEXT(C1741,"0000")</f>
        <v>128 0080</v>
      </c>
      <c r="G1741" s="373" t="n">
        <f aca="false">E1741</f>
        <v>56272</v>
      </c>
    </row>
    <row r="1742" customFormat="false" ht="11.25" hidden="false" customHeight="true" outlineLevel="0" collapsed="false">
      <c r="A1742" s="0" t="n">
        <v>128</v>
      </c>
      <c r="B1742" s="0" t="s">
        <v>273</v>
      </c>
      <c r="C1742" s="0" t="n">
        <v>800</v>
      </c>
      <c r="D1742" s="0" t="s">
        <v>2361</v>
      </c>
      <c r="E1742" s="371" t="n">
        <v>54700</v>
      </c>
      <c r="F1742" s="372" t="str">
        <f aca="false">TEXT(A1742,"000")&amp;" "&amp;TEXT(C1742,"0000")</f>
        <v>128 0800</v>
      </c>
      <c r="G1742" s="373" t="n">
        <f aca="false">E1742</f>
        <v>54700</v>
      </c>
    </row>
    <row r="1743" customFormat="false" ht="11.25" hidden="false" customHeight="true" outlineLevel="0" collapsed="false">
      <c r="A1743" s="0" t="n">
        <v>128</v>
      </c>
      <c r="B1743" s="0" t="s">
        <v>273</v>
      </c>
      <c r="C1743" s="0" t="n">
        <v>810</v>
      </c>
      <c r="D1743" s="0" t="s">
        <v>2362</v>
      </c>
      <c r="E1743" s="371" t="n">
        <v>51222</v>
      </c>
      <c r="F1743" s="372" t="str">
        <f aca="false">TEXT(A1743,"000")&amp;" "&amp;TEXT(C1743,"0000")</f>
        <v>128 0810</v>
      </c>
      <c r="G1743" s="373" t="n">
        <f aca="false">E1743</f>
        <v>51222</v>
      </c>
    </row>
    <row r="1744" customFormat="false" ht="11.25" hidden="false" customHeight="true" outlineLevel="0" collapsed="false">
      <c r="A1744" s="0" t="n">
        <v>128</v>
      </c>
      <c r="B1744" s="0" t="s">
        <v>273</v>
      </c>
      <c r="C1744" s="0" t="n">
        <v>820</v>
      </c>
      <c r="D1744" s="0" t="s">
        <v>2363</v>
      </c>
      <c r="E1744" s="371" t="n">
        <v>57162</v>
      </c>
      <c r="F1744" s="372" t="str">
        <f aca="false">TEXT(A1744,"000")&amp;" "&amp;TEXT(C1744,"0000")</f>
        <v>128 0820</v>
      </c>
      <c r="G1744" s="373" t="n">
        <f aca="false">E1744</f>
        <v>57162</v>
      </c>
    </row>
    <row r="1745" customFormat="false" ht="11.25" hidden="false" customHeight="true" outlineLevel="0" collapsed="false">
      <c r="A1745" s="0" t="n">
        <v>128</v>
      </c>
      <c r="B1745" s="0" t="s">
        <v>273</v>
      </c>
      <c r="C1745" s="0" t="n">
        <v>830</v>
      </c>
      <c r="D1745" s="0" t="s">
        <v>1856</v>
      </c>
      <c r="E1745" s="371" t="n">
        <v>57878</v>
      </c>
      <c r="F1745" s="372" t="str">
        <f aca="false">TEXT(A1745,"000")&amp;" "&amp;TEXT(C1745,"0000")</f>
        <v>128 0830</v>
      </c>
      <c r="G1745" s="373" t="n">
        <f aca="false">E1745</f>
        <v>57878</v>
      </c>
    </row>
    <row r="1746" customFormat="false" ht="11.25" hidden="false" customHeight="true" outlineLevel="0" collapsed="false">
      <c r="A1746" s="0" t="n">
        <v>128</v>
      </c>
      <c r="B1746" s="0" t="s">
        <v>273</v>
      </c>
      <c r="C1746" s="0" t="n">
        <v>840</v>
      </c>
      <c r="D1746" s="0" t="s">
        <v>2364</v>
      </c>
      <c r="E1746" s="371" t="n">
        <v>59021</v>
      </c>
      <c r="F1746" s="372" t="str">
        <f aca="false">TEXT(A1746,"000")&amp;" "&amp;TEXT(C1746,"0000")</f>
        <v>128 0840</v>
      </c>
      <c r="G1746" s="373" t="n">
        <f aca="false">E1746</f>
        <v>59021</v>
      </c>
    </row>
    <row r="1747" customFormat="false" ht="11.25" hidden="false" customHeight="true" outlineLevel="0" collapsed="false">
      <c r="A1747" s="0" t="n">
        <v>128</v>
      </c>
      <c r="B1747" s="0" t="s">
        <v>273</v>
      </c>
      <c r="C1747" s="0" t="n">
        <v>850</v>
      </c>
      <c r="D1747" s="0" t="s">
        <v>2365</v>
      </c>
      <c r="E1747" s="371" t="n">
        <v>54875</v>
      </c>
      <c r="F1747" s="372" t="str">
        <f aca="false">TEXT(A1747,"000")&amp;" "&amp;TEXT(C1747,"0000")</f>
        <v>128 0850</v>
      </c>
      <c r="G1747" s="373" t="n">
        <f aca="false">E1747</f>
        <v>54875</v>
      </c>
    </row>
    <row r="1748" customFormat="false" ht="11.25" hidden="false" customHeight="true" outlineLevel="0" collapsed="false">
      <c r="A1748" s="0" t="n">
        <v>128</v>
      </c>
      <c r="B1748" s="0" t="s">
        <v>273</v>
      </c>
      <c r="C1748" s="0" t="n">
        <v>870</v>
      </c>
      <c r="D1748" s="0" t="s">
        <v>2366</v>
      </c>
      <c r="E1748" s="371" t="n">
        <v>53117</v>
      </c>
      <c r="F1748" s="372" t="str">
        <f aca="false">TEXT(A1748,"000")&amp;" "&amp;TEXT(C1748,"0000")</f>
        <v>128 0870</v>
      </c>
      <c r="G1748" s="373" t="n">
        <f aca="false">E1748</f>
        <v>53117</v>
      </c>
    </row>
    <row r="1749" customFormat="false" ht="11.25" hidden="false" customHeight="true" outlineLevel="0" collapsed="false">
      <c r="A1749" s="0" t="n">
        <v>128</v>
      </c>
      <c r="B1749" s="0" t="s">
        <v>273</v>
      </c>
      <c r="C1749" s="0" t="n">
        <v>880</v>
      </c>
      <c r="D1749" s="0" t="s">
        <v>2367</v>
      </c>
      <c r="E1749" s="371" t="n">
        <v>54933</v>
      </c>
      <c r="F1749" s="372" t="str">
        <f aca="false">TEXT(A1749,"000")&amp;" "&amp;TEXT(C1749,"0000")</f>
        <v>128 0880</v>
      </c>
      <c r="G1749" s="373" t="n">
        <f aca="false">E1749</f>
        <v>54933</v>
      </c>
    </row>
    <row r="1750" customFormat="false" ht="11.25" hidden="false" customHeight="true" outlineLevel="0" collapsed="false">
      <c r="A1750" s="0" t="n">
        <v>128</v>
      </c>
      <c r="B1750" s="0" t="s">
        <v>273</v>
      </c>
      <c r="C1750" s="0" t="n">
        <v>900</v>
      </c>
      <c r="D1750" s="0" t="s">
        <v>2368</v>
      </c>
      <c r="E1750" s="371" t="n">
        <v>56319</v>
      </c>
      <c r="F1750" s="372" t="str">
        <f aca="false">TEXT(A1750,"000")&amp;" "&amp;TEXT(C1750,"0000")</f>
        <v>128 0900</v>
      </c>
      <c r="G1750" s="373" t="n">
        <f aca="false">E1750</f>
        <v>56319</v>
      </c>
    </row>
    <row r="1751" customFormat="false" ht="11.25" hidden="false" customHeight="true" outlineLevel="0" collapsed="false">
      <c r="A1751" s="0" t="n">
        <v>128</v>
      </c>
      <c r="B1751" s="0" t="s">
        <v>273</v>
      </c>
      <c r="C1751" s="0" t="n">
        <v>910</v>
      </c>
      <c r="D1751" s="0" t="s">
        <v>2369</v>
      </c>
      <c r="E1751" s="371" t="n">
        <v>56235</v>
      </c>
      <c r="F1751" s="372" t="str">
        <f aca="false">TEXT(A1751,"000")&amp;" "&amp;TEXT(C1751,"0000")</f>
        <v>128 0910</v>
      </c>
      <c r="G1751" s="373" t="n">
        <f aca="false">E1751</f>
        <v>56235</v>
      </c>
    </row>
    <row r="1752" customFormat="false" ht="11.25" hidden="false" customHeight="true" outlineLevel="0" collapsed="false">
      <c r="A1752" s="0" t="n">
        <v>128</v>
      </c>
      <c r="B1752" s="0" t="s">
        <v>273</v>
      </c>
      <c r="C1752" s="0" t="n">
        <v>920</v>
      </c>
      <c r="D1752" s="0" t="s">
        <v>2370</v>
      </c>
      <c r="E1752" s="371" t="n">
        <v>54160</v>
      </c>
      <c r="F1752" s="372" t="str">
        <f aca="false">TEXT(A1752,"000")&amp;" "&amp;TEXT(C1752,"0000")</f>
        <v>128 0920</v>
      </c>
      <c r="G1752" s="373" t="n">
        <f aca="false">E1752</f>
        <v>54160</v>
      </c>
    </row>
    <row r="1753" customFormat="false" ht="11.25" hidden="false" customHeight="true" outlineLevel="0" collapsed="false">
      <c r="A1753" s="0" t="n">
        <v>128</v>
      </c>
      <c r="B1753" s="0" t="s">
        <v>273</v>
      </c>
      <c r="C1753" s="0" t="n">
        <v>931</v>
      </c>
      <c r="D1753" s="0" t="s">
        <v>2371</v>
      </c>
      <c r="E1753" s="371" t="n">
        <v>56365</v>
      </c>
      <c r="F1753" s="372" t="str">
        <f aca="false">TEXT(A1753,"000")&amp;" "&amp;TEXT(C1753,"0000")</f>
        <v>128 0931</v>
      </c>
      <c r="G1753" s="373" t="n">
        <f aca="false">E1753</f>
        <v>56365</v>
      </c>
    </row>
    <row r="1754" customFormat="false" ht="11.25" hidden="false" customHeight="true" outlineLevel="0" collapsed="false">
      <c r="A1754" s="0" t="n">
        <v>128</v>
      </c>
      <c r="B1754" s="0" t="s">
        <v>273</v>
      </c>
      <c r="C1754" s="0" t="n">
        <v>932</v>
      </c>
      <c r="D1754" s="0" t="s">
        <v>2372</v>
      </c>
      <c r="E1754" s="371" t="n">
        <v>56009</v>
      </c>
      <c r="F1754" s="372" t="str">
        <f aca="false">TEXT(A1754,"000")&amp;" "&amp;TEXT(C1754,"0000")</f>
        <v>128 0932</v>
      </c>
      <c r="G1754" s="373" t="n">
        <f aca="false">E1754</f>
        <v>56009</v>
      </c>
    </row>
    <row r="1755" customFormat="false" ht="11.25" hidden="false" customHeight="true" outlineLevel="0" collapsed="false">
      <c r="A1755" s="0" t="n">
        <v>128</v>
      </c>
      <c r="B1755" s="0" t="s">
        <v>273</v>
      </c>
      <c r="C1755" s="0" t="n">
        <v>940</v>
      </c>
      <c r="D1755" s="0" t="s">
        <v>2373</v>
      </c>
      <c r="E1755" s="371" t="n">
        <v>55451</v>
      </c>
      <c r="F1755" s="372" t="str">
        <f aca="false">TEXT(A1755,"000")&amp;" "&amp;TEXT(C1755,"0000")</f>
        <v>128 0940</v>
      </c>
      <c r="G1755" s="373" t="n">
        <f aca="false">E1755</f>
        <v>55451</v>
      </c>
    </row>
    <row r="1756" customFormat="false" ht="11.25" hidden="false" customHeight="true" outlineLevel="0" collapsed="false">
      <c r="A1756" s="0" t="n">
        <v>128</v>
      </c>
      <c r="B1756" s="0" t="s">
        <v>273</v>
      </c>
      <c r="C1756" s="0" t="n">
        <v>960</v>
      </c>
      <c r="D1756" s="0" t="s">
        <v>2374</v>
      </c>
      <c r="E1756" s="371" t="n">
        <v>56328</v>
      </c>
      <c r="F1756" s="372" t="str">
        <f aca="false">TEXT(A1756,"000")&amp;" "&amp;TEXT(C1756,"0000")</f>
        <v>128 0960</v>
      </c>
      <c r="G1756" s="373" t="n">
        <f aca="false">E1756</f>
        <v>56328</v>
      </c>
    </row>
    <row r="1757" customFormat="false" ht="11.25" hidden="false" customHeight="true" outlineLevel="0" collapsed="false">
      <c r="A1757" s="0" t="n">
        <v>128</v>
      </c>
      <c r="B1757" s="0" t="s">
        <v>273</v>
      </c>
      <c r="C1757" s="0" t="n">
        <v>970</v>
      </c>
      <c r="D1757" s="0" t="s">
        <v>2375</v>
      </c>
      <c r="E1757" s="371" t="n">
        <v>54911</v>
      </c>
      <c r="F1757" s="372" t="str">
        <f aca="false">TEXT(A1757,"000")&amp;" "&amp;TEXT(C1757,"0000")</f>
        <v>128 0970</v>
      </c>
      <c r="G1757" s="373" t="n">
        <f aca="false">E1757</f>
        <v>54911</v>
      </c>
    </row>
    <row r="1758" customFormat="false" ht="11.25" hidden="false" customHeight="true" outlineLevel="0" collapsed="false">
      <c r="A1758" s="0" t="n">
        <v>128</v>
      </c>
      <c r="B1758" s="0" t="s">
        <v>273</v>
      </c>
      <c r="C1758" s="0" t="n">
        <v>980</v>
      </c>
      <c r="D1758" s="0" t="s">
        <v>2376</v>
      </c>
      <c r="E1758" s="371" t="n">
        <v>57018</v>
      </c>
      <c r="F1758" s="372" t="str">
        <f aca="false">TEXT(A1758,"000")&amp;" "&amp;TEXT(C1758,"0000")</f>
        <v>128 0980</v>
      </c>
      <c r="G1758" s="373" t="n">
        <f aca="false">E1758</f>
        <v>57018</v>
      </c>
    </row>
    <row r="1759" customFormat="false" ht="11.25" hidden="false" customHeight="true" outlineLevel="0" collapsed="false">
      <c r="A1759" s="0" t="n">
        <v>128</v>
      </c>
      <c r="B1759" s="0" t="s">
        <v>273</v>
      </c>
      <c r="C1759" s="0" t="n">
        <v>990</v>
      </c>
      <c r="D1759" s="0" t="s">
        <v>2377</v>
      </c>
      <c r="E1759" s="371" t="n">
        <v>58222</v>
      </c>
      <c r="F1759" s="372" t="str">
        <f aca="false">TEXT(A1759,"000")&amp;" "&amp;TEXT(C1759,"0000")</f>
        <v>128 0990</v>
      </c>
      <c r="G1759" s="373" t="n">
        <f aca="false">E1759</f>
        <v>58222</v>
      </c>
    </row>
    <row r="1760" customFormat="false" ht="11.25" hidden="false" customHeight="true" outlineLevel="0" collapsed="false">
      <c r="A1760" s="0" t="n">
        <v>130</v>
      </c>
      <c r="B1760" s="0" t="s">
        <v>274</v>
      </c>
      <c r="C1760" s="0" t="n">
        <v>580</v>
      </c>
      <c r="D1760" s="0" t="s">
        <v>2378</v>
      </c>
      <c r="E1760" s="371" t="n">
        <v>42751</v>
      </c>
      <c r="F1760" s="372" t="str">
        <f aca="false">TEXT(A1760,"000")&amp;" "&amp;TEXT(C1760,"0000")</f>
        <v>130 0580</v>
      </c>
      <c r="G1760" s="373" t="n">
        <f aca="false">E1760</f>
        <v>42751</v>
      </c>
    </row>
    <row r="1761" customFormat="false" ht="11.25" hidden="false" customHeight="true" outlineLevel="0" collapsed="false">
      <c r="A1761" s="0" t="n">
        <v>130</v>
      </c>
      <c r="B1761" s="0" t="s">
        <v>274</v>
      </c>
      <c r="C1761" s="0" t="n">
        <v>600</v>
      </c>
      <c r="D1761" s="0" t="s">
        <v>2379</v>
      </c>
      <c r="E1761" s="371" t="n">
        <v>46800</v>
      </c>
      <c r="F1761" s="372" t="str">
        <f aca="false">TEXT(A1761,"000")&amp;" "&amp;TEXT(C1761,"0000")</f>
        <v>130 0600</v>
      </c>
      <c r="G1761" s="373" t="n">
        <f aca="false">E1761</f>
        <v>46800</v>
      </c>
    </row>
    <row r="1762" customFormat="false" ht="11.25" hidden="false" customHeight="true" outlineLevel="0" collapsed="false">
      <c r="A1762" s="0" t="n">
        <v>130</v>
      </c>
      <c r="B1762" s="0" t="s">
        <v>274</v>
      </c>
      <c r="C1762" s="0" t="n">
        <v>620</v>
      </c>
      <c r="D1762" s="0" t="s">
        <v>2380</v>
      </c>
      <c r="E1762" s="371" t="n">
        <v>49244</v>
      </c>
      <c r="F1762" s="372" t="str">
        <f aca="false">TEXT(A1762,"000")&amp;" "&amp;TEXT(C1762,"0000")</f>
        <v>130 0620</v>
      </c>
      <c r="G1762" s="373" t="n">
        <f aca="false">E1762</f>
        <v>49244</v>
      </c>
    </row>
    <row r="1763" customFormat="false" ht="11.25" hidden="false" customHeight="true" outlineLevel="0" collapsed="false">
      <c r="A1763" s="0" t="n">
        <v>130</v>
      </c>
      <c r="B1763" s="0" t="s">
        <v>274</v>
      </c>
      <c r="C1763" s="0" t="n">
        <v>630</v>
      </c>
      <c r="D1763" s="0" t="s">
        <v>2381</v>
      </c>
      <c r="E1763" s="371" t="n">
        <v>47576</v>
      </c>
      <c r="F1763" s="372" t="str">
        <f aca="false">TEXT(A1763,"000")&amp;" "&amp;TEXT(C1763,"0000")</f>
        <v>130 0630</v>
      </c>
      <c r="G1763" s="373" t="n">
        <f aca="false">E1763</f>
        <v>47576</v>
      </c>
    </row>
    <row r="1764" customFormat="false" ht="11.25" hidden="false" customHeight="true" outlineLevel="0" collapsed="false">
      <c r="A1764" s="0" t="n">
        <v>130</v>
      </c>
      <c r="B1764" s="0" t="s">
        <v>274</v>
      </c>
      <c r="C1764" s="0" t="n">
        <v>640</v>
      </c>
      <c r="D1764" s="0" t="s">
        <v>2382</v>
      </c>
      <c r="E1764" s="371" t="n">
        <v>46941</v>
      </c>
      <c r="F1764" s="372" t="str">
        <f aca="false">TEXT(A1764,"000")&amp;" "&amp;TEXT(C1764,"0000")</f>
        <v>130 0640</v>
      </c>
      <c r="G1764" s="373" t="n">
        <f aca="false">E1764</f>
        <v>46941</v>
      </c>
    </row>
    <row r="1765" customFormat="false" ht="11.25" hidden="false" customHeight="true" outlineLevel="0" collapsed="false">
      <c r="A1765" s="0" t="n">
        <v>130</v>
      </c>
      <c r="B1765" s="0" t="s">
        <v>274</v>
      </c>
      <c r="C1765" s="0" t="n">
        <v>650</v>
      </c>
      <c r="D1765" s="0" t="s">
        <v>2383</v>
      </c>
      <c r="E1765" s="371" t="n">
        <v>47666</v>
      </c>
      <c r="F1765" s="372" t="str">
        <f aca="false">TEXT(A1765,"000")&amp;" "&amp;TEXT(C1765,"0000")</f>
        <v>130 0650</v>
      </c>
      <c r="G1765" s="373" t="n">
        <f aca="false">E1765</f>
        <v>47666</v>
      </c>
    </row>
    <row r="1766" customFormat="false" ht="11.25" hidden="false" customHeight="true" outlineLevel="0" collapsed="false">
      <c r="A1766" s="0" t="n">
        <v>130</v>
      </c>
      <c r="B1766" s="0" t="s">
        <v>274</v>
      </c>
      <c r="C1766" s="0" t="n">
        <v>751</v>
      </c>
      <c r="D1766" s="0" t="s">
        <v>2384</v>
      </c>
      <c r="E1766" s="371" t="n">
        <v>43962</v>
      </c>
      <c r="F1766" s="372" t="str">
        <f aca="false">TEXT(A1766,"000")&amp;" "&amp;TEXT(C1766,"0000")</f>
        <v>130 0751</v>
      </c>
      <c r="G1766" s="373" t="n">
        <f aca="false">E1766</f>
        <v>43962</v>
      </c>
    </row>
    <row r="1767" customFormat="false" ht="11.25" hidden="false" customHeight="true" outlineLevel="0" collapsed="false">
      <c r="A1767" s="0" t="n">
        <v>131</v>
      </c>
      <c r="B1767" s="0" t="s">
        <v>275</v>
      </c>
      <c r="C1767" s="0" t="n">
        <v>10</v>
      </c>
      <c r="D1767" s="0" t="s">
        <v>2385</v>
      </c>
      <c r="E1767" s="371" t="n">
        <v>53141.89</v>
      </c>
      <c r="F1767" s="372" t="str">
        <f aca="false">TEXT(A1767,"000")&amp;" "&amp;TEXT(C1767,"0000")</f>
        <v>131 0010</v>
      </c>
      <c r="G1767" s="373" t="n">
        <f aca="false">E1767</f>
        <v>53141.89</v>
      </c>
    </row>
    <row r="1768" customFormat="false" ht="11.25" hidden="false" customHeight="true" outlineLevel="0" collapsed="false">
      <c r="A1768" s="0" t="n">
        <v>131</v>
      </c>
      <c r="B1768" s="0" t="s">
        <v>275</v>
      </c>
      <c r="C1768" s="0" t="n">
        <v>100</v>
      </c>
      <c r="D1768" s="0" t="s">
        <v>2386</v>
      </c>
      <c r="E1768" s="371" t="n">
        <v>51722.01</v>
      </c>
      <c r="F1768" s="372" t="str">
        <f aca="false">TEXT(A1768,"000")&amp;" "&amp;TEXT(C1768,"0000")</f>
        <v>131 0100</v>
      </c>
      <c r="G1768" s="373" t="n">
        <f aca="false">E1768</f>
        <v>51722.01</v>
      </c>
    </row>
    <row r="1769" customFormat="false" ht="11.25" hidden="false" customHeight="true" outlineLevel="0" collapsed="false">
      <c r="A1769" s="0" t="n">
        <v>131</v>
      </c>
      <c r="B1769" s="0" t="s">
        <v>275</v>
      </c>
      <c r="C1769" s="0" t="n">
        <v>190</v>
      </c>
      <c r="D1769" s="0" t="s">
        <v>2387</v>
      </c>
      <c r="E1769" s="371" t="n">
        <v>50879.31</v>
      </c>
      <c r="F1769" s="372" t="str">
        <f aca="false">TEXT(A1769,"000")&amp;" "&amp;TEXT(C1769,"0000")</f>
        <v>131 0190</v>
      </c>
      <c r="G1769" s="373" t="n">
        <f aca="false">E1769</f>
        <v>50879.31</v>
      </c>
    </row>
    <row r="1770" customFormat="false" ht="11.25" hidden="false" customHeight="true" outlineLevel="0" collapsed="false">
      <c r="A1770" s="0" t="n">
        <v>131</v>
      </c>
      <c r="B1770" s="0" t="s">
        <v>275</v>
      </c>
      <c r="C1770" s="0" t="n">
        <v>191</v>
      </c>
      <c r="D1770" s="0" t="s">
        <v>2388</v>
      </c>
      <c r="E1770" s="371" t="n">
        <v>51582.9</v>
      </c>
      <c r="F1770" s="372" t="str">
        <f aca="false">TEXT(A1770,"000")&amp;" "&amp;TEXT(C1770,"0000")</f>
        <v>131 0191</v>
      </c>
      <c r="G1770" s="373" t="n">
        <f aca="false">E1770</f>
        <v>51582.9</v>
      </c>
    </row>
    <row r="1771" customFormat="false" ht="11.25" hidden="false" customHeight="true" outlineLevel="0" collapsed="false">
      <c r="A1771" s="0" t="n">
        <v>131</v>
      </c>
      <c r="B1771" s="0" t="s">
        <v>275</v>
      </c>
      <c r="C1771" s="0" t="n">
        <v>201</v>
      </c>
      <c r="D1771" s="0" t="s">
        <v>2389</v>
      </c>
      <c r="E1771" s="371" t="n">
        <v>45655.67</v>
      </c>
      <c r="F1771" s="372" t="str">
        <f aca="false">TEXT(A1771,"000")&amp;" "&amp;TEXT(C1771,"0000")</f>
        <v>131 0201</v>
      </c>
      <c r="G1771" s="373" t="n">
        <f aca="false">E1771</f>
        <v>45655.67</v>
      </c>
    </row>
    <row r="1772" customFormat="false" ht="11.25" hidden="false" customHeight="true" outlineLevel="0" collapsed="false">
      <c r="A1772" s="0" t="n">
        <v>131</v>
      </c>
      <c r="B1772" s="0" t="s">
        <v>275</v>
      </c>
      <c r="C1772" s="0" t="n">
        <v>202</v>
      </c>
      <c r="D1772" s="0" t="s">
        <v>2390</v>
      </c>
      <c r="E1772" s="371" t="n">
        <v>53656.29</v>
      </c>
      <c r="F1772" s="372" t="str">
        <f aca="false">TEXT(A1772,"000")&amp;" "&amp;TEXT(C1772,"0000")</f>
        <v>131 0202</v>
      </c>
      <c r="G1772" s="373" t="n">
        <f aca="false">E1772</f>
        <v>53656.29</v>
      </c>
    </row>
    <row r="1773" customFormat="false" ht="11.25" hidden="false" customHeight="true" outlineLevel="0" collapsed="false">
      <c r="A1773" s="0" t="n">
        <v>131</v>
      </c>
      <c r="B1773" s="0" t="s">
        <v>275</v>
      </c>
      <c r="C1773" s="0" t="n">
        <v>203</v>
      </c>
      <c r="D1773" s="0" t="s">
        <v>2391</v>
      </c>
      <c r="E1773" s="371" t="n">
        <v>51401.27</v>
      </c>
      <c r="F1773" s="372" t="str">
        <f aca="false">TEXT(A1773,"000")&amp;" "&amp;TEXT(C1773,"0000")</f>
        <v>131 0203</v>
      </c>
      <c r="G1773" s="373" t="n">
        <f aca="false">E1773</f>
        <v>51401.27</v>
      </c>
    </row>
    <row r="1774" customFormat="false" ht="11.25" hidden="false" customHeight="true" outlineLevel="0" collapsed="false">
      <c r="A1774" s="0" t="n">
        <v>131</v>
      </c>
      <c r="B1774" s="0" t="s">
        <v>275</v>
      </c>
      <c r="C1774" s="0" t="n">
        <v>204</v>
      </c>
      <c r="D1774" s="0" t="s">
        <v>2392</v>
      </c>
      <c r="E1774" s="371" t="n">
        <v>47330.73</v>
      </c>
      <c r="F1774" s="372" t="str">
        <f aca="false">TEXT(A1774,"000")&amp;" "&amp;TEXT(C1774,"0000")</f>
        <v>131 0204</v>
      </c>
      <c r="G1774" s="373" t="n">
        <f aca="false">E1774</f>
        <v>47330.73</v>
      </c>
    </row>
    <row r="1775" customFormat="false" ht="11.25" hidden="false" customHeight="true" outlineLevel="0" collapsed="false">
      <c r="A1775" s="0" t="n">
        <v>131</v>
      </c>
      <c r="B1775" s="0" t="s">
        <v>275</v>
      </c>
      <c r="C1775" s="0" t="n">
        <v>205</v>
      </c>
      <c r="D1775" s="0" t="s">
        <v>2393</v>
      </c>
      <c r="E1775" s="371" t="n">
        <v>52219.17</v>
      </c>
      <c r="F1775" s="372" t="str">
        <f aca="false">TEXT(A1775,"000")&amp;" "&amp;TEXT(C1775,"0000")</f>
        <v>131 0205</v>
      </c>
      <c r="G1775" s="373" t="n">
        <f aca="false">E1775</f>
        <v>52219.17</v>
      </c>
    </row>
    <row r="1776" customFormat="false" ht="11.25" hidden="false" customHeight="true" outlineLevel="0" collapsed="false">
      <c r="A1776" s="0" t="n">
        <v>131</v>
      </c>
      <c r="B1776" s="0" t="s">
        <v>275</v>
      </c>
      <c r="C1776" s="0" t="n">
        <v>40</v>
      </c>
      <c r="D1776" s="0" t="s">
        <v>2394</v>
      </c>
      <c r="E1776" s="371" t="n">
        <v>56897.07</v>
      </c>
      <c r="F1776" s="372" t="str">
        <f aca="false">TEXT(A1776,"000")&amp;" "&amp;TEXT(C1776,"0000")</f>
        <v>131 0040</v>
      </c>
      <c r="G1776" s="373" t="n">
        <f aca="false">E1776</f>
        <v>56897.07</v>
      </c>
    </row>
    <row r="1777" customFormat="false" ht="11.25" hidden="false" customHeight="true" outlineLevel="0" collapsed="false">
      <c r="A1777" s="0" t="n">
        <v>131</v>
      </c>
      <c r="B1777" s="0" t="s">
        <v>275</v>
      </c>
      <c r="C1777" s="0" t="n">
        <v>50</v>
      </c>
      <c r="D1777" s="0" t="s">
        <v>2395</v>
      </c>
      <c r="E1777" s="371" t="n">
        <v>51479.08</v>
      </c>
      <c r="F1777" s="372" t="str">
        <f aca="false">TEXT(A1777,"000")&amp;" "&amp;TEXT(C1777,"0000")</f>
        <v>131 0050</v>
      </c>
      <c r="G1777" s="373" t="n">
        <f aca="false">E1777</f>
        <v>51479.08</v>
      </c>
    </row>
    <row r="1778" customFormat="false" ht="11.25" hidden="false" customHeight="true" outlineLevel="0" collapsed="false">
      <c r="A1778" s="0" t="n">
        <v>131</v>
      </c>
      <c r="B1778" s="0" t="s">
        <v>275</v>
      </c>
      <c r="C1778" s="0" t="n">
        <v>60</v>
      </c>
      <c r="D1778" s="0" t="s">
        <v>2396</v>
      </c>
      <c r="E1778" s="371" t="n">
        <v>52046.72</v>
      </c>
      <c r="F1778" s="372" t="str">
        <f aca="false">TEXT(A1778,"000")&amp;" "&amp;TEXT(C1778,"0000")</f>
        <v>131 0060</v>
      </c>
      <c r="G1778" s="373" t="n">
        <f aca="false">E1778</f>
        <v>52046.72</v>
      </c>
    </row>
    <row r="1779" customFormat="false" ht="11.25" hidden="false" customHeight="true" outlineLevel="0" collapsed="false">
      <c r="A1779" s="0" t="n">
        <v>131</v>
      </c>
      <c r="B1779" s="0" t="s">
        <v>275</v>
      </c>
      <c r="C1779" s="0" t="n">
        <v>70</v>
      </c>
      <c r="D1779" s="0" t="s">
        <v>2397</v>
      </c>
      <c r="E1779" s="371" t="n">
        <v>49828.32</v>
      </c>
      <c r="F1779" s="372" t="str">
        <f aca="false">TEXT(A1779,"000")&amp;" "&amp;TEXT(C1779,"0000")</f>
        <v>131 0070</v>
      </c>
      <c r="G1779" s="373" t="n">
        <f aca="false">E1779</f>
        <v>49828.32</v>
      </c>
    </row>
    <row r="1780" customFormat="false" ht="11.25" hidden="false" customHeight="true" outlineLevel="0" collapsed="false">
      <c r="A1780" s="0" t="n">
        <v>131</v>
      </c>
      <c r="B1780" s="0" t="s">
        <v>275</v>
      </c>
      <c r="C1780" s="0" t="n">
        <v>80</v>
      </c>
      <c r="D1780" s="0" t="s">
        <v>2398</v>
      </c>
      <c r="E1780" s="371" t="n">
        <v>50996.88</v>
      </c>
      <c r="F1780" s="372" t="str">
        <f aca="false">TEXT(A1780,"000")&amp;" "&amp;TEXT(C1780,"0000")</f>
        <v>131 0080</v>
      </c>
      <c r="G1780" s="373" t="n">
        <f aca="false">E1780</f>
        <v>50996.88</v>
      </c>
    </row>
    <row r="1781" customFormat="false" ht="11.25" hidden="false" customHeight="true" outlineLevel="0" collapsed="false">
      <c r="A1781" s="0" t="n">
        <v>131</v>
      </c>
      <c r="B1781" s="0" t="s">
        <v>275</v>
      </c>
      <c r="C1781" s="0" t="n">
        <v>90</v>
      </c>
      <c r="D1781" s="0" t="s">
        <v>2399</v>
      </c>
      <c r="E1781" s="371" t="n">
        <v>52440.37</v>
      </c>
      <c r="F1781" s="372" t="str">
        <f aca="false">TEXT(A1781,"000")&amp;" "&amp;TEXT(C1781,"0000")</f>
        <v>131 0090</v>
      </c>
      <c r="G1781" s="373" t="n">
        <f aca="false">E1781</f>
        <v>52440.37</v>
      </c>
    </row>
    <row r="1782" customFormat="false" ht="11.25" hidden="false" customHeight="true" outlineLevel="0" collapsed="false">
      <c r="A1782" s="0" t="n">
        <v>132</v>
      </c>
      <c r="B1782" s="0" t="s">
        <v>276</v>
      </c>
      <c r="C1782" s="0" t="n">
        <v>20</v>
      </c>
      <c r="D1782" s="0" t="s">
        <v>2400</v>
      </c>
      <c r="E1782" s="371" t="n">
        <v>50285.52</v>
      </c>
      <c r="F1782" s="372" t="str">
        <f aca="false">TEXT(A1782,"000")&amp;" "&amp;TEXT(C1782,"0000")</f>
        <v>132 0020</v>
      </c>
      <c r="G1782" s="373" t="n">
        <f aca="false">E1782</f>
        <v>50285.52</v>
      </c>
    </row>
    <row r="1783" customFormat="false" ht="11.25" hidden="false" customHeight="true" outlineLevel="0" collapsed="false">
      <c r="A1783" s="0" t="n">
        <v>132</v>
      </c>
      <c r="B1783" s="0" t="s">
        <v>276</v>
      </c>
      <c r="C1783" s="0" t="n">
        <v>40</v>
      </c>
      <c r="D1783" s="0" t="s">
        <v>2401</v>
      </c>
      <c r="E1783" s="371" t="n">
        <v>49360.23</v>
      </c>
      <c r="F1783" s="372" t="str">
        <f aca="false">TEXT(A1783,"000")&amp;" "&amp;TEXT(C1783,"0000")</f>
        <v>132 0040</v>
      </c>
      <c r="G1783" s="373" t="n">
        <f aca="false">E1783</f>
        <v>49360.23</v>
      </c>
    </row>
    <row r="1784" customFormat="false" ht="11.25" hidden="false" customHeight="true" outlineLevel="0" collapsed="false">
      <c r="A1784" s="0" t="n">
        <v>132</v>
      </c>
      <c r="B1784" s="0" t="s">
        <v>276</v>
      </c>
      <c r="C1784" s="0" t="n">
        <v>50</v>
      </c>
      <c r="D1784" s="0" t="s">
        <v>2402</v>
      </c>
      <c r="E1784" s="371" t="n">
        <v>49781.92</v>
      </c>
      <c r="F1784" s="372" t="str">
        <f aca="false">TEXT(A1784,"000")&amp;" "&amp;TEXT(C1784,"0000")</f>
        <v>132 0050</v>
      </c>
      <c r="G1784" s="373" t="n">
        <f aca="false">E1784</f>
        <v>49781.92</v>
      </c>
    </row>
    <row r="1785" customFormat="false" ht="11.25" hidden="false" customHeight="true" outlineLevel="0" collapsed="false">
      <c r="A1785" s="0" t="n">
        <v>132</v>
      </c>
      <c r="B1785" s="0" t="s">
        <v>276</v>
      </c>
      <c r="C1785" s="0" t="n">
        <v>70</v>
      </c>
      <c r="D1785" s="0" t="s">
        <v>2403</v>
      </c>
      <c r="E1785" s="371" t="n">
        <v>49824.67</v>
      </c>
      <c r="F1785" s="372" t="str">
        <f aca="false">TEXT(A1785,"000")&amp;" "&amp;TEXT(C1785,"0000")</f>
        <v>132 0070</v>
      </c>
      <c r="G1785" s="373" t="n">
        <f aca="false">E1785</f>
        <v>49824.67</v>
      </c>
    </row>
    <row r="1786" customFormat="false" ht="11.25" hidden="false" customHeight="true" outlineLevel="0" collapsed="false">
      <c r="A1786" s="0" t="n">
        <v>132</v>
      </c>
      <c r="B1786" s="0" t="s">
        <v>276</v>
      </c>
      <c r="C1786" s="0" t="n">
        <v>80</v>
      </c>
      <c r="D1786" s="0" t="s">
        <v>1461</v>
      </c>
      <c r="E1786" s="371" t="n">
        <v>51409.05</v>
      </c>
      <c r="F1786" s="372" t="str">
        <f aca="false">TEXT(A1786,"000")&amp;" "&amp;TEXT(C1786,"0000")</f>
        <v>132 0080</v>
      </c>
      <c r="G1786" s="373" t="n">
        <f aca="false">E1786</f>
        <v>51409.05</v>
      </c>
    </row>
    <row r="1787" customFormat="false" ht="11.25" hidden="false" customHeight="true" outlineLevel="0" collapsed="false">
      <c r="A1787" s="0" t="n">
        <v>132</v>
      </c>
      <c r="B1787" s="0" t="s">
        <v>276</v>
      </c>
      <c r="C1787" s="0" t="n">
        <v>90</v>
      </c>
      <c r="D1787" s="0" t="s">
        <v>2404</v>
      </c>
      <c r="E1787" s="371" t="n">
        <v>51171.3</v>
      </c>
      <c r="F1787" s="372" t="str">
        <f aca="false">TEXT(A1787,"000")&amp;" "&amp;TEXT(C1787,"0000")</f>
        <v>132 0090</v>
      </c>
      <c r="G1787" s="373" t="n">
        <f aca="false">E1787</f>
        <v>51171.3</v>
      </c>
    </row>
    <row r="1788" customFormat="false" ht="11.25" hidden="false" customHeight="true" outlineLevel="0" collapsed="false">
      <c r="A1788" s="0" t="n">
        <v>135</v>
      </c>
      <c r="B1788" s="0" t="s">
        <v>277</v>
      </c>
      <c r="C1788" s="0" t="n">
        <v>10</v>
      </c>
      <c r="D1788" s="0" t="s">
        <v>2405</v>
      </c>
      <c r="E1788" s="371" t="n">
        <v>47784</v>
      </c>
      <c r="F1788" s="372" t="str">
        <f aca="false">TEXT(A1788,"000")&amp;" "&amp;TEXT(C1788,"0000")</f>
        <v>135 0010</v>
      </c>
      <c r="G1788" s="373" t="n">
        <f aca="false">E1788</f>
        <v>47784</v>
      </c>
    </row>
    <row r="1789" customFormat="false" ht="11.25" hidden="false" customHeight="true" outlineLevel="0" collapsed="false">
      <c r="A1789" s="0" t="n">
        <v>135</v>
      </c>
      <c r="B1789" s="0" t="s">
        <v>277</v>
      </c>
      <c r="C1789" s="0" t="n">
        <v>20</v>
      </c>
      <c r="D1789" s="0" t="s">
        <v>2406</v>
      </c>
      <c r="E1789" s="371" t="n">
        <v>45798</v>
      </c>
      <c r="F1789" s="372" t="str">
        <f aca="false">TEXT(A1789,"000")&amp;" "&amp;TEXT(C1789,"0000")</f>
        <v>135 0020</v>
      </c>
      <c r="G1789" s="373" t="n">
        <f aca="false">E1789</f>
        <v>45798</v>
      </c>
    </row>
    <row r="1790" customFormat="false" ht="11.25" hidden="false" customHeight="true" outlineLevel="0" collapsed="false">
      <c r="A1790" s="0" t="n">
        <v>135</v>
      </c>
      <c r="B1790" s="0" t="s">
        <v>277</v>
      </c>
      <c r="C1790" s="0" t="n">
        <v>561</v>
      </c>
      <c r="D1790" s="0" t="s">
        <v>2407</v>
      </c>
      <c r="E1790" s="371" t="n">
        <v>46751</v>
      </c>
      <c r="F1790" s="372" t="str">
        <f aca="false">TEXT(A1790,"000")&amp;" "&amp;TEXT(C1790,"0000")</f>
        <v>135 0561</v>
      </c>
      <c r="G1790" s="373" t="n">
        <f aca="false">E1790</f>
        <v>46751</v>
      </c>
    </row>
    <row r="1791" customFormat="false" ht="11.25" hidden="false" customHeight="true" outlineLevel="0" collapsed="false">
      <c r="A1791" s="0" t="n">
        <v>136</v>
      </c>
      <c r="B1791" s="0" t="s">
        <v>278</v>
      </c>
      <c r="C1791" s="0" t="n">
        <v>10</v>
      </c>
      <c r="D1791" s="0" t="s">
        <v>2408</v>
      </c>
      <c r="E1791" s="371" t="n">
        <v>52295.02</v>
      </c>
      <c r="F1791" s="372" t="str">
        <f aca="false">TEXT(A1791,"000")&amp;" "&amp;TEXT(C1791,"0000")</f>
        <v>136 0010</v>
      </c>
      <c r="G1791" s="373" t="n">
        <f aca="false">E1791</f>
        <v>52295.02</v>
      </c>
    </row>
    <row r="1792" customFormat="false" ht="11.25" hidden="false" customHeight="true" outlineLevel="0" collapsed="false">
      <c r="A1792" s="0" t="n">
        <v>136</v>
      </c>
      <c r="B1792" s="0" t="s">
        <v>278</v>
      </c>
      <c r="C1792" s="0" t="n">
        <v>100</v>
      </c>
      <c r="D1792" s="0" t="s">
        <v>2409</v>
      </c>
      <c r="E1792" s="371" t="n">
        <v>54837.62</v>
      </c>
      <c r="F1792" s="372" t="str">
        <f aca="false">TEXT(A1792,"000")&amp;" "&amp;TEXT(C1792,"0000")</f>
        <v>136 0100</v>
      </c>
      <c r="G1792" s="373" t="n">
        <f aca="false">E1792</f>
        <v>54837.62</v>
      </c>
    </row>
    <row r="1793" customFormat="false" ht="11.25" hidden="false" customHeight="true" outlineLevel="0" collapsed="false">
      <c r="A1793" s="0" t="n">
        <v>136</v>
      </c>
      <c r="B1793" s="0" t="s">
        <v>278</v>
      </c>
      <c r="C1793" s="0" t="n">
        <v>110</v>
      </c>
      <c r="D1793" s="0" t="s">
        <v>2410</v>
      </c>
      <c r="E1793" s="371" t="n">
        <v>51112.28</v>
      </c>
      <c r="F1793" s="372" t="str">
        <f aca="false">TEXT(A1793,"000")&amp;" "&amp;TEXT(C1793,"0000")</f>
        <v>136 0110</v>
      </c>
      <c r="G1793" s="373" t="n">
        <f aca="false">E1793</f>
        <v>51112.28</v>
      </c>
    </row>
    <row r="1794" customFormat="false" ht="11.25" hidden="false" customHeight="true" outlineLevel="0" collapsed="false">
      <c r="A1794" s="0" t="n">
        <v>136</v>
      </c>
      <c r="B1794" s="0" t="s">
        <v>278</v>
      </c>
      <c r="C1794" s="0" t="n">
        <v>120</v>
      </c>
      <c r="D1794" s="0" t="s">
        <v>2411</v>
      </c>
      <c r="E1794" s="371" t="n">
        <v>53900.9</v>
      </c>
      <c r="F1794" s="372" t="str">
        <f aca="false">TEXT(A1794,"000")&amp;" "&amp;TEXT(C1794,"0000")</f>
        <v>136 0120</v>
      </c>
      <c r="G1794" s="373" t="n">
        <f aca="false">E1794</f>
        <v>53900.9</v>
      </c>
    </row>
    <row r="1795" customFormat="false" ht="11.25" hidden="false" customHeight="true" outlineLevel="0" collapsed="false">
      <c r="A1795" s="0" t="n">
        <v>136</v>
      </c>
      <c r="B1795" s="0" t="s">
        <v>278</v>
      </c>
      <c r="C1795" s="0" t="n">
        <v>140</v>
      </c>
      <c r="D1795" s="0" t="s">
        <v>2412</v>
      </c>
      <c r="E1795" s="371" t="n">
        <v>53541.53</v>
      </c>
      <c r="F1795" s="372" t="str">
        <f aca="false">TEXT(A1795,"000")&amp;" "&amp;TEXT(C1795,"0000")</f>
        <v>136 0140</v>
      </c>
      <c r="G1795" s="373" t="n">
        <f aca="false">E1795</f>
        <v>53541.53</v>
      </c>
    </row>
    <row r="1796" customFormat="false" ht="11.25" hidden="false" customHeight="true" outlineLevel="0" collapsed="false">
      <c r="A1796" s="0" t="n">
        <v>136</v>
      </c>
      <c r="B1796" s="0" t="s">
        <v>278</v>
      </c>
      <c r="C1796" s="0" t="n">
        <v>160</v>
      </c>
      <c r="D1796" s="0" t="s">
        <v>2413</v>
      </c>
      <c r="E1796" s="371" t="n">
        <v>53432.03</v>
      </c>
      <c r="F1796" s="372" t="str">
        <f aca="false">TEXT(A1796,"000")&amp;" "&amp;TEXT(C1796,"0000")</f>
        <v>136 0160</v>
      </c>
      <c r="G1796" s="373" t="n">
        <f aca="false">E1796</f>
        <v>53432.03</v>
      </c>
    </row>
    <row r="1797" customFormat="false" ht="11.25" hidden="false" customHeight="true" outlineLevel="0" collapsed="false">
      <c r="A1797" s="0" t="n">
        <v>136</v>
      </c>
      <c r="B1797" s="0" t="s">
        <v>278</v>
      </c>
      <c r="C1797" s="0" t="n">
        <v>200</v>
      </c>
      <c r="D1797" s="0" t="s">
        <v>2414</v>
      </c>
      <c r="E1797" s="371" t="n">
        <v>55835.87</v>
      </c>
      <c r="F1797" s="372" t="str">
        <f aca="false">TEXT(A1797,"000")&amp;" "&amp;TEXT(C1797,"0000")</f>
        <v>136 0200</v>
      </c>
      <c r="G1797" s="373" t="n">
        <f aca="false">E1797</f>
        <v>55835.87</v>
      </c>
    </row>
    <row r="1798" customFormat="false" ht="11.25" hidden="false" customHeight="true" outlineLevel="0" collapsed="false">
      <c r="A1798" s="0" t="n">
        <v>136</v>
      </c>
      <c r="B1798" s="0" t="s">
        <v>278</v>
      </c>
      <c r="C1798" s="0" t="n">
        <v>210</v>
      </c>
      <c r="D1798" s="0" t="s">
        <v>2415</v>
      </c>
      <c r="E1798" s="371" t="n">
        <v>57850.46</v>
      </c>
      <c r="F1798" s="372" t="str">
        <f aca="false">TEXT(A1798,"000")&amp;" "&amp;TEXT(C1798,"0000")</f>
        <v>136 0210</v>
      </c>
      <c r="G1798" s="373" t="n">
        <f aca="false">E1798</f>
        <v>57850.46</v>
      </c>
    </row>
    <row r="1799" customFormat="false" ht="11.25" hidden="false" customHeight="true" outlineLevel="0" collapsed="false">
      <c r="A1799" s="0" t="n">
        <v>136</v>
      </c>
      <c r="B1799" s="0" t="s">
        <v>278</v>
      </c>
      <c r="C1799" s="0" t="n">
        <v>280</v>
      </c>
      <c r="D1799" s="0" t="s">
        <v>2416</v>
      </c>
      <c r="E1799" s="371" t="n">
        <v>54533.31</v>
      </c>
      <c r="F1799" s="372" t="str">
        <f aca="false">TEXT(A1799,"000")&amp;" "&amp;TEXT(C1799,"0000")</f>
        <v>136 0280</v>
      </c>
      <c r="G1799" s="373" t="n">
        <f aca="false">E1799</f>
        <v>54533.31</v>
      </c>
    </row>
    <row r="1800" customFormat="false" ht="11.25" hidden="false" customHeight="true" outlineLevel="0" collapsed="false">
      <c r="A1800" s="0" t="n">
        <v>136</v>
      </c>
      <c r="B1800" s="0" t="s">
        <v>278</v>
      </c>
      <c r="C1800" s="0" t="n">
        <v>340</v>
      </c>
      <c r="D1800" s="0" t="s">
        <v>2417</v>
      </c>
      <c r="E1800" s="371" t="n">
        <v>52787.19</v>
      </c>
      <c r="F1800" s="372" t="str">
        <f aca="false">TEXT(A1800,"000")&amp;" "&amp;TEXT(C1800,"0000")</f>
        <v>136 0340</v>
      </c>
      <c r="G1800" s="373" t="n">
        <f aca="false">E1800</f>
        <v>52787.19</v>
      </c>
    </row>
    <row r="1801" customFormat="false" ht="11.25" hidden="false" customHeight="true" outlineLevel="0" collapsed="false">
      <c r="A1801" s="0" t="n">
        <v>136</v>
      </c>
      <c r="B1801" s="0" t="s">
        <v>278</v>
      </c>
      <c r="C1801" s="0" t="n">
        <v>40</v>
      </c>
      <c r="D1801" s="0" t="s">
        <v>1697</v>
      </c>
      <c r="E1801" s="371" t="n">
        <v>50872</v>
      </c>
      <c r="F1801" s="372" t="str">
        <f aca="false">TEXT(A1801,"000")&amp;" "&amp;TEXT(C1801,"0000")</f>
        <v>136 0040</v>
      </c>
      <c r="G1801" s="373" t="n">
        <f aca="false">E1801</f>
        <v>50872</v>
      </c>
    </row>
    <row r="1802" customFormat="false" ht="11.25" hidden="false" customHeight="true" outlineLevel="0" collapsed="false">
      <c r="A1802" s="0" t="n">
        <v>136</v>
      </c>
      <c r="B1802" s="0" t="s">
        <v>278</v>
      </c>
      <c r="C1802" s="0" t="n">
        <v>50</v>
      </c>
      <c r="D1802" s="0" t="s">
        <v>2418</v>
      </c>
      <c r="E1802" s="371" t="n">
        <v>50949.56</v>
      </c>
      <c r="F1802" s="372" t="str">
        <f aca="false">TEXT(A1802,"000")&amp;" "&amp;TEXT(C1802,"0000")</f>
        <v>136 0050</v>
      </c>
      <c r="G1802" s="373" t="n">
        <f aca="false">E1802</f>
        <v>50949.56</v>
      </c>
    </row>
    <row r="1803" customFormat="false" ht="11.25" hidden="false" customHeight="true" outlineLevel="0" collapsed="false">
      <c r="A1803" s="0" t="n">
        <v>136</v>
      </c>
      <c r="B1803" s="0" t="s">
        <v>278</v>
      </c>
      <c r="C1803" s="0" t="n">
        <v>560</v>
      </c>
      <c r="D1803" s="0" t="s">
        <v>2419</v>
      </c>
      <c r="E1803" s="371" t="n">
        <v>53268.28</v>
      </c>
      <c r="F1803" s="372" t="str">
        <f aca="false">TEXT(A1803,"000")&amp;" "&amp;TEXT(C1803,"0000")</f>
        <v>136 0560</v>
      </c>
      <c r="G1803" s="373" t="n">
        <f aca="false">E1803</f>
        <v>53268.28</v>
      </c>
    </row>
    <row r="1804" customFormat="false" ht="11.25" hidden="false" customHeight="true" outlineLevel="0" collapsed="false">
      <c r="A1804" s="0" t="n">
        <v>136</v>
      </c>
      <c r="B1804" s="0" t="s">
        <v>278</v>
      </c>
      <c r="C1804" s="0" t="n">
        <v>590</v>
      </c>
      <c r="D1804" s="0" t="s">
        <v>2420</v>
      </c>
      <c r="E1804" s="371" t="n">
        <v>53800.67</v>
      </c>
      <c r="F1804" s="372" t="str">
        <f aca="false">TEXT(A1804,"000")&amp;" "&amp;TEXT(C1804,"0000")</f>
        <v>136 0590</v>
      </c>
      <c r="G1804" s="373" t="n">
        <f aca="false">E1804</f>
        <v>53800.67</v>
      </c>
    </row>
    <row r="1805" customFormat="false" ht="11.25" hidden="false" customHeight="true" outlineLevel="0" collapsed="false">
      <c r="A1805" s="0" t="n">
        <v>136</v>
      </c>
      <c r="B1805" s="0" t="s">
        <v>278</v>
      </c>
      <c r="C1805" s="0" t="n">
        <v>600</v>
      </c>
      <c r="D1805" s="0" t="s">
        <v>2421</v>
      </c>
      <c r="E1805" s="371" t="n">
        <v>53181.74</v>
      </c>
      <c r="F1805" s="372" t="str">
        <f aca="false">TEXT(A1805,"000")&amp;" "&amp;TEXT(C1805,"0000")</f>
        <v>136 0600</v>
      </c>
      <c r="G1805" s="373" t="n">
        <f aca="false">E1805</f>
        <v>53181.74</v>
      </c>
    </row>
    <row r="1806" customFormat="false" ht="11.25" hidden="false" customHeight="true" outlineLevel="0" collapsed="false">
      <c r="A1806" s="0" t="n">
        <v>136</v>
      </c>
      <c r="B1806" s="0" t="s">
        <v>278</v>
      </c>
      <c r="C1806" s="0" t="n">
        <v>610</v>
      </c>
      <c r="D1806" s="0" t="s">
        <v>2422</v>
      </c>
      <c r="E1806" s="371" t="n">
        <v>52232.81</v>
      </c>
      <c r="F1806" s="372" t="str">
        <f aca="false">TEXT(A1806,"000")&amp;" "&amp;TEXT(C1806,"0000")</f>
        <v>136 0610</v>
      </c>
      <c r="G1806" s="373" t="n">
        <f aca="false">E1806</f>
        <v>52232.81</v>
      </c>
    </row>
    <row r="1807" customFormat="false" ht="11.25" hidden="false" customHeight="true" outlineLevel="0" collapsed="false">
      <c r="A1807" s="0" t="n">
        <v>136</v>
      </c>
      <c r="B1807" s="0" t="s">
        <v>278</v>
      </c>
      <c r="C1807" s="0" t="n">
        <v>620</v>
      </c>
      <c r="D1807" s="0" t="s">
        <v>2423</v>
      </c>
      <c r="E1807" s="371" t="n">
        <v>57987.54</v>
      </c>
      <c r="F1807" s="372" t="str">
        <f aca="false">TEXT(A1807,"000")&amp;" "&amp;TEXT(C1807,"0000")</f>
        <v>136 0620</v>
      </c>
      <c r="G1807" s="373" t="n">
        <f aca="false">E1807</f>
        <v>57987.54</v>
      </c>
    </row>
    <row r="1808" customFormat="false" ht="11.25" hidden="false" customHeight="true" outlineLevel="0" collapsed="false">
      <c r="A1808" s="0" t="n">
        <v>136</v>
      </c>
      <c r="B1808" s="0" t="s">
        <v>278</v>
      </c>
      <c r="C1808" s="0" t="n">
        <v>630</v>
      </c>
      <c r="D1808" s="0" t="s">
        <v>2424</v>
      </c>
      <c r="E1808" s="371" t="n">
        <v>53908.51</v>
      </c>
      <c r="F1808" s="372" t="str">
        <f aca="false">TEXT(A1808,"000")&amp;" "&amp;TEXT(C1808,"0000")</f>
        <v>136 0630</v>
      </c>
      <c r="G1808" s="373" t="n">
        <f aca="false">E1808</f>
        <v>53908.51</v>
      </c>
    </row>
    <row r="1809" customFormat="false" ht="11.25" hidden="false" customHeight="true" outlineLevel="0" collapsed="false">
      <c r="A1809" s="0" t="n">
        <v>136</v>
      </c>
      <c r="B1809" s="0" t="s">
        <v>278</v>
      </c>
      <c r="C1809" s="0" t="n">
        <v>640</v>
      </c>
      <c r="D1809" s="0" t="s">
        <v>2425</v>
      </c>
      <c r="E1809" s="371" t="n">
        <v>55417.39</v>
      </c>
      <c r="F1809" s="372" t="str">
        <f aca="false">TEXT(A1809,"000")&amp;" "&amp;TEXT(C1809,"0000")</f>
        <v>136 0640</v>
      </c>
      <c r="G1809" s="373" t="n">
        <f aca="false">E1809</f>
        <v>55417.39</v>
      </c>
    </row>
    <row r="1810" customFormat="false" ht="11.25" hidden="false" customHeight="true" outlineLevel="0" collapsed="false">
      <c r="A1810" s="0" t="n">
        <v>136</v>
      </c>
      <c r="B1810" s="0" t="s">
        <v>278</v>
      </c>
      <c r="C1810" s="0" t="n">
        <v>660</v>
      </c>
      <c r="D1810" s="0" t="s">
        <v>2426</v>
      </c>
      <c r="E1810" s="371" t="n">
        <v>50894.02</v>
      </c>
      <c r="F1810" s="372" t="str">
        <f aca="false">TEXT(A1810,"000")&amp;" "&amp;TEXT(C1810,"0000")</f>
        <v>136 0660</v>
      </c>
      <c r="G1810" s="373" t="n">
        <f aca="false">E1810</f>
        <v>50894.02</v>
      </c>
    </row>
    <row r="1811" customFormat="false" ht="11.25" hidden="false" customHeight="true" outlineLevel="0" collapsed="false">
      <c r="A1811" s="0" t="n">
        <v>136</v>
      </c>
      <c r="B1811" s="0" t="s">
        <v>278</v>
      </c>
      <c r="C1811" s="0" t="n">
        <v>680</v>
      </c>
      <c r="D1811" s="0" t="s">
        <v>2427</v>
      </c>
      <c r="E1811" s="371" t="n">
        <v>53594.41</v>
      </c>
      <c r="F1811" s="372" t="str">
        <f aca="false">TEXT(A1811,"000")&amp;" "&amp;TEXT(C1811,"0000")</f>
        <v>136 0680</v>
      </c>
      <c r="G1811" s="373" t="n">
        <f aca="false">E1811</f>
        <v>53594.41</v>
      </c>
    </row>
    <row r="1812" customFormat="false" ht="11.25" hidden="false" customHeight="true" outlineLevel="0" collapsed="false">
      <c r="A1812" s="0" t="n">
        <v>136</v>
      </c>
      <c r="B1812" s="0" t="s">
        <v>278</v>
      </c>
      <c r="C1812" s="0" t="n">
        <v>700</v>
      </c>
      <c r="D1812" s="0" t="s">
        <v>2428</v>
      </c>
      <c r="E1812" s="371" t="n">
        <v>50682.3</v>
      </c>
      <c r="F1812" s="372" t="str">
        <f aca="false">TEXT(A1812,"000")&amp;" "&amp;TEXT(C1812,"0000")</f>
        <v>136 0700</v>
      </c>
      <c r="G1812" s="373" t="n">
        <f aca="false">E1812</f>
        <v>50682.3</v>
      </c>
    </row>
    <row r="1813" customFormat="false" ht="11.25" hidden="false" customHeight="true" outlineLevel="0" collapsed="false">
      <c r="A1813" s="0" t="n">
        <v>136</v>
      </c>
      <c r="B1813" s="0" t="s">
        <v>278</v>
      </c>
      <c r="C1813" s="0" t="n">
        <v>710</v>
      </c>
      <c r="D1813" s="0" t="s">
        <v>2429</v>
      </c>
      <c r="E1813" s="371" t="n">
        <v>53161.54</v>
      </c>
      <c r="F1813" s="372" t="str">
        <f aca="false">TEXT(A1813,"000")&amp;" "&amp;TEXT(C1813,"0000")</f>
        <v>136 0710</v>
      </c>
      <c r="G1813" s="373" t="n">
        <f aca="false">E1813</f>
        <v>53161.54</v>
      </c>
    </row>
    <row r="1814" customFormat="false" ht="11.25" hidden="false" customHeight="true" outlineLevel="0" collapsed="false">
      <c r="A1814" s="0" t="n">
        <v>136</v>
      </c>
      <c r="B1814" s="0" t="s">
        <v>278</v>
      </c>
      <c r="C1814" s="0" t="n">
        <v>720</v>
      </c>
      <c r="D1814" s="0" t="s">
        <v>2430</v>
      </c>
      <c r="E1814" s="371" t="n">
        <v>53153.63</v>
      </c>
      <c r="F1814" s="372" t="str">
        <f aca="false">TEXT(A1814,"000")&amp;" "&amp;TEXT(C1814,"0000")</f>
        <v>136 0720</v>
      </c>
      <c r="G1814" s="373" t="n">
        <f aca="false">E1814</f>
        <v>53153.63</v>
      </c>
    </row>
    <row r="1815" customFormat="false" ht="11.25" hidden="false" customHeight="true" outlineLevel="0" collapsed="false">
      <c r="A1815" s="0" t="n">
        <v>136</v>
      </c>
      <c r="B1815" s="0" t="s">
        <v>278</v>
      </c>
      <c r="C1815" s="0" t="n">
        <v>730</v>
      </c>
      <c r="D1815" s="0" t="s">
        <v>2431</v>
      </c>
      <c r="E1815" s="371" t="n">
        <v>52714.82</v>
      </c>
      <c r="F1815" s="372" t="str">
        <f aca="false">TEXT(A1815,"000")&amp;" "&amp;TEXT(C1815,"0000")</f>
        <v>136 0730</v>
      </c>
      <c r="G1815" s="373" t="n">
        <f aca="false">E1815</f>
        <v>52714.82</v>
      </c>
    </row>
    <row r="1816" customFormat="false" ht="11.25" hidden="false" customHeight="true" outlineLevel="0" collapsed="false">
      <c r="A1816" s="0" t="n">
        <v>136</v>
      </c>
      <c r="B1816" s="0" t="s">
        <v>278</v>
      </c>
      <c r="C1816" s="0" t="n">
        <v>740</v>
      </c>
      <c r="D1816" s="0" t="s">
        <v>2432</v>
      </c>
      <c r="E1816" s="371" t="n">
        <v>54552.96</v>
      </c>
      <c r="F1816" s="372" t="str">
        <f aca="false">TEXT(A1816,"000")&amp;" "&amp;TEXT(C1816,"0000")</f>
        <v>136 0740</v>
      </c>
      <c r="G1816" s="373" t="n">
        <f aca="false">E1816</f>
        <v>54552.96</v>
      </c>
    </row>
    <row r="1817" customFormat="false" ht="11.25" hidden="false" customHeight="true" outlineLevel="0" collapsed="false">
      <c r="A1817" s="0" t="n">
        <v>136</v>
      </c>
      <c r="B1817" s="0" t="s">
        <v>278</v>
      </c>
      <c r="C1817" s="0" t="n">
        <v>750</v>
      </c>
      <c r="D1817" s="0" t="s">
        <v>2433</v>
      </c>
      <c r="E1817" s="371" t="n">
        <v>51966.22</v>
      </c>
      <c r="F1817" s="372" t="str">
        <f aca="false">TEXT(A1817,"000")&amp;" "&amp;TEXT(C1817,"0000")</f>
        <v>136 0750</v>
      </c>
      <c r="G1817" s="373" t="n">
        <f aca="false">E1817</f>
        <v>51966.22</v>
      </c>
    </row>
    <row r="1818" customFormat="false" ht="11.25" hidden="false" customHeight="true" outlineLevel="0" collapsed="false">
      <c r="A1818" s="0" t="n">
        <v>136</v>
      </c>
      <c r="B1818" s="0" t="s">
        <v>278</v>
      </c>
      <c r="C1818" s="0" t="n">
        <v>770</v>
      </c>
      <c r="D1818" s="0" t="s">
        <v>2434</v>
      </c>
      <c r="E1818" s="371" t="n">
        <v>54494.29</v>
      </c>
      <c r="F1818" s="372" t="str">
        <f aca="false">TEXT(A1818,"000")&amp;" "&amp;TEXT(C1818,"0000")</f>
        <v>136 0770</v>
      </c>
      <c r="G1818" s="373" t="n">
        <f aca="false">E1818</f>
        <v>54494.29</v>
      </c>
    </row>
    <row r="1819" customFormat="false" ht="11.25" hidden="false" customHeight="true" outlineLevel="0" collapsed="false">
      <c r="A1819" s="0" t="n">
        <v>136</v>
      </c>
      <c r="B1819" s="0" t="s">
        <v>278</v>
      </c>
      <c r="C1819" s="0" t="n">
        <v>80</v>
      </c>
      <c r="D1819" s="0" t="s">
        <v>2435</v>
      </c>
      <c r="E1819" s="371" t="n">
        <v>53119.28</v>
      </c>
      <c r="F1819" s="372" t="str">
        <f aca="false">TEXT(A1819,"000")&amp;" "&amp;TEXT(C1819,"0000")</f>
        <v>136 0080</v>
      </c>
      <c r="G1819" s="373" t="n">
        <f aca="false">E1819</f>
        <v>53119.28</v>
      </c>
    </row>
    <row r="1820" customFormat="false" ht="11.25" hidden="false" customHeight="true" outlineLevel="0" collapsed="false">
      <c r="A1820" s="0" t="n">
        <v>136</v>
      </c>
      <c r="B1820" s="0" t="s">
        <v>278</v>
      </c>
      <c r="C1820" s="0" t="n">
        <v>810</v>
      </c>
      <c r="D1820" s="0" t="s">
        <v>2436</v>
      </c>
      <c r="E1820" s="371" t="n">
        <v>52865.51</v>
      </c>
      <c r="F1820" s="372" t="str">
        <f aca="false">TEXT(A1820,"000")&amp;" "&amp;TEXT(C1820,"0000")</f>
        <v>136 0810</v>
      </c>
      <c r="G1820" s="373" t="n">
        <f aca="false">E1820</f>
        <v>52865.51</v>
      </c>
    </row>
    <row r="1821" customFormat="false" ht="11.25" hidden="false" customHeight="true" outlineLevel="0" collapsed="false">
      <c r="A1821" s="0" t="n">
        <v>136</v>
      </c>
      <c r="B1821" s="0" t="s">
        <v>278</v>
      </c>
      <c r="C1821" s="0" t="n">
        <v>820</v>
      </c>
      <c r="D1821" s="0" t="s">
        <v>2437</v>
      </c>
      <c r="E1821" s="371" t="n">
        <v>53450.07</v>
      </c>
      <c r="F1821" s="372" t="str">
        <f aca="false">TEXT(A1821,"000")&amp;" "&amp;TEXT(C1821,"0000")</f>
        <v>136 0820</v>
      </c>
      <c r="G1821" s="373" t="n">
        <f aca="false">E1821</f>
        <v>53450.07</v>
      </c>
    </row>
    <row r="1822" customFormat="false" ht="11.25" hidden="false" customHeight="true" outlineLevel="0" collapsed="false">
      <c r="A1822" s="0" t="n">
        <v>136</v>
      </c>
      <c r="B1822" s="0" t="s">
        <v>278</v>
      </c>
      <c r="C1822" s="0" t="n">
        <v>830</v>
      </c>
      <c r="D1822" s="0" t="s">
        <v>2438</v>
      </c>
      <c r="E1822" s="371" t="n">
        <v>56735.27</v>
      </c>
      <c r="F1822" s="372" t="str">
        <f aca="false">TEXT(A1822,"000")&amp;" "&amp;TEXT(C1822,"0000")</f>
        <v>136 0830</v>
      </c>
      <c r="G1822" s="373" t="n">
        <f aca="false">E1822</f>
        <v>56735.27</v>
      </c>
    </row>
    <row r="1823" customFormat="false" ht="11.25" hidden="false" customHeight="true" outlineLevel="0" collapsed="false">
      <c r="A1823" s="0" t="n">
        <v>136</v>
      </c>
      <c r="B1823" s="0" t="s">
        <v>278</v>
      </c>
      <c r="C1823" s="0" t="n">
        <v>840</v>
      </c>
      <c r="D1823" s="0" t="s">
        <v>2439</v>
      </c>
      <c r="E1823" s="371" t="n">
        <v>53553.94</v>
      </c>
      <c r="F1823" s="372" t="str">
        <f aca="false">TEXT(A1823,"000")&amp;" "&amp;TEXT(C1823,"0000")</f>
        <v>136 0840</v>
      </c>
      <c r="G1823" s="373" t="n">
        <f aca="false">E1823</f>
        <v>53553.94</v>
      </c>
    </row>
    <row r="1824" customFormat="false" ht="11.25" hidden="false" customHeight="true" outlineLevel="0" collapsed="false">
      <c r="A1824" s="0" t="n">
        <v>136</v>
      </c>
      <c r="B1824" s="0" t="s">
        <v>278</v>
      </c>
      <c r="C1824" s="0" t="n">
        <v>850</v>
      </c>
      <c r="D1824" s="0" t="s">
        <v>2440</v>
      </c>
      <c r="E1824" s="371" t="n">
        <v>52881.49</v>
      </c>
      <c r="F1824" s="372" t="str">
        <f aca="false">TEXT(A1824,"000")&amp;" "&amp;TEXT(C1824,"0000")</f>
        <v>136 0850</v>
      </c>
      <c r="G1824" s="373" t="n">
        <f aca="false">E1824</f>
        <v>52881.49</v>
      </c>
    </row>
    <row r="1825" customFormat="false" ht="11.25" hidden="false" customHeight="true" outlineLevel="0" collapsed="false">
      <c r="A1825" s="0" t="n">
        <v>136</v>
      </c>
      <c r="B1825" s="0" t="s">
        <v>278</v>
      </c>
      <c r="C1825" s="0" t="n">
        <v>860</v>
      </c>
      <c r="D1825" s="0" t="s">
        <v>2441</v>
      </c>
      <c r="E1825" s="371" t="n">
        <v>54547.41</v>
      </c>
      <c r="F1825" s="372" t="str">
        <f aca="false">TEXT(A1825,"000")&amp;" "&amp;TEXT(C1825,"0000")</f>
        <v>136 0860</v>
      </c>
      <c r="G1825" s="373" t="n">
        <f aca="false">E1825</f>
        <v>54547.41</v>
      </c>
    </row>
    <row r="1826" customFormat="false" ht="11.25" hidden="false" customHeight="true" outlineLevel="0" collapsed="false">
      <c r="A1826" s="0" t="n">
        <v>136</v>
      </c>
      <c r="B1826" s="0" t="s">
        <v>278</v>
      </c>
      <c r="C1826" s="0" t="n">
        <v>870</v>
      </c>
      <c r="D1826" s="0" t="s">
        <v>2442</v>
      </c>
      <c r="E1826" s="371" t="n">
        <v>50863.77</v>
      </c>
      <c r="F1826" s="372" t="str">
        <f aca="false">TEXT(A1826,"000")&amp;" "&amp;TEXT(C1826,"0000")</f>
        <v>136 0870</v>
      </c>
      <c r="G1826" s="373" t="n">
        <f aca="false">E1826</f>
        <v>50863.77</v>
      </c>
    </row>
    <row r="1827" customFormat="false" ht="11.25" hidden="false" customHeight="true" outlineLevel="0" collapsed="false">
      <c r="A1827" s="0" t="n">
        <v>136</v>
      </c>
      <c r="B1827" s="0" t="s">
        <v>278</v>
      </c>
      <c r="C1827" s="0" t="n">
        <v>890</v>
      </c>
      <c r="D1827" s="0" t="s">
        <v>2443</v>
      </c>
      <c r="E1827" s="371" t="n">
        <v>54547.65</v>
      </c>
      <c r="F1827" s="372" t="str">
        <f aca="false">TEXT(A1827,"000")&amp;" "&amp;TEXT(C1827,"0000")</f>
        <v>136 0890</v>
      </c>
      <c r="G1827" s="373" t="n">
        <f aca="false">E1827</f>
        <v>54547.65</v>
      </c>
    </row>
    <row r="1828" customFormat="false" ht="11.25" hidden="false" customHeight="true" outlineLevel="0" collapsed="false">
      <c r="A1828" s="0" t="n">
        <v>136</v>
      </c>
      <c r="B1828" s="0" t="s">
        <v>278</v>
      </c>
      <c r="C1828" s="0" t="n">
        <v>90</v>
      </c>
      <c r="D1828" s="0" t="s">
        <v>1072</v>
      </c>
      <c r="E1828" s="371" t="n">
        <v>52769.09</v>
      </c>
      <c r="F1828" s="372" t="str">
        <f aca="false">TEXT(A1828,"000")&amp;" "&amp;TEXT(C1828,"0000")</f>
        <v>136 0090</v>
      </c>
      <c r="G1828" s="373" t="n">
        <f aca="false">E1828</f>
        <v>52769.09</v>
      </c>
    </row>
    <row r="1829" customFormat="false" ht="11.25" hidden="false" customHeight="true" outlineLevel="0" collapsed="false">
      <c r="A1829" s="0" t="n">
        <v>136</v>
      </c>
      <c r="B1829" s="0" t="s">
        <v>278</v>
      </c>
      <c r="C1829" s="0" t="n">
        <v>900</v>
      </c>
      <c r="D1829" s="0" t="s">
        <v>2444</v>
      </c>
      <c r="E1829" s="371" t="n">
        <v>52570.48</v>
      </c>
      <c r="F1829" s="372" t="str">
        <f aca="false">TEXT(A1829,"000")&amp;" "&amp;TEXT(C1829,"0000")</f>
        <v>136 0900</v>
      </c>
      <c r="G1829" s="373" t="n">
        <f aca="false">E1829</f>
        <v>52570.48</v>
      </c>
    </row>
    <row r="1830" customFormat="false" ht="11.25" hidden="false" customHeight="true" outlineLevel="0" collapsed="false">
      <c r="A1830" s="0" t="n">
        <v>136</v>
      </c>
      <c r="B1830" s="0" t="s">
        <v>278</v>
      </c>
      <c r="C1830" s="0" t="n">
        <v>920</v>
      </c>
      <c r="D1830" s="0" t="s">
        <v>2445</v>
      </c>
      <c r="E1830" s="371" t="n">
        <v>54616.67</v>
      </c>
      <c r="F1830" s="372" t="str">
        <f aca="false">TEXT(A1830,"000")&amp;" "&amp;TEXT(C1830,"0000")</f>
        <v>136 0920</v>
      </c>
      <c r="G1830" s="373" t="n">
        <f aca="false">E1830</f>
        <v>54616.67</v>
      </c>
    </row>
    <row r="1831" customFormat="false" ht="11.25" hidden="false" customHeight="true" outlineLevel="0" collapsed="false">
      <c r="A1831" s="0" t="n">
        <v>136</v>
      </c>
      <c r="B1831" s="0" t="s">
        <v>278</v>
      </c>
      <c r="C1831" s="0" t="n">
        <v>950</v>
      </c>
      <c r="D1831" s="0" t="s">
        <v>2446</v>
      </c>
      <c r="E1831" s="371" t="n">
        <v>54439.65</v>
      </c>
      <c r="F1831" s="372" t="str">
        <f aca="false">TEXT(A1831,"000")&amp;" "&amp;TEXT(C1831,"0000")</f>
        <v>136 0950</v>
      </c>
      <c r="G1831" s="373" t="n">
        <f aca="false">E1831</f>
        <v>54439.65</v>
      </c>
    </row>
    <row r="1832" customFormat="false" ht="11.25" hidden="false" customHeight="true" outlineLevel="0" collapsed="false">
      <c r="A1832" s="0" t="n">
        <v>136</v>
      </c>
      <c r="B1832" s="0" t="s">
        <v>278</v>
      </c>
      <c r="C1832" s="0" t="n">
        <v>960</v>
      </c>
      <c r="D1832" s="0" t="s">
        <v>2447</v>
      </c>
      <c r="E1832" s="371" t="n">
        <v>52088.33</v>
      </c>
      <c r="F1832" s="372" t="str">
        <f aca="false">TEXT(A1832,"000")&amp;" "&amp;TEXT(C1832,"0000")</f>
        <v>136 0960</v>
      </c>
      <c r="G1832" s="373" t="n">
        <f aca="false">E1832</f>
        <v>52088.33</v>
      </c>
    </row>
    <row r="1833" customFormat="false" ht="11.25" hidden="false" customHeight="true" outlineLevel="0" collapsed="false">
      <c r="A1833" s="0" t="n">
        <v>136</v>
      </c>
      <c r="B1833" s="0" t="s">
        <v>278</v>
      </c>
      <c r="C1833" s="0" t="n">
        <v>971</v>
      </c>
      <c r="D1833" s="0" t="s">
        <v>2448</v>
      </c>
      <c r="E1833" s="371" t="n">
        <v>49404.04</v>
      </c>
      <c r="F1833" s="372" t="str">
        <f aca="false">TEXT(A1833,"000")&amp;" "&amp;TEXT(C1833,"0000")</f>
        <v>136 0971</v>
      </c>
      <c r="G1833" s="373" t="n">
        <f aca="false">E1833</f>
        <v>49404.04</v>
      </c>
    </row>
    <row r="1834" customFormat="false" ht="11.25" hidden="false" customHeight="true" outlineLevel="0" collapsed="false">
      <c r="A1834" s="0" t="n">
        <v>136</v>
      </c>
      <c r="B1834" s="0" t="s">
        <v>278</v>
      </c>
      <c r="C1834" s="0" t="n">
        <v>972</v>
      </c>
      <c r="D1834" s="0" t="s">
        <v>2449</v>
      </c>
      <c r="E1834" s="371" t="n">
        <v>55063.48</v>
      </c>
      <c r="F1834" s="372" t="str">
        <f aca="false">TEXT(A1834,"000")&amp;" "&amp;TEXT(C1834,"0000")</f>
        <v>136 0972</v>
      </c>
      <c r="G1834" s="373" t="n">
        <f aca="false">E1834</f>
        <v>55063.48</v>
      </c>
    </row>
    <row r="1835" customFormat="false" ht="11.25" hidden="false" customHeight="true" outlineLevel="0" collapsed="false">
      <c r="A1835" s="0" t="n">
        <v>136</v>
      </c>
      <c r="B1835" s="0" t="s">
        <v>278</v>
      </c>
      <c r="C1835" s="0" t="n">
        <v>973</v>
      </c>
      <c r="D1835" s="0" t="s">
        <v>2450</v>
      </c>
      <c r="E1835" s="371" t="n">
        <v>55925.99</v>
      </c>
      <c r="F1835" s="372" t="str">
        <f aca="false">TEXT(A1835,"000")&amp;" "&amp;TEXT(C1835,"0000")</f>
        <v>136 0973</v>
      </c>
      <c r="G1835" s="373" t="n">
        <f aca="false">E1835</f>
        <v>55925.99</v>
      </c>
    </row>
    <row r="1836" customFormat="false" ht="11.25" hidden="false" customHeight="true" outlineLevel="0" collapsed="false">
      <c r="A1836" s="0" t="n">
        <v>137</v>
      </c>
      <c r="B1836" s="0" t="s">
        <v>279</v>
      </c>
      <c r="C1836" s="0" t="n">
        <v>1390</v>
      </c>
      <c r="D1836" s="0" t="s">
        <v>2451</v>
      </c>
      <c r="E1836" s="371" t="n">
        <v>48777</v>
      </c>
      <c r="F1836" s="372" t="str">
        <f aca="false">TEXT(A1836,"000")&amp;" "&amp;TEXT(C1836,"0000")</f>
        <v>137 1390</v>
      </c>
      <c r="G1836" s="373" t="n">
        <f aca="false">E1836</f>
        <v>48777</v>
      </c>
    </row>
    <row r="1837" customFormat="false" ht="11.25" hidden="false" customHeight="true" outlineLevel="0" collapsed="false">
      <c r="A1837" s="0" t="n">
        <v>137</v>
      </c>
      <c r="B1837" s="0" t="s">
        <v>279</v>
      </c>
      <c r="C1837" s="0" t="n">
        <v>1440</v>
      </c>
      <c r="D1837" s="0" t="s">
        <v>2452</v>
      </c>
      <c r="E1837" s="371" t="n">
        <v>52573</v>
      </c>
      <c r="F1837" s="372" t="str">
        <f aca="false">TEXT(A1837,"000")&amp;" "&amp;TEXT(C1837,"0000")</f>
        <v>137 1440</v>
      </c>
      <c r="G1837" s="373" t="n">
        <f aca="false">E1837</f>
        <v>52573</v>
      </c>
    </row>
    <row r="1838" customFormat="false" ht="11.25" hidden="false" customHeight="true" outlineLevel="0" collapsed="false">
      <c r="A1838" s="0" t="n">
        <v>139</v>
      </c>
      <c r="B1838" s="0" t="s">
        <v>280</v>
      </c>
      <c r="C1838" s="0" t="n">
        <v>100</v>
      </c>
      <c r="D1838" s="0" t="s">
        <v>2453</v>
      </c>
      <c r="E1838" s="371" t="n">
        <v>56285.5</v>
      </c>
      <c r="F1838" s="372" t="str">
        <f aca="false">TEXT(A1838,"000")&amp;" "&amp;TEXT(C1838,"0000")</f>
        <v>139 0100</v>
      </c>
      <c r="G1838" s="373" t="n">
        <f aca="false">E1838</f>
        <v>56285.5</v>
      </c>
    </row>
    <row r="1839" customFormat="false" ht="11.25" hidden="false" customHeight="true" outlineLevel="0" collapsed="false">
      <c r="A1839" s="0" t="n">
        <v>139</v>
      </c>
      <c r="B1839" s="0" t="s">
        <v>280</v>
      </c>
      <c r="C1839" s="0" t="n">
        <v>460</v>
      </c>
      <c r="D1839" s="0" t="s">
        <v>2454</v>
      </c>
      <c r="E1839" s="371" t="n">
        <v>54737.23</v>
      </c>
      <c r="F1839" s="372" t="str">
        <f aca="false">TEXT(A1839,"000")&amp;" "&amp;TEXT(C1839,"0000")</f>
        <v>139 0460</v>
      </c>
      <c r="G1839" s="373" t="n">
        <f aca="false">E1839</f>
        <v>54737.23</v>
      </c>
    </row>
    <row r="1840" customFormat="false" ht="11.25" hidden="false" customHeight="true" outlineLevel="0" collapsed="false">
      <c r="A1840" s="0" t="n">
        <v>139</v>
      </c>
      <c r="B1840" s="0" t="s">
        <v>280</v>
      </c>
      <c r="C1840" s="0" t="n">
        <v>550</v>
      </c>
      <c r="D1840" s="0" t="s">
        <v>2455</v>
      </c>
      <c r="E1840" s="371" t="n">
        <v>52613.01</v>
      </c>
      <c r="F1840" s="372" t="str">
        <f aca="false">TEXT(A1840,"000")&amp;" "&amp;TEXT(C1840,"0000")</f>
        <v>139 0550</v>
      </c>
      <c r="G1840" s="373" t="n">
        <f aca="false">E1840</f>
        <v>52613.01</v>
      </c>
    </row>
    <row r="1841" customFormat="false" ht="11.25" hidden="false" customHeight="true" outlineLevel="0" collapsed="false">
      <c r="A1841" s="0" t="n">
        <v>139</v>
      </c>
      <c r="B1841" s="0" t="s">
        <v>280</v>
      </c>
      <c r="C1841" s="0" t="n">
        <v>580</v>
      </c>
      <c r="D1841" s="0" t="s">
        <v>2456</v>
      </c>
      <c r="E1841" s="371" t="n">
        <v>51134.69</v>
      </c>
      <c r="F1841" s="372" t="str">
        <f aca="false">TEXT(A1841,"000")&amp;" "&amp;TEXT(C1841,"0000")</f>
        <v>139 0580</v>
      </c>
      <c r="G1841" s="373" t="n">
        <f aca="false">E1841</f>
        <v>51134.69</v>
      </c>
    </row>
    <row r="1842" customFormat="false" ht="11.25" hidden="false" customHeight="true" outlineLevel="0" collapsed="false">
      <c r="A1842" s="0" t="n">
        <v>139</v>
      </c>
      <c r="B1842" s="0" t="s">
        <v>280</v>
      </c>
      <c r="C1842" s="0" t="n">
        <v>70</v>
      </c>
      <c r="D1842" s="0" t="s">
        <v>2365</v>
      </c>
      <c r="E1842" s="371" t="n">
        <v>53844.22</v>
      </c>
      <c r="F1842" s="372" t="str">
        <f aca="false">TEXT(A1842,"000")&amp;" "&amp;TEXT(C1842,"0000")</f>
        <v>139 0070</v>
      </c>
      <c r="G1842" s="373" t="n">
        <f aca="false">E1842</f>
        <v>53844.22</v>
      </c>
    </row>
    <row r="1843" customFormat="false" ht="11.25" hidden="false" customHeight="true" outlineLevel="0" collapsed="false">
      <c r="A1843" s="0" t="n">
        <v>139</v>
      </c>
      <c r="B1843" s="0" t="s">
        <v>280</v>
      </c>
      <c r="C1843" s="0" t="n">
        <v>90</v>
      </c>
      <c r="D1843" s="0" t="s">
        <v>1375</v>
      </c>
      <c r="E1843" s="371" t="n">
        <v>54626.49</v>
      </c>
      <c r="F1843" s="372" t="str">
        <f aca="false">TEXT(A1843,"000")&amp;" "&amp;TEXT(C1843,"0000")</f>
        <v>139 0090</v>
      </c>
      <c r="G1843" s="373" t="n">
        <f aca="false">E1843</f>
        <v>54626.49</v>
      </c>
    </row>
    <row r="1844" customFormat="false" ht="11.25" hidden="false" customHeight="true" outlineLevel="0" collapsed="false">
      <c r="A1844" s="0" t="n">
        <v>142</v>
      </c>
      <c r="B1844" s="0" t="s">
        <v>281</v>
      </c>
      <c r="C1844" s="0" t="n">
        <v>10</v>
      </c>
      <c r="D1844" s="0" t="s">
        <v>2457</v>
      </c>
      <c r="E1844" s="371" t="n">
        <v>47099</v>
      </c>
      <c r="F1844" s="372" t="str">
        <f aca="false">TEXT(A1844,"000")&amp;" "&amp;TEXT(C1844,"0000")</f>
        <v>142 0010</v>
      </c>
      <c r="G1844" s="373" t="n">
        <f aca="false">E1844</f>
        <v>47099</v>
      </c>
    </row>
    <row r="1845" customFormat="false" ht="11.25" hidden="false" customHeight="true" outlineLevel="0" collapsed="false">
      <c r="A1845" s="0" t="n">
        <v>142</v>
      </c>
      <c r="B1845" s="0" t="s">
        <v>281</v>
      </c>
      <c r="C1845" s="0" t="n">
        <v>130</v>
      </c>
      <c r="D1845" s="0" t="s">
        <v>2458</v>
      </c>
      <c r="E1845" s="371" t="n">
        <v>49071</v>
      </c>
      <c r="F1845" s="372" t="str">
        <f aca="false">TEXT(A1845,"000")&amp;" "&amp;TEXT(C1845,"0000")</f>
        <v>142 0130</v>
      </c>
      <c r="G1845" s="373" t="n">
        <f aca="false">E1845</f>
        <v>49071</v>
      </c>
    </row>
    <row r="1846" customFormat="false" ht="11.25" hidden="false" customHeight="true" outlineLevel="0" collapsed="false">
      <c r="A1846" s="0" t="n">
        <v>142</v>
      </c>
      <c r="B1846" s="0" t="s">
        <v>281</v>
      </c>
      <c r="C1846" s="0" t="n">
        <v>150</v>
      </c>
      <c r="D1846" s="0" t="s">
        <v>2459</v>
      </c>
      <c r="E1846" s="371" t="n">
        <v>46939</v>
      </c>
      <c r="F1846" s="372" t="str">
        <f aca="false">TEXT(A1846,"000")&amp;" "&amp;TEXT(C1846,"0000")</f>
        <v>142 0150</v>
      </c>
      <c r="G1846" s="373" t="n">
        <f aca="false">E1846</f>
        <v>46939</v>
      </c>
    </row>
    <row r="1847" customFormat="false" ht="11.25" hidden="false" customHeight="true" outlineLevel="0" collapsed="false">
      <c r="A1847" s="0" t="n">
        <v>142</v>
      </c>
      <c r="B1847" s="0" t="s">
        <v>281</v>
      </c>
      <c r="C1847" s="0" t="n">
        <v>160</v>
      </c>
      <c r="D1847" s="0" t="s">
        <v>2460</v>
      </c>
      <c r="E1847" s="371" t="n">
        <v>49944</v>
      </c>
      <c r="F1847" s="372" t="str">
        <f aca="false">TEXT(A1847,"000")&amp;" "&amp;TEXT(C1847,"0000")</f>
        <v>142 0160</v>
      </c>
      <c r="G1847" s="373" t="n">
        <f aca="false">E1847</f>
        <v>49944</v>
      </c>
    </row>
    <row r="1848" customFormat="false" ht="11.25" hidden="false" customHeight="true" outlineLevel="0" collapsed="false">
      <c r="A1848" s="0" t="n">
        <v>143</v>
      </c>
      <c r="B1848" s="0" t="s">
        <v>282</v>
      </c>
      <c r="C1848" s="0" t="n">
        <v>10</v>
      </c>
      <c r="D1848" s="0" t="s">
        <v>2461</v>
      </c>
      <c r="E1848" s="371" t="n">
        <v>64207</v>
      </c>
      <c r="F1848" s="372" t="str">
        <f aca="false">TEXT(A1848,"000")&amp;" "&amp;TEXT(C1848,"0000")</f>
        <v>143 0010</v>
      </c>
      <c r="G1848" s="373" t="n">
        <f aca="false">E1848</f>
        <v>64207</v>
      </c>
    </row>
    <row r="1849" customFormat="false" ht="11.25" hidden="false" customHeight="true" outlineLevel="0" collapsed="false">
      <c r="A1849" s="0" t="n">
        <v>143</v>
      </c>
      <c r="B1849" s="0" t="s">
        <v>282</v>
      </c>
      <c r="C1849" s="0" t="n">
        <v>20</v>
      </c>
      <c r="D1849" s="0" t="s">
        <v>2462</v>
      </c>
      <c r="E1849" s="371" t="n">
        <v>66372</v>
      </c>
      <c r="F1849" s="372" t="str">
        <f aca="false">TEXT(A1849,"000")&amp;" "&amp;TEXT(C1849,"0000")</f>
        <v>143 0020</v>
      </c>
      <c r="G1849" s="373" t="n">
        <f aca="false">E1849</f>
        <v>66372</v>
      </c>
    </row>
    <row r="1850" customFormat="false" ht="11.25" hidden="false" customHeight="true" outlineLevel="0" collapsed="false">
      <c r="A1850" s="0" t="n">
        <v>143</v>
      </c>
      <c r="B1850" s="0" t="s">
        <v>282</v>
      </c>
      <c r="C1850" s="0" t="n">
        <v>310</v>
      </c>
      <c r="D1850" s="0" t="s">
        <v>2463</v>
      </c>
      <c r="E1850" s="371" t="n">
        <v>70541</v>
      </c>
      <c r="F1850" s="372" t="str">
        <f aca="false">TEXT(A1850,"000")&amp;" "&amp;TEXT(C1850,"0000")</f>
        <v>143 0310</v>
      </c>
      <c r="G1850" s="373" t="n">
        <f aca="false">E1850</f>
        <v>70541</v>
      </c>
    </row>
    <row r="1851" customFormat="false" ht="11.25" hidden="false" customHeight="true" outlineLevel="0" collapsed="false">
      <c r="A1851" s="0" t="n">
        <v>143</v>
      </c>
      <c r="B1851" s="0" t="s">
        <v>282</v>
      </c>
      <c r="C1851" s="0" t="n">
        <v>370</v>
      </c>
      <c r="D1851" s="0" t="s">
        <v>2464</v>
      </c>
      <c r="E1851" s="371" t="n">
        <v>62210</v>
      </c>
      <c r="F1851" s="372" t="str">
        <f aca="false">TEXT(A1851,"000")&amp;" "&amp;TEXT(C1851,"0000")</f>
        <v>143 0370</v>
      </c>
      <c r="G1851" s="373" t="n">
        <f aca="false">E1851</f>
        <v>62210</v>
      </c>
    </row>
    <row r="1852" customFormat="false" ht="11.25" hidden="false" customHeight="true" outlineLevel="0" collapsed="false">
      <c r="A1852" s="0" t="n">
        <v>143</v>
      </c>
      <c r="B1852" s="0" t="s">
        <v>282</v>
      </c>
      <c r="C1852" s="0" t="n">
        <v>470</v>
      </c>
      <c r="D1852" s="0" t="s">
        <v>2465</v>
      </c>
      <c r="E1852" s="371" t="n">
        <v>59215</v>
      </c>
      <c r="F1852" s="372" t="str">
        <f aca="false">TEXT(A1852,"000")&amp;" "&amp;TEXT(C1852,"0000")</f>
        <v>143 0470</v>
      </c>
      <c r="G1852" s="373" t="n">
        <f aca="false">E1852</f>
        <v>59215</v>
      </c>
    </row>
    <row r="1853" customFormat="false" ht="11.25" hidden="false" customHeight="true" outlineLevel="0" collapsed="false">
      <c r="A1853" s="0" t="n">
        <v>143</v>
      </c>
      <c r="B1853" s="0" t="s">
        <v>282</v>
      </c>
      <c r="C1853" s="0" t="n">
        <v>60</v>
      </c>
      <c r="D1853" s="0" t="s">
        <v>2466</v>
      </c>
      <c r="E1853" s="371" t="n">
        <v>61114</v>
      </c>
      <c r="F1853" s="372" t="str">
        <f aca="false">TEXT(A1853,"000")&amp;" "&amp;TEXT(C1853,"0000")</f>
        <v>143 0060</v>
      </c>
      <c r="G1853" s="373" t="n">
        <f aca="false">E1853</f>
        <v>61114</v>
      </c>
    </row>
    <row r="1854" customFormat="false" ht="11.25" hidden="false" customHeight="true" outlineLevel="0" collapsed="false">
      <c r="A1854" s="0" t="n">
        <v>143</v>
      </c>
      <c r="B1854" s="0" t="s">
        <v>282</v>
      </c>
      <c r="C1854" s="0" t="n">
        <v>70</v>
      </c>
      <c r="D1854" s="0" t="s">
        <v>2467</v>
      </c>
      <c r="E1854" s="371" t="n">
        <v>64189</v>
      </c>
      <c r="F1854" s="372" t="str">
        <f aca="false">TEXT(A1854,"000")&amp;" "&amp;TEXT(C1854,"0000")</f>
        <v>143 0070</v>
      </c>
      <c r="G1854" s="373" t="n">
        <f aca="false">E1854</f>
        <v>64189</v>
      </c>
    </row>
    <row r="1855" customFormat="false" ht="11.25" hidden="false" customHeight="true" outlineLevel="0" collapsed="false">
      <c r="A1855" s="0" t="n">
        <v>143</v>
      </c>
      <c r="B1855" s="0" t="s">
        <v>282</v>
      </c>
      <c r="C1855" s="0" t="n">
        <v>80</v>
      </c>
      <c r="D1855" s="0" t="s">
        <v>2468</v>
      </c>
      <c r="E1855" s="371" t="n">
        <v>58322</v>
      </c>
      <c r="F1855" s="372" t="str">
        <f aca="false">TEXT(A1855,"000")&amp;" "&amp;TEXT(C1855,"0000")</f>
        <v>143 0080</v>
      </c>
      <c r="G1855" s="373" t="n">
        <f aca="false">E1855</f>
        <v>58322</v>
      </c>
    </row>
    <row r="1856" customFormat="false" ht="11.25" hidden="false" customHeight="true" outlineLevel="0" collapsed="false">
      <c r="A1856" s="0" t="n">
        <v>144</v>
      </c>
      <c r="B1856" s="0" t="s">
        <v>283</v>
      </c>
      <c r="C1856" s="0" t="n">
        <v>30</v>
      </c>
      <c r="D1856" s="0" t="s">
        <v>2469</v>
      </c>
      <c r="E1856" s="371" t="n">
        <v>59448.42</v>
      </c>
      <c r="F1856" s="372" t="str">
        <f aca="false">TEXT(A1856,"000")&amp;" "&amp;TEXT(C1856,"0000")</f>
        <v>144 0030</v>
      </c>
      <c r="G1856" s="373" t="n">
        <f aca="false">E1856</f>
        <v>59448.42</v>
      </c>
    </row>
    <row r="1857" customFormat="false" ht="11.25" hidden="false" customHeight="true" outlineLevel="0" collapsed="false">
      <c r="A1857" s="0" t="n">
        <v>144</v>
      </c>
      <c r="B1857" s="0" t="s">
        <v>283</v>
      </c>
      <c r="C1857" s="0" t="n">
        <v>31</v>
      </c>
      <c r="D1857" s="0" t="s">
        <v>2470</v>
      </c>
      <c r="E1857" s="371" t="n">
        <v>58223.3</v>
      </c>
      <c r="F1857" s="372" t="str">
        <f aca="false">TEXT(A1857,"000")&amp;" "&amp;TEXT(C1857,"0000")</f>
        <v>144 0031</v>
      </c>
      <c r="G1857" s="373" t="n">
        <f aca="false">E1857</f>
        <v>58223.3</v>
      </c>
    </row>
    <row r="1858" customFormat="false" ht="11.25" hidden="false" customHeight="true" outlineLevel="0" collapsed="false">
      <c r="A1858" s="0" t="n">
        <v>144</v>
      </c>
      <c r="B1858" s="0" t="s">
        <v>283</v>
      </c>
      <c r="C1858" s="0" t="n">
        <v>420</v>
      </c>
      <c r="D1858" s="0" t="s">
        <v>2471</v>
      </c>
      <c r="E1858" s="371" t="n">
        <v>56997.25</v>
      </c>
      <c r="F1858" s="372" t="str">
        <f aca="false">TEXT(A1858,"000")&amp;" "&amp;TEXT(C1858,"0000")</f>
        <v>144 0420</v>
      </c>
      <c r="G1858" s="373" t="n">
        <f aca="false">E1858</f>
        <v>56997.25</v>
      </c>
    </row>
    <row r="1859" customFormat="false" ht="11.25" hidden="false" customHeight="true" outlineLevel="0" collapsed="false">
      <c r="A1859" s="0" t="n">
        <v>144</v>
      </c>
      <c r="B1859" s="0" t="s">
        <v>283</v>
      </c>
      <c r="C1859" s="0" t="n">
        <v>522</v>
      </c>
      <c r="D1859" s="0" t="s">
        <v>2472</v>
      </c>
      <c r="E1859" s="371" t="n">
        <v>57308.39</v>
      </c>
      <c r="F1859" s="372" t="str">
        <f aca="false">TEXT(A1859,"000")&amp;" "&amp;TEXT(C1859,"0000")</f>
        <v>144 0522</v>
      </c>
      <c r="G1859" s="373" t="n">
        <f aca="false">E1859</f>
        <v>57308.39</v>
      </c>
    </row>
    <row r="1860" customFormat="false" ht="11.25" hidden="false" customHeight="true" outlineLevel="0" collapsed="false">
      <c r="A1860" s="0" t="n">
        <v>202</v>
      </c>
      <c r="B1860" s="0" t="s">
        <v>284</v>
      </c>
      <c r="C1860" s="0" t="n">
        <v>21</v>
      </c>
      <c r="D1860" s="0" t="s">
        <v>2473</v>
      </c>
      <c r="E1860" s="371" t="n">
        <v>44690.64</v>
      </c>
      <c r="F1860" s="372" t="str">
        <f aca="false">TEXT(A1860,"000")&amp;" "&amp;TEXT(C1860,"0000")</f>
        <v>202 0021</v>
      </c>
      <c r="G1860" s="373" t="n">
        <f aca="false">E1860</f>
        <v>44690.64</v>
      </c>
    </row>
    <row r="1861" customFormat="false" ht="11.25" hidden="false" customHeight="true" outlineLevel="0" collapsed="false">
      <c r="A1861" s="0" t="n">
        <v>202</v>
      </c>
      <c r="B1861" s="0" t="s">
        <v>284</v>
      </c>
      <c r="C1861" s="0" t="n">
        <v>22</v>
      </c>
      <c r="D1861" s="0" t="s">
        <v>2474</v>
      </c>
      <c r="E1861" s="371" t="n">
        <v>43727.87</v>
      </c>
      <c r="F1861" s="372" t="str">
        <f aca="false">TEXT(A1861,"000")&amp;" "&amp;TEXT(C1861,"0000")</f>
        <v>202 0022</v>
      </c>
      <c r="G1861" s="373" t="n">
        <f aca="false">E1861</f>
        <v>43727.87</v>
      </c>
    </row>
    <row r="1862" customFormat="false" ht="11.25" hidden="false" customHeight="true" outlineLevel="0" collapsed="false">
      <c r="A1862" s="0" t="n">
        <v>207</v>
      </c>
      <c r="B1862" s="0" t="s">
        <v>285</v>
      </c>
      <c r="C1862" s="0" t="n">
        <v>280</v>
      </c>
      <c r="D1862" s="0" t="s">
        <v>2475</v>
      </c>
      <c r="E1862" s="371" t="n">
        <v>51261</v>
      </c>
      <c r="F1862" s="372" t="str">
        <f aca="false">TEXT(A1862,"000")&amp;" "&amp;TEXT(C1862,"0000")</f>
        <v>207 0280</v>
      </c>
      <c r="G1862" s="373" t="n">
        <f aca="false">E1862</f>
        <v>51261</v>
      </c>
    </row>
    <row r="1863" customFormat="false" ht="11.25" hidden="false" customHeight="true" outlineLevel="0" collapsed="false">
      <c r="A1863" s="0" t="n">
        <v>207</v>
      </c>
      <c r="B1863" s="0" t="s">
        <v>285</v>
      </c>
      <c r="C1863" s="0" t="n">
        <v>290</v>
      </c>
      <c r="D1863" s="0" t="s">
        <v>2476</v>
      </c>
      <c r="E1863" s="371" t="n">
        <v>55595</v>
      </c>
      <c r="F1863" s="372" t="str">
        <f aca="false">TEXT(A1863,"000")&amp;" "&amp;TEXT(C1863,"0000")</f>
        <v>207 0290</v>
      </c>
      <c r="G1863" s="373" t="n">
        <f aca="false">E1863</f>
        <v>55595</v>
      </c>
    </row>
    <row r="1864" customFormat="false" ht="11.25" hidden="false" customHeight="true" outlineLevel="0" collapsed="false">
      <c r="A1864" s="0" t="n">
        <v>207</v>
      </c>
      <c r="B1864" s="0" t="s">
        <v>285</v>
      </c>
      <c r="C1864" s="0" t="n">
        <v>391</v>
      </c>
      <c r="D1864" s="0" t="s">
        <v>2477</v>
      </c>
      <c r="E1864" s="371" t="n">
        <v>52627</v>
      </c>
      <c r="F1864" s="372" t="str">
        <f aca="false">TEXT(A1864,"000")&amp;" "&amp;TEXT(C1864,"0000")</f>
        <v>207 0391</v>
      </c>
      <c r="G1864" s="373" t="n">
        <f aca="false">E1864</f>
        <v>52627</v>
      </c>
    </row>
    <row r="1865" customFormat="false" ht="11.25" hidden="false" customHeight="true" outlineLevel="0" collapsed="false">
      <c r="A1865" s="0" t="n">
        <v>917</v>
      </c>
      <c r="B1865" s="0" t="s">
        <v>2478</v>
      </c>
      <c r="C1865" s="0" t="n">
        <v>101</v>
      </c>
      <c r="D1865" s="0" t="s">
        <v>2479</v>
      </c>
      <c r="E1865" s="371" t="n">
        <v>48353.33</v>
      </c>
      <c r="F1865" s="372" t="str">
        <f aca="false">TEXT(A1865,"000")&amp;" "&amp;TEXT(C1865,"0000")</f>
        <v>917 0101</v>
      </c>
      <c r="G1865" s="373" t="n">
        <f aca="false">E1865</f>
        <v>48353.33</v>
      </c>
    </row>
    <row r="1866" customFormat="false" ht="11.25" hidden="false" customHeight="true" outlineLevel="0" collapsed="false">
      <c r="A1866" s="374"/>
      <c r="B1866" s="374"/>
      <c r="C1866" s="374"/>
      <c r="D1866" s="374"/>
      <c r="E1866" s="375"/>
      <c r="F1866" s="372" t="str">
        <f aca="false">TEXT(A1866,"000")&amp;" "&amp;TEXT(C1866,"0000")</f>
        <v>000 0000</v>
      </c>
      <c r="G1866" s="373" t="n">
        <f aca="false">E1866</f>
        <v>0</v>
      </c>
    </row>
    <row r="1867" customFormat="false" ht="11.25" hidden="false" customHeight="true" outlineLevel="0" collapsed="false">
      <c r="E1867" s="376"/>
      <c r="F1867" s="372" t="str">
        <f aca="false">TEXT(A1867,"000")&amp;" "&amp;TEXT(C1867,"0000")</f>
        <v>000 0000</v>
      </c>
      <c r="G1867" s="373" t="n">
        <f aca="false">E1867</f>
        <v>0</v>
      </c>
    </row>
    <row r="1868" customFormat="false" ht="11.25" hidden="false" customHeight="true" outlineLevel="0" collapsed="false">
      <c r="E1868" s="376"/>
      <c r="F1868" s="372" t="str">
        <f aca="false">TEXT(A1868,"000")&amp;" "&amp;TEXT(C1868,"0000")</f>
        <v>000 0000</v>
      </c>
      <c r="G1868" s="373" t="n">
        <f aca="false">E1868</f>
        <v>0</v>
      </c>
    </row>
    <row r="1869" customFormat="false" ht="11.25" hidden="false" customHeight="true" outlineLevel="0" collapsed="false">
      <c r="E1869" s="376"/>
      <c r="F1869" s="372" t="str">
        <f aca="false">TEXT(A1869,"000")&amp;" "&amp;TEXT(C1869,"0000")</f>
        <v>000 0000</v>
      </c>
      <c r="G1869" s="373" t="n">
        <f aca="false">E1869</f>
        <v>0</v>
      </c>
    </row>
    <row r="1870" customFormat="false" ht="11.25" hidden="false" customHeight="true" outlineLevel="0" collapsed="false">
      <c r="E1870" s="376"/>
      <c r="F1870" s="372" t="str">
        <f aca="false">TEXT(A1870,"000")&amp;" "&amp;TEXT(C1870,"0000")</f>
        <v>000 0000</v>
      </c>
      <c r="G1870" s="373" t="n">
        <f aca="false">E1870</f>
        <v>0</v>
      </c>
    </row>
    <row r="1871" customFormat="false" ht="11.25" hidden="false" customHeight="true" outlineLevel="0" collapsed="false">
      <c r="E1871" s="376"/>
      <c r="F1871" s="372" t="str">
        <f aca="false">TEXT(A1871,"000")&amp;" "&amp;TEXT(C1871,"0000")</f>
        <v>000 0000</v>
      </c>
      <c r="G1871" s="373" t="n">
        <f aca="false">E1871</f>
        <v>0</v>
      </c>
    </row>
    <row r="1872" customFormat="false" ht="11.25" hidden="false" customHeight="true" outlineLevel="0" collapsed="false">
      <c r="E1872" s="376"/>
      <c r="F1872" s="372" t="str">
        <f aca="false">TEXT(A1872,"000")&amp;" "&amp;TEXT(C1872,"0000")</f>
        <v>000 0000</v>
      </c>
      <c r="G1872" s="373" t="n">
        <f aca="false">E1872</f>
        <v>0</v>
      </c>
    </row>
    <row r="1873" customFormat="false" ht="11.25" hidden="false" customHeight="true" outlineLevel="0" collapsed="false">
      <c r="E1873" s="376"/>
      <c r="F1873" s="372" t="str">
        <f aca="false">TEXT(A1873,"000")&amp;" "&amp;TEXT(C1873,"0000")</f>
        <v>000 0000</v>
      </c>
      <c r="G1873" s="373" t="n">
        <f aca="false">E1873</f>
        <v>0</v>
      </c>
    </row>
    <row r="1874" customFormat="false" ht="11.25" hidden="false" customHeight="true" outlineLevel="0" collapsed="false">
      <c r="E1874" s="376"/>
      <c r="F1874" s="372" t="str">
        <f aca="false">TEXT(A1874,"000")&amp;" "&amp;TEXT(C1874,"0000")</f>
        <v>000 0000</v>
      </c>
      <c r="G1874" s="373" t="n">
        <f aca="false">E1874</f>
        <v>0</v>
      </c>
    </row>
    <row r="1875" customFormat="false" ht="11.25" hidden="false" customHeight="true" outlineLevel="0" collapsed="false">
      <c r="F1875" s="372" t="str">
        <f aca="false">TEXT(A1875,"000")&amp;" "&amp;TEXT(C1875,"0000")</f>
        <v>000 0000</v>
      </c>
      <c r="G1875" s="373" t="n">
        <f aca="false">E1875</f>
        <v>0</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3:E139"/>
  <sheetViews>
    <sheetView showFormulas="false" showGridLines="true" showRowColHeaders="true" showZeros="true" rightToLeft="false" tabSelected="false" showOutlineSymbols="true" defaultGridColor="true" view="normal" topLeftCell="A22" colorId="64" zoomScale="100" zoomScaleNormal="100" zoomScalePageLayoutView="100" workbookViewId="0">
      <selection pane="topLeft" activeCell="E48" activeCellId="0" sqref="E48"/>
    </sheetView>
  </sheetViews>
  <sheetFormatPr defaultColWidth="14.38671875" defaultRowHeight="15" zeroHeight="false" outlineLevelRow="0" outlineLevelCol="0"/>
  <cols>
    <col collapsed="false" customWidth="true" hidden="false" outlineLevel="0" max="1" min="1" style="377" width="19.15"/>
    <col collapsed="false" customWidth="true" hidden="false" outlineLevel="0" max="2" min="2" style="377" width="69.65"/>
    <col collapsed="false" customWidth="true" hidden="false" outlineLevel="0" max="3" min="3" style="378" width="24.49"/>
    <col collapsed="false" customWidth="true" hidden="false" outlineLevel="0" max="4" min="4" style="378" width="21.33"/>
    <col collapsed="false" customWidth="true" hidden="false" outlineLevel="0" max="5" min="5" style="378" width="22.99"/>
    <col collapsed="false" customWidth="true" hidden="false" outlineLevel="0" max="64" min="6" style="0" width="9.28"/>
  </cols>
  <sheetData>
    <row r="3" customFormat="false" ht="15" hidden="false" customHeight="true" outlineLevel="0" collapsed="false">
      <c r="A3" s="377" t="s">
        <v>677</v>
      </c>
      <c r="B3" s="377" t="s">
        <v>678</v>
      </c>
      <c r="C3" s="378" t="s">
        <v>679</v>
      </c>
      <c r="D3" s="378" t="s">
        <v>680</v>
      </c>
      <c r="E3" s="378" t="s">
        <v>681</v>
      </c>
    </row>
    <row r="4" customFormat="false" ht="15" hidden="false" customHeight="true" outlineLevel="0" collapsed="false">
      <c r="A4" s="379" t="s">
        <v>153</v>
      </c>
      <c r="B4" s="379" t="s">
        <v>2480</v>
      </c>
      <c r="C4" s="379" t="s">
        <v>683</v>
      </c>
      <c r="D4" s="379" t="s">
        <v>683</v>
      </c>
      <c r="E4" s="379" t="s">
        <v>683</v>
      </c>
    </row>
    <row r="5" customFormat="false" ht="15" hidden="false" customHeight="true" outlineLevel="0" collapsed="false">
      <c r="A5" s="380" t="s">
        <v>684</v>
      </c>
      <c r="B5" s="380" t="s">
        <v>685</v>
      </c>
      <c r="C5" s="380" t="s">
        <v>2481</v>
      </c>
      <c r="D5" s="380" t="s">
        <v>2482</v>
      </c>
      <c r="E5" s="380" t="s">
        <v>2483</v>
      </c>
    </row>
    <row r="6" customFormat="false" ht="11.25" hidden="false" customHeight="true" outlineLevel="0" collapsed="false">
      <c r="A6" s="0" t="n">
        <v>1</v>
      </c>
      <c r="B6" s="0" t="s">
        <v>158</v>
      </c>
      <c r="C6" s="371" t="n">
        <v>37003</v>
      </c>
      <c r="D6" s="371" t="n">
        <v>39722</v>
      </c>
      <c r="E6" s="371" t="n">
        <v>38089</v>
      </c>
    </row>
    <row r="7" customFormat="false" ht="11.25" hidden="false" customHeight="true" outlineLevel="0" collapsed="false">
      <c r="A7" s="0" t="n">
        <v>2</v>
      </c>
      <c r="B7" s="0" t="s">
        <v>159</v>
      </c>
      <c r="C7" s="371" t="n">
        <v>45400</v>
      </c>
      <c r="D7" s="371" t="n">
        <v>47615</v>
      </c>
      <c r="E7" s="371" t="n">
        <v>49729</v>
      </c>
    </row>
    <row r="8" customFormat="false" ht="11.25" hidden="false" customHeight="true" outlineLevel="0" collapsed="false">
      <c r="A8" s="0" t="n">
        <v>3</v>
      </c>
      <c r="B8" s="0" t="s">
        <v>160</v>
      </c>
      <c r="C8" s="371" t="n">
        <v>38378</v>
      </c>
      <c r="D8" s="371" t="n">
        <v>41378</v>
      </c>
      <c r="E8" s="371" t="n">
        <v>42378</v>
      </c>
    </row>
    <row r="9" customFormat="false" ht="11.25" hidden="false" customHeight="true" outlineLevel="0" collapsed="false">
      <c r="A9" s="0" t="n">
        <v>4</v>
      </c>
      <c r="B9" s="0" t="s">
        <v>161</v>
      </c>
      <c r="C9" s="371" t="n">
        <v>38760</v>
      </c>
      <c r="D9" s="371" t="n">
        <v>41031</v>
      </c>
      <c r="E9" s="371" t="n">
        <v>41760</v>
      </c>
    </row>
    <row r="10" customFormat="false" ht="11.25" hidden="false" customHeight="true" outlineLevel="0" collapsed="false">
      <c r="A10" s="0" t="n">
        <v>5</v>
      </c>
      <c r="B10" s="0" t="s">
        <v>162</v>
      </c>
      <c r="C10" s="371" t="n">
        <v>39000</v>
      </c>
      <c r="D10" s="371" t="n">
        <v>41888</v>
      </c>
      <c r="E10" s="371" t="n">
        <v>43205</v>
      </c>
    </row>
    <row r="11" customFormat="false" ht="11.25" hidden="false" customHeight="true" outlineLevel="0" collapsed="false">
      <c r="A11" s="0" t="n">
        <v>6</v>
      </c>
      <c r="B11" s="0" t="s">
        <v>163</v>
      </c>
      <c r="C11" s="371" t="n">
        <v>39500</v>
      </c>
      <c r="D11" s="371" t="n">
        <v>41600</v>
      </c>
      <c r="E11" s="371" t="n">
        <v>42800</v>
      </c>
    </row>
    <row r="12" customFormat="false" ht="11.25" hidden="false" customHeight="true" outlineLevel="0" collapsed="false">
      <c r="A12" s="0" t="n">
        <v>7</v>
      </c>
      <c r="B12" s="0" t="s">
        <v>164</v>
      </c>
      <c r="C12" s="371" t="n">
        <v>48228</v>
      </c>
      <c r="D12" s="371" t="n">
        <v>53173</v>
      </c>
      <c r="E12" s="371" t="n">
        <v>58622</v>
      </c>
    </row>
    <row r="13" customFormat="false" ht="11.25" hidden="false" customHeight="true" outlineLevel="0" collapsed="false">
      <c r="A13" s="0" t="n">
        <v>8</v>
      </c>
      <c r="B13" s="0" t="s">
        <v>165</v>
      </c>
      <c r="C13" s="371" t="n">
        <v>40180</v>
      </c>
      <c r="D13" s="371" t="n">
        <v>42836</v>
      </c>
      <c r="E13" s="371" t="n">
        <v>45495</v>
      </c>
    </row>
    <row r="14" customFormat="false" ht="11.25" hidden="false" customHeight="true" outlineLevel="0" collapsed="false">
      <c r="A14" s="0" t="n">
        <v>9</v>
      </c>
      <c r="B14" s="0" t="s">
        <v>166</v>
      </c>
      <c r="C14" s="371" t="n">
        <v>34857</v>
      </c>
      <c r="D14" s="371" t="n">
        <v>37857</v>
      </c>
      <c r="E14" s="371" t="n">
        <v>39357</v>
      </c>
    </row>
    <row r="15" customFormat="false" ht="11.25" hidden="false" customHeight="true" outlineLevel="0" collapsed="false">
      <c r="A15" s="0" t="n">
        <v>10</v>
      </c>
      <c r="B15" s="0" t="s">
        <v>120</v>
      </c>
      <c r="C15" s="371" t="n">
        <v>39227</v>
      </c>
      <c r="D15" s="371" t="n">
        <v>41188</v>
      </c>
      <c r="E15" s="371" t="n">
        <v>43150</v>
      </c>
    </row>
    <row r="16" customFormat="false" ht="11.25" hidden="false" customHeight="true" outlineLevel="0" collapsed="false">
      <c r="A16" s="0" t="n">
        <v>11</v>
      </c>
      <c r="B16" s="0" t="s">
        <v>167</v>
      </c>
      <c r="C16" s="371" t="n">
        <v>33510</v>
      </c>
      <c r="D16" s="371" t="n">
        <v>34949</v>
      </c>
      <c r="E16" s="371" t="n">
        <v>35697</v>
      </c>
    </row>
    <row r="17" customFormat="false" ht="11.25" hidden="false" customHeight="true" outlineLevel="0" collapsed="false">
      <c r="A17" s="0" t="n">
        <v>12</v>
      </c>
      <c r="B17" s="0" t="s">
        <v>168</v>
      </c>
      <c r="C17" s="371" t="n">
        <v>38350</v>
      </c>
      <c r="D17" s="371" t="n">
        <v>41350</v>
      </c>
      <c r="E17" s="371" t="n">
        <v>42850</v>
      </c>
    </row>
    <row r="18" customFormat="false" ht="11.25" hidden="false" customHeight="true" outlineLevel="0" collapsed="false">
      <c r="A18" s="0" t="n">
        <v>13</v>
      </c>
      <c r="B18" s="0" t="s">
        <v>169</v>
      </c>
      <c r="C18" s="371" t="n">
        <v>38246</v>
      </c>
      <c r="D18" s="371" t="n">
        <v>41060</v>
      </c>
      <c r="E18" s="371" t="n">
        <v>43872</v>
      </c>
    </row>
    <row r="19" customFormat="false" ht="11.25" hidden="false" customHeight="true" outlineLevel="0" collapsed="false">
      <c r="A19" s="0" t="n">
        <v>14</v>
      </c>
      <c r="B19" s="0" t="s">
        <v>170</v>
      </c>
      <c r="C19" s="371" t="n">
        <v>30500</v>
      </c>
      <c r="D19" s="371" t="n">
        <v>32884</v>
      </c>
      <c r="E19" s="371" t="n">
        <v>33894</v>
      </c>
    </row>
    <row r="20" customFormat="false" ht="11.25" hidden="false" customHeight="true" outlineLevel="0" collapsed="false">
      <c r="A20" s="0" t="n">
        <v>15</v>
      </c>
      <c r="B20" s="0" t="s">
        <v>171</v>
      </c>
      <c r="C20" s="371" t="n">
        <v>41979</v>
      </c>
      <c r="D20" s="371" t="n">
        <v>44021</v>
      </c>
      <c r="E20" s="371" t="n">
        <v>44021</v>
      </c>
    </row>
    <row r="21" customFormat="false" ht="11.25" hidden="false" customHeight="true" outlineLevel="0" collapsed="false">
      <c r="A21" s="0" t="n">
        <v>16</v>
      </c>
      <c r="B21" s="0" t="s">
        <v>172</v>
      </c>
      <c r="C21" s="371" t="n">
        <v>37570</v>
      </c>
      <c r="D21" s="371" t="n">
        <v>39608</v>
      </c>
      <c r="E21" s="371"/>
    </row>
    <row r="22" customFormat="false" ht="11.25" hidden="false" customHeight="true" outlineLevel="0" collapsed="false">
      <c r="A22" s="0" t="n">
        <v>17</v>
      </c>
      <c r="B22" s="0" t="s">
        <v>173</v>
      </c>
      <c r="C22" s="371" t="n">
        <v>39700</v>
      </c>
      <c r="D22" s="371" t="n">
        <v>40950</v>
      </c>
      <c r="E22" s="371" t="n">
        <v>42000</v>
      </c>
    </row>
    <row r="23" customFormat="false" ht="11.25" hidden="false" customHeight="true" outlineLevel="0" collapsed="false">
      <c r="A23" s="0" t="n">
        <v>18</v>
      </c>
      <c r="B23" s="0" t="s">
        <v>174</v>
      </c>
      <c r="C23" s="371" t="n">
        <v>38000</v>
      </c>
      <c r="D23" s="371" t="n">
        <v>40544</v>
      </c>
      <c r="E23" s="371" t="n">
        <v>43414</v>
      </c>
    </row>
    <row r="24" customFormat="false" ht="11.25" hidden="false" customHeight="true" outlineLevel="0" collapsed="false">
      <c r="A24" s="0" t="n">
        <v>19</v>
      </c>
      <c r="B24" s="0" t="s">
        <v>175</v>
      </c>
      <c r="C24" s="371" t="n">
        <v>37837</v>
      </c>
      <c r="D24" s="371" t="n">
        <v>39555</v>
      </c>
      <c r="E24" s="371" t="n">
        <v>40397</v>
      </c>
    </row>
    <row r="25" customFormat="false" ht="11.25" hidden="false" customHeight="true" outlineLevel="0" collapsed="false">
      <c r="A25" s="0" t="n">
        <v>20</v>
      </c>
      <c r="B25" s="0" t="s">
        <v>176</v>
      </c>
      <c r="C25" s="371" t="n">
        <v>38500</v>
      </c>
      <c r="D25" s="371" t="n">
        <v>40612</v>
      </c>
      <c r="E25" s="0" t="n">
        <v>41500</v>
      </c>
    </row>
    <row r="26" customFormat="false" ht="11.25" hidden="false" customHeight="true" outlineLevel="0" collapsed="false">
      <c r="A26" s="0" t="n">
        <v>21</v>
      </c>
      <c r="B26" s="0" t="s">
        <v>177</v>
      </c>
      <c r="C26" s="371" t="n">
        <v>43800</v>
      </c>
      <c r="D26" s="371" t="n">
        <v>45990</v>
      </c>
      <c r="E26" s="371" t="n">
        <v>48290</v>
      </c>
    </row>
    <row r="27" customFormat="false" ht="11.25" hidden="false" customHeight="true" outlineLevel="0" collapsed="false">
      <c r="A27" s="0" t="n">
        <v>22</v>
      </c>
      <c r="B27" s="0" t="s">
        <v>121</v>
      </c>
      <c r="C27" s="371" t="n">
        <v>40950</v>
      </c>
      <c r="D27" s="371" t="n">
        <v>44900</v>
      </c>
      <c r="E27" s="0"/>
    </row>
    <row r="28" customFormat="false" ht="11.25" hidden="false" customHeight="true" outlineLevel="0" collapsed="false">
      <c r="A28" s="0" t="n">
        <v>23</v>
      </c>
      <c r="B28" s="0" t="s">
        <v>178</v>
      </c>
      <c r="C28" s="371" t="n">
        <v>32500</v>
      </c>
      <c r="D28" s="371" t="n">
        <v>34000</v>
      </c>
      <c r="E28" s="371" t="n">
        <v>35500</v>
      </c>
    </row>
    <row r="29" customFormat="false" ht="11.25" hidden="false" customHeight="true" outlineLevel="0" collapsed="false">
      <c r="A29" s="0" t="n">
        <v>24</v>
      </c>
      <c r="B29" s="0" t="s">
        <v>179</v>
      </c>
      <c r="C29" s="371" t="n">
        <v>41972</v>
      </c>
      <c r="D29" s="371" t="n">
        <v>43973</v>
      </c>
      <c r="E29" s="371" t="n">
        <v>46476</v>
      </c>
    </row>
    <row r="30" customFormat="false" ht="11.25" hidden="false" customHeight="true" outlineLevel="0" collapsed="false">
      <c r="A30" s="0" t="n">
        <v>25</v>
      </c>
      <c r="B30" s="0" t="s">
        <v>180</v>
      </c>
      <c r="C30" s="371" t="n">
        <v>37784</v>
      </c>
      <c r="D30" s="371" t="n">
        <v>39784</v>
      </c>
      <c r="E30" s="371" t="n">
        <v>41284</v>
      </c>
    </row>
    <row r="31" customFormat="false" ht="11.25" hidden="false" customHeight="true" outlineLevel="0" collapsed="false">
      <c r="A31" s="0" t="n">
        <v>26</v>
      </c>
      <c r="B31" s="0" t="s">
        <v>181</v>
      </c>
      <c r="C31" s="371" t="n">
        <v>34483</v>
      </c>
      <c r="D31" s="371" t="n">
        <v>35919</v>
      </c>
      <c r="E31" s="371" t="n">
        <v>37355</v>
      </c>
    </row>
    <row r="32" customFormat="false" ht="11.25" hidden="false" customHeight="true" outlineLevel="0" collapsed="false">
      <c r="A32" s="0" t="n">
        <v>27</v>
      </c>
      <c r="B32" s="0" t="s">
        <v>182</v>
      </c>
      <c r="C32" s="371" t="n">
        <v>40920</v>
      </c>
      <c r="D32" s="371" t="n">
        <v>42821</v>
      </c>
      <c r="E32" s="371" t="n">
        <v>45778</v>
      </c>
    </row>
    <row r="33" customFormat="false" ht="11.25" hidden="false" customHeight="true" outlineLevel="0" collapsed="false">
      <c r="A33" s="0" t="n">
        <v>28</v>
      </c>
      <c r="B33" s="0" t="s">
        <v>183</v>
      </c>
      <c r="C33" s="371" t="n">
        <v>39716</v>
      </c>
      <c r="D33" s="371" t="n">
        <v>41716</v>
      </c>
      <c r="E33" s="371" t="n">
        <v>41716</v>
      </c>
    </row>
    <row r="34" customFormat="false" ht="11.25" hidden="false" customHeight="true" outlineLevel="0" collapsed="false">
      <c r="A34" s="0" t="n">
        <v>29</v>
      </c>
      <c r="B34" s="0" t="s">
        <v>184</v>
      </c>
      <c r="C34" s="371" t="n">
        <v>47516</v>
      </c>
      <c r="D34" s="371" t="n">
        <v>53384</v>
      </c>
      <c r="E34" s="371" t="n">
        <v>57077</v>
      </c>
    </row>
    <row r="35" customFormat="false" ht="11.25" hidden="false" customHeight="true" outlineLevel="0" collapsed="false">
      <c r="A35" s="0" t="n">
        <v>30</v>
      </c>
      <c r="B35" s="0" t="s">
        <v>185</v>
      </c>
      <c r="C35" s="371" t="n">
        <v>42800</v>
      </c>
      <c r="D35" s="371" t="n">
        <v>44920</v>
      </c>
      <c r="E35" s="371"/>
    </row>
    <row r="36" customFormat="false" ht="11.25" hidden="false" customHeight="true" outlineLevel="0" collapsed="false">
      <c r="A36" s="0" t="n">
        <v>31</v>
      </c>
      <c r="B36" s="0" t="s">
        <v>186</v>
      </c>
      <c r="C36" s="371" t="n">
        <v>37813</v>
      </c>
      <c r="D36" s="371" t="n">
        <v>40927</v>
      </c>
      <c r="E36" s="371" t="n">
        <v>47313</v>
      </c>
    </row>
    <row r="37" customFormat="false" ht="11.25" hidden="false" customHeight="true" outlineLevel="0" collapsed="false">
      <c r="A37" s="0" t="n">
        <v>32</v>
      </c>
      <c r="B37" s="0" t="s">
        <v>187</v>
      </c>
      <c r="C37" s="371" t="n">
        <v>43000</v>
      </c>
      <c r="D37" s="371" t="n">
        <v>45150</v>
      </c>
      <c r="E37" s="371" t="n">
        <v>47000</v>
      </c>
    </row>
    <row r="38" customFormat="false" ht="11.25" hidden="false" customHeight="true" outlineLevel="0" collapsed="false">
      <c r="A38" s="0" t="n">
        <v>33</v>
      </c>
      <c r="B38" s="0" t="s">
        <v>188</v>
      </c>
      <c r="C38" s="371" t="n">
        <v>36662</v>
      </c>
      <c r="D38" s="371" t="n">
        <v>39162</v>
      </c>
      <c r="E38" s="371" t="n">
        <v>39162</v>
      </c>
    </row>
    <row r="39" customFormat="false" ht="11.25" hidden="false" customHeight="true" outlineLevel="0" collapsed="false">
      <c r="A39" s="0" t="n">
        <v>34</v>
      </c>
      <c r="B39" s="0" t="s">
        <v>189</v>
      </c>
      <c r="C39" s="371" t="n">
        <v>41310</v>
      </c>
      <c r="D39" s="371" t="n">
        <v>45419</v>
      </c>
      <c r="E39" s="371" t="n">
        <v>47663</v>
      </c>
    </row>
    <row r="40" customFormat="false" ht="11.25" hidden="false" customHeight="true" outlineLevel="0" collapsed="false">
      <c r="A40" s="0" t="n">
        <v>35</v>
      </c>
      <c r="B40" s="0" t="s">
        <v>190</v>
      </c>
      <c r="C40" s="371" t="n">
        <v>34310</v>
      </c>
      <c r="D40" s="371" t="n">
        <v>36310</v>
      </c>
      <c r="E40" s="371" t="n">
        <v>37310</v>
      </c>
    </row>
    <row r="41" customFormat="false" ht="11.25" hidden="false" customHeight="true" outlineLevel="0" collapsed="false">
      <c r="A41" s="0" t="n">
        <v>36</v>
      </c>
      <c r="B41" s="0" t="s">
        <v>191</v>
      </c>
      <c r="C41" s="371" t="n">
        <v>40150</v>
      </c>
      <c r="D41" s="371" t="n">
        <v>44268</v>
      </c>
      <c r="E41" s="371" t="n">
        <v>48386</v>
      </c>
    </row>
    <row r="42" customFormat="false" ht="11.25" hidden="false" customHeight="true" outlineLevel="0" collapsed="false">
      <c r="A42" s="0" t="n">
        <v>37</v>
      </c>
      <c r="B42" s="0" t="s">
        <v>192</v>
      </c>
      <c r="C42" s="371" t="n">
        <v>42972</v>
      </c>
      <c r="D42" s="371" t="n">
        <v>44908</v>
      </c>
      <c r="E42" s="371" t="n">
        <v>45765</v>
      </c>
    </row>
    <row r="43" customFormat="false" ht="11.25" hidden="false" customHeight="true" outlineLevel="0" collapsed="false">
      <c r="A43" s="0" t="n">
        <v>38</v>
      </c>
      <c r="B43" s="0" t="s">
        <v>193</v>
      </c>
      <c r="C43" s="371" t="n">
        <v>34596</v>
      </c>
      <c r="D43" s="371" t="n">
        <v>36600</v>
      </c>
      <c r="E43" s="371" t="n">
        <v>38600</v>
      </c>
    </row>
    <row r="44" customFormat="false" ht="11.25" hidden="false" customHeight="true" outlineLevel="0" collapsed="false">
      <c r="A44" s="0" t="n">
        <v>39</v>
      </c>
      <c r="B44" s="0" t="s">
        <v>194</v>
      </c>
      <c r="C44" s="371" t="n">
        <v>43052</v>
      </c>
      <c r="D44" s="371" t="n">
        <v>45052</v>
      </c>
      <c r="E44" s="371" t="n">
        <v>47352</v>
      </c>
    </row>
    <row r="45" customFormat="false" ht="11.25" hidden="false" customHeight="true" outlineLevel="0" collapsed="false">
      <c r="A45" s="0" t="n">
        <v>40</v>
      </c>
      <c r="B45" s="0" t="s">
        <v>195</v>
      </c>
      <c r="C45" s="371" t="n">
        <v>41093</v>
      </c>
      <c r="D45" s="371" t="n">
        <v>43193</v>
      </c>
      <c r="E45" s="371" t="n">
        <v>43718</v>
      </c>
    </row>
    <row r="46" customFormat="false" ht="11.25" hidden="false" customHeight="true" outlineLevel="0" collapsed="false">
      <c r="A46" s="0" t="n">
        <v>41</v>
      </c>
      <c r="B46" s="0" t="s">
        <v>196</v>
      </c>
      <c r="C46" s="371" t="n">
        <v>38847</v>
      </c>
      <c r="D46" s="371" t="n">
        <v>41033</v>
      </c>
      <c r="E46" s="371" t="n">
        <v>43219</v>
      </c>
    </row>
    <row r="47" customFormat="false" ht="11.25" hidden="false" customHeight="true" outlineLevel="0" collapsed="false">
      <c r="A47" s="0" t="n">
        <v>42</v>
      </c>
      <c r="B47" s="0" t="s">
        <v>197</v>
      </c>
      <c r="C47" s="371" t="n">
        <v>43316</v>
      </c>
      <c r="D47" s="371" t="n">
        <v>45915</v>
      </c>
      <c r="E47" s="371" t="n">
        <v>47214</v>
      </c>
    </row>
    <row r="48" customFormat="false" ht="11.25" hidden="false" customHeight="true" outlineLevel="0" collapsed="false">
      <c r="A48" s="0" t="n">
        <v>43</v>
      </c>
      <c r="B48" s="0" t="s">
        <v>198</v>
      </c>
      <c r="C48" s="371" t="n">
        <v>43570</v>
      </c>
      <c r="D48" s="371" t="n">
        <v>45662</v>
      </c>
      <c r="E48" s="371" t="n">
        <v>45662</v>
      </c>
    </row>
    <row r="49" customFormat="false" ht="11.25" hidden="false" customHeight="true" outlineLevel="0" collapsed="false">
      <c r="A49" s="0" t="n">
        <v>44</v>
      </c>
      <c r="B49" s="0" t="s">
        <v>199</v>
      </c>
      <c r="C49" s="371" t="n">
        <v>40084</v>
      </c>
      <c r="D49" s="371" t="n">
        <v>42184</v>
      </c>
      <c r="E49" s="371" t="n">
        <v>43184</v>
      </c>
    </row>
    <row r="50" customFormat="false" ht="11.25" hidden="false" customHeight="true" outlineLevel="0" collapsed="false">
      <c r="A50" s="0" t="n">
        <v>45</v>
      </c>
      <c r="B50" s="0" t="s">
        <v>200</v>
      </c>
      <c r="C50" s="371" t="n">
        <v>37373</v>
      </c>
      <c r="D50" s="371" t="n">
        <v>40373</v>
      </c>
      <c r="E50" s="371"/>
    </row>
    <row r="51" customFormat="false" ht="11.25" hidden="false" customHeight="true" outlineLevel="0" collapsed="false">
      <c r="A51" s="0" t="n">
        <v>46</v>
      </c>
      <c r="B51" s="0" t="s">
        <v>201</v>
      </c>
      <c r="C51" s="371" t="n">
        <v>40500</v>
      </c>
      <c r="D51" s="371" t="n">
        <v>43250</v>
      </c>
      <c r="E51" s="0" t="n">
        <v>45750</v>
      </c>
    </row>
    <row r="52" customFormat="false" ht="11.25" hidden="false" customHeight="true" outlineLevel="0" collapsed="false">
      <c r="A52" s="0" t="n">
        <v>48</v>
      </c>
      <c r="B52" s="0" t="s">
        <v>202</v>
      </c>
      <c r="C52" s="371" t="n">
        <v>41000</v>
      </c>
      <c r="D52" s="371" t="n">
        <v>43870</v>
      </c>
      <c r="E52" s="371" t="n">
        <v>45000</v>
      </c>
    </row>
    <row r="53" customFormat="false" ht="11.25" hidden="false" customHeight="true" outlineLevel="0" collapsed="false">
      <c r="A53" s="0" t="n">
        <v>49</v>
      </c>
      <c r="B53" s="0" t="s">
        <v>203</v>
      </c>
      <c r="C53" s="371" t="n">
        <v>39230</v>
      </c>
      <c r="D53" s="371" t="n">
        <v>41362</v>
      </c>
      <c r="E53" s="371" t="n">
        <v>42031</v>
      </c>
    </row>
    <row r="54" customFormat="false" ht="11.25" hidden="false" customHeight="true" outlineLevel="0" collapsed="false">
      <c r="A54" s="0" t="n">
        <v>50</v>
      </c>
      <c r="B54" s="0" t="s">
        <v>204</v>
      </c>
      <c r="C54" s="371" t="n">
        <v>43172</v>
      </c>
      <c r="D54" s="371" t="n">
        <v>45292</v>
      </c>
      <c r="E54" s="371" t="n">
        <v>47412</v>
      </c>
    </row>
    <row r="55" customFormat="false" ht="11.25" hidden="false" customHeight="true" outlineLevel="0" collapsed="false">
      <c r="A55" s="0" t="n">
        <v>51</v>
      </c>
      <c r="B55" s="0" t="s">
        <v>205</v>
      </c>
      <c r="C55" s="371" t="n">
        <v>37864</v>
      </c>
      <c r="D55" s="371" t="n">
        <v>39964</v>
      </c>
      <c r="E55" s="371" t="n">
        <v>41014</v>
      </c>
    </row>
    <row r="56" customFormat="false" ht="11.25" hidden="false" customHeight="true" outlineLevel="0" collapsed="false">
      <c r="A56" s="0" t="n">
        <v>52</v>
      </c>
      <c r="B56" s="0" t="s">
        <v>206</v>
      </c>
      <c r="C56" s="371" t="n">
        <v>35250</v>
      </c>
      <c r="D56" s="371" t="n">
        <v>36500</v>
      </c>
      <c r="E56" s="371" t="n">
        <v>37250</v>
      </c>
    </row>
    <row r="57" customFormat="false" ht="11.25" hidden="false" customHeight="true" outlineLevel="0" collapsed="false">
      <c r="A57" s="0" t="n">
        <v>53</v>
      </c>
      <c r="B57" s="0" t="s">
        <v>207</v>
      </c>
      <c r="C57" s="371" t="n">
        <v>49182</v>
      </c>
      <c r="D57" s="371" t="n">
        <v>54952</v>
      </c>
      <c r="E57" s="371" t="n">
        <v>60721</v>
      </c>
    </row>
    <row r="58" customFormat="false" ht="11.25" hidden="false" customHeight="true" outlineLevel="0" collapsed="false">
      <c r="A58" s="0" t="n">
        <v>54</v>
      </c>
      <c r="B58" s="0" t="s">
        <v>208</v>
      </c>
      <c r="C58" s="371" t="n">
        <v>42836</v>
      </c>
      <c r="D58" s="371" t="n">
        <v>45146</v>
      </c>
      <c r="E58" s="371" t="n">
        <v>45989</v>
      </c>
    </row>
    <row r="59" customFormat="false" ht="11.25" hidden="false" customHeight="true" outlineLevel="0" collapsed="false">
      <c r="A59" s="0" t="n">
        <v>55</v>
      </c>
      <c r="B59" s="0" t="s">
        <v>209</v>
      </c>
      <c r="C59" s="371" t="n">
        <v>37037</v>
      </c>
      <c r="D59" s="371" t="n">
        <v>39237</v>
      </c>
      <c r="E59" s="371" t="n">
        <v>39837</v>
      </c>
    </row>
    <row r="60" customFormat="false" ht="11.25" hidden="false" customHeight="true" outlineLevel="0" collapsed="false">
      <c r="A60" s="0" t="n">
        <v>56</v>
      </c>
      <c r="B60" s="0" t="s">
        <v>210</v>
      </c>
      <c r="C60" s="371" t="n">
        <v>41251</v>
      </c>
      <c r="D60" s="371" t="n">
        <v>44151</v>
      </c>
      <c r="E60" s="371" t="n">
        <v>44151</v>
      </c>
    </row>
    <row r="61" customFormat="false" ht="11.25" hidden="false" customHeight="true" outlineLevel="0" collapsed="false">
      <c r="A61" s="0" t="n">
        <v>57</v>
      </c>
      <c r="B61" s="0" t="s">
        <v>211</v>
      </c>
      <c r="C61" s="371" t="n">
        <v>39276</v>
      </c>
      <c r="D61" s="371" t="n">
        <v>41776</v>
      </c>
      <c r="E61" s="371" t="n">
        <v>43776</v>
      </c>
    </row>
    <row r="62" customFormat="false" ht="11.25" hidden="false" customHeight="true" outlineLevel="0" collapsed="false">
      <c r="A62" s="0" t="n">
        <v>58</v>
      </c>
      <c r="B62" s="0" t="s">
        <v>212</v>
      </c>
      <c r="C62" s="371" t="n">
        <v>36434</v>
      </c>
      <c r="D62" s="371" t="n">
        <v>38834</v>
      </c>
      <c r="E62" s="371" t="n">
        <v>40434</v>
      </c>
    </row>
    <row r="63" customFormat="false" ht="11.25" hidden="false" customHeight="true" outlineLevel="0" collapsed="false">
      <c r="A63" s="0" t="n">
        <v>59</v>
      </c>
      <c r="B63" s="0" t="s">
        <v>213</v>
      </c>
      <c r="C63" s="371" t="n">
        <v>37753</v>
      </c>
      <c r="D63" s="371" t="n">
        <v>39753</v>
      </c>
      <c r="E63" s="371" t="n">
        <v>40753</v>
      </c>
    </row>
    <row r="64" customFormat="false" ht="11.25" hidden="false" customHeight="true" outlineLevel="0" collapsed="false">
      <c r="A64" s="0" t="n">
        <v>60</v>
      </c>
      <c r="B64" s="0" t="s">
        <v>214</v>
      </c>
      <c r="C64" s="371" t="n">
        <v>36394</v>
      </c>
      <c r="D64" s="371" t="n">
        <v>38498</v>
      </c>
      <c r="E64" s="371" t="n">
        <v>40318</v>
      </c>
    </row>
    <row r="65" customFormat="false" ht="11.25" hidden="false" customHeight="true" outlineLevel="0" collapsed="false">
      <c r="A65" s="0" t="n">
        <v>62</v>
      </c>
      <c r="B65" s="0" t="s">
        <v>215</v>
      </c>
      <c r="C65" s="371" t="n">
        <v>45176</v>
      </c>
      <c r="D65" s="371" t="n">
        <v>47802.5</v>
      </c>
      <c r="E65" s="371" t="n">
        <v>47802.5</v>
      </c>
    </row>
    <row r="66" customFormat="false" ht="11.25" hidden="false" customHeight="true" outlineLevel="0" collapsed="false">
      <c r="A66" s="0" t="n">
        <v>63</v>
      </c>
      <c r="B66" s="0" t="s">
        <v>216</v>
      </c>
      <c r="C66" s="371" t="n">
        <v>43551</v>
      </c>
      <c r="D66" s="371" t="n">
        <v>46599</v>
      </c>
      <c r="E66" s="371" t="n">
        <v>48341</v>
      </c>
    </row>
    <row r="67" customFormat="false" ht="11.25" hidden="false" customHeight="true" outlineLevel="0" collapsed="false">
      <c r="A67" s="0" t="n">
        <v>65</v>
      </c>
      <c r="B67" s="0" t="s">
        <v>217</v>
      </c>
      <c r="C67" s="371" t="n">
        <v>35523</v>
      </c>
      <c r="D67" s="371" t="n">
        <v>37656</v>
      </c>
      <c r="E67" s="371" t="n">
        <v>39916</v>
      </c>
    </row>
    <row r="68" customFormat="false" ht="11.25" hidden="false" customHeight="true" outlineLevel="0" collapsed="false">
      <c r="A68" s="0" t="n">
        <v>66</v>
      </c>
      <c r="B68" s="0" t="s">
        <v>218</v>
      </c>
      <c r="C68" s="371" t="n">
        <v>38205</v>
      </c>
      <c r="D68" s="371" t="n">
        <v>40205</v>
      </c>
      <c r="E68" s="371" t="n">
        <v>42205</v>
      </c>
    </row>
    <row r="69" customFormat="false" ht="11.25" hidden="false" customHeight="true" outlineLevel="0" collapsed="false">
      <c r="A69" s="0" t="n">
        <v>67</v>
      </c>
      <c r="B69" s="0" t="s">
        <v>219</v>
      </c>
      <c r="C69" s="371" t="n">
        <v>40097</v>
      </c>
      <c r="D69" s="371" t="n">
        <v>42297</v>
      </c>
      <c r="E69" s="371" t="n">
        <v>42997</v>
      </c>
    </row>
    <row r="70" customFormat="false" ht="11.25" hidden="false" customHeight="true" outlineLevel="0" collapsed="false">
      <c r="A70" s="0" t="n">
        <v>68</v>
      </c>
      <c r="B70" s="0" t="s">
        <v>220</v>
      </c>
      <c r="C70" s="371" t="n">
        <v>39050</v>
      </c>
      <c r="D70" s="371" t="n">
        <v>41750</v>
      </c>
      <c r="E70" s="371" t="n">
        <v>43750</v>
      </c>
    </row>
    <row r="71" customFormat="false" ht="11.25" hidden="false" customHeight="true" outlineLevel="0" collapsed="false">
      <c r="A71" s="0" t="n">
        <v>69</v>
      </c>
      <c r="B71" s="0" t="s">
        <v>221</v>
      </c>
      <c r="C71" s="371" t="n">
        <v>40465</v>
      </c>
      <c r="D71" s="371" t="n">
        <v>43566</v>
      </c>
      <c r="E71" s="371" t="n">
        <v>46473</v>
      </c>
    </row>
    <row r="72" customFormat="false" ht="11.25" hidden="false" customHeight="true" outlineLevel="0" collapsed="false">
      <c r="A72" s="0" t="n">
        <v>70</v>
      </c>
      <c r="B72" s="0" t="s">
        <v>222</v>
      </c>
      <c r="C72" s="371" t="n">
        <v>36981</v>
      </c>
      <c r="D72" s="371" t="n">
        <v>39212</v>
      </c>
      <c r="E72" s="371" t="n">
        <v>41260</v>
      </c>
    </row>
    <row r="73" customFormat="false" ht="11.25" hidden="false" customHeight="true" outlineLevel="0" collapsed="false">
      <c r="A73" s="0" t="n">
        <v>71</v>
      </c>
      <c r="B73" s="0" t="s">
        <v>223</v>
      </c>
      <c r="C73" s="371" t="n">
        <v>39563</v>
      </c>
      <c r="D73" s="371" t="n">
        <v>41455</v>
      </c>
      <c r="E73" s="371" t="n">
        <v>42401</v>
      </c>
    </row>
    <row r="74" customFormat="false" ht="11.25" hidden="false" customHeight="true" outlineLevel="0" collapsed="false">
      <c r="A74" s="0" t="n">
        <v>72</v>
      </c>
      <c r="B74" s="0" t="s">
        <v>224</v>
      </c>
      <c r="C74" s="371" t="n">
        <v>42840</v>
      </c>
      <c r="D74" s="371" t="n">
        <v>44982</v>
      </c>
      <c r="E74" s="371" t="n">
        <v>47780</v>
      </c>
    </row>
    <row r="75" customFormat="false" ht="11.25" hidden="false" customHeight="true" outlineLevel="0" collapsed="false">
      <c r="A75" s="0" t="n">
        <v>73</v>
      </c>
      <c r="B75" s="0" t="s">
        <v>225</v>
      </c>
      <c r="C75" s="371" t="n">
        <v>38623</v>
      </c>
      <c r="D75" s="371" t="n">
        <v>40783</v>
      </c>
      <c r="E75" s="371" t="n">
        <v>42431</v>
      </c>
    </row>
    <row r="76" customFormat="false" ht="11.25" hidden="false" customHeight="true" outlineLevel="0" collapsed="false">
      <c r="A76" s="0" t="n">
        <v>74</v>
      </c>
      <c r="B76" s="0" t="s">
        <v>226</v>
      </c>
      <c r="C76" s="371" t="n">
        <v>42114</v>
      </c>
      <c r="D76" s="371" t="n">
        <v>44114</v>
      </c>
      <c r="E76" s="371" t="n">
        <v>46514</v>
      </c>
    </row>
    <row r="77" customFormat="false" ht="11.25" hidden="false" customHeight="true" outlineLevel="0" collapsed="false">
      <c r="A77" s="0" t="n">
        <v>75</v>
      </c>
      <c r="B77" s="0" t="s">
        <v>227</v>
      </c>
      <c r="C77" s="371" t="n">
        <v>46923</v>
      </c>
      <c r="D77" s="371" t="n">
        <v>52552</v>
      </c>
      <c r="E77" s="371" t="n">
        <v>55860</v>
      </c>
    </row>
    <row r="78" customFormat="false" ht="11.25" hidden="false" customHeight="true" outlineLevel="0" collapsed="false">
      <c r="A78" s="0" t="n">
        <v>77</v>
      </c>
      <c r="B78" s="0" t="s">
        <v>228</v>
      </c>
      <c r="C78" s="371" t="n">
        <v>38426</v>
      </c>
      <c r="D78" s="371" t="n">
        <v>40624</v>
      </c>
      <c r="E78" s="371" t="n">
        <v>43373</v>
      </c>
    </row>
    <row r="79" customFormat="false" ht="11.25" hidden="false" customHeight="true" outlineLevel="0" collapsed="false">
      <c r="A79" s="0" t="n">
        <v>78</v>
      </c>
      <c r="B79" s="0" t="s">
        <v>229</v>
      </c>
      <c r="C79" s="371" t="n">
        <v>40542</v>
      </c>
      <c r="D79" s="371" t="n">
        <v>44042</v>
      </c>
      <c r="E79" s="371" t="n">
        <v>48042</v>
      </c>
    </row>
    <row r="80" customFormat="false" ht="11.25" hidden="false" customHeight="true" outlineLevel="0" collapsed="false">
      <c r="A80" s="0" t="n">
        <v>79</v>
      </c>
      <c r="B80" s="0" t="s">
        <v>230</v>
      </c>
      <c r="C80" s="371" t="n">
        <v>38610</v>
      </c>
      <c r="D80" s="371" t="n">
        <v>40710</v>
      </c>
      <c r="E80" s="371" t="n">
        <v>43710</v>
      </c>
    </row>
    <row r="81" customFormat="false" ht="11.25" hidden="false" customHeight="true" outlineLevel="0" collapsed="false">
      <c r="A81" s="0" t="n">
        <v>80</v>
      </c>
      <c r="B81" s="0" t="s">
        <v>231</v>
      </c>
      <c r="C81" s="371" t="n">
        <v>38585</v>
      </c>
      <c r="D81" s="371" t="n">
        <v>40985</v>
      </c>
      <c r="E81" s="371" t="n">
        <v>42585</v>
      </c>
    </row>
    <row r="82" customFormat="false" ht="11.25" hidden="false" customHeight="true" outlineLevel="0" collapsed="false">
      <c r="A82" s="0" t="n">
        <v>81</v>
      </c>
      <c r="B82" s="0" t="s">
        <v>232</v>
      </c>
      <c r="C82" s="371" t="n">
        <v>38910</v>
      </c>
      <c r="D82" s="371" t="n">
        <v>41225</v>
      </c>
      <c r="E82" s="371" t="n">
        <v>42710</v>
      </c>
    </row>
    <row r="83" customFormat="false" ht="11.25" hidden="false" customHeight="true" outlineLevel="0" collapsed="false">
      <c r="A83" s="0" t="n">
        <v>82</v>
      </c>
      <c r="B83" s="0" t="s">
        <v>233</v>
      </c>
      <c r="C83" s="371" t="n">
        <v>42100</v>
      </c>
      <c r="D83" s="371" t="n">
        <v>44585</v>
      </c>
      <c r="E83" s="371" t="n">
        <v>46110</v>
      </c>
    </row>
    <row r="84" customFormat="false" ht="11.25" hidden="false" customHeight="true" outlineLevel="0" collapsed="false">
      <c r="A84" s="0" t="n">
        <v>83</v>
      </c>
      <c r="B84" s="0" t="s">
        <v>124</v>
      </c>
      <c r="C84" s="371" t="n">
        <v>31000</v>
      </c>
      <c r="D84" s="371" t="n">
        <v>33000</v>
      </c>
      <c r="E84" s="371" t="n">
        <v>35000</v>
      </c>
    </row>
    <row r="85" customFormat="false" ht="11.25" hidden="false" customHeight="true" outlineLevel="0" collapsed="false">
      <c r="A85" s="0" t="n">
        <v>84</v>
      </c>
      <c r="B85" s="0" t="s">
        <v>234</v>
      </c>
      <c r="C85" s="371" t="n">
        <v>37285</v>
      </c>
      <c r="D85" s="371" t="n">
        <v>39345</v>
      </c>
      <c r="E85" s="371" t="n">
        <v>39345</v>
      </c>
    </row>
    <row r="86" customFormat="false" ht="11.25" hidden="false" customHeight="true" outlineLevel="0" collapsed="false">
      <c r="A86" s="0" t="n">
        <v>85</v>
      </c>
      <c r="B86" s="0" t="s">
        <v>235</v>
      </c>
      <c r="C86" s="371" t="n">
        <v>40653</v>
      </c>
      <c r="D86" s="371" t="n">
        <v>43824</v>
      </c>
      <c r="E86" s="371" t="n">
        <v>46995</v>
      </c>
    </row>
    <row r="87" customFormat="false" ht="11.25" hidden="false" customHeight="true" outlineLevel="0" collapsed="false">
      <c r="A87" s="0" t="n">
        <v>86</v>
      </c>
      <c r="B87" s="0" t="s">
        <v>236</v>
      </c>
      <c r="C87" s="371" t="n">
        <v>32300</v>
      </c>
      <c r="D87" s="371" t="n">
        <v>34940</v>
      </c>
      <c r="E87" s="371" t="n">
        <v>37791</v>
      </c>
    </row>
    <row r="88" customFormat="false" ht="11.25" hidden="false" customHeight="true" outlineLevel="0" collapsed="false">
      <c r="A88" s="0" t="n">
        <v>87</v>
      </c>
      <c r="B88" s="0" t="s">
        <v>237</v>
      </c>
      <c r="C88" s="371" t="n">
        <v>39585</v>
      </c>
      <c r="D88" s="371" t="n">
        <v>41585</v>
      </c>
      <c r="E88" s="371" t="n">
        <v>43585</v>
      </c>
    </row>
    <row r="89" customFormat="false" ht="11.25" hidden="false" customHeight="true" outlineLevel="0" collapsed="false">
      <c r="A89" s="0" t="n">
        <v>88</v>
      </c>
      <c r="B89" s="0" t="s">
        <v>238</v>
      </c>
      <c r="C89" s="371" t="n">
        <v>41000</v>
      </c>
      <c r="D89" s="371" t="n">
        <v>43870</v>
      </c>
      <c r="E89" s="371" t="n">
        <v>46330</v>
      </c>
    </row>
    <row r="90" customFormat="false" ht="11.25" hidden="false" customHeight="true" outlineLevel="0" collapsed="false">
      <c r="A90" s="0" t="n">
        <v>89</v>
      </c>
      <c r="B90" s="0" t="s">
        <v>239</v>
      </c>
      <c r="C90" s="371" t="n">
        <v>42238</v>
      </c>
      <c r="D90" s="371" t="n">
        <v>46618</v>
      </c>
      <c r="E90" s="371" t="n">
        <v>48066</v>
      </c>
    </row>
    <row r="91" customFormat="false" ht="11.25" hidden="false" customHeight="true" outlineLevel="0" collapsed="false">
      <c r="A91" s="0" t="n">
        <v>90</v>
      </c>
      <c r="B91" s="0" t="s">
        <v>240</v>
      </c>
      <c r="C91" s="371" t="n">
        <v>46510</v>
      </c>
      <c r="D91" s="371" t="n">
        <v>49010</v>
      </c>
      <c r="E91" s="371" t="n">
        <v>49510</v>
      </c>
    </row>
    <row r="92" customFormat="false" ht="11.25" hidden="false" customHeight="true" outlineLevel="0" collapsed="false">
      <c r="A92" s="0" t="n">
        <v>91</v>
      </c>
      <c r="B92" s="0" t="s">
        <v>241</v>
      </c>
      <c r="C92" s="371" t="n">
        <v>40531</v>
      </c>
      <c r="D92" s="371" t="n">
        <v>42756</v>
      </c>
      <c r="E92" s="371" t="n">
        <v>44981</v>
      </c>
    </row>
    <row r="93" customFormat="false" ht="11.25" hidden="false" customHeight="true" outlineLevel="0" collapsed="false">
      <c r="A93" s="0" t="n">
        <v>92</v>
      </c>
      <c r="B93" s="0" t="s">
        <v>242</v>
      </c>
      <c r="C93" s="371" t="n">
        <v>36365</v>
      </c>
      <c r="D93" s="371" t="n">
        <v>38154</v>
      </c>
      <c r="E93" s="371" t="n">
        <v>39727</v>
      </c>
    </row>
    <row r="94" customFormat="false" ht="11.25" hidden="false" customHeight="true" outlineLevel="0" collapsed="false">
      <c r="A94" s="0" t="n">
        <v>93</v>
      </c>
      <c r="B94" s="0" t="s">
        <v>243</v>
      </c>
      <c r="C94" s="371" t="n">
        <v>41875</v>
      </c>
      <c r="D94" s="371" t="n">
        <v>44080</v>
      </c>
      <c r="E94" s="371" t="n">
        <v>46075</v>
      </c>
    </row>
    <row r="95" customFormat="false" ht="11.25" hidden="false" customHeight="true" outlineLevel="0" collapsed="false">
      <c r="A95" s="0" t="n">
        <v>94</v>
      </c>
      <c r="B95" s="0" t="s">
        <v>244</v>
      </c>
      <c r="C95" s="371" t="n">
        <v>36376</v>
      </c>
      <c r="D95" s="371" t="n">
        <v>38461</v>
      </c>
      <c r="E95" s="371" t="n">
        <v>40471</v>
      </c>
    </row>
    <row r="96" customFormat="false" ht="11.25" hidden="false" customHeight="true" outlineLevel="0" collapsed="false">
      <c r="A96" s="0" t="n">
        <v>95</v>
      </c>
      <c r="B96" s="0" t="s">
        <v>245</v>
      </c>
      <c r="C96" s="371" t="n">
        <v>39000</v>
      </c>
      <c r="D96" s="371" t="n">
        <v>42150</v>
      </c>
      <c r="E96" s="371" t="n">
        <v>42150</v>
      </c>
    </row>
    <row r="97" customFormat="false" ht="11.25" hidden="false" customHeight="true" outlineLevel="0" collapsed="false">
      <c r="A97" s="0" t="n">
        <v>96</v>
      </c>
      <c r="B97" s="0" t="s">
        <v>246</v>
      </c>
      <c r="C97" s="371" t="n">
        <v>34660</v>
      </c>
      <c r="D97" s="371" t="n">
        <v>37660</v>
      </c>
      <c r="E97" s="371" t="n">
        <v>38660</v>
      </c>
    </row>
    <row r="98" customFormat="false" ht="11.25" hidden="false" customHeight="true" outlineLevel="0" collapsed="false">
      <c r="A98" s="0" t="n">
        <v>97</v>
      </c>
      <c r="B98" s="0" t="s">
        <v>247</v>
      </c>
      <c r="C98" s="371" t="n">
        <v>38450</v>
      </c>
      <c r="D98" s="371" t="n">
        <v>40726</v>
      </c>
      <c r="E98" s="371" t="n">
        <v>43805</v>
      </c>
    </row>
    <row r="99" customFormat="false" ht="11.25" hidden="false" customHeight="true" outlineLevel="0" collapsed="false">
      <c r="A99" s="0" t="n">
        <v>98</v>
      </c>
      <c r="B99" s="0" t="s">
        <v>248</v>
      </c>
      <c r="C99" s="371" t="n">
        <v>42515</v>
      </c>
      <c r="D99" s="371" t="n">
        <v>45356</v>
      </c>
      <c r="E99" s="371" t="n">
        <v>49004</v>
      </c>
    </row>
    <row r="100" customFormat="false" ht="11.25" hidden="false" customHeight="true" outlineLevel="0" collapsed="false">
      <c r="A100" s="0" t="n">
        <v>101</v>
      </c>
      <c r="B100" s="0" t="s">
        <v>249</v>
      </c>
      <c r="C100" s="371" t="n">
        <v>47242</v>
      </c>
      <c r="D100" s="371" t="n">
        <v>54188</v>
      </c>
      <c r="E100" s="371" t="n">
        <v>56501</v>
      </c>
    </row>
    <row r="101" customFormat="false" ht="11.25" hidden="false" customHeight="true" outlineLevel="0" collapsed="false">
      <c r="A101" s="0" t="n">
        <v>102</v>
      </c>
      <c r="B101" s="0" t="s">
        <v>250</v>
      </c>
      <c r="C101" s="371" t="n">
        <v>36000</v>
      </c>
      <c r="D101" s="371" t="n">
        <v>38100</v>
      </c>
      <c r="E101" s="371" t="n">
        <v>38600</v>
      </c>
    </row>
    <row r="102" customFormat="false" ht="11.25" hidden="false" customHeight="true" outlineLevel="0" collapsed="false">
      <c r="A102" s="0" t="n">
        <v>103</v>
      </c>
      <c r="B102" s="0" t="s">
        <v>251</v>
      </c>
      <c r="C102" s="371" t="n">
        <v>31395</v>
      </c>
      <c r="D102" s="371" t="n">
        <v>35395</v>
      </c>
      <c r="E102" s="371" t="n">
        <v>36395</v>
      </c>
    </row>
    <row r="103" customFormat="false" ht="11.25" hidden="false" customHeight="true" outlineLevel="0" collapsed="false">
      <c r="A103" s="0" t="n">
        <v>104</v>
      </c>
      <c r="B103" s="0" t="s">
        <v>252</v>
      </c>
      <c r="C103" s="371" t="n">
        <v>45460</v>
      </c>
      <c r="D103" s="371" t="n">
        <v>46941</v>
      </c>
      <c r="E103" s="371" t="n">
        <v>49056</v>
      </c>
    </row>
    <row r="104" customFormat="false" ht="11.25" hidden="false" customHeight="true" outlineLevel="0" collapsed="false">
      <c r="A104" s="0" t="n">
        <v>106</v>
      </c>
      <c r="B104" s="0" t="s">
        <v>253</v>
      </c>
      <c r="C104" s="371" t="n">
        <v>41200</v>
      </c>
      <c r="D104" s="371" t="n">
        <v>42700</v>
      </c>
      <c r="E104" s="371" t="n">
        <v>43450</v>
      </c>
    </row>
    <row r="105" customFormat="false" ht="11.25" hidden="false" customHeight="true" outlineLevel="0" collapsed="false">
      <c r="A105" s="0" t="n">
        <v>107</v>
      </c>
      <c r="B105" s="0" t="s">
        <v>254</v>
      </c>
      <c r="C105" s="371" t="n">
        <v>38855</v>
      </c>
      <c r="D105" s="371" t="n">
        <v>41855</v>
      </c>
      <c r="E105" s="371" t="n">
        <v>41855</v>
      </c>
    </row>
    <row r="106" customFormat="false" ht="11.25" hidden="false" customHeight="true" outlineLevel="0" collapsed="false">
      <c r="A106" s="0" t="n">
        <v>108</v>
      </c>
      <c r="B106" s="0" t="s">
        <v>255</v>
      </c>
      <c r="C106" s="371" t="n">
        <v>38950</v>
      </c>
      <c r="D106" s="371" t="n">
        <v>41575</v>
      </c>
      <c r="E106" s="0" t="n">
        <v>43150</v>
      </c>
    </row>
    <row r="107" customFormat="false" ht="11.25" hidden="false" customHeight="true" outlineLevel="0" collapsed="false">
      <c r="A107" s="0" t="n">
        <v>109</v>
      </c>
      <c r="B107" s="0" t="s">
        <v>256</v>
      </c>
      <c r="C107" s="371" t="n">
        <v>49600</v>
      </c>
      <c r="D107" s="371" t="n">
        <v>55020</v>
      </c>
      <c r="E107" s="371" t="n">
        <v>59090</v>
      </c>
    </row>
    <row r="108" customFormat="false" ht="11.25" hidden="false" customHeight="true" outlineLevel="0" collapsed="false">
      <c r="A108" s="0" t="n">
        <v>110</v>
      </c>
      <c r="B108" s="0" t="s">
        <v>257</v>
      </c>
      <c r="C108" s="371" t="n">
        <v>42157</v>
      </c>
      <c r="D108" s="371" t="n">
        <v>44907</v>
      </c>
      <c r="E108" s="371" t="n">
        <v>46707</v>
      </c>
    </row>
    <row r="109" customFormat="false" ht="11.25" hidden="false" customHeight="true" outlineLevel="0" collapsed="false">
      <c r="A109" s="0" t="n">
        <v>111</v>
      </c>
      <c r="B109" s="0" t="s">
        <v>258</v>
      </c>
      <c r="C109" s="371" t="n">
        <v>38300</v>
      </c>
      <c r="D109" s="371" t="n">
        <v>41560</v>
      </c>
      <c r="E109" s="371" t="n">
        <v>42100</v>
      </c>
    </row>
    <row r="110" customFormat="false" ht="11.25" hidden="false" customHeight="true" outlineLevel="0" collapsed="false">
      <c r="A110" s="0" t="n">
        <v>112</v>
      </c>
      <c r="B110" s="0" t="s">
        <v>259</v>
      </c>
      <c r="C110" s="371" t="n">
        <v>42700</v>
      </c>
      <c r="D110" s="371" t="n">
        <v>45300</v>
      </c>
      <c r="E110" s="371" t="n">
        <v>46500</v>
      </c>
    </row>
    <row r="111" customFormat="false" ht="11.25" hidden="false" customHeight="true" outlineLevel="0" collapsed="false">
      <c r="A111" s="0" t="n">
        <v>113</v>
      </c>
      <c r="B111" s="0" t="s">
        <v>260</v>
      </c>
      <c r="C111" s="371" t="n">
        <v>43023</v>
      </c>
      <c r="D111" s="371" t="n">
        <v>45723</v>
      </c>
      <c r="E111" s="371" t="n">
        <v>47838</v>
      </c>
    </row>
    <row r="112" customFormat="false" ht="11.25" hidden="false" customHeight="true" outlineLevel="0" collapsed="false">
      <c r="A112" s="0" t="n">
        <v>114</v>
      </c>
      <c r="B112" s="0" t="s">
        <v>261</v>
      </c>
      <c r="C112" s="371" t="n">
        <v>42638</v>
      </c>
      <c r="D112" s="371" t="n">
        <v>45288</v>
      </c>
      <c r="E112" s="371" t="n">
        <v>45588</v>
      </c>
    </row>
    <row r="113" customFormat="false" ht="11.25" hidden="false" customHeight="true" outlineLevel="0" collapsed="false">
      <c r="A113" s="0" t="n">
        <v>115</v>
      </c>
      <c r="B113" s="0" t="s">
        <v>262</v>
      </c>
      <c r="C113" s="371" t="n">
        <v>38760</v>
      </c>
      <c r="D113" s="371" t="n">
        <v>42020.27</v>
      </c>
      <c r="E113" s="371" t="n">
        <v>43804.28</v>
      </c>
    </row>
    <row r="114" customFormat="false" ht="11.25" hidden="false" customHeight="true" outlineLevel="0" collapsed="false">
      <c r="A114" s="0" t="n">
        <v>116</v>
      </c>
      <c r="B114" s="0" t="s">
        <v>263</v>
      </c>
      <c r="C114" s="371" t="n">
        <v>40101</v>
      </c>
      <c r="D114" s="371" t="n">
        <v>42888</v>
      </c>
      <c r="E114" s="371" t="n">
        <v>43290</v>
      </c>
    </row>
    <row r="115" customFormat="false" ht="11.25" hidden="false" customHeight="true" outlineLevel="0" collapsed="false">
      <c r="A115" s="0" t="n">
        <v>117</v>
      </c>
      <c r="B115" s="0" t="s">
        <v>264</v>
      </c>
      <c r="C115" s="371" t="n">
        <v>42600</v>
      </c>
      <c r="D115" s="371" t="n">
        <v>45582</v>
      </c>
      <c r="E115" s="371" t="n">
        <v>47177</v>
      </c>
    </row>
    <row r="116" customFormat="false" ht="11.25" hidden="false" customHeight="true" outlineLevel="0" collapsed="false">
      <c r="A116" s="0" t="n">
        <v>118</v>
      </c>
      <c r="B116" s="0" t="s">
        <v>126</v>
      </c>
      <c r="C116" s="371" t="n">
        <v>43622</v>
      </c>
      <c r="D116" s="371" t="n">
        <v>47105</v>
      </c>
      <c r="E116" s="371" t="n">
        <v>51344</v>
      </c>
    </row>
    <row r="117" customFormat="false" ht="11.25" hidden="false" customHeight="true" outlineLevel="0" collapsed="false">
      <c r="A117" s="0" t="n">
        <v>119</v>
      </c>
      <c r="B117" s="0" t="s">
        <v>265</v>
      </c>
      <c r="C117" s="371" t="n">
        <v>34576</v>
      </c>
      <c r="D117" s="371" t="n">
        <v>35787</v>
      </c>
      <c r="E117" s="371" t="n">
        <v>37313</v>
      </c>
    </row>
    <row r="118" customFormat="false" ht="11.25" hidden="false" customHeight="true" outlineLevel="0" collapsed="false">
      <c r="A118" s="0" t="n">
        <v>120</v>
      </c>
      <c r="B118" s="0" t="s">
        <v>266</v>
      </c>
      <c r="C118" s="371" t="n">
        <v>42667</v>
      </c>
      <c r="D118" s="371" t="n">
        <v>43877</v>
      </c>
      <c r="E118" s="371" t="n">
        <v>44577</v>
      </c>
    </row>
    <row r="119" customFormat="false" ht="11.25" hidden="false" customHeight="true" outlineLevel="0" collapsed="false">
      <c r="A119" s="0" t="n">
        <v>121</v>
      </c>
      <c r="B119" s="0" t="s">
        <v>267</v>
      </c>
      <c r="C119" s="371" t="n">
        <v>43621.7</v>
      </c>
      <c r="D119" s="371" t="n">
        <v>46121.71</v>
      </c>
      <c r="E119" s="371" t="n">
        <v>49621.71</v>
      </c>
    </row>
    <row r="120" customFormat="false" ht="11.25" hidden="false" customHeight="true" outlineLevel="0" collapsed="false">
      <c r="A120" s="0" t="n">
        <v>122</v>
      </c>
      <c r="B120" s="0" t="s">
        <v>268</v>
      </c>
      <c r="C120" s="371" t="n">
        <v>38500</v>
      </c>
      <c r="D120" s="371" t="n">
        <v>42074</v>
      </c>
      <c r="E120" s="371" t="n">
        <v>44719</v>
      </c>
    </row>
    <row r="121" customFormat="false" ht="11.25" hidden="false" customHeight="true" outlineLevel="0" collapsed="false">
      <c r="A121" s="0" t="n">
        <v>123</v>
      </c>
      <c r="B121" s="0" t="s">
        <v>269</v>
      </c>
      <c r="C121" s="371" t="n">
        <v>44525</v>
      </c>
      <c r="D121" s="371" t="n">
        <v>46751</v>
      </c>
      <c r="E121" s="371" t="n">
        <v>49079</v>
      </c>
    </row>
    <row r="122" customFormat="false" ht="11.25" hidden="false" customHeight="true" outlineLevel="0" collapsed="false">
      <c r="A122" s="0" t="n">
        <v>124</v>
      </c>
      <c r="B122" s="0" t="s">
        <v>270</v>
      </c>
      <c r="C122" s="371" t="n">
        <v>39287</v>
      </c>
      <c r="D122" s="371" t="n">
        <v>41419</v>
      </c>
      <c r="E122" s="371" t="n">
        <v>43556</v>
      </c>
    </row>
    <row r="123" customFormat="false" ht="11.25" hidden="false" customHeight="true" outlineLevel="0" collapsed="false">
      <c r="A123" s="0" t="n">
        <v>126</v>
      </c>
      <c r="B123" s="0" t="s">
        <v>271</v>
      </c>
      <c r="C123" s="371" t="n">
        <v>41200</v>
      </c>
      <c r="D123" s="371" t="n">
        <v>43200</v>
      </c>
      <c r="E123" s="371"/>
    </row>
    <row r="124" customFormat="false" ht="11.25" hidden="false" customHeight="true" outlineLevel="0" collapsed="false">
      <c r="A124" s="0" t="n">
        <v>127</v>
      </c>
      <c r="B124" s="0" t="s">
        <v>272</v>
      </c>
      <c r="C124" s="371" t="n">
        <v>40677</v>
      </c>
      <c r="D124" s="371" t="n">
        <v>43621</v>
      </c>
      <c r="E124" s="0" t="n">
        <v>45932</v>
      </c>
    </row>
    <row r="125" customFormat="false" ht="11.25" hidden="false" customHeight="true" outlineLevel="0" collapsed="false">
      <c r="A125" s="0" t="n">
        <v>128</v>
      </c>
      <c r="B125" s="0" t="s">
        <v>273</v>
      </c>
      <c r="C125" s="371" t="n">
        <v>43559</v>
      </c>
      <c r="D125" s="371" t="n">
        <v>46059</v>
      </c>
      <c r="E125" s="371" t="n">
        <v>47659</v>
      </c>
    </row>
    <row r="126" customFormat="false" ht="11.25" hidden="false" customHeight="true" outlineLevel="0" collapsed="false">
      <c r="A126" s="0" t="n">
        <v>130</v>
      </c>
      <c r="B126" s="0" t="s">
        <v>274</v>
      </c>
      <c r="C126" s="371" t="n">
        <v>40100</v>
      </c>
      <c r="D126" s="371" t="n">
        <v>42743</v>
      </c>
      <c r="E126" s="371" t="n">
        <v>44858</v>
      </c>
    </row>
    <row r="127" customFormat="false" ht="11.25" hidden="false" customHeight="true" outlineLevel="0" collapsed="false">
      <c r="A127" s="0" t="n">
        <v>131</v>
      </c>
      <c r="B127" s="0" t="s">
        <v>275</v>
      </c>
      <c r="C127" s="371" t="n">
        <v>41500</v>
      </c>
      <c r="D127" s="371" t="n">
        <v>42953</v>
      </c>
      <c r="E127" s="371" t="n">
        <v>46234</v>
      </c>
    </row>
    <row r="128" customFormat="false" ht="11.25" hidden="false" customHeight="true" outlineLevel="0" collapsed="false">
      <c r="A128" s="0" t="n">
        <v>132</v>
      </c>
      <c r="B128" s="0" t="s">
        <v>276</v>
      </c>
      <c r="C128" s="371" t="n">
        <v>40500</v>
      </c>
      <c r="D128" s="371" t="n">
        <v>44730</v>
      </c>
      <c r="E128" s="371" t="n">
        <v>48960</v>
      </c>
    </row>
    <row r="129" customFormat="false" ht="11.25" hidden="false" customHeight="true" outlineLevel="0" collapsed="false">
      <c r="A129" s="0" t="n">
        <v>135</v>
      </c>
      <c r="B129" s="0" t="s">
        <v>277</v>
      </c>
      <c r="C129" s="371" t="n">
        <v>38934</v>
      </c>
      <c r="D129" s="371" t="n">
        <v>41934</v>
      </c>
      <c r="E129" s="371" t="n">
        <v>43434</v>
      </c>
    </row>
    <row r="130" customFormat="false" ht="11.25" hidden="false" customHeight="true" outlineLevel="0" collapsed="false">
      <c r="A130" s="0" t="n">
        <v>136</v>
      </c>
      <c r="B130" s="0" t="s">
        <v>278</v>
      </c>
      <c r="C130" s="371" t="n">
        <v>42465</v>
      </c>
      <c r="D130" s="371" t="n">
        <v>45665</v>
      </c>
      <c r="E130" s="371" t="n">
        <v>48865</v>
      </c>
    </row>
    <row r="131" customFormat="false" ht="11.25" hidden="false" customHeight="true" outlineLevel="0" collapsed="false">
      <c r="A131" s="0" t="n">
        <v>137</v>
      </c>
      <c r="B131" s="0" t="s">
        <v>279</v>
      </c>
      <c r="C131" s="371" t="n">
        <v>38348</v>
      </c>
      <c r="D131" s="371" t="n">
        <v>42145</v>
      </c>
      <c r="E131" s="371" t="n">
        <v>42145</v>
      </c>
    </row>
    <row r="132" customFormat="false" ht="11.25" hidden="false" customHeight="true" outlineLevel="0" collapsed="false">
      <c r="A132" s="0" t="n">
        <v>139</v>
      </c>
      <c r="B132" s="0" t="s">
        <v>280</v>
      </c>
      <c r="C132" s="371" t="n">
        <v>42000</v>
      </c>
      <c r="D132" s="371" t="n">
        <v>45776</v>
      </c>
      <c r="E132" s="0" t="n">
        <v>47597</v>
      </c>
    </row>
    <row r="133" customFormat="false" ht="11.25" hidden="false" customHeight="true" outlineLevel="0" collapsed="false">
      <c r="A133" s="0" t="n">
        <v>142</v>
      </c>
      <c r="B133" s="0" t="s">
        <v>281</v>
      </c>
      <c r="C133" s="371" t="n">
        <v>40013</v>
      </c>
      <c r="D133" s="371" t="n">
        <v>42738</v>
      </c>
      <c r="E133" s="371" t="n">
        <v>45463</v>
      </c>
    </row>
    <row r="134" customFormat="false" ht="11.25" hidden="false" customHeight="true" outlineLevel="0" collapsed="false">
      <c r="A134" s="0" t="n">
        <v>143</v>
      </c>
      <c r="B134" s="0" t="s">
        <v>282</v>
      </c>
      <c r="C134" s="371" t="n">
        <v>46078</v>
      </c>
      <c r="D134" s="371" t="n">
        <v>51578</v>
      </c>
      <c r="E134" s="371" t="n">
        <v>53678</v>
      </c>
    </row>
    <row r="135" customFormat="false" ht="11.25" hidden="false" customHeight="true" outlineLevel="0" collapsed="false">
      <c r="A135" s="0" t="n">
        <v>144</v>
      </c>
      <c r="B135" s="0" t="s">
        <v>283</v>
      </c>
      <c r="C135" s="371" t="n">
        <v>46000</v>
      </c>
      <c r="D135" s="371" t="n">
        <v>52000</v>
      </c>
      <c r="E135" s="371" t="n">
        <v>59000</v>
      </c>
    </row>
    <row r="136" customFormat="false" ht="11.25" hidden="false" customHeight="true" outlineLevel="0" collapsed="false">
      <c r="A136" s="0" t="n">
        <v>202</v>
      </c>
      <c r="B136" s="0" t="s">
        <v>284</v>
      </c>
      <c r="C136" s="371" t="n">
        <v>39973</v>
      </c>
      <c r="D136" s="371" t="n">
        <v>42479</v>
      </c>
      <c r="E136" s="371" t="n">
        <v>45110</v>
      </c>
    </row>
    <row r="137" customFormat="false" ht="11.25" hidden="false" customHeight="true" outlineLevel="0" collapsed="false">
      <c r="A137" s="0" t="n">
        <v>207</v>
      </c>
      <c r="B137" s="0" t="s">
        <v>285</v>
      </c>
      <c r="C137" s="371" t="n">
        <v>44783</v>
      </c>
      <c r="D137" s="371" t="n">
        <v>46783</v>
      </c>
      <c r="E137" s="371" t="n">
        <v>46783</v>
      </c>
    </row>
    <row r="138" customFormat="false" ht="11.25" hidden="false" customHeight="true" outlineLevel="0" collapsed="false">
      <c r="A138" s="0" t="n">
        <v>917</v>
      </c>
      <c r="B138" s="0" t="s">
        <v>2478</v>
      </c>
      <c r="C138" s="371" t="n">
        <v>47163.18</v>
      </c>
      <c r="D138" s="371" t="n">
        <v>50273.57</v>
      </c>
      <c r="E138" s="371"/>
    </row>
    <row r="139" customFormat="false" ht="15" hidden="false" customHeight="true" outlineLevel="0" collapsed="false">
      <c r="A139" s="381"/>
      <c r="B139" s="381"/>
      <c r="C139" s="382"/>
      <c r="D139" s="382"/>
      <c r="E139" s="381"/>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207"/>
  <sheetViews>
    <sheetView showFormulas="false" showGridLines="true" showRowColHeaders="true" showZeros="true" rightToLeft="false" tabSelected="false" showOutlineSymbols="true" defaultGridColor="true" view="normal" topLeftCell="A139" colorId="64" zoomScale="100" zoomScaleNormal="100" zoomScalePageLayoutView="100" workbookViewId="0">
      <selection pane="topLeft" activeCell="D195" activeCellId="0" sqref="D195"/>
    </sheetView>
  </sheetViews>
  <sheetFormatPr defaultColWidth="14.38671875" defaultRowHeight="11.25" zeroHeight="false" outlineLevelRow="0" outlineLevelCol="0"/>
  <cols>
    <col collapsed="false" customWidth="true" hidden="false" outlineLevel="0" max="1" min="1" style="383" width="9.33"/>
    <col collapsed="false" customWidth="true" hidden="false" outlineLevel="0" max="2" min="2" style="0" width="45.49"/>
    <col collapsed="false" customWidth="true" hidden="false" outlineLevel="0" max="11" min="3" style="217" width="9.33"/>
    <col collapsed="false" customWidth="true" hidden="false" outlineLevel="0" max="64" min="12" style="0" width="9.28"/>
  </cols>
  <sheetData>
    <row r="1" customFormat="false" ht="11.25" hidden="false" customHeight="true" outlineLevel="0" collapsed="false">
      <c r="A1" s="384" t="s">
        <v>2484</v>
      </c>
      <c r="B1" s="385" t="s">
        <v>117</v>
      </c>
      <c r="E1" s="386"/>
      <c r="F1" s="387"/>
      <c r="H1" s="388"/>
    </row>
    <row r="2" customFormat="false" ht="11.25" hidden="false" customHeight="true" outlineLevel="0" collapsed="false">
      <c r="A2" s="383" t="n">
        <v>1</v>
      </c>
      <c r="B2" s="0" t="s">
        <v>158</v>
      </c>
      <c r="C2" s="388"/>
      <c r="E2" s="386"/>
      <c r="F2" s="387"/>
      <c r="H2" s="388"/>
    </row>
    <row r="3" customFormat="false" ht="11.25" hidden="false" customHeight="true" outlineLevel="0" collapsed="false">
      <c r="A3" s="383" t="n">
        <v>2</v>
      </c>
      <c r="B3" s="0" t="s">
        <v>159</v>
      </c>
      <c r="C3" s="388"/>
      <c r="E3" s="386"/>
      <c r="F3" s="387"/>
      <c r="H3" s="388"/>
    </row>
    <row r="4" customFormat="false" ht="11.25" hidden="false" customHeight="true" outlineLevel="0" collapsed="false">
      <c r="A4" s="383" t="n">
        <v>3</v>
      </c>
      <c r="B4" s="0" t="s">
        <v>160</v>
      </c>
      <c r="C4" s="388"/>
      <c r="E4" s="386"/>
      <c r="F4" s="387"/>
      <c r="H4" s="388"/>
    </row>
    <row r="5" customFormat="false" ht="11.25" hidden="false" customHeight="true" outlineLevel="0" collapsed="false">
      <c r="A5" s="383" t="n">
        <v>4</v>
      </c>
      <c r="B5" s="0" t="s">
        <v>161</v>
      </c>
      <c r="C5" s="388"/>
      <c r="E5" s="386"/>
      <c r="F5" s="387"/>
      <c r="H5" s="388"/>
    </row>
    <row r="6" customFormat="false" ht="11.25" hidden="false" customHeight="true" outlineLevel="0" collapsed="false">
      <c r="A6" s="383" t="n">
        <v>5</v>
      </c>
      <c r="B6" s="0" t="s">
        <v>162</v>
      </c>
      <c r="C6" s="388"/>
      <c r="E6" s="386"/>
      <c r="F6" s="387"/>
      <c r="H6" s="388"/>
    </row>
    <row r="7" customFormat="false" ht="11.25" hidden="false" customHeight="true" outlineLevel="0" collapsed="false">
      <c r="A7" s="383" t="n">
        <v>6</v>
      </c>
      <c r="B7" s="0" t="s">
        <v>163</v>
      </c>
      <c r="C7" s="388"/>
      <c r="E7" s="386"/>
      <c r="F7" s="387"/>
      <c r="H7" s="388"/>
    </row>
    <row r="8" customFormat="false" ht="11.25" hidden="false" customHeight="true" outlineLevel="0" collapsed="false">
      <c r="A8" s="383" t="n">
        <v>7</v>
      </c>
      <c r="B8" s="0" t="s">
        <v>164</v>
      </c>
      <c r="C8" s="388"/>
      <c r="E8" s="386"/>
      <c r="F8" s="387"/>
      <c r="H8" s="388"/>
    </row>
    <row r="9" customFormat="false" ht="11.25" hidden="false" customHeight="true" outlineLevel="0" collapsed="false">
      <c r="A9" s="383" t="n">
        <v>8</v>
      </c>
      <c r="B9" s="0" t="s">
        <v>165</v>
      </c>
      <c r="C9" s="388"/>
      <c r="E9" s="386"/>
      <c r="F9" s="387"/>
      <c r="H9" s="388"/>
    </row>
    <row r="10" customFormat="false" ht="11.25" hidden="false" customHeight="true" outlineLevel="0" collapsed="false">
      <c r="A10" s="383" t="n">
        <v>9</v>
      </c>
      <c r="B10" s="0" t="s">
        <v>166</v>
      </c>
      <c r="C10" s="388"/>
      <c r="E10" s="386"/>
      <c r="F10" s="387"/>
      <c r="H10" s="388"/>
    </row>
    <row r="11" customFormat="false" ht="11.25" hidden="false" customHeight="true" outlineLevel="0" collapsed="false">
      <c r="A11" s="383" t="n">
        <v>10</v>
      </c>
      <c r="B11" s="364" t="s">
        <v>120</v>
      </c>
      <c r="C11" s="388"/>
      <c r="E11" s="386"/>
      <c r="F11" s="387"/>
      <c r="H11" s="388"/>
    </row>
    <row r="12" customFormat="false" ht="11.25" hidden="false" customHeight="true" outlineLevel="0" collapsed="false">
      <c r="A12" s="383" t="n">
        <v>11</v>
      </c>
      <c r="B12" s="0" t="s">
        <v>167</v>
      </c>
      <c r="C12" s="388"/>
      <c r="E12" s="386"/>
      <c r="F12" s="387"/>
      <c r="H12" s="388"/>
    </row>
    <row r="13" customFormat="false" ht="11.25" hidden="false" customHeight="true" outlineLevel="0" collapsed="false">
      <c r="A13" s="383" t="n">
        <v>12</v>
      </c>
      <c r="B13" s="0" t="s">
        <v>168</v>
      </c>
      <c r="C13" s="388"/>
      <c r="E13" s="386"/>
      <c r="F13" s="387"/>
      <c r="H13" s="388"/>
    </row>
    <row r="14" customFormat="false" ht="11.25" hidden="false" customHeight="true" outlineLevel="0" collapsed="false">
      <c r="A14" s="383" t="n">
        <v>13</v>
      </c>
      <c r="B14" s="0" t="s">
        <v>169</v>
      </c>
      <c r="C14" s="388"/>
      <c r="E14" s="386"/>
      <c r="F14" s="387"/>
      <c r="H14" s="388"/>
    </row>
    <row r="15" customFormat="false" ht="11.25" hidden="false" customHeight="true" outlineLevel="0" collapsed="false">
      <c r="A15" s="383" t="n">
        <v>14</v>
      </c>
      <c r="B15" s="0" t="s">
        <v>170</v>
      </c>
      <c r="C15" s="388"/>
      <c r="E15" s="386"/>
      <c r="F15" s="387"/>
      <c r="H15" s="388"/>
    </row>
    <row r="16" customFormat="false" ht="11.25" hidden="false" customHeight="true" outlineLevel="0" collapsed="false">
      <c r="A16" s="383" t="n">
        <v>15</v>
      </c>
      <c r="B16" s="0" t="s">
        <v>171</v>
      </c>
      <c r="C16" s="388"/>
      <c r="E16" s="386"/>
      <c r="F16" s="387"/>
      <c r="H16" s="388"/>
    </row>
    <row r="17" customFormat="false" ht="11.25" hidden="false" customHeight="true" outlineLevel="0" collapsed="false">
      <c r="A17" s="383" t="n">
        <v>16</v>
      </c>
      <c r="B17" s="0" t="s">
        <v>172</v>
      </c>
      <c r="C17" s="388"/>
      <c r="E17" s="386"/>
      <c r="F17" s="387"/>
      <c r="H17" s="388"/>
    </row>
    <row r="18" customFormat="false" ht="11.25" hidden="false" customHeight="true" outlineLevel="0" collapsed="false">
      <c r="A18" s="383" t="n">
        <v>17</v>
      </c>
      <c r="B18" s="0" t="s">
        <v>173</v>
      </c>
      <c r="C18" s="388"/>
      <c r="E18" s="386"/>
      <c r="F18" s="387"/>
      <c r="H18" s="388"/>
    </row>
    <row r="19" customFormat="false" ht="11.25" hidden="false" customHeight="true" outlineLevel="0" collapsed="false">
      <c r="A19" s="383" t="n">
        <v>18</v>
      </c>
      <c r="B19" s="0" t="s">
        <v>174</v>
      </c>
      <c r="C19" s="388"/>
      <c r="E19" s="386"/>
      <c r="F19" s="387"/>
      <c r="H19" s="388"/>
    </row>
    <row r="20" customFormat="false" ht="11.25" hidden="false" customHeight="true" outlineLevel="0" collapsed="false">
      <c r="A20" s="383" t="n">
        <v>19</v>
      </c>
      <c r="B20" s="0" t="s">
        <v>175</v>
      </c>
      <c r="C20" s="388"/>
      <c r="E20" s="386"/>
      <c r="F20" s="387"/>
      <c r="H20" s="388"/>
    </row>
    <row r="21" customFormat="false" ht="11.25" hidden="false" customHeight="true" outlineLevel="0" collapsed="false">
      <c r="A21" s="383" t="n">
        <v>20</v>
      </c>
      <c r="B21" s="0" t="s">
        <v>176</v>
      </c>
      <c r="C21" s="388"/>
      <c r="E21" s="386"/>
      <c r="F21" s="387"/>
      <c r="H21" s="388"/>
    </row>
    <row r="22" customFormat="false" ht="11.25" hidden="false" customHeight="true" outlineLevel="0" collapsed="false">
      <c r="A22" s="383" t="n">
        <v>21</v>
      </c>
      <c r="B22" s="0" t="s">
        <v>177</v>
      </c>
      <c r="C22" s="388"/>
      <c r="E22" s="386"/>
      <c r="F22" s="387"/>
      <c r="H22" s="388"/>
    </row>
    <row r="23" customFormat="false" ht="11.25" hidden="false" customHeight="true" outlineLevel="0" collapsed="false">
      <c r="A23" s="383" t="n">
        <v>22</v>
      </c>
      <c r="B23" s="0" t="s">
        <v>121</v>
      </c>
      <c r="C23" s="388"/>
      <c r="E23" s="386"/>
      <c r="F23" s="387"/>
      <c r="H23" s="388"/>
    </row>
    <row r="24" customFormat="false" ht="11.25" hidden="false" customHeight="true" outlineLevel="0" collapsed="false">
      <c r="A24" s="383" t="n">
        <v>23</v>
      </c>
      <c r="B24" s="0" t="s">
        <v>178</v>
      </c>
      <c r="C24" s="388"/>
      <c r="E24" s="386"/>
      <c r="F24" s="387"/>
      <c r="H24" s="388"/>
    </row>
    <row r="25" customFormat="false" ht="11.25" hidden="false" customHeight="true" outlineLevel="0" collapsed="false">
      <c r="A25" s="383" t="n">
        <v>24</v>
      </c>
      <c r="B25" s="0" t="s">
        <v>179</v>
      </c>
      <c r="C25" s="388"/>
      <c r="E25" s="386"/>
      <c r="F25" s="387"/>
      <c r="H25" s="388"/>
    </row>
    <row r="26" customFormat="false" ht="11.25" hidden="false" customHeight="true" outlineLevel="0" collapsed="false">
      <c r="A26" s="383" t="n">
        <v>25</v>
      </c>
      <c r="B26" s="0" t="s">
        <v>180</v>
      </c>
      <c r="C26" s="388"/>
      <c r="E26" s="386"/>
      <c r="F26" s="387"/>
      <c r="H26" s="388"/>
    </row>
    <row r="27" customFormat="false" ht="11.25" hidden="false" customHeight="true" outlineLevel="0" collapsed="false">
      <c r="A27" s="383" t="n">
        <v>26</v>
      </c>
      <c r="B27" s="0" t="s">
        <v>181</v>
      </c>
      <c r="C27" s="388"/>
      <c r="E27" s="386"/>
      <c r="F27" s="387"/>
      <c r="H27" s="388"/>
    </row>
    <row r="28" customFormat="false" ht="11.25" hidden="false" customHeight="true" outlineLevel="0" collapsed="false">
      <c r="A28" s="383" t="n">
        <v>27</v>
      </c>
      <c r="B28" s="0" t="s">
        <v>182</v>
      </c>
      <c r="C28" s="388"/>
      <c r="E28" s="386"/>
      <c r="F28" s="387"/>
      <c r="H28" s="388"/>
    </row>
    <row r="29" customFormat="false" ht="11.25" hidden="false" customHeight="true" outlineLevel="0" collapsed="false">
      <c r="A29" s="383" t="n">
        <v>28</v>
      </c>
      <c r="B29" s="0" t="s">
        <v>183</v>
      </c>
      <c r="C29" s="388"/>
      <c r="E29" s="386"/>
      <c r="F29" s="387"/>
      <c r="H29" s="388"/>
    </row>
    <row r="30" customFormat="false" ht="11.25" hidden="false" customHeight="true" outlineLevel="0" collapsed="false">
      <c r="A30" s="383" t="n">
        <v>29</v>
      </c>
      <c r="B30" s="364" t="s">
        <v>2485</v>
      </c>
      <c r="C30" s="388"/>
      <c r="E30" s="386"/>
      <c r="F30" s="387"/>
      <c r="H30" s="388"/>
    </row>
    <row r="31" customFormat="false" ht="11.25" hidden="false" customHeight="true" outlineLevel="0" collapsed="false">
      <c r="A31" s="383" t="n">
        <v>30</v>
      </c>
      <c r="B31" s="0" t="s">
        <v>185</v>
      </c>
      <c r="C31" s="388"/>
      <c r="E31" s="386"/>
      <c r="F31" s="387"/>
      <c r="H31" s="388"/>
    </row>
    <row r="32" customFormat="false" ht="11.25" hidden="false" customHeight="true" outlineLevel="0" collapsed="false">
      <c r="A32" s="383" t="n">
        <v>31</v>
      </c>
      <c r="B32" s="0" t="s">
        <v>186</v>
      </c>
      <c r="C32" s="388"/>
      <c r="E32" s="386"/>
      <c r="F32" s="387"/>
      <c r="H32" s="388"/>
    </row>
    <row r="33" customFormat="false" ht="11.25" hidden="false" customHeight="true" outlineLevel="0" collapsed="false">
      <c r="A33" s="383" t="n">
        <v>32</v>
      </c>
      <c r="B33" s="0" t="s">
        <v>187</v>
      </c>
      <c r="C33" s="388"/>
      <c r="E33" s="386"/>
      <c r="F33" s="387"/>
      <c r="H33" s="388"/>
    </row>
    <row r="34" customFormat="false" ht="11.25" hidden="false" customHeight="true" outlineLevel="0" collapsed="false">
      <c r="A34" s="383" t="n">
        <v>33</v>
      </c>
      <c r="B34" s="0" t="s">
        <v>188</v>
      </c>
      <c r="C34" s="388"/>
      <c r="E34" s="386"/>
      <c r="F34" s="387"/>
      <c r="H34" s="388"/>
    </row>
    <row r="35" customFormat="false" ht="11.25" hidden="false" customHeight="true" outlineLevel="0" collapsed="false">
      <c r="A35" s="383" t="n">
        <v>34</v>
      </c>
      <c r="B35" s="0" t="s">
        <v>189</v>
      </c>
      <c r="C35" s="388"/>
      <c r="E35" s="386"/>
      <c r="F35" s="387"/>
      <c r="H35" s="388"/>
    </row>
    <row r="36" customFormat="false" ht="11.25" hidden="false" customHeight="true" outlineLevel="0" collapsed="false">
      <c r="A36" s="383" t="n">
        <v>35</v>
      </c>
      <c r="B36" s="0" t="s">
        <v>190</v>
      </c>
      <c r="C36" s="388"/>
      <c r="E36" s="386"/>
      <c r="F36" s="387"/>
      <c r="H36" s="388"/>
    </row>
    <row r="37" customFormat="false" ht="11.25" hidden="false" customHeight="true" outlineLevel="0" collapsed="false">
      <c r="A37" s="383" t="n">
        <v>36</v>
      </c>
      <c r="B37" s="0" t="s">
        <v>191</v>
      </c>
      <c r="C37" s="388"/>
      <c r="E37" s="386"/>
      <c r="F37" s="387"/>
      <c r="H37" s="388"/>
    </row>
    <row r="38" customFormat="false" ht="11.25" hidden="false" customHeight="true" outlineLevel="0" collapsed="false">
      <c r="A38" s="383" t="n">
        <v>37</v>
      </c>
      <c r="B38" s="0" t="s">
        <v>192</v>
      </c>
      <c r="C38" s="388"/>
      <c r="E38" s="386"/>
      <c r="F38" s="387"/>
      <c r="H38" s="388"/>
    </row>
    <row r="39" customFormat="false" ht="11.25" hidden="false" customHeight="true" outlineLevel="0" collapsed="false">
      <c r="A39" s="383" t="n">
        <v>38</v>
      </c>
      <c r="B39" s="0" t="s">
        <v>193</v>
      </c>
      <c r="C39" s="388"/>
      <c r="E39" s="386"/>
      <c r="F39" s="387"/>
      <c r="H39" s="388"/>
    </row>
    <row r="40" customFormat="false" ht="11.25" hidden="false" customHeight="true" outlineLevel="0" collapsed="false">
      <c r="A40" s="383" t="n">
        <v>39</v>
      </c>
      <c r="B40" s="0" t="s">
        <v>194</v>
      </c>
      <c r="C40" s="388"/>
      <c r="E40" s="386"/>
      <c r="F40" s="387"/>
      <c r="H40" s="388"/>
    </row>
    <row r="41" customFormat="false" ht="11.25" hidden="false" customHeight="true" outlineLevel="0" collapsed="false">
      <c r="A41" s="383" t="n">
        <v>40</v>
      </c>
      <c r="B41" s="364" t="s">
        <v>2486</v>
      </c>
      <c r="C41" s="388"/>
      <c r="E41" s="386"/>
      <c r="F41" s="387"/>
      <c r="H41" s="388"/>
    </row>
    <row r="42" customFormat="false" ht="11.25" hidden="false" customHeight="true" outlineLevel="0" collapsed="false">
      <c r="A42" s="383" t="n">
        <v>41</v>
      </c>
      <c r="B42" s="0" t="s">
        <v>196</v>
      </c>
      <c r="C42" s="388"/>
      <c r="E42" s="386"/>
      <c r="F42" s="387"/>
      <c r="H42" s="388"/>
    </row>
    <row r="43" customFormat="false" ht="11.25" hidden="false" customHeight="true" outlineLevel="0" collapsed="false">
      <c r="A43" s="383" t="n">
        <v>42</v>
      </c>
      <c r="B43" s="0" t="s">
        <v>197</v>
      </c>
      <c r="C43" s="388"/>
      <c r="E43" s="386"/>
      <c r="F43" s="387"/>
      <c r="H43" s="388"/>
    </row>
    <row r="44" customFormat="false" ht="11.25" hidden="false" customHeight="true" outlineLevel="0" collapsed="false">
      <c r="A44" s="383" t="n">
        <v>43</v>
      </c>
      <c r="B44" s="0" t="s">
        <v>198</v>
      </c>
      <c r="C44" s="388"/>
      <c r="E44" s="386"/>
      <c r="F44" s="387"/>
      <c r="H44" s="388"/>
    </row>
    <row r="45" customFormat="false" ht="11.25" hidden="false" customHeight="true" outlineLevel="0" collapsed="false">
      <c r="A45" s="383" t="n">
        <v>44</v>
      </c>
      <c r="B45" s="0" t="s">
        <v>199</v>
      </c>
      <c r="C45" s="388"/>
      <c r="E45" s="386"/>
      <c r="F45" s="387"/>
      <c r="H45" s="388"/>
    </row>
    <row r="46" customFormat="false" ht="11.25" hidden="false" customHeight="true" outlineLevel="0" collapsed="false">
      <c r="A46" s="383" t="n">
        <v>45</v>
      </c>
      <c r="B46" s="0" t="s">
        <v>200</v>
      </c>
      <c r="C46" s="388"/>
      <c r="E46" s="386"/>
      <c r="F46" s="387"/>
      <c r="H46" s="388"/>
    </row>
    <row r="47" customFormat="false" ht="11.25" hidden="false" customHeight="true" outlineLevel="0" collapsed="false">
      <c r="A47" s="383" t="n">
        <v>46</v>
      </c>
      <c r="B47" s="0" t="s">
        <v>2487</v>
      </c>
      <c r="C47" s="388"/>
      <c r="E47" s="386"/>
      <c r="F47" s="387"/>
      <c r="H47" s="388"/>
    </row>
    <row r="48" customFormat="false" ht="11.25" hidden="false" customHeight="true" outlineLevel="0" collapsed="false">
      <c r="A48" s="383" t="n">
        <v>47</v>
      </c>
      <c r="B48" s="0" t="s">
        <v>2488</v>
      </c>
      <c r="C48" s="388"/>
      <c r="E48" s="386"/>
      <c r="F48" s="387"/>
      <c r="H48" s="388"/>
    </row>
    <row r="49" customFormat="false" ht="11.25" hidden="false" customHeight="true" outlineLevel="0" collapsed="false">
      <c r="A49" s="383" t="n">
        <v>48</v>
      </c>
      <c r="B49" s="0" t="s">
        <v>202</v>
      </c>
      <c r="C49" s="388"/>
      <c r="E49" s="386"/>
      <c r="F49" s="387"/>
      <c r="H49" s="388"/>
    </row>
    <row r="50" customFormat="false" ht="11.25" hidden="false" customHeight="true" outlineLevel="0" collapsed="false">
      <c r="A50" s="383" t="n">
        <v>49</v>
      </c>
      <c r="B50" s="0" t="s">
        <v>2489</v>
      </c>
      <c r="C50" s="388"/>
      <c r="E50" s="386"/>
      <c r="F50" s="387"/>
      <c r="H50" s="388"/>
    </row>
    <row r="51" customFormat="false" ht="11.25" hidden="false" customHeight="true" outlineLevel="0" collapsed="false">
      <c r="A51" s="383" t="n">
        <v>50</v>
      </c>
      <c r="B51" s="0" t="s">
        <v>204</v>
      </c>
      <c r="C51" s="388"/>
      <c r="E51" s="386"/>
      <c r="F51" s="387"/>
      <c r="H51" s="388"/>
    </row>
    <row r="52" customFormat="false" ht="11.25" hidden="false" customHeight="true" outlineLevel="0" collapsed="false">
      <c r="A52" s="383" t="n">
        <v>51</v>
      </c>
      <c r="B52" s="0" t="s">
        <v>205</v>
      </c>
      <c r="C52" s="388"/>
      <c r="E52" s="386"/>
      <c r="F52" s="387"/>
      <c r="H52" s="388"/>
    </row>
    <row r="53" customFormat="false" ht="11.25" hidden="false" customHeight="true" outlineLevel="0" collapsed="false">
      <c r="A53" s="383" t="n">
        <v>52</v>
      </c>
      <c r="B53" s="0" t="s">
        <v>206</v>
      </c>
      <c r="C53" s="388"/>
      <c r="E53" s="386"/>
      <c r="F53" s="387"/>
      <c r="H53" s="388"/>
    </row>
    <row r="54" customFormat="false" ht="11.25" hidden="false" customHeight="true" outlineLevel="0" collapsed="false">
      <c r="A54" s="383" t="n">
        <v>53</v>
      </c>
      <c r="B54" s="0" t="s">
        <v>207</v>
      </c>
      <c r="C54" s="388"/>
      <c r="E54" s="386"/>
      <c r="F54" s="387"/>
      <c r="H54" s="388"/>
    </row>
    <row r="55" customFormat="false" ht="11.25" hidden="false" customHeight="true" outlineLevel="0" collapsed="false">
      <c r="A55" s="383" t="n">
        <v>54</v>
      </c>
      <c r="B55" s="0" t="s">
        <v>208</v>
      </c>
      <c r="C55" s="388"/>
      <c r="E55" s="386"/>
      <c r="F55" s="387"/>
      <c r="H55" s="388"/>
    </row>
    <row r="56" customFormat="false" ht="11.25" hidden="false" customHeight="true" outlineLevel="0" collapsed="false">
      <c r="A56" s="383" t="n">
        <v>55</v>
      </c>
      <c r="B56" s="0" t="s">
        <v>209</v>
      </c>
      <c r="C56" s="388"/>
      <c r="E56" s="386"/>
      <c r="F56" s="387"/>
      <c r="H56" s="388"/>
    </row>
    <row r="57" customFormat="false" ht="11.25" hidden="false" customHeight="true" outlineLevel="0" collapsed="false">
      <c r="A57" s="383" t="n">
        <v>56</v>
      </c>
      <c r="B57" s="0" t="s">
        <v>210</v>
      </c>
      <c r="C57" s="388"/>
      <c r="E57" s="386"/>
      <c r="F57" s="387"/>
      <c r="H57" s="388"/>
    </row>
    <row r="58" customFormat="false" ht="11.25" hidden="false" customHeight="true" outlineLevel="0" collapsed="false">
      <c r="A58" s="383" t="n">
        <v>57</v>
      </c>
      <c r="B58" s="0" t="s">
        <v>211</v>
      </c>
      <c r="C58" s="388"/>
      <c r="E58" s="386"/>
      <c r="F58" s="387"/>
      <c r="H58" s="388"/>
    </row>
    <row r="59" customFormat="false" ht="11.25" hidden="false" customHeight="true" outlineLevel="0" collapsed="false">
      <c r="A59" s="383" t="n">
        <v>58</v>
      </c>
      <c r="B59" s="0" t="s">
        <v>212</v>
      </c>
      <c r="C59" s="388"/>
      <c r="E59" s="386"/>
      <c r="F59" s="387"/>
      <c r="H59" s="388"/>
    </row>
    <row r="60" customFormat="false" ht="11.25" hidden="false" customHeight="true" outlineLevel="0" collapsed="false">
      <c r="A60" s="383" t="n">
        <v>59</v>
      </c>
      <c r="B60" s="0" t="s">
        <v>213</v>
      </c>
      <c r="C60" s="388"/>
      <c r="E60" s="386"/>
      <c r="F60" s="387"/>
      <c r="H60" s="388"/>
    </row>
    <row r="61" customFormat="false" ht="11.25" hidden="false" customHeight="true" outlineLevel="0" collapsed="false">
      <c r="A61" s="383" t="n">
        <v>60</v>
      </c>
      <c r="B61" s="0" t="s">
        <v>214</v>
      </c>
      <c r="C61" s="388"/>
      <c r="E61" s="386"/>
      <c r="F61" s="387"/>
      <c r="H61" s="388"/>
    </row>
    <row r="62" customFormat="false" ht="11.25" hidden="false" customHeight="true" outlineLevel="0" collapsed="false">
      <c r="A62" s="383" t="n">
        <v>62</v>
      </c>
      <c r="B62" s="0" t="s">
        <v>215</v>
      </c>
      <c r="C62" s="388"/>
      <c r="E62" s="386"/>
      <c r="F62" s="387"/>
      <c r="H62" s="388"/>
    </row>
    <row r="63" customFormat="false" ht="11.25" hidden="false" customHeight="true" outlineLevel="0" collapsed="false">
      <c r="A63" s="383" t="n">
        <v>63</v>
      </c>
      <c r="B63" s="0" t="s">
        <v>216</v>
      </c>
      <c r="C63" s="388"/>
      <c r="E63" s="386"/>
      <c r="F63" s="387"/>
      <c r="H63" s="388"/>
    </row>
    <row r="64" customFormat="false" ht="11.25" hidden="false" customHeight="true" outlineLevel="0" collapsed="false">
      <c r="A64" s="383" t="n">
        <v>65</v>
      </c>
      <c r="B64" s="0" t="s">
        <v>217</v>
      </c>
      <c r="C64" s="388"/>
      <c r="E64" s="386"/>
      <c r="F64" s="387"/>
      <c r="H64" s="388"/>
    </row>
    <row r="65" customFormat="false" ht="11.25" hidden="false" customHeight="true" outlineLevel="0" collapsed="false">
      <c r="A65" s="383" t="n">
        <v>66</v>
      </c>
      <c r="B65" s="0" t="s">
        <v>218</v>
      </c>
      <c r="C65" s="388"/>
      <c r="E65" s="386"/>
      <c r="F65" s="387"/>
      <c r="H65" s="388"/>
    </row>
    <row r="66" customFormat="false" ht="11.25" hidden="false" customHeight="true" outlineLevel="0" collapsed="false">
      <c r="A66" s="383" t="n">
        <v>67</v>
      </c>
      <c r="B66" s="0" t="s">
        <v>219</v>
      </c>
      <c r="C66" s="388"/>
      <c r="E66" s="386"/>
      <c r="F66" s="387"/>
      <c r="H66" s="388"/>
    </row>
    <row r="67" customFormat="false" ht="11.25" hidden="false" customHeight="true" outlineLevel="0" collapsed="false">
      <c r="A67" s="383" t="n">
        <v>68</v>
      </c>
      <c r="B67" s="0" t="s">
        <v>220</v>
      </c>
      <c r="C67" s="388"/>
      <c r="E67" s="386"/>
      <c r="F67" s="387"/>
      <c r="H67" s="388"/>
    </row>
    <row r="68" customFormat="false" ht="11.25" hidden="false" customHeight="true" outlineLevel="0" collapsed="false">
      <c r="A68" s="383" t="n">
        <v>69</v>
      </c>
      <c r="B68" s="0" t="s">
        <v>221</v>
      </c>
      <c r="C68" s="388"/>
      <c r="E68" s="386"/>
      <c r="F68" s="387"/>
      <c r="H68" s="388"/>
    </row>
    <row r="69" customFormat="false" ht="11.25" hidden="false" customHeight="true" outlineLevel="0" collapsed="false">
      <c r="A69" s="383" t="n">
        <v>70</v>
      </c>
      <c r="B69" s="0" t="s">
        <v>222</v>
      </c>
      <c r="C69" s="388"/>
      <c r="E69" s="386"/>
      <c r="F69" s="387"/>
      <c r="H69" s="388"/>
    </row>
    <row r="70" customFormat="false" ht="11.25" hidden="false" customHeight="true" outlineLevel="0" collapsed="false">
      <c r="A70" s="383" t="n">
        <v>71</v>
      </c>
      <c r="B70" s="0" t="s">
        <v>223</v>
      </c>
      <c r="C70" s="388"/>
      <c r="E70" s="386"/>
      <c r="F70" s="387"/>
      <c r="H70" s="388"/>
    </row>
    <row r="71" customFormat="false" ht="11.25" hidden="false" customHeight="true" outlineLevel="0" collapsed="false">
      <c r="A71" s="383" t="n">
        <v>72</v>
      </c>
      <c r="B71" s="0" t="s">
        <v>224</v>
      </c>
      <c r="C71" s="388"/>
      <c r="E71" s="386"/>
      <c r="F71" s="387"/>
      <c r="H71" s="388"/>
    </row>
    <row r="72" customFormat="false" ht="11.25" hidden="false" customHeight="true" outlineLevel="0" collapsed="false">
      <c r="A72" s="383" t="n">
        <v>73</v>
      </c>
      <c r="B72" s="0" t="s">
        <v>225</v>
      </c>
      <c r="C72" s="388"/>
      <c r="E72" s="386"/>
      <c r="F72" s="387"/>
      <c r="H72" s="388"/>
    </row>
    <row r="73" customFormat="false" ht="11.25" hidden="false" customHeight="true" outlineLevel="0" collapsed="false">
      <c r="A73" s="383" t="n">
        <v>74</v>
      </c>
      <c r="B73" s="0" t="s">
        <v>226</v>
      </c>
      <c r="C73" s="388"/>
      <c r="E73" s="386"/>
      <c r="F73" s="387"/>
      <c r="H73" s="388"/>
    </row>
    <row r="74" customFormat="false" ht="11.25" hidden="false" customHeight="true" outlineLevel="0" collapsed="false">
      <c r="A74" s="383" t="n">
        <v>75</v>
      </c>
      <c r="B74" s="0" t="s">
        <v>227</v>
      </c>
      <c r="C74" s="388"/>
      <c r="E74" s="386"/>
      <c r="F74" s="387"/>
      <c r="H74" s="388"/>
    </row>
    <row r="75" customFormat="false" ht="11.25" hidden="false" customHeight="true" outlineLevel="0" collapsed="false">
      <c r="A75" s="383" t="n">
        <v>77</v>
      </c>
      <c r="B75" s="0" t="s">
        <v>228</v>
      </c>
      <c r="C75" s="388"/>
      <c r="E75" s="386"/>
      <c r="F75" s="387"/>
      <c r="H75" s="388"/>
    </row>
    <row r="76" customFormat="false" ht="11.25" hidden="false" customHeight="true" outlineLevel="0" collapsed="false">
      <c r="A76" s="383" t="n">
        <v>78</v>
      </c>
      <c r="B76" s="0" t="s">
        <v>229</v>
      </c>
      <c r="C76" s="388"/>
      <c r="E76" s="386"/>
      <c r="F76" s="387"/>
      <c r="H76" s="388"/>
    </row>
    <row r="77" customFormat="false" ht="11.25" hidden="false" customHeight="true" outlineLevel="0" collapsed="false">
      <c r="A77" s="383" t="n">
        <v>79</v>
      </c>
      <c r="B77" s="0" t="s">
        <v>230</v>
      </c>
      <c r="C77" s="388"/>
      <c r="E77" s="386"/>
      <c r="F77" s="387"/>
      <c r="H77" s="388"/>
    </row>
    <row r="78" customFormat="false" ht="11.25" hidden="false" customHeight="true" outlineLevel="0" collapsed="false">
      <c r="A78" s="383" t="n">
        <v>80</v>
      </c>
      <c r="B78" s="0" t="s">
        <v>231</v>
      </c>
      <c r="C78" s="388"/>
      <c r="E78" s="386"/>
      <c r="F78" s="387"/>
      <c r="H78" s="388"/>
    </row>
    <row r="79" customFormat="false" ht="11.25" hidden="false" customHeight="true" outlineLevel="0" collapsed="false">
      <c r="A79" s="383" t="n">
        <v>81</v>
      </c>
      <c r="B79" s="0" t="s">
        <v>232</v>
      </c>
      <c r="C79" s="388"/>
      <c r="E79" s="386"/>
      <c r="F79" s="387"/>
      <c r="H79" s="388"/>
    </row>
    <row r="80" customFormat="false" ht="11.25" hidden="false" customHeight="true" outlineLevel="0" collapsed="false">
      <c r="A80" s="383" t="n">
        <v>82</v>
      </c>
      <c r="B80" s="0" t="s">
        <v>233</v>
      </c>
      <c r="C80" s="388"/>
      <c r="E80" s="386"/>
      <c r="F80" s="387"/>
      <c r="H80" s="388"/>
    </row>
    <row r="81" customFormat="false" ht="11.25" hidden="false" customHeight="true" outlineLevel="0" collapsed="false">
      <c r="A81" s="383" t="n">
        <v>83</v>
      </c>
      <c r="B81" s="0" t="s">
        <v>2490</v>
      </c>
      <c r="C81" s="388"/>
      <c r="E81" s="386"/>
      <c r="F81" s="387"/>
      <c r="H81" s="388"/>
    </row>
    <row r="82" customFormat="false" ht="11.25" hidden="false" customHeight="true" outlineLevel="0" collapsed="false">
      <c r="A82" s="383" t="n">
        <v>84</v>
      </c>
      <c r="B82" s="0" t="s">
        <v>234</v>
      </c>
      <c r="C82" s="388"/>
      <c r="E82" s="386"/>
      <c r="F82" s="387"/>
      <c r="H82" s="388"/>
    </row>
    <row r="83" customFormat="false" ht="11.25" hidden="false" customHeight="true" outlineLevel="0" collapsed="false">
      <c r="A83" s="383" t="n">
        <v>85</v>
      </c>
      <c r="B83" s="0" t="s">
        <v>235</v>
      </c>
      <c r="C83" s="388"/>
      <c r="E83" s="386"/>
      <c r="F83" s="387"/>
      <c r="H83" s="388"/>
    </row>
    <row r="84" customFormat="false" ht="11.25" hidden="false" customHeight="true" outlineLevel="0" collapsed="false">
      <c r="A84" s="383" t="n">
        <v>86</v>
      </c>
      <c r="B84" s="0" t="s">
        <v>236</v>
      </c>
      <c r="C84" s="388"/>
      <c r="E84" s="386"/>
      <c r="F84" s="387"/>
      <c r="H84" s="388"/>
    </row>
    <row r="85" customFormat="false" ht="11.25" hidden="false" customHeight="true" outlineLevel="0" collapsed="false">
      <c r="A85" s="383" t="n">
        <v>87</v>
      </c>
      <c r="B85" s="0" t="s">
        <v>237</v>
      </c>
      <c r="C85" s="388"/>
      <c r="E85" s="386"/>
      <c r="F85" s="387"/>
      <c r="H85" s="388"/>
    </row>
    <row r="86" customFormat="false" ht="11.25" hidden="false" customHeight="true" outlineLevel="0" collapsed="false">
      <c r="A86" s="383" t="n">
        <v>88</v>
      </c>
      <c r="B86" s="0" t="s">
        <v>238</v>
      </c>
      <c r="C86" s="388"/>
      <c r="E86" s="386"/>
      <c r="F86" s="387"/>
      <c r="H86" s="388"/>
    </row>
    <row r="87" customFormat="false" ht="11.25" hidden="false" customHeight="true" outlineLevel="0" collapsed="false">
      <c r="A87" s="383" t="n">
        <v>89</v>
      </c>
      <c r="B87" s="0" t="s">
        <v>239</v>
      </c>
      <c r="C87" s="388"/>
      <c r="E87" s="386"/>
      <c r="F87" s="387"/>
      <c r="H87" s="388"/>
    </row>
    <row r="88" customFormat="false" ht="11.25" hidden="false" customHeight="true" outlineLevel="0" collapsed="false">
      <c r="A88" s="383" t="n">
        <v>90</v>
      </c>
      <c r="B88" s="0" t="s">
        <v>240</v>
      </c>
      <c r="C88" s="388"/>
      <c r="E88" s="386"/>
      <c r="F88" s="387"/>
      <c r="H88" s="388"/>
    </row>
    <row r="89" customFormat="false" ht="11.25" hidden="false" customHeight="true" outlineLevel="0" collapsed="false">
      <c r="A89" s="383" t="n">
        <v>91</v>
      </c>
      <c r="B89" s="0" t="s">
        <v>241</v>
      </c>
      <c r="C89" s="388"/>
      <c r="E89" s="386"/>
      <c r="F89" s="387"/>
      <c r="H89" s="388"/>
    </row>
    <row r="90" customFormat="false" ht="11.25" hidden="false" customHeight="true" outlineLevel="0" collapsed="false">
      <c r="A90" s="383" t="n">
        <v>92</v>
      </c>
      <c r="B90" s="0" t="s">
        <v>242</v>
      </c>
      <c r="C90" s="388"/>
      <c r="E90" s="386"/>
      <c r="F90" s="387"/>
      <c r="H90" s="388"/>
    </row>
    <row r="91" customFormat="false" ht="11.25" hidden="false" customHeight="true" outlineLevel="0" collapsed="false">
      <c r="A91" s="383" t="n">
        <v>93</v>
      </c>
      <c r="B91" s="0" t="s">
        <v>243</v>
      </c>
      <c r="C91" s="388"/>
      <c r="E91" s="386"/>
      <c r="F91" s="387"/>
      <c r="H91" s="388"/>
    </row>
    <row r="92" customFormat="false" ht="11.25" hidden="false" customHeight="true" outlineLevel="0" collapsed="false">
      <c r="A92" s="383" t="n">
        <v>94</v>
      </c>
      <c r="B92" s="0" t="s">
        <v>244</v>
      </c>
      <c r="C92" s="388"/>
      <c r="E92" s="386"/>
      <c r="F92" s="387"/>
      <c r="H92" s="388"/>
    </row>
    <row r="93" customFormat="false" ht="11.25" hidden="false" customHeight="true" outlineLevel="0" collapsed="false">
      <c r="A93" s="383" t="n">
        <v>95</v>
      </c>
      <c r="B93" s="0" t="s">
        <v>245</v>
      </c>
      <c r="C93" s="388"/>
      <c r="E93" s="386"/>
      <c r="F93" s="387"/>
      <c r="H93" s="388"/>
    </row>
    <row r="94" customFormat="false" ht="11.25" hidden="false" customHeight="true" outlineLevel="0" collapsed="false">
      <c r="A94" s="383" t="n">
        <v>96</v>
      </c>
      <c r="B94" s="0" t="s">
        <v>246</v>
      </c>
      <c r="C94" s="388"/>
      <c r="E94" s="386"/>
      <c r="F94" s="387"/>
      <c r="H94" s="388"/>
    </row>
    <row r="95" customFormat="false" ht="11.25" hidden="false" customHeight="true" outlineLevel="0" collapsed="false">
      <c r="A95" s="383" t="n">
        <v>97</v>
      </c>
      <c r="B95" s="0" t="s">
        <v>247</v>
      </c>
      <c r="C95" s="388"/>
      <c r="E95" s="386"/>
      <c r="F95" s="387"/>
      <c r="H95" s="388"/>
    </row>
    <row r="96" customFormat="false" ht="11.25" hidden="false" customHeight="true" outlineLevel="0" collapsed="false">
      <c r="A96" s="383" t="n">
        <v>98</v>
      </c>
      <c r="B96" s="0" t="s">
        <v>248</v>
      </c>
      <c r="C96" s="388"/>
      <c r="E96" s="386"/>
      <c r="F96" s="387"/>
      <c r="H96" s="388"/>
    </row>
    <row r="97" customFormat="false" ht="11.25" hidden="false" customHeight="true" outlineLevel="0" collapsed="false">
      <c r="A97" s="383" t="n">
        <v>101</v>
      </c>
      <c r="B97" s="0" t="s">
        <v>249</v>
      </c>
      <c r="C97" s="388"/>
      <c r="E97" s="386"/>
      <c r="F97" s="387"/>
      <c r="H97" s="388"/>
    </row>
    <row r="98" customFormat="false" ht="11.25" hidden="false" customHeight="true" outlineLevel="0" collapsed="false">
      <c r="A98" s="383" t="n">
        <v>102</v>
      </c>
      <c r="B98" s="0" t="s">
        <v>250</v>
      </c>
      <c r="C98" s="388"/>
      <c r="E98" s="386"/>
      <c r="F98" s="387"/>
      <c r="H98" s="388"/>
    </row>
    <row r="99" customFormat="false" ht="11.25" hidden="false" customHeight="true" outlineLevel="0" collapsed="false">
      <c r="A99" s="383" t="n">
        <v>103</v>
      </c>
      <c r="B99" s="0" t="s">
        <v>251</v>
      </c>
      <c r="C99" s="388"/>
      <c r="E99" s="386"/>
      <c r="F99" s="387"/>
      <c r="H99" s="388"/>
    </row>
    <row r="100" customFormat="false" ht="11.25" hidden="false" customHeight="true" outlineLevel="0" collapsed="false">
      <c r="A100" s="383" t="n">
        <v>104</v>
      </c>
      <c r="B100" s="0" t="s">
        <v>252</v>
      </c>
      <c r="C100" s="388"/>
      <c r="E100" s="386"/>
      <c r="F100" s="387"/>
      <c r="H100" s="388"/>
    </row>
    <row r="101" customFormat="false" ht="11.25" hidden="false" customHeight="true" outlineLevel="0" collapsed="false">
      <c r="A101" s="383" t="n">
        <v>106</v>
      </c>
      <c r="B101" s="0" t="s">
        <v>253</v>
      </c>
      <c r="C101" s="388"/>
      <c r="E101" s="386"/>
      <c r="F101" s="387"/>
      <c r="H101" s="388"/>
    </row>
    <row r="102" customFormat="false" ht="11.25" hidden="false" customHeight="true" outlineLevel="0" collapsed="false">
      <c r="A102" s="383" t="n">
        <v>107</v>
      </c>
      <c r="B102" s="0" t="s">
        <v>254</v>
      </c>
      <c r="C102" s="388"/>
      <c r="E102" s="386"/>
      <c r="F102" s="387"/>
      <c r="H102" s="388"/>
    </row>
    <row r="103" customFormat="false" ht="11.25" hidden="false" customHeight="true" outlineLevel="0" collapsed="false">
      <c r="A103" s="383" t="n">
        <v>108</v>
      </c>
      <c r="B103" s="0" t="s">
        <v>255</v>
      </c>
      <c r="C103" s="388"/>
      <c r="E103" s="386"/>
      <c r="F103" s="387"/>
      <c r="H103" s="388"/>
    </row>
    <row r="104" customFormat="false" ht="11.25" hidden="false" customHeight="true" outlineLevel="0" collapsed="false">
      <c r="A104" s="383" t="n">
        <v>109</v>
      </c>
      <c r="B104" s="0" t="s">
        <v>256</v>
      </c>
      <c r="C104" s="388"/>
      <c r="E104" s="386"/>
      <c r="F104" s="387"/>
      <c r="H104" s="388"/>
    </row>
    <row r="105" customFormat="false" ht="11.25" hidden="false" customHeight="true" outlineLevel="0" collapsed="false">
      <c r="A105" s="383" t="n">
        <v>110</v>
      </c>
      <c r="B105" s="0" t="s">
        <v>257</v>
      </c>
      <c r="C105" s="388"/>
      <c r="E105" s="386"/>
      <c r="F105" s="387"/>
      <c r="H105" s="388"/>
    </row>
    <row r="106" customFormat="false" ht="11.25" hidden="false" customHeight="true" outlineLevel="0" collapsed="false">
      <c r="A106" s="383" t="n">
        <v>111</v>
      </c>
      <c r="B106" s="0" t="s">
        <v>258</v>
      </c>
      <c r="C106" s="388"/>
      <c r="E106" s="386"/>
      <c r="F106" s="387"/>
      <c r="H106" s="388"/>
    </row>
    <row r="107" customFormat="false" ht="11.25" hidden="false" customHeight="true" outlineLevel="0" collapsed="false">
      <c r="A107" s="383" t="n">
        <v>112</v>
      </c>
      <c r="B107" s="0" t="s">
        <v>259</v>
      </c>
      <c r="C107" s="388"/>
      <c r="E107" s="386"/>
      <c r="F107" s="387"/>
      <c r="H107" s="388"/>
    </row>
    <row r="108" customFormat="false" ht="11.25" hidden="false" customHeight="true" outlineLevel="0" collapsed="false">
      <c r="A108" s="383" t="n">
        <v>113</v>
      </c>
      <c r="B108" s="0" t="s">
        <v>260</v>
      </c>
      <c r="C108" s="388"/>
      <c r="E108" s="386"/>
      <c r="F108" s="387"/>
      <c r="H108" s="388"/>
    </row>
    <row r="109" customFormat="false" ht="11.25" hidden="false" customHeight="true" outlineLevel="0" collapsed="false">
      <c r="A109" s="383" t="n">
        <v>114</v>
      </c>
      <c r="B109" s="0" t="s">
        <v>261</v>
      </c>
      <c r="C109" s="388"/>
      <c r="E109" s="386"/>
      <c r="F109" s="387"/>
      <c r="H109" s="388"/>
    </row>
    <row r="110" customFormat="false" ht="11.25" hidden="false" customHeight="true" outlineLevel="0" collapsed="false">
      <c r="A110" s="383" t="n">
        <v>115</v>
      </c>
      <c r="B110" s="0" t="s">
        <v>262</v>
      </c>
      <c r="C110" s="388"/>
      <c r="E110" s="386"/>
      <c r="F110" s="387"/>
      <c r="H110" s="388"/>
    </row>
    <row r="111" customFormat="false" ht="11.25" hidden="false" customHeight="true" outlineLevel="0" collapsed="false">
      <c r="A111" s="383" t="n">
        <v>116</v>
      </c>
      <c r="B111" s="0" t="s">
        <v>263</v>
      </c>
      <c r="C111" s="388"/>
      <c r="E111" s="386"/>
      <c r="F111" s="387"/>
      <c r="H111" s="388"/>
    </row>
    <row r="112" customFormat="false" ht="11.25" hidden="false" customHeight="true" outlineLevel="0" collapsed="false">
      <c r="A112" s="383" t="n">
        <v>117</v>
      </c>
      <c r="B112" s="0" t="s">
        <v>264</v>
      </c>
      <c r="C112" s="388"/>
      <c r="E112" s="386"/>
      <c r="F112" s="387"/>
      <c r="H112" s="388"/>
    </row>
    <row r="113" customFormat="false" ht="11.25" hidden="false" customHeight="true" outlineLevel="0" collapsed="false">
      <c r="A113" s="383" t="n">
        <v>118</v>
      </c>
      <c r="B113" s="0" t="s">
        <v>126</v>
      </c>
      <c r="C113" s="388"/>
      <c r="E113" s="386"/>
      <c r="F113" s="387"/>
      <c r="H113" s="388"/>
    </row>
    <row r="114" customFormat="false" ht="11.25" hidden="false" customHeight="true" outlineLevel="0" collapsed="false">
      <c r="A114" s="383" t="n">
        <v>119</v>
      </c>
      <c r="B114" s="0" t="s">
        <v>265</v>
      </c>
      <c r="C114" s="388"/>
      <c r="E114" s="386"/>
      <c r="F114" s="387"/>
      <c r="H114" s="388"/>
    </row>
    <row r="115" customFormat="false" ht="11.25" hidden="false" customHeight="true" outlineLevel="0" collapsed="false">
      <c r="A115" s="383" t="n">
        <v>120</v>
      </c>
      <c r="B115" s="0" t="s">
        <v>266</v>
      </c>
      <c r="C115" s="388"/>
      <c r="E115" s="386"/>
      <c r="F115" s="387"/>
      <c r="H115" s="388"/>
    </row>
    <row r="116" customFormat="false" ht="11.25" hidden="false" customHeight="true" outlineLevel="0" collapsed="false">
      <c r="A116" s="383" t="n">
        <v>121</v>
      </c>
      <c r="B116" s="0" t="s">
        <v>267</v>
      </c>
      <c r="C116" s="388"/>
      <c r="E116" s="386"/>
      <c r="F116" s="387"/>
      <c r="H116" s="388"/>
    </row>
    <row r="117" customFormat="false" ht="11.25" hidden="false" customHeight="true" outlineLevel="0" collapsed="false">
      <c r="A117" s="383" t="n">
        <v>122</v>
      </c>
      <c r="B117" s="0" t="s">
        <v>268</v>
      </c>
      <c r="C117" s="388"/>
      <c r="E117" s="386"/>
      <c r="F117" s="387"/>
      <c r="H117" s="388"/>
    </row>
    <row r="118" customFormat="false" ht="11.25" hidden="false" customHeight="true" outlineLevel="0" collapsed="false">
      <c r="A118" s="383" t="n">
        <v>123</v>
      </c>
      <c r="B118" s="0" t="s">
        <v>269</v>
      </c>
      <c r="C118" s="388"/>
      <c r="E118" s="386"/>
      <c r="F118" s="387"/>
      <c r="H118" s="388"/>
    </row>
    <row r="119" customFormat="false" ht="11.25" hidden="false" customHeight="true" outlineLevel="0" collapsed="false">
      <c r="A119" s="383" t="n">
        <v>124</v>
      </c>
      <c r="B119" s="0" t="s">
        <v>270</v>
      </c>
      <c r="C119" s="388"/>
      <c r="E119" s="386"/>
      <c r="F119" s="387"/>
      <c r="H119" s="388"/>
    </row>
    <row r="120" customFormat="false" ht="11.25" hidden="false" customHeight="true" outlineLevel="0" collapsed="false">
      <c r="A120" s="383" t="n">
        <v>126</v>
      </c>
      <c r="B120" s="0" t="s">
        <v>271</v>
      </c>
      <c r="C120" s="388"/>
      <c r="E120" s="386"/>
      <c r="F120" s="387"/>
      <c r="H120" s="388"/>
    </row>
    <row r="121" customFormat="false" ht="11.25" hidden="false" customHeight="true" outlineLevel="0" collapsed="false">
      <c r="A121" s="383" t="n">
        <v>127</v>
      </c>
      <c r="B121" s="0" t="s">
        <v>272</v>
      </c>
      <c r="C121" s="388"/>
      <c r="E121" s="386"/>
      <c r="F121" s="387"/>
      <c r="H121" s="388"/>
    </row>
    <row r="122" customFormat="false" ht="11.25" hidden="false" customHeight="true" outlineLevel="0" collapsed="false">
      <c r="A122" s="383" t="n">
        <v>128</v>
      </c>
      <c r="B122" s="0" t="s">
        <v>273</v>
      </c>
      <c r="C122" s="388"/>
      <c r="E122" s="386"/>
      <c r="F122" s="387"/>
      <c r="H122" s="388"/>
    </row>
    <row r="123" customFormat="false" ht="11.25" hidden="false" customHeight="true" outlineLevel="0" collapsed="false">
      <c r="A123" s="383" t="n">
        <v>130</v>
      </c>
      <c r="B123" s="0" t="s">
        <v>274</v>
      </c>
      <c r="C123" s="388"/>
      <c r="E123" s="386"/>
      <c r="F123" s="387"/>
      <c r="H123" s="388"/>
    </row>
    <row r="124" customFormat="false" ht="11.25" hidden="false" customHeight="true" outlineLevel="0" collapsed="false">
      <c r="A124" s="383" t="n">
        <v>131</v>
      </c>
      <c r="B124" s="364" t="s">
        <v>2491</v>
      </c>
      <c r="C124" s="388"/>
      <c r="E124" s="386"/>
      <c r="F124" s="387"/>
      <c r="H124" s="388"/>
    </row>
    <row r="125" customFormat="false" ht="11.25" hidden="false" customHeight="true" outlineLevel="0" collapsed="false">
      <c r="A125" s="383" t="n">
        <v>132</v>
      </c>
      <c r="B125" s="0" t="s">
        <v>276</v>
      </c>
      <c r="C125" s="388"/>
      <c r="E125" s="386"/>
      <c r="F125" s="387"/>
      <c r="H125" s="388"/>
    </row>
    <row r="126" customFormat="false" ht="11.25" hidden="false" customHeight="true" outlineLevel="0" collapsed="false">
      <c r="A126" s="383" t="n">
        <v>134</v>
      </c>
      <c r="B126" s="0" t="s">
        <v>2492</v>
      </c>
      <c r="C126" s="388"/>
      <c r="E126" s="386"/>
      <c r="F126" s="387"/>
      <c r="H126" s="388"/>
    </row>
    <row r="127" customFormat="false" ht="11.25" hidden="false" customHeight="true" outlineLevel="0" collapsed="false">
      <c r="A127" s="383" t="n">
        <v>135</v>
      </c>
      <c r="B127" s="0" t="s">
        <v>277</v>
      </c>
      <c r="C127" s="388"/>
      <c r="E127" s="386"/>
      <c r="F127" s="387"/>
      <c r="H127" s="388"/>
    </row>
    <row r="128" customFormat="false" ht="11.25" hidden="false" customHeight="true" outlineLevel="0" collapsed="false">
      <c r="A128" s="383" t="n">
        <v>136</v>
      </c>
      <c r="B128" s="0" t="s">
        <v>278</v>
      </c>
      <c r="C128" s="388"/>
      <c r="E128" s="386"/>
      <c r="F128" s="387"/>
      <c r="H128" s="388"/>
    </row>
    <row r="129" customFormat="false" ht="11.25" hidden="false" customHeight="true" outlineLevel="0" collapsed="false">
      <c r="A129" s="383" t="n">
        <v>137</v>
      </c>
      <c r="B129" s="0" t="s">
        <v>279</v>
      </c>
      <c r="C129" s="388"/>
      <c r="E129" s="386"/>
      <c r="F129" s="387"/>
      <c r="H129" s="388"/>
    </row>
    <row r="130" customFormat="false" ht="11.25" hidden="false" customHeight="true" outlineLevel="0" collapsed="false">
      <c r="A130" s="383" t="n">
        <v>138</v>
      </c>
      <c r="B130" s="0" t="s">
        <v>2493</v>
      </c>
      <c r="C130" s="388"/>
      <c r="E130" s="386"/>
      <c r="F130" s="387"/>
      <c r="H130" s="388"/>
    </row>
    <row r="131" customFormat="false" ht="11.25" hidden="false" customHeight="true" outlineLevel="0" collapsed="false">
      <c r="A131" s="383" t="n">
        <v>139</v>
      </c>
      <c r="B131" s="0" t="s">
        <v>280</v>
      </c>
      <c r="C131" s="388"/>
      <c r="E131" s="386"/>
      <c r="F131" s="387"/>
      <c r="H131" s="388"/>
    </row>
    <row r="132" customFormat="false" ht="11.25" hidden="false" customHeight="true" outlineLevel="0" collapsed="false">
      <c r="A132" s="383" t="n">
        <v>140</v>
      </c>
      <c r="B132" s="0" t="s">
        <v>2494</v>
      </c>
      <c r="C132" s="388"/>
      <c r="E132" s="386"/>
      <c r="F132" s="387"/>
      <c r="H132" s="388"/>
    </row>
    <row r="133" customFormat="false" ht="11.25" hidden="false" customHeight="true" outlineLevel="0" collapsed="false">
      <c r="A133" s="383" t="n">
        <v>142</v>
      </c>
      <c r="B133" s="0" t="s">
        <v>281</v>
      </c>
      <c r="C133" s="388"/>
      <c r="E133" s="386"/>
      <c r="F133" s="387"/>
      <c r="H133" s="388"/>
    </row>
    <row r="134" customFormat="false" ht="11.25" hidden="false" customHeight="true" outlineLevel="0" collapsed="false">
      <c r="A134" s="383" t="n">
        <v>143</v>
      </c>
      <c r="B134" s="0" t="s">
        <v>282</v>
      </c>
      <c r="C134" s="388"/>
      <c r="E134" s="386"/>
      <c r="F134" s="387"/>
      <c r="H134" s="388"/>
    </row>
    <row r="135" customFormat="false" ht="11.25" hidden="false" customHeight="true" outlineLevel="0" collapsed="false">
      <c r="A135" s="383" t="n">
        <v>144</v>
      </c>
      <c r="B135" s="0" t="s">
        <v>283</v>
      </c>
      <c r="C135" s="388"/>
      <c r="E135" s="386"/>
      <c r="F135" s="387"/>
      <c r="H135" s="388"/>
    </row>
    <row r="136" customFormat="false" ht="11.25" hidden="false" customHeight="true" outlineLevel="0" collapsed="false">
      <c r="A136" s="383" t="n">
        <v>202</v>
      </c>
      <c r="B136" s="0" t="s">
        <v>284</v>
      </c>
      <c r="C136" s="388"/>
      <c r="E136" s="386"/>
      <c r="F136" s="387"/>
      <c r="H136" s="388"/>
    </row>
    <row r="137" customFormat="false" ht="11.25" hidden="false" customHeight="true" outlineLevel="0" collapsed="false">
      <c r="A137" s="383" t="n">
        <v>207</v>
      </c>
      <c r="B137" s="0" t="s">
        <v>285</v>
      </c>
      <c r="C137" s="388"/>
      <c r="E137" s="386"/>
      <c r="F137" s="387"/>
      <c r="H137" s="388"/>
    </row>
    <row r="138" customFormat="false" ht="11.25" hidden="false" customHeight="true" outlineLevel="0" collapsed="false">
      <c r="A138" s="383" t="n">
        <v>260</v>
      </c>
      <c r="B138" s="0" t="s">
        <v>2495</v>
      </c>
      <c r="C138" s="388"/>
      <c r="E138" s="386"/>
      <c r="F138" s="387"/>
      <c r="H138" s="388"/>
    </row>
    <row r="139" customFormat="false" ht="11.25" hidden="false" customHeight="true" outlineLevel="0" collapsed="false">
      <c r="A139" s="383" t="n">
        <v>261</v>
      </c>
      <c r="B139" s="0" t="s">
        <v>2496</v>
      </c>
      <c r="C139" s="388"/>
      <c r="E139" s="386"/>
      <c r="F139" s="387"/>
      <c r="H139" s="388"/>
    </row>
    <row r="140" customFormat="false" ht="11.25" hidden="false" customHeight="true" outlineLevel="0" collapsed="false">
      <c r="A140" s="383" t="n">
        <v>262</v>
      </c>
      <c r="B140" s="0" t="s">
        <v>2497</v>
      </c>
      <c r="C140" s="388"/>
      <c r="E140" s="386"/>
      <c r="F140" s="387"/>
      <c r="H140" s="388"/>
    </row>
    <row r="141" customFormat="false" ht="11.25" hidden="false" customHeight="true" outlineLevel="0" collapsed="false">
      <c r="A141" s="383" t="n">
        <v>263</v>
      </c>
      <c r="B141" s="0" t="s">
        <v>2498</v>
      </c>
      <c r="C141" s="388"/>
      <c r="E141" s="386"/>
      <c r="F141" s="387"/>
      <c r="H141" s="388"/>
    </row>
    <row r="142" customFormat="false" ht="11.25" hidden="false" customHeight="true" outlineLevel="0" collapsed="false">
      <c r="A142" s="383" t="n">
        <v>264</v>
      </c>
      <c r="B142" s="0" t="s">
        <v>2499</v>
      </c>
      <c r="C142" s="388"/>
      <c r="E142" s="386"/>
      <c r="F142" s="387"/>
      <c r="H142" s="388"/>
    </row>
    <row r="143" customFormat="false" ht="11.25" hidden="false" customHeight="true" outlineLevel="0" collapsed="false">
      <c r="A143" s="383" t="n">
        <v>265</v>
      </c>
      <c r="B143" s="0" t="s">
        <v>2500</v>
      </c>
      <c r="C143" s="388"/>
      <c r="E143" s="386"/>
      <c r="F143" s="387"/>
      <c r="H143" s="388"/>
    </row>
    <row r="144" customFormat="false" ht="11.25" hidden="false" customHeight="true" outlineLevel="0" collapsed="false">
      <c r="A144" s="383" t="n">
        <v>266</v>
      </c>
      <c r="B144" s="0" t="s">
        <v>2501</v>
      </c>
      <c r="C144" s="388"/>
      <c r="E144" s="386"/>
      <c r="F144" s="387"/>
      <c r="H144" s="388"/>
    </row>
    <row r="145" customFormat="false" ht="11.25" hidden="false" customHeight="true" outlineLevel="0" collapsed="false">
      <c r="A145" s="383" t="n">
        <v>267</v>
      </c>
      <c r="B145" s="0" t="s">
        <v>2502</v>
      </c>
      <c r="C145" s="388"/>
      <c r="E145" s="386"/>
      <c r="F145" s="387"/>
      <c r="H145" s="388"/>
    </row>
    <row r="146" customFormat="false" ht="11.25" hidden="false" customHeight="true" outlineLevel="0" collapsed="false">
      <c r="A146" s="383" t="n">
        <v>268</v>
      </c>
      <c r="B146" s="0" t="s">
        <v>2503</v>
      </c>
      <c r="C146" s="388"/>
      <c r="E146" s="386"/>
      <c r="F146" s="387"/>
      <c r="H146" s="388"/>
    </row>
    <row r="147" customFormat="false" ht="11.25" hidden="false" customHeight="true" outlineLevel="0" collapsed="false">
      <c r="A147" s="383" t="n">
        <v>269</v>
      </c>
      <c r="B147" s="0" t="s">
        <v>2504</v>
      </c>
      <c r="C147" s="388"/>
      <c r="E147" s="386"/>
      <c r="F147" s="387"/>
      <c r="H147" s="388"/>
    </row>
    <row r="148" customFormat="false" ht="11.25" hidden="false" customHeight="true" outlineLevel="0" collapsed="false">
      <c r="A148" s="383" t="n">
        <v>270</v>
      </c>
      <c r="B148" s="0" t="s">
        <v>2505</v>
      </c>
      <c r="C148" s="388"/>
      <c r="E148" s="386"/>
      <c r="F148" s="387"/>
      <c r="H148" s="388"/>
    </row>
    <row r="149" customFormat="false" ht="11.25" hidden="false" customHeight="true" outlineLevel="0" collapsed="false">
      <c r="A149" s="383" t="n">
        <v>271</v>
      </c>
      <c r="B149" s="0" t="s">
        <v>2506</v>
      </c>
      <c r="C149" s="388"/>
      <c r="E149" s="386"/>
      <c r="F149" s="387"/>
      <c r="H149" s="388"/>
    </row>
    <row r="150" customFormat="false" ht="11.25" hidden="false" customHeight="true" outlineLevel="0" collapsed="false">
      <c r="A150" s="383" t="n">
        <v>272</v>
      </c>
      <c r="B150" s="0" t="s">
        <v>2507</v>
      </c>
      <c r="C150" s="388"/>
      <c r="E150" s="386"/>
      <c r="F150" s="387"/>
      <c r="H150" s="388"/>
    </row>
    <row r="151" customFormat="false" ht="11.25" hidden="false" customHeight="true" outlineLevel="0" collapsed="false">
      <c r="A151" s="383" t="n">
        <v>273</v>
      </c>
      <c r="B151" s="0" t="s">
        <v>2508</v>
      </c>
      <c r="C151" s="388"/>
      <c r="E151" s="386"/>
      <c r="F151" s="387"/>
      <c r="H151" s="388"/>
    </row>
    <row r="152" customFormat="false" ht="11.25" hidden="false" customHeight="true" outlineLevel="0" collapsed="false">
      <c r="A152" s="383" t="n">
        <v>274</v>
      </c>
      <c r="B152" s="0" t="s">
        <v>2509</v>
      </c>
      <c r="C152" s="388"/>
      <c r="E152" s="386"/>
      <c r="F152" s="387"/>
      <c r="H152" s="388"/>
    </row>
    <row r="153" customFormat="false" ht="11.25" hidden="false" customHeight="true" outlineLevel="0" collapsed="false">
      <c r="A153" s="383" t="n">
        <v>275</v>
      </c>
      <c r="B153" s="0" t="s">
        <v>131</v>
      </c>
      <c r="C153" s="388"/>
      <c r="E153" s="386"/>
      <c r="F153" s="387"/>
      <c r="H153" s="388"/>
    </row>
    <row r="154" customFormat="false" ht="11.25" hidden="false" customHeight="true" outlineLevel="0" collapsed="false">
      <c r="A154" s="383" t="n">
        <v>276</v>
      </c>
      <c r="B154" s="0" t="s">
        <v>2510</v>
      </c>
      <c r="C154" s="388"/>
      <c r="E154" s="386"/>
      <c r="F154" s="387"/>
      <c r="H154" s="388"/>
    </row>
    <row r="155" customFormat="false" ht="11.25" hidden="false" customHeight="true" outlineLevel="0" collapsed="false">
      <c r="A155" s="383" t="n">
        <v>277</v>
      </c>
      <c r="B155" s="0" t="s">
        <v>2511</v>
      </c>
      <c r="C155" s="388"/>
      <c r="E155" s="386"/>
      <c r="F155" s="387"/>
      <c r="H155" s="388"/>
    </row>
    <row r="156" customFormat="false" ht="11.25" hidden="false" customHeight="true" outlineLevel="0" collapsed="false">
      <c r="A156" s="383" t="n">
        <v>278</v>
      </c>
      <c r="B156" s="0" t="s">
        <v>2512</v>
      </c>
      <c r="C156" s="388"/>
      <c r="E156" s="386"/>
      <c r="F156" s="387"/>
      <c r="H156" s="388"/>
    </row>
    <row r="157" customFormat="false" ht="11.25" hidden="false" customHeight="true" outlineLevel="0" collapsed="false">
      <c r="A157" s="383" t="n">
        <v>280</v>
      </c>
      <c r="B157" s="0" t="s">
        <v>2513</v>
      </c>
      <c r="C157" s="388"/>
      <c r="E157" s="386"/>
      <c r="F157" s="387"/>
      <c r="H157" s="388"/>
    </row>
    <row r="158" customFormat="false" ht="11.25" hidden="false" customHeight="true" outlineLevel="0" collapsed="false">
      <c r="A158" s="383" t="n">
        <v>281</v>
      </c>
      <c r="B158" s="0" t="s">
        <v>2514</v>
      </c>
      <c r="C158" s="388"/>
      <c r="E158" s="386"/>
      <c r="F158" s="387"/>
      <c r="H158" s="388"/>
    </row>
    <row r="159" customFormat="false" ht="11.25" hidden="false" customHeight="true" outlineLevel="0" collapsed="false">
      <c r="A159" s="383" t="n">
        <v>282</v>
      </c>
      <c r="B159" s="0" t="s">
        <v>2515</v>
      </c>
      <c r="C159" s="388"/>
      <c r="E159" s="386"/>
      <c r="F159" s="387"/>
      <c r="H159" s="388"/>
    </row>
    <row r="160" customFormat="false" ht="11.25" hidden="false" customHeight="true" outlineLevel="0" collapsed="false">
      <c r="A160" s="383" t="n">
        <v>283</v>
      </c>
      <c r="B160" s="0" t="s">
        <v>2516</v>
      </c>
      <c r="C160" s="388"/>
      <c r="E160" s="386"/>
      <c r="F160" s="387"/>
      <c r="H160" s="388"/>
    </row>
    <row r="161" customFormat="false" ht="11.25" hidden="false" customHeight="true" outlineLevel="0" collapsed="false">
      <c r="A161" s="383" t="n">
        <v>284</v>
      </c>
      <c r="B161" s="0" t="s">
        <v>2517</v>
      </c>
      <c r="C161" s="388"/>
      <c r="E161" s="386"/>
      <c r="F161" s="387"/>
      <c r="H161" s="388"/>
    </row>
    <row r="162" customFormat="false" ht="11.25" hidden="false" customHeight="true" outlineLevel="0" collapsed="false">
      <c r="A162" s="383" t="n">
        <v>285</v>
      </c>
      <c r="B162" s="0" t="s">
        <v>2518</v>
      </c>
      <c r="C162" s="388"/>
      <c r="E162" s="386"/>
      <c r="F162" s="387"/>
      <c r="H162" s="388"/>
    </row>
    <row r="163" customFormat="false" ht="11.25" hidden="false" customHeight="true" outlineLevel="0" collapsed="false">
      <c r="A163" s="383" t="n">
        <v>286</v>
      </c>
      <c r="B163" s="0" t="s">
        <v>2519</v>
      </c>
      <c r="C163" s="388"/>
      <c r="E163" s="386"/>
      <c r="F163" s="387"/>
      <c r="H163" s="388"/>
    </row>
    <row r="164" customFormat="false" ht="11.25" hidden="false" customHeight="true" outlineLevel="0" collapsed="false">
      <c r="A164" s="383" t="n">
        <v>287</v>
      </c>
      <c r="B164" s="0" t="s">
        <v>2520</v>
      </c>
      <c r="C164" s="388"/>
      <c r="E164" s="386"/>
      <c r="F164" s="387"/>
      <c r="H164" s="388"/>
    </row>
    <row r="165" customFormat="false" ht="11.25" hidden="false" customHeight="true" outlineLevel="0" collapsed="false">
      <c r="A165" s="383" t="n">
        <v>288</v>
      </c>
      <c r="B165" s="0" t="s">
        <v>2521</v>
      </c>
      <c r="C165" s="388"/>
      <c r="E165" s="386"/>
      <c r="F165" s="387"/>
      <c r="H165" s="388"/>
    </row>
    <row r="166" customFormat="false" ht="11.25" hidden="false" customHeight="true" outlineLevel="0" collapsed="false">
      <c r="A166" s="383" t="n">
        <v>290</v>
      </c>
      <c r="B166" s="0" t="s">
        <v>2522</v>
      </c>
      <c r="C166" s="388"/>
      <c r="E166" s="386"/>
      <c r="F166" s="387"/>
      <c r="H166" s="388"/>
    </row>
    <row r="167" customFormat="false" ht="11.25" hidden="false" customHeight="true" outlineLevel="0" collapsed="false">
      <c r="A167" s="383" t="n">
        <v>292</v>
      </c>
      <c r="B167" s="0" t="s">
        <v>2523</v>
      </c>
      <c r="C167" s="388"/>
      <c r="E167" s="386"/>
      <c r="F167" s="387"/>
      <c r="H167" s="388"/>
    </row>
    <row r="168" customFormat="false" ht="11.25" hidden="false" customHeight="true" outlineLevel="0" collapsed="false">
      <c r="A168" s="383" t="n">
        <v>299</v>
      </c>
      <c r="B168" s="0" t="s">
        <v>2524</v>
      </c>
      <c r="C168" s="388"/>
      <c r="E168" s="386"/>
      <c r="F168" s="387"/>
      <c r="H168" s="388"/>
    </row>
    <row r="169" customFormat="false" ht="11.25" hidden="false" customHeight="true" outlineLevel="0" collapsed="false">
      <c r="A169" s="383" t="n">
        <v>301</v>
      </c>
      <c r="B169" s="0" t="s">
        <v>2525</v>
      </c>
      <c r="C169" s="388"/>
      <c r="E169" s="386"/>
      <c r="F169" s="387"/>
      <c r="H169" s="388"/>
    </row>
    <row r="170" customFormat="false" ht="11.25" hidden="false" customHeight="true" outlineLevel="0" collapsed="false">
      <c r="A170" s="383" t="n">
        <v>302</v>
      </c>
      <c r="B170" s="0" t="s">
        <v>2526</v>
      </c>
      <c r="C170" s="388"/>
      <c r="E170" s="386"/>
      <c r="F170" s="387"/>
      <c r="H170" s="388"/>
    </row>
    <row r="171" customFormat="false" ht="11.25" hidden="false" customHeight="true" outlineLevel="0" collapsed="false">
      <c r="A171" s="383" t="n">
        <v>304</v>
      </c>
      <c r="B171" s="0" t="s">
        <v>2527</v>
      </c>
      <c r="C171" s="388"/>
      <c r="E171" s="386"/>
      <c r="F171" s="387"/>
      <c r="H171" s="388"/>
    </row>
    <row r="172" customFormat="false" ht="11.25" hidden="false" customHeight="true" outlineLevel="0" collapsed="false">
      <c r="A172" s="383" t="n">
        <v>306</v>
      </c>
      <c r="B172" s="0" t="s">
        <v>2528</v>
      </c>
      <c r="C172" s="388"/>
      <c r="E172" s="386"/>
      <c r="F172" s="387"/>
      <c r="H172" s="388"/>
    </row>
    <row r="173" customFormat="false" ht="11.25" hidden="false" customHeight="true" outlineLevel="0" collapsed="false">
      <c r="A173" s="383" t="n">
        <v>307</v>
      </c>
      <c r="B173" s="0" t="s">
        <v>2529</v>
      </c>
      <c r="C173" s="388"/>
      <c r="E173" s="386"/>
      <c r="F173" s="387"/>
      <c r="H173" s="388"/>
    </row>
    <row r="174" customFormat="false" ht="11.25" hidden="false" customHeight="true" outlineLevel="0" collapsed="false">
      <c r="A174" s="383" t="n">
        <v>308</v>
      </c>
      <c r="B174" s="0" t="s">
        <v>2530</v>
      </c>
      <c r="C174" s="388"/>
      <c r="E174" s="386"/>
      <c r="F174" s="387"/>
      <c r="H174" s="388"/>
    </row>
    <row r="175" customFormat="false" ht="11.25" hidden="false" customHeight="true" outlineLevel="0" collapsed="false">
      <c r="A175" s="383" t="n">
        <v>309</v>
      </c>
      <c r="B175" s="0" t="s">
        <v>2531</v>
      </c>
      <c r="C175" s="388"/>
      <c r="E175" s="386"/>
      <c r="F175" s="387"/>
      <c r="H175" s="388"/>
    </row>
    <row r="176" customFormat="false" ht="11.25" hidden="false" customHeight="true" outlineLevel="0" collapsed="false">
      <c r="A176" s="383" t="n">
        <v>310</v>
      </c>
      <c r="B176" s="0" t="s">
        <v>2532</v>
      </c>
      <c r="C176" s="388"/>
      <c r="E176" s="386"/>
      <c r="F176" s="387"/>
      <c r="H176" s="388"/>
    </row>
    <row r="177" customFormat="false" ht="11.25" hidden="false" customHeight="true" outlineLevel="0" collapsed="false">
      <c r="A177" s="383" t="n">
        <v>311</v>
      </c>
      <c r="B177" s="0" t="s">
        <v>2533</v>
      </c>
      <c r="C177" s="388"/>
      <c r="E177" s="386"/>
      <c r="F177" s="387"/>
      <c r="H177" s="388"/>
    </row>
    <row r="178" customFormat="false" ht="11.25" hidden="false" customHeight="true" outlineLevel="0" collapsed="false">
      <c r="A178" s="383" t="n">
        <v>313</v>
      </c>
      <c r="B178" s="0" t="s">
        <v>136</v>
      </c>
      <c r="C178" s="388"/>
      <c r="E178" s="386"/>
      <c r="F178" s="387"/>
      <c r="H178" s="388"/>
    </row>
    <row r="179" customFormat="false" ht="11.25" hidden="false" customHeight="true" outlineLevel="0" collapsed="false">
      <c r="A179" s="383" t="n">
        <v>401</v>
      </c>
      <c r="B179" s="0" t="s">
        <v>2534</v>
      </c>
      <c r="C179" s="388"/>
      <c r="E179" s="386"/>
      <c r="F179" s="387"/>
      <c r="H179" s="388"/>
    </row>
    <row r="180" customFormat="false" ht="11.25" hidden="false" customHeight="true" outlineLevel="0" collapsed="false">
      <c r="A180" s="383" t="n">
        <v>402</v>
      </c>
      <c r="B180" s="0" t="s">
        <v>2535</v>
      </c>
      <c r="C180" s="388"/>
      <c r="E180" s="386"/>
      <c r="F180" s="387"/>
      <c r="H180" s="388"/>
    </row>
    <row r="181" customFormat="false" ht="11.25" hidden="false" customHeight="true" outlineLevel="0" collapsed="false">
      <c r="A181" s="383" t="n">
        <v>403</v>
      </c>
      <c r="B181" s="0" t="s">
        <v>2536</v>
      </c>
      <c r="C181" s="388"/>
      <c r="E181" s="386"/>
      <c r="F181" s="387"/>
      <c r="H181" s="388"/>
    </row>
    <row r="182" customFormat="false" ht="11.25" hidden="false" customHeight="true" outlineLevel="0" collapsed="false">
      <c r="A182" s="383" t="n">
        <v>404</v>
      </c>
      <c r="B182" s="0" t="s">
        <v>2537</v>
      </c>
      <c r="C182" s="388"/>
      <c r="E182" s="386"/>
      <c r="F182" s="387"/>
      <c r="H182" s="388"/>
    </row>
    <row r="183" customFormat="false" ht="11.25" hidden="false" customHeight="true" outlineLevel="0" collapsed="false">
      <c r="A183" s="383" t="n">
        <v>405</v>
      </c>
      <c r="B183" s="0" t="s">
        <v>2538</v>
      </c>
      <c r="C183" s="388"/>
      <c r="E183" s="386"/>
      <c r="F183" s="387"/>
      <c r="H183" s="388"/>
    </row>
    <row r="184" customFormat="false" ht="11.25" hidden="false" customHeight="true" outlineLevel="0" collapsed="false">
      <c r="A184" s="383" t="n">
        <v>406</v>
      </c>
      <c r="B184" s="0" t="s">
        <v>2539</v>
      </c>
      <c r="C184" s="388"/>
      <c r="E184" s="386"/>
      <c r="F184" s="387"/>
      <c r="H184" s="388"/>
    </row>
    <row r="185" customFormat="false" ht="11.25" hidden="false" customHeight="true" outlineLevel="0" collapsed="false">
      <c r="A185" s="383" t="n">
        <v>407</v>
      </c>
      <c r="B185" s="0" t="s">
        <v>2540</v>
      </c>
      <c r="C185" s="388"/>
      <c r="E185" s="386"/>
      <c r="F185" s="387"/>
      <c r="H185" s="388"/>
    </row>
    <row r="186" customFormat="false" ht="11.25" hidden="false" customHeight="true" outlineLevel="0" collapsed="false">
      <c r="A186" s="383" t="n">
        <v>408</v>
      </c>
      <c r="B186" s="0" t="s">
        <v>2541</v>
      </c>
      <c r="C186" s="388"/>
      <c r="E186" s="386"/>
      <c r="F186" s="387"/>
      <c r="H186" s="388"/>
    </row>
    <row r="187" customFormat="false" ht="11.25" hidden="false" customHeight="true" outlineLevel="0" collapsed="false">
      <c r="A187" s="383" t="n">
        <v>409</v>
      </c>
      <c r="B187" s="0" t="s">
        <v>2542</v>
      </c>
      <c r="C187" s="388"/>
      <c r="E187" s="386"/>
      <c r="F187" s="387"/>
      <c r="H187" s="388"/>
    </row>
    <row r="188" customFormat="false" ht="11.25" hidden="false" customHeight="true" outlineLevel="0" collapsed="false">
      <c r="A188" s="383" t="n">
        <v>410</v>
      </c>
      <c r="B188" s="0" t="s">
        <v>2543</v>
      </c>
      <c r="C188" s="388"/>
      <c r="E188" s="386"/>
      <c r="F188" s="387"/>
      <c r="H188" s="388"/>
    </row>
    <row r="189" customFormat="false" ht="11.25" hidden="false" customHeight="true" outlineLevel="0" collapsed="false">
      <c r="A189" s="383" t="n">
        <v>411</v>
      </c>
      <c r="B189" s="0" t="s">
        <v>2544</v>
      </c>
      <c r="C189" s="388"/>
      <c r="E189" s="386"/>
      <c r="F189" s="387"/>
      <c r="H189" s="388"/>
    </row>
    <row r="190" customFormat="false" ht="11.25" hidden="false" customHeight="true" outlineLevel="0" collapsed="false">
      <c r="A190" s="383" t="n">
        <v>412</v>
      </c>
      <c r="B190" s="0" t="s">
        <v>2545</v>
      </c>
      <c r="C190" s="388"/>
      <c r="E190" s="386"/>
      <c r="F190" s="387"/>
      <c r="H190" s="388"/>
    </row>
    <row r="191" customFormat="false" ht="11.25" hidden="false" customHeight="true" outlineLevel="0" collapsed="false">
      <c r="A191" s="383" t="n">
        <v>413</v>
      </c>
      <c r="B191" s="0" t="s">
        <v>2546</v>
      </c>
      <c r="C191" s="388"/>
      <c r="E191" s="386"/>
      <c r="F191" s="387"/>
      <c r="H191" s="388"/>
    </row>
    <row r="192" customFormat="false" ht="11.25" hidden="false" customHeight="true" outlineLevel="0" collapsed="false">
      <c r="A192" s="383" t="n">
        <v>414</v>
      </c>
      <c r="B192" s="0" t="s">
        <v>2547</v>
      </c>
      <c r="C192" s="388"/>
      <c r="E192" s="386"/>
      <c r="F192" s="387"/>
      <c r="H192" s="388"/>
    </row>
    <row r="193" customFormat="false" ht="11.25" hidden="false" customHeight="true" outlineLevel="0" collapsed="false">
      <c r="A193" s="383" t="n">
        <v>415</v>
      </c>
      <c r="B193" s="0" t="s">
        <v>2548</v>
      </c>
      <c r="C193" s="388"/>
      <c r="E193" s="386"/>
      <c r="F193" s="387"/>
      <c r="H193" s="388"/>
    </row>
    <row r="194" customFormat="false" ht="11.25" hidden="false" customHeight="true" outlineLevel="0" collapsed="false">
      <c r="A194" s="383" t="n">
        <v>416</v>
      </c>
      <c r="B194" s="0" t="s">
        <v>2549</v>
      </c>
      <c r="C194" s="388"/>
      <c r="E194" s="386"/>
      <c r="F194" s="387"/>
      <c r="H194" s="388"/>
    </row>
    <row r="195" customFormat="false" ht="11.25" hidden="false" customHeight="true" outlineLevel="0" collapsed="false">
      <c r="A195" s="383" t="n">
        <v>417</v>
      </c>
      <c r="B195" s="0" t="s">
        <v>2550</v>
      </c>
      <c r="C195" s="388"/>
      <c r="E195" s="386"/>
      <c r="F195" s="387"/>
      <c r="H195" s="388"/>
    </row>
    <row r="196" customFormat="false" ht="11.25" hidden="false" customHeight="true" outlineLevel="0" collapsed="false">
      <c r="A196" s="383" t="n">
        <v>418</v>
      </c>
      <c r="B196" s="0" t="s">
        <v>2551</v>
      </c>
      <c r="C196" s="388"/>
      <c r="E196" s="386"/>
      <c r="F196" s="387"/>
      <c r="H196" s="388"/>
    </row>
    <row r="197" customFormat="false" ht="11.25" hidden="false" customHeight="true" outlineLevel="0" collapsed="false">
      <c r="A197" s="383" t="n">
        <v>420</v>
      </c>
      <c r="B197" s="0" t="s">
        <v>2552</v>
      </c>
      <c r="C197" s="388"/>
      <c r="E197" s="386"/>
      <c r="F197" s="387"/>
      <c r="H197" s="388"/>
    </row>
    <row r="198" customFormat="false" ht="11.25" hidden="false" customHeight="true" outlineLevel="0" collapsed="false">
      <c r="A198" s="383" t="n">
        <v>421</v>
      </c>
      <c r="B198" s="0" t="s">
        <v>2553</v>
      </c>
      <c r="C198" s="388"/>
      <c r="E198" s="386"/>
      <c r="F198" s="387"/>
      <c r="H198" s="388"/>
    </row>
    <row r="199" customFormat="false" ht="11.25" hidden="false" customHeight="true" outlineLevel="0" collapsed="false">
      <c r="A199" s="383" t="n">
        <v>422</v>
      </c>
      <c r="B199" s="0" t="s">
        <v>2554</v>
      </c>
      <c r="C199" s="388"/>
      <c r="E199" s="386"/>
      <c r="F199" s="387"/>
      <c r="H199" s="388"/>
    </row>
    <row r="200" customFormat="false" ht="11.25" hidden="false" customHeight="true" outlineLevel="0" collapsed="false">
      <c r="A200" s="383" t="n">
        <v>423</v>
      </c>
      <c r="B200" s="0" t="s">
        <v>2555</v>
      </c>
      <c r="C200" s="388"/>
      <c r="E200" s="386"/>
      <c r="F200" s="387"/>
      <c r="H200" s="388"/>
    </row>
    <row r="201" customFormat="false" ht="11.25" hidden="false" customHeight="true" outlineLevel="0" collapsed="false">
      <c r="A201" s="383" t="n">
        <v>424</v>
      </c>
      <c r="B201" s="0" t="s">
        <v>2556</v>
      </c>
      <c r="C201" s="388"/>
      <c r="E201" s="386"/>
      <c r="F201" s="387"/>
      <c r="H201" s="388"/>
    </row>
    <row r="202" customFormat="false" ht="11.25" hidden="false" customHeight="true" outlineLevel="0" collapsed="false">
      <c r="A202" s="383" t="n">
        <v>426</v>
      </c>
      <c r="B202" s="0" t="s">
        <v>2557</v>
      </c>
      <c r="C202" s="388"/>
      <c r="E202" s="386"/>
      <c r="F202" s="387"/>
      <c r="H202" s="388"/>
    </row>
    <row r="203" customFormat="false" ht="11.25" hidden="false" customHeight="true" outlineLevel="0" collapsed="false">
      <c r="A203" s="383" t="n">
        <v>427</v>
      </c>
      <c r="B203" s="0" t="s">
        <v>2558</v>
      </c>
      <c r="C203" s="388"/>
      <c r="E203" s="386"/>
      <c r="F203" s="387"/>
      <c r="H203" s="388"/>
    </row>
    <row r="204" customFormat="false" ht="11.25" hidden="false" customHeight="true" outlineLevel="0" collapsed="false">
      <c r="A204" s="383" t="n">
        <v>428</v>
      </c>
      <c r="B204" s="0" t="s">
        <v>2559</v>
      </c>
      <c r="C204" s="388"/>
      <c r="E204" s="386"/>
      <c r="F204" s="387"/>
      <c r="H204" s="388"/>
    </row>
    <row r="205" customFormat="false" ht="11.25" hidden="false" customHeight="true" outlineLevel="0" collapsed="false">
      <c r="A205" s="383" t="n">
        <v>429</v>
      </c>
      <c r="B205" s="0" t="s">
        <v>2560</v>
      </c>
      <c r="C205" s="388"/>
      <c r="E205" s="386"/>
      <c r="F205" s="387"/>
      <c r="H205" s="388"/>
    </row>
    <row r="206" customFormat="false" ht="11.25" hidden="false" customHeight="true" outlineLevel="0" collapsed="false">
      <c r="A206" s="383" t="n">
        <v>431</v>
      </c>
      <c r="B206" s="0" t="s">
        <v>2561</v>
      </c>
      <c r="C206" s="388"/>
    </row>
    <row r="207" customFormat="false" ht="11.25" hidden="false" customHeight="true" outlineLevel="0" collapsed="false">
      <c r="C207" s="388"/>
    </row>
  </sheetData>
  <conditionalFormatting sqref="F1:F4">
    <cfRule type="expression" priority="2" aboveAverage="0" equalAverage="0" bottom="0" percent="0" rank="0" text="" dxfId="10">
      <formula>IF($C1="YES",ISNUMBER($D1))</formula>
    </cfRule>
    <cfRule type="expression" priority="3" aboveAverage="0" equalAverage="0" bottom="0" percent="0" rank="0" text="" dxfId="11">
      <formula>IF($C1="YES",ISBLANK($D1))</formula>
    </cfRule>
    <cfRule type="expression" priority="4" aboveAverage="0" equalAverage="0" bottom="0" percent="0" rank="0" text="" dxfId="12">
      <formula>IF($E1="Yes",ISBLANK($D1))</formula>
    </cfRule>
  </conditionalFormatting>
  <conditionalFormatting sqref="F5:F205">
    <cfRule type="expression" priority="5" aboveAverage="0" equalAverage="0" bottom="0" percent="0" rank="0" text="" dxfId="13">
      <formula>IF($C5="YES",OR(ISNUMBER($D5),ISTEXT($D5)))</formula>
    </cfRule>
    <cfRule type="expression" priority="6" aboveAverage="0" equalAverage="0" bottom="0" percent="0" rank="0" text="" dxfId="14">
      <formula>IF($C5="YES",ISBLANK($D5))</formula>
    </cfRule>
    <cfRule type="expression" priority="7" aboveAverage="0" equalAverage="0" bottom="0" percent="0" rank="0" text="" dxfId="15">
      <formula>IF($E5="Yes",ISBLANK($D5))</formula>
    </cfRule>
  </conditionalFormatting>
  <conditionalFormatting sqref="E1:E205">
    <cfRule type="expression" priority="8" aboveAverage="0" equalAverage="0" bottom="0" percent="0" rank="0" text="" dxfId="16">
      <formula>IF($C1="YES",OR(ISNUMBER($D1),ISTEXT($D1)))</formula>
    </cfRule>
    <cfRule type="expression" priority="9" aboveAverage="0" equalAverage="0" bottom="0" percent="0" rank="0" text="" dxfId="17">
      <formula>IF($C1="YES",ISBLANK($D1))</formula>
    </cfRule>
  </conditionalFormatting>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LibreOffice/24.2.5.2$Linux_X86_64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2005-10-17T12:55:13Z</dcterms:created>
  <dc:creator>Kirsten Olson</dc:creator>
  <dc:description/>
  <dc:language>en-US</dc:language>
  <cp:lastModifiedBy>Candace Nelson</cp:lastModifiedBy>
  <cp:lastPrinted>2017-01-10T11:42:40Z</cp:lastPrinted>
  <dcterms:modified xsi:type="dcterms:W3CDTF">2017-01-20T09:13:22Z</dcterms:modified>
  <cp:revision>0</cp:revision>
  <dc:subject/>
  <dc:title/>
</cp:coreProperties>
</file>